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codeName="ThisWorkbook" defaultThemeVersion="166925"/>
  <mc:AlternateContent xmlns:mc="http://schemas.openxmlformats.org/markup-compatibility/2006">
    <mc:Choice Requires="x15">
      <x15ac:absPath xmlns:x15ac="http://schemas.microsoft.com/office/spreadsheetml/2010/11/ac" url="https://cgcsarl.sharepoint.com/sites/HA/Shared Documents/GEO/2020/GEO HAprePT/LinkedData/"/>
    </mc:Choice>
  </mc:AlternateContent>
  <xr:revisionPtr revIDLastSave="2027" documentId="114_{799882E8-1619-5D4B-B0B3-8FEDD4FD7F58}" xr6:coauthVersionLast="45" xr6:coauthVersionMax="45" xr10:uidLastSave="{B7D28E0D-59C5-46F3-977A-BFC7E0C51A92}"/>
  <workbookProtection lockStructure="1"/>
  <bookViews>
    <workbookView xWindow="57480" yWindow="16080" windowWidth="29040" windowHeight="16440" firstSheet="1" activeTab="2" xr2:uid="{05741F48-7A04-487F-874D-BED29A5A7D9E}"/>
  </bookViews>
  <sheets>
    <sheet name="NewContracts" sheetId="10" state="hidden" r:id="rId1"/>
    <sheet name="HP_Type" sheetId="3" r:id="rId2"/>
    <sheet name="HP_All" sheetId="13" r:id="rId3"/>
    <sheet name="Component" sheetId="9" r:id="rId4"/>
    <sheet name="ComponentsSplit" sheetId="14" state="hidden" r:id="rId5"/>
    <sheet name="HC" sheetId="5" r:id="rId6"/>
    <sheet name="HP" sheetId="4" r:id="rId7"/>
    <sheet name="AGE" sheetId="6" r:id="rId8"/>
    <sheet name="BEN" sheetId="8" r:id="rId9"/>
    <sheet name="GEN" sheetId="7" r:id="rId10"/>
    <sheet name="Contracts" sheetId="11" state="hidden" r:id="rId11"/>
    <sheet name="HP_IP" sheetId="2" state="hidden" r:id="rId12"/>
    <sheet name="HP_OP" sheetId="1" state="hidden" r:id="rId13"/>
    <sheet name="Lists" sheetId="15" r:id="rId14"/>
  </sheets>
  <definedNames>
    <definedName name="_AGE">OFFSET(AGE!$F$2:$F$100,0,0,AGE!$J$1)</definedName>
    <definedName name="_BEN">OFFSET(BEN!$F$2:$F$38,0,0,BEN!$K$1)</definedName>
    <definedName name="_xlnm._FilterDatabase" localSheetId="8" hidden="1">BEN!$A$1:$G$1</definedName>
    <definedName name="_xlnm._FilterDatabase" localSheetId="4" hidden="1">ComponentsSplit!$A$1:$C$35</definedName>
    <definedName name="_xlnm._FilterDatabase" localSheetId="10" hidden="1">Contracts!$A$1:$Y$1826</definedName>
    <definedName name="_xlnm._FilterDatabase" localSheetId="5" hidden="1">HC!$A$1:$G$100</definedName>
    <definedName name="_xlnm._FilterDatabase" localSheetId="6" hidden="1">HP!$A$1:$E$55</definedName>
    <definedName name="_xlnm._FilterDatabase" localSheetId="2" hidden="1">HP_All!$A$1:$W$2000</definedName>
    <definedName name="_xlnm._FilterDatabase" localSheetId="11" hidden="1">HP_IP!$B$1:$I$487</definedName>
    <definedName name="_xlnm._FilterDatabase" localSheetId="12" hidden="1">HP_OP!$A$1:$Z$487</definedName>
    <definedName name="_xlnm._FilterDatabase" localSheetId="0" hidden="1">NewContracts!$A$1:$B$545</definedName>
    <definedName name="_GEN">OFFSET(GEN!$F$2:$F$100,0,0,GEN!$J$1)</definedName>
    <definedName name="_HC">OFFSET(HC!$F$2:$F$100,0,0,HC!$J$1)</definedName>
    <definedName name="_HC_1">OFFSET(HC!$P$2:$P$100,0,0,HC!$O$1)</definedName>
    <definedName name="_HC_2">OFFSET(HC!$T$2:$T$100,0,0,HC!$T$1)</definedName>
    <definedName name="_HP">OFFSET(HP!$F$2:$F$100,0,0,HP!$K$1)</definedName>
    <definedName name="_HP_1">OFFSET(HP!$P$2:$P$100,0,0,HP!$O$1)</definedName>
    <definedName name="_HP_2">OFFSET(HP!$U$2:$U$100,0,0,HP!$T$1)</definedName>
    <definedName name="_IsCoded" localSheetId="2">HP_All!$T$2:$T$2000</definedName>
    <definedName name="_IsCoded" localSheetId="11">HP_IP!$X$2:$X$487</definedName>
    <definedName name="_IsCoded" localSheetId="12">HP_OP!$X$2:$X$487</definedName>
    <definedName name="_IsHC" localSheetId="2">HP_All!#REF!</definedName>
    <definedName name="_IsHC" localSheetId="11">HP_IP!$Y$2:$Y$487</definedName>
    <definedName name="_IsHC" localSheetId="12">HP_OP!$Y$2:$Y$487</definedName>
    <definedName name="AGE_Dscr">OFFSET(AGE!$G$2:$G$100,0,0,AGE!$J$1)</definedName>
    <definedName name="Array_HPType">OFFSET(HP_Type!$D$2:$M$38,0,0,HP_Type!$A$1)</definedName>
    <definedName name="Array_Mun">Lists!$E$2:$G$83</definedName>
    <definedName name="Array_Reg">Lists!$I$2:$J$14</definedName>
    <definedName name="BEN_Dscr">OFFSET(BEN!$G$2:$G$38,0,0,BEN!$K$1)</definedName>
    <definedName name="GEN_Dscr">OFFSET(GEN!$G$2:$G$100,0,0,GEN!$J$1)</definedName>
    <definedName name="HC_1_Dscr">OFFSET(HC!$Q$2:$Q$100,0,0,HC!$O$1)</definedName>
    <definedName name="HC_2_Dscr">OFFSET(HC!$V$2:$V$100,0,0,HC!$T$1)</definedName>
    <definedName name="HC_Dscr">OFFSET(HC!$G$2:$G$100,0,0,HC!$J$1)</definedName>
    <definedName name="HP_Dscr">OFFSET(HP!$G$2:$G$100,0,0,HP!$K$1)</definedName>
    <definedName name="HP1_Dscr">OFFSET(HP!$Q$2:$Q$100,0,0,HP!$O$1)</definedName>
    <definedName name="HP2_Dscr">OFFSET(HP!$V$2:$V$100,0,0,HP!$T$1)</definedName>
    <definedName name="l_HPType">OFFSET(HP_Type!$A$2:$A$39,0,0,HP_Type!$A$1)</definedName>
    <definedName name="l_HPType_Sorted">OFFSET(HP_Type!$P$2:$P$39,0,0,HP_Type!$A$1)</definedName>
    <definedName name="List_Components">Lists!$B$2:$B$20</definedName>
    <definedName name="List_Mun">Lists!$F$2:$F$83</definedName>
    <definedName name="List_Region">Lists!$J$2:$J$14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4" i="3" l="1" a="1"/>
  <c r="E34" i="3" s="1"/>
  <c r="W2" i="13" l="1" a="1"/>
  <c r="W2" i="13" s="1"/>
  <c r="T2" i="13" a="1"/>
  <c r="X3" i="13" l="1"/>
  <c r="X11" i="13"/>
  <c r="X19" i="13"/>
  <c r="X27" i="13"/>
  <c r="X35" i="13"/>
  <c r="X43" i="13"/>
  <c r="X51" i="13"/>
  <c r="X59" i="13"/>
  <c r="X67" i="13"/>
  <c r="X75" i="13"/>
  <c r="X83" i="13"/>
  <c r="X91" i="13"/>
  <c r="X99" i="13"/>
  <c r="X107" i="13"/>
  <c r="X115" i="13"/>
  <c r="X123" i="13"/>
  <c r="X131" i="13"/>
  <c r="X139" i="13"/>
  <c r="X147" i="13"/>
  <c r="X155" i="13"/>
  <c r="X163" i="13"/>
  <c r="X171" i="13"/>
  <c r="X179" i="13"/>
  <c r="X187" i="13"/>
  <c r="X195" i="13"/>
  <c r="X203" i="13"/>
  <c r="X211" i="13"/>
  <c r="X219" i="13"/>
  <c r="X227" i="13"/>
  <c r="X235" i="13"/>
  <c r="X243" i="13"/>
  <c r="X251" i="13"/>
  <c r="X259" i="13"/>
  <c r="X267" i="13"/>
  <c r="X275" i="13"/>
  <c r="X283" i="13"/>
  <c r="X291" i="13"/>
  <c r="X299" i="13"/>
  <c r="X307" i="13"/>
  <c r="X315" i="13"/>
  <c r="X323" i="13"/>
  <c r="X331" i="13"/>
  <c r="X339" i="13"/>
  <c r="X347" i="13"/>
  <c r="X355" i="13"/>
  <c r="X363" i="13"/>
  <c r="X371" i="13"/>
  <c r="X379" i="13"/>
  <c r="X387" i="13"/>
  <c r="X395" i="13"/>
  <c r="X403" i="13"/>
  <c r="X411" i="13"/>
  <c r="X419" i="13"/>
  <c r="X427" i="13"/>
  <c r="X435" i="13"/>
  <c r="X443" i="13"/>
  <c r="X451" i="13"/>
  <c r="X459" i="13"/>
  <c r="X467" i="13"/>
  <c r="X475" i="13"/>
  <c r="X483" i="13"/>
  <c r="X491" i="13"/>
  <c r="X499" i="13"/>
  <c r="X507" i="13"/>
  <c r="X515" i="13"/>
  <c r="X523" i="13"/>
  <c r="X531" i="13"/>
  <c r="X539" i="13"/>
  <c r="X547" i="13"/>
  <c r="X555" i="13"/>
  <c r="X563" i="13"/>
  <c r="X571" i="13"/>
  <c r="X579" i="13"/>
  <c r="X587" i="13"/>
  <c r="X595" i="13"/>
  <c r="X603" i="13"/>
  <c r="X611" i="13"/>
  <c r="X619" i="13"/>
  <c r="X627" i="13"/>
  <c r="X635" i="13"/>
  <c r="X643" i="13"/>
  <c r="X651" i="13"/>
  <c r="X659" i="13"/>
  <c r="X667" i="13"/>
  <c r="X675" i="13"/>
  <c r="X4" i="13"/>
  <c r="X12" i="13"/>
  <c r="X20" i="13"/>
  <c r="X28" i="13"/>
  <c r="X36" i="13"/>
  <c r="X44" i="13"/>
  <c r="X52" i="13"/>
  <c r="X60" i="13"/>
  <c r="X68" i="13"/>
  <c r="X76" i="13"/>
  <c r="X84" i="13"/>
  <c r="X92" i="13"/>
  <c r="X100" i="13"/>
  <c r="X108" i="13"/>
  <c r="X116" i="13"/>
  <c r="X124" i="13"/>
  <c r="X132" i="13"/>
  <c r="X140" i="13"/>
  <c r="X148" i="13"/>
  <c r="X156" i="13"/>
  <c r="X164" i="13"/>
  <c r="X172" i="13"/>
  <c r="X180" i="13"/>
  <c r="X188" i="13"/>
  <c r="X196" i="13"/>
  <c r="X204" i="13"/>
  <c r="X212" i="13"/>
  <c r="X220" i="13"/>
  <c r="X228" i="13"/>
  <c r="X236" i="13"/>
  <c r="X244" i="13"/>
  <c r="X252" i="13"/>
  <c r="X260" i="13"/>
  <c r="X268" i="13"/>
  <c r="X276" i="13"/>
  <c r="X284" i="13"/>
  <c r="X292" i="13"/>
  <c r="X300" i="13"/>
  <c r="X308" i="13"/>
  <c r="X316" i="13"/>
  <c r="X324" i="13"/>
  <c r="X332" i="13"/>
  <c r="X340" i="13"/>
  <c r="X348" i="13"/>
  <c r="X356" i="13"/>
  <c r="X364" i="13"/>
  <c r="X372" i="13"/>
  <c r="X380" i="13"/>
  <c r="X388" i="13"/>
  <c r="X396" i="13"/>
  <c r="X404" i="13"/>
  <c r="X412" i="13"/>
  <c r="X420" i="13"/>
  <c r="X428" i="13"/>
  <c r="X436" i="13"/>
  <c r="X444" i="13"/>
  <c r="X452" i="13"/>
  <c r="X460" i="13"/>
  <c r="X468" i="13"/>
  <c r="X476" i="13"/>
  <c r="X484" i="13"/>
  <c r="X492" i="13"/>
  <c r="X500" i="13"/>
  <c r="X508" i="13"/>
  <c r="X516" i="13"/>
  <c r="X524" i="13"/>
  <c r="X532" i="13"/>
  <c r="X540" i="13"/>
  <c r="X548" i="13"/>
  <c r="X556" i="13"/>
  <c r="X564" i="13"/>
  <c r="X572" i="13"/>
  <c r="X580" i="13"/>
  <c r="X588" i="13"/>
  <c r="X596" i="13"/>
  <c r="X604" i="13"/>
  <c r="X612" i="13"/>
  <c r="X620" i="13"/>
  <c r="X628" i="13"/>
  <c r="X636" i="13"/>
  <c r="X644" i="13"/>
  <c r="X652" i="13"/>
  <c r="X660" i="13"/>
  <c r="X668" i="13"/>
  <c r="X676" i="13"/>
  <c r="X5" i="13"/>
  <c r="X13" i="13"/>
  <c r="X21" i="13"/>
  <c r="X29" i="13"/>
  <c r="X37" i="13"/>
  <c r="X45" i="13"/>
  <c r="X53" i="13"/>
  <c r="X61" i="13"/>
  <c r="X69" i="13"/>
  <c r="X77" i="13"/>
  <c r="X85" i="13"/>
  <c r="X93" i="13"/>
  <c r="X101" i="13"/>
  <c r="X109" i="13"/>
  <c r="X117" i="13"/>
  <c r="X125" i="13"/>
  <c r="X133" i="13"/>
  <c r="X141" i="13"/>
  <c r="X149" i="13"/>
  <c r="X157" i="13"/>
  <c r="X165" i="13"/>
  <c r="X173" i="13"/>
  <c r="X181" i="13"/>
  <c r="X189" i="13"/>
  <c r="X197" i="13"/>
  <c r="X205" i="13"/>
  <c r="X213" i="13"/>
  <c r="X221" i="13"/>
  <c r="X229" i="13"/>
  <c r="X237" i="13"/>
  <c r="X245" i="13"/>
  <c r="X253" i="13"/>
  <c r="X261" i="13"/>
  <c r="X269" i="13"/>
  <c r="X277" i="13"/>
  <c r="X285" i="13"/>
  <c r="X293" i="13"/>
  <c r="X301" i="13"/>
  <c r="X309" i="13"/>
  <c r="X317" i="13"/>
  <c r="X325" i="13"/>
  <c r="X333" i="13"/>
  <c r="X341" i="13"/>
  <c r="X349" i="13"/>
  <c r="X357" i="13"/>
  <c r="X365" i="13"/>
  <c r="X373" i="13"/>
  <c r="X381" i="13"/>
  <c r="X389" i="13"/>
  <c r="X397" i="13"/>
  <c r="X405" i="13"/>
  <c r="X413" i="13"/>
  <c r="X421" i="13"/>
  <c r="X429" i="13"/>
  <c r="X437" i="13"/>
  <c r="X445" i="13"/>
  <c r="X453" i="13"/>
  <c r="X461" i="13"/>
  <c r="X469" i="13"/>
  <c r="X477" i="13"/>
  <c r="X485" i="13"/>
  <c r="X493" i="13"/>
  <c r="X501" i="13"/>
  <c r="X509" i="13"/>
  <c r="X517" i="13"/>
  <c r="X525" i="13"/>
  <c r="X533" i="13"/>
  <c r="X541" i="13"/>
  <c r="X549" i="13"/>
  <c r="X557" i="13"/>
  <c r="X565" i="13"/>
  <c r="X573" i="13"/>
  <c r="X581" i="13"/>
  <c r="X589" i="13"/>
  <c r="X597" i="13"/>
  <c r="X605" i="13"/>
  <c r="X613" i="13"/>
  <c r="X621" i="13"/>
  <c r="X629" i="13"/>
  <c r="X637" i="13"/>
  <c r="X645" i="13"/>
  <c r="X653" i="13"/>
  <c r="X661" i="13"/>
  <c r="X669" i="13"/>
  <c r="X677" i="13"/>
  <c r="X6" i="13"/>
  <c r="X14" i="13"/>
  <c r="X22" i="13"/>
  <c r="X30" i="13"/>
  <c r="X38" i="13"/>
  <c r="X46" i="13"/>
  <c r="X54" i="13"/>
  <c r="X62" i="13"/>
  <c r="X70" i="13"/>
  <c r="X78" i="13"/>
  <c r="X86" i="13"/>
  <c r="X94" i="13"/>
  <c r="X102" i="13"/>
  <c r="X110" i="13"/>
  <c r="X118" i="13"/>
  <c r="X126" i="13"/>
  <c r="X134" i="13"/>
  <c r="X142" i="13"/>
  <c r="X150" i="13"/>
  <c r="X158" i="13"/>
  <c r="X166" i="13"/>
  <c r="X174" i="13"/>
  <c r="X182" i="13"/>
  <c r="X190" i="13"/>
  <c r="X198" i="13"/>
  <c r="X206" i="13"/>
  <c r="X214" i="13"/>
  <c r="X222" i="13"/>
  <c r="X230" i="13"/>
  <c r="X238" i="13"/>
  <c r="X246" i="13"/>
  <c r="X254" i="13"/>
  <c r="X262" i="13"/>
  <c r="X270" i="13"/>
  <c r="X278" i="13"/>
  <c r="X286" i="13"/>
  <c r="X294" i="13"/>
  <c r="X302" i="13"/>
  <c r="X310" i="13"/>
  <c r="X318" i="13"/>
  <c r="X326" i="13"/>
  <c r="X334" i="13"/>
  <c r="X342" i="13"/>
  <c r="X350" i="13"/>
  <c r="X358" i="13"/>
  <c r="X366" i="13"/>
  <c r="X374" i="13"/>
  <c r="X382" i="13"/>
  <c r="X390" i="13"/>
  <c r="X398" i="13"/>
  <c r="X406" i="13"/>
  <c r="X414" i="13"/>
  <c r="X422" i="13"/>
  <c r="X430" i="13"/>
  <c r="X438" i="13"/>
  <c r="X446" i="13"/>
  <c r="X454" i="13"/>
  <c r="X462" i="13"/>
  <c r="X470" i="13"/>
  <c r="X478" i="13"/>
  <c r="X486" i="13"/>
  <c r="X494" i="13"/>
  <c r="X502" i="13"/>
  <c r="X510" i="13"/>
  <c r="X518" i="13"/>
  <c r="X526" i="13"/>
  <c r="X534" i="13"/>
  <c r="X542" i="13"/>
  <c r="X550" i="13"/>
  <c r="X558" i="13"/>
  <c r="X566" i="13"/>
  <c r="X574" i="13"/>
  <c r="X582" i="13"/>
  <c r="X590" i="13"/>
  <c r="X598" i="13"/>
  <c r="X606" i="13"/>
  <c r="X614" i="13"/>
  <c r="X622" i="13"/>
  <c r="X630" i="13"/>
  <c r="X638" i="13"/>
  <c r="X646" i="13"/>
  <c r="X654" i="13"/>
  <c r="X662" i="13"/>
  <c r="X670" i="13"/>
  <c r="X678" i="13"/>
  <c r="X9" i="13"/>
  <c r="X17" i="13"/>
  <c r="X25" i="13"/>
  <c r="X33" i="13"/>
  <c r="X41" i="13"/>
  <c r="X49" i="13"/>
  <c r="X57" i="13"/>
  <c r="X65" i="13"/>
  <c r="X73" i="13"/>
  <c r="X81" i="13"/>
  <c r="X89" i="13"/>
  <c r="X97" i="13"/>
  <c r="X105" i="13"/>
  <c r="X113" i="13"/>
  <c r="X121" i="13"/>
  <c r="X129" i="13"/>
  <c r="X137" i="13"/>
  <c r="X145" i="13"/>
  <c r="X153" i="13"/>
  <c r="X161" i="13"/>
  <c r="X169" i="13"/>
  <c r="X177" i="13"/>
  <c r="X185" i="13"/>
  <c r="X193" i="13"/>
  <c r="X201" i="13"/>
  <c r="X209" i="13"/>
  <c r="X217" i="13"/>
  <c r="X225" i="13"/>
  <c r="X233" i="13"/>
  <c r="X241" i="13"/>
  <c r="X249" i="13"/>
  <c r="X257" i="13"/>
  <c r="X265" i="13"/>
  <c r="X273" i="13"/>
  <c r="X281" i="13"/>
  <c r="X289" i="13"/>
  <c r="X297" i="13"/>
  <c r="X305" i="13"/>
  <c r="X313" i="13"/>
  <c r="X321" i="13"/>
  <c r="X329" i="13"/>
  <c r="X337" i="13"/>
  <c r="X345" i="13"/>
  <c r="X353" i="13"/>
  <c r="X361" i="13"/>
  <c r="X369" i="13"/>
  <c r="X377" i="13"/>
  <c r="X385" i="13"/>
  <c r="X393" i="13"/>
  <c r="X401" i="13"/>
  <c r="X409" i="13"/>
  <c r="X417" i="13"/>
  <c r="X425" i="13"/>
  <c r="X433" i="13"/>
  <c r="X441" i="13"/>
  <c r="X449" i="13"/>
  <c r="X457" i="13"/>
  <c r="X465" i="13"/>
  <c r="X473" i="13"/>
  <c r="X481" i="13"/>
  <c r="X489" i="13"/>
  <c r="X497" i="13"/>
  <c r="X505" i="13"/>
  <c r="X513" i="13"/>
  <c r="X521" i="13"/>
  <c r="X529" i="13"/>
  <c r="X537" i="13"/>
  <c r="X545" i="13"/>
  <c r="X553" i="13"/>
  <c r="X561" i="13"/>
  <c r="X569" i="13"/>
  <c r="X577" i="13"/>
  <c r="X585" i="13"/>
  <c r="X593" i="13"/>
  <c r="X601" i="13"/>
  <c r="X609" i="13"/>
  <c r="X617" i="13"/>
  <c r="X625" i="13"/>
  <c r="X633" i="13"/>
  <c r="X641" i="13"/>
  <c r="X649" i="13"/>
  <c r="X657" i="13"/>
  <c r="X665" i="13"/>
  <c r="X673" i="13"/>
  <c r="X681" i="13"/>
  <c r="X10" i="13"/>
  <c r="X18" i="13"/>
  <c r="X26" i="13"/>
  <c r="X34" i="13"/>
  <c r="X42" i="13"/>
  <c r="X50" i="13"/>
  <c r="X58" i="13"/>
  <c r="X66" i="13"/>
  <c r="X74" i="13"/>
  <c r="X82" i="13"/>
  <c r="X90" i="13"/>
  <c r="X98" i="13"/>
  <c r="X106" i="13"/>
  <c r="X114" i="13"/>
  <c r="X122" i="13"/>
  <c r="X130" i="13"/>
  <c r="X138" i="13"/>
  <c r="X146" i="13"/>
  <c r="X154" i="13"/>
  <c r="X162" i="13"/>
  <c r="X170" i="13"/>
  <c r="X178" i="13"/>
  <c r="X186" i="13"/>
  <c r="X194" i="13"/>
  <c r="X202" i="13"/>
  <c r="X210" i="13"/>
  <c r="X218" i="13"/>
  <c r="X226" i="13"/>
  <c r="X234" i="13"/>
  <c r="X242" i="13"/>
  <c r="X250" i="13"/>
  <c r="X258" i="13"/>
  <c r="X266" i="13"/>
  <c r="X274" i="13"/>
  <c r="X282" i="13"/>
  <c r="X290" i="13"/>
  <c r="X298" i="13"/>
  <c r="X306" i="13"/>
  <c r="X314" i="13"/>
  <c r="X322" i="13"/>
  <c r="X330" i="13"/>
  <c r="X338" i="13"/>
  <c r="X346" i="13"/>
  <c r="X354" i="13"/>
  <c r="X362" i="13"/>
  <c r="X370" i="13"/>
  <c r="X378" i="13"/>
  <c r="X386" i="13"/>
  <c r="X394" i="13"/>
  <c r="X402" i="13"/>
  <c r="X410" i="13"/>
  <c r="X418" i="13"/>
  <c r="X426" i="13"/>
  <c r="X434" i="13"/>
  <c r="X442" i="13"/>
  <c r="X450" i="13"/>
  <c r="X458" i="13"/>
  <c r="X466" i="13"/>
  <c r="X474" i="13"/>
  <c r="X482" i="13"/>
  <c r="X490" i="13"/>
  <c r="X498" i="13"/>
  <c r="X506" i="13"/>
  <c r="X514" i="13"/>
  <c r="X522" i="13"/>
  <c r="X530" i="13"/>
  <c r="X538" i="13"/>
  <c r="X546" i="13"/>
  <c r="X554" i="13"/>
  <c r="X562" i="13"/>
  <c r="X570" i="13"/>
  <c r="X578" i="13"/>
  <c r="X586" i="13"/>
  <c r="X594" i="13"/>
  <c r="X602" i="13"/>
  <c r="X610" i="13"/>
  <c r="X618" i="13"/>
  <c r="X626" i="13"/>
  <c r="X634" i="13"/>
  <c r="X642" i="13"/>
  <c r="X650" i="13"/>
  <c r="X658" i="13"/>
  <c r="X666" i="13"/>
  <c r="X674" i="13"/>
  <c r="X682" i="13"/>
  <c r="X7" i="13"/>
  <c r="X39" i="13"/>
  <c r="X71" i="13"/>
  <c r="X103" i="13"/>
  <c r="X135" i="13"/>
  <c r="X167" i="13"/>
  <c r="X199" i="13"/>
  <c r="X231" i="13"/>
  <c r="X263" i="13"/>
  <c r="X295" i="13"/>
  <c r="X8" i="13"/>
  <c r="X40" i="13"/>
  <c r="X72" i="13"/>
  <c r="X104" i="13"/>
  <c r="X136" i="13"/>
  <c r="X168" i="13"/>
  <c r="X200" i="13"/>
  <c r="X232" i="13"/>
  <c r="X264" i="13"/>
  <c r="X296" i="13"/>
  <c r="X328" i="13"/>
  <c r="X360" i="13"/>
  <c r="X392" i="13"/>
  <c r="X424" i="13"/>
  <c r="X456" i="13"/>
  <c r="X488" i="13"/>
  <c r="X520" i="13"/>
  <c r="X552" i="13"/>
  <c r="X584" i="13"/>
  <c r="X616" i="13"/>
  <c r="X648" i="13"/>
  <c r="X680" i="13"/>
  <c r="X690" i="13"/>
  <c r="X698" i="13"/>
  <c r="X706" i="13"/>
  <c r="X714" i="13"/>
  <c r="X722" i="13"/>
  <c r="X730" i="13"/>
  <c r="X738" i="13"/>
  <c r="X746" i="13"/>
  <c r="X754" i="13"/>
  <c r="X762" i="13"/>
  <c r="X770" i="13"/>
  <c r="X778" i="13"/>
  <c r="X786" i="13"/>
  <c r="X794" i="13"/>
  <c r="X802" i="13"/>
  <c r="X810" i="13"/>
  <c r="X818" i="13"/>
  <c r="X826" i="13"/>
  <c r="X834" i="13"/>
  <c r="X842" i="13"/>
  <c r="X850" i="13"/>
  <c r="X858" i="13"/>
  <c r="X866" i="13"/>
  <c r="X874" i="13"/>
  <c r="X882" i="13"/>
  <c r="X890" i="13"/>
  <c r="X898" i="13"/>
  <c r="X906" i="13"/>
  <c r="X914" i="13"/>
  <c r="X922" i="13"/>
  <c r="X930" i="13"/>
  <c r="X938" i="13"/>
  <c r="X946" i="13"/>
  <c r="X954" i="13"/>
  <c r="X962" i="13"/>
  <c r="X970" i="13"/>
  <c r="X978" i="13"/>
  <c r="X986" i="13"/>
  <c r="X994" i="13"/>
  <c r="X1002" i="13"/>
  <c r="X1010" i="13"/>
  <c r="X1018" i="13"/>
  <c r="X1026" i="13"/>
  <c r="X1034" i="13"/>
  <c r="X1042" i="13"/>
  <c r="X1050" i="13"/>
  <c r="X1058" i="13"/>
  <c r="X1066" i="13"/>
  <c r="X1074" i="13"/>
  <c r="X1082" i="13"/>
  <c r="X1090" i="13"/>
  <c r="X1098" i="13"/>
  <c r="X1106" i="13"/>
  <c r="X1114" i="13"/>
  <c r="X1122" i="13"/>
  <c r="X1130" i="13"/>
  <c r="X1138" i="13"/>
  <c r="X1146" i="13"/>
  <c r="X1154" i="13"/>
  <c r="X1162" i="13"/>
  <c r="X1170" i="13"/>
  <c r="X1178" i="13"/>
  <c r="X1186" i="13"/>
  <c r="X15" i="13"/>
  <c r="X47" i="13"/>
  <c r="X79" i="13"/>
  <c r="X111" i="13"/>
  <c r="X143" i="13"/>
  <c r="X175" i="13"/>
  <c r="X207" i="13"/>
  <c r="X239" i="13"/>
  <c r="X271" i="13"/>
  <c r="X303" i="13"/>
  <c r="X335" i="13"/>
  <c r="X367" i="13"/>
  <c r="X399" i="13"/>
  <c r="X431" i="13"/>
  <c r="X463" i="13"/>
  <c r="X495" i="13"/>
  <c r="X527" i="13"/>
  <c r="X559" i="13"/>
  <c r="X591" i="13"/>
  <c r="X623" i="13"/>
  <c r="X655" i="13"/>
  <c r="X683" i="13"/>
  <c r="X691" i="13"/>
  <c r="X699" i="13"/>
  <c r="X707" i="13"/>
  <c r="X715" i="13"/>
  <c r="X723" i="13"/>
  <c r="X731" i="13"/>
  <c r="X739" i="13"/>
  <c r="X747" i="13"/>
  <c r="X755" i="13"/>
  <c r="X763" i="13"/>
  <c r="X771" i="13"/>
  <c r="X779" i="13"/>
  <c r="X787" i="13"/>
  <c r="X795" i="13"/>
  <c r="X803" i="13"/>
  <c r="X811" i="13"/>
  <c r="X819" i="13"/>
  <c r="X827" i="13"/>
  <c r="X835" i="13"/>
  <c r="X843" i="13"/>
  <c r="X851" i="13"/>
  <c r="X859" i="13"/>
  <c r="X867" i="13"/>
  <c r="X875" i="13"/>
  <c r="X883" i="13"/>
  <c r="X891" i="13"/>
  <c r="X899" i="13"/>
  <c r="X907" i="13"/>
  <c r="X915" i="13"/>
  <c r="X923" i="13"/>
  <c r="X931" i="13"/>
  <c r="X939" i="13"/>
  <c r="X947" i="13"/>
  <c r="X955" i="13"/>
  <c r="X963" i="13"/>
  <c r="X971" i="13"/>
  <c r="X979" i="13"/>
  <c r="X987" i="13"/>
  <c r="X995" i="13"/>
  <c r="X1003" i="13"/>
  <c r="X1011" i="13"/>
  <c r="X1019" i="13"/>
  <c r="X1027" i="13"/>
  <c r="X1035" i="13"/>
  <c r="X1043" i="13"/>
  <c r="X1051" i="13"/>
  <c r="X1059" i="13"/>
  <c r="X1067" i="13"/>
  <c r="X1075" i="13"/>
  <c r="X1083" i="13"/>
  <c r="X1091" i="13"/>
  <c r="X1099" i="13"/>
  <c r="X1107" i="13"/>
  <c r="X1115" i="13"/>
  <c r="X1123" i="13"/>
  <c r="X1131" i="13"/>
  <c r="X1139" i="13"/>
  <c r="X1147" i="13"/>
  <c r="X1155" i="13"/>
  <c r="X1163" i="13"/>
  <c r="X1171" i="13"/>
  <c r="X1179" i="13"/>
  <c r="X1187" i="13"/>
  <c r="X16" i="13"/>
  <c r="X48" i="13"/>
  <c r="X80" i="13"/>
  <c r="X112" i="13"/>
  <c r="X144" i="13"/>
  <c r="X176" i="13"/>
  <c r="X208" i="13"/>
  <c r="X240" i="13"/>
  <c r="X272" i="13"/>
  <c r="X304" i="13"/>
  <c r="X336" i="13"/>
  <c r="X368" i="13"/>
  <c r="X400" i="13"/>
  <c r="X432" i="13"/>
  <c r="X464" i="13"/>
  <c r="X496" i="13"/>
  <c r="X528" i="13"/>
  <c r="X560" i="13"/>
  <c r="X592" i="13"/>
  <c r="X624" i="13"/>
  <c r="X656" i="13"/>
  <c r="X684" i="13"/>
  <c r="X692" i="13"/>
  <c r="X700" i="13"/>
  <c r="X708" i="13"/>
  <c r="X716" i="13"/>
  <c r="X724" i="13"/>
  <c r="X732" i="13"/>
  <c r="X740" i="13"/>
  <c r="X748" i="13"/>
  <c r="X756" i="13"/>
  <c r="X764" i="13"/>
  <c r="X772" i="13"/>
  <c r="X780" i="13"/>
  <c r="X788" i="13"/>
  <c r="X796" i="13"/>
  <c r="X804" i="13"/>
  <c r="X812" i="13"/>
  <c r="X820" i="13"/>
  <c r="X828" i="13"/>
  <c r="X836" i="13"/>
  <c r="X844" i="13"/>
  <c r="X852" i="13"/>
  <c r="X860" i="13"/>
  <c r="X868" i="13"/>
  <c r="X876" i="13"/>
  <c r="X884" i="13"/>
  <c r="X892" i="13"/>
  <c r="X900" i="13"/>
  <c r="X908" i="13"/>
  <c r="X916" i="13"/>
  <c r="X924" i="13"/>
  <c r="X932" i="13"/>
  <c r="X940" i="13"/>
  <c r="X948" i="13"/>
  <c r="X956" i="13"/>
  <c r="X964" i="13"/>
  <c r="X972" i="13"/>
  <c r="X980" i="13"/>
  <c r="X988" i="13"/>
  <c r="X996" i="13"/>
  <c r="X1004" i="13"/>
  <c r="X1012" i="13"/>
  <c r="X1020" i="13"/>
  <c r="X1028" i="13"/>
  <c r="X1036" i="13"/>
  <c r="X1044" i="13"/>
  <c r="X1052" i="13"/>
  <c r="X1060" i="13"/>
  <c r="X1068" i="13"/>
  <c r="X1076" i="13"/>
  <c r="X1084" i="13"/>
  <c r="X1092" i="13"/>
  <c r="X1100" i="13"/>
  <c r="X1108" i="13"/>
  <c r="X1116" i="13"/>
  <c r="X1124" i="13"/>
  <c r="X1132" i="13"/>
  <c r="X1140" i="13"/>
  <c r="X1148" i="13"/>
  <c r="X1156" i="13"/>
  <c r="X1164" i="13"/>
  <c r="X1172" i="13"/>
  <c r="X1180" i="13"/>
  <c r="X1188" i="13"/>
  <c r="X23" i="13"/>
  <c r="X55" i="13"/>
  <c r="X87" i="13"/>
  <c r="X119" i="13"/>
  <c r="X151" i="13"/>
  <c r="X183" i="13"/>
  <c r="X215" i="13"/>
  <c r="X247" i="13"/>
  <c r="X279" i="13"/>
  <c r="X311" i="13"/>
  <c r="X31" i="13"/>
  <c r="X63" i="13"/>
  <c r="X95" i="13"/>
  <c r="X127" i="13"/>
  <c r="X159" i="13"/>
  <c r="X191" i="13"/>
  <c r="X223" i="13"/>
  <c r="X255" i="13"/>
  <c r="X287" i="13"/>
  <c r="X319" i="13"/>
  <c r="X351" i="13"/>
  <c r="X383" i="13"/>
  <c r="X415" i="13"/>
  <c r="X447" i="13"/>
  <c r="X479" i="13"/>
  <c r="X511" i="13"/>
  <c r="X543" i="13"/>
  <c r="X575" i="13"/>
  <c r="X607" i="13"/>
  <c r="X639" i="13"/>
  <c r="X671" i="13"/>
  <c r="X687" i="13"/>
  <c r="X695" i="13"/>
  <c r="X703" i="13"/>
  <c r="X711" i="13"/>
  <c r="X719" i="13"/>
  <c r="X727" i="13"/>
  <c r="X735" i="13"/>
  <c r="X743" i="13"/>
  <c r="X751" i="13"/>
  <c r="X759" i="13"/>
  <c r="X767" i="13"/>
  <c r="X775" i="13"/>
  <c r="X783" i="13"/>
  <c r="X791" i="13"/>
  <c r="X799" i="13"/>
  <c r="X807" i="13"/>
  <c r="X815" i="13"/>
  <c r="X823" i="13"/>
  <c r="X831" i="13"/>
  <c r="X839" i="13"/>
  <c r="X847" i="13"/>
  <c r="X855" i="13"/>
  <c r="X863" i="13"/>
  <c r="X871" i="13"/>
  <c r="X879" i="13"/>
  <c r="X887" i="13"/>
  <c r="X895" i="13"/>
  <c r="X903" i="13"/>
  <c r="X911" i="13"/>
  <c r="X919" i="13"/>
  <c r="X927" i="13"/>
  <c r="X935" i="13"/>
  <c r="X943" i="13"/>
  <c r="X951" i="13"/>
  <c r="X959" i="13"/>
  <c r="X967" i="13"/>
  <c r="X975" i="13"/>
  <c r="X983" i="13"/>
  <c r="X991" i="13"/>
  <c r="X999" i="13"/>
  <c r="X1007" i="13"/>
  <c r="X1015" i="13"/>
  <c r="X1023" i="13"/>
  <c r="X1031" i="13"/>
  <c r="X1039" i="13"/>
  <c r="X1047" i="13"/>
  <c r="X1055" i="13"/>
  <c r="X1063" i="13"/>
  <c r="X1071" i="13"/>
  <c r="X1079" i="13"/>
  <c r="X1087" i="13"/>
  <c r="X1095" i="13"/>
  <c r="X1103" i="13"/>
  <c r="X1111" i="13"/>
  <c r="X1119" i="13"/>
  <c r="X1127" i="13"/>
  <c r="X1135" i="13"/>
  <c r="X1143" i="13"/>
  <c r="X1151" i="13"/>
  <c r="X1159" i="13"/>
  <c r="X1167" i="13"/>
  <c r="X1175" i="13"/>
  <c r="X32" i="13"/>
  <c r="X64" i="13"/>
  <c r="X96" i="13"/>
  <c r="X128" i="13"/>
  <c r="X160" i="13"/>
  <c r="X192" i="13"/>
  <c r="X224" i="13"/>
  <c r="X256" i="13"/>
  <c r="X288" i="13"/>
  <c r="X320" i="13"/>
  <c r="X352" i="13"/>
  <c r="X384" i="13"/>
  <c r="X416" i="13"/>
  <c r="X448" i="13"/>
  <c r="X480" i="13"/>
  <c r="X512" i="13"/>
  <c r="X544" i="13"/>
  <c r="X576" i="13"/>
  <c r="X608" i="13"/>
  <c r="X640" i="13"/>
  <c r="X672" i="13"/>
  <c r="X688" i="13"/>
  <c r="X696" i="13"/>
  <c r="X704" i="13"/>
  <c r="X712" i="13"/>
  <c r="X720" i="13"/>
  <c r="X728" i="13"/>
  <c r="X736" i="13"/>
  <c r="X744" i="13"/>
  <c r="X752" i="13"/>
  <c r="X760" i="13"/>
  <c r="X768" i="13"/>
  <c r="X776" i="13"/>
  <c r="X784" i="13"/>
  <c r="X792" i="13"/>
  <c r="X800" i="13"/>
  <c r="X808" i="13"/>
  <c r="X816" i="13"/>
  <c r="X824" i="13"/>
  <c r="X832" i="13"/>
  <c r="X840" i="13"/>
  <c r="X848" i="13"/>
  <c r="X856" i="13"/>
  <c r="X864" i="13"/>
  <c r="X872" i="13"/>
  <c r="X880" i="13"/>
  <c r="X888" i="13"/>
  <c r="X896" i="13"/>
  <c r="X904" i="13"/>
  <c r="X912" i="13"/>
  <c r="X920" i="13"/>
  <c r="X928" i="13"/>
  <c r="X936" i="13"/>
  <c r="X944" i="13"/>
  <c r="X952" i="13"/>
  <c r="X960" i="13"/>
  <c r="X968" i="13"/>
  <c r="X976" i="13"/>
  <c r="X984" i="13"/>
  <c r="X992" i="13"/>
  <c r="X1000" i="13"/>
  <c r="X1008" i="13"/>
  <c r="X1016" i="13"/>
  <c r="X1024" i="13"/>
  <c r="X1032" i="13"/>
  <c r="X1040" i="13"/>
  <c r="X1048" i="13"/>
  <c r="X1056" i="13"/>
  <c r="X1064" i="13"/>
  <c r="X1072" i="13"/>
  <c r="X1080" i="13"/>
  <c r="X1088" i="13"/>
  <c r="X1096" i="13"/>
  <c r="X1104" i="13"/>
  <c r="X1112" i="13"/>
  <c r="X1120" i="13"/>
  <c r="X1128" i="13"/>
  <c r="X1136" i="13"/>
  <c r="X1144" i="13"/>
  <c r="X1152" i="13"/>
  <c r="X1160" i="13"/>
  <c r="X1168" i="13"/>
  <c r="X1176" i="13"/>
  <c r="X1184" i="13"/>
  <c r="X1192" i="13"/>
  <c r="X24" i="13"/>
  <c r="X280" i="13"/>
  <c r="X391" i="13"/>
  <c r="X472" i="13"/>
  <c r="X567" i="13"/>
  <c r="X647" i="13"/>
  <c r="X694" i="13"/>
  <c r="X717" i="13"/>
  <c r="X737" i="13"/>
  <c r="X758" i="13"/>
  <c r="X781" i="13"/>
  <c r="X801" i="13"/>
  <c r="X822" i="13"/>
  <c r="X845" i="13"/>
  <c r="X865" i="13"/>
  <c r="X886" i="13"/>
  <c r="X909" i="13"/>
  <c r="X929" i="13"/>
  <c r="X950" i="13"/>
  <c r="X973" i="13"/>
  <c r="X993" i="13"/>
  <c r="X1014" i="13"/>
  <c r="X1037" i="13"/>
  <c r="X1057" i="13"/>
  <c r="X1078" i="13"/>
  <c r="X1101" i="13"/>
  <c r="X1121" i="13"/>
  <c r="X1142" i="13"/>
  <c r="X1165" i="13"/>
  <c r="X1183" i="13"/>
  <c r="X1196" i="13"/>
  <c r="X1204" i="13"/>
  <c r="X1212" i="13"/>
  <c r="X1220" i="13"/>
  <c r="X1228" i="13"/>
  <c r="X1236" i="13"/>
  <c r="X1244" i="13"/>
  <c r="X1252" i="13"/>
  <c r="X1260" i="13"/>
  <c r="X1268" i="13"/>
  <c r="X1276" i="13"/>
  <c r="X1284" i="13"/>
  <c r="X1292" i="13"/>
  <c r="X1300" i="13"/>
  <c r="X1308" i="13"/>
  <c r="X1316" i="13"/>
  <c r="X1324" i="13"/>
  <c r="X1332" i="13"/>
  <c r="X1340" i="13"/>
  <c r="X1348" i="13"/>
  <c r="X1356" i="13"/>
  <c r="X1364" i="13"/>
  <c r="X1372" i="13"/>
  <c r="X1380" i="13"/>
  <c r="X1388" i="13"/>
  <c r="X1396" i="13"/>
  <c r="X1404" i="13"/>
  <c r="X1412" i="13"/>
  <c r="X1420" i="13"/>
  <c r="X1428" i="13"/>
  <c r="X1436" i="13"/>
  <c r="X1444" i="13"/>
  <c r="X1452" i="13"/>
  <c r="X1460" i="13"/>
  <c r="X1468" i="13"/>
  <c r="X1476" i="13"/>
  <c r="X1484" i="13"/>
  <c r="X1492" i="13"/>
  <c r="X1500" i="13"/>
  <c r="X1508" i="13"/>
  <c r="X1516" i="13"/>
  <c r="X1524" i="13"/>
  <c r="X1532" i="13"/>
  <c r="X1540" i="13"/>
  <c r="X1548" i="13"/>
  <c r="X1556" i="13"/>
  <c r="X1564" i="13"/>
  <c r="X1572" i="13"/>
  <c r="X1580" i="13"/>
  <c r="X1588" i="13"/>
  <c r="X1596" i="13"/>
  <c r="X1604" i="13"/>
  <c r="X1612" i="13"/>
  <c r="X1620" i="13"/>
  <c r="X1628" i="13"/>
  <c r="X1636" i="13"/>
  <c r="X56" i="13"/>
  <c r="X312" i="13"/>
  <c r="X407" i="13"/>
  <c r="X487" i="13"/>
  <c r="X568" i="13"/>
  <c r="X663" i="13"/>
  <c r="X697" i="13"/>
  <c r="X718" i="13"/>
  <c r="X741" i="13"/>
  <c r="X761" i="13"/>
  <c r="X782" i="13"/>
  <c r="X805" i="13"/>
  <c r="X825" i="13"/>
  <c r="X846" i="13"/>
  <c r="X869" i="13"/>
  <c r="X889" i="13"/>
  <c r="X910" i="13"/>
  <c r="X933" i="13"/>
  <c r="X953" i="13"/>
  <c r="X974" i="13"/>
  <c r="X997" i="13"/>
  <c r="X1017" i="13"/>
  <c r="X1038" i="13"/>
  <c r="X1061" i="13"/>
  <c r="X1081" i="13"/>
  <c r="X1102" i="13"/>
  <c r="X1125" i="13"/>
  <c r="X1145" i="13"/>
  <c r="X1166" i="13"/>
  <c r="X1185" i="13"/>
  <c r="X1197" i="13"/>
  <c r="X1205" i="13"/>
  <c r="X1213" i="13"/>
  <c r="X1221" i="13"/>
  <c r="X1229" i="13"/>
  <c r="X1237" i="13"/>
  <c r="X1245" i="13"/>
  <c r="X1253" i="13"/>
  <c r="X1261" i="13"/>
  <c r="X1269" i="13"/>
  <c r="X1277" i="13"/>
  <c r="X1285" i="13"/>
  <c r="X1293" i="13"/>
  <c r="X1301" i="13"/>
  <c r="X1309" i="13"/>
  <c r="X1317" i="13"/>
  <c r="X1325" i="13"/>
  <c r="X1333" i="13"/>
  <c r="X1341" i="13"/>
  <c r="X1349" i="13"/>
  <c r="X1357" i="13"/>
  <c r="X1365" i="13"/>
  <c r="X1373" i="13"/>
  <c r="X1381" i="13"/>
  <c r="X1389" i="13"/>
  <c r="X1397" i="13"/>
  <c r="X1405" i="13"/>
  <c r="X1413" i="13"/>
  <c r="X1421" i="13"/>
  <c r="X1429" i="13"/>
  <c r="X1437" i="13"/>
  <c r="X1445" i="13"/>
  <c r="X1453" i="13"/>
  <c r="X1461" i="13"/>
  <c r="X1469" i="13"/>
  <c r="X1477" i="13"/>
  <c r="X1485" i="13"/>
  <c r="X1493" i="13"/>
  <c r="X1501" i="13"/>
  <c r="X1509" i="13"/>
  <c r="X1517" i="13"/>
  <c r="X1525" i="13"/>
  <c r="X1533" i="13"/>
  <c r="X1541" i="13"/>
  <c r="X1549" i="13"/>
  <c r="X1557" i="13"/>
  <c r="X1565" i="13"/>
  <c r="X1573" i="13"/>
  <c r="X1581" i="13"/>
  <c r="X1589" i="13"/>
  <c r="X1597" i="13"/>
  <c r="X1605" i="13"/>
  <c r="X1613" i="13"/>
  <c r="X1621" i="13"/>
  <c r="X1629" i="13"/>
  <c r="X88" i="13"/>
  <c r="X327" i="13"/>
  <c r="X408" i="13"/>
  <c r="X503" i="13"/>
  <c r="X583" i="13"/>
  <c r="X664" i="13"/>
  <c r="X701" i="13"/>
  <c r="X721" i="13"/>
  <c r="X742" i="13"/>
  <c r="X765" i="13"/>
  <c r="X785" i="13"/>
  <c r="X806" i="13"/>
  <c r="X829" i="13"/>
  <c r="X849" i="13"/>
  <c r="X870" i="13"/>
  <c r="X893" i="13"/>
  <c r="X913" i="13"/>
  <c r="X934" i="13"/>
  <c r="X957" i="13"/>
  <c r="X977" i="13"/>
  <c r="X998" i="13"/>
  <c r="X1021" i="13"/>
  <c r="X1041" i="13"/>
  <c r="X1062" i="13"/>
  <c r="X1085" i="13"/>
  <c r="X1105" i="13"/>
  <c r="X1126" i="13"/>
  <c r="X1149" i="13"/>
  <c r="X1169" i="13"/>
  <c r="X1189" i="13"/>
  <c r="X1198" i="13"/>
  <c r="X1206" i="13"/>
  <c r="X1214" i="13"/>
  <c r="X1222" i="13"/>
  <c r="X1230" i="13"/>
  <c r="X1238" i="13"/>
  <c r="X1246" i="13"/>
  <c r="X1254" i="13"/>
  <c r="X1262" i="13"/>
  <c r="X1270" i="13"/>
  <c r="X1278" i="13"/>
  <c r="X1286" i="13"/>
  <c r="X1294" i="13"/>
  <c r="X1302" i="13"/>
  <c r="X1310" i="13"/>
  <c r="X1318" i="13"/>
  <c r="X1326" i="13"/>
  <c r="X1334" i="13"/>
  <c r="X1342" i="13"/>
  <c r="X1350" i="13"/>
  <c r="X1358" i="13"/>
  <c r="X1366" i="13"/>
  <c r="X1374" i="13"/>
  <c r="X1382" i="13"/>
  <c r="X1390" i="13"/>
  <c r="X1398" i="13"/>
  <c r="X1406" i="13"/>
  <c r="X1414" i="13"/>
  <c r="X1422" i="13"/>
  <c r="X1430" i="13"/>
  <c r="X1438" i="13"/>
  <c r="X1446" i="13"/>
  <c r="X1454" i="13"/>
  <c r="X1462" i="13"/>
  <c r="X1470" i="13"/>
  <c r="X1478" i="13"/>
  <c r="X1486" i="13"/>
  <c r="X1494" i="13"/>
  <c r="X1502" i="13"/>
  <c r="X1510" i="13"/>
  <c r="X1518" i="13"/>
  <c r="X1526" i="13"/>
  <c r="X1534" i="13"/>
  <c r="X1542" i="13"/>
  <c r="X1550" i="13"/>
  <c r="X1558" i="13"/>
  <c r="X1566" i="13"/>
  <c r="X1574" i="13"/>
  <c r="X1582" i="13"/>
  <c r="X1590" i="13"/>
  <c r="X1598" i="13"/>
  <c r="X1606" i="13"/>
  <c r="X1614" i="13"/>
  <c r="X1622" i="13"/>
  <c r="X1630" i="13"/>
  <c r="X120" i="13"/>
  <c r="X343" i="13"/>
  <c r="X423" i="13"/>
  <c r="X504" i="13"/>
  <c r="X599" i="13"/>
  <c r="X679" i="13"/>
  <c r="X702" i="13"/>
  <c r="X725" i="13"/>
  <c r="X745" i="13"/>
  <c r="X766" i="13"/>
  <c r="X789" i="13"/>
  <c r="X809" i="13"/>
  <c r="X830" i="13"/>
  <c r="X853" i="13"/>
  <c r="X873" i="13"/>
  <c r="X894" i="13"/>
  <c r="X917" i="13"/>
  <c r="X937" i="13"/>
  <c r="X958" i="13"/>
  <c r="X981" i="13"/>
  <c r="X1001" i="13"/>
  <c r="X1022" i="13"/>
  <c r="X1045" i="13"/>
  <c r="X1065" i="13"/>
  <c r="X1086" i="13"/>
  <c r="X1109" i="13"/>
  <c r="X1129" i="13"/>
  <c r="X1150" i="13"/>
  <c r="X1173" i="13"/>
  <c r="X1190" i="13"/>
  <c r="X1199" i="13"/>
  <c r="X1207" i="13"/>
  <c r="X1215" i="13"/>
  <c r="X1223" i="13"/>
  <c r="X1231" i="13"/>
  <c r="X1239" i="13"/>
  <c r="X1247" i="13"/>
  <c r="X1255" i="13"/>
  <c r="X1263" i="13"/>
  <c r="X1271" i="13"/>
  <c r="X1279" i="13"/>
  <c r="X1287" i="13"/>
  <c r="X1295" i="13"/>
  <c r="X1303" i="13"/>
  <c r="X1311" i="13"/>
  <c r="X1319" i="13"/>
  <c r="X1327" i="13"/>
  <c r="X1335" i="13"/>
  <c r="X1343" i="13"/>
  <c r="X1351" i="13"/>
  <c r="X1359" i="13"/>
  <c r="X1367" i="13"/>
  <c r="X1375" i="13"/>
  <c r="X1383" i="13"/>
  <c r="X1391" i="13"/>
  <c r="X1399" i="13"/>
  <c r="X1407" i="13"/>
  <c r="X1415" i="13"/>
  <c r="X1423" i="13"/>
  <c r="X1431" i="13"/>
  <c r="X1439" i="13"/>
  <c r="X1447" i="13"/>
  <c r="X1455" i="13"/>
  <c r="X1463" i="13"/>
  <c r="X1471" i="13"/>
  <c r="X1479" i="13"/>
  <c r="X1487" i="13"/>
  <c r="X1495" i="13"/>
  <c r="X1503" i="13"/>
  <c r="X1511" i="13"/>
  <c r="X1519" i="13"/>
  <c r="X1527" i="13"/>
  <c r="X1535" i="13"/>
  <c r="X1543" i="13"/>
  <c r="X1551" i="13"/>
  <c r="X1559" i="13"/>
  <c r="X1567" i="13"/>
  <c r="X1575" i="13"/>
  <c r="X1583" i="13"/>
  <c r="X1591" i="13"/>
  <c r="X1599" i="13"/>
  <c r="X1607" i="13"/>
  <c r="X1615" i="13"/>
  <c r="X1623" i="13"/>
  <c r="X1631" i="13"/>
  <c r="X152" i="13"/>
  <c r="X344" i="13"/>
  <c r="X439" i="13"/>
  <c r="X519" i="13"/>
  <c r="X600" i="13"/>
  <c r="X685" i="13"/>
  <c r="X705" i="13"/>
  <c r="X726" i="13"/>
  <c r="X749" i="13"/>
  <c r="X769" i="13"/>
  <c r="X790" i="13"/>
  <c r="X813" i="13"/>
  <c r="X833" i="13"/>
  <c r="X854" i="13"/>
  <c r="X877" i="13"/>
  <c r="X897" i="13"/>
  <c r="X918" i="13"/>
  <c r="X941" i="13"/>
  <c r="X961" i="13"/>
  <c r="X982" i="13"/>
  <c r="X1005" i="13"/>
  <c r="X1025" i="13"/>
  <c r="X1046" i="13"/>
  <c r="X1069" i="13"/>
  <c r="X1089" i="13"/>
  <c r="X1110" i="13"/>
  <c r="X1133" i="13"/>
  <c r="X1153" i="13"/>
  <c r="X1174" i="13"/>
  <c r="X1191" i="13"/>
  <c r="X1200" i="13"/>
  <c r="X1208" i="13"/>
  <c r="X1216" i="13"/>
  <c r="X1224" i="13"/>
  <c r="X1232" i="13"/>
  <c r="X1240" i="13"/>
  <c r="X1248" i="13"/>
  <c r="X1256" i="13"/>
  <c r="X1264" i="13"/>
  <c r="X1272" i="13"/>
  <c r="X1280" i="13"/>
  <c r="X1288" i="13"/>
  <c r="X1296" i="13"/>
  <c r="X1304" i="13"/>
  <c r="X1312" i="13"/>
  <c r="X1320" i="13"/>
  <c r="X1328" i="13"/>
  <c r="X1336" i="13"/>
  <c r="X1344" i="13"/>
  <c r="X1352" i="13"/>
  <c r="X1360" i="13"/>
  <c r="X1368" i="13"/>
  <c r="X1376" i="13"/>
  <c r="X1384" i="13"/>
  <c r="X1392" i="13"/>
  <c r="X1400" i="13"/>
  <c r="X1408" i="13"/>
  <c r="X1416" i="13"/>
  <c r="X1424" i="13"/>
  <c r="X1432" i="13"/>
  <c r="X1440" i="13"/>
  <c r="X1448" i="13"/>
  <c r="X1456" i="13"/>
  <c r="X1464" i="13"/>
  <c r="X1472" i="13"/>
  <c r="X1480" i="13"/>
  <c r="X1488" i="13"/>
  <c r="X1496" i="13"/>
  <c r="X1504" i="13"/>
  <c r="X1512" i="13"/>
  <c r="X1520" i="13"/>
  <c r="X1528" i="13"/>
  <c r="X1536" i="13"/>
  <c r="X1544" i="13"/>
  <c r="X1552" i="13"/>
  <c r="X1560" i="13"/>
  <c r="X1568" i="13"/>
  <c r="X1576" i="13"/>
  <c r="X1584" i="13"/>
  <c r="X1592" i="13"/>
  <c r="X1600" i="13"/>
  <c r="X1608" i="13"/>
  <c r="X1616" i="13"/>
  <c r="X1624" i="13"/>
  <c r="X1632" i="13"/>
  <c r="X216" i="13"/>
  <c r="X375" i="13"/>
  <c r="X455" i="13"/>
  <c r="X536" i="13"/>
  <c r="X631" i="13"/>
  <c r="X689" i="13"/>
  <c r="X710" i="13"/>
  <c r="X733" i="13"/>
  <c r="X753" i="13"/>
  <c r="X774" i="13"/>
  <c r="X797" i="13"/>
  <c r="X817" i="13"/>
  <c r="X838" i="13"/>
  <c r="X861" i="13"/>
  <c r="X881" i="13"/>
  <c r="X902" i="13"/>
  <c r="X925" i="13"/>
  <c r="X945" i="13"/>
  <c r="X966" i="13"/>
  <c r="X989" i="13"/>
  <c r="X1009" i="13"/>
  <c r="X1030" i="13"/>
  <c r="X1053" i="13"/>
  <c r="X1073" i="13"/>
  <c r="X1094" i="13"/>
  <c r="X1117" i="13"/>
  <c r="X1137" i="13"/>
  <c r="X1158" i="13"/>
  <c r="X1181" i="13"/>
  <c r="X1194" i="13"/>
  <c r="X1202" i="13"/>
  <c r="X1210" i="13"/>
  <c r="X1218" i="13"/>
  <c r="X1226" i="13"/>
  <c r="X1234" i="13"/>
  <c r="X1242" i="13"/>
  <c r="X1250" i="13"/>
  <c r="X1258" i="13"/>
  <c r="X1266" i="13"/>
  <c r="X1274" i="13"/>
  <c r="X1282" i="13"/>
  <c r="X1290" i="13"/>
  <c r="X1298" i="13"/>
  <c r="X1306" i="13"/>
  <c r="X1314" i="13"/>
  <c r="X1322" i="13"/>
  <c r="X1330" i="13"/>
  <c r="X1338" i="13"/>
  <c r="X1346" i="13"/>
  <c r="X1354" i="13"/>
  <c r="X1362" i="13"/>
  <c r="X1370" i="13"/>
  <c r="X1378" i="13"/>
  <c r="X1386" i="13"/>
  <c r="X1394" i="13"/>
  <c r="X1402" i="13"/>
  <c r="X1410" i="13"/>
  <c r="X1418" i="13"/>
  <c r="X1426" i="13"/>
  <c r="X1434" i="13"/>
  <c r="X1442" i="13"/>
  <c r="X1450" i="13"/>
  <c r="X1458" i="13"/>
  <c r="X1466" i="13"/>
  <c r="X1474" i="13"/>
  <c r="X1482" i="13"/>
  <c r="X1490" i="13"/>
  <c r="X1498" i="13"/>
  <c r="X1506" i="13"/>
  <c r="X1514" i="13"/>
  <c r="X1522" i="13"/>
  <c r="X1530" i="13"/>
  <c r="X1538" i="13"/>
  <c r="X1546" i="13"/>
  <c r="X1554" i="13"/>
  <c r="X1562" i="13"/>
  <c r="X1570" i="13"/>
  <c r="X1578" i="13"/>
  <c r="X1586" i="13"/>
  <c r="X1594" i="13"/>
  <c r="X1602" i="13"/>
  <c r="X1610" i="13"/>
  <c r="X1618" i="13"/>
  <c r="X1626" i="13"/>
  <c r="X1634" i="13"/>
  <c r="X184" i="13"/>
  <c r="X615" i="13"/>
  <c r="X750" i="13"/>
  <c r="X837" i="13"/>
  <c r="X921" i="13"/>
  <c r="X1006" i="13"/>
  <c r="X1093" i="13"/>
  <c r="X1177" i="13"/>
  <c r="X1217" i="13"/>
  <c r="X1249" i="13"/>
  <c r="X1281" i="13"/>
  <c r="X1313" i="13"/>
  <c r="X1345" i="13"/>
  <c r="X1377" i="13"/>
  <c r="X1409" i="13"/>
  <c r="X1441" i="13"/>
  <c r="X1473" i="13"/>
  <c r="X1505" i="13"/>
  <c r="X1537" i="13"/>
  <c r="X1569" i="13"/>
  <c r="X1601" i="13"/>
  <c r="X1633" i="13"/>
  <c r="X1643" i="13"/>
  <c r="X1651" i="13"/>
  <c r="X1659" i="13"/>
  <c r="X1667" i="13"/>
  <c r="X1675" i="13"/>
  <c r="X1683" i="13"/>
  <c r="X1691" i="13"/>
  <c r="X1699" i="13"/>
  <c r="X1707" i="13"/>
  <c r="X1715" i="13"/>
  <c r="X1723" i="13"/>
  <c r="X1731" i="13"/>
  <c r="X1739" i="13"/>
  <c r="X1747" i="13"/>
  <c r="X1755" i="13"/>
  <c r="X1763" i="13"/>
  <c r="X1771" i="13"/>
  <c r="X1779" i="13"/>
  <c r="X1787" i="13"/>
  <c r="X1795" i="13"/>
  <c r="X1803" i="13"/>
  <c r="X1811" i="13"/>
  <c r="X1819" i="13"/>
  <c r="X1827" i="13"/>
  <c r="X1835" i="13"/>
  <c r="X1843" i="13"/>
  <c r="X1851" i="13"/>
  <c r="X1859" i="13"/>
  <c r="X1867" i="13"/>
  <c r="X1875" i="13"/>
  <c r="X1883" i="13"/>
  <c r="X1891" i="13"/>
  <c r="X1899" i="13"/>
  <c r="X1907" i="13"/>
  <c r="X1915" i="13"/>
  <c r="X1923" i="13"/>
  <c r="X1931" i="13"/>
  <c r="X1939" i="13"/>
  <c r="X1947" i="13"/>
  <c r="X1955" i="13"/>
  <c r="X1963" i="13"/>
  <c r="X1971" i="13"/>
  <c r="X1979" i="13"/>
  <c r="X1987" i="13"/>
  <c r="X1995" i="13"/>
  <c r="U1938" i="13"/>
  <c r="U1954" i="13"/>
  <c r="U1999" i="13"/>
  <c r="U1997" i="13"/>
  <c r="X798" i="13"/>
  <c r="X1054" i="13"/>
  <c r="X1299" i="13"/>
  <c r="X1491" i="13"/>
  <c r="X1640" i="13"/>
  <c r="X1680" i="13"/>
  <c r="X1712" i="13"/>
  <c r="X1752" i="13"/>
  <c r="X1776" i="13"/>
  <c r="X1824" i="13"/>
  <c r="X1856" i="13"/>
  <c r="X248" i="13"/>
  <c r="X632" i="13"/>
  <c r="X757" i="13"/>
  <c r="X841" i="13"/>
  <c r="X926" i="13"/>
  <c r="X1013" i="13"/>
  <c r="X1097" i="13"/>
  <c r="X1182" i="13"/>
  <c r="X1219" i="13"/>
  <c r="X1251" i="13"/>
  <c r="X1283" i="13"/>
  <c r="X1315" i="13"/>
  <c r="X1347" i="13"/>
  <c r="X1379" i="13"/>
  <c r="X1411" i="13"/>
  <c r="X1443" i="13"/>
  <c r="X1475" i="13"/>
  <c r="X1507" i="13"/>
  <c r="X1539" i="13"/>
  <c r="X1571" i="13"/>
  <c r="X1603" i="13"/>
  <c r="X1635" i="13"/>
  <c r="X1644" i="13"/>
  <c r="X1652" i="13"/>
  <c r="X1660" i="13"/>
  <c r="X1668" i="13"/>
  <c r="X1676" i="13"/>
  <c r="X1684" i="13"/>
  <c r="X1692" i="13"/>
  <c r="X1700" i="13"/>
  <c r="X1708" i="13"/>
  <c r="X1716" i="13"/>
  <c r="X1724" i="13"/>
  <c r="X1732" i="13"/>
  <c r="X1740" i="13"/>
  <c r="X1748" i="13"/>
  <c r="X1756" i="13"/>
  <c r="X1764" i="13"/>
  <c r="X1772" i="13"/>
  <c r="X1780" i="13"/>
  <c r="X1788" i="13"/>
  <c r="X1796" i="13"/>
  <c r="X1804" i="13"/>
  <c r="X1812" i="13"/>
  <c r="X1820" i="13"/>
  <c r="X1828" i="13"/>
  <c r="X1836" i="13"/>
  <c r="X1844" i="13"/>
  <c r="X1852" i="13"/>
  <c r="X1860" i="13"/>
  <c r="X1868" i="13"/>
  <c r="X1876" i="13"/>
  <c r="X1884" i="13"/>
  <c r="X1892" i="13"/>
  <c r="X1900" i="13"/>
  <c r="X1908" i="13"/>
  <c r="X1916" i="13"/>
  <c r="X1924" i="13"/>
  <c r="X1932" i="13"/>
  <c r="X1940" i="13"/>
  <c r="X1948" i="13"/>
  <c r="X1956" i="13"/>
  <c r="X1964" i="13"/>
  <c r="X1972" i="13"/>
  <c r="X1980" i="13"/>
  <c r="X1988" i="13"/>
  <c r="X1996" i="13"/>
  <c r="U1939" i="13"/>
  <c r="U1944" i="13"/>
  <c r="U1949" i="13"/>
  <c r="U1955" i="13"/>
  <c r="U1960" i="13"/>
  <c r="U1965" i="13"/>
  <c r="U1998" i="13"/>
  <c r="X969" i="13"/>
  <c r="X1235" i="13"/>
  <c r="X1363" i="13"/>
  <c r="X1523" i="13"/>
  <c r="X1648" i="13"/>
  <c r="X1696" i="13"/>
  <c r="X1736" i="13"/>
  <c r="X1800" i="13"/>
  <c r="X1840" i="13"/>
  <c r="X359" i="13"/>
  <c r="X686" i="13"/>
  <c r="X773" i="13"/>
  <c r="X857" i="13"/>
  <c r="X942" i="13"/>
  <c r="X1029" i="13"/>
  <c r="X1113" i="13"/>
  <c r="X1193" i="13"/>
  <c r="X1225" i="13"/>
  <c r="X1257" i="13"/>
  <c r="X1289" i="13"/>
  <c r="X1321" i="13"/>
  <c r="X1353" i="13"/>
  <c r="X1385" i="13"/>
  <c r="X1417" i="13"/>
  <c r="X1449" i="13"/>
  <c r="X1481" i="13"/>
  <c r="X1513" i="13"/>
  <c r="X1545" i="13"/>
  <c r="X1577" i="13"/>
  <c r="X1609" i="13"/>
  <c r="X1637" i="13"/>
  <c r="X1645" i="13"/>
  <c r="X1653" i="13"/>
  <c r="X1661" i="13"/>
  <c r="X1669" i="13"/>
  <c r="X1677" i="13"/>
  <c r="X1685" i="13"/>
  <c r="X1693" i="13"/>
  <c r="X1701" i="13"/>
  <c r="X1709" i="13"/>
  <c r="X1717" i="13"/>
  <c r="X1725" i="13"/>
  <c r="X1733" i="13"/>
  <c r="X1741" i="13"/>
  <c r="X1749" i="13"/>
  <c r="X1757" i="13"/>
  <c r="X1765" i="13"/>
  <c r="X1773" i="13"/>
  <c r="X1781" i="13"/>
  <c r="X1789" i="13"/>
  <c r="X1797" i="13"/>
  <c r="X1805" i="13"/>
  <c r="X1813" i="13"/>
  <c r="X1821" i="13"/>
  <c r="X1829" i="13"/>
  <c r="X1837" i="13"/>
  <c r="X1845" i="13"/>
  <c r="X1853" i="13"/>
  <c r="X1861" i="13"/>
  <c r="X1869" i="13"/>
  <c r="X1877" i="13"/>
  <c r="X1885" i="13"/>
  <c r="X1893" i="13"/>
  <c r="X1901" i="13"/>
  <c r="X1909" i="13"/>
  <c r="X1917" i="13"/>
  <c r="X1925" i="13"/>
  <c r="X1933" i="13"/>
  <c r="X1941" i="13"/>
  <c r="X1949" i="13"/>
  <c r="X1957" i="13"/>
  <c r="X1965" i="13"/>
  <c r="X1973" i="13"/>
  <c r="X1981" i="13"/>
  <c r="X1989" i="13"/>
  <c r="X1997" i="13"/>
  <c r="U1950" i="13"/>
  <c r="U1966" i="13"/>
  <c r="V1966" i="13" s="1"/>
  <c r="X885" i="13"/>
  <c r="X1203" i="13"/>
  <c r="X1395" i="13"/>
  <c r="X1555" i="13"/>
  <c r="X1664" i="13"/>
  <c r="X1704" i="13"/>
  <c r="X1744" i="13"/>
  <c r="X1792" i="13"/>
  <c r="X1832" i="13"/>
  <c r="X376" i="13"/>
  <c r="X693" i="13"/>
  <c r="X777" i="13"/>
  <c r="X862" i="13"/>
  <c r="X949" i="13"/>
  <c r="X1033" i="13"/>
  <c r="X1118" i="13"/>
  <c r="X1195" i="13"/>
  <c r="X1227" i="13"/>
  <c r="X1259" i="13"/>
  <c r="X1291" i="13"/>
  <c r="X1323" i="13"/>
  <c r="X1355" i="13"/>
  <c r="X1387" i="13"/>
  <c r="X1419" i="13"/>
  <c r="X1451" i="13"/>
  <c r="X1483" i="13"/>
  <c r="X1515" i="13"/>
  <c r="X1547" i="13"/>
  <c r="X1579" i="13"/>
  <c r="X1611" i="13"/>
  <c r="X1638" i="13"/>
  <c r="X1646" i="13"/>
  <c r="X1654" i="13"/>
  <c r="X1662" i="13"/>
  <c r="X1670" i="13"/>
  <c r="X1678" i="13"/>
  <c r="X1686" i="13"/>
  <c r="X1694" i="13"/>
  <c r="X1702" i="13"/>
  <c r="X1710" i="13"/>
  <c r="X1718" i="13"/>
  <c r="X1726" i="13"/>
  <c r="X1734" i="13"/>
  <c r="X1742" i="13"/>
  <c r="X1750" i="13"/>
  <c r="X1758" i="13"/>
  <c r="X1766" i="13"/>
  <c r="X1774" i="13"/>
  <c r="X1782" i="13"/>
  <c r="X1790" i="13"/>
  <c r="X1798" i="13"/>
  <c r="X1806" i="13"/>
  <c r="X1814" i="13"/>
  <c r="X1822" i="13"/>
  <c r="X1830" i="13"/>
  <c r="X1838" i="13"/>
  <c r="X1846" i="13"/>
  <c r="X1854" i="13"/>
  <c r="X1862" i="13"/>
  <c r="X1870" i="13"/>
  <c r="X1878" i="13"/>
  <c r="X1886" i="13"/>
  <c r="X1894" i="13"/>
  <c r="X1902" i="13"/>
  <c r="X1910" i="13"/>
  <c r="X1918" i="13"/>
  <c r="X1926" i="13"/>
  <c r="X1934" i="13"/>
  <c r="X1942" i="13"/>
  <c r="X1950" i="13"/>
  <c r="X1958" i="13"/>
  <c r="X1966" i="13"/>
  <c r="X1974" i="13"/>
  <c r="X1982" i="13"/>
  <c r="X1990" i="13"/>
  <c r="X1998" i="13"/>
  <c r="U1940" i="13"/>
  <c r="U1945" i="13"/>
  <c r="U1951" i="13"/>
  <c r="U1956" i="13"/>
  <c r="U1961" i="13"/>
  <c r="U1967" i="13"/>
  <c r="U1996" i="13"/>
  <c r="U1995" i="13"/>
  <c r="V1995" i="13" s="1"/>
  <c r="X713" i="13"/>
  <c r="X1267" i="13"/>
  <c r="X1427" i="13"/>
  <c r="X1587" i="13"/>
  <c r="X1656" i="13"/>
  <c r="X1688" i="13"/>
  <c r="X1728" i="13"/>
  <c r="X1768" i="13"/>
  <c r="X1816" i="13"/>
  <c r="X440" i="13"/>
  <c r="X709" i="13"/>
  <c r="X793" i="13"/>
  <c r="X878" i="13"/>
  <c r="X965" i="13"/>
  <c r="X1049" i="13"/>
  <c r="X1134" i="13"/>
  <c r="X1201" i="13"/>
  <c r="X1233" i="13"/>
  <c r="X1265" i="13"/>
  <c r="X1297" i="13"/>
  <c r="X1329" i="13"/>
  <c r="X1361" i="13"/>
  <c r="X1393" i="13"/>
  <c r="X1425" i="13"/>
  <c r="X1457" i="13"/>
  <c r="X1489" i="13"/>
  <c r="X1521" i="13"/>
  <c r="X1553" i="13"/>
  <c r="X1585" i="13"/>
  <c r="X1617" i="13"/>
  <c r="X1639" i="13"/>
  <c r="X1647" i="13"/>
  <c r="X1655" i="13"/>
  <c r="X1663" i="13"/>
  <c r="X1671" i="13"/>
  <c r="X1679" i="13"/>
  <c r="X1687" i="13"/>
  <c r="X1695" i="13"/>
  <c r="X1703" i="13"/>
  <c r="X1711" i="13"/>
  <c r="X1719" i="13"/>
  <c r="X1727" i="13"/>
  <c r="X1735" i="13"/>
  <c r="X1743" i="13"/>
  <c r="X1751" i="13"/>
  <c r="X1759" i="13"/>
  <c r="X1767" i="13"/>
  <c r="X1775" i="13"/>
  <c r="X1783" i="13"/>
  <c r="X1791" i="13"/>
  <c r="X1799" i="13"/>
  <c r="X1807" i="13"/>
  <c r="X1815" i="13"/>
  <c r="X1823" i="13"/>
  <c r="X1831" i="13"/>
  <c r="X1839" i="13"/>
  <c r="X1847" i="13"/>
  <c r="X1855" i="13"/>
  <c r="X1863" i="13"/>
  <c r="X1871" i="13"/>
  <c r="X1879" i="13"/>
  <c r="X1887" i="13"/>
  <c r="X1895" i="13"/>
  <c r="X1903" i="13"/>
  <c r="X1911" i="13"/>
  <c r="X1919" i="13"/>
  <c r="X1927" i="13"/>
  <c r="X1935" i="13"/>
  <c r="X1943" i="13"/>
  <c r="X1951" i="13"/>
  <c r="X1959" i="13"/>
  <c r="X1967" i="13"/>
  <c r="X1975" i="13"/>
  <c r="X1983" i="13"/>
  <c r="X1991" i="13"/>
  <c r="X1999" i="13"/>
  <c r="U1946" i="13"/>
  <c r="U1962" i="13"/>
  <c r="U1968" i="13"/>
  <c r="V1968" i="13" s="1"/>
  <c r="X471" i="13"/>
  <c r="X1141" i="13"/>
  <c r="X1331" i="13"/>
  <c r="X1459" i="13"/>
  <c r="X1619" i="13"/>
  <c r="X1672" i="13"/>
  <c r="X1720" i="13"/>
  <c r="X1760" i="13"/>
  <c r="X1784" i="13"/>
  <c r="X1808" i="13"/>
  <c r="X1848" i="13"/>
  <c r="X535" i="13"/>
  <c r="X729" i="13"/>
  <c r="X814" i="13"/>
  <c r="X901" i="13"/>
  <c r="X985" i="13"/>
  <c r="X1070" i="13"/>
  <c r="X1157" i="13"/>
  <c r="X1209" i="13"/>
  <c r="X1241" i="13"/>
  <c r="X1273" i="13"/>
  <c r="X1305" i="13"/>
  <c r="X1337" i="13"/>
  <c r="X1369" i="13"/>
  <c r="X1401" i="13"/>
  <c r="X1433" i="13"/>
  <c r="X1465" i="13"/>
  <c r="X1497" i="13"/>
  <c r="X1529" i="13"/>
  <c r="X1561" i="13"/>
  <c r="X1593" i="13"/>
  <c r="X1625" i="13"/>
  <c r="X1641" i="13"/>
  <c r="X1649" i="13"/>
  <c r="X1657" i="13"/>
  <c r="X1665" i="13"/>
  <c r="X1673" i="13"/>
  <c r="X1681" i="13"/>
  <c r="X1689" i="13"/>
  <c r="X1697" i="13"/>
  <c r="X1705" i="13"/>
  <c r="X1713" i="13"/>
  <c r="X1721" i="13"/>
  <c r="X1729" i="13"/>
  <c r="X1737" i="13"/>
  <c r="X1745" i="13"/>
  <c r="X1753" i="13"/>
  <c r="X1761" i="13"/>
  <c r="X1769" i="13"/>
  <c r="X1777" i="13"/>
  <c r="X1785" i="13"/>
  <c r="X1793" i="13"/>
  <c r="X1801" i="13"/>
  <c r="X1809" i="13"/>
  <c r="X1817" i="13"/>
  <c r="X1825" i="13"/>
  <c r="X1833" i="13"/>
  <c r="X1841" i="13"/>
  <c r="X1849" i="13"/>
  <c r="X1857" i="13"/>
  <c r="X1865" i="13"/>
  <c r="X1873" i="13"/>
  <c r="X1881" i="13"/>
  <c r="X1889" i="13"/>
  <c r="X1897" i="13"/>
  <c r="X1905" i="13"/>
  <c r="X1913" i="13"/>
  <c r="X1921" i="13"/>
  <c r="X1929" i="13"/>
  <c r="X1937" i="13"/>
  <c r="X1945" i="13"/>
  <c r="X1953" i="13"/>
  <c r="X1961" i="13"/>
  <c r="X1969" i="13"/>
  <c r="X1977" i="13"/>
  <c r="X1985" i="13"/>
  <c r="X1993" i="13"/>
  <c r="U1942" i="13"/>
  <c r="U1958" i="13"/>
  <c r="U1969" i="13"/>
  <c r="V1969" i="13" s="1"/>
  <c r="X551" i="13"/>
  <c r="X734" i="13"/>
  <c r="X821" i="13"/>
  <c r="X905" i="13"/>
  <c r="X990" i="13"/>
  <c r="X1077" i="13"/>
  <c r="X1161" i="13"/>
  <c r="X1211" i="13"/>
  <c r="X1243" i="13"/>
  <c r="X1275" i="13"/>
  <c r="X1307" i="13"/>
  <c r="X1339" i="13"/>
  <c r="X1403" i="13"/>
  <c r="X1642" i="13"/>
  <c r="X1706" i="13"/>
  <c r="X1770" i="13"/>
  <c r="X1834" i="13"/>
  <c r="X1880" i="13"/>
  <c r="X1912" i="13"/>
  <c r="X1944" i="13"/>
  <c r="X1976" i="13"/>
  <c r="U1941" i="13"/>
  <c r="U1963" i="13"/>
  <c r="V1963" i="13" s="1"/>
  <c r="X1978" i="13"/>
  <c r="U1964" i="13"/>
  <c r="V1964" i="13" s="1"/>
  <c r="X1467" i="13"/>
  <c r="X1786" i="13"/>
  <c r="X1888" i="13"/>
  <c r="X1952" i="13"/>
  <c r="U1947" i="13"/>
  <c r="X1499" i="13"/>
  <c r="X1730" i="13"/>
  <c r="X1858" i="13"/>
  <c r="X1986" i="13"/>
  <c r="X1802" i="13"/>
  <c r="X1960" i="13"/>
  <c r="X1435" i="13"/>
  <c r="X1650" i="13"/>
  <c r="X1714" i="13"/>
  <c r="X1778" i="13"/>
  <c r="X1842" i="13"/>
  <c r="X1882" i="13"/>
  <c r="X1914" i="13"/>
  <c r="X1946" i="13"/>
  <c r="U1943" i="13"/>
  <c r="X1658" i="13"/>
  <c r="X1722" i="13"/>
  <c r="X1850" i="13"/>
  <c r="X1920" i="13"/>
  <c r="X1984" i="13"/>
  <c r="X1666" i="13"/>
  <c r="X1794" i="13"/>
  <c r="X1890" i="13"/>
  <c r="U1948" i="13"/>
  <c r="X1674" i="13"/>
  <c r="X1864" i="13"/>
  <c r="X1992" i="13"/>
  <c r="X1563" i="13"/>
  <c r="X1682" i="13"/>
  <c r="X1746" i="13"/>
  <c r="X1810" i="13"/>
  <c r="X1866" i="13"/>
  <c r="X1898" i="13"/>
  <c r="X1930" i="13"/>
  <c r="X1962" i="13"/>
  <c r="X1994" i="13"/>
  <c r="U1953" i="13"/>
  <c r="X2000" i="13"/>
  <c r="X1371" i="13"/>
  <c r="X1762" i="13"/>
  <c r="X1874" i="13"/>
  <c r="X1938" i="13"/>
  <c r="U1937" i="13"/>
  <c r="U1959" i="13"/>
  <c r="X1922" i="13"/>
  <c r="X1531" i="13"/>
  <c r="X1896" i="13"/>
  <c r="U1952" i="13"/>
  <c r="X1595" i="13"/>
  <c r="X1690" i="13"/>
  <c r="X1754" i="13"/>
  <c r="X1818" i="13"/>
  <c r="X1872" i="13"/>
  <c r="X1904" i="13"/>
  <c r="X1936" i="13"/>
  <c r="X1968" i="13"/>
  <c r="U1957" i="13"/>
  <c r="X1627" i="13"/>
  <c r="X1698" i="13"/>
  <c r="X1826" i="13"/>
  <c r="X1906" i="13"/>
  <c r="X1970" i="13"/>
  <c r="X1954" i="13"/>
  <c r="U2000" i="13"/>
  <c r="V2000" i="13" s="1"/>
  <c r="X1738" i="13"/>
  <c r="X1928" i="13"/>
  <c r="U1992" i="13"/>
  <c r="U1984" i="13"/>
  <c r="U1976" i="13"/>
  <c r="U1991" i="13"/>
  <c r="U1983" i="13"/>
  <c r="U1975" i="13"/>
  <c r="U1990" i="13"/>
  <c r="U1982" i="13"/>
  <c r="U1981" i="13"/>
  <c r="U1994" i="13"/>
  <c r="V1994" i="13" s="1"/>
  <c r="U1978" i="13"/>
  <c r="U1985" i="13"/>
  <c r="U1989" i="13"/>
  <c r="U1988" i="13"/>
  <c r="U1980" i="13"/>
  <c r="U1987" i="13"/>
  <c r="U1979" i="13"/>
  <c r="U1986" i="13"/>
  <c r="U1993" i="13"/>
  <c r="U1977" i="13"/>
  <c r="T2" i="13"/>
  <c r="X2" i="13" s="1"/>
  <c r="U1936" i="13"/>
  <c r="U1928" i="13"/>
  <c r="U1920" i="13"/>
  <c r="U1912" i="13"/>
  <c r="U1904" i="13"/>
  <c r="U1896" i="13"/>
  <c r="U1888" i="13"/>
  <c r="U1880" i="13"/>
  <c r="U1872" i="13"/>
  <c r="U1864" i="13"/>
  <c r="U1856" i="13"/>
  <c r="U1848" i="13"/>
  <c r="U1840" i="13"/>
  <c r="U1832" i="13"/>
  <c r="U1824" i="13"/>
  <c r="U1816" i="13"/>
  <c r="U1808" i="13"/>
  <c r="U1800" i="13"/>
  <c r="U1792" i="13"/>
  <c r="U1784" i="13"/>
  <c r="U1776" i="13"/>
  <c r="U1768" i="13"/>
  <c r="U1760" i="13"/>
  <c r="U1752" i="13"/>
  <c r="U1744" i="13"/>
  <c r="U1736" i="13"/>
  <c r="U1728" i="13"/>
  <c r="U1720" i="13"/>
  <c r="U1713" i="13"/>
  <c r="U1705" i="13"/>
  <c r="U1690" i="13"/>
  <c r="U1682" i="13"/>
  <c r="U1675" i="13"/>
  <c r="U1668" i="13"/>
  <c r="U1660" i="13"/>
  <c r="U1653" i="13"/>
  <c r="U1645" i="13"/>
  <c r="U1637" i="13"/>
  <c r="U1629" i="13"/>
  <c r="U1621" i="13"/>
  <c r="U1613" i="13"/>
  <c r="U1606" i="13"/>
  <c r="U1598" i="13"/>
  <c r="U1590" i="13"/>
  <c r="U1583" i="13"/>
  <c r="U1576" i="13"/>
  <c r="U1569" i="13"/>
  <c r="U1561" i="13"/>
  <c r="U1554" i="13"/>
  <c r="U1547" i="13"/>
  <c r="U1540" i="13"/>
  <c r="U1532" i="13"/>
  <c r="U1524" i="13"/>
  <c r="U1518" i="13"/>
  <c r="U1511" i="13"/>
  <c r="U1503" i="13"/>
  <c r="U1495" i="13"/>
  <c r="U1487" i="13"/>
  <c r="U1479" i="13"/>
  <c r="U1471" i="13"/>
  <c r="U1463" i="13"/>
  <c r="U1455" i="13"/>
  <c r="U1447" i="13"/>
  <c r="U1439" i="13"/>
  <c r="U1432" i="13"/>
  <c r="U1425" i="13"/>
  <c r="U1420" i="13"/>
  <c r="U1414" i="13"/>
  <c r="U1407" i="13"/>
  <c r="U1400" i="13"/>
  <c r="U1392" i="13"/>
  <c r="U1384" i="13"/>
  <c r="U1376" i="13"/>
  <c r="U1370" i="13"/>
  <c r="U1363" i="13"/>
  <c r="U1356" i="13"/>
  <c r="U1349" i="13"/>
  <c r="U1342" i="13"/>
  <c r="U1335" i="13"/>
  <c r="U1328" i="13"/>
  <c r="U1321" i="13"/>
  <c r="U1314" i="13"/>
  <c r="U1307" i="13"/>
  <c r="U1301" i="13"/>
  <c r="U1935" i="13"/>
  <c r="V1935" i="13" s="1"/>
  <c r="U1927" i="13"/>
  <c r="V1927" i="13" s="1"/>
  <c r="U1919" i="13"/>
  <c r="U1911" i="13"/>
  <c r="V1911" i="13" s="1"/>
  <c r="U1903" i="13"/>
  <c r="V1903" i="13" s="1"/>
  <c r="U1895" i="13"/>
  <c r="U1887" i="13"/>
  <c r="V1887" i="13" s="1"/>
  <c r="U1879" i="13"/>
  <c r="U1871" i="13"/>
  <c r="V1871" i="13" s="1"/>
  <c r="U1863" i="13"/>
  <c r="V1863" i="13" s="1"/>
  <c r="U1855" i="13"/>
  <c r="U1847" i="13"/>
  <c r="V1847" i="13" s="1"/>
  <c r="U1839" i="13"/>
  <c r="V1839" i="13" s="1"/>
  <c r="U1831" i="13"/>
  <c r="U1823" i="13"/>
  <c r="V1823" i="13" s="1"/>
  <c r="U1815" i="13"/>
  <c r="U1807" i="13"/>
  <c r="V1807" i="13" s="1"/>
  <c r="U1799" i="13"/>
  <c r="V1799" i="13" s="1"/>
  <c r="U1791" i="13"/>
  <c r="U1783" i="13"/>
  <c r="V1783" i="13" s="1"/>
  <c r="U1775" i="13"/>
  <c r="V1775" i="13" s="1"/>
  <c r="U1767" i="13"/>
  <c r="U1759" i="13"/>
  <c r="V1759" i="13" s="1"/>
  <c r="U1751" i="13"/>
  <c r="U1743" i="13"/>
  <c r="V1743" i="13" s="1"/>
  <c r="U1735" i="13"/>
  <c r="V1735" i="13" s="1"/>
  <c r="U1727" i="13"/>
  <c r="U1719" i="13"/>
  <c r="V1719" i="13" s="1"/>
  <c r="U1712" i="13"/>
  <c r="V1712" i="13" s="1"/>
  <c r="U1704" i="13"/>
  <c r="U1697" i="13"/>
  <c r="U1689" i="13"/>
  <c r="V1689" i="13" s="1"/>
  <c r="U1674" i="13"/>
  <c r="V1674" i="13" s="1"/>
  <c r="U1667" i="13"/>
  <c r="V1667" i="13" s="1"/>
  <c r="U1659" i="13"/>
  <c r="U1652" i="13"/>
  <c r="V1652" i="13" s="1"/>
  <c r="U1644" i="13"/>
  <c r="V1644" i="13" s="1"/>
  <c r="U1636" i="13"/>
  <c r="U1628" i="13"/>
  <c r="V1628" i="13" s="1"/>
  <c r="U1620" i="13"/>
  <c r="U1612" i="13"/>
  <c r="V1612" i="13" s="1"/>
  <c r="U1605" i="13"/>
  <c r="V1605" i="13" s="1"/>
  <c r="U1597" i="13"/>
  <c r="U1589" i="13"/>
  <c r="V1589" i="13" s="1"/>
  <c r="U1582" i="13"/>
  <c r="U1568" i="13"/>
  <c r="V1568" i="13" s="1"/>
  <c r="U1560" i="13"/>
  <c r="U1553" i="13"/>
  <c r="V1553" i="13" s="1"/>
  <c r="U1546" i="13"/>
  <c r="U1539" i="13"/>
  <c r="U1531" i="13"/>
  <c r="U1517" i="13"/>
  <c r="U1510" i="13"/>
  <c r="V1510" i="13" s="1"/>
  <c r="U1502" i="13"/>
  <c r="U1494" i="13"/>
  <c r="U1486" i="13"/>
  <c r="U1478" i="13"/>
  <c r="U1470" i="13"/>
  <c r="U1462" i="13"/>
  <c r="U1454" i="13"/>
  <c r="U1446" i="13"/>
  <c r="V1446" i="13" s="1"/>
  <c r="U1438" i="13"/>
  <c r="U1419" i="13"/>
  <c r="V1419" i="13" s="1"/>
  <c r="U1413" i="13"/>
  <c r="V1413" i="13" s="1"/>
  <c r="U1399" i="13"/>
  <c r="U1391" i="13"/>
  <c r="V1391" i="13" s="1"/>
  <c r="U1383" i="13"/>
  <c r="U1375" i="13"/>
  <c r="V1375" i="13" s="1"/>
  <c r="U1369" i="13"/>
  <c r="U1362" i="13"/>
  <c r="U1355" i="13"/>
  <c r="U1348" i="13"/>
  <c r="V1348" i="13" s="1"/>
  <c r="U1341" i="13"/>
  <c r="U1327" i="13"/>
  <c r="U1320" i="13"/>
  <c r="U1313" i="13"/>
  <c r="U1300" i="13"/>
  <c r="V1300" i="13" s="1"/>
  <c r="U1974" i="13"/>
  <c r="U1934" i="13"/>
  <c r="U1926" i="13"/>
  <c r="U1918" i="13"/>
  <c r="V1918" i="13" s="1"/>
  <c r="U1910" i="13"/>
  <c r="U1902" i="13"/>
  <c r="U1894" i="13"/>
  <c r="U1886" i="13"/>
  <c r="U1878" i="13"/>
  <c r="U1870" i="13"/>
  <c r="U1862" i="13"/>
  <c r="U1854" i="13"/>
  <c r="V1854" i="13" s="1"/>
  <c r="U1846" i="13"/>
  <c r="U1838" i="13"/>
  <c r="U1830" i="13"/>
  <c r="U1822" i="13"/>
  <c r="U1814" i="13"/>
  <c r="U1806" i="13"/>
  <c r="U1798" i="13"/>
  <c r="U1790" i="13"/>
  <c r="V1790" i="13" s="1"/>
  <c r="U1782" i="13"/>
  <c r="U1774" i="13"/>
  <c r="U1766" i="13"/>
  <c r="U1758" i="13"/>
  <c r="U1750" i="13"/>
  <c r="U1742" i="13"/>
  <c r="U1734" i="13"/>
  <c r="U1726" i="13"/>
  <c r="V1726" i="13" s="1"/>
  <c r="U1718" i="13"/>
  <c r="U1711" i="13"/>
  <c r="U1703" i="13"/>
  <c r="U1696" i="13"/>
  <c r="U1688" i="13"/>
  <c r="U1681" i="13"/>
  <c r="U1673" i="13"/>
  <c r="V1673" i="13" s="1"/>
  <c r="U1666" i="13"/>
  <c r="U1973" i="13"/>
  <c r="V1973" i="13" s="1"/>
  <c r="U1933" i="13"/>
  <c r="U1925" i="13"/>
  <c r="V1925" i="13" s="1"/>
  <c r="U1917" i="13"/>
  <c r="V1917" i="13" s="1"/>
  <c r="U1909" i="13"/>
  <c r="U1901" i="13"/>
  <c r="V1901" i="13" s="1"/>
  <c r="U1893" i="13"/>
  <c r="U1885" i="13"/>
  <c r="V1885" i="13" s="1"/>
  <c r="U1877" i="13"/>
  <c r="V1877" i="13" s="1"/>
  <c r="U1869" i="13"/>
  <c r="U1861" i="13"/>
  <c r="V1861" i="13" s="1"/>
  <c r="U1853" i="13"/>
  <c r="V1853" i="13" s="1"/>
  <c r="U1845" i="13"/>
  <c r="U1837" i="13"/>
  <c r="V1837" i="13" s="1"/>
  <c r="U1829" i="13"/>
  <c r="U1821" i="13"/>
  <c r="V1821" i="13" s="1"/>
  <c r="U1813" i="13"/>
  <c r="V1813" i="13" s="1"/>
  <c r="U1805" i="13"/>
  <c r="U1797" i="13"/>
  <c r="V1797" i="13" s="1"/>
  <c r="U1789" i="13"/>
  <c r="V1789" i="13" s="1"/>
  <c r="U1781" i="13"/>
  <c r="U1773" i="13"/>
  <c r="V1773" i="13" s="1"/>
  <c r="U1765" i="13"/>
  <c r="U1757" i="13"/>
  <c r="V1757" i="13" s="1"/>
  <c r="U1749" i="13"/>
  <c r="V1749" i="13" s="1"/>
  <c r="U1741" i="13"/>
  <c r="U1733" i="13"/>
  <c r="V1733" i="13" s="1"/>
  <c r="U1725" i="13"/>
  <c r="V1725" i="13" s="1"/>
  <c r="U1717" i="13"/>
  <c r="U1710" i="13"/>
  <c r="V1710" i="13" s="1"/>
  <c r="U1702" i="13"/>
  <c r="U1695" i="13"/>
  <c r="V1695" i="13" s="1"/>
  <c r="U1687" i="13"/>
  <c r="V1687" i="13" s="1"/>
  <c r="U1680" i="13"/>
  <c r="U1672" i="13"/>
  <c r="V1672" i="13" s="1"/>
  <c r="U1665" i="13"/>
  <c r="V1665" i="13" s="1"/>
  <c r="U1657" i="13"/>
  <c r="U1650" i="13"/>
  <c r="U1642" i="13"/>
  <c r="U1634" i="13"/>
  <c r="U1626" i="13"/>
  <c r="U1618" i="13"/>
  <c r="U1610" i="13"/>
  <c r="U1603" i="13"/>
  <c r="U1595" i="13"/>
  <c r="U1580" i="13"/>
  <c r="U1574" i="13"/>
  <c r="U1566" i="13"/>
  <c r="U1558" i="13"/>
  <c r="U1551" i="13"/>
  <c r="U1544" i="13"/>
  <c r="U1537" i="13"/>
  <c r="U1529" i="13"/>
  <c r="U1930" i="13"/>
  <c r="U1914" i="13"/>
  <c r="U1898" i="13"/>
  <c r="U1882" i="13"/>
  <c r="U1866" i="13"/>
  <c r="U1850" i="13"/>
  <c r="U1834" i="13"/>
  <c r="U1818" i="13"/>
  <c r="U1802" i="13"/>
  <c r="U1786" i="13"/>
  <c r="U1770" i="13"/>
  <c r="U1754" i="13"/>
  <c r="U1738" i="13"/>
  <c r="U1722" i="13"/>
  <c r="U1707" i="13"/>
  <c r="U1692" i="13"/>
  <c r="U1677" i="13"/>
  <c r="U1662" i="13"/>
  <c r="U1649" i="13"/>
  <c r="U1638" i="13"/>
  <c r="U1624" i="13"/>
  <c r="U1611" i="13"/>
  <c r="U1600" i="13"/>
  <c r="U1587" i="13"/>
  <c r="U1577" i="13"/>
  <c r="U1564" i="13"/>
  <c r="U1552" i="13"/>
  <c r="V1552" i="13" s="1"/>
  <c r="U1542" i="13"/>
  <c r="U1528" i="13"/>
  <c r="U1520" i="13"/>
  <c r="U1509" i="13"/>
  <c r="V1509" i="13" s="1"/>
  <c r="U1499" i="13"/>
  <c r="U1489" i="13"/>
  <c r="U1477" i="13"/>
  <c r="V1477" i="13" s="1"/>
  <c r="U1467" i="13"/>
  <c r="U1457" i="13"/>
  <c r="U1445" i="13"/>
  <c r="U1435" i="13"/>
  <c r="U1427" i="13"/>
  <c r="U1418" i="13"/>
  <c r="U1410" i="13"/>
  <c r="U1402" i="13"/>
  <c r="U1390" i="13"/>
  <c r="U1380" i="13"/>
  <c r="U1371" i="13"/>
  <c r="U1361" i="13"/>
  <c r="V1361" i="13" s="1"/>
  <c r="U1352" i="13"/>
  <c r="U1343" i="13"/>
  <c r="U1334" i="13"/>
  <c r="V1334" i="13" s="1"/>
  <c r="U1325" i="13"/>
  <c r="U1316" i="13"/>
  <c r="U1306" i="13"/>
  <c r="U1297" i="13"/>
  <c r="U1290" i="13"/>
  <c r="U1282" i="13"/>
  <c r="U1275" i="13"/>
  <c r="U1268" i="13"/>
  <c r="U1261" i="13"/>
  <c r="U1253" i="13"/>
  <c r="U1246" i="13"/>
  <c r="U1231" i="13"/>
  <c r="U1224" i="13"/>
  <c r="U1216" i="13"/>
  <c r="U1209" i="13"/>
  <c r="U1202" i="13"/>
  <c r="U1195" i="13"/>
  <c r="U1187" i="13"/>
  <c r="U1180" i="13"/>
  <c r="U1173" i="13"/>
  <c r="U1166" i="13"/>
  <c r="U1158" i="13"/>
  <c r="U1143" i="13"/>
  <c r="U1124" i="13"/>
  <c r="U1118" i="13"/>
  <c r="U1111" i="13"/>
  <c r="U1105" i="13"/>
  <c r="U1092" i="13"/>
  <c r="U1086" i="13"/>
  <c r="U1079" i="13"/>
  <c r="U1073" i="13"/>
  <c r="U1929" i="13"/>
  <c r="V1929" i="13" s="1"/>
  <c r="U1913" i="13"/>
  <c r="V1913" i="13" s="1"/>
  <c r="U1897" i="13"/>
  <c r="V1897" i="13" s="1"/>
  <c r="U1881" i="13"/>
  <c r="U1865" i="13"/>
  <c r="V1865" i="13" s="1"/>
  <c r="U1849" i="13"/>
  <c r="V1849" i="13" s="1"/>
  <c r="U1833" i="13"/>
  <c r="V1833" i="13" s="1"/>
  <c r="U1817" i="13"/>
  <c r="V1817" i="13" s="1"/>
  <c r="U1801" i="13"/>
  <c r="V1801" i="13" s="1"/>
  <c r="U1785" i="13"/>
  <c r="V1785" i="13" s="1"/>
  <c r="U1769" i="13"/>
  <c r="V1769" i="13" s="1"/>
  <c r="U1753" i="13"/>
  <c r="V1753" i="13" s="1"/>
  <c r="U1737" i="13"/>
  <c r="V1737" i="13" s="1"/>
  <c r="U1721" i="13"/>
  <c r="V1721" i="13" s="1"/>
  <c r="U1706" i="13"/>
  <c r="V1706" i="13" s="1"/>
  <c r="U1691" i="13"/>
  <c r="V1691" i="13" s="1"/>
  <c r="U1676" i="13"/>
  <c r="V1676" i="13" s="1"/>
  <c r="U1661" i="13"/>
  <c r="V1661" i="13" s="1"/>
  <c r="U1648" i="13"/>
  <c r="V1648" i="13" s="1"/>
  <c r="U1635" i="13"/>
  <c r="V1635" i="13" s="1"/>
  <c r="U1623" i="13"/>
  <c r="U1609" i="13"/>
  <c r="V1609" i="13" s="1"/>
  <c r="U1599" i="13"/>
  <c r="U1586" i="13"/>
  <c r="U1575" i="13"/>
  <c r="U1563" i="13"/>
  <c r="V1563" i="13" s="1"/>
  <c r="U1550" i="13"/>
  <c r="U1541" i="13"/>
  <c r="V1541" i="13" s="1"/>
  <c r="U1527" i="13"/>
  <c r="V1527" i="13" s="1"/>
  <c r="U1519" i="13"/>
  <c r="V1519" i="13" s="1"/>
  <c r="U1508" i="13"/>
  <c r="V1508" i="13" s="1"/>
  <c r="U1498" i="13"/>
  <c r="V1498" i="13" s="1"/>
  <c r="U1488" i="13"/>
  <c r="V1488" i="13" s="1"/>
  <c r="U1476" i="13"/>
  <c r="V1476" i="13" s="1"/>
  <c r="U1466" i="13"/>
  <c r="V1466" i="13" s="1"/>
  <c r="U1456" i="13"/>
  <c r="V1456" i="13" s="1"/>
  <c r="U1444" i="13"/>
  <c r="V1444" i="13" s="1"/>
  <c r="U1434" i="13"/>
  <c r="V1434" i="13" s="1"/>
  <c r="U1426" i="13"/>
  <c r="V1426" i="13" s="1"/>
  <c r="U1417" i="13"/>
  <c r="V1417" i="13" s="1"/>
  <c r="U1409" i="13"/>
  <c r="V1409" i="13" s="1"/>
  <c r="U1401" i="13"/>
  <c r="V1401" i="13" s="1"/>
  <c r="U1389" i="13"/>
  <c r="V1389" i="13" s="1"/>
  <c r="U1379" i="13"/>
  <c r="V1379" i="13" s="1"/>
  <c r="U1360" i="13"/>
  <c r="U1351" i="13"/>
  <c r="V1351" i="13" s="1"/>
  <c r="U1333" i="13"/>
  <c r="U1324" i="13"/>
  <c r="U1315" i="13"/>
  <c r="U1305" i="13"/>
  <c r="U1296" i="13"/>
  <c r="V1296" i="13" s="1"/>
  <c r="U1289" i="13"/>
  <c r="U1281" i="13"/>
  <c r="U1274" i="13"/>
  <c r="V1274" i="13" s="1"/>
  <c r="U1267" i="13"/>
  <c r="U1260" i="13"/>
  <c r="U1252" i="13"/>
  <c r="U1245" i="13"/>
  <c r="U1238" i="13"/>
  <c r="U1223" i="13"/>
  <c r="U1215" i="13"/>
  <c r="U1208" i="13"/>
  <c r="V1208" i="13" s="1"/>
  <c r="U1201" i="13"/>
  <c r="U1194" i="13"/>
  <c r="U1186" i="13"/>
  <c r="U1179" i="13"/>
  <c r="U1172" i="13"/>
  <c r="V1172" i="13" s="1"/>
  <c r="U1165" i="13"/>
  <c r="U1157" i="13"/>
  <c r="U1150" i="13"/>
  <c r="U1136" i="13"/>
  <c r="U1130" i="13"/>
  <c r="U1123" i="13"/>
  <c r="V1123" i="13" s="1"/>
  <c r="U1117" i="13"/>
  <c r="V1117" i="13" s="1"/>
  <c r="U1104" i="13"/>
  <c r="U1098" i="13"/>
  <c r="U1091" i="13"/>
  <c r="V1091" i="13" s="1"/>
  <c r="U1085" i="13"/>
  <c r="V1085" i="13" s="1"/>
  <c r="U1072" i="13"/>
  <c r="V1072" i="13" s="1"/>
  <c r="U1972" i="13"/>
  <c r="U1924" i="13"/>
  <c r="U1908" i="13"/>
  <c r="V1908" i="13" s="1"/>
  <c r="U1892" i="13"/>
  <c r="V1892" i="13" s="1"/>
  <c r="U1876" i="13"/>
  <c r="V1876" i="13" s="1"/>
  <c r="U1860" i="13"/>
  <c r="U1844" i="13"/>
  <c r="V1844" i="13" s="1"/>
  <c r="U1828" i="13"/>
  <c r="V1828" i="13" s="1"/>
  <c r="U1812" i="13"/>
  <c r="U1796" i="13"/>
  <c r="U1780" i="13"/>
  <c r="V1780" i="13" s="1"/>
  <c r="U1764" i="13"/>
  <c r="V1764" i="13" s="1"/>
  <c r="U1748" i="13"/>
  <c r="V1748" i="13" s="1"/>
  <c r="U1732" i="13"/>
  <c r="U1716" i="13"/>
  <c r="V1716" i="13" s="1"/>
  <c r="U1701" i="13"/>
  <c r="V1701" i="13" s="1"/>
  <c r="U1686" i="13"/>
  <c r="U1671" i="13"/>
  <c r="U1658" i="13"/>
  <c r="U1647" i="13"/>
  <c r="V1647" i="13" s="1"/>
  <c r="U1633" i="13"/>
  <c r="U1622" i="13"/>
  <c r="U1608" i="13"/>
  <c r="V1608" i="13" s="1"/>
  <c r="U1596" i="13"/>
  <c r="V1596" i="13" s="1"/>
  <c r="U1585" i="13"/>
  <c r="V1585" i="13" s="1"/>
  <c r="U1573" i="13"/>
  <c r="U1562" i="13"/>
  <c r="V1562" i="13" s="1"/>
  <c r="U1549" i="13"/>
  <c r="V1549" i="13" s="1"/>
  <c r="U1538" i="13"/>
  <c r="U1526" i="13"/>
  <c r="V1526" i="13" s="1"/>
  <c r="U1516" i="13"/>
  <c r="V1516" i="13" s="1"/>
  <c r="U1507" i="13"/>
  <c r="V1507" i="13" s="1"/>
  <c r="U1497" i="13"/>
  <c r="V1497" i="13" s="1"/>
  <c r="U1485" i="13"/>
  <c r="V1485" i="13" s="1"/>
  <c r="U1475" i="13"/>
  <c r="V1475" i="13" s="1"/>
  <c r="U1465" i="13"/>
  <c r="V1465" i="13" s="1"/>
  <c r="U1453" i="13"/>
  <c r="V1453" i="13" s="1"/>
  <c r="U1443" i="13"/>
  <c r="V1443" i="13" s="1"/>
  <c r="U1433" i="13"/>
  <c r="V1433" i="13" s="1"/>
  <c r="U1424" i="13"/>
  <c r="V1424" i="13" s="1"/>
  <c r="U1416" i="13"/>
  <c r="V1416" i="13" s="1"/>
  <c r="U1398" i="13"/>
  <c r="V1398" i="13" s="1"/>
  <c r="U1388" i="13"/>
  <c r="V1388" i="13" s="1"/>
  <c r="U1378" i="13"/>
  <c r="U1368" i="13"/>
  <c r="U1359" i="13"/>
  <c r="V1359" i="13" s="1"/>
  <c r="U1340" i="13"/>
  <c r="V1340" i="13" s="1"/>
  <c r="U1332" i="13"/>
  <c r="V1332" i="13" s="1"/>
  <c r="U1323" i="13"/>
  <c r="V1323" i="13" s="1"/>
  <c r="U1312" i="13"/>
  <c r="U1304" i="13"/>
  <c r="V1304" i="13" s="1"/>
  <c r="U1295" i="13"/>
  <c r="V1295" i="13" s="1"/>
  <c r="U1288" i="13"/>
  <c r="V1288" i="13" s="1"/>
  <c r="U1280" i="13"/>
  <c r="V1280" i="13" s="1"/>
  <c r="U1273" i="13"/>
  <c r="V1273" i="13" s="1"/>
  <c r="U1266" i="13"/>
  <c r="V1266" i="13" s="1"/>
  <c r="U1259" i="13"/>
  <c r="V1259" i="13" s="1"/>
  <c r="U1251" i="13"/>
  <c r="V1251" i="13" s="1"/>
  <c r="U1244" i="13"/>
  <c r="V1244" i="13" s="1"/>
  <c r="U1237" i="13"/>
  <c r="V1237" i="13" s="1"/>
  <c r="U1230" i="13"/>
  <c r="V1230" i="13" s="1"/>
  <c r="U1222" i="13"/>
  <c r="U1207" i="13"/>
  <c r="V1207" i="13" s="1"/>
  <c r="U1200" i="13"/>
  <c r="V1200" i="13" s="1"/>
  <c r="U1193" i="13"/>
  <c r="V1193" i="13" s="1"/>
  <c r="U1185" i="13"/>
  <c r="V1185" i="13" s="1"/>
  <c r="U1178" i="13"/>
  <c r="V1178" i="13" s="1"/>
  <c r="U1171" i="13"/>
  <c r="V1171" i="13" s="1"/>
  <c r="U1164" i="13"/>
  <c r="V1164" i="13" s="1"/>
  <c r="U1156" i="13"/>
  <c r="V1156" i="13" s="1"/>
  <c r="U1149" i="13"/>
  <c r="V1149" i="13" s="1"/>
  <c r="U1142" i="13"/>
  <c r="V1142" i="13" s="1"/>
  <c r="U1135" i="13"/>
  <c r="U1129" i="13"/>
  <c r="U1116" i="13"/>
  <c r="V1116" i="13" s="1"/>
  <c r="U1110" i="13"/>
  <c r="V1110" i="13" s="1"/>
  <c r="U1103" i="13"/>
  <c r="U1097" i="13"/>
  <c r="U1084" i="13"/>
  <c r="V1084" i="13" s="1"/>
  <c r="U1078" i="13"/>
  <c r="V1078" i="13" s="1"/>
  <c r="U1971" i="13"/>
  <c r="V1971" i="13" s="1"/>
  <c r="U1923" i="13"/>
  <c r="V1923" i="13" s="1"/>
  <c r="U1907" i="13"/>
  <c r="V1907" i="13" s="1"/>
  <c r="U1891" i="13"/>
  <c r="V1891" i="13" s="1"/>
  <c r="U1875" i="13"/>
  <c r="V1875" i="13" s="1"/>
  <c r="U1859" i="13"/>
  <c r="V1859" i="13" s="1"/>
  <c r="U1843" i="13"/>
  <c r="V1843" i="13" s="1"/>
  <c r="U1827" i="13"/>
  <c r="V1827" i="13" s="1"/>
  <c r="U1811" i="13"/>
  <c r="V1811" i="13" s="1"/>
  <c r="U1795" i="13"/>
  <c r="V1795" i="13" s="1"/>
  <c r="U1779" i="13"/>
  <c r="V1779" i="13" s="1"/>
  <c r="U1763" i="13"/>
  <c r="V1763" i="13" s="1"/>
  <c r="U1747" i="13"/>
  <c r="V1747" i="13" s="1"/>
  <c r="U1731" i="13"/>
  <c r="V1731" i="13" s="1"/>
  <c r="U1715" i="13"/>
  <c r="V1715" i="13" s="1"/>
  <c r="U1700" i="13"/>
  <c r="V1700" i="13" s="1"/>
  <c r="U1685" i="13"/>
  <c r="V1685" i="13" s="1"/>
  <c r="U1670" i="13"/>
  <c r="V1670" i="13" s="1"/>
  <c r="U1656" i="13"/>
  <c r="V1656" i="13" s="1"/>
  <c r="U1646" i="13"/>
  <c r="V1646" i="13" s="1"/>
  <c r="U1632" i="13"/>
  <c r="V1632" i="13" s="1"/>
  <c r="U1619" i="13"/>
  <c r="U1594" i="13"/>
  <c r="V1594" i="13" s="1"/>
  <c r="U1584" i="13"/>
  <c r="V1584" i="13" s="1"/>
  <c r="U1572" i="13"/>
  <c r="U1559" i="13"/>
  <c r="U1548" i="13"/>
  <c r="V1548" i="13" s="1"/>
  <c r="U1536" i="13"/>
  <c r="V1536" i="13" s="1"/>
  <c r="U1525" i="13"/>
  <c r="V1525" i="13" s="1"/>
  <c r="U1515" i="13"/>
  <c r="U1506" i="13"/>
  <c r="V1506" i="13" s="1"/>
  <c r="U1496" i="13"/>
  <c r="V1496" i="13" s="1"/>
  <c r="U1484" i="13"/>
  <c r="U1474" i="13"/>
  <c r="U1464" i="13"/>
  <c r="V1464" i="13" s="1"/>
  <c r="U1452" i="13"/>
  <c r="U1442" i="13"/>
  <c r="V1442" i="13" s="1"/>
  <c r="U1408" i="13"/>
  <c r="U1397" i="13"/>
  <c r="U1387" i="13"/>
  <c r="V1387" i="13" s="1"/>
  <c r="U1377" i="13"/>
  <c r="U1367" i="13"/>
  <c r="U1350" i="13"/>
  <c r="V1350" i="13" s="1"/>
  <c r="U1339" i="13"/>
  <c r="U1331" i="13"/>
  <c r="U1322" i="13"/>
  <c r="U1311" i="13"/>
  <c r="U1303" i="13"/>
  <c r="V1303" i="13" s="1"/>
  <c r="U1287" i="13"/>
  <c r="U1279" i="13"/>
  <c r="V1279" i="13" s="1"/>
  <c r="U1272" i="13"/>
  <c r="U1265" i="13"/>
  <c r="V1265" i="13" s="1"/>
  <c r="U1258" i="13"/>
  <c r="V1258" i="13" s="1"/>
  <c r="U1250" i="13"/>
  <c r="U1243" i="13"/>
  <c r="V1243" i="13" s="1"/>
  <c r="U1236" i="13"/>
  <c r="V1236" i="13" s="1"/>
  <c r="U1229" i="13"/>
  <c r="U1221" i="13"/>
  <c r="V1221" i="13" s="1"/>
  <c r="U1214" i="13"/>
  <c r="V1214" i="13" s="1"/>
  <c r="U1199" i="13"/>
  <c r="V1199" i="13" s="1"/>
  <c r="U1192" i="13"/>
  <c r="V1192" i="13" s="1"/>
  <c r="U1184" i="13"/>
  <c r="U1177" i="13"/>
  <c r="V1177" i="13" s="1"/>
  <c r="U1170" i="13"/>
  <c r="V1170" i="13" s="1"/>
  <c r="U1163" i="13"/>
  <c r="U1155" i="13"/>
  <c r="V1155" i="13" s="1"/>
  <c r="U1148" i="13"/>
  <c r="U1141" i="13"/>
  <c r="V1141" i="13" s="1"/>
  <c r="U1134" i="13"/>
  <c r="V1134" i="13" s="1"/>
  <c r="U1128" i="13"/>
  <c r="U1122" i="13"/>
  <c r="U1115" i="13"/>
  <c r="V1115" i="13" s="1"/>
  <c r="U1109" i="13"/>
  <c r="U1096" i="13"/>
  <c r="V1096" i="13" s="1"/>
  <c r="U1090" i="13"/>
  <c r="V1090" i="13" s="1"/>
  <c r="U1083" i="13"/>
  <c r="U1077" i="13"/>
  <c r="U1970" i="13"/>
  <c r="U1922" i="13"/>
  <c r="U1906" i="13"/>
  <c r="V1906" i="13" s="1"/>
  <c r="U1890" i="13"/>
  <c r="U1874" i="13"/>
  <c r="U1858" i="13"/>
  <c r="V1858" i="13" s="1"/>
  <c r="U1842" i="13"/>
  <c r="U1826" i="13"/>
  <c r="U1810" i="13"/>
  <c r="U1794" i="13"/>
  <c r="U1778" i="13"/>
  <c r="V1778" i="13" s="1"/>
  <c r="U1762" i="13"/>
  <c r="U1746" i="13"/>
  <c r="U1730" i="13"/>
  <c r="V1730" i="13" s="1"/>
  <c r="U1714" i="13"/>
  <c r="U1699" i="13"/>
  <c r="U1684" i="13"/>
  <c r="U1655" i="13"/>
  <c r="V1655" i="13" s="1"/>
  <c r="U1643" i="13"/>
  <c r="V1643" i="13" s="1"/>
  <c r="U1631" i="13"/>
  <c r="U1617" i="13"/>
  <c r="V1617" i="13" s="1"/>
  <c r="U1607" i="13"/>
  <c r="U1593" i="13"/>
  <c r="U1581" i="13"/>
  <c r="V1581" i="13" s="1"/>
  <c r="U1571" i="13"/>
  <c r="U1557" i="13"/>
  <c r="U1535" i="13"/>
  <c r="U1523" i="13"/>
  <c r="V1523" i="13" s="1"/>
  <c r="U1514" i="13"/>
  <c r="V1514" i="13" s="1"/>
  <c r="U1505" i="13"/>
  <c r="U1493" i="13"/>
  <c r="U1483" i="13"/>
  <c r="V1483" i="13" s="1"/>
  <c r="U1473" i="13"/>
  <c r="U1461" i="13"/>
  <c r="V1461" i="13" s="1"/>
  <c r="U1451" i="13"/>
  <c r="V1451" i="13" s="1"/>
  <c r="U1441" i="13"/>
  <c r="U1431" i="13"/>
  <c r="V1431" i="13" s="1"/>
  <c r="U1423" i="13"/>
  <c r="V1423" i="13" s="1"/>
  <c r="U1415" i="13"/>
  <c r="V1415" i="13" s="1"/>
  <c r="U1406" i="13"/>
  <c r="V1406" i="13" s="1"/>
  <c r="U1396" i="13"/>
  <c r="U1386" i="13"/>
  <c r="V1386" i="13" s="1"/>
  <c r="U1358" i="13"/>
  <c r="V1358" i="13" s="1"/>
  <c r="U1347" i="13"/>
  <c r="V1347" i="13" s="1"/>
  <c r="U1330" i="13"/>
  <c r="U1319" i="13"/>
  <c r="V1319" i="13" s="1"/>
  <c r="U1294" i="13"/>
  <c r="V1294" i="13" s="1"/>
  <c r="U1286" i="13"/>
  <c r="U1271" i="13"/>
  <c r="U1264" i="13"/>
  <c r="V1264" i="13" s="1"/>
  <c r="U1257" i="13"/>
  <c r="U1249" i="13"/>
  <c r="V1249" i="13" s="1"/>
  <c r="U1242" i="13"/>
  <c r="U1235" i="13"/>
  <c r="V1235" i="13" s="1"/>
  <c r="U1228" i="13"/>
  <c r="V1228" i="13" s="1"/>
  <c r="U1220" i="13"/>
  <c r="U1213" i="13"/>
  <c r="U1206" i="13"/>
  <c r="V1206" i="13" s="1"/>
  <c r="U1191" i="13"/>
  <c r="U1183" i="13"/>
  <c r="V1183" i="13" s="1"/>
  <c r="U1176" i="13"/>
  <c r="U1169" i="13"/>
  <c r="V1169" i="13" s="1"/>
  <c r="U1162" i="13"/>
  <c r="V1162" i="13" s="1"/>
  <c r="U1154" i="13"/>
  <c r="U1147" i="13"/>
  <c r="U1140" i="13"/>
  <c r="V1140" i="13" s="1"/>
  <c r="U1133" i="13"/>
  <c r="U1127" i="13"/>
  <c r="V1127" i="13" s="1"/>
  <c r="U1121" i="13"/>
  <c r="U1108" i="13"/>
  <c r="V1108" i="13" s="1"/>
  <c r="U1102" i="13"/>
  <c r="U1095" i="13"/>
  <c r="U1089" i="13"/>
  <c r="U1076" i="13"/>
  <c r="U1921" i="13"/>
  <c r="U1905" i="13"/>
  <c r="U1889" i="13"/>
  <c r="V1889" i="13" s="1"/>
  <c r="U1873" i="13"/>
  <c r="U1857" i="13"/>
  <c r="V1857" i="13" s="1"/>
  <c r="U1841" i="13"/>
  <c r="U1825" i="13"/>
  <c r="U1809" i="13"/>
  <c r="V1809" i="13" s="1"/>
  <c r="U1793" i="13"/>
  <c r="U1777" i="13"/>
  <c r="U1761" i="13"/>
  <c r="V1761" i="13" s="1"/>
  <c r="U1745" i="13"/>
  <c r="U1729" i="13"/>
  <c r="V1729" i="13" s="1"/>
  <c r="U1698" i="13"/>
  <c r="U1683" i="13"/>
  <c r="V1683" i="13" s="1"/>
  <c r="U1669" i="13"/>
  <c r="U1654" i="13"/>
  <c r="U1641" i="13"/>
  <c r="U1630" i="13"/>
  <c r="V1630" i="13" s="1"/>
  <c r="U1616" i="13"/>
  <c r="U1604" i="13"/>
  <c r="U1592" i="13"/>
  <c r="U1570" i="13"/>
  <c r="U1556" i="13"/>
  <c r="U1545" i="13"/>
  <c r="V1545" i="13" s="1"/>
  <c r="U1534" i="13"/>
  <c r="U1513" i="13"/>
  <c r="U1504" i="13"/>
  <c r="V1504" i="13" s="1"/>
  <c r="U1492" i="13"/>
  <c r="V1492" i="13" s="1"/>
  <c r="U1482" i="13"/>
  <c r="U1472" i="13"/>
  <c r="V1472" i="13" s="1"/>
  <c r="U1460" i="13"/>
  <c r="U1450" i="13"/>
  <c r="V1450" i="13" s="1"/>
  <c r="U1440" i="13"/>
  <c r="U1430" i="13"/>
  <c r="U1405" i="13"/>
  <c r="U1395" i="13"/>
  <c r="V1395" i="13" s="1"/>
  <c r="U1385" i="13"/>
  <c r="U1374" i="13"/>
  <c r="V1374" i="13" s="1"/>
  <c r="U1366" i="13"/>
  <c r="U1357" i="13"/>
  <c r="V1357" i="13" s="1"/>
  <c r="U1346" i="13"/>
  <c r="U1338" i="13"/>
  <c r="U1329" i="13"/>
  <c r="U1310" i="13"/>
  <c r="V1310" i="13" s="1"/>
  <c r="U1302" i="13"/>
  <c r="U1293" i="13"/>
  <c r="U1285" i="13"/>
  <c r="U1278" i="13"/>
  <c r="U1263" i="13"/>
  <c r="U1256" i="13"/>
  <c r="U1248" i="13"/>
  <c r="V1248" i="13" s="1"/>
  <c r="U1241" i="13"/>
  <c r="U1234" i="13"/>
  <c r="U1227" i="13"/>
  <c r="U1219" i="13"/>
  <c r="U1212" i="13"/>
  <c r="V1212" i="13" s="1"/>
  <c r="U1205" i="13"/>
  <c r="U1198" i="13"/>
  <c r="U1190" i="13"/>
  <c r="U1175" i="13"/>
  <c r="U1168" i="13"/>
  <c r="U1161" i="13"/>
  <c r="U1153" i="13"/>
  <c r="U1146" i="13"/>
  <c r="V1146" i="13" s="1"/>
  <c r="U1139" i="13"/>
  <c r="U1132" i="13"/>
  <c r="U1120" i="13"/>
  <c r="U1114" i="13"/>
  <c r="V1114" i="13" s="1"/>
  <c r="U1107" i="13"/>
  <c r="U1101" i="13"/>
  <c r="U1088" i="13"/>
  <c r="V1088" i="13" s="1"/>
  <c r="U1082" i="13"/>
  <c r="V1082" i="13" s="1"/>
  <c r="U1075" i="13"/>
  <c r="U1884" i="13"/>
  <c r="V1884" i="13" s="1"/>
  <c r="U1820" i="13"/>
  <c r="V1820" i="13" s="1"/>
  <c r="U1756" i="13"/>
  <c r="V1756" i="13" s="1"/>
  <c r="U1694" i="13"/>
  <c r="V1694" i="13" s="1"/>
  <c r="U1640" i="13"/>
  <c r="U1591" i="13"/>
  <c r="U1501" i="13"/>
  <c r="V1501" i="13" s="1"/>
  <c r="U1459" i="13"/>
  <c r="U1422" i="13"/>
  <c r="U1382" i="13"/>
  <c r="V1382" i="13" s="1"/>
  <c r="U1345" i="13"/>
  <c r="U1309" i="13"/>
  <c r="U1277" i="13"/>
  <c r="U1247" i="13"/>
  <c r="V1247" i="13" s="1"/>
  <c r="U1218" i="13"/>
  <c r="V1218" i="13" s="1"/>
  <c r="U1189" i="13"/>
  <c r="U1160" i="13"/>
  <c r="V1160" i="13" s="1"/>
  <c r="U1081" i="13"/>
  <c r="U1068" i="13"/>
  <c r="U1062" i="13"/>
  <c r="U1055" i="13"/>
  <c r="U1049" i="13"/>
  <c r="U1036" i="13"/>
  <c r="U1030" i="13"/>
  <c r="U1023" i="13"/>
  <c r="U1017" i="13"/>
  <c r="U1010" i="13"/>
  <c r="U1003" i="13"/>
  <c r="U996" i="13"/>
  <c r="U988" i="13"/>
  <c r="U980" i="13"/>
  <c r="U973" i="13"/>
  <c r="U966" i="13"/>
  <c r="U958" i="13"/>
  <c r="U943" i="13"/>
  <c r="U936" i="13"/>
  <c r="U929" i="13"/>
  <c r="U921" i="13"/>
  <c r="U914" i="13"/>
  <c r="U907" i="13"/>
  <c r="U900" i="13"/>
  <c r="U892" i="13"/>
  <c r="U884" i="13"/>
  <c r="U876" i="13"/>
  <c r="U869" i="13"/>
  <c r="U860" i="13"/>
  <c r="U851" i="13"/>
  <c r="U842" i="13"/>
  <c r="U837" i="13"/>
  <c r="U825" i="13"/>
  <c r="U817" i="13"/>
  <c r="U810" i="13"/>
  <c r="U802" i="13"/>
  <c r="U795" i="13"/>
  <c r="U1883" i="13"/>
  <c r="V1883" i="13" s="1"/>
  <c r="U1819" i="13"/>
  <c r="U1755" i="13"/>
  <c r="U1693" i="13"/>
  <c r="U1639" i="13"/>
  <c r="U1588" i="13"/>
  <c r="V1588" i="13" s="1"/>
  <c r="U1543" i="13"/>
  <c r="U1500" i="13"/>
  <c r="V1500" i="13" s="1"/>
  <c r="U1458" i="13"/>
  <c r="U1421" i="13"/>
  <c r="U1381" i="13"/>
  <c r="U1344" i="13"/>
  <c r="V1344" i="13" s="1"/>
  <c r="U1308" i="13"/>
  <c r="U1276" i="13"/>
  <c r="U1217" i="13"/>
  <c r="U1188" i="13"/>
  <c r="U1159" i="13"/>
  <c r="U1131" i="13"/>
  <c r="U1106" i="13"/>
  <c r="U1080" i="13"/>
  <c r="V1080" i="13" s="1"/>
  <c r="U1067" i="13"/>
  <c r="V1067" i="13" s="1"/>
  <c r="U1061" i="13"/>
  <c r="V1061" i="13" s="1"/>
  <c r="U1048" i="13"/>
  <c r="U1042" i="13"/>
  <c r="U1035" i="13"/>
  <c r="V1035" i="13" s="1"/>
  <c r="U1029" i="13"/>
  <c r="U1016" i="13"/>
  <c r="U1009" i="13"/>
  <c r="V1009" i="13" s="1"/>
  <c r="U1002" i="13"/>
  <c r="U995" i="13"/>
  <c r="U987" i="13"/>
  <c r="U979" i="13"/>
  <c r="V979" i="13" s="1"/>
  <c r="U972" i="13"/>
  <c r="U965" i="13"/>
  <c r="U957" i="13"/>
  <c r="U950" i="13"/>
  <c r="U935" i="13"/>
  <c r="U928" i="13"/>
  <c r="U920" i="13"/>
  <c r="U913" i="13"/>
  <c r="V913" i="13" s="1"/>
  <c r="U906" i="13"/>
  <c r="U899" i="13"/>
  <c r="U891" i="13"/>
  <c r="U883" i="13"/>
  <c r="V883" i="13" s="1"/>
  <c r="U875" i="13"/>
  <c r="U864" i="13"/>
  <c r="U855" i="13"/>
  <c r="U846" i="13"/>
  <c r="U841" i="13"/>
  <c r="U836" i="13"/>
  <c r="U831" i="13"/>
  <c r="U824" i="13"/>
  <c r="V824" i="13" s="1"/>
  <c r="U816" i="13"/>
  <c r="V816" i="13" s="1"/>
  <c r="U809" i="13"/>
  <c r="V809" i="13" s="1"/>
  <c r="U801" i="13"/>
  <c r="V801" i="13" s="1"/>
  <c r="U794" i="13"/>
  <c r="V794" i="13" s="1"/>
  <c r="U786" i="13"/>
  <c r="U778" i="13"/>
  <c r="U770" i="13"/>
  <c r="U762" i="13"/>
  <c r="U754" i="13"/>
  <c r="U746" i="13"/>
  <c r="U738" i="13"/>
  <c r="U730" i="13"/>
  <c r="U725" i="13"/>
  <c r="U719" i="13"/>
  <c r="U707" i="13"/>
  <c r="U702" i="13"/>
  <c r="U689" i="13"/>
  <c r="U684" i="13"/>
  <c r="U672" i="13"/>
  <c r="U666" i="13"/>
  <c r="U661" i="13"/>
  <c r="U655" i="13"/>
  <c r="U1932" i="13"/>
  <c r="V1932" i="13" s="1"/>
  <c r="U1868" i="13"/>
  <c r="V1868" i="13" s="1"/>
  <c r="U1804" i="13"/>
  <c r="V1804" i="13" s="1"/>
  <c r="U1740" i="13"/>
  <c r="V1740" i="13" s="1"/>
  <c r="U1679" i="13"/>
  <c r="V1679" i="13" s="1"/>
  <c r="U1627" i="13"/>
  <c r="U1579" i="13"/>
  <c r="U1533" i="13"/>
  <c r="V1533" i="13" s="1"/>
  <c r="U1491" i="13"/>
  <c r="V1491" i="13" s="1"/>
  <c r="U1449" i="13"/>
  <c r="V1449" i="13" s="1"/>
  <c r="U1412" i="13"/>
  <c r="V1412" i="13" s="1"/>
  <c r="U1373" i="13"/>
  <c r="U1337" i="13"/>
  <c r="V1337" i="13" s="1"/>
  <c r="U1299" i="13"/>
  <c r="V1299" i="13" s="1"/>
  <c r="U1270" i="13"/>
  <c r="V1270" i="13" s="1"/>
  <c r="U1240" i="13"/>
  <c r="U1211" i="13"/>
  <c r="V1211" i="13" s="1"/>
  <c r="U1182" i="13"/>
  <c r="V1182" i="13" s="1"/>
  <c r="U1152" i="13"/>
  <c r="V1152" i="13" s="1"/>
  <c r="U1126" i="13"/>
  <c r="U1100" i="13"/>
  <c r="V1100" i="13" s="1"/>
  <c r="U1060" i="13"/>
  <c r="U1054" i="13"/>
  <c r="V1054" i="13" s="1"/>
  <c r="U1047" i="13"/>
  <c r="U1041" i="13"/>
  <c r="U1028" i="13"/>
  <c r="U1022" i="13"/>
  <c r="V1022" i="13" s="1"/>
  <c r="U1015" i="13"/>
  <c r="U1008" i="13"/>
  <c r="U1001" i="13"/>
  <c r="V1001" i="13" s="1"/>
  <c r="U994" i="13"/>
  <c r="U986" i="13"/>
  <c r="U978" i="13"/>
  <c r="U971" i="13"/>
  <c r="V971" i="13" s="1"/>
  <c r="U964" i="13"/>
  <c r="U956" i="13"/>
  <c r="U949" i="13"/>
  <c r="U942" i="13"/>
  <c r="V942" i="13" s="1"/>
  <c r="U927" i="13"/>
  <c r="U919" i="13"/>
  <c r="U912" i="13"/>
  <c r="U905" i="13"/>
  <c r="V905" i="13" s="1"/>
  <c r="U898" i="13"/>
  <c r="U890" i="13"/>
  <c r="U882" i="13"/>
  <c r="U874" i="13"/>
  <c r="V874" i="13" s="1"/>
  <c r="U868" i="13"/>
  <c r="V868" i="13" s="1"/>
  <c r="U859" i="13"/>
  <c r="U850" i="13"/>
  <c r="V850" i="13" s="1"/>
  <c r="U845" i="13"/>
  <c r="V845" i="13" s="1"/>
  <c r="U823" i="13"/>
  <c r="V823" i="13" s="1"/>
  <c r="U815" i="13"/>
  <c r="U808" i="13"/>
  <c r="U800" i="13"/>
  <c r="V800" i="13" s="1"/>
  <c r="U793" i="13"/>
  <c r="V793" i="13" s="1"/>
  <c r="U785" i="13"/>
  <c r="U777" i="13"/>
  <c r="U769" i="13"/>
  <c r="U761" i="13"/>
  <c r="V761" i="13" s="1"/>
  <c r="U753" i="13"/>
  <c r="U745" i="13"/>
  <c r="U737" i="13"/>
  <c r="V737" i="13" s="1"/>
  <c r="U729" i="13"/>
  <c r="V729" i="13" s="1"/>
  <c r="U724" i="13"/>
  <c r="U712" i="13"/>
  <c r="U706" i="13"/>
  <c r="U701" i="13"/>
  <c r="V701" i="13" s="1"/>
  <c r="U695" i="13"/>
  <c r="U683" i="13"/>
  <c r="U678" i="13"/>
  <c r="U665" i="13"/>
  <c r="V665" i="13" s="1"/>
  <c r="U660" i="13"/>
  <c r="U648" i="13"/>
  <c r="U1931" i="13"/>
  <c r="U1867" i="13"/>
  <c r="V1867" i="13" s="1"/>
  <c r="U1803" i="13"/>
  <c r="U1739" i="13"/>
  <c r="U1678" i="13"/>
  <c r="V1678" i="13" s="1"/>
  <c r="U1625" i="13"/>
  <c r="U1578" i="13"/>
  <c r="U1530" i="13"/>
  <c r="V1530" i="13" s="1"/>
  <c r="U1490" i="13"/>
  <c r="U1448" i="13"/>
  <c r="V1448" i="13" s="1"/>
  <c r="U1411" i="13"/>
  <c r="U1372" i="13"/>
  <c r="U1336" i="13"/>
  <c r="V1336" i="13" s="1"/>
  <c r="U1298" i="13"/>
  <c r="U1269" i="13"/>
  <c r="U1239" i="13"/>
  <c r="U1210" i="13"/>
  <c r="U1181" i="13"/>
  <c r="V1181" i="13" s="1"/>
  <c r="U1151" i="13"/>
  <c r="U1125" i="13"/>
  <c r="U1099" i="13"/>
  <c r="V1099" i="13" s="1"/>
  <c r="U1074" i="13"/>
  <c r="U1066" i="13"/>
  <c r="U1059" i="13"/>
  <c r="U1053" i="13"/>
  <c r="V1053" i="13" s="1"/>
  <c r="U1040" i="13"/>
  <c r="V1040" i="13" s="1"/>
  <c r="U1034" i="13"/>
  <c r="U1027" i="13"/>
  <c r="U1021" i="13"/>
  <c r="V1021" i="13" s="1"/>
  <c r="U1007" i="13"/>
  <c r="U1000" i="13"/>
  <c r="U993" i="13"/>
  <c r="U985" i="13"/>
  <c r="U977" i="13"/>
  <c r="V977" i="13" s="1"/>
  <c r="U970" i="13"/>
  <c r="U963" i="13"/>
  <c r="U955" i="13"/>
  <c r="U948" i="13"/>
  <c r="U941" i="13"/>
  <c r="U934" i="13"/>
  <c r="V934" i="13" s="1"/>
  <c r="U926" i="13"/>
  <c r="V926" i="13" s="1"/>
  <c r="U911" i="13"/>
  <c r="V911" i="13" s="1"/>
  <c r="U904" i="13"/>
  <c r="U897" i="13"/>
  <c r="U889" i="13"/>
  <c r="U881" i="13"/>
  <c r="U873" i="13"/>
  <c r="U863" i="13"/>
  <c r="U854" i="13"/>
  <c r="U849" i="13"/>
  <c r="V849" i="13" s="1"/>
  <c r="U840" i="13"/>
  <c r="U835" i="13"/>
  <c r="U830" i="13"/>
  <c r="V830" i="13" s="1"/>
  <c r="U822" i="13"/>
  <c r="U807" i="13"/>
  <c r="U799" i="13"/>
  <c r="U792" i="13"/>
  <c r="V792" i="13" s="1"/>
  <c r="U784" i="13"/>
  <c r="U776" i="13"/>
  <c r="U768" i="13"/>
  <c r="U760" i="13"/>
  <c r="V760" i="13" s="1"/>
  <c r="U752" i="13"/>
  <c r="U744" i="13"/>
  <c r="U736" i="13"/>
  <c r="U723" i="13"/>
  <c r="U718" i="13"/>
  <c r="U705" i="13"/>
  <c r="U700" i="13"/>
  <c r="U688" i="13"/>
  <c r="V688" i="13" s="1"/>
  <c r="U682" i="13"/>
  <c r="U677" i="13"/>
  <c r="U671" i="13"/>
  <c r="V671" i="13" s="1"/>
  <c r="U659" i="13"/>
  <c r="U654" i="13"/>
  <c r="U1916" i="13"/>
  <c r="V1916" i="13" s="1"/>
  <c r="U1852" i="13"/>
  <c r="V1852" i="13" s="1"/>
  <c r="U1788" i="13"/>
  <c r="V1788" i="13" s="1"/>
  <c r="U1724" i="13"/>
  <c r="V1724" i="13" s="1"/>
  <c r="U1664" i="13"/>
  <c r="V1664" i="13" s="1"/>
  <c r="U1615" i="13"/>
  <c r="U1567" i="13"/>
  <c r="U1522" i="13"/>
  <c r="V1522" i="13" s="1"/>
  <c r="U1481" i="13"/>
  <c r="V1481" i="13" s="1"/>
  <c r="U1437" i="13"/>
  <c r="V1437" i="13" s="1"/>
  <c r="U1404" i="13"/>
  <c r="V1404" i="13" s="1"/>
  <c r="U1365" i="13"/>
  <c r="V1365" i="13" s="1"/>
  <c r="U1292" i="13"/>
  <c r="V1292" i="13" s="1"/>
  <c r="U1233" i="13"/>
  <c r="U1204" i="13"/>
  <c r="U1145" i="13"/>
  <c r="V1145" i="13" s="1"/>
  <c r="U1119" i="13"/>
  <c r="V1119" i="13" s="1"/>
  <c r="U1094" i="13"/>
  <c r="U1071" i="13"/>
  <c r="V1071" i="13" s="1"/>
  <c r="U1065" i="13"/>
  <c r="U1052" i="13"/>
  <c r="U1046" i="13"/>
  <c r="U1039" i="13"/>
  <c r="U1033" i="13"/>
  <c r="U1020" i="13"/>
  <c r="U1014" i="13"/>
  <c r="U999" i="13"/>
  <c r="U992" i="13"/>
  <c r="U984" i="13"/>
  <c r="U976" i="13"/>
  <c r="U969" i="13"/>
  <c r="U962" i="13"/>
  <c r="V962" i="13" s="1"/>
  <c r="U954" i="13"/>
  <c r="U947" i="13"/>
  <c r="U940" i="13"/>
  <c r="U933" i="13"/>
  <c r="U925" i="13"/>
  <c r="U918" i="13"/>
  <c r="U903" i="13"/>
  <c r="U896" i="13"/>
  <c r="V896" i="13" s="1"/>
  <c r="U888" i="13"/>
  <c r="U880" i="13"/>
  <c r="U872" i="13"/>
  <c r="U867" i="13"/>
  <c r="V867" i="13" s="1"/>
  <c r="U858" i="13"/>
  <c r="V858" i="13" s="1"/>
  <c r="U853" i="13"/>
  <c r="U844" i="13"/>
  <c r="V844" i="13" s="1"/>
  <c r="U829" i="13"/>
  <c r="V829" i="13" s="1"/>
  <c r="U821" i="13"/>
  <c r="U814" i="13"/>
  <c r="U806" i="13"/>
  <c r="U791" i="13"/>
  <c r="U1915" i="13"/>
  <c r="U1851" i="13"/>
  <c r="V1851" i="13" s="1"/>
  <c r="U1787" i="13"/>
  <c r="U1723" i="13"/>
  <c r="U1663" i="13"/>
  <c r="U1614" i="13"/>
  <c r="U1565" i="13"/>
  <c r="V1565" i="13" s="1"/>
  <c r="U1521" i="13"/>
  <c r="U1480" i="13"/>
  <c r="U1436" i="13"/>
  <c r="V1436" i="13" s="1"/>
  <c r="U1403" i="13"/>
  <c r="U1364" i="13"/>
  <c r="U1326" i="13"/>
  <c r="V1326" i="13" s="1"/>
  <c r="U1291" i="13"/>
  <c r="U1262" i="13"/>
  <c r="U1232" i="13"/>
  <c r="U1203" i="13"/>
  <c r="U1174" i="13"/>
  <c r="V1174" i="13" s="1"/>
  <c r="U1144" i="13"/>
  <c r="U1093" i="13"/>
  <c r="V1093" i="13" s="1"/>
  <c r="U1064" i="13"/>
  <c r="U1058" i="13"/>
  <c r="V1058" i="13" s="1"/>
  <c r="U1051" i="13"/>
  <c r="U1045" i="13"/>
  <c r="U1032" i="13"/>
  <c r="U1026" i="13"/>
  <c r="V1026" i="13" s="1"/>
  <c r="U1019" i="13"/>
  <c r="U1013" i="13"/>
  <c r="V1013" i="13" s="1"/>
  <c r="U1006" i="13"/>
  <c r="U991" i="13"/>
  <c r="U983" i="13"/>
  <c r="U975" i="13"/>
  <c r="U968" i="13"/>
  <c r="U961" i="13"/>
  <c r="U953" i="13"/>
  <c r="U946" i="13"/>
  <c r="V946" i="13" s="1"/>
  <c r="U939" i="13"/>
  <c r="U932" i="13"/>
  <c r="U924" i="13"/>
  <c r="U917" i="13"/>
  <c r="U910" i="13"/>
  <c r="U895" i="13"/>
  <c r="U887" i="13"/>
  <c r="U879" i="13"/>
  <c r="V879" i="13" s="1"/>
  <c r="U871" i="13"/>
  <c r="U862" i="13"/>
  <c r="V862" i="13" s="1"/>
  <c r="U857" i="13"/>
  <c r="U848" i="13"/>
  <c r="U839" i="13"/>
  <c r="U834" i="13"/>
  <c r="V834" i="13" s="1"/>
  <c r="U828" i="13"/>
  <c r="U820" i="13"/>
  <c r="U813" i="13"/>
  <c r="U805" i="13"/>
  <c r="U798" i="13"/>
  <c r="V798" i="13" s="1"/>
  <c r="U790" i="13"/>
  <c r="V790" i="13" s="1"/>
  <c r="U782" i="13"/>
  <c r="U774" i="13"/>
  <c r="U766" i="13"/>
  <c r="U758" i="13"/>
  <c r="U750" i="13"/>
  <c r="U742" i="13"/>
  <c r="U734" i="13"/>
  <c r="U721" i="13"/>
  <c r="U716" i="13"/>
  <c r="U704" i="13"/>
  <c r="U698" i="13"/>
  <c r="U693" i="13"/>
  <c r="U687" i="13"/>
  <c r="U675" i="13"/>
  <c r="U670" i="13"/>
  <c r="V670" i="13" s="1"/>
  <c r="U657" i="13"/>
  <c r="U652" i="13"/>
  <c r="U1709" i="13"/>
  <c r="U1512" i="13"/>
  <c r="V1512" i="13" s="1"/>
  <c r="U1354" i="13"/>
  <c r="U1226" i="13"/>
  <c r="V1226" i="13" s="1"/>
  <c r="U1113" i="13"/>
  <c r="V1113" i="13" s="1"/>
  <c r="U1057" i="13"/>
  <c r="V1057" i="13" s="1"/>
  <c r="U1031" i="13"/>
  <c r="U1005" i="13"/>
  <c r="U945" i="13"/>
  <c r="U916" i="13"/>
  <c r="U886" i="13"/>
  <c r="V886" i="13" s="1"/>
  <c r="U861" i="13"/>
  <c r="U843" i="13"/>
  <c r="V843" i="13" s="1"/>
  <c r="U819" i="13"/>
  <c r="U789" i="13"/>
  <c r="V789" i="13" s="1"/>
  <c r="U773" i="13"/>
  <c r="U757" i="13"/>
  <c r="U741" i="13"/>
  <c r="U727" i="13"/>
  <c r="U715" i="13"/>
  <c r="U692" i="13"/>
  <c r="U680" i="13"/>
  <c r="U669" i="13"/>
  <c r="U641" i="13"/>
  <c r="U636" i="13"/>
  <c r="U624" i="13"/>
  <c r="U618" i="13"/>
  <c r="U613" i="13"/>
  <c r="U607" i="13"/>
  <c r="U595" i="13"/>
  <c r="U590" i="13"/>
  <c r="U577" i="13"/>
  <c r="U572" i="13"/>
  <c r="U549" i="13"/>
  <c r="U538" i="13"/>
  <c r="U531" i="13"/>
  <c r="U525" i="13"/>
  <c r="U512" i="13"/>
  <c r="U506" i="13"/>
  <c r="U499" i="13"/>
  <c r="U493" i="13"/>
  <c r="U480" i="13"/>
  <c r="U474" i="13"/>
  <c r="U467" i="13"/>
  <c r="U461" i="13"/>
  <c r="U454" i="13"/>
  <c r="U439" i="13"/>
  <c r="U432" i="13"/>
  <c r="U425" i="13"/>
  <c r="U418" i="13"/>
  <c r="U411" i="13"/>
  <c r="U404" i="13"/>
  <c r="U397" i="13"/>
  <c r="U390" i="13"/>
  <c r="U375" i="13"/>
  <c r="U368" i="13"/>
  <c r="U361" i="13"/>
  <c r="U354" i="13"/>
  <c r="U347" i="13"/>
  <c r="U340" i="13"/>
  <c r="U333" i="13"/>
  <c r="U326" i="13"/>
  <c r="U311" i="13"/>
  <c r="U304" i="13"/>
  <c r="U297" i="13"/>
  <c r="U290" i="13"/>
  <c r="U283" i="13"/>
  <c r="U276" i="13"/>
  <c r="U269" i="13"/>
  <c r="U1708" i="13"/>
  <c r="V1708" i="13" s="1"/>
  <c r="U1353" i="13"/>
  <c r="U1225" i="13"/>
  <c r="U1112" i="13"/>
  <c r="U1056" i="13"/>
  <c r="U1004" i="13"/>
  <c r="U974" i="13"/>
  <c r="U944" i="13"/>
  <c r="V944" i="13" s="1"/>
  <c r="U915" i="13"/>
  <c r="U885" i="13"/>
  <c r="U818" i="13"/>
  <c r="U788" i="13"/>
  <c r="U772" i="13"/>
  <c r="U756" i="13"/>
  <c r="V756" i="13" s="1"/>
  <c r="U740" i="13"/>
  <c r="U714" i="13"/>
  <c r="U703" i="13"/>
  <c r="V703" i="13" s="1"/>
  <c r="U691" i="13"/>
  <c r="U668" i="13"/>
  <c r="U656" i="13"/>
  <c r="U647" i="13"/>
  <c r="V647" i="13" s="1"/>
  <c r="U635" i="13"/>
  <c r="U630" i="13"/>
  <c r="U617" i="13"/>
  <c r="U612" i="13"/>
  <c r="U600" i="13"/>
  <c r="U594" i="13"/>
  <c r="U589" i="13"/>
  <c r="U583" i="13"/>
  <c r="U571" i="13"/>
  <c r="U566" i="13"/>
  <c r="U559" i="13"/>
  <c r="U554" i="13"/>
  <c r="U548" i="13"/>
  <c r="V548" i="13" s="1"/>
  <c r="U543" i="13"/>
  <c r="U537" i="13"/>
  <c r="U524" i="13"/>
  <c r="U518" i="13"/>
  <c r="U511" i="13"/>
  <c r="U505" i="13"/>
  <c r="U492" i="13"/>
  <c r="V492" i="13" s="1"/>
  <c r="U486" i="13"/>
  <c r="U479" i="13"/>
  <c r="U473" i="13"/>
  <c r="U460" i="13"/>
  <c r="U453" i="13"/>
  <c r="U446" i="13"/>
  <c r="U431" i="13"/>
  <c r="U424" i="13"/>
  <c r="V424" i="13" s="1"/>
  <c r="U417" i="13"/>
  <c r="V417" i="13" s="1"/>
  <c r="U410" i="13"/>
  <c r="U403" i="13"/>
  <c r="U396" i="13"/>
  <c r="U389" i="13"/>
  <c r="U382" i="13"/>
  <c r="U367" i="13"/>
  <c r="U360" i="13"/>
  <c r="V360" i="13" s="1"/>
  <c r="U353" i="13"/>
  <c r="V353" i="13" s="1"/>
  <c r="U346" i="13"/>
  <c r="U339" i="13"/>
  <c r="U332" i="13"/>
  <c r="U325" i="13"/>
  <c r="U318" i="13"/>
  <c r="U303" i="13"/>
  <c r="U296" i="13"/>
  <c r="V296" i="13" s="1"/>
  <c r="U289" i="13"/>
  <c r="V289" i="13" s="1"/>
  <c r="U282" i="13"/>
  <c r="U275" i="13"/>
  <c r="U268" i="13"/>
  <c r="U1900" i="13"/>
  <c r="U1469" i="13"/>
  <c r="V1469" i="13" s="1"/>
  <c r="U1318" i="13"/>
  <c r="V1318" i="13" s="1"/>
  <c r="U1197" i="13"/>
  <c r="V1197" i="13" s="1"/>
  <c r="U1087" i="13"/>
  <c r="V1087" i="13" s="1"/>
  <c r="U1025" i="13"/>
  <c r="U998" i="13"/>
  <c r="V998" i="13" s="1"/>
  <c r="U967" i="13"/>
  <c r="U938" i="13"/>
  <c r="U909" i="13"/>
  <c r="U878" i="13"/>
  <c r="V878" i="13" s="1"/>
  <c r="U812" i="13"/>
  <c r="U787" i="13"/>
  <c r="U771" i="13"/>
  <c r="U755" i="13"/>
  <c r="U739" i="13"/>
  <c r="U726" i="13"/>
  <c r="V726" i="13" s="1"/>
  <c r="U713" i="13"/>
  <c r="U690" i="13"/>
  <c r="U679" i="13"/>
  <c r="V679" i="13" s="1"/>
  <c r="U667" i="13"/>
  <c r="U640" i="13"/>
  <c r="V640" i="13" s="1"/>
  <c r="U634" i="13"/>
  <c r="U629" i="13"/>
  <c r="U623" i="13"/>
  <c r="V623" i="13" s="1"/>
  <c r="U611" i="13"/>
  <c r="U606" i="13"/>
  <c r="V606" i="13" s="1"/>
  <c r="U593" i="13"/>
  <c r="U588" i="13"/>
  <c r="U576" i="13"/>
  <c r="V576" i="13" s="1"/>
  <c r="U570" i="13"/>
  <c r="U565" i="13"/>
  <c r="U553" i="13"/>
  <c r="U536" i="13"/>
  <c r="U530" i="13"/>
  <c r="U523" i="13"/>
  <c r="V523" i="13" s="1"/>
  <c r="U517" i="13"/>
  <c r="U504" i="13"/>
  <c r="U498" i="13"/>
  <c r="U491" i="13"/>
  <c r="U485" i="13"/>
  <c r="U472" i="13"/>
  <c r="U466" i="13"/>
  <c r="U459" i="13"/>
  <c r="V459" i="13" s="1"/>
  <c r="U452" i="13"/>
  <c r="U445" i="13"/>
  <c r="U438" i="13"/>
  <c r="U423" i="13"/>
  <c r="U416" i="13"/>
  <c r="U409" i="13"/>
  <c r="U402" i="13"/>
  <c r="U395" i="13"/>
  <c r="V395" i="13" s="1"/>
  <c r="U388" i="13"/>
  <c r="U381" i="13"/>
  <c r="U374" i="13"/>
  <c r="U359" i="13"/>
  <c r="U352" i="13"/>
  <c r="U345" i="13"/>
  <c r="U338" i="13"/>
  <c r="U331" i="13"/>
  <c r="V331" i="13" s="1"/>
  <c r="U324" i="13"/>
  <c r="U317" i="13"/>
  <c r="U310" i="13"/>
  <c r="U295" i="13"/>
  <c r="U288" i="13"/>
  <c r="U281" i="13"/>
  <c r="U274" i="13"/>
  <c r="U267" i="13"/>
  <c r="V267" i="13" s="1"/>
  <c r="U1899" i="13"/>
  <c r="U1651" i="13"/>
  <c r="V1651" i="13" s="1"/>
  <c r="U1468" i="13"/>
  <c r="U1317" i="13"/>
  <c r="U1196" i="13"/>
  <c r="U1050" i="13"/>
  <c r="U1024" i="13"/>
  <c r="U997" i="13"/>
  <c r="V997" i="13" s="1"/>
  <c r="U937" i="13"/>
  <c r="U908" i="13"/>
  <c r="U877" i="13"/>
  <c r="V877" i="13" s="1"/>
  <c r="U856" i="13"/>
  <c r="U838" i="13"/>
  <c r="U811" i="13"/>
  <c r="U783" i="13"/>
  <c r="V783" i="13" s="1"/>
  <c r="U767" i="13"/>
  <c r="V767" i="13" s="1"/>
  <c r="U751" i="13"/>
  <c r="V751" i="13" s="1"/>
  <c r="U735" i="13"/>
  <c r="V735" i="13" s="1"/>
  <c r="U722" i="13"/>
  <c r="V722" i="13" s="1"/>
  <c r="U711" i="13"/>
  <c r="V711" i="13" s="1"/>
  <c r="U699" i="13"/>
  <c r="V699" i="13" s="1"/>
  <c r="U676" i="13"/>
  <c r="U664" i="13"/>
  <c r="V664" i="13" s="1"/>
  <c r="U653" i="13"/>
  <c r="V653" i="13" s="1"/>
  <c r="U646" i="13"/>
  <c r="V646" i="13" s="1"/>
  <c r="U633" i="13"/>
  <c r="U628" i="13"/>
  <c r="U616" i="13"/>
  <c r="U610" i="13"/>
  <c r="U605" i="13"/>
  <c r="U599" i="13"/>
  <c r="U587" i="13"/>
  <c r="U582" i="13"/>
  <c r="V582" i="13" s="1"/>
  <c r="U569" i="13"/>
  <c r="U564" i="13"/>
  <c r="U558" i="13"/>
  <c r="U552" i="13"/>
  <c r="V552" i="13" s="1"/>
  <c r="U547" i="13"/>
  <c r="U542" i="13"/>
  <c r="U535" i="13"/>
  <c r="U529" i="13"/>
  <c r="U516" i="13"/>
  <c r="U510" i="13"/>
  <c r="U503" i="13"/>
  <c r="U497" i="13"/>
  <c r="U484" i="13"/>
  <c r="U478" i="13"/>
  <c r="U471" i="13"/>
  <c r="U465" i="13"/>
  <c r="U458" i="13"/>
  <c r="U451" i="13"/>
  <c r="U444" i="13"/>
  <c r="U437" i="13"/>
  <c r="U430" i="13"/>
  <c r="U415" i="13"/>
  <c r="U408" i="13"/>
  <c r="U401" i="13"/>
  <c r="U394" i="13"/>
  <c r="U387" i="13"/>
  <c r="U380" i="13"/>
  <c r="U373" i="13"/>
  <c r="U366" i="13"/>
  <c r="U351" i="13"/>
  <c r="U344" i="13"/>
  <c r="U337" i="13"/>
  <c r="U330" i="13"/>
  <c r="U323" i="13"/>
  <c r="U316" i="13"/>
  <c r="U309" i="13"/>
  <c r="U302" i="13"/>
  <c r="U287" i="13"/>
  <c r="U280" i="13"/>
  <c r="U273" i="13"/>
  <c r="U266" i="13"/>
  <c r="U1836" i="13"/>
  <c r="U1602" i="13"/>
  <c r="U1429" i="13"/>
  <c r="V1429" i="13" s="1"/>
  <c r="U1284" i="13"/>
  <c r="V1284" i="13" s="1"/>
  <c r="U1167" i="13"/>
  <c r="U1070" i="13"/>
  <c r="V1070" i="13" s="1"/>
  <c r="U1044" i="13"/>
  <c r="V1044" i="13" s="1"/>
  <c r="U990" i="13"/>
  <c r="V990" i="13" s="1"/>
  <c r="U960" i="13"/>
  <c r="V960" i="13" s="1"/>
  <c r="U931" i="13"/>
  <c r="V931" i="13" s="1"/>
  <c r="U902" i="13"/>
  <c r="V902" i="13" s="1"/>
  <c r="U852" i="13"/>
  <c r="V852" i="13" s="1"/>
  <c r="U833" i="13"/>
  <c r="V833" i="13" s="1"/>
  <c r="U804" i="13"/>
  <c r="V804" i="13" s="1"/>
  <c r="U781" i="13"/>
  <c r="U765" i="13"/>
  <c r="V765" i="13" s="1"/>
  <c r="U749" i="13"/>
  <c r="U733" i="13"/>
  <c r="U710" i="13"/>
  <c r="U697" i="13"/>
  <c r="V697" i="13" s="1"/>
  <c r="U674" i="13"/>
  <c r="V674" i="13" s="1"/>
  <c r="U663" i="13"/>
  <c r="V663" i="13" s="1"/>
  <c r="U651" i="13"/>
  <c r="U645" i="13"/>
  <c r="U639" i="13"/>
  <c r="U627" i="13"/>
  <c r="U622" i="13"/>
  <c r="V622" i="13" s="1"/>
  <c r="U609" i="13"/>
  <c r="U604" i="13"/>
  <c r="U592" i="13"/>
  <c r="V592" i="13" s="1"/>
  <c r="U586" i="13"/>
  <c r="U581" i="13"/>
  <c r="U575" i="13"/>
  <c r="U563" i="13"/>
  <c r="U557" i="13"/>
  <c r="U541" i="13"/>
  <c r="U528" i="13"/>
  <c r="U522" i="13"/>
  <c r="V522" i="13" s="1"/>
  <c r="U515" i="13"/>
  <c r="U509" i="13"/>
  <c r="U496" i="13"/>
  <c r="U490" i="13"/>
  <c r="V490" i="13" s="1"/>
  <c r="U483" i="13"/>
  <c r="U477" i="13"/>
  <c r="U464" i="13"/>
  <c r="U457" i="13"/>
  <c r="U450" i="13"/>
  <c r="U443" i="13"/>
  <c r="U436" i="13"/>
  <c r="U429" i="13"/>
  <c r="U422" i="13"/>
  <c r="U407" i="13"/>
  <c r="U400" i="13"/>
  <c r="U393" i="13"/>
  <c r="U386" i="13"/>
  <c r="U379" i="13"/>
  <c r="U372" i="13"/>
  <c r="U365" i="13"/>
  <c r="U358" i="13"/>
  <c r="U343" i="13"/>
  <c r="U336" i="13"/>
  <c r="U329" i="13"/>
  <c r="U322" i="13"/>
  <c r="U315" i="13"/>
  <c r="U308" i="13"/>
  <c r="U301" i="13"/>
  <c r="U294" i="13"/>
  <c r="U279" i="13"/>
  <c r="U272" i="13"/>
  <c r="U1772" i="13"/>
  <c r="U1394" i="13"/>
  <c r="V1394" i="13" s="1"/>
  <c r="U1255" i="13"/>
  <c r="U1138" i="13"/>
  <c r="U1063" i="13"/>
  <c r="U1038" i="13"/>
  <c r="V1038" i="13" s="1"/>
  <c r="U1012" i="13"/>
  <c r="V1012" i="13" s="1"/>
  <c r="U982" i="13"/>
  <c r="V982" i="13" s="1"/>
  <c r="U952" i="13"/>
  <c r="V952" i="13" s="1"/>
  <c r="U923" i="13"/>
  <c r="V923" i="13" s="1"/>
  <c r="U894" i="13"/>
  <c r="V894" i="13" s="1"/>
  <c r="U866" i="13"/>
  <c r="V866" i="13" s="1"/>
  <c r="U827" i="13"/>
  <c r="V827" i="13" s="1"/>
  <c r="U797" i="13"/>
  <c r="V797" i="13" s="1"/>
  <c r="U779" i="13"/>
  <c r="U763" i="13"/>
  <c r="U747" i="13"/>
  <c r="U731" i="13"/>
  <c r="U708" i="13"/>
  <c r="U696" i="13"/>
  <c r="U685" i="13"/>
  <c r="U662" i="13"/>
  <c r="U649" i="13"/>
  <c r="U643" i="13"/>
  <c r="U638" i="13"/>
  <c r="V638" i="13" s="1"/>
  <c r="U625" i="13"/>
  <c r="U620" i="13"/>
  <c r="U608" i="13"/>
  <c r="U602" i="13"/>
  <c r="U597" i="13"/>
  <c r="U591" i="13"/>
  <c r="U579" i="13"/>
  <c r="U574" i="13"/>
  <c r="V574" i="13" s="1"/>
  <c r="U561" i="13"/>
  <c r="U545" i="13"/>
  <c r="U539" i="13"/>
  <c r="U533" i="13"/>
  <c r="U520" i="13"/>
  <c r="U514" i="13"/>
  <c r="U507" i="13"/>
  <c r="U501" i="13"/>
  <c r="U488" i="13"/>
  <c r="U482" i="13"/>
  <c r="U475" i="13"/>
  <c r="U469" i="13"/>
  <c r="U455" i="13"/>
  <c r="U448" i="13"/>
  <c r="U441" i="13"/>
  <c r="U434" i="13"/>
  <c r="U427" i="13"/>
  <c r="U420" i="13"/>
  <c r="U413" i="13"/>
  <c r="U406" i="13"/>
  <c r="U391" i="13"/>
  <c r="U384" i="13"/>
  <c r="U377" i="13"/>
  <c r="U370" i="13"/>
  <c r="U363" i="13"/>
  <c r="U356" i="13"/>
  <c r="U349" i="13"/>
  <c r="U342" i="13"/>
  <c r="U327" i="13"/>
  <c r="U320" i="13"/>
  <c r="U313" i="13"/>
  <c r="U306" i="13"/>
  <c r="U299" i="13"/>
  <c r="U292" i="13"/>
  <c r="U285" i="13"/>
  <c r="U278" i="13"/>
  <c r="U1771" i="13"/>
  <c r="U1555" i="13"/>
  <c r="U1393" i="13"/>
  <c r="U1254" i="13"/>
  <c r="U1137" i="13"/>
  <c r="U1037" i="13"/>
  <c r="U1011" i="13"/>
  <c r="U981" i="13"/>
  <c r="U951" i="13"/>
  <c r="U922" i="13"/>
  <c r="U893" i="13"/>
  <c r="U865" i="13"/>
  <c r="V865" i="13" s="1"/>
  <c r="U847" i="13"/>
  <c r="V847" i="13" s="1"/>
  <c r="U826" i="13"/>
  <c r="U796" i="13"/>
  <c r="U775" i="13"/>
  <c r="U759" i="13"/>
  <c r="V759" i="13" s="1"/>
  <c r="U743" i="13"/>
  <c r="U728" i="13"/>
  <c r="V728" i="13" s="1"/>
  <c r="U717" i="13"/>
  <c r="V717" i="13" s="1"/>
  <c r="U694" i="13"/>
  <c r="U681" i="13"/>
  <c r="V681" i="13" s="1"/>
  <c r="U658" i="13"/>
  <c r="V658" i="13" s="1"/>
  <c r="U642" i="13"/>
  <c r="U637" i="13"/>
  <c r="U631" i="13"/>
  <c r="U619" i="13"/>
  <c r="U614" i="13"/>
  <c r="U601" i="13"/>
  <c r="U596" i="13"/>
  <c r="U584" i="13"/>
  <c r="U578" i="13"/>
  <c r="U573" i="13"/>
  <c r="U567" i="13"/>
  <c r="U560" i="13"/>
  <c r="U555" i="13"/>
  <c r="U550" i="13"/>
  <c r="U544" i="13"/>
  <c r="V544" i="13" s="1"/>
  <c r="U532" i="13"/>
  <c r="U526" i="13"/>
  <c r="U519" i="13"/>
  <c r="V519" i="13" s="1"/>
  <c r="U513" i="13"/>
  <c r="V513" i="13" s="1"/>
  <c r="U500" i="13"/>
  <c r="U494" i="13"/>
  <c r="U487" i="13"/>
  <c r="V487" i="13" s="1"/>
  <c r="U481" i="13"/>
  <c r="V481" i="13" s="1"/>
  <c r="U468" i="13"/>
  <c r="U462" i="13"/>
  <c r="U447" i="13"/>
  <c r="U440" i="13"/>
  <c r="U433" i="13"/>
  <c r="U426" i="13"/>
  <c r="U419" i="13"/>
  <c r="U412" i="13"/>
  <c r="U405" i="13"/>
  <c r="U398" i="13"/>
  <c r="U383" i="13"/>
  <c r="U376" i="13"/>
  <c r="U369" i="13"/>
  <c r="U362" i="13"/>
  <c r="U355" i="13"/>
  <c r="U348" i="13"/>
  <c r="U341" i="13"/>
  <c r="U334" i="13"/>
  <c r="U319" i="13"/>
  <c r="U312" i="13"/>
  <c r="U305" i="13"/>
  <c r="U298" i="13"/>
  <c r="U291" i="13"/>
  <c r="U284" i="13"/>
  <c r="U277" i="13"/>
  <c r="U270" i="13"/>
  <c r="U1043" i="13"/>
  <c r="V1043" i="13" s="1"/>
  <c r="U832" i="13"/>
  <c r="U626" i="13"/>
  <c r="U580" i="13"/>
  <c r="U534" i="13"/>
  <c r="U428" i="13"/>
  <c r="U371" i="13"/>
  <c r="V371" i="13" s="1"/>
  <c r="U314" i="13"/>
  <c r="U264" i="13"/>
  <c r="U257" i="13"/>
  <c r="U250" i="13"/>
  <c r="U243" i="13"/>
  <c r="U236" i="13"/>
  <c r="U228" i="13"/>
  <c r="U221" i="13"/>
  <c r="U214" i="13"/>
  <c r="U206" i="13"/>
  <c r="U198" i="13"/>
  <c r="U193" i="13"/>
  <c r="U187" i="13"/>
  <c r="U175" i="13"/>
  <c r="U170" i="13"/>
  <c r="U157" i="13"/>
  <c r="U152" i="13"/>
  <c r="U140" i="13"/>
  <c r="U134" i="13"/>
  <c r="U129" i="13"/>
  <c r="U123" i="13"/>
  <c r="U116" i="13"/>
  <c r="U110" i="13"/>
  <c r="U104" i="13"/>
  <c r="U96" i="13"/>
  <c r="U88" i="13"/>
  <c r="U80" i="13"/>
  <c r="U72" i="13"/>
  <c r="U64" i="13"/>
  <c r="U56" i="13"/>
  <c r="U48" i="13"/>
  <c r="U40" i="13"/>
  <c r="U32" i="13"/>
  <c r="U24" i="13"/>
  <c r="U16" i="13"/>
  <c r="U8" i="13"/>
  <c r="U644" i="13"/>
  <c r="U260" i="13"/>
  <c r="U195" i="13"/>
  <c r="U142" i="13"/>
  <c r="U99" i="13"/>
  <c r="U35" i="13"/>
  <c r="U1018" i="13"/>
  <c r="V1018" i="13" s="1"/>
  <c r="U803" i="13"/>
  <c r="V803" i="13" s="1"/>
  <c r="U686" i="13"/>
  <c r="U621" i="13"/>
  <c r="V621" i="13" s="1"/>
  <c r="U527" i="13"/>
  <c r="V527" i="13" s="1"/>
  <c r="U476" i="13"/>
  <c r="U421" i="13"/>
  <c r="V421" i="13" s="1"/>
  <c r="U364" i="13"/>
  <c r="U307" i="13"/>
  <c r="U263" i="13"/>
  <c r="U256" i="13"/>
  <c r="U249" i="13"/>
  <c r="U242" i="13"/>
  <c r="U235" i="13"/>
  <c r="U227" i="13"/>
  <c r="U220" i="13"/>
  <c r="U213" i="13"/>
  <c r="U205" i="13"/>
  <c r="U197" i="13"/>
  <c r="U192" i="13"/>
  <c r="U180" i="13"/>
  <c r="U174" i="13"/>
  <c r="U169" i="13"/>
  <c r="U163" i="13"/>
  <c r="U151" i="13"/>
  <c r="U146" i="13"/>
  <c r="U133" i="13"/>
  <c r="U128" i="13"/>
  <c r="U122" i="13"/>
  <c r="U109" i="13"/>
  <c r="U103" i="13"/>
  <c r="U95" i="13"/>
  <c r="U87" i="13"/>
  <c r="U79" i="13"/>
  <c r="U71" i="13"/>
  <c r="V71" i="13" s="1"/>
  <c r="U63" i="13"/>
  <c r="U55" i="13"/>
  <c r="U47" i="13"/>
  <c r="U39" i="13"/>
  <c r="U31" i="13"/>
  <c r="U23" i="13"/>
  <c r="U15" i="13"/>
  <c r="U7" i="13"/>
  <c r="V7" i="13" s="1"/>
  <c r="U732" i="13"/>
  <c r="U253" i="13"/>
  <c r="U216" i="13"/>
  <c r="U165" i="13"/>
  <c r="U43" i="13"/>
  <c r="U1835" i="13"/>
  <c r="U989" i="13"/>
  <c r="U780" i="13"/>
  <c r="V780" i="13" s="1"/>
  <c r="U673" i="13"/>
  <c r="V673" i="13" s="1"/>
  <c r="U615" i="13"/>
  <c r="V615" i="13" s="1"/>
  <c r="U568" i="13"/>
  <c r="U521" i="13"/>
  <c r="U470" i="13"/>
  <c r="V470" i="13" s="1"/>
  <c r="U414" i="13"/>
  <c r="V414" i="13" s="1"/>
  <c r="U357" i="13"/>
  <c r="V357" i="13" s="1"/>
  <c r="U300" i="13"/>
  <c r="U255" i="13"/>
  <c r="U248" i="13"/>
  <c r="U241" i="13"/>
  <c r="U234" i="13"/>
  <c r="U226" i="13"/>
  <c r="U219" i="13"/>
  <c r="U212" i="13"/>
  <c r="U204" i="13"/>
  <c r="V204" i="13" s="1"/>
  <c r="U191" i="13"/>
  <c r="V191" i="13" s="1"/>
  <c r="U186" i="13"/>
  <c r="U173" i="13"/>
  <c r="V173" i="13" s="1"/>
  <c r="U168" i="13"/>
  <c r="V168" i="13" s="1"/>
  <c r="U156" i="13"/>
  <c r="U150" i="13"/>
  <c r="V150" i="13" s="1"/>
  <c r="U145" i="13"/>
  <c r="V145" i="13" s="1"/>
  <c r="U139" i="13"/>
  <c r="V139" i="13" s="1"/>
  <c r="U127" i="13"/>
  <c r="V127" i="13" s="1"/>
  <c r="U121" i="13"/>
  <c r="V121" i="13" s="1"/>
  <c r="U115" i="13"/>
  <c r="U108" i="13"/>
  <c r="U102" i="13"/>
  <c r="U94" i="13"/>
  <c r="U86" i="13"/>
  <c r="U78" i="13"/>
  <c r="V78" i="13" s="1"/>
  <c r="U70" i="13"/>
  <c r="U62" i="13"/>
  <c r="U54" i="13"/>
  <c r="U46" i="13"/>
  <c r="U38" i="13"/>
  <c r="U30" i="13"/>
  <c r="U22" i="13"/>
  <c r="U14" i="13"/>
  <c r="V14" i="13" s="1"/>
  <c r="U6" i="13"/>
  <c r="U901" i="13"/>
  <c r="U231" i="13"/>
  <c r="U131" i="13"/>
  <c r="U67" i="13"/>
  <c r="U1601" i="13"/>
  <c r="U959" i="13"/>
  <c r="V959" i="13" s="1"/>
  <c r="U764" i="13"/>
  <c r="U562" i="13"/>
  <c r="U463" i="13"/>
  <c r="V463" i="13" s="1"/>
  <c r="U350" i="13"/>
  <c r="V350" i="13" s="1"/>
  <c r="U293" i="13"/>
  <c r="V293" i="13" s="1"/>
  <c r="U262" i="13"/>
  <c r="V262" i="13" s="1"/>
  <c r="U247" i="13"/>
  <c r="U240" i="13"/>
  <c r="U233" i="13"/>
  <c r="U225" i="13"/>
  <c r="U218" i="13"/>
  <c r="U211" i="13"/>
  <c r="U203" i="13"/>
  <c r="U196" i="13"/>
  <c r="U190" i="13"/>
  <c r="U185" i="13"/>
  <c r="U179" i="13"/>
  <c r="U167" i="13"/>
  <c r="U162" i="13"/>
  <c r="U149" i="13"/>
  <c r="U144" i="13"/>
  <c r="U132" i="13"/>
  <c r="U126" i="13"/>
  <c r="U120" i="13"/>
  <c r="U101" i="13"/>
  <c r="U93" i="13"/>
  <c r="U85" i="13"/>
  <c r="U77" i="13"/>
  <c r="U69" i="13"/>
  <c r="U61" i="13"/>
  <c r="U53" i="13"/>
  <c r="U45" i="13"/>
  <c r="U37" i="13"/>
  <c r="U29" i="13"/>
  <c r="U21" i="13"/>
  <c r="U13" i="13"/>
  <c r="U5" i="13"/>
  <c r="U1283" i="13"/>
  <c r="U551" i="13"/>
  <c r="V551" i="13" s="1"/>
  <c r="U392" i="13"/>
  <c r="V392" i="13" s="1"/>
  <c r="U209" i="13"/>
  <c r="U178" i="13"/>
  <c r="U148" i="13"/>
  <c r="U118" i="13"/>
  <c r="U91" i="13"/>
  <c r="U51" i="13"/>
  <c r="U3" i="13"/>
  <c r="U1428" i="13"/>
  <c r="V1428" i="13" s="1"/>
  <c r="U930" i="13"/>
  <c r="U748" i="13"/>
  <c r="V748" i="13" s="1"/>
  <c r="U650" i="13"/>
  <c r="V650" i="13" s="1"/>
  <c r="U603" i="13"/>
  <c r="V603" i="13" s="1"/>
  <c r="U556" i="13"/>
  <c r="V556" i="13" s="1"/>
  <c r="U508" i="13"/>
  <c r="U456" i="13"/>
  <c r="U399" i="13"/>
  <c r="V399" i="13" s="1"/>
  <c r="U286" i="13"/>
  <c r="V286" i="13" s="1"/>
  <c r="U261" i="13"/>
  <c r="U254" i="13"/>
  <c r="U239" i="13"/>
  <c r="U232" i="13"/>
  <c r="U224" i="13"/>
  <c r="U217" i="13"/>
  <c r="U210" i="13"/>
  <c r="U202" i="13"/>
  <c r="U189" i="13"/>
  <c r="U184" i="13"/>
  <c r="U172" i="13"/>
  <c r="V172" i="13" s="1"/>
  <c r="U166" i="13"/>
  <c r="U161" i="13"/>
  <c r="U155" i="13"/>
  <c r="U143" i="13"/>
  <c r="U138" i="13"/>
  <c r="V138" i="13" s="1"/>
  <c r="U125" i="13"/>
  <c r="U119" i="13"/>
  <c r="U114" i="13"/>
  <c r="V114" i="13" s="1"/>
  <c r="U107" i="13"/>
  <c r="V107" i="13" s="1"/>
  <c r="U100" i="13"/>
  <c r="U92" i="13"/>
  <c r="U84" i="13"/>
  <c r="U76" i="13"/>
  <c r="V76" i="13" s="1"/>
  <c r="U68" i="13"/>
  <c r="U60" i="13"/>
  <c r="U52" i="13"/>
  <c r="U44" i="13"/>
  <c r="U36" i="13"/>
  <c r="U28" i="13"/>
  <c r="U20" i="13"/>
  <c r="U12" i="13"/>
  <c r="V12" i="13" s="1"/>
  <c r="U4" i="13"/>
  <c r="U335" i="13"/>
  <c r="V335" i="13" s="1"/>
  <c r="U201" i="13"/>
  <c r="U160" i="13"/>
  <c r="U113" i="13"/>
  <c r="U59" i="13"/>
  <c r="U11" i="13"/>
  <c r="U870" i="13"/>
  <c r="U720" i="13"/>
  <c r="V720" i="13" s="1"/>
  <c r="U546" i="13"/>
  <c r="U495" i="13"/>
  <c r="V495" i="13" s="1"/>
  <c r="U442" i="13"/>
  <c r="U385" i="13"/>
  <c r="V385" i="13" s="1"/>
  <c r="U328" i="13"/>
  <c r="U271" i="13"/>
  <c r="V271" i="13" s="1"/>
  <c r="U259" i="13"/>
  <c r="V259" i="13" s="1"/>
  <c r="U252" i="13"/>
  <c r="U245" i="13"/>
  <c r="U238" i="13"/>
  <c r="V238" i="13" s="1"/>
  <c r="U230" i="13"/>
  <c r="U215" i="13"/>
  <c r="V215" i="13" s="1"/>
  <c r="U208" i="13"/>
  <c r="U200" i="13"/>
  <c r="U188" i="13"/>
  <c r="U182" i="13"/>
  <c r="U177" i="13"/>
  <c r="U171" i="13"/>
  <c r="V171" i="13" s="1"/>
  <c r="U159" i="13"/>
  <c r="V159" i="13" s="1"/>
  <c r="U154" i="13"/>
  <c r="U141" i="13"/>
  <c r="U136" i="13"/>
  <c r="U124" i="13"/>
  <c r="U117" i="13"/>
  <c r="U112" i="13"/>
  <c r="U106" i="13"/>
  <c r="U98" i="13"/>
  <c r="V98" i="13" s="1"/>
  <c r="U90" i="13"/>
  <c r="U82" i="13"/>
  <c r="U74" i="13"/>
  <c r="U66" i="13"/>
  <c r="V66" i="13" s="1"/>
  <c r="U58" i="13"/>
  <c r="U50" i="13"/>
  <c r="U42" i="13"/>
  <c r="U34" i="13"/>
  <c r="V34" i="13" s="1"/>
  <c r="U26" i="13"/>
  <c r="U18" i="13"/>
  <c r="U10" i="13"/>
  <c r="V10" i="13" s="1"/>
  <c r="U598" i="13"/>
  <c r="V598" i="13" s="1"/>
  <c r="U502" i="13"/>
  <c r="U449" i="13"/>
  <c r="V449" i="13" s="1"/>
  <c r="U246" i="13"/>
  <c r="U223" i="13"/>
  <c r="U183" i="13"/>
  <c r="U75" i="13"/>
  <c r="U27" i="13"/>
  <c r="U1069" i="13"/>
  <c r="V1069" i="13" s="1"/>
  <c r="U709" i="13"/>
  <c r="V709" i="13" s="1"/>
  <c r="U632" i="13"/>
  <c r="V632" i="13" s="1"/>
  <c r="U585" i="13"/>
  <c r="V585" i="13" s="1"/>
  <c r="U540" i="13"/>
  <c r="U489" i="13"/>
  <c r="U435" i="13"/>
  <c r="V435" i="13" s="1"/>
  <c r="U378" i="13"/>
  <c r="U321" i="13"/>
  <c r="V321" i="13" s="1"/>
  <c r="U265" i="13"/>
  <c r="U258" i="13"/>
  <c r="U251" i="13"/>
  <c r="U244" i="13"/>
  <c r="U237" i="13"/>
  <c r="V237" i="13" s="1"/>
  <c r="U229" i="13"/>
  <c r="U222" i="13"/>
  <c r="U207" i="13"/>
  <c r="U199" i="13"/>
  <c r="U194" i="13"/>
  <c r="V194" i="13" s="1"/>
  <c r="U181" i="13"/>
  <c r="U176" i="13"/>
  <c r="U164" i="13"/>
  <c r="U158" i="13"/>
  <c r="U153" i="13"/>
  <c r="U147" i="13"/>
  <c r="U135" i="13"/>
  <c r="U130" i="13"/>
  <c r="U111" i="13"/>
  <c r="U105" i="13"/>
  <c r="U97" i="13"/>
  <c r="U89" i="13"/>
  <c r="U81" i="13"/>
  <c r="U73" i="13"/>
  <c r="V73" i="13" s="1"/>
  <c r="U65" i="13"/>
  <c r="U57" i="13"/>
  <c r="U49" i="13"/>
  <c r="U41" i="13"/>
  <c r="U33" i="13"/>
  <c r="U25" i="13"/>
  <c r="U17" i="13"/>
  <c r="U9" i="13"/>
  <c r="V9" i="13" s="1"/>
  <c r="U137" i="13"/>
  <c r="U83" i="13"/>
  <c r="U19" i="13"/>
  <c r="V19" i="13" s="1"/>
  <c r="B2" i="3" a="1"/>
  <c r="B2" i="3" s="1"/>
  <c r="V1881" i="13" l="1"/>
  <c r="V1699" i="13"/>
  <c r="V1826" i="13"/>
  <c r="V1077" i="13"/>
  <c r="V1331" i="13"/>
  <c r="V1103" i="13"/>
  <c r="V1368" i="13"/>
  <c r="V1633" i="13"/>
  <c r="V1470" i="13"/>
  <c r="V1993" i="13"/>
  <c r="V1953" i="13"/>
  <c r="V1949" i="13"/>
  <c r="V166" i="13"/>
  <c r="V895" i="13"/>
  <c r="V961" i="13"/>
  <c r="V976" i="13"/>
  <c r="V736" i="13"/>
  <c r="V799" i="13"/>
  <c r="V993" i="13"/>
  <c r="V1059" i="13"/>
  <c r="V912" i="13"/>
  <c r="V978" i="13"/>
  <c r="V1041" i="13"/>
  <c r="V891" i="13"/>
  <c r="V957" i="13"/>
  <c r="V1016" i="13"/>
  <c r="V1381" i="13"/>
  <c r="V1755" i="13"/>
  <c r="V1422" i="13"/>
  <c r="V1132" i="13"/>
  <c r="V1198" i="13"/>
  <c r="V1256" i="13"/>
  <c r="V1338" i="13"/>
  <c r="V1987" i="13"/>
  <c r="V1996" i="13"/>
  <c r="V42" i="13"/>
  <c r="V130" i="13"/>
  <c r="V901" i="13"/>
  <c r="V428" i="13"/>
  <c r="V1762" i="13"/>
  <c r="V1890" i="13"/>
  <c r="V1109" i="13"/>
  <c r="V1377" i="13"/>
  <c r="V1135" i="13"/>
  <c r="V1194" i="13"/>
  <c r="V1260" i="13"/>
  <c r="V1324" i="13"/>
  <c r="V1688" i="13"/>
  <c r="V1750" i="13"/>
  <c r="V1814" i="13"/>
  <c r="V1878" i="13"/>
  <c r="V1974" i="13"/>
  <c r="V1990" i="13"/>
  <c r="V1958" i="13"/>
  <c r="V1962" i="13"/>
  <c r="V1967" i="13"/>
  <c r="V1998" i="13"/>
  <c r="V101" i="13"/>
  <c r="V1983" i="13"/>
  <c r="V37" i="13"/>
  <c r="V700" i="13"/>
  <c r="V768" i="13"/>
  <c r="V897" i="13"/>
  <c r="V963" i="13"/>
  <c r="V1027" i="13"/>
  <c r="V882" i="13"/>
  <c r="V949" i="13"/>
  <c r="V1008" i="13"/>
  <c r="V920" i="13"/>
  <c r="V987" i="13"/>
  <c r="V1048" i="13"/>
  <c r="V1217" i="13"/>
  <c r="V1277" i="13"/>
  <c r="V1101" i="13"/>
  <c r="V1161" i="13"/>
  <c r="V1227" i="13"/>
  <c r="V1293" i="13"/>
  <c r="V26" i="13"/>
  <c r="V154" i="13"/>
  <c r="V1283" i="13"/>
  <c r="V319" i="13"/>
  <c r="V383" i="13"/>
  <c r="V447" i="13"/>
  <c r="V483" i="13"/>
  <c r="V610" i="13"/>
  <c r="V938" i="13"/>
  <c r="V820" i="13"/>
  <c r="V1033" i="13"/>
  <c r="V875" i="13"/>
  <c r="V935" i="13"/>
  <c r="V1002" i="13"/>
  <c r="V1308" i="13"/>
  <c r="V1604" i="13"/>
  <c r="V1102" i="13"/>
  <c r="V1452" i="13"/>
  <c r="V1378" i="13"/>
  <c r="V1104" i="13"/>
  <c r="V1390" i="13"/>
  <c r="V1666" i="13"/>
  <c r="V1341" i="13"/>
  <c r="V1399" i="13"/>
  <c r="V1959" i="13"/>
  <c r="V1940" i="13"/>
  <c r="V1944" i="13"/>
  <c r="V1997" i="13"/>
  <c r="V91" i="13"/>
  <c r="V775" i="13"/>
  <c r="V278" i="13"/>
  <c r="V342" i="13"/>
  <c r="V406" i="13"/>
  <c r="V1063" i="13"/>
  <c r="V301" i="13"/>
  <c r="V365" i="13"/>
  <c r="V429" i="13"/>
  <c r="V565" i="13"/>
  <c r="V629" i="13"/>
  <c r="V739" i="13"/>
  <c r="V887" i="13"/>
  <c r="V953" i="13"/>
  <c r="V1019" i="13"/>
  <c r="V903" i="13"/>
  <c r="V969" i="13"/>
  <c r="V1693" i="13"/>
  <c r="V1405" i="13"/>
  <c r="V1179" i="13"/>
  <c r="V1245" i="13"/>
  <c r="V1305" i="13"/>
  <c r="V1734" i="13"/>
  <c r="V1798" i="13"/>
  <c r="V1862" i="13"/>
  <c r="V1926" i="13"/>
  <c r="V1486" i="13"/>
  <c r="V1979" i="13"/>
  <c r="V1937" i="13"/>
  <c r="V1939" i="13"/>
  <c r="V1999" i="13"/>
  <c r="V540" i="13"/>
  <c r="V246" i="13"/>
  <c r="V52" i="13"/>
  <c r="V239" i="13"/>
  <c r="V149" i="13"/>
  <c r="V211" i="13"/>
  <c r="V216" i="13"/>
  <c r="V476" i="13"/>
  <c r="V1011" i="13"/>
  <c r="V608" i="13"/>
  <c r="V696" i="13"/>
  <c r="V749" i="13"/>
  <c r="V510" i="13"/>
  <c r="V1468" i="13"/>
  <c r="V275" i="13"/>
  <c r="V339" i="13"/>
  <c r="V403" i="13"/>
  <c r="V1112" i="13"/>
  <c r="V757" i="13"/>
  <c r="V945" i="13"/>
  <c r="V704" i="13"/>
  <c r="V853" i="13"/>
  <c r="V1233" i="13"/>
  <c r="V863" i="13"/>
  <c r="V1106" i="13"/>
  <c r="V1982" i="13"/>
  <c r="V1954" i="13"/>
  <c r="V546" i="13"/>
  <c r="V218" i="13"/>
  <c r="V908" i="13"/>
  <c r="V317" i="13"/>
  <c r="V381" i="13"/>
  <c r="V445" i="13"/>
  <c r="V1225" i="13"/>
  <c r="V1005" i="13"/>
  <c r="V839" i="13"/>
  <c r="V1480" i="13"/>
  <c r="V1915" i="13"/>
  <c r="V1441" i="13"/>
  <c r="V1631" i="13"/>
  <c r="V1163" i="13"/>
  <c r="V1229" i="13"/>
  <c r="V1686" i="13"/>
  <c r="V1812" i="13"/>
  <c r="V1972" i="13"/>
  <c r="V1717" i="13"/>
  <c r="V1781" i="13"/>
  <c r="V1845" i="13"/>
  <c r="V1909" i="13"/>
  <c r="V1636" i="13"/>
  <c r="V1704" i="13"/>
  <c r="V1767" i="13"/>
  <c r="V1831" i="13"/>
  <c r="V1895" i="13"/>
  <c r="V1957" i="13"/>
  <c r="V1938" i="13"/>
  <c r="V135" i="13"/>
  <c r="V199" i="13"/>
  <c r="V58" i="13"/>
  <c r="V125" i="13"/>
  <c r="V189" i="13"/>
  <c r="V29" i="13"/>
  <c r="V93" i="13"/>
  <c r="V694" i="13"/>
  <c r="V791" i="13"/>
  <c r="V752" i="13"/>
  <c r="V1625" i="13"/>
  <c r="V927" i="13"/>
  <c r="V994" i="13"/>
  <c r="V1133" i="13"/>
  <c r="V1257" i="13"/>
  <c r="V1369" i="13"/>
  <c r="V1975" i="13"/>
  <c r="V1952" i="13"/>
  <c r="V1948" i="13"/>
  <c r="V1947" i="13"/>
  <c r="V1941" i="13"/>
  <c r="V1942" i="13"/>
  <c r="V1946" i="13"/>
  <c r="V1961" i="13"/>
  <c r="V1965" i="13"/>
  <c r="V1945" i="13"/>
  <c r="V207" i="13"/>
  <c r="V870" i="13"/>
  <c r="V209" i="13"/>
  <c r="V133" i="13"/>
  <c r="V197" i="13"/>
  <c r="V256" i="13"/>
  <c r="V686" i="13"/>
  <c r="V306" i="13"/>
  <c r="V280" i="13"/>
  <c r="V344" i="13"/>
  <c r="V408" i="13"/>
  <c r="V471" i="13"/>
  <c r="V535" i="13"/>
  <c r="V812" i="13"/>
  <c r="V612" i="13"/>
  <c r="V915" i="13"/>
  <c r="V819" i="13"/>
  <c r="V889" i="13"/>
  <c r="V955" i="13"/>
  <c r="V1060" i="13"/>
  <c r="V1153" i="13"/>
  <c r="V1219" i="13"/>
  <c r="V1285" i="13"/>
  <c r="V1076" i="13"/>
  <c r="V1557" i="13"/>
  <c r="V1703" i="13"/>
  <c r="V1766" i="13"/>
  <c r="V1830" i="13"/>
  <c r="V1894" i="13"/>
  <c r="V1313" i="13"/>
  <c r="V1454" i="13"/>
  <c r="V1517" i="13"/>
  <c r="V1989" i="13"/>
  <c r="V1943" i="13"/>
  <c r="V1956" i="13"/>
  <c r="V1960" i="13"/>
  <c r="V17" i="13"/>
  <c r="V81" i="13"/>
  <c r="V27" i="13"/>
  <c r="V74" i="13"/>
  <c r="V22" i="13"/>
  <c r="V86" i="13"/>
  <c r="V212" i="13"/>
  <c r="V15" i="13"/>
  <c r="V79" i="13"/>
  <c r="V604" i="13"/>
  <c r="V1167" i="13"/>
  <c r="V466" i="13"/>
  <c r="V530" i="13"/>
  <c r="V714" i="13"/>
  <c r="V692" i="13"/>
  <c r="V814" i="13"/>
  <c r="V1014" i="13"/>
  <c r="V1094" i="13"/>
  <c r="V1372" i="13"/>
  <c r="V1739" i="13"/>
  <c r="V683" i="13"/>
  <c r="V745" i="13"/>
  <c r="V808" i="13"/>
  <c r="V1825" i="13"/>
  <c r="V1977" i="13"/>
  <c r="V1991" i="13"/>
  <c r="V1951" i="13"/>
  <c r="V1950" i="13"/>
  <c r="V1955" i="13"/>
  <c r="V265" i="13"/>
  <c r="V4" i="13"/>
  <c r="V732" i="13"/>
  <c r="V291" i="13"/>
  <c r="V355" i="13"/>
  <c r="V419" i="13"/>
  <c r="V601" i="13"/>
  <c r="V427" i="13"/>
  <c r="V515" i="13"/>
  <c r="V651" i="13"/>
  <c r="V781" i="13"/>
  <c r="V667" i="13"/>
  <c r="V1031" i="13"/>
  <c r="V1065" i="13"/>
  <c r="V1074" i="13"/>
  <c r="V841" i="13"/>
  <c r="V906" i="13"/>
  <c r="V972" i="13"/>
  <c r="V1458" i="13"/>
  <c r="V1278" i="13"/>
  <c r="V1484" i="13"/>
  <c r="V1572" i="13"/>
  <c r="V1418" i="13"/>
  <c r="V1362" i="13"/>
  <c r="V1314" i="13"/>
  <c r="V1370" i="13"/>
  <c r="V1487" i="13"/>
  <c r="V1736" i="13"/>
  <c r="V1800" i="13"/>
  <c r="V1864" i="13"/>
  <c r="V1980" i="13"/>
  <c r="V562" i="13"/>
  <c r="V930" i="13"/>
  <c r="V179" i="13"/>
  <c r="V233" i="13"/>
  <c r="V764" i="13"/>
  <c r="V300" i="13"/>
  <c r="V644" i="13"/>
  <c r="V64" i="13"/>
  <c r="V243" i="13"/>
  <c r="V580" i="13"/>
  <c r="V298" i="13"/>
  <c r="V362" i="13"/>
  <c r="V426" i="13"/>
  <c r="V555" i="13"/>
  <c r="V614" i="13"/>
  <c r="V434" i="13"/>
  <c r="V1772" i="13"/>
  <c r="V329" i="13"/>
  <c r="V393" i="13"/>
  <c r="V457" i="13"/>
  <c r="V587" i="13"/>
  <c r="V593" i="13"/>
  <c r="V512" i="13"/>
  <c r="V595" i="13"/>
  <c r="V680" i="13"/>
  <c r="V734" i="13"/>
  <c r="V857" i="13"/>
  <c r="V924" i="13"/>
  <c r="V983" i="13"/>
  <c r="V1051" i="13"/>
  <c r="V1262" i="13"/>
  <c r="V806" i="13"/>
  <c r="V872" i="13"/>
  <c r="V940" i="13"/>
  <c r="V999" i="13"/>
  <c r="V1627" i="13"/>
  <c r="V1188" i="13"/>
  <c r="V1366" i="13"/>
  <c r="V1669" i="13"/>
  <c r="V1201" i="13"/>
  <c r="V1267" i="13"/>
  <c r="V1333" i="13"/>
  <c r="V1696" i="13"/>
  <c r="V1758" i="13"/>
  <c r="V1822" i="13"/>
  <c r="V1886" i="13"/>
  <c r="V1988" i="13"/>
  <c r="V502" i="13"/>
  <c r="V252" i="13"/>
  <c r="V147" i="13"/>
  <c r="V124" i="13"/>
  <c r="V222" i="13"/>
  <c r="V20" i="13"/>
  <c r="V143" i="13"/>
  <c r="V45" i="13"/>
  <c r="V120" i="13"/>
  <c r="V185" i="13"/>
  <c r="V989" i="13"/>
  <c r="V205" i="13"/>
  <c r="V263" i="13"/>
  <c r="V626" i="13"/>
  <c r="V560" i="13"/>
  <c r="V619" i="13"/>
  <c r="V893" i="13"/>
  <c r="V1393" i="13"/>
  <c r="V313" i="13"/>
  <c r="V272" i="13"/>
  <c r="V336" i="13"/>
  <c r="V400" i="13"/>
  <c r="V464" i="13"/>
  <c r="V528" i="13"/>
  <c r="V287" i="13"/>
  <c r="V351" i="13"/>
  <c r="V415" i="13"/>
  <c r="V478" i="13"/>
  <c r="V542" i="13"/>
  <c r="V599" i="13"/>
  <c r="V1024" i="13"/>
  <c r="V690" i="13"/>
  <c r="V303" i="13"/>
  <c r="V367" i="13"/>
  <c r="V431" i="13"/>
  <c r="V505" i="13"/>
  <c r="V617" i="13"/>
  <c r="V675" i="13"/>
  <c r="V932" i="13"/>
  <c r="V991" i="13"/>
  <c r="V1291" i="13"/>
  <c r="V880" i="13"/>
  <c r="V947" i="13"/>
  <c r="V835" i="13"/>
  <c r="V1640" i="13"/>
  <c r="V1794" i="13"/>
  <c r="V1922" i="13"/>
  <c r="V1122" i="13"/>
  <c r="V1311" i="13"/>
  <c r="V1397" i="13"/>
  <c r="V1621" i="13"/>
  <c r="V68" i="13"/>
  <c r="V167" i="13"/>
  <c r="V188" i="13"/>
  <c r="V202" i="13"/>
  <c r="V378" i="13"/>
  <c r="V84" i="13"/>
  <c r="V59" i="13"/>
  <c r="V217" i="13"/>
  <c r="V247" i="13"/>
  <c r="V1601" i="13"/>
  <c r="V743" i="13"/>
  <c r="V676" i="13"/>
  <c r="V281" i="13"/>
  <c r="V345" i="13"/>
  <c r="V409" i="13"/>
  <c r="V909" i="13"/>
  <c r="V715" i="13"/>
  <c r="V1663" i="13"/>
  <c r="V1473" i="13"/>
  <c r="V1128" i="13"/>
  <c r="V1184" i="13"/>
  <c r="V1250" i="13"/>
  <c r="V1408" i="13"/>
  <c r="V1680" i="13"/>
  <c r="V1741" i="13"/>
  <c r="V1805" i="13"/>
  <c r="V1869" i="13"/>
  <c r="V1933" i="13"/>
  <c r="V1597" i="13"/>
  <c r="V1659" i="13"/>
  <c r="V1727" i="13"/>
  <c r="V1791" i="13"/>
  <c r="V1855" i="13"/>
  <c r="V1919" i="13"/>
  <c r="V1985" i="13"/>
  <c r="V1029" i="13"/>
  <c r="V33" i="13"/>
  <c r="V97" i="13"/>
  <c r="V164" i="13"/>
  <c r="V489" i="13"/>
  <c r="V183" i="13"/>
  <c r="V90" i="13"/>
  <c r="V161" i="13"/>
  <c r="V224" i="13"/>
  <c r="V508" i="13"/>
  <c r="V61" i="13"/>
  <c r="V38" i="13"/>
  <c r="V102" i="13"/>
  <c r="V226" i="13"/>
  <c r="V31" i="13"/>
  <c r="V95" i="13"/>
  <c r="V364" i="13"/>
  <c r="V294" i="13"/>
  <c r="V358" i="13"/>
  <c r="V422" i="13"/>
  <c r="V557" i="13"/>
  <c r="V710" i="13"/>
  <c r="V838" i="13"/>
  <c r="V288" i="13"/>
  <c r="V352" i="13"/>
  <c r="V416" i="13"/>
  <c r="V485" i="13"/>
  <c r="V1900" i="13"/>
  <c r="V1004" i="13"/>
  <c r="V1354" i="13"/>
  <c r="V1364" i="13"/>
  <c r="V1723" i="13"/>
  <c r="V654" i="13"/>
  <c r="V718" i="13"/>
  <c r="V784" i="13"/>
  <c r="V898" i="13"/>
  <c r="V964" i="13"/>
  <c r="V1345" i="13"/>
  <c r="V1175" i="13"/>
  <c r="V1241" i="13"/>
  <c r="V1095" i="13"/>
  <c r="V1154" i="13"/>
  <c r="V1220" i="13"/>
  <c r="V1306" i="13"/>
  <c r="V1576" i="13"/>
  <c r="V1978" i="13"/>
  <c r="V1976" i="13"/>
  <c r="V244" i="13"/>
  <c r="V442" i="13"/>
  <c r="V227" i="13"/>
  <c r="V967" i="13"/>
  <c r="V772" i="13"/>
  <c r="V1204" i="13"/>
  <c r="V659" i="13"/>
  <c r="V723" i="13"/>
  <c r="V985" i="13"/>
  <c r="V1028" i="13"/>
  <c r="V1120" i="13"/>
  <c r="V1329" i="13"/>
  <c r="V1616" i="13"/>
  <c r="V1745" i="13"/>
  <c r="V1873" i="13"/>
  <c r="V1493" i="13"/>
  <c r="V1649" i="13"/>
  <c r="V1478" i="13"/>
  <c r="V1986" i="13"/>
  <c r="V1984" i="13"/>
  <c r="V176" i="13"/>
  <c r="V169" i="13"/>
  <c r="V314" i="13"/>
  <c r="V316" i="13"/>
  <c r="V380" i="13"/>
  <c r="V444" i="13"/>
  <c r="V503" i="13"/>
  <c r="V49" i="13"/>
  <c r="V111" i="13"/>
  <c r="V181" i="13"/>
  <c r="V251" i="13"/>
  <c r="V106" i="13"/>
  <c r="V118" i="13"/>
  <c r="V231" i="13"/>
  <c r="V54" i="13"/>
  <c r="V115" i="13"/>
  <c r="V241" i="13"/>
  <c r="V568" i="13"/>
  <c r="V47" i="13"/>
  <c r="V109" i="13"/>
  <c r="V174" i="13"/>
  <c r="V235" i="13"/>
  <c r="V142" i="13"/>
  <c r="V40" i="13"/>
  <c r="V104" i="13"/>
  <c r="V157" i="13"/>
  <c r="V277" i="13"/>
  <c r="V341" i="13"/>
  <c r="V405" i="13"/>
  <c r="V468" i="13"/>
  <c r="V532" i="13"/>
  <c r="V796" i="13"/>
  <c r="V413" i="13"/>
  <c r="V1138" i="13"/>
  <c r="V308" i="13"/>
  <c r="V372" i="13"/>
  <c r="V436" i="13"/>
  <c r="V496" i="13"/>
  <c r="V575" i="13"/>
  <c r="V639" i="13"/>
  <c r="V1836" i="13"/>
  <c r="V323" i="13"/>
  <c r="V387" i="13"/>
  <c r="V451" i="13"/>
  <c r="V564" i="13"/>
  <c r="V628" i="13"/>
  <c r="V310" i="13"/>
  <c r="V374" i="13"/>
  <c r="V438" i="13"/>
  <c r="V498" i="13"/>
  <c r="V570" i="13"/>
  <c r="V634" i="13"/>
  <c r="V755" i="13"/>
  <c r="V473" i="13"/>
  <c r="V537" i="13"/>
  <c r="V589" i="13"/>
  <c r="V656" i="13"/>
  <c r="V788" i="13"/>
  <c r="V1709" i="13"/>
  <c r="V918" i="13"/>
  <c r="V1046" i="13"/>
  <c r="V1239" i="13"/>
  <c r="V777" i="13"/>
  <c r="V1430" i="13"/>
  <c r="V1513" i="13"/>
  <c r="V1981" i="13"/>
  <c r="V1992" i="13"/>
  <c r="V153" i="13"/>
  <c r="V136" i="13"/>
  <c r="V210" i="13"/>
  <c r="V240" i="13"/>
  <c r="V25" i="13"/>
  <c r="V89" i="13"/>
  <c r="V158" i="13"/>
  <c r="V229" i="13"/>
  <c r="V75" i="13"/>
  <c r="V18" i="13"/>
  <c r="V82" i="13"/>
  <c r="V141" i="13"/>
  <c r="V208" i="13"/>
  <c r="V328" i="13"/>
  <c r="V28" i="13"/>
  <c r="V92" i="13"/>
  <c r="V155" i="13"/>
  <c r="V456" i="13"/>
  <c r="V3" i="13"/>
  <c r="V53" i="13"/>
  <c r="V126" i="13"/>
  <c r="V190" i="13"/>
  <c r="V30" i="13"/>
  <c r="V94" i="13"/>
  <c r="V219" i="13"/>
  <c r="V1835" i="13"/>
  <c r="V23" i="13"/>
  <c r="V87" i="13"/>
  <c r="V151" i="13"/>
  <c r="V213" i="13"/>
  <c r="V307" i="13"/>
  <c r="V16" i="13"/>
  <c r="V80" i="13"/>
  <c r="V134" i="13"/>
  <c r="V198" i="13"/>
  <c r="V257" i="13"/>
  <c r="V832" i="13"/>
  <c r="V312" i="13"/>
  <c r="V376" i="13"/>
  <c r="V440" i="13"/>
  <c r="V567" i="13"/>
  <c r="V631" i="13"/>
  <c r="V922" i="13"/>
  <c r="V1554" i="13"/>
  <c r="V1555" i="13"/>
  <c r="V320" i="13"/>
  <c r="V384" i="13"/>
  <c r="V448" i="13"/>
  <c r="V514" i="13"/>
  <c r="V591" i="13"/>
  <c r="V649" i="13"/>
  <c r="V779" i="13"/>
  <c r="V279" i="13"/>
  <c r="V343" i="13"/>
  <c r="V407" i="13"/>
  <c r="V477" i="13"/>
  <c r="V541" i="13"/>
  <c r="V609" i="13"/>
  <c r="V302" i="13"/>
  <c r="V366" i="13"/>
  <c r="V430" i="13"/>
  <c r="V484" i="13"/>
  <c r="V547" i="13"/>
  <c r="V605" i="13"/>
  <c r="V811" i="13"/>
  <c r="V1050" i="13"/>
  <c r="V472" i="13"/>
  <c r="V536" i="13"/>
  <c r="V611" i="13"/>
  <c r="V713" i="13"/>
  <c r="V318" i="13"/>
  <c r="V382" i="13"/>
  <c r="V446" i="13"/>
  <c r="V511" i="13"/>
  <c r="V566" i="13"/>
  <c r="V630" i="13"/>
  <c r="V740" i="13"/>
  <c r="V974" i="13"/>
  <c r="V276" i="13"/>
  <c r="V340" i="13"/>
  <c r="V404" i="13"/>
  <c r="V467" i="13"/>
  <c r="V531" i="13"/>
  <c r="V613" i="13"/>
  <c r="V861" i="13"/>
  <c r="V687" i="13"/>
  <c r="V750" i="13"/>
  <c r="V813" i="13"/>
  <c r="V871" i="13"/>
  <c r="V939" i="13"/>
  <c r="V1006" i="13"/>
  <c r="V1064" i="13"/>
  <c r="V821" i="13"/>
  <c r="V888" i="13"/>
  <c r="V954" i="13"/>
  <c r="V113" i="13"/>
  <c r="V36" i="13"/>
  <c r="V100" i="13"/>
  <c r="V51" i="13"/>
  <c r="V132" i="13"/>
  <c r="V196" i="13"/>
  <c r="V67" i="13"/>
  <c r="V156" i="13"/>
  <c r="V43" i="13"/>
  <c r="V163" i="13"/>
  <c r="V220" i="13"/>
  <c r="V35" i="13"/>
  <c r="V24" i="13"/>
  <c r="V88" i="13"/>
  <c r="V140" i="13"/>
  <c r="V206" i="13"/>
  <c r="V264" i="13"/>
  <c r="V573" i="13"/>
  <c r="V637" i="13"/>
  <c r="V951" i="13"/>
  <c r="V1771" i="13"/>
  <c r="V327" i="13"/>
  <c r="V391" i="13"/>
  <c r="V455" i="13"/>
  <c r="V520" i="13"/>
  <c r="V597" i="13"/>
  <c r="V662" i="13"/>
  <c r="V309" i="13"/>
  <c r="V373" i="13"/>
  <c r="V437" i="13"/>
  <c r="V497" i="13"/>
  <c r="V1196" i="13"/>
  <c r="V553" i="13"/>
  <c r="V325" i="13"/>
  <c r="V389" i="13"/>
  <c r="V453" i="13"/>
  <c r="V518" i="13"/>
  <c r="V571" i="13"/>
  <c r="V635" i="13"/>
  <c r="V283" i="13"/>
  <c r="V347" i="13"/>
  <c r="V411" i="13"/>
  <c r="V474" i="13"/>
  <c r="V538" i="13"/>
  <c r="V618" i="13"/>
  <c r="V727" i="13"/>
  <c r="V693" i="13"/>
  <c r="V758" i="13"/>
  <c r="V689" i="13"/>
  <c r="V754" i="13"/>
  <c r="V41" i="13"/>
  <c r="V105" i="13"/>
  <c r="V223" i="13"/>
  <c r="V230" i="13"/>
  <c r="V160" i="13"/>
  <c r="V44" i="13"/>
  <c r="V232" i="13"/>
  <c r="V5" i="13"/>
  <c r="V69" i="13"/>
  <c r="V144" i="13"/>
  <c r="V203" i="13"/>
  <c r="V131" i="13"/>
  <c r="V46" i="13"/>
  <c r="V108" i="13"/>
  <c r="V234" i="13"/>
  <c r="V521" i="13"/>
  <c r="V165" i="13"/>
  <c r="V39" i="13"/>
  <c r="V103" i="13"/>
  <c r="V99" i="13"/>
  <c r="V32" i="13"/>
  <c r="V96" i="13"/>
  <c r="V152" i="13"/>
  <c r="V214" i="13"/>
  <c r="V270" i="13"/>
  <c r="V334" i="13"/>
  <c r="V398" i="13"/>
  <c r="V462" i="13"/>
  <c r="V526" i="13"/>
  <c r="V578" i="13"/>
  <c r="V642" i="13"/>
  <c r="V981" i="13"/>
  <c r="V469" i="13"/>
  <c r="V533" i="13"/>
  <c r="V602" i="13"/>
  <c r="V685" i="13"/>
  <c r="V563" i="13"/>
  <c r="V627" i="13"/>
  <c r="V733" i="13"/>
  <c r="V558" i="13"/>
  <c r="V616" i="13"/>
  <c r="V856" i="13"/>
  <c r="V1317" i="13"/>
  <c r="V295" i="13"/>
  <c r="V359" i="13"/>
  <c r="V423" i="13"/>
  <c r="V491" i="13"/>
  <c r="V268" i="13"/>
  <c r="V332" i="13"/>
  <c r="V396" i="13"/>
  <c r="V460" i="13"/>
  <c r="V524" i="13"/>
  <c r="V583" i="13"/>
  <c r="V1056" i="13"/>
  <c r="V290" i="13"/>
  <c r="V354" i="13"/>
  <c r="V418" i="13"/>
  <c r="V480" i="13"/>
  <c r="V549" i="13"/>
  <c r="V624" i="13"/>
  <c r="V741" i="13"/>
  <c r="V916" i="13"/>
  <c r="V698" i="13"/>
  <c r="V766" i="13"/>
  <c r="V828" i="13"/>
  <c r="V1144" i="13"/>
  <c r="V1403" i="13"/>
  <c r="V1787" i="13"/>
  <c r="V1039" i="13"/>
  <c r="V1566" i="13"/>
  <c r="V1567" i="13"/>
  <c r="V854" i="13"/>
  <c r="V1210" i="13"/>
  <c r="V1490" i="13"/>
  <c r="V1931" i="13"/>
  <c r="V706" i="13"/>
  <c r="V769" i="13"/>
  <c r="V221" i="13"/>
  <c r="V584" i="13"/>
  <c r="V285" i="13"/>
  <c r="V349" i="13"/>
  <c r="V475" i="13"/>
  <c r="V539" i="13"/>
  <c r="V297" i="13"/>
  <c r="V361" i="13"/>
  <c r="V425" i="13"/>
  <c r="V493" i="13"/>
  <c r="V572" i="13"/>
  <c r="V636" i="13"/>
  <c r="V774" i="13"/>
  <c r="V1614" i="13"/>
  <c r="V1615" i="13"/>
  <c r="V648" i="13"/>
  <c r="V712" i="13"/>
  <c r="V707" i="13"/>
  <c r="V770" i="13"/>
  <c r="V831" i="13"/>
  <c r="V837" i="13"/>
  <c r="V13" i="13"/>
  <c r="V83" i="13"/>
  <c r="V57" i="13"/>
  <c r="V258" i="13"/>
  <c r="V50" i="13"/>
  <c r="V112" i="13"/>
  <c r="V177" i="13"/>
  <c r="V245" i="13"/>
  <c r="V60" i="13"/>
  <c r="V119" i="13"/>
  <c r="V184" i="13"/>
  <c r="V254" i="13"/>
  <c r="V148" i="13"/>
  <c r="V21" i="13"/>
  <c r="V85" i="13"/>
  <c r="V162" i="13"/>
  <c r="V62" i="13"/>
  <c r="V186" i="13"/>
  <c r="V248" i="13"/>
  <c r="V253" i="13"/>
  <c r="V55" i="13"/>
  <c r="V122" i="13"/>
  <c r="V180" i="13"/>
  <c r="V242" i="13"/>
  <c r="V195" i="13"/>
  <c r="V48" i="13"/>
  <c r="V110" i="13"/>
  <c r="V170" i="13"/>
  <c r="V228" i="13"/>
  <c r="V284" i="13"/>
  <c r="V348" i="13"/>
  <c r="V412" i="13"/>
  <c r="V596" i="13"/>
  <c r="V826" i="13"/>
  <c r="V1037" i="13"/>
  <c r="V292" i="13"/>
  <c r="V356" i="13"/>
  <c r="V420" i="13"/>
  <c r="V482" i="13"/>
  <c r="V545" i="13"/>
  <c r="V620" i="13"/>
  <c r="V708" i="13"/>
  <c r="V1254" i="13"/>
  <c r="V1255" i="13"/>
  <c r="V315" i="13"/>
  <c r="V379" i="13"/>
  <c r="V443" i="13"/>
  <c r="V509" i="13"/>
  <c r="V581" i="13"/>
  <c r="V645" i="13"/>
  <c r="V266" i="13"/>
  <c r="V330" i="13"/>
  <c r="V394" i="13"/>
  <c r="V458" i="13"/>
  <c r="V516" i="13"/>
  <c r="V569" i="13"/>
  <c r="V633" i="13"/>
  <c r="V504" i="13"/>
  <c r="V771" i="13"/>
  <c r="V1025" i="13"/>
  <c r="V282" i="13"/>
  <c r="V346" i="13"/>
  <c r="V410" i="13"/>
  <c r="V479" i="13"/>
  <c r="V543" i="13"/>
  <c r="V594" i="13"/>
  <c r="V668" i="13"/>
  <c r="V818" i="13"/>
  <c r="V304" i="13"/>
  <c r="V368" i="13"/>
  <c r="V432" i="13"/>
  <c r="V499" i="13"/>
  <c r="V577" i="13"/>
  <c r="V641" i="13"/>
  <c r="V773" i="13"/>
  <c r="V652" i="13"/>
  <c r="V716" i="13"/>
  <c r="V782" i="13"/>
  <c r="V910" i="13"/>
  <c r="V968" i="13"/>
  <c r="V1032" i="13"/>
  <c r="V1203" i="13"/>
  <c r="V925" i="13"/>
  <c r="V984" i="13"/>
  <c r="V1052" i="13"/>
  <c r="V201" i="13"/>
  <c r="V77" i="13"/>
  <c r="V137" i="13"/>
  <c r="V65" i="13"/>
  <c r="V117" i="13"/>
  <c r="V182" i="13"/>
  <c r="V261" i="13"/>
  <c r="V178" i="13"/>
  <c r="V225" i="13"/>
  <c r="V6" i="13"/>
  <c r="V70" i="13"/>
  <c r="V255" i="13"/>
  <c r="V63" i="13"/>
  <c r="V128" i="13"/>
  <c r="V192" i="13"/>
  <c r="V249" i="13"/>
  <c r="V260" i="13"/>
  <c r="V56" i="13"/>
  <c r="V116" i="13"/>
  <c r="V175" i="13"/>
  <c r="V236" i="13"/>
  <c r="V534" i="13"/>
  <c r="V550" i="13"/>
  <c r="V1137" i="13"/>
  <c r="V299" i="13"/>
  <c r="V363" i="13"/>
  <c r="V488" i="13"/>
  <c r="V561" i="13"/>
  <c r="V625" i="13"/>
  <c r="V731" i="13"/>
  <c r="V322" i="13"/>
  <c r="V386" i="13"/>
  <c r="V450" i="13"/>
  <c r="V586" i="13"/>
  <c r="V273" i="13"/>
  <c r="V337" i="13"/>
  <c r="V401" i="13"/>
  <c r="V465" i="13"/>
  <c r="V529" i="13"/>
  <c r="V937" i="13"/>
  <c r="V1899" i="13"/>
  <c r="V324" i="13"/>
  <c r="V388" i="13"/>
  <c r="V452" i="13"/>
  <c r="V517" i="13"/>
  <c r="V588" i="13"/>
  <c r="V787" i="13"/>
  <c r="V486" i="13"/>
  <c r="V600" i="13"/>
  <c r="V691" i="13"/>
  <c r="V885" i="13"/>
  <c r="V1353" i="13"/>
  <c r="V311" i="13"/>
  <c r="V375" i="13"/>
  <c r="V439" i="13"/>
  <c r="V506" i="13"/>
  <c r="V590" i="13"/>
  <c r="V669" i="13"/>
  <c r="V657" i="13"/>
  <c r="V721" i="13"/>
  <c r="V848" i="13"/>
  <c r="V917" i="13"/>
  <c r="V975" i="13"/>
  <c r="V1045" i="13"/>
  <c r="V1232" i="13"/>
  <c r="V1521" i="13"/>
  <c r="V933" i="13"/>
  <c r="V992" i="13"/>
  <c r="V682" i="13"/>
  <c r="V822" i="13"/>
  <c r="V881" i="13"/>
  <c r="V948" i="13"/>
  <c r="V1007" i="13"/>
  <c r="V1298" i="13"/>
  <c r="V1578" i="13"/>
  <c r="V1579" i="13"/>
  <c r="V661" i="13"/>
  <c r="V725" i="13"/>
  <c r="V786" i="13"/>
  <c r="V123" i="13"/>
  <c r="V187" i="13"/>
  <c r="V494" i="13"/>
  <c r="V370" i="13"/>
  <c r="V501" i="13"/>
  <c r="V747" i="13"/>
  <c r="V554" i="13"/>
  <c r="V326" i="13"/>
  <c r="V390" i="13"/>
  <c r="V454" i="13"/>
  <c r="V678" i="13"/>
  <c r="V666" i="13"/>
  <c r="V200" i="13"/>
  <c r="V11" i="13"/>
  <c r="V146" i="13"/>
  <c r="V8" i="13"/>
  <c r="V72" i="13"/>
  <c r="V129" i="13"/>
  <c r="V193" i="13"/>
  <c r="V250" i="13"/>
  <c r="V305" i="13"/>
  <c r="V369" i="13"/>
  <c r="V433" i="13"/>
  <c r="V500" i="13"/>
  <c r="V377" i="13"/>
  <c r="V441" i="13"/>
  <c r="V507" i="13"/>
  <c r="V579" i="13"/>
  <c r="V643" i="13"/>
  <c r="V763" i="13"/>
  <c r="V274" i="13"/>
  <c r="V338" i="13"/>
  <c r="V402" i="13"/>
  <c r="V559" i="13"/>
  <c r="V269" i="13"/>
  <c r="V333" i="13"/>
  <c r="V397" i="13"/>
  <c r="V461" i="13"/>
  <c r="V525" i="13"/>
  <c r="V607" i="13"/>
  <c r="V742" i="13"/>
  <c r="V805" i="13"/>
  <c r="V672" i="13"/>
  <c r="V738" i="13"/>
  <c r="V855" i="13"/>
  <c r="V1542" i="13"/>
  <c r="V1543" i="13"/>
  <c r="V802" i="13"/>
  <c r="V869" i="13"/>
  <c r="V1020" i="13"/>
  <c r="V705" i="13"/>
  <c r="V776" i="13"/>
  <c r="V840" i="13"/>
  <c r="V904" i="13"/>
  <c r="V970" i="13"/>
  <c r="V1034" i="13"/>
  <c r="V1151" i="13"/>
  <c r="V1411" i="13"/>
  <c r="V1803" i="13"/>
  <c r="V695" i="13"/>
  <c r="V753" i="13"/>
  <c r="V815" i="13"/>
  <c r="V890" i="13"/>
  <c r="V956" i="13"/>
  <c r="V1015" i="13"/>
  <c r="V1125" i="13"/>
  <c r="V1126" i="13"/>
  <c r="V1373" i="13"/>
  <c r="V684" i="13"/>
  <c r="V746" i="13"/>
  <c r="V864" i="13"/>
  <c r="V928" i="13"/>
  <c r="V995" i="13"/>
  <c r="V1276" i="13"/>
  <c r="V810" i="13"/>
  <c r="V876" i="13"/>
  <c r="V936" i="13"/>
  <c r="V1003" i="13"/>
  <c r="V1062" i="13"/>
  <c r="V1309" i="13"/>
  <c r="V1107" i="13"/>
  <c r="V1168" i="13"/>
  <c r="V1234" i="13"/>
  <c r="V1302" i="13"/>
  <c r="V1385" i="13"/>
  <c r="V1482" i="13"/>
  <c r="V1592" i="13"/>
  <c r="V1698" i="13"/>
  <c r="V1841" i="13"/>
  <c r="V1089" i="13"/>
  <c r="V1147" i="13"/>
  <c r="V1213" i="13"/>
  <c r="V1271" i="13"/>
  <c r="V1396" i="13"/>
  <c r="V1570" i="13"/>
  <c r="V1571" i="13"/>
  <c r="V1684" i="13"/>
  <c r="V1810" i="13"/>
  <c r="V1970" i="13"/>
  <c r="V1322" i="13"/>
  <c r="V1515" i="13"/>
  <c r="V1618" i="13"/>
  <c r="V1619" i="13"/>
  <c r="V1097" i="13"/>
  <c r="V1732" i="13"/>
  <c r="V1860" i="13"/>
  <c r="V1157" i="13"/>
  <c r="V1215" i="13"/>
  <c r="V1281" i="13"/>
  <c r="V1360" i="13"/>
  <c r="V1622" i="13"/>
  <c r="V1623" i="13"/>
  <c r="V1092" i="13"/>
  <c r="V1173" i="13"/>
  <c r="V1231" i="13"/>
  <c r="V1297" i="13"/>
  <c r="V1371" i="13"/>
  <c r="V1445" i="13"/>
  <c r="V1528" i="13"/>
  <c r="V1624" i="13"/>
  <c r="V1738" i="13"/>
  <c r="V1866" i="13"/>
  <c r="V1550" i="13"/>
  <c r="V1551" i="13"/>
  <c r="V1711" i="13"/>
  <c r="V1774" i="13"/>
  <c r="V1838" i="13"/>
  <c r="V1902" i="13"/>
  <c r="V1320" i="13"/>
  <c r="V1383" i="13"/>
  <c r="V1462" i="13"/>
  <c r="V1531" i="13"/>
  <c r="V1335" i="13"/>
  <c r="V1392" i="13"/>
  <c r="V1447" i="13"/>
  <c r="V1511" i="13"/>
  <c r="V1569" i="13"/>
  <c r="V1629" i="13"/>
  <c r="V1690" i="13"/>
  <c r="V1760" i="13"/>
  <c r="V1824" i="13"/>
  <c r="V1888" i="13"/>
  <c r="V1639" i="13"/>
  <c r="V817" i="13"/>
  <c r="V884" i="13"/>
  <c r="V943" i="13"/>
  <c r="V1010" i="13"/>
  <c r="V1068" i="13"/>
  <c r="V1098" i="13"/>
  <c r="V1165" i="13"/>
  <c r="V1222" i="13"/>
  <c r="V1223" i="13"/>
  <c r="V1289" i="13"/>
  <c r="V1105" i="13"/>
  <c r="V1180" i="13"/>
  <c r="V1246" i="13"/>
  <c r="V1380" i="13"/>
  <c r="V1457" i="13"/>
  <c r="V1638" i="13"/>
  <c r="V1754" i="13"/>
  <c r="V1882" i="13"/>
  <c r="V1626" i="13"/>
  <c r="V1718" i="13"/>
  <c r="V1782" i="13"/>
  <c r="V1846" i="13"/>
  <c r="V1910" i="13"/>
  <c r="V1327" i="13"/>
  <c r="V1538" i="13"/>
  <c r="V1539" i="13"/>
  <c r="V1342" i="13"/>
  <c r="V1400" i="13"/>
  <c r="V1455" i="13"/>
  <c r="V1518" i="13"/>
  <c r="V1637" i="13"/>
  <c r="V1705" i="13"/>
  <c r="V1768" i="13"/>
  <c r="V1832" i="13"/>
  <c r="V1896" i="13"/>
  <c r="V702" i="13"/>
  <c r="V762" i="13"/>
  <c r="V950" i="13"/>
  <c r="V825" i="13"/>
  <c r="V892" i="13"/>
  <c r="V958" i="13"/>
  <c r="V1017" i="13"/>
  <c r="V1081" i="13"/>
  <c r="V1593" i="13"/>
  <c r="V1714" i="13"/>
  <c r="V1842" i="13"/>
  <c r="V1083" i="13"/>
  <c r="V1339" i="13"/>
  <c r="V1238" i="13"/>
  <c r="V1111" i="13"/>
  <c r="V1187" i="13"/>
  <c r="V1253" i="13"/>
  <c r="V1316" i="13"/>
  <c r="V1467" i="13"/>
  <c r="V1770" i="13"/>
  <c r="V1898" i="13"/>
  <c r="V1634" i="13"/>
  <c r="V1349" i="13"/>
  <c r="V1407" i="13"/>
  <c r="V1463" i="13"/>
  <c r="V1524" i="13"/>
  <c r="V1582" i="13"/>
  <c r="V1583" i="13"/>
  <c r="V1645" i="13"/>
  <c r="V1713" i="13"/>
  <c r="V1776" i="13"/>
  <c r="V1840" i="13"/>
  <c r="V1904" i="13"/>
  <c r="V900" i="13"/>
  <c r="V966" i="13"/>
  <c r="V1023" i="13"/>
  <c r="V1505" i="13"/>
  <c r="V1606" i="13"/>
  <c r="V1607" i="13"/>
  <c r="V1148" i="13"/>
  <c r="V1272" i="13"/>
  <c r="V1657" i="13"/>
  <c r="V1658" i="13"/>
  <c r="V1118" i="13"/>
  <c r="V1195" i="13"/>
  <c r="V1261" i="13"/>
  <c r="V1325" i="13"/>
  <c r="V1402" i="13"/>
  <c r="V1564" i="13"/>
  <c r="V1662" i="13"/>
  <c r="V1786" i="13"/>
  <c r="V1914" i="13"/>
  <c r="V1641" i="13"/>
  <c r="V1642" i="13"/>
  <c r="V1702" i="13"/>
  <c r="V1765" i="13"/>
  <c r="V1829" i="13"/>
  <c r="V1893" i="13"/>
  <c r="V1620" i="13"/>
  <c r="V1751" i="13"/>
  <c r="V1815" i="13"/>
  <c r="V1879" i="13"/>
  <c r="V1301" i="13"/>
  <c r="V1356" i="13"/>
  <c r="V1414" i="13"/>
  <c r="V1471" i="13"/>
  <c r="V1532" i="13"/>
  <c r="V1653" i="13"/>
  <c r="V1720" i="13"/>
  <c r="V1784" i="13"/>
  <c r="V1848" i="13"/>
  <c r="V1912" i="13"/>
  <c r="V677" i="13"/>
  <c r="V744" i="13"/>
  <c r="V807" i="13"/>
  <c r="V873" i="13"/>
  <c r="V941" i="13"/>
  <c r="V1000" i="13"/>
  <c r="V1066" i="13"/>
  <c r="V1269" i="13"/>
  <c r="V660" i="13"/>
  <c r="V724" i="13"/>
  <c r="V785" i="13"/>
  <c r="V859" i="13"/>
  <c r="V919" i="13"/>
  <c r="V986" i="13"/>
  <c r="V1047" i="13"/>
  <c r="V1240" i="13"/>
  <c r="V655" i="13"/>
  <c r="V719" i="13"/>
  <c r="V778" i="13"/>
  <c r="V836" i="13"/>
  <c r="V899" i="13"/>
  <c r="V965" i="13"/>
  <c r="V1131" i="13"/>
  <c r="V1421" i="13"/>
  <c r="V1819" i="13"/>
  <c r="V842" i="13"/>
  <c r="V907" i="13"/>
  <c r="V973" i="13"/>
  <c r="V1030" i="13"/>
  <c r="V1189" i="13"/>
  <c r="V1459" i="13"/>
  <c r="V1075" i="13"/>
  <c r="V1139" i="13"/>
  <c r="V1205" i="13"/>
  <c r="V1263" i="13"/>
  <c r="V1346" i="13"/>
  <c r="V1440" i="13"/>
  <c r="V1777" i="13"/>
  <c r="V1905" i="13"/>
  <c r="V1121" i="13"/>
  <c r="V1176" i="13"/>
  <c r="V1242" i="13"/>
  <c r="V1330" i="13"/>
  <c r="V1746" i="13"/>
  <c r="V1874" i="13"/>
  <c r="V1367" i="13"/>
  <c r="V1474" i="13"/>
  <c r="V1558" i="13"/>
  <c r="V1559" i="13"/>
  <c r="V1312" i="13"/>
  <c r="V1573" i="13"/>
  <c r="V1671" i="13"/>
  <c r="V1796" i="13"/>
  <c r="V1924" i="13"/>
  <c r="V1186" i="13"/>
  <c r="V1252" i="13"/>
  <c r="V1315" i="13"/>
  <c r="V1574" i="13"/>
  <c r="V1575" i="13"/>
  <c r="V1124" i="13"/>
  <c r="V1202" i="13"/>
  <c r="V1268" i="13"/>
  <c r="V1410" i="13"/>
  <c r="V1489" i="13"/>
  <c r="V1577" i="13"/>
  <c r="V1677" i="13"/>
  <c r="V1802" i="13"/>
  <c r="V1930" i="13"/>
  <c r="V1580" i="13"/>
  <c r="V1650" i="13"/>
  <c r="V1681" i="13"/>
  <c r="V1742" i="13"/>
  <c r="V1806" i="13"/>
  <c r="V1870" i="13"/>
  <c r="V1934" i="13"/>
  <c r="V1355" i="13"/>
  <c r="V1494" i="13"/>
  <c r="V1560" i="13"/>
  <c r="V1697" i="13"/>
  <c r="V1307" i="13"/>
  <c r="V1363" i="13"/>
  <c r="V1420" i="13"/>
  <c r="V1479" i="13"/>
  <c r="V1540" i="13"/>
  <c r="V1660" i="13"/>
  <c r="V1728" i="13"/>
  <c r="V1792" i="13"/>
  <c r="V1856" i="13"/>
  <c r="V1920" i="13"/>
  <c r="V1158" i="13"/>
  <c r="V1159" i="13"/>
  <c r="V851" i="13"/>
  <c r="V914" i="13"/>
  <c r="V980" i="13"/>
  <c r="V1036" i="13"/>
  <c r="V1654" i="13"/>
  <c r="V1793" i="13"/>
  <c r="V1921" i="13"/>
  <c r="V1286" i="13"/>
  <c r="V1287" i="13"/>
  <c r="V1129" i="13"/>
  <c r="V1130" i="13"/>
  <c r="V1073" i="13"/>
  <c r="V1143" i="13"/>
  <c r="V1209" i="13"/>
  <c r="V1275" i="13"/>
  <c r="V1343" i="13"/>
  <c r="V1499" i="13"/>
  <c r="V1586" i="13"/>
  <c r="V1587" i="13"/>
  <c r="V1692" i="13"/>
  <c r="V1818" i="13"/>
  <c r="V1529" i="13"/>
  <c r="V1595" i="13"/>
  <c r="V1438" i="13"/>
  <c r="V1502" i="13"/>
  <c r="V1425" i="13"/>
  <c r="V1546" i="13"/>
  <c r="V1547" i="13"/>
  <c r="V1668" i="13"/>
  <c r="V1928" i="13"/>
  <c r="V730" i="13"/>
  <c r="V846" i="13"/>
  <c r="V1042" i="13"/>
  <c r="V795" i="13"/>
  <c r="V860" i="13"/>
  <c r="V921" i="13"/>
  <c r="V988" i="13"/>
  <c r="V1049" i="13"/>
  <c r="V1590" i="13"/>
  <c r="V1591" i="13"/>
  <c r="V1460" i="13"/>
  <c r="V1556" i="13"/>
  <c r="V1190" i="13"/>
  <c r="V1191" i="13"/>
  <c r="V1534" i="13"/>
  <c r="V1535" i="13"/>
  <c r="V1136" i="13"/>
  <c r="V1598" i="13"/>
  <c r="V1599" i="13"/>
  <c r="V1079" i="13"/>
  <c r="V1216" i="13"/>
  <c r="V1282" i="13"/>
  <c r="V1352" i="13"/>
  <c r="V1427" i="13"/>
  <c r="V1600" i="13"/>
  <c r="V1707" i="13"/>
  <c r="V1834" i="13"/>
  <c r="V1537" i="13"/>
  <c r="V1602" i="13"/>
  <c r="V1603" i="13"/>
  <c r="V1321" i="13"/>
  <c r="V1376" i="13"/>
  <c r="V1432" i="13"/>
  <c r="V1495" i="13"/>
  <c r="V1613" i="13"/>
  <c r="V1675" i="13"/>
  <c r="V1744" i="13"/>
  <c r="V1808" i="13"/>
  <c r="V1872" i="13"/>
  <c r="V1936" i="13"/>
  <c r="V929" i="13"/>
  <c r="V996" i="13"/>
  <c r="V1055" i="13"/>
  <c r="V1150" i="13"/>
  <c r="V1086" i="13"/>
  <c r="V1166" i="13"/>
  <c r="V1224" i="13"/>
  <c r="V1290" i="13"/>
  <c r="V1435" i="13"/>
  <c r="V1520" i="13"/>
  <c r="V1610" i="13"/>
  <c r="V1611" i="13"/>
  <c r="V1722" i="13"/>
  <c r="V1850" i="13"/>
  <c r="V1544" i="13"/>
  <c r="V1328" i="13"/>
  <c r="V1384" i="13"/>
  <c r="V1439" i="13"/>
  <c r="V1503" i="13"/>
  <c r="V1561" i="13"/>
  <c r="V1682" i="13"/>
  <c r="V1752" i="13"/>
  <c r="V1816" i="13"/>
  <c r="V1880" i="13"/>
  <c r="M2" i="15" a="1"/>
  <c r="M2" i="15" s="1"/>
  <c r="Y886" i="13" a="1"/>
  <c r="Y886" i="13" s="1"/>
  <c r="K1" i="13" l="1"/>
  <c r="M1" i="13"/>
  <c r="N1" i="13"/>
  <c r="O1" i="13"/>
  <c r="P1" i="13"/>
  <c r="Q1" i="13"/>
  <c r="R1" i="13"/>
  <c r="S2" i="13" l="1" a="1"/>
  <c r="S2" i="13" s="1"/>
  <c r="U2" i="13"/>
  <c r="V2" i="13" s="1"/>
  <c r="W2" i="2" a="1"/>
  <c r="W2" i="2" s="1"/>
  <c r="W2" i="1" a="1"/>
  <c r="W2" i="1" s="1"/>
  <c r="I1" i="1" l="1"/>
  <c r="I1" i="2"/>
  <c r="Y2" i="1" l="1" a="1"/>
  <c r="Y2" i="1" s="1"/>
  <c r="D1826" i="11" l="1"/>
  <c r="D1825" i="11"/>
  <c r="D1824" i="11"/>
  <c r="D1823" i="11"/>
  <c r="D1822" i="11"/>
  <c r="D1821" i="11"/>
  <c r="D1820" i="11"/>
  <c r="D1819" i="11"/>
  <c r="D1818" i="11"/>
  <c r="D1817" i="11"/>
  <c r="D1816" i="11"/>
  <c r="D1815" i="11"/>
  <c r="D1814" i="11"/>
  <c r="D1813" i="11"/>
  <c r="D1812" i="11"/>
  <c r="D1811" i="11"/>
  <c r="D1810" i="11"/>
  <c r="D1809" i="11"/>
  <c r="D1808" i="11"/>
  <c r="D1807" i="11"/>
  <c r="D1806" i="11"/>
  <c r="D1805" i="11"/>
  <c r="D1804" i="11"/>
  <c r="D1803" i="11"/>
  <c r="D1802" i="11"/>
  <c r="D1801" i="11"/>
  <c r="D1800" i="11"/>
  <c r="D1799" i="11"/>
  <c r="D1798" i="11"/>
  <c r="D1797" i="11"/>
  <c r="D1796" i="11"/>
  <c r="D1795" i="11"/>
  <c r="D1794" i="11"/>
  <c r="D1793" i="11"/>
  <c r="D1792" i="11"/>
  <c r="D1791" i="11"/>
  <c r="D1790" i="11"/>
  <c r="D1789" i="11"/>
  <c r="D1788" i="11"/>
  <c r="D1787" i="11"/>
  <c r="D1786" i="11"/>
  <c r="D1785" i="11"/>
  <c r="D1784" i="11"/>
  <c r="D1783" i="11"/>
  <c r="D1782" i="11"/>
  <c r="D1781" i="11"/>
  <c r="D1780" i="11"/>
  <c r="D1779" i="11"/>
  <c r="D1778" i="11"/>
  <c r="D1777" i="11"/>
  <c r="D1776" i="11"/>
  <c r="D1775" i="11"/>
  <c r="D1774" i="11"/>
  <c r="D1773" i="11"/>
  <c r="D1772" i="11"/>
  <c r="D1771" i="11"/>
  <c r="D1770" i="11"/>
  <c r="D1769" i="11"/>
  <c r="D1768" i="11"/>
  <c r="D1767" i="11"/>
  <c r="D1766" i="11"/>
  <c r="D1765" i="11"/>
  <c r="D1764" i="11"/>
  <c r="D1763" i="11"/>
  <c r="D1762" i="11"/>
  <c r="D1761" i="11"/>
  <c r="D1760" i="11"/>
  <c r="D1759" i="11"/>
  <c r="D1758" i="11"/>
  <c r="D1757" i="11"/>
  <c r="D1756" i="11"/>
  <c r="D1755" i="11"/>
  <c r="D1754" i="11"/>
  <c r="D1753" i="11"/>
  <c r="D1752" i="11"/>
  <c r="D1751" i="11"/>
  <c r="D1750" i="11"/>
  <c r="D1749" i="11"/>
  <c r="D1748" i="11"/>
  <c r="D1747" i="11"/>
  <c r="D1746" i="11"/>
  <c r="D1745" i="11"/>
  <c r="D1744" i="11"/>
  <c r="D1743" i="11"/>
  <c r="D1742" i="11"/>
  <c r="D1741" i="11"/>
  <c r="D1740" i="11"/>
  <c r="D1739" i="11"/>
  <c r="D1738" i="11"/>
  <c r="D1737" i="11"/>
  <c r="D1736" i="11"/>
  <c r="D1735" i="11"/>
  <c r="D1734" i="11"/>
  <c r="D1733" i="11"/>
  <c r="D1732" i="11"/>
  <c r="D1731" i="11"/>
  <c r="D1730" i="11"/>
  <c r="D1729" i="11"/>
  <c r="D1728" i="11"/>
  <c r="D1727" i="11"/>
  <c r="D1726" i="11"/>
  <c r="D1725" i="11"/>
  <c r="D1724" i="11"/>
  <c r="D1723" i="11"/>
  <c r="D1722" i="11"/>
  <c r="D1721" i="11"/>
  <c r="D1720" i="11"/>
  <c r="D1719" i="11"/>
  <c r="D1718" i="11"/>
  <c r="D1717" i="11"/>
  <c r="D1716" i="11"/>
  <c r="D1715" i="11"/>
  <c r="D1714" i="11"/>
  <c r="D1713" i="11"/>
  <c r="D1712" i="11"/>
  <c r="D1711" i="11"/>
  <c r="D1710" i="11"/>
  <c r="D1709" i="11"/>
  <c r="D1708" i="11"/>
  <c r="D1707" i="11"/>
  <c r="D1706" i="11"/>
  <c r="D1705" i="11"/>
  <c r="D1704" i="11"/>
  <c r="D1703" i="11"/>
  <c r="D1702" i="11"/>
  <c r="D1701" i="11"/>
  <c r="D1700" i="11"/>
  <c r="D1699" i="11"/>
  <c r="D1698" i="11"/>
  <c r="D1697" i="11"/>
  <c r="D1696" i="11"/>
  <c r="D1695" i="11"/>
  <c r="D1694" i="11"/>
  <c r="D1693" i="11"/>
  <c r="D1692" i="11"/>
  <c r="D1691" i="11"/>
  <c r="D1690" i="11"/>
  <c r="D1689" i="11"/>
  <c r="D1688" i="11"/>
  <c r="D1687" i="11"/>
  <c r="D1686" i="11"/>
  <c r="D1685" i="11"/>
  <c r="D1684" i="11"/>
  <c r="D1683" i="11"/>
  <c r="D1682" i="11"/>
  <c r="D1681" i="11"/>
  <c r="D1680" i="11"/>
  <c r="D1679" i="11"/>
  <c r="D1678" i="11"/>
  <c r="D1677" i="11"/>
  <c r="D1676" i="11"/>
  <c r="D1675" i="11"/>
  <c r="D1674" i="11"/>
  <c r="D1673" i="11"/>
  <c r="D1672" i="11"/>
  <c r="D1671" i="11"/>
  <c r="D1670" i="11"/>
  <c r="D1669" i="11"/>
  <c r="D1668" i="11"/>
  <c r="D1667" i="11"/>
  <c r="D1666" i="11"/>
  <c r="D1665" i="11"/>
  <c r="D1664" i="11"/>
  <c r="D1663" i="11"/>
  <c r="D1662" i="11"/>
  <c r="D1661" i="11"/>
  <c r="D1660" i="11"/>
  <c r="D1659" i="11"/>
  <c r="D1658" i="11"/>
  <c r="D1657" i="11"/>
  <c r="D1656" i="11"/>
  <c r="D1655" i="11"/>
  <c r="D1654" i="11"/>
  <c r="D1653" i="11"/>
  <c r="D1652" i="11"/>
  <c r="D1651" i="11"/>
  <c r="D1650" i="11"/>
  <c r="D1649" i="11"/>
  <c r="D1648" i="11"/>
  <c r="D1647" i="11"/>
  <c r="D1646" i="11"/>
  <c r="D1645" i="11"/>
  <c r="D1644" i="11"/>
  <c r="D1643" i="11"/>
  <c r="D1642" i="11"/>
  <c r="D1641" i="11"/>
  <c r="D1640" i="11"/>
  <c r="D1639" i="11"/>
  <c r="D1638" i="11"/>
  <c r="D1637" i="11"/>
  <c r="D1636" i="11"/>
  <c r="D1635" i="11"/>
  <c r="D1634" i="11"/>
  <c r="D1633" i="11"/>
  <c r="D1632" i="11"/>
  <c r="D1631" i="11"/>
  <c r="D1630" i="11"/>
  <c r="D1629" i="11"/>
  <c r="D1628" i="11"/>
  <c r="D1627" i="11"/>
  <c r="D1626" i="11"/>
  <c r="D1625" i="11"/>
  <c r="D1624" i="11"/>
  <c r="D1623" i="11"/>
  <c r="D1622" i="11"/>
  <c r="D1621" i="11"/>
  <c r="D1620" i="11"/>
  <c r="D1619" i="11"/>
  <c r="D1618" i="11"/>
  <c r="D1617" i="11"/>
  <c r="D1616" i="11"/>
  <c r="D1615" i="11"/>
  <c r="D1614" i="11"/>
  <c r="D1613" i="11"/>
  <c r="D1612" i="11"/>
  <c r="D1611" i="11"/>
  <c r="D1610" i="11"/>
  <c r="D1609" i="11"/>
  <c r="D1608" i="11"/>
  <c r="D1607" i="11"/>
  <c r="D1606" i="11"/>
  <c r="D1605" i="11"/>
  <c r="D1604" i="11"/>
  <c r="D1603" i="11"/>
  <c r="D1602" i="11"/>
  <c r="D1601" i="11"/>
  <c r="D1600" i="11"/>
  <c r="D1599" i="11"/>
  <c r="D1598" i="11"/>
  <c r="D1597" i="11"/>
  <c r="D1596" i="11"/>
  <c r="D1595" i="11"/>
  <c r="D1594" i="11"/>
  <c r="D1593" i="11"/>
  <c r="D1592" i="11"/>
  <c r="D1591" i="11"/>
  <c r="D1590" i="11"/>
  <c r="D1589" i="11"/>
  <c r="D1588" i="11"/>
  <c r="D1587" i="11"/>
  <c r="D1586" i="11"/>
  <c r="D1585" i="11"/>
  <c r="D1584" i="11"/>
  <c r="D1583" i="11"/>
  <c r="D1582" i="11"/>
  <c r="D1581" i="11"/>
  <c r="D1580" i="11"/>
  <c r="D1579" i="11"/>
  <c r="D1578" i="11"/>
  <c r="D1577" i="11"/>
  <c r="D1576" i="11"/>
  <c r="D1575" i="11"/>
  <c r="D1574" i="11"/>
  <c r="D1573" i="11"/>
  <c r="D1572" i="11"/>
  <c r="D1571" i="11"/>
  <c r="D1570" i="11"/>
  <c r="D1569" i="11"/>
  <c r="D1568" i="11"/>
  <c r="D1567" i="11"/>
  <c r="D1566" i="11"/>
  <c r="D1565" i="11"/>
  <c r="D1564" i="11"/>
  <c r="D1563" i="11"/>
  <c r="D1562" i="11"/>
  <c r="D1561" i="11"/>
  <c r="D1560" i="11"/>
  <c r="D1559" i="11"/>
  <c r="D1558" i="11"/>
  <c r="D1557" i="11"/>
  <c r="D1556" i="11"/>
  <c r="D1555" i="11"/>
  <c r="D1554" i="11"/>
  <c r="D1553" i="11"/>
  <c r="D1552" i="11"/>
  <c r="D1551" i="11"/>
  <c r="D1550" i="11"/>
  <c r="D1549" i="11"/>
  <c r="D1548" i="11"/>
  <c r="D1547" i="11"/>
  <c r="D1546" i="11"/>
  <c r="D1545" i="11"/>
  <c r="D1544" i="11"/>
  <c r="D1543" i="11"/>
  <c r="D1542" i="11"/>
  <c r="D1541" i="11"/>
  <c r="D1540" i="11"/>
  <c r="D1539" i="11"/>
  <c r="D1538" i="11"/>
  <c r="D1537" i="11"/>
  <c r="D1536" i="11"/>
  <c r="D1535" i="11"/>
  <c r="D1534" i="11"/>
  <c r="D1533" i="11"/>
  <c r="D1532" i="11"/>
  <c r="D1531" i="11"/>
  <c r="D1530" i="11"/>
  <c r="D1529" i="11"/>
  <c r="D1528" i="11"/>
  <c r="D1527" i="11"/>
  <c r="D1526" i="11"/>
  <c r="D1525" i="11"/>
  <c r="D1524" i="11"/>
  <c r="D1523" i="11"/>
  <c r="D1522" i="11"/>
  <c r="D1521" i="11"/>
  <c r="D1520" i="11"/>
  <c r="D1519" i="11"/>
  <c r="D1518" i="11"/>
  <c r="D1517" i="11"/>
  <c r="D1516" i="11"/>
  <c r="D1515" i="11"/>
  <c r="D1514" i="11"/>
  <c r="D1513" i="11"/>
  <c r="D1512" i="11"/>
  <c r="D1511" i="11"/>
  <c r="D1510" i="11"/>
  <c r="D1509" i="11"/>
  <c r="D1508" i="11"/>
  <c r="D1507" i="11"/>
  <c r="D1506" i="11"/>
  <c r="D1505" i="11"/>
  <c r="D1504" i="11"/>
  <c r="D1503" i="11"/>
  <c r="D1502" i="11"/>
  <c r="D1501" i="11"/>
  <c r="D1500" i="11"/>
  <c r="D1499" i="11"/>
  <c r="D1498" i="11"/>
  <c r="D1497" i="11"/>
  <c r="D1496" i="11"/>
  <c r="D1495" i="11"/>
  <c r="D1494" i="11"/>
  <c r="D1493" i="11"/>
  <c r="D1492" i="11"/>
  <c r="D1491" i="11"/>
  <c r="D1490" i="11"/>
  <c r="D1489" i="11"/>
  <c r="D1488" i="11"/>
  <c r="D1487" i="11"/>
  <c r="D1486" i="11"/>
  <c r="D1485" i="11"/>
  <c r="D1484" i="11"/>
  <c r="D1483" i="11"/>
  <c r="D1482" i="11"/>
  <c r="D1481" i="11"/>
  <c r="D1480" i="11"/>
  <c r="D1479" i="11"/>
  <c r="D1478" i="11"/>
  <c r="D1477" i="11"/>
  <c r="D1476" i="11"/>
  <c r="D1475" i="11"/>
  <c r="D1474" i="11"/>
  <c r="D1473" i="11"/>
  <c r="D1472" i="11"/>
  <c r="D1471" i="11"/>
  <c r="D1470" i="11"/>
  <c r="D1469" i="11"/>
  <c r="D1468" i="11"/>
  <c r="D1467" i="11"/>
  <c r="D1466" i="11"/>
  <c r="D1465" i="11"/>
  <c r="D1464" i="11"/>
  <c r="D1463" i="11"/>
  <c r="D1462" i="11"/>
  <c r="D1461" i="11"/>
  <c r="D1460" i="11"/>
  <c r="D1459" i="11"/>
  <c r="D1458" i="11"/>
  <c r="D1457" i="11"/>
  <c r="D1456" i="11"/>
  <c r="D1455" i="11"/>
  <c r="D1454" i="11"/>
  <c r="D1453" i="11"/>
  <c r="D1452" i="11"/>
  <c r="D1451" i="11"/>
  <c r="D1450" i="11"/>
  <c r="D1449" i="11"/>
  <c r="D1448" i="11"/>
  <c r="D1447" i="11"/>
  <c r="D1446" i="11"/>
  <c r="D1445" i="11"/>
  <c r="D1444" i="11"/>
  <c r="D1443" i="11"/>
  <c r="D1442" i="11"/>
  <c r="D1441" i="11"/>
  <c r="D1440" i="11"/>
  <c r="D1439" i="11"/>
  <c r="D1438" i="11"/>
  <c r="D1437" i="11"/>
  <c r="D1436" i="11"/>
  <c r="D1435" i="11"/>
  <c r="D1434" i="11"/>
  <c r="D1433" i="11"/>
  <c r="D1432" i="11"/>
  <c r="D1431" i="11"/>
  <c r="D1430" i="11"/>
  <c r="D1429" i="11"/>
  <c r="D1428" i="11"/>
  <c r="D1427" i="11"/>
  <c r="D1426" i="11"/>
  <c r="D1425" i="11"/>
  <c r="D1424" i="11"/>
  <c r="D1423" i="11"/>
  <c r="D1422" i="11"/>
  <c r="D1421" i="11"/>
  <c r="D1420" i="11"/>
  <c r="D1419" i="11"/>
  <c r="D1418" i="11"/>
  <c r="D1417" i="11"/>
  <c r="D1416" i="11"/>
  <c r="D1415" i="11"/>
  <c r="D1414" i="11"/>
  <c r="D1413" i="11"/>
  <c r="D1412" i="11"/>
  <c r="D1411" i="11"/>
  <c r="D1410" i="11"/>
  <c r="D1409" i="11"/>
  <c r="D1408" i="11"/>
  <c r="D1407" i="11"/>
  <c r="D1406" i="11"/>
  <c r="D1405" i="11"/>
  <c r="D1404" i="11"/>
  <c r="D1403" i="11"/>
  <c r="D1402" i="11"/>
  <c r="D1401" i="11"/>
  <c r="D1400" i="11"/>
  <c r="D1399" i="11"/>
  <c r="D1398" i="11"/>
  <c r="D1397" i="11"/>
  <c r="D1396" i="11"/>
  <c r="D1395" i="11"/>
  <c r="D1394" i="11"/>
  <c r="D1393" i="11"/>
  <c r="D1392" i="11"/>
  <c r="D1391" i="11"/>
  <c r="D1390" i="11"/>
  <c r="D1389" i="11"/>
  <c r="D1388" i="11"/>
  <c r="D1387" i="11"/>
  <c r="D1386" i="11"/>
  <c r="D1385" i="11"/>
  <c r="D1384" i="11"/>
  <c r="D1383" i="11"/>
  <c r="D1382" i="11"/>
  <c r="D1381" i="11"/>
  <c r="D1380" i="11"/>
  <c r="D1379" i="11"/>
  <c r="D1378" i="11"/>
  <c r="D1377" i="11"/>
  <c r="D1376" i="11"/>
  <c r="D1375" i="11"/>
  <c r="D1374" i="11"/>
  <c r="D1373" i="11"/>
  <c r="D1372" i="11"/>
  <c r="D1371" i="11"/>
  <c r="D1370" i="11"/>
  <c r="D1369" i="11"/>
  <c r="D1368" i="11"/>
  <c r="D1367" i="11"/>
  <c r="D1366" i="11"/>
  <c r="D1365" i="11"/>
  <c r="D1364" i="11"/>
  <c r="D1363" i="11"/>
  <c r="D1362" i="11"/>
  <c r="D1361" i="11"/>
  <c r="D1360" i="11"/>
  <c r="D1359" i="11"/>
  <c r="D1358" i="11"/>
  <c r="D1357" i="11"/>
  <c r="D1356" i="11"/>
  <c r="D1355" i="11"/>
  <c r="D1354" i="11"/>
  <c r="D1353" i="11"/>
  <c r="D1352" i="11"/>
  <c r="D1351" i="11"/>
  <c r="D1350" i="11"/>
  <c r="D1349" i="11"/>
  <c r="D1348" i="11"/>
  <c r="D1347" i="11"/>
  <c r="D1346" i="11"/>
  <c r="D1345" i="11"/>
  <c r="D1344" i="11"/>
  <c r="D1343" i="11"/>
  <c r="D1342" i="11"/>
  <c r="D1341" i="11"/>
  <c r="D1340" i="11"/>
  <c r="D1339" i="11"/>
  <c r="D1338" i="11"/>
  <c r="D1337" i="11"/>
  <c r="D1336" i="11"/>
  <c r="D1335" i="11"/>
  <c r="D1334" i="11"/>
  <c r="D1333" i="11"/>
  <c r="D1332" i="11"/>
  <c r="D1331" i="11"/>
  <c r="D1330" i="11"/>
  <c r="D1329" i="11"/>
  <c r="D1328" i="11"/>
  <c r="D1327" i="11"/>
  <c r="D1326" i="11"/>
  <c r="D1325" i="11"/>
  <c r="D1324" i="11"/>
  <c r="D1323" i="11"/>
  <c r="D1322" i="11"/>
  <c r="D1321" i="11"/>
  <c r="D1320" i="11"/>
  <c r="D1319" i="11"/>
  <c r="D1318" i="11"/>
  <c r="D1317" i="11"/>
  <c r="D1316" i="11"/>
  <c r="D1315" i="11"/>
  <c r="D1314" i="11"/>
  <c r="D1313" i="11"/>
  <c r="D1312" i="11"/>
  <c r="D1311" i="11"/>
  <c r="D1310" i="11"/>
  <c r="D1309" i="11"/>
  <c r="D1308" i="11"/>
  <c r="D1307" i="11"/>
  <c r="D1306" i="11"/>
  <c r="D1305" i="11"/>
  <c r="D1304" i="11"/>
  <c r="D1303" i="11"/>
  <c r="D1302" i="11"/>
  <c r="D1301" i="11"/>
  <c r="D1300" i="11"/>
  <c r="D1299" i="11"/>
  <c r="D1298" i="11"/>
  <c r="D1297" i="11"/>
  <c r="D1296" i="11"/>
  <c r="D1295" i="11"/>
  <c r="D1294" i="11"/>
  <c r="D1293" i="11"/>
  <c r="D1292" i="11"/>
  <c r="D1291" i="11"/>
  <c r="D1290" i="11"/>
  <c r="D1289" i="11"/>
  <c r="D1288" i="11"/>
  <c r="D1287" i="11"/>
  <c r="D1286" i="11"/>
  <c r="D1285" i="11"/>
  <c r="D1284" i="11"/>
  <c r="D1283" i="11"/>
  <c r="D1282" i="11"/>
  <c r="D1281" i="11"/>
  <c r="D1280" i="11"/>
  <c r="D1279" i="11"/>
  <c r="D1278" i="11"/>
  <c r="D1277" i="11"/>
  <c r="D1276" i="11"/>
  <c r="D1275" i="11"/>
  <c r="D1274" i="11"/>
  <c r="D1273" i="11"/>
  <c r="D1272" i="11"/>
  <c r="D1271" i="11"/>
  <c r="D1270" i="11"/>
  <c r="D1269" i="11"/>
  <c r="D1268" i="11"/>
  <c r="D1267" i="11"/>
  <c r="D1266" i="11"/>
  <c r="D1265" i="11"/>
  <c r="D1264" i="11"/>
  <c r="D1263" i="11"/>
  <c r="D1262" i="11"/>
  <c r="D1261" i="11"/>
  <c r="D1260" i="11"/>
  <c r="D1259" i="11"/>
  <c r="D1258" i="11"/>
  <c r="D1257" i="11"/>
  <c r="D1256" i="11"/>
  <c r="D1255" i="11"/>
  <c r="D1254" i="11"/>
  <c r="D1253" i="11"/>
  <c r="D1252" i="11"/>
  <c r="D1251" i="11"/>
  <c r="D1250" i="11"/>
  <c r="D1249" i="11"/>
  <c r="D1248" i="11"/>
  <c r="D1247" i="11"/>
  <c r="D1246" i="11"/>
  <c r="D1245" i="11"/>
  <c r="D1244" i="11"/>
  <c r="D1243" i="11"/>
  <c r="D1242" i="11"/>
  <c r="D1241" i="11"/>
  <c r="D1240" i="11"/>
  <c r="D1239" i="11"/>
  <c r="D1238" i="11"/>
  <c r="D1237" i="11"/>
  <c r="D1236" i="11"/>
  <c r="D1235" i="11"/>
  <c r="D1234" i="11"/>
  <c r="D1233" i="11"/>
  <c r="D1232" i="11"/>
  <c r="D1231" i="11"/>
  <c r="D1230" i="11"/>
  <c r="D1229" i="11"/>
  <c r="D1228" i="11"/>
  <c r="D1227" i="11"/>
  <c r="D1226" i="11"/>
  <c r="D1225" i="11"/>
  <c r="D1224" i="11"/>
  <c r="D1223" i="11"/>
  <c r="D1222" i="11"/>
  <c r="D1221" i="11"/>
  <c r="D1220" i="11"/>
  <c r="D1219" i="11"/>
  <c r="D1218" i="11"/>
  <c r="D1217" i="11"/>
  <c r="D1216" i="11"/>
  <c r="D1215" i="11"/>
  <c r="D1214" i="11"/>
  <c r="D1213" i="11"/>
  <c r="D1212" i="11"/>
  <c r="D1211" i="11"/>
  <c r="D1210" i="11"/>
  <c r="D1209" i="11"/>
  <c r="D1208" i="11"/>
  <c r="D1207" i="11"/>
  <c r="D1206" i="11"/>
  <c r="D1205" i="11"/>
  <c r="D1204" i="11"/>
  <c r="D1203" i="11"/>
  <c r="D1202" i="11"/>
  <c r="D1201" i="11"/>
  <c r="D1200" i="11"/>
  <c r="D1199" i="11"/>
  <c r="D1198" i="11"/>
  <c r="D1197" i="11"/>
  <c r="D1196" i="11"/>
  <c r="D1195" i="11"/>
  <c r="D1194" i="11"/>
  <c r="D1193" i="11"/>
  <c r="D1192" i="11"/>
  <c r="D1191" i="11"/>
  <c r="D1190" i="11"/>
  <c r="D1189" i="11"/>
  <c r="D1188" i="11"/>
  <c r="D1187" i="11"/>
  <c r="D1186" i="11"/>
  <c r="D1185" i="11"/>
  <c r="D1184" i="11"/>
  <c r="D1183" i="11"/>
  <c r="D1182" i="11"/>
  <c r="D1181" i="11"/>
  <c r="D1180" i="11"/>
  <c r="D1179" i="11"/>
  <c r="D1178" i="11"/>
  <c r="D1177" i="11"/>
  <c r="D1176" i="11"/>
  <c r="D1175" i="11"/>
  <c r="D1174" i="11"/>
  <c r="D1173" i="11"/>
  <c r="D1172" i="11"/>
  <c r="D1171" i="11"/>
  <c r="D1170" i="11"/>
  <c r="D1169" i="11"/>
  <c r="D1168" i="11"/>
  <c r="D1167" i="11"/>
  <c r="D1166" i="11"/>
  <c r="D1165" i="11"/>
  <c r="D1164" i="11"/>
  <c r="D1163" i="11"/>
  <c r="D1162" i="11"/>
  <c r="D1161" i="11"/>
  <c r="D1160" i="11"/>
  <c r="D1159" i="11"/>
  <c r="D1158" i="11"/>
  <c r="D1157" i="11"/>
  <c r="D1156" i="11"/>
  <c r="D1155" i="11"/>
  <c r="D1154" i="11"/>
  <c r="D1153" i="11"/>
  <c r="D1152" i="11"/>
  <c r="D1151" i="11"/>
  <c r="D1150" i="11"/>
  <c r="D1149" i="11"/>
  <c r="D1148" i="11"/>
  <c r="D1147" i="11"/>
  <c r="D1146" i="11"/>
  <c r="D1145" i="11"/>
  <c r="D1144" i="11"/>
  <c r="D1143" i="11"/>
  <c r="D1142" i="11"/>
  <c r="D1141" i="11"/>
  <c r="D1140" i="11"/>
  <c r="D1139" i="11"/>
  <c r="D1138" i="11"/>
  <c r="D1137" i="11"/>
  <c r="D1136" i="11"/>
  <c r="D1135" i="11"/>
  <c r="D1134" i="11"/>
  <c r="D1133" i="11"/>
  <c r="D1132" i="11"/>
  <c r="D1131" i="11"/>
  <c r="D1130" i="11"/>
  <c r="D1129" i="11"/>
  <c r="D1128" i="11"/>
  <c r="D1127" i="11"/>
  <c r="D1126" i="11"/>
  <c r="D1125" i="11"/>
  <c r="D1124" i="11"/>
  <c r="D1123" i="11"/>
  <c r="D1122" i="11"/>
  <c r="D1121" i="11"/>
  <c r="D1120" i="11"/>
  <c r="D1119" i="11"/>
  <c r="D1118" i="11"/>
  <c r="D1117" i="11"/>
  <c r="D1116" i="11"/>
  <c r="D1115" i="11"/>
  <c r="D1114" i="11"/>
  <c r="D1113" i="11"/>
  <c r="D1112" i="11"/>
  <c r="D1111" i="11"/>
  <c r="D1110" i="11"/>
  <c r="D1109" i="11"/>
  <c r="D1108" i="11"/>
  <c r="D1107" i="11"/>
  <c r="D1106" i="11"/>
  <c r="D1105" i="11"/>
  <c r="D1104" i="11"/>
  <c r="D1103" i="11"/>
  <c r="D1102" i="11"/>
  <c r="D1101" i="11"/>
  <c r="D1100" i="11"/>
  <c r="D1099" i="11"/>
  <c r="D1098" i="11"/>
  <c r="D1097" i="11"/>
  <c r="D1096" i="11"/>
  <c r="D1095" i="11"/>
  <c r="D1094" i="11"/>
  <c r="D1093" i="11"/>
  <c r="D1092" i="11"/>
  <c r="D1091" i="11"/>
  <c r="D1090" i="11"/>
  <c r="D1089" i="11"/>
  <c r="D1088" i="11"/>
  <c r="D1087" i="11"/>
  <c r="D1086" i="11"/>
  <c r="D1085" i="11"/>
  <c r="D1084" i="11"/>
  <c r="D1083" i="11"/>
  <c r="D1082" i="11"/>
  <c r="D1081" i="11"/>
  <c r="D1080" i="11"/>
  <c r="D1079" i="11"/>
  <c r="D1078" i="11"/>
  <c r="D1077" i="11"/>
  <c r="D1076" i="11"/>
  <c r="D1075" i="11"/>
  <c r="D1074" i="11"/>
  <c r="D1073" i="11"/>
  <c r="D1072" i="11"/>
  <c r="D1071" i="11"/>
  <c r="D1070" i="11"/>
  <c r="D1069" i="11"/>
  <c r="D1068" i="11"/>
  <c r="D1067" i="11"/>
  <c r="D1066" i="11"/>
  <c r="D1065" i="11"/>
  <c r="D1064" i="11"/>
  <c r="D1063" i="11"/>
  <c r="D1062" i="11"/>
  <c r="D1061" i="11"/>
  <c r="D1060" i="11"/>
  <c r="D1059" i="11"/>
  <c r="D1058" i="11"/>
  <c r="D1057" i="11"/>
  <c r="D1056" i="11"/>
  <c r="D1055" i="11"/>
  <c r="D1054" i="11"/>
  <c r="D1053" i="11"/>
  <c r="D1052" i="11"/>
  <c r="D1051" i="11"/>
  <c r="D1050" i="11"/>
  <c r="D1049" i="11"/>
  <c r="D1048" i="11"/>
  <c r="D1047" i="11"/>
  <c r="D1046" i="11"/>
  <c r="D1045" i="11"/>
  <c r="D1044" i="11"/>
  <c r="D1043" i="11"/>
  <c r="D1042" i="11"/>
  <c r="D1041" i="11"/>
  <c r="D1040" i="11"/>
  <c r="D1039" i="11"/>
  <c r="D1038" i="11"/>
  <c r="D1037" i="11"/>
  <c r="D1036" i="11"/>
  <c r="D1035" i="11"/>
  <c r="D1034" i="11"/>
  <c r="D1033" i="11"/>
  <c r="D1032" i="11"/>
  <c r="D1031" i="11"/>
  <c r="D1030" i="11"/>
  <c r="D1029" i="11"/>
  <c r="D1028" i="11"/>
  <c r="D1027" i="11"/>
  <c r="D1026" i="11"/>
  <c r="D1025" i="11"/>
  <c r="D1024" i="11"/>
  <c r="D1023" i="11"/>
  <c r="D1022" i="11"/>
  <c r="D1021" i="11"/>
  <c r="D1020" i="11"/>
  <c r="D1019" i="11"/>
  <c r="D1018" i="11"/>
  <c r="D1017" i="11"/>
  <c r="D1016" i="11"/>
  <c r="D1015" i="11"/>
  <c r="D1014" i="11"/>
  <c r="D1013" i="11"/>
  <c r="D1012" i="11"/>
  <c r="D1011" i="11"/>
  <c r="D1010" i="11"/>
  <c r="D1009" i="11"/>
  <c r="D1008" i="11"/>
  <c r="D1007" i="11"/>
  <c r="D1006" i="11"/>
  <c r="D1005" i="11"/>
  <c r="D1004" i="11"/>
  <c r="D1003" i="11"/>
  <c r="D1002" i="11"/>
  <c r="D1001" i="11"/>
  <c r="D1000" i="11"/>
  <c r="D999" i="11"/>
  <c r="D998" i="11"/>
  <c r="D997" i="11"/>
  <c r="D996" i="11"/>
  <c r="D995" i="11"/>
  <c r="D994" i="11"/>
  <c r="D993" i="11"/>
  <c r="D992" i="11"/>
  <c r="D991" i="11"/>
  <c r="D990" i="11"/>
  <c r="D989" i="11"/>
  <c r="D988" i="11"/>
  <c r="D987" i="11"/>
  <c r="D986" i="11"/>
  <c r="D985" i="11"/>
  <c r="D984" i="11"/>
  <c r="D983" i="11"/>
  <c r="D982" i="11"/>
  <c r="D981" i="11"/>
  <c r="D980" i="11"/>
  <c r="D979" i="11"/>
  <c r="D978" i="11"/>
  <c r="D977" i="11"/>
  <c r="D976" i="11"/>
  <c r="D975" i="11"/>
  <c r="D974" i="11"/>
  <c r="D973" i="11"/>
  <c r="D972" i="11"/>
  <c r="D971" i="11"/>
  <c r="D970" i="11"/>
  <c r="D969" i="11"/>
  <c r="D968" i="11"/>
  <c r="D967" i="11"/>
  <c r="D966" i="11"/>
  <c r="D965" i="11"/>
  <c r="D964" i="11"/>
  <c r="D963" i="11"/>
  <c r="D962" i="11"/>
  <c r="D961" i="11"/>
  <c r="D960" i="11"/>
  <c r="D959" i="11"/>
  <c r="D958" i="11"/>
  <c r="D957" i="11"/>
  <c r="D956" i="11"/>
  <c r="D955" i="11"/>
  <c r="D954" i="11"/>
  <c r="D953" i="11"/>
  <c r="D952" i="11"/>
  <c r="D951" i="11"/>
  <c r="D950" i="11"/>
  <c r="D949" i="11"/>
  <c r="D948" i="11"/>
  <c r="D947" i="11"/>
  <c r="D946" i="11"/>
  <c r="D945" i="11"/>
  <c r="D944" i="11"/>
  <c r="D943" i="11"/>
  <c r="D942" i="11"/>
  <c r="D941" i="11"/>
  <c r="D940" i="11"/>
  <c r="D939" i="11"/>
  <c r="D938" i="11"/>
  <c r="D937" i="11"/>
  <c r="D936" i="11"/>
  <c r="D935" i="11"/>
  <c r="D934" i="11"/>
  <c r="D933" i="11"/>
  <c r="D932" i="11"/>
  <c r="D931" i="11"/>
  <c r="D930" i="11"/>
  <c r="D929" i="11"/>
  <c r="D928" i="11"/>
  <c r="D927" i="11"/>
  <c r="D926" i="11"/>
  <c r="D925" i="11"/>
  <c r="D924" i="11"/>
  <c r="D923" i="11"/>
  <c r="D922" i="11"/>
  <c r="D921" i="11"/>
  <c r="D920" i="11"/>
  <c r="D919" i="11"/>
  <c r="D918" i="11"/>
  <c r="D917" i="11"/>
  <c r="D916" i="11"/>
  <c r="D915" i="11"/>
  <c r="D914" i="11"/>
  <c r="D913" i="11"/>
  <c r="D912" i="11"/>
  <c r="D911" i="11"/>
  <c r="D910" i="11"/>
  <c r="D909" i="11"/>
  <c r="D908" i="11"/>
  <c r="D907" i="11"/>
  <c r="D906" i="11"/>
  <c r="D905" i="11"/>
  <c r="D904" i="11"/>
  <c r="D903" i="11"/>
  <c r="D902" i="11"/>
  <c r="D901" i="11"/>
  <c r="D900" i="11"/>
  <c r="D899" i="11"/>
  <c r="D898" i="11"/>
  <c r="D897" i="11"/>
  <c r="D896" i="11"/>
  <c r="D895" i="11"/>
  <c r="D894" i="11"/>
  <c r="D893" i="11"/>
  <c r="D892" i="11"/>
  <c r="D891" i="11"/>
  <c r="D890" i="11"/>
  <c r="D889" i="11"/>
  <c r="D888" i="11"/>
  <c r="D887" i="11"/>
  <c r="D886" i="11"/>
  <c r="D885" i="11"/>
  <c r="D884" i="11"/>
  <c r="D883" i="11"/>
  <c r="D882" i="11"/>
  <c r="D881" i="11"/>
  <c r="D880" i="11"/>
  <c r="D879" i="11"/>
  <c r="D878" i="11"/>
  <c r="D877" i="11"/>
  <c r="D876" i="11"/>
  <c r="D875" i="11"/>
  <c r="D874" i="11"/>
  <c r="D873" i="11"/>
  <c r="D872" i="11"/>
  <c r="D871" i="11"/>
  <c r="D870" i="11"/>
  <c r="D869" i="11"/>
  <c r="D868" i="11"/>
  <c r="D867" i="11"/>
  <c r="D866" i="11"/>
  <c r="D865" i="11"/>
  <c r="D864" i="11"/>
  <c r="D863" i="11"/>
  <c r="D862" i="11"/>
  <c r="D861" i="11"/>
  <c r="D860" i="11"/>
  <c r="D859" i="11"/>
  <c r="D858" i="11"/>
  <c r="D857" i="11"/>
  <c r="D856" i="11"/>
  <c r="D855" i="11"/>
  <c r="D854" i="11"/>
  <c r="D853" i="11"/>
  <c r="D852" i="11"/>
  <c r="D851" i="11"/>
  <c r="D850" i="11"/>
  <c r="D849" i="11"/>
  <c r="D848" i="11"/>
  <c r="D847" i="11"/>
  <c r="D846" i="11"/>
  <c r="D845" i="11"/>
  <c r="D844" i="11"/>
  <c r="D843" i="11"/>
  <c r="D842" i="11"/>
  <c r="D841" i="11"/>
  <c r="D840" i="11"/>
  <c r="D839" i="11"/>
  <c r="D838" i="11"/>
  <c r="D837" i="11"/>
  <c r="D836" i="11"/>
  <c r="D835" i="11"/>
  <c r="D834" i="11"/>
  <c r="D833" i="11"/>
  <c r="D832" i="11"/>
  <c r="D831" i="11"/>
  <c r="D830" i="11"/>
  <c r="D829" i="11"/>
  <c r="D828" i="11"/>
  <c r="D827" i="11"/>
  <c r="D826" i="11"/>
  <c r="D825" i="11"/>
  <c r="D824" i="11"/>
  <c r="D823" i="11"/>
  <c r="D822" i="11"/>
  <c r="D821" i="11"/>
  <c r="D820" i="11"/>
  <c r="D819" i="11"/>
  <c r="D818" i="11"/>
  <c r="D817" i="11"/>
  <c r="D816" i="11"/>
  <c r="D815" i="11"/>
  <c r="D814" i="11"/>
  <c r="D813" i="11"/>
  <c r="D812" i="11"/>
  <c r="D811" i="11"/>
  <c r="D810" i="11"/>
  <c r="D809" i="11"/>
  <c r="D808" i="11"/>
  <c r="D807" i="11"/>
  <c r="D806" i="11"/>
  <c r="D805" i="11"/>
  <c r="D804" i="11"/>
  <c r="D803" i="11"/>
  <c r="D802" i="11"/>
  <c r="D801" i="11"/>
  <c r="D800" i="11"/>
  <c r="D799" i="11"/>
  <c r="D798" i="11"/>
  <c r="D797" i="11"/>
  <c r="D796" i="11"/>
  <c r="D795" i="11"/>
  <c r="D794" i="11"/>
  <c r="D793" i="11"/>
  <c r="D792" i="11"/>
  <c r="D791" i="11"/>
  <c r="D790" i="11"/>
  <c r="D789" i="11"/>
  <c r="D788" i="11"/>
  <c r="D787" i="11"/>
  <c r="D786" i="11"/>
  <c r="D785" i="11"/>
  <c r="D784" i="11"/>
  <c r="D783" i="11"/>
  <c r="D782" i="11"/>
  <c r="D781" i="11"/>
  <c r="D780" i="11"/>
  <c r="D779" i="11"/>
  <c r="D778" i="11"/>
  <c r="D777" i="11"/>
  <c r="D776" i="11"/>
  <c r="D775" i="11"/>
  <c r="D774" i="11"/>
  <c r="D773" i="11"/>
  <c r="D772" i="11"/>
  <c r="D771" i="11"/>
  <c r="D770" i="11"/>
  <c r="D769" i="11"/>
  <c r="D768" i="11"/>
  <c r="D767" i="11"/>
  <c r="D766" i="11"/>
  <c r="D765" i="11"/>
  <c r="D764" i="11"/>
  <c r="D763" i="11"/>
  <c r="D762" i="11"/>
  <c r="D761" i="11"/>
  <c r="D760" i="11"/>
  <c r="D759" i="11"/>
  <c r="D758" i="11"/>
  <c r="D757" i="11"/>
  <c r="D756" i="11"/>
  <c r="D755" i="11"/>
  <c r="D754" i="11"/>
  <c r="D753" i="11"/>
  <c r="D752" i="11"/>
  <c r="D751" i="11"/>
  <c r="D750" i="11"/>
  <c r="D749" i="11"/>
  <c r="D748" i="11"/>
  <c r="D747" i="11"/>
  <c r="D746" i="11"/>
  <c r="D745" i="11"/>
  <c r="D744" i="11"/>
  <c r="D743" i="11"/>
  <c r="D742" i="11"/>
  <c r="D741" i="11"/>
  <c r="D740" i="11"/>
  <c r="D739" i="11"/>
  <c r="D738" i="11"/>
  <c r="D737" i="11"/>
  <c r="D736" i="11"/>
  <c r="D735" i="11"/>
  <c r="D734" i="11"/>
  <c r="D733" i="11"/>
  <c r="D732" i="11"/>
  <c r="D731" i="11"/>
  <c r="D730" i="11"/>
  <c r="D729" i="11"/>
  <c r="D728" i="11"/>
  <c r="D727" i="11"/>
  <c r="D726" i="11"/>
  <c r="D725" i="11"/>
  <c r="D724" i="11"/>
  <c r="D723" i="11"/>
  <c r="D722" i="11"/>
  <c r="D721" i="11"/>
  <c r="D720" i="11"/>
  <c r="D719" i="11"/>
  <c r="D718" i="11"/>
  <c r="D717" i="11"/>
  <c r="D716" i="11"/>
  <c r="D715" i="11"/>
  <c r="D714" i="11"/>
  <c r="D713" i="11"/>
  <c r="D712" i="11"/>
  <c r="D711" i="11"/>
  <c r="D710" i="11"/>
  <c r="D709" i="11"/>
  <c r="D708" i="11"/>
  <c r="D707" i="11"/>
  <c r="D706" i="11"/>
  <c r="D705" i="11"/>
  <c r="D704" i="11"/>
  <c r="D703" i="11"/>
  <c r="D702" i="11"/>
  <c r="D701" i="11"/>
  <c r="D700" i="11"/>
  <c r="D699" i="11"/>
  <c r="D698" i="11"/>
  <c r="D697" i="11"/>
  <c r="D696" i="11"/>
  <c r="D695" i="11"/>
  <c r="D694" i="11"/>
  <c r="D693" i="11"/>
  <c r="D692" i="11"/>
  <c r="D691" i="11"/>
  <c r="D690" i="11"/>
  <c r="D689" i="11"/>
  <c r="D688" i="11"/>
  <c r="D687" i="11"/>
  <c r="D686" i="11"/>
  <c r="D685" i="11"/>
  <c r="D684" i="11"/>
  <c r="D683" i="11"/>
  <c r="D682" i="11"/>
  <c r="D681" i="11"/>
  <c r="D680" i="11"/>
  <c r="D679" i="11"/>
  <c r="D678" i="11"/>
  <c r="D677" i="11"/>
  <c r="D676" i="11"/>
  <c r="D675" i="11"/>
  <c r="D674" i="11"/>
  <c r="D673" i="11"/>
  <c r="D672" i="11"/>
  <c r="D671" i="11"/>
  <c r="D670" i="11"/>
  <c r="D669" i="11"/>
  <c r="D668" i="11"/>
  <c r="D667" i="11"/>
  <c r="D666" i="11"/>
  <c r="D665" i="11"/>
  <c r="D664" i="11"/>
  <c r="D663" i="11"/>
  <c r="D662" i="11"/>
  <c r="D661" i="11"/>
  <c r="D660" i="11"/>
  <c r="D659" i="11"/>
  <c r="D658" i="11"/>
  <c r="D657" i="11"/>
  <c r="D656" i="11"/>
  <c r="D655" i="11"/>
  <c r="D654" i="11"/>
  <c r="D653" i="11"/>
  <c r="D652" i="11"/>
  <c r="D651" i="11"/>
  <c r="D650" i="11"/>
  <c r="D649" i="11"/>
  <c r="D648" i="11"/>
  <c r="D647" i="11"/>
  <c r="D646" i="11"/>
  <c r="D645" i="11"/>
  <c r="D644" i="11"/>
  <c r="D643" i="11"/>
  <c r="D642" i="11"/>
  <c r="D641" i="11"/>
  <c r="D640" i="11"/>
  <c r="D639" i="11"/>
  <c r="D638" i="11"/>
  <c r="D637" i="11"/>
  <c r="D636" i="11"/>
  <c r="D635" i="11"/>
  <c r="D634" i="11"/>
  <c r="D633" i="11"/>
  <c r="D632" i="11"/>
  <c r="D631" i="11"/>
  <c r="D630" i="11"/>
  <c r="D629" i="11"/>
  <c r="D628" i="11"/>
  <c r="D627" i="11"/>
  <c r="D626" i="11"/>
  <c r="D625" i="11"/>
  <c r="D624" i="11"/>
  <c r="D623" i="11"/>
  <c r="D622" i="11"/>
  <c r="D621" i="11"/>
  <c r="D620" i="11"/>
  <c r="D619" i="11"/>
  <c r="D618" i="11"/>
  <c r="D617" i="11"/>
  <c r="D616" i="11"/>
  <c r="D615" i="11"/>
  <c r="D614" i="11"/>
  <c r="D613" i="11"/>
  <c r="D612" i="11"/>
  <c r="D611" i="11"/>
  <c r="D610" i="11"/>
  <c r="D609" i="11"/>
  <c r="D608" i="11"/>
  <c r="D607" i="11"/>
  <c r="D606" i="11"/>
  <c r="D605" i="11"/>
  <c r="D604" i="11"/>
  <c r="D603" i="11"/>
  <c r="D602" i="11"/>
  <c r="D601" i="11"/>
  <c r="D600" i="11"/>
  <c r="D599" i="11"/>
  <c r="D598" i="11"/>
  <c r="D597" i="11"/>
  <c r="D596" i="11"/>
  <c r="D595" i="11"/>
  <c r="D594" i="11"/>
  <c r="D593" i="11"/>
  <c r="D592" i="11"/>
  <c r="D591" i="11"/>
  <c r="D590" i="11"/>
  <c r="D589" i="11"/>
  <c r="D588" i="11"/>
  <c r="D587" i="11"/>
  <c r="D586" i="11"/>
  <c r="D585" i="11"/>
  <c r="D584" i="11"/>
  <c r="D583" i="11"/>
  <c r="D582" i="11"/>
  <c r="D581" i="11"/>
  <c r="D580" i="11"/>
  <c r="D579" i="11"/>
  <c r="D578" i="11"/>
  <c r="D577" i="11"/>
  <c r="D576" i="11"/>
  <c r="D575" i="11"/>
  <c r="D574" i="11"/>
  <c r="D573" i="11"/>
  <c r="D572" i="11"/>
  <c r="D571" i="11"/>
  <c r="D570" i="11"/>
  <c r="D569" i="11"/>
  <c r="D568" i="11"/>
  <c r="D567" i="11"/>
  <c r="D566" i="11"/>
  <c r="D565" i="11"/>
  <c r="D564" i="11"/>
  <c r="D563" i="11"/>
  <c r="D562" i="11"/>
  <c r="D561" i="11"/>
  <c r="D560" i="11"/>
  <c r="D559" i="11"/>
  <c r="D558" i="11"/>
  <c r="D557" i="11"/>
  <c r="D556" i="11"/>
  <c r="D555" i="11"/>
  <c r="D554" i="11"/>
  <c r="D553" i="11"/>
  <c r="D552" i="11"/>
  <c r="D551" i="11"/>
  <c r="D550" i="11"/>
  <c r="D549" i="11"/>
  <c r="D548" i="11"/>
  <c r="D547" i="11"/>
  <c r="D546" i="11"/>
  <c r="D545" i="11"/>
  <c r="D544" i="11"/>
  <c r="D543" i="11"/>
  <c r="D542" i="11"/>
  <c r="D541" i="11"/>
  <c r="D540" i="11"/>
  <c r="D539" i="11"/>
  <c r="D538" i="11"/>
  <c r="D537" i="11"/>
  <c r="D536" i="11"/>
  <c r="D535" i="11"/>
  <c r="D534" i="11"/>
  <c r="D533" i="11"/>
  <c r="D532" i="11"/>
  <c r="D531" i="11"/>
  <c r="D530" i="11"/>
  <c r="D529" i="11"/>
  <c r="D528" i="11"/>
  <c r="D527" i="11"/>
  <c r="D526" i="11"/>
  <c r="D525" i="11"/>
  <c r="D524" i="11"/>
  <c r="D523" i="11"/>
  <c r="D522" i="11"/>
  <c r="D521" i="11"/>
  <c r="D520" i="11"/>
  <c r="D519" i="11"/>
  <c r="D518" i="11"/>
  <c r="D517" i="11"/>
  <c r="D516" i="11"/>
  <c r="D515" i="11"/>
  <c r="D514" i="11"/>
  <c r="D513" i="11"/>
  <c r="D512" i="11"/>
  <c r="D511" i="11"/>
  <c r="D510" i="11"/>
  <c r="D509" i="11"/>
  <c r="D508" i="11"/>
  <c r="D507" i="11"/>
  <c r="D506" i="11"/>
  <c r="D505" i="11"/>
  <c r="D504" i="11"/>
  <c r="D503" i="11"/>
  <c r="D502" i="11"/>
  <c r="D501" i="11"/>
  <c r="D500" i="11"/>
  <c r="D499" i="11"/>
  <c r="D498" i="11"/>
  <c r="D497" i="11"/>
  <c r="D496" i="11"/>
  <c r="D495" i="11"/>
  <c r="D494" i="11"/>
  <c r="D493" i="11"/>
  <c r="D492" i="11"/>
  <c r="D491" i="11"/>
  <c r="D490" i="11"/>
  <c r="D489" i="11"/>
  <c r="D488" i="11"/>
  <c r="D487" i="11"/>
  <c r="D486" i="11"/>
  <c r="D485" i="11"/>
  <c r="D484" i="11"/>
  <c r="D483" i="11"/>
  <c r="D482" i="11"/>
  <c r="D481" i="11"/>
  <c r="D480" i="11"/>
  <c r="D479" i="11"/>
  <c r="D478" i="11"/>
  <c r="D477" i="11"/>
  <c r="D476" i="11"/>
  <c r="D475" i="11"/>
  <c r="D474" i="11"/>
  <c r="D473" i="11"/>
  <c r="D472" i="11"/>
  <c r="D471" i="11"/>
  <c r="D470" i="11"/>
  <c r="D469" i="11"/>
  <c r="D468" i="11"/>
  <c r="D467" i="11"/>
  <c r="D466" i="11"/>
  <c r="D465" i="11"/>
  <c r="D464" i="11"/>
  <c r="D463" i="11"/>
  <c r="D462" i="11"/>
  <c r="D461" i="11"/>
  <c r="D460" i="11"/>
  <c r="D459" i="11"/>
  <c r="D458" i="11"/>
  <c r="D457" i="11"/>
  <c r="D456" i="11"/>
  <c r="D455" i="11"/>
  <c r="D454" i="11"/>
  <c r="D453" i="11"/>
  <c r="D452" i="11"/>
  <c r="D451" i="11"/>
  <c r="D450" i="11"/>
  <c r="D449" i="11"/>
  <c r="D448" i="11"/>
  <c r="D447" i="11"/>
  <c r="D446" i="11"/>
  <c r="D445" i="11"/>
  <c r="D444" i="11"/>
  <c r="D443" i="11"/>
  <c r="D442" i="11"/>
  <c r="D441" i="11"/>
  <c r="D440" i="11"/>
  <c r="D439" i="11"/>
  <c r="D438" i="11"/>
  <c r="D437" i="11"/>
  <c r="D436" i="11"/>
  <c r="D435" i="11"/>
  <c r="D434" i="11"/>
  <c r="D433" i="11"/>
  <c r="D432" i="11"/>
  <c r="D431" i="11"/>
  <c r="D430" i="11"/>
  <c r="D429" i="11"/>
  <c r="D428" i="11"/>
  <c r="D427" i="11"/>
  <c r="D426" i="11"/>
  <c r="D425" i="11"/>
  <c r="D424" i="11"/>
  <c r="D423" i="11"/>
  <c r="D422" i="11"/>
  <c r="D421" i="11"/>
  <c r="D420" i="11"/>
  <c r="D419" i="11"/>
  <c r="D418" i="11"/>
  <c r="D417" i="11"/>
  <c r="D416" i="11"/>
  <c r="D415" i="11"/>
  <c r="D414" i="11"/>
  <c r="D413" i="11"/>
  <c r="D412" i="11"/>
  <c r="D411" i="11"/>
  <c r="D410" i="11"/>
  <c r="D409" i="11"/>
  <c r="D408" i="11"/>
  <c r="D407" i="11"/>
  <c r="D406" i="11"/>
  <c r="D405" i="11"/>
  <c r="D404" i="11"/>
  <c r="D403" i="11"/>
  <c r="D402" i="11"/>
  <c r="D401" i="11"/>
  <c r="D400" i="11"/>
  <c r="D399" i="11"/>
  <c r="D398" i="11"/>
  <c r="D397" i="11"/>
  <c r="D396" i="11"/>
  <c r="D395" i="11"/>
  <c r="D394" i="11"/>
  <c r="D393" i="11"/>
  <c r="D392" i="11"/>
  <c r="D391" i="11"/>
  <c r="D390" i="11"/>
  <c r="D389" i="11"/>
  <c r="D388" i="11"/>
  <c r="D387" i="11"/>
  <c r="D386" i="11"/>
  <c r="D385" i="11"/>
  <c r="D384" i="11"/>
  <c r="D383" i="11"/>
  <c r="D382" i="11"/>
  <c r="D381" i="11"/>
  <c r="D380" i="11"/>
  <c r="D379" i="11"/>
  <c r="D378" i="11"/>
  <c r="D377" i="11"/>
  <c r="D376" i="11"/>
  <c r="D375" i="11"/>
  <c r="D374" i="11"/>
  <c r="D373" i="11"/>
  <c r="D372" i="11"/>
  <c r="D371" i="11"/>
  <c r="D370" i="11"/>
  <c r="D369" i="11"/>
  <c r="D368" i="11"/>
  <c r="D367" i="11"/>
  <c r="D366" i="11"/>
  <c r="D365" i="11"/>
  <c r="D364" i="11"/>
  <c r="D363" i="11"/>
  <c r="D362" i="11"/>
  <c r="D361" i="11"/>
  <c r="D360" i="11"/>
  <c r="D359" i="11"/>
  <c r="D358" i="11"/>
  <c r="D357" i="11"/>
  <c r="D356" i="11"/>
  <c r="D355" i="11"/>
  <c r="D354" i="11"/>
  <c r="D353" i="11"/>
  <c r="D352" i="11"/>
  <c r="D351" i="11"/>
  <c r="D350" i="11"/>
  <c r="D349" i="11"/>
  <c r="D348" i="11"/>
  <c r="D347" i="11"/>
  <c r="D346" i="11"/>
  <c r="D345" i="11"/>
  <c r="D344" i="11"/>
  <c r="D343" i="11"/>
  <c r="D342" i="11"/>
  <c r="D341" i="11"/>
  <c r="D340" i="11"/>
  <c r="D339" i="11"/>
  <c r="D338" i="11"/>
  <c r="D337" i="11"/>
  <c r="D336" i="11"/>
  <c r="D335" i="11"/>
  <c r="D334" i="11"/>
  <c r="D333" i="11"/>
  <c r="D332" i="11"/>
  <c r="D331" i="11"/>
  <c r="D330" i="11"/>
  <c r="D329" i="11"/>
  <c r="D328" i="11"/>
  <c r="D327" i="11"/>
  <c r="D326" i="11"/>
  <c r="D325" i="11"/>
  <c r="D324" i="11"/>
  <c r="D323" i="11"/>
  <c r="D322" i="11"/>
  <c r="D321" i="11"/>
  <c r="D320" i="11"/>
  <c r="D319" i="11"/>
  <c r="D318" i="11"/>
  <c r="D317" i="11"/>
  <c r="D316" i="11"/>
  <c r="D315" i="11"/>
  <c r="D314" i="11"/>
  <c r="D313" i="11"/>
  <c r="D312" i="11"/>
  <c r="D311" i="11"/>
  <c r="D310" i="11"/>
  <c r="D309" i="11"/>
  <c r="D308" i="11"/>
  <c r="D307" i="11"/>
  <c r="D306" i="11"/>
  <c r="D305" i="11"/>
  <c r="D304" i="11"/>
  <c r="D303" i="11"/>
  <c r="D302" i="11"/>
  <c r="D301" i="11"/>
  <c r="D300" i="11"/>
  <c r="D299" i="11"/>
  <c r="D298" i="11"/>
  <c r="D297" i="11"/>
  <c r="D296" i="11"/>
  <c r="D295" i="11"/>
  <c r="D294" i="11"/>
  <c r="D293" i="11"/>
  <c r="D292" i="11"/>
  <c r="D291" i="11"/>
  <c r="D290" i="11"/>
  <c r="D289" i="11"/>
  <c r="D288" i="11"/>
  <c r="D287" i="11"/>
  <c r="D286" i="11"/>
  <c r="D285" i="11"/>
  <c r="D284" i="11"/>
  <c r="D283" i="11"/>
  <c r="D282" i="11"/>
  <c r="D281" i="11"/>
  <c r="D280" i="11"/>
  <c r="D279" i="11"/>
  <c r="D278" i="11"/>
  <c r="D277" i="11"/>
  <c r="D276" i="11"/>
  <c r="D275" i="11"/>
  <c r="D274" i="11"/>
  <c r="D273" i="11"/>
  <c r="D272" i="11"/>
  <c r="D271" i="11"/>
  <c r="D270" i="11"/>
  <c r="D269" i="11"/>
  <c r="D268" i="11"/>
  <c r="D267" i="11"/>
  <c r="D266" i="11"/>
  <c r="D265" i="11"/>
  <c r="D264" i="11"/>
  <c r="D263" i="11"/>
  <c r="D262" i="11"/>
  <c r="D261" i="11"/>
  <c r="D260" i="11"/>
  <c r="D259" i="11"/>
  <c r="D258" i="11"/>
  <c r="D257" i="11"/>
  <c r="D256" i="11"/>
  <c r="D255" i="11"/>
  <c r="D254" i="11"/>
  <c r="D253" i="11"/>
  <c r="D252" i="11"/>
  <c r="D251" i="11"/>
  <c r="D250" i="11"/>
  <c r="D249" i="11"/>
  <c r="D248" i="11"/>
  <c r="D247" i="11"/>
  <c r="D246" i="11"/>
  <c r="D245" i="11"/>
  <c r="D244" i="11"/>
  <c r="D243" i="11"/>
  <c r="D242" i="11"/>
  <c r="D241" i="11"/>
  <c r="D240" i="11"/>
  <c r="D239" i="11"/>
  <c r="D238" i="11"/>
  <c r="D237" i="11"/>
  <c r="D236" i="11"/>
  <c r="D235" i="11"/>
  <c r="D234" i="11"/>
  <c r="D233" i="11"/>
  <c r="D232" i="11"/>
  <c r="D231" i="11"/>
  <c r="D230" i="11"/>
  <c r="D229" i="11"/>
  <c r="D228" i="11"/>
  <c r="D227" i="11"/>
  <c r="D226" i="11"/>
  <c r="D225" i="11"/>
  <c r="D224" i="11"/>
  <c r="D223" i="11"/>
  <c r="D222" i="11"/>
  <c r="D221" i="11"/>
  <c r="D220" i="11"/>
  <c r="D219" i="11"/>
  <c r="D218" i="11"/>
  <c r="D217" i="11"/>
  <c r="D216" i="11"/>
  <c r="D215" i="11"/>
  <c r="D214" i="11"/>
  <c r="D213" i="11"/>
  <c r="D212" i="11"/>
  <c r="D211" i="11"/>
  <c r="D210" i="11"/>
  <c r="D209" i="11"/>
  <c r="D208" i="11"/>
  <c r="D207" i="11"/>
  <c r="D206" i="11"/>
  <c r="D205" i="11"/>
  <c r="D204" i="11"/>
  <c r="D203" i="11"/>
  <c r="D202" i="11"/>
  <c r="D201" i="11"/>
  <c r="D200" i="11"/>
  <c r="D199" i="11"/>
  <c r="D198" i="11"/>
  <c r="D197" i="11"/>
  <c r="D196" i="11"/>
  <c r="D195" i="11"/>
  <c r="D194" i="11"/>
  <c r="D193" i="11"/>
  <c r="D192" i="11"/>
  <c r="D191" i="11"/>
  <c r="D190" i="11"/>
  <c r="D189" i="11"/>
  <c r="D188" i="11"/>
  <c r="D187" i="11"/>
  <c r="D186" i="11"/>
  <c r="D185" i="11"/>
  <c r="D184" i="11"/>
  <c r="D183" i="11"/>
  <c r="D182" i="11"/>
  <c r="D181" i="11"/>
  <c r="D180" i="11"/>
  <c r="D179" i="11"/>
  <c r="D178" i="11"/>
  <c r="D177" i="11"/>
  <c r="D176" i="11"/>
  <c r="D175" i="11"/>
  <c r="D174" i="11"/>
  <c r="D173" i="11"/>
  <c r="D172" i="11"/>
  <c r="D171" i="11"/>
  <c r="D170" i="11"/>
  <c r="D169" i="11"/>
  <c r="D168" i="11"/>
  <c r="D167" i="11"/>
  <c r="D166" i="11"/>
  <c r="D165" i="11"/>
  <c r="D164" i="11"/>
  <c r="D163" i="11"/>
  <c r="D162" i="11"/>
  <c r="D161" i="11"/>
  <c r="D160" i="11"/>
  <c r="D159" i="11"/>
  <c r="D158" i="11"/>
  <c r="D157" i="11"/>
  <c r="D156" i="11"/>
  <c r="D155" i="11"/>
  <c r="D154" i="11"/>
  <c r="D153" i="11"/>
  <c r="D152" i="11"/>
  <c r="D151" i="11"/>
  <c r="D150" i="11"/>
  <c r="D149" i="11"/>
  <c r="D148" i="11"/>
  <c r="D147" i="11"/>
  <c r="D146" i="11"/>
  <c r="D145" i="11"/>
  <c r="D144" i="11"/>
  <c r="D143" i="11"/>
  <c r="D142" i="11"/>
  <c r="D141" i="11"/>
  <c r="D140" i="11"/>
  <c r="D139" i="11"/>
  <c r="D138" i="11"/>
  <c r="D137" i="11"/>
  <c r="D136" i="11"/>
  <c r="D135" i="11"/>
  <c r="D134" i="11"/>
  <c r="D133" i="11"/>
  <c r="D132" i="11"/>
  <c r="D131" i="11"/>
  <c r="D130" i="11"/>
  <c r="D129" i="11"/>
  <c r="D128" i="11"/>
  <c r="D127" i="11"/>
  <c r="D126" i="11"/>
  <c r="D125" i="11"/>
  <c r="D124" i="11"/>
  <c r="D123" i="11"/>
  <c r="D122" i="11"/>
  <c r="D121" i="11"/>
  <c r="D120" i="11"/>
  <c r="D119" i="11"/>
  <c r="D118" i="11"/>
  <c r="D117" i="11"/>
  <c r="D116" i="11"/>
  <c r="D115" i="11"/>
  <c r="D114" i="11"/>
  <c r="D113" i="11"/>
  <c r="D112" i="11"/>
  <c r="D111" i="11"/>
  <c r="D110" i="11"/>
  <c r="D109" i="11"/>
  <c r="D108" i="11"/>
  <c r="D107" i="11"/>
  <c r="D106" i="11"/>
  <c r="D105" i="11"/>
  <c r="D104" i="11"/>
  <c r="D103" i="11"/>
  <c r="D102" i="11"/>
  <c r="D101" i="11"/>
  <c r="D100" i="11"/>
  <c r="D99" i="11"/>
  <c r="D98" i="11"/>
  <c r="D97" i="11"/>
  <c r="D96" i="11"/>
  <c r="D95" i="11"/>
  <c r="D94" i="11"/>
  <c r="D93" i="11"/>
  <c r="D92" i="11"/>
  <c r="D91" i="11"/>
  <c r="D90" i="11"/>
  <c r="D89" i="11"/>
  <c r="D88" i="11"/>
  <c r="D87" i="11"/>
  <c r="D86" i="11"/>
  <c r="D85" i="11"/>
  <c r="D84" i="11"/>
  <c r="D83" i="11"/>
  <c r="D82" i="11"/>
  <c r="D81" i="11"/>
  <c r="D80" i="11"/>
  <c r="D79" i="11"/>
  <c r="D78" i="11"/>
  <c r="D77" i="11"/>
  <c r="D76" i="11"/>
  <c r="D75" i="11"/>
  <c r="D74" i="11"/>
  <c r="D73" i="11"/>
  <c r="D72" i="11"/>
  <c r="D71" i="11"/>
  <c r="D70" i="11"/>
  <c r="D69" i="11"/>
  <c r="D68" i="11"/>
  <c r="D67" i="11"/>
  <c r="D66" i="11"/>
  <c r="D65" i="11"/>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D3" i="11"/>
  <c r="D2" i="11"/>
  <c r="C3" i="10" l="1"/>
  <c r="D3" i="10" s="1"/>
  <c r="C4" i="10"/>
  <c r="D4" i="10" s="1"/>
  <c r="C5" i="10"/>
  <c r="C6" i="10"/>
  <c r="D6" i="10" s="1"/>
  <c r="C7" i="10"/>
  <c r="D7" i="10" s="1"/>
  <c r="C8" i="10"/>
  <c r="D8" i="10" s="1"/>
  <c r="C9" i="10"/>
  <c r="D9" i="10" s="1"/>
  <c r="C10" i="10"/>
  <c r="D10" i="10" s="1"/>
  <c r="E10" i="10" s="1"/>
  <c r="C11" i="10"/>
  <c r="D11" i="10" s="1"/>
  <c r="C12" i="10"/>
  <c r="D12" i="10" s="1"/>
  <c r="C13" i="10"/>
  <c r="D13" i="10" s="1"/>
  <c r="C14" i="10"/>
  <c r="D14" i="10"/>
  <c r="C15" i="10"/>
  <c r="D15" i="10" s="1"/>
  <c r="C16" i="10"/>
  <c r="D16" i="10" s="1"/>
  <c r="C17" i="10"/>
  <c r="D17" i="10" s="1"/>
  <c r="E17" i="10" s="1"/>
  <c r="C18" i="10"/>
  <c r="D18" i="10" s="1"/>
  <c r="E18" i="10" s="1"/>
  <c r="C19" i="10"/>
  <c r="D19" i="10" s="1"/>
  <c r="C20" i="10"/>
  <c r="D20" i="10" s="1"/>
  <c r="C21" i="10"/>
  <c r="D21" i="10" s="1"/>
  <c r="C22" i="10"/>
  <c r="C23" i="10"/>
  <c r="D23" i="10" s="1"/>
  <c r="C24" i="10"/>
  <c r="D24" i="10" s="1"/>
  <c r="C25" i="10"/>
  <c r="D25" i="10" s="1"/>
  <c r="C26" i="10"/>
  <c r="D26" i="10" s="1"/>
  <c r="C27" i="10"/>
  <c r="D27" i="10" s="1"/>
  <c r="C28" i="10"/>
  <c r="D28" i="10" s="1"/>
  <c r="C29" i="10"/>
  <c r="C30" i="10"/>
  <c r="D30" i="10" s="1"/>
  <c r="C31" i="10"/>
  <c r="D31" i="10" s="1"/>
  <c r="C32" i="10"/>
  <c r="D32" i="10" s="1"/>
  <c r="C33" i="10"/>
  <c r="D33" i="10" s="1"/>
  <c r="C34" i="10"/>
  <c r="D34" i="10" s="1"/>
  <c r="E34" i="10" s="1"/>
  <c r="C35" i="10"/>
  <c r="D35" i="10" s="1"/>
  <c r="C36" i="10"/>
  <c r="D36" i="10" s="1"/>
  <c r="C37" i="10"/>
  <c r="D37" i="10" s="1"/>
  <c r="C38" i="10"/>
  <c r="D38" i="10" s="1"/>
  <c r="C39" i="10"/>
  <c r="D39" i="10" s="1"/>
  <c r="C40" i="10"/>
  <c r="D40" i="10" s="1"/>
  <c r="C41" i="10"/>
  <c r="D41" i="10" s="1"/>
  <c r="C42" i="10"/>
  <c r="D42" i="10" s="1"/>
  <c r="C43" i="10"/>
  <c r="D43" i="10" s="1"/>
  <c r="C44" i="10"/>
  <c r="D44" i="10" s="1"/>
  <c r="C45" i="10"/>
  <c r="D45" i="10" s="1"/>
  <c r="C46" i="10"/>
  <c r="D46" i="10" s="1"/>
  <c r="C47" i="10"/>
  <c r="D47" i="10" s="1"/>
  <c r="C48" i="10"/>
  <c r="D48" i="10" s="1"/>
  <c r="C49" i="10"/>
  <c r="D49" i="10" s="1"/>
  <c r="C50" i="10"/>
  <c r="D50" i="10" s="1"/>
  <c r="E50" i="10" s="1"/>
  <c r="C51" i="10"/>
  <c r="D51" i="10" s="1"/>
  <c r="C52" i="10"/>
  <c r="D52" i="10" s="1"/>
  <c r="C53" i="10"/>
  <c r="D53" i="10" s="1"/>
  <c r="C54" i="10"/>
  <c r="C55" i="10"/>
  <c r="D55" i="10" s="1"/>
  <c r="C56" i="10"/>
  <c r="D56" i="10" s="1"/>
  <c r="C57" i="10"/>
  <c r="D57" i="10" s="1"/>
  <c r="C58" i="10"/>
  <c r="D58" i="10" s="1"/>
  <c r="C59" i="10"/>
  <c r="D59" i="10" s="1"/>
  <c r="C60" i="10"/>
  <c r="D60" i="10" s="1"/>
  <c r="C61" i="10"/>
  <c r="C62" i="10"/>
  <c r="D62" i="10" s="1"/>
  <c r="C63" i="10"/>
  <c r="D63" i="10" s="1"/>
  <c r="C64" i="10"/>
  <c r="D64" i="10" s="1"/>
  <c r="C65" i="10"/>
  <c r="D65" i="10" s="1"/>
  <c r="C66" i="10"/>
  <c r="D66" i="10" s="1"/>
  <c r="E66" i="10" s="1"/>
  <c r="C67" i="10"/>
  <c r="D67" i="10" s="1"/>
  <c r="C68" i="10"/>
  <c r="D68" i="10" s="1"/>
  <c r="C69" i="10"/>
  <c r="D69" i="10" s="1"/>
  <c r="C70" i="10"/>
  <c r="D70" i="10" s="1"/>
  <c r="C71" i="10"/>
  <c r="D71" i="10" s="1"/>
  <c r="C72" i="10"/>
  <c r="D72" i="10" s="1"/>
  <c r="C73" i="10"/>
  <c r="D73" i="10" s="1"/>
  <c r="C74" i="10"/>
  <c r="D74" i="10" s="1"/>
  <c r="C75" i="10"/>
  <c r="D75" i="10" s="1"/>
  <c r="C76" i="10"/>
  <c r="D76" i="10" s="1"/>
  <c r="C77" i="10"/>
  <c r="C78" i="10"/>
  <c r="D78" i="10" s="1"/>
  <c r="C79" i="10"/>
  <c r="D79" i="10" s="1"/>
  <c r="C80" i="10"/>
  <c r="D80" i="10" s="1"/>
  <c r="C81" i="10"/>
  <c r="D81" i="10" s="1"/>
  <c r="C82" i="10"/>
  <c r="C83" i="10"/>
  <c r="D83" i="10" s="1"/>
  <c r="C84" i="10"/>
  <c r="D84" i="10" s="1"/>
  <c r="C85" i="10"/>
  <c r="D85" i="10" s="1"/>
  <c r="C86" i="10"/>
  <c r="C87" i="10"/>
  <c r="D87" i="10" s="1"/>
  <c r="C88" i="10"/>
  <c r="D88" i="10" s="1"/>
  <c r="C89" i="10"/>
  <c r="D89" i="10" s="1"/>
  <c r="C90" i="10"/>
  <c r="D90" i="10" s="1"/>
  <c r="C91" i="10"/>
  <c r="D91" i="10" s="1"/>
  <c r="C92" i="10"/>
  <c r="D92" i="10" s="1"/>
  <c r="C93" i="10"/>
  <c r="C94" i="10"/>
  <c r="D94" i="10" s="1"/>
  <c r="C95" i="10"/>
  <c r="D95" i="10" s="1"/>
  <c r="C96" i="10"/>
  <c r="D96" i="10" s="1"/>
  <c r="C97" i="10"/>
  <c r="D97" i="10" s="1"/>
  <c r="C98" i="10"/>
  <c r="D98" i="10"/>
  <c r="C99" i="10"/>
  <c r="D99" i="10" s="1"/>
  <c r="C100" i="10"/>
  <c r="D100" i="10" s="1"/>
  <c r="C101" i="10"/>
  <c r="D101" i="10" s="1"/>
  <c r="C102" i="10"/>
  <c r="C103" i="10"/>
  <c r="D103" i="10" s="1"/>
  <c r="C104" i="10"/>
  <c r="D104" i="10" s="1"/>
  <c r="C105" i="10"/>
  <c r="D105" i="10" s="1"/>
  <c r="C106" i="10"/>
  <c r="D106" i="10" s="1"/>
  <c r="C107" i="10"/>
  <c r="D107" i="10" s="1"/>
  <c r="C108" i="10"/>
  <c r="D108" i="10" s="1"/>
  <c r="C109" i="10"/>
  <c r="D109" i="10" s="1"/>
  <c r="C110" i="10"/>
  <c r="D110" i="10" s="1"/>
  <c r="C111" i="10"/>
  <c r="D111" i="10" s="1"/>
  <c r="C112" i="10"/>
  <c r="D112" i="10" s="1"/>
  <c r="C113" i="10"/>
  <c r="D113" i="10"/>
  <c r="C114" i="10"/>
  <c r="D114" i="10" s="1"/>
  <c r="C115" i="10"/>
  <c r="D115" i="10" s="1"/>
  <c r="C116" i="10"/>
  <c r="D116" i="10" s="1"/>
  <c r="C117" i="10"/>
  <c r="D117" i="10" s="1"/>
  <c r="C118" i="10"/>
  <c r="D118" i="10" s="1"/>
  <c r="C119" i="10"/>
  <c r="D119" i="10" s="1"/>
  <c r="C120" i="10"/>
  <c r="D120" i="10" s="1"/>
  <c r="C121" i="10"/>
  <c r="D121" i="10" s="1"/>
  <c r="C122" i="10"/>
  <c r="D122" i="10" s="1"/>
  <c r="C123" i="10"/>
  <c r="D123" i="10" s="1"/>
  <c r="C124" i="10"/>
  <c r="D124" i="10" s="1"/>
  <c r="C125" i="10"/>
  <c r="D125" i="10" s="1"/>
  <c r="C126" i="10"/>
  <c r="D126" i="10" s="1"/>
  <c r="C127" i="10"/>
  <c r="D127" i="10" s="1"/>
  <c r="C128" i="10"/>
  <c r="D128" i="10" s="1"/>
  <c r="C129" i="10"/>
  <c r="C130" i="10"/>
  <c r="D130" i="10" s="1"/>
  <c r="E130" i="10" s="1"/>
  <c r="C131" i="10"/>
  <c r="D131" i="10" s="1"/>
  <c r="C132" i="10"/>
  <c r="D132" i="10" s="1"/>
  <c r="C133" i="10"/>
  <c r="D133" i="10" s="1"/>
  <c r="C134" i="10"/>
  <c r="D134" i="10" s="1"/>
  <c r="C135" i="10"/>
  <c r="D135" i="10" s="1"/>
  <c r="C136" i="10"/>
  <c r="D136" i="10" s="1"/>
  <c r="C137" i="10"/>
  <c r="D137" i="10" s="1"/>
  <c r="C138" i="10"/>
  <c r="D138" i="10" s="1"/>
  <c r="C139" i="10"/>
  <c r="D139" i="10" s="1"/>
  <c r="C140" i="10"/>
  <c r="D140" i="10" s="1"/>
  <c r="C141" i="10"/>
  <c r="D141" i="10" s="1"/>
  <c r="C142" i="10"/>
  <c r="D142" i="10" s="1"/>
  <c r="C143" i="10"/>
  <c r="D143" i="10" s="1"/>
  <c r="C144" i="10"/>
  <c r="D144" i="10" s="1"/>
  <c r="C145" i="10"/>
  <c r="D145" i="10" s="1"/>
  <c r="C146" i="10"/>
  <c r="D146" i="10" s="1"/>
  <c r="C147" i="10"/>
  <c r="D147" i="10" s="1"/>
  <c r="C148" i="10"/>
  <c r="D148" i="10" s="1"/>
  <c r="C149" i="10"/>
  <c r="D149" i="10" s="1"/>
  <c r="C150" i="10"/>
  <c r="D150" i="10" s="1"/>
  <c r="C151" i="10"/>
  <c r="D151" i="10" s="1"/>
  <c r="C152" i="10"/>
  <c r="D152" i="10" s="1"/>
  <c r="C153" i="10"/>
  <c r="D153" i="10" s="1"/>
  <c r="C154" i="10"/>
  <c r="D154" i="10" s="1"/>
  <c r="C155" i="10"/>
  <c r="D155" i="10" s="1"/>
  <c r="C156" i="10"/>
  <c r="D156" i="10" s="1"/>
  <c r="C157" i="10"/>
  <c r="D157" i="10" s="1"/>
  <c r="C158" i="10"/>
  <c r="D158" i="10" s="1"/>
  <c r="C159" i="10"/>
  <c r="D159" i="10" s="1"/>
  <c r="C160" i="10"/>
  <c r="D160" i="10" s="1"/>
  <c r="C161" i="10"/>
  <c r="D161" i="10" s="1"/>
  <c r="C162" i="10"/>
  <c r="D162" i="10" s="1"/>
  <c r="C163" i="10"/>
  <c r="D163" i="10" s="1"/>
  <c r="C164" i="10"/>
  <c r="D164" i="10" s="1"/>
  <c r="C165" i="10"/>
  <c r="D165" i="10" s="1"/>
  <c r="C166" i="10"/>
  <c r="D166" i="10" s="1"/>
  <c r="C167" i="10"/>
  <c r="D167" i="10" s="1"/>
  <c r="C168" i="10"/>
  <c r="D168" i="10" s="1"/>
  <c r="C169" i="10"/>
  <c r="D169" i="10" s="1"/>
  <c r="C170" i="10"/>
  <c r="C171" i="10"/>
  <c r="D171" i="10" s="1"/>
  <c r="C172" i="10"/>
  <c r="D172" i="10" s="1"/>
  <c r="C173" i="10"/>
  <c r="D173" i="10" s="1"/>
  <c r="C174" i="10"/>
  <c r="D174" i="10" s="1"/>
  <c r="C175" i="10"/>
  <c r="D175" i="10" s="1"/>
  <c r="C176" i="10"/>
  <c r="D176" i="10" s="1"/>
  <c r="C177" i="10"/>
  <c r="C178" i="10"/>
  <c r="D178" i="10" s="1"/>
  <c r="C179" i="10"/>
  <c r="D179" i="10" s="1"/>
  <c r="C180" i="10"/>
  <c r="D180" i="10" s="1"/>
  <c r="C181" i="10"/>
  <c r="D181" i="10" s="1"/>
  <c r="C182" i="10"/>
  <c r="D182" i="10" s="1"/>
  <c r="C183" i="10"/>
  <c r="D183" i="10" s="1"/>
  <c r="C184" i="10"/>
  <c r="D184" i="10" s="1"/>
  <c r="C185" i="10"/>
  <c r="C186" i="10"/>
  <c r="D186" i="10" s="1"/>
  <c r="C187" i="10"/>
  <c r="D187" i="10" s="1"/>
  <c r="C188" i="10"/>
  <c r="D188" i="10" s="1"/>
  <c r="C189" i="10"/>
  <c r="D189" i="10" s="1"/>
  <c r="C190" i="10"/>
  <c r="D190" i="10" s="1"/>
  <c r="C191" i="10"/>
  <c r="D191" i="10" s="1"/>
  <c r="C192" i="10"/>
  <c r="D192" i="10" s="1"/>
  <c r="C193" i="10"/>
  <c r="C194" i="10"/>
  <c r="D194" i="10" s="1"/>
  <c r="C195" i="10"/>
  <c r="D195" i="10" s="1"/>
  <c r="C196" i="10"/>
  <c r="D196" i="10" s="1"/>
  <c r="C197" i="10"/>
  <c r="D197" i="10" s="1"/>
  <c r="C198" i="10"/>
  <c r="D198" i="10" s="1"/>
  <c r="C199" i="10"/>
  <c r="D199" i="10" s="1"/>
  <c r="C200" i="10"/>
  <c r="D200" i="10" s="1"/>
  <c r="C201" i="10"/>
  <c r="D201" i="10" s="1"/>
  <c r="C202" i="10"/>
  <c r="D202" i="10" s="1"/>
  <c r="C203" i="10"/>
  <c r="D203" i="10" s="1"/>
  <c r="C204" i="10"/>
  <c r="D204" i="10" s="1"/>
  <c r="C205" i="10"/>
  <c r="D205" i="10" s="1"/>
  <c r="C206" i="10"/>
  <c r="D206" i="10" s="1"/>
  <c r="C207" i="10"/>
  <c r="C208" i="10"/>
  <c r="D208" i="10" s="1"/>
  <c r="C209" i="10"/>
  <c r="D209" i="10" s="1"/>
  <c r="C210" i="10"/>
  <c r="D210" i="10" s="1"/>
  <c r="C211" i="10"/>
  <c r="D211" i="10" s="1"/>
  <c r="C212" i="10"/>
  <c r="C213" i="10"/>
  <c r="D213" i="10" s="1"/>
  <c r="C214" i="10"/>
  <c r="C215" i="10"/>
  <c r="D215" i="10" s="1"/>
  <c r="C216" i="10"/>
  <c r="D216" i="10" s="1"/>
  <c r="C217" i="10"/>
  <c r="D217" i="10" s="1"/>
  <c r="C218" i="10"/>
  <c r="D218" i="10" s="1"/>
  <c r="C219" i="10"/>
  <c r="D219" i="10" s="1"/>
  <c r="C220" i="10"/>
  <c r="C221" i="10"/>
  <c r="D221" i="10" s="1"/>
  <c r="C222" i="10"/>
  <c r="C223" i="10"/>
  <c r="D223" i="10" s="1"/>
  <c r="C224" i="10"/>
  <c r="D224" i="10" s="1"/>
  <c r="C225" i="10"/>
  <c r="C226" i="10"/>
  <c r="D226" i="10" s="1"/>
  <c r="C227" i="10"/>
  <c r="C228" i="10"/>
  <c r="C229" i="10"/>
  <c r="D229" i="10" s="1"/>
  <c r="C230" i="10"/>
  <c r="D230" i="10" s="1"/>
  <c r="C231" i="10"/>
  <c r="D231" i="10" s="1"/>
  <c r="C232" i="10"/>
  <c r="D232" i="10" s="1"/>
  <c r="C233" i="10"/>
  <c r="C234" i="10"/>
  <c r="C235" i="10"/>
  <c r="C236" i="10"/>
  <c r="D236" i="10" s="1"/>
  <c r="C237" i="10"/>
  <c r="C238" i="10"/>
  <c r="D238" i="10" s="1"/>
  <c r="C239" i="10"/>
  <c r="D239" i="10" s="1"/>
  <c r="C240" i="10"/>
  <c r="C241" i="10"/>
  <c r="D241" i="10" s="1"/>
  <c r="C242" i="10"/>
  <c r="D242" i="10" s="1"/>
  <c r="C243" i="10"/>
  <c r="C244" i="10"/>
  <c r="D244" i="10" s="1"/>
  <c r="C245" i="10"/>
  <c r="D245" i="10" s="1"/>
  <c r="C246" i="10"/>
  <c r="D246" i="10" s="1"/>
  <c r="C247" i="10"/>
  <c r="C248" i="10"/>
  <c r="C249" i="10"/>
  <c r="C250" i="10"/>
  <c r="D250" i="10" s="1"/>
  <c r="C251" i="10"/>
  <c r="C252" i="10"/>
  <c r="D252" i="10" s="1"/>
  <c r="C253" i="10"/>
  <c r="D253" i="10" s="1"/>
  <c r="C254" i="10"/>
  <c r="D254" i="10" s="1"/>
  <c r="C255" i="10"/>
  <c r="C256" i="10"/>
  <c r="C257" i="10"/>
  <c r="C258" i="10"/>
  <c r="C259" i="10"/>
  <c r="D259" i="10" s="1"/>
  <c r="C260" i="10"/>
  <c r="D260" i="10" s="1"/>
  <c r="C261" i="10"/>
  <c r="C262" i="10"/>
  <c r="C263" i="10"/>
  <c r="D263" i="10" s="1"/>
  <c r="C264" i="10"/>
  <c r="C265" i="10"/>
  <c r="D265" i="10" s="1"/>
  <c r="C266" i="10"/>
  <c r="D266" i="10" s="1"/>
  <c r="C267" i="10"/>
  <c r="D267" i="10" s="1"/>
  <c r="C268" i="10"/>
  <c r="C269" i="10"/>
  <c r="C270" i="10"/>
  <c r="D270" i="10" s="1"/>
  <c r="C271" i="10"/>
  <c r="C272" i="10"/>
  <c r="D272" i="10" s="1"/>
  <c r="C273" i="10"/>
  <c r="D273" i="10" s="1"/>
  <c r="C274" i="10"/>
  <c r="C275" i="10"/>
  <c r="C276" i="10"/>
  <c r="C277" i="10"/>
  <c r="D277" i="10" s="1"/>
  <c r="C278" i="10"/>
  <c r="C279" i="10"/>
  <c r="D279" i="10" s="1"/>
  <c r="C280" i="10"/>
  <c r="D280" i="10" s="1"/>
  <c r="C281" i="10"/>
  <c r="D281" i="10" s="1"/>
  <c r="C282" i="10"/>
  <c r="C283" i="10"/>
  <c r="C284" i="10"/>
  <c r="C285" i="10"/>
  <c r="D285" i="10" s="1"/>
  <c r="C286" i="10"/>
  <c r="C287" i="10"/>
  <c r="D287" i="10" s="1"/>
  <c r="C288" i="10"/>
  <c r="D288" i="10" s="1"/>
  <c r="C289" i="10"/>
  <c r="D289" i="10" s="1"/>
  <c r="C290" i="10"/>
  <c r="D290" i="10" s="1"/>
  <c r="C291" i="10"/>
  <c r="D291" i="10" s="1"/>
  <c r="C292" i="10"/>
  <c r="C293" i="10"/>
  <c r="D293" i="10" s="1"/>
  <c r="C294" i="10"/>
  <c r="D294" i="10" s="1"/>
  <c r="C295" i="10"/>
  <c r="C296" i="10"/>
  <c r="C297" i="10"/>
  <c r="C298" i="10"/>
  <c r="D298" i="10" s="1"/>
  <c r="C299" i="10"/>
  <c r="C300" i="10"/>
  <c r="D300" i="10" s="1"/>
  <c r="C301" i="10"/>
  <c r="C302" i="10"/>
  <c r="C303" i="10"/>
  <c r="C304" i="10"/>
  <c r="C305" i="10"/>
  <c r="D305" i="10" s="1"/>
  <c r="C306" i="10"/>
  <c r="D306" i="10" s="1"/>
  <c r="C307" i="10"/>
  <c r="D307" i="10" s="1"/>
  <c r="C308" i="10"/>
  <c r="D308" i="10" s="1"/>
  <c r="C309" i="10"/>
  <c r="D309" i="10" s="1"/>
  <c r="C310" i="10"/>
  <c r="C311" i="10"/>
  <c r="C312" i="10"/>
  <c r="D312" i="10" s="1"/>
  <c r="C313" i="10"/>
  <c r="D313" i="10" s="1"/>
  <c r="C314" i="10"/>
  <c r="D314" i="10" s="1"/>
  <c r="C315" i="10"/>
  <c r="C316" i="10"/>
  <c r="C317" i="10"/>
  <c r="D317" i="10" s="1"/>
  <c r="C318" i="10"/>
  <c r="D318" i="10" s="1"/>
  <c r="C319" i="10"/>
  <c r="D319" i="10" s="1"/>
  <c r="C320" i="10"/>
  <c r="D320" i="10" s="1"/>
  <c r="C321" i="10"/>
  <c r="D321" i="10" s="1"/>
  <c r="C322" i="10"/>
  <c r="C323" i="10"/>
  <c r="D323" i="10" s="1"/>
  <c r="C324" i="10"/>
  <c r="C325" i="10"/>
  <c r="D325" i="10" s="1"/>
  <c r="C326" i="10"/>
  <c r="D326" i="10" s="1"/>
  <c r="C327" i="10"/>
  <c r="C328" i="10"/>
  <c r="C329" i="10"/>
  <c r="D329" i="10" s="1"/>
  <c r="C330" i="10"/>
  <c r="C331" i="10"/>
  <c r="C332" i="10"/>
  <c r="D332" i="10" s="1"/>
  <c r="C333" i="10"/>
  <c r="C334" i="10"/>
  <c r="C335" i="10"/>
  <c r="C336" i="10"/>
  <c r="D336" i="10" s="1"/>
  <c r="C337" i="10"/>
  <c r="C338" i="10"/>
  <c r="C339" i="10"/>
  <c r="C340" i="10"/>
  <c r="C341" i="10"/>
  <c r="C342" i="10"/>
  <c r="D342" i="10" s="1"/>
  <c r="C343" i="10"/>
  <c r="D343" i="10" s="1"/>
  <c r="C344" i="10"/>
  <c r="D344" i="10" s="1"/>
  <c r="C345" i="10"/>
  <c r="C346" i="10"/>
  <c r="C347" i="10"/>
  <c r="C348" i="10"/>
  <c r="C349" i="10"/>
  <c r="D349" i="10" s="1"/>
  <c r="C350" i="10"/>
  <c r="C351" i="10"/>
  <c r="D351" i="10" s="1"/>
  <c r="C352" i="10"/>
  <c r="D352" i="10" s="1"/>
  <c r="C353" i="10"/>
  <c r="C354" i="10"/>
  <c r="D354" i="10" s="1"/>
  <c r="C355" i="10"/>
  <c r="D355" i="10" s="1"/>
  <c r="C356" i="10"/>
  <c r="C357" i="10"/>
  <c r="C358" i="10"/>
  <c r="C359" i="10"/>
  <c r="D359" i="10" s="1"/>
  <c r="C360" i="10"/>
  <c r="C361" i="10"/>
  <c r="D361" i="10" s="1"/>
  <c r="C362" i="10"/>
  <c r="C363" i="10"/>
  <c r="C364" i="10"/>
  <c r="C365" i="10"/>
  <c r="D365" i="10" s="1"/>
  <c r="C366" i="10"/>
  <c r="D366" i="10" s="1"/>
  <c r="C367" i="10"/>
  <c r="C368" i="10"/>
  <c r="C369" i="10"/>
  <c r="D369" i="10" s="1"/>
  <c r="C370" i="10"/>
  <c r="D370" i="10" s="1"/>
  <c r="C371" i="10"/>
  <c r="D371" i="10" s="1"/>
  <c r="C372" i="10"/>
  <c r="C373" i="10"/>
  <c r="C374" i="10"/>
  <c r="C375" i="10"/>
  <c r="C376" i="10"/>
  <c r="C377" i="10"/>
  <c r="D377" i="10" s="1"/>
  <c r="C378" i="10"/>
  <c r="D378" i="10" s="1"/>
  <c r="C379" i="10"/>
  <c r="D379" i="10" s="1"/>
  <c r="C380" i="10"/>
  <c r="D380" i="10" s="1"/>
  <c r="C381" i="10"/>
  <c r="C382" i="10"/>
  <c r="C383" i="10"/>
  <c r="D383" i="10" s="1"/>
  <c r="C384" i="10"/>
  <c r="C385" i="10"/>
  <c r="D385" i="10" s="1"/>
  <c r="C386" i="10"/>
  <c r="C387" i="10"/>
  <c r="D387" i="10" s="1"/>
  <c r="C388" i="10"/>
  <c r="C389" i="10"/>
  <c r="D389" i="10" s="1"/>
  <c r="C390" i="10"/>
  <c r="D390" i="10" s="1"/>
  <c r="C391" i="10"/>
  <c r="D391" i="10" s="1"/>
  <c r="C392" i="10"/>
  <c r="C393" i="10"/>
  <c r="C394" i="10"/>
  <c r="C395" i="10"/>
  <c r="C396" i="10"/>
  <c r="C397" i="10"/>
  <c r="D397" i="10" s="1"/>
  <c r="C398" i="10"/>
  <c r="D398" i="10" s="1"/>
  <c r="C399" i="10"/>
  <c r="D399" i="10" s="1"/>
  <c r="C400" i="10"/>
  <c r="D400" i="10" s="1"/>
  <c r="C401" i="10"/>
  <c r="C402" i="10"/>
  <c r="D402" i="10" s="1"/>
  <c r="C403" i="10"/>
  <c r="C404" i="10"/>
  <c r="C405" i="10"/>
  <c r="C406" i="10"/>
  <c r="D406" i="10" s="1"/>
  <c r="C407" i="10"/>
  <c r="D407" i="10" s="1"/>
  <c r="C408" i="10"/>
  <c r="C409" i="10"/>
  <c r="D409" i="10" s="1"/>
  <c r="C410" i="10"/>
  <c r="C411" i="10"/>
  <c r="C412" i="10"/>
  <c r="C413" i="10"/>
  <c r="D413" i="10" s="1"/>
  <c r="C414" i="10"/>
  <c r="C415" i="10"/>
  <c r="C416" i="10"/>
  <c r="C417" i="10"/>
  <c r="C418" i="10"/>
  <c r="D418" i="10" s="1"/>
  <c r="C419" i="10"/>
  <c r="D419" i="10" s="1"/>
  <c r="C420" i="10"/>
  <c r="C421" i="10"/>
  <c r="D421" i="10" s="1"/>
  <c r="C422" i="10"/>
  <c r="D422" i="10" s="1"/>
  <c r="C423" i="10"/>
  <c r="C424" i="10"/>
  <c r="C425" i="10"/>
  <c r="D425" i="10" s="1"/>
  <c r="C426" i="10"/>
  <c r="C427" i="10"/>
  <c r="C428" i="10"/>
  <c r="C429" i="10"/>
  <c r="D429" i="10" s="1"/>
  <c r="C430" i="10"/>
  <c r="D430" i="10" s="1"/>
  <c r="C431" i="10"/>
  <c r="D431" i="10" s="1"/>
  <c r="C432" i="10"/>
  <c r="C433" i="10"/>
  <c r="D433" i="10" s="1"/>
  <c r="C434" i="10"/>
  <c r="D434" i="10" s="1"/>
  <c r="C435" i="10"/>
  <c r="C436" i="10"/>
  <c r="C437" i="10"/>
  <c r="C438" i="10"/>
  <c r="D438" i="10" s="1"/>
  <c r="C439" i="10"/>
  <c r="D439" i="10" s="1"/>
  <c r="C440" i="10"/>
  <c r="C441" i="10"/>
  <c r="D441" i="10" s="1"/>
  <c r="C442" i="10"/>
  <c r="C443" i="10"/>
  <c r="D443" i="10" s="1"/>
  <c r="C444" i="10"/>
  <c r="C445" i="10"/>
  <c r="D445" i="10" s="1"/>
  <c r="C446" i="10"/>
  <c r="C447" i="10"/>
  <c r="C448" i="10"/>
  <c r="C449" i="10"/>
  <c r="C450" i="10"/>
  <c r="D450" i="10" s="1"/>
  <c r="C451" i="10"/>
  <c r="D451" i="10" s="1"/>
  <c r="C452" i="10"/>
  <c r="C453" i="10"/>
  <c r="D453" i="10" s="1"/>
  <c r="C454" i="10"/>
  <c r="D454" i="10" s="1"/>
  <c r="C455" i="10"/>
  <c r="C456" i="10"/>
  <c r="C457" i="10"/>
  <c r="D457" i="10" s="1"/>
  <c r="C458" i="10"/>
  <c r="C459" i="10"/>
  <c r="D459" i="10" s="1"/>
  <c r="C460" i="10"/>
  <c r="C461" i="10"/>
  <c r="D461" i="10" s="1"/>
  <c r="C462" i="10"/>
  <c r="D462" i="10" s="1"/>
  <c r="C463" i="10"/>
  <c r="D463" i="10" s="1"/>
  <c r="C464" i="10"/>
  <c r="C465" i="10"/>
  <c r="D465" i="10" s="1"/>
  <c r="C466" i="10"/>
  <c r="D466" i="10" s="1"/>
  <c r="C467" i="10"/>
  <c r="C468" i="10"/>
  <c r="C469" i="10"/>
  <c r="C470" i="10"/>
  <c r="D470" i="10" s="1"/>
  <c r="C471" i="10"/>
  <c r="D471" i="10" s="1"/>
  <c r="C472" i="10"/>
  <c r="C473" i="10"/>
  <c r="C474" i="10"/>
  <c r="D474" i="10" s="1"/>
  <c r="C475" i="10"/>
  <c r="D475" i="10" s="1"/>
  <c r="C476" i="10"/>
  <c r="C477" i="10"/>
  <c r="D477" i="10" s="1"/>
  <c r="C478" i="10"/>
  <c r="C479" i="10"/>
  <c r="D479" i="10" s="1"/>
  <c r="C480" i="10"/>
  <c r="C481" i="10"/>
  <c r="C482" i="10"/>
  <c r="D482" i="10" s="1"/>
  <c r="C483" i="10"/>
  <c r="C484" i="10"/>
  <c r="C485" i="10"/>
  <c r="D485" i="10" s="1"/>
  <c r="C486" i="10"/>
  <c r="D486" i="10" s="1"/>
  <c r="C487" i="10"/>
  <c r="C488" i="10"/>
  <c r="C489" i="10"/>
  <c r="D489" i="10" s="1"/>
  <c r="C490" i="10"/>
  <c r="C491" i="10"/>
  <c r="D491" i="10" s="1"/>
  <c r="C492" i="10"/>
  <c r="C493" i="10"/>
  <c r="D493" i="10" s="1"/>
  <c r="C494" i="10"/>
  <c r="D494" i="10" s="1"/>
  <c r="C495" i="10"/>
  <c r="D495" i="10" s="1"/>
  <c r="C496" i="10"/>
  <c r="C497" i="10"/>
  <c r="D497" i="10" s="1"/>
  <c r="C498" i="10"/>
  <c r="C499" i="10"/>
  <c r="C500" i="10"/>
  <c r="C501" i="10"/>
  <c r="C502" i="10"/>
  <c r="D502" i="10" s="1"/>
  <c r="C503" i="10"/>
  <c r="D503" i="10" s="1"/>
  <c r="C504" i="10"/>
  <c r="C505" i="10"/>
  <c r="D505" i="10" s="1"/>
  <c r="C506" i="10"/>
  <c r="D506" i="10" s="1"/>
  <c r="C507" i="10"/>
  <c r="D507" i="10" s="1"/>
  <c r="C508" i="10"/>
  <c r="C509" i="10"/>
  <c r="D509" i="10" s="1"/>
  <c r="C510" i="10"/>
  <c r="C511" i="10"/>
  <c r="D511" i="10" s="1"/>
  <c r="C512" i="10"/>
  <c r="C513" i="10"/>
  <c r="C514" i="10"/>
  <c r="C515" i="10"/>
  <c r="D515" i="10" s="1"/>
  <c r="C516" i="10"/>
  <c r="C517" i="10"/>
  <c r="D517" i="10" s="1"/>
  <c r="C518" i="10"/>
  <c r="D518" i="10" s="1"/>
  <c r="C519" i="10"/>
  <c r="C520" i="10"/>
  <c r="C521" i="10"/>
  <c r="D521" i="10" s="1"/>
  <c r="C522" i="10"/>
  <c r="C523" i="10"/>
  <c r="D523" i="10" s="1"/>
  <c r="C524" i="10"/>
  <c r="C525" i="10"/>
  <c r="D525" i="10" s="1"/>
  <c r="C526" i="10"/>
  <c r="C527" i="10"/>
  <c r="D527" i="10" s="1"/>
  <c r="C528" i="10"/>
  <c r="D528" i="10" s="1"/>
  <c r="C529" i="10"/>
  <c r="D529" i="10" s="1"/>
  <c r="C530" i="10"/>
  <c r="C531" i="10"/>
  <c r="D531" i="10" s="1"/>
  <c r="C532" i="10"/>
  <c r="D532" i="10" s="1"/>
  <c r="C533" i="10"/>
  <c r="C534" i="10"/>
  <c r="C535" i="10"/>
  <c r="D535" i="10" s="1"/>
  <c r="C536" i="10"/>
  <c r="D536" i="10" s="1"/>
  <c r="C537" i="10"/>
  <c r="D537" i="10" s="1"/>
  <c r="C538" i="10"/>
  <c r="C539" i="10"/>
  <c r="D539" i="10" s="1"/>
  <c r="C540" i="10"/>
  <c r="D540" i="10" s="1"/>
  <c r="C541" i="10"/>
  <c r="D541" i="10" s="1"/>
  <c r="C542" i="10"/>
  <c r="C543" i="10"/>
  <c r="D543" i="10" s="1"/>
  <c r="C544" i="10"/>
  <c r="D544" i="10" s="1"/>
  <c r="C545" i="10"/>
  <c r="D545" i="10" s="1"/>
  <c r="C2" i="10"/>
  <c r="E154" i="10" l="1"/>
  <c r="E9" i="10"/>
  <c r="E96" i="10"/>
  <c r="E90" i="10"/>
  <c r="E42" i="10"/>
  <c r="E40" i="10"/>
  <c r="E32" i="10"/>
  <c r="E361" i="10"/>
  <c r="E134" i="10"/>
  <c r="E113" i="10"/>
  <c r="E65" i="10"/>
  <c r="E152" i="10"/>
  <c r="E70" i="10"/>
  <c r="E208" i="10"/>
  <c r="E146" i="10"/>
  <c r="E88" i="10"/>
  <c r="E326" i="10"/>
  <c r="E314" i="10"/>
  <c r="E390" i="10"/>
  <c r="E98" i="10"/>
  <c r="D82" i="10"/>
  <c r="E82" i="10" s="1"/>
  <c r="E49" i="10"/>
  <c r="E14" i="10"/>
  <c r="E192" i="10"/>
  <c r="E144" i="10"/>
  <c r="E26" i="10"/>
  <c r="E325" i="10"/>
  <c r="E162" i="10"/>
  <c r="E69" i="10"/>
  <c r="E33" i="10"/>
  <c r="E184" i="10"/>
  <c r="E138" i="10"/>
  <c r="E72" i="10"/>
  <c r="E24" i="10"/>
  <c r="E407" i="10"/>
  <c r="E13" i="10"/>
  <c r="E176" i="10"/>
  <c r="E136" i="10"/>
  <c r="E58" i="10"/>
  <c r="E16" i="10"/>
  <c r="E406" i="10"/>
  <c r="E317" i="10"/>
  <c r="E109" i="10"/>
  <c r="E81" i="10"/>
  <c r="E6" i="10"/>
  <c r="E168" i="10"/>
  <c r="E128" i="10"/>
  <c r="E56" i="10"/>
  <c r="D225" i="10"/>
  <c r="E225" i="10" s="1"/>
  <c r="E173" i="10"/>
  <c r="E166" i="10"/>
  <c r="D129" i="10"/>
  <c r="E129" i="10" s="1"/>
  <c r="E101" i="10"/>
  <c r="D22" i="10"/>
  <c r="E22" i="10" s="1"/>
  <c r="E160" i="10"/>
  <c r="E120" i="10"/>
  <c r="E48" i="10"/>
  <c r="E8" i="10"/>
  <c r="D404" i="10"/>
  <c r="E404" i="10" s="1"/>
  <c r="D381" i="10"/>
  <c r="E381" i="10" s="1"/>
  <c r="D376" i="10"/>
  <c r="E376" i="10" s="1"/>
  <c r="D364" i="10"/>
  <c r="E364" i="10" s="1"/>
  <c r="D357" i="10"/>
  <c r="E357" i="10" s="1"/>
  <c r="D339" i="10"/>
  <c r="E339" i="10" s="1"/>
  <c r="D331" i="10"/>
  <c r="E331" i="10" s="1"/>
  <c r="D284" i="10"/>
  <c r="E284" i="10" s="1"/>
  <c r="D276" i="10"/>
  <c r="E276" i="10" s="1"/>
  <c r="D488" i="10"/>
  <c r="E488" i="10" s="1"/>
  <c r="D2" i="10"/>
  <c r="E2" i="10" s="1"/>
  <c r="E537" i="10"/>
  <c r="E528" i="10"/>
  <c r="E518" i="10"/>
  <c r="D513" i="10"/>
  <c r="E513" i="10" s="1"/>
  <c r="E503" i="10"/>
  <c r="E493" i="10"/>
  <c r="D487" i="10"/>
  <c r="E487" i="10" s="1"/>
  <c r="E477" i="10"/>
  <c r="D472" i="10"/>
  <c r="E472" i="10" s="1"/>
  <c r="E462" i="10"/>
  <c r="E457" i="10"/>
  <c r="D446" i="10"/>
  <c r="E446" i="10" s="1"/>
  <c r="D436" i="10"/>
  <c r="E436" i="10" s="1"/>
  <c r="E431" i="10"/>
  <c r="D426" i="10"/>
  <c r="E426" i="10" s="1"/>
  <c r="E421" i="10"/>
  <c r="D415" i="10"/>
  <c r="E415" i="10" s="1"/>
  <c r="E409" i="10"/>
  <c r="D403" i="10"/>
  <c r="E403" i="10" s="1"/>
  <c r="E398" i="10"/>
  <c r="D392" i="10"/>
  <c r="E392" i="10" s="1"/>
  <c r="E387" i="10"/>
  <c r="D375" i="10"/>
  <c r="E375" i="10" s="1"/>
  <c r="E369" i="10"/>
  <c r="D363" i="10"/>
  <c r="E363" i="10" s="1"/>
  <c r="D356" i="10"/>
  <c r="E356" i="10" s="1"/>
  <c r="E351" i="10"/>
  <c r="D338" i="10"/>
  <c r="E338" i="10" s="1"/>
  <c r="D330" i="10"/>
  <c r="E330" i="10" s="1"/>
  <c r="D324" i="10"/>
  <c r="E324" i="10" s="1"/>
  <c r="D311" i="10"/>
  <c r="E311" i="10" s="1"/>
  <c r="E305" i="10"/>
  <c r="D297" i="10"/>
  <c r="E297" i="10" s="1"/>
  <c r="E290" i="10"/>
  <c r="D283" i="10"/>
  <c r="E283" i="10" s="1"/>
  <c r="D275" i="10"/>
  <c r="E275" i="10" s="1"/>
  <c r="D268" i="10"/>
  <c r="E268" i="10" s="1"/>
  <c r="D261" i="10"/>
  <c r="E261" i="10" s="1"/>
  <c r="D542" i="10"/>
  <c r="E542" i="10" s="1"/>
  <c r="D437" i="10"/>
  <c r="E437" i="10" s="1"/>
  <c r="D416" i="10"/>
  <c r="E416" i="10" s="1"/>
  <c r="E507" i="10"/>
  <c r="E497" i="10"/>
  <c r="D492" i="10"/>
  <c r="E492" i="10" s="1"/>
  <c r="E482" i="10"/>
  <c r="D476" i="10"/>
  <c r="E476" i="10" s="1"/>
  <c r="E466" i="10"/>
  <c r="D456" i="10"/>
  <c r="E456" i="10" s="1"/>
  <c r="E451" i="10"/>
  <c r="E441" i="10"/>
  <c r="D435" i="10"/>
  <c r="E435" i="10" s="1"/>
  <c r="D420" i="10"/>
  <c r="E420" i="10" s="1"/>
  <c r="D414" i="10"/>
  <c r="E414" i="10" s="1"/>
  <c r="D408" i="10"/>
  <c r="E408" i="10" s="1"/>
  <c r="D386" i="10"/>
  <c r="E386" i="10" s="1"/>
  <c r="D374" i="10"/>
  <c r="E374" i="10" s="1"/>
  <c r="D368" i="10"/>
  <c r="E368" i="10" s="1"/>
  <c r="D362" i="10"/>
  <c r="E362" i="10" s="1"/>
  <c r="D350" i="10"/>
  <c r="E350" i="10" s="1"/>
  <c r="D337" i="10"/>
  <c r="E337" i="10" s="1"/>
  <c r="D310" i="10"/>
  <c r="E310" i="10" s="1"/>
  <c r="D304" i="10"/>
  <c r="E304" i="10" s="1"/>
  <c r="D296" i="10"/>
  <c r="E296" i="10" s="1"/>
  <c r="D282" i="10"/>
  <c r="E282" i="10" s="1"/>
  <c r="D274" i="10"/>
  <c r="E274" i="10" s="1"/>
  <c r="D237" i="10"/>
  <c r="E237" i="10" s="1"/>
  <c r="D207" i="10"/>
  <c r="E207" i="10" s="1"/>
  <c r="D193" i="10"/>
  <c r="E193" i="10" s="1"/>
  <c r="D185" i="10"/>
  <c r="E185" i="10" s="1"/>
  <c r="D177" i="10"/>
  <c r="E177" i="10" s="1"/>
  <c r="D170" i="10"/>
  <c r="E170" i="10" s="1"/>
  <c r="E541" i="10"/>
  <c r="E545" i="10"/>
  <c r="E536" i="10"/>
  <c r="E527" i="10"/>
  <c r="D522" i="10"/>
  <c r="E522" i="10" s="1"/>
  <c r="E517" i="10"/>
  <c r="E502" i="10"/>
  <c r="D496" i="10"/>
  <c r="E496" i="10" s="1"/>
  <c r="E486" i="10"/>
  <c r="D481" i="10"/>
  <c r="E481" i="10" s="1"/>
  <c r="E471" i="10"/>
  <c r="E461" i="10"/>
  <c r="D455" i="10"/>
  <c r="E455" i="10" s="1"/>
  <c r="E445" i="10"/>
  <c r="D440" i="10"/>
  <c r="E440" i="10" s="1"/>
  <c r="E430" i="10"/>
  <c r="E425" i="10"/>
  <c r="E402" i="10"/>
  <c r="E397" i="10"/>
  <c r="E379" i="10"/>
  <c r="D373" i="10"/>
  <c r="E373" i="10" s="1"/>
  <c r="D367" i="10"/>
  <c r="E367" i="10" s="1"/>
  <c r="E355" i="10"/>
  <c r="E343" i="10"/>
  <c r="D328" i="10"/>
  <c r="E328" i="10" s="1"/>
  <c r="D322" i="10"/>
  <c r="E322" i="10" s="1"/>
  <c r="D316" i="10"/>
  <c r="E316" i="10" s="1"/>
  <c r="D303" i="10"/>
  <c r="E303" i="10" s="1"/>
  <c r="D295" i="10"/>
  <c r="E295" i="10" s="1"/>
  <c r="E289" i="10"/>
  <c r="D251" i="10"/>
  <c r="E251" i="10" s="1"/>
  <c r="D243" i="10"/>
  <c r="E243" i="10" s="1"/>
  <c r="D228" i="10"/>
  <c r="E228" i="10" s="1"/>
  <c r="D222" i="10"/>
  <c r="E222" i="10" s="1"/>
  <c r="D214" i="10"/>
  <c r="E214" i="10" s="1"/>
  <c r="D452" i="10"/>
  <c r="E452" i="10" s="1"/>
  <c r="E540" i="10"/>
  <c r="E511" i="10"/>
  <c r="D501" i="10"/>
  <c r="E501" i="10" s="1"/>
  <c r="E491" i="10"/>
  <c r="D480" i="10"/>
  <c r="E480" i="10" s="1"/>
  <c r="E475" i="10"/>
  <c r="E465" i="10"/>
  <c r="D460" i="10"/>
  <c r="E460" i="10" s="1"/>
  <c r="E450" i="10"/>
  <c r="D444" i="10"/>
  <c r="E444" i="10" s="1"/>
  <c r="E434" i="10"/>
  <c r="D424" i="10"/>
  <c r="E424" i="10" s="1"/>
  <c r="E419" i="10"/>
  <c r="E413" i="10"/>
  <c r="D401" i="10"/>
  <c r="E401" i="10" s="1"/>
  <c r="D396" i="10"/>
  <c r="E396" i="10" s="1"/>
  <c r="D384" i="10"/>
  <c r="E384" i="10" s="1"/>
  <c r="D372" i="10"/>
  <c r="E372" i="10" s="1"/>
  <c r="D348" i="10"/>
  <c r="E348" i="10" s="1"/>
  <c r="D335" i="10"/>
  <c r="E335" i="10" s="1"/>
  <c r="D327" i="10"/>
  <c r="E327" i="10" s="1"/>
  <c r="D315" i="10"/>
  <c r="E315" i="10" s="1"/>
  <c r="E309" i="10"/>
  <c r="D302" i="10"/>
  <c r="E302" i="10" s="1"/>
  <c r="D258" i="10"/>
  <c r="E258" i="10" s="1"/>
  <c r="D235" i="10"/>
  <c r="E235" i="10" s="1"/>
  <c r="D227" i="10"/>
  <c r="E227" i="10" s="1"/>
  <c r="D508" i="10"/>
  <c r="E508" i="10" s="1"/>
  <c r="E532" i="10"/>
  <c r="E531" i="10"/>
  <c r="D516" i="10"/>
  <c r="E516" i="10" s="1"/>
  <c r="E506" i="10"/>
  <c r="E544" i="10"/>
  <c r="E535" i="10"/>
  <c r="D530" i="10"/>
  <c r="E530" i="10" s="1"/>
  <c r="E521" i="10"/>
  <c r="D510" i="10"/>
  <c r="E510" i="10" s="1"/>
  <c r="D500" i="10"/>
  <c r="E500" i="10" s="1"/>
  <c r="E495" i="10"/>
  <c r="D490" i="10"/>
  <c r="E490" i="10" s="1"/>
  <c r="E485" i="10"/>
  <c r="E470" i="10"/>
  <c r="D464" i="10"/>
  <c r="E464" i="10" s="1"/>
  <c r="E454" i="10"/>
  <c r="D449" i="10"/>
  <c r="E449" i="10" s="1"/>
  <c r="E439" i="10"/>
  <c r="E429" i="10"/>
  <c r="D423" i="10"/>
  <c r="E423" i="10" s="1"/>
  <c r="D412" i="10"/>
  <c r="E412" i="10" s="1"/>
  <c r="D395" i="10"/>
  <c r="E395" i="10" s="1"/>
  <c r="E378" i="10"/>
  <c r="E366" i="10"/>
  <c r="D360" i="10"/>
  <c r="E360" i="10" s="1"/>
  <c r="E354" i="10"/>
  <c r="D347" i="10"/>
  <c r="E347" i="10" s="1"/>
  <c r="E342" i="10"/>
  <c r="D334" i="10"/>
  <c r="E334" i="10" s="1"/>
  <c r="E321" i="10"/>
  <c r="D271" i="10"/>
  <c r="E271" i="10" s="1"/>
  <c r="D264" i="10"/>
  <c r="E264" i="10" s="1"/>
  <c r="D257" i="10"/>
  <c r="E257" i="10" s="1"/>
  <c r="D249" i="10"/>
  <c r="E249" i="10" s="1"/>
  <c r="D234" i="10"/>
  <c r="E234" i="10" s="1"/>
  <c r="D220" i="10"/>
  <c r="E220" i="10" s="1"/>
  <c r="D212" i="10"/>
  <c r="E212" i="10" s="1"/>
  <c r="E205" i="10"/>
  <c r="E198" i="10"/>
  <c r="D467" i="10"/>
  <c r="E467" i="10" s="1"/>
  <c r="E523" i="10"/>
  <c r="D526" i="10"/>
  <c r="E526" i="10" s="1"/>
  <c r="D534" i="10"/>
  <c r="E534" i="10" s="1"/>
  <c r="E525" i="10"/>
  <c r="E515" i="10"/>
  <c r="E505" i="10"/>
  <c r="D484" i="10"/>
  <c r="E484" i="10" s="1"/>
  <c r="E479" i="10"/>
  <c r="E474" i="10"/>
  <c r="D469" i="10"/>
  <c r="E469" i="10" s="1"/>
  <c r="E459" i="10"/>
  <c r="D448" i="10"/>
  <c r="E448" i="10" s="1"/>
  <c r="E443" i="10"/>
  <c r="E433" i="10"/>
  <c r="D428" i="10"/>
  <c r="E428" i="10" s="1"/>
  <c r="E418" i="10"/>
  <c r="D411" i="10"/>
  <c r="E411" i="10" s="1"/>
  <c r="D394" i="10"/>
  <c r="E394" i="10" s="1"/>
  <c r="E389" i="10"/>
  <c r="E383" i="10"/>
  <c r="D353" i="10"/>
  <c r="E353" i="10" s="1"/>
  <c r="D346" i="10"/>
  <c r="E346" i="10" s="1"/>
  <c r="D341" i="10"/>
  <c r="E341" i="10" s="1"/>
  <c r="D333" i="10"/>
  <c r="E333" i="10" s="1"/>
  <c r="D292" i="10"/>
  <c r="E292" i="10" s="1"/>
  <c r="D286" i="10"/>
  <c r="E286" i="10" s="1"/>
  <c r="D278" i="10"/>
  <c r="E278" i="10" s="1"/>
  <c r="D256" i="10"/>
  <c r="E256" i="10" s="1"/>
  <c r="D248" i="10"/>
  <c r="E248" i="10" s="1"/>
  <c r="E241" i="10"/>
  <c r="D233" i="10"/>
  <c r="E233" i="10" s="1"/>
  <c r="E226" i="10"/>
  <c r="D512" i="10"/>
  <c r="E512" i="10" s="1"/>
  <c r="E539" i="10"/>
  <c r="D520" i="10"/>
  <c r="E520" i="10" s="1"/>
  <c r="D499" i="10"/>
  <c r="E499" i="10" s="1"/>
  <c r="E543" i="10"/>
  <c r="D538" i="10"/>
  <c r="E538" i="10" s="1"/>
  <c r="D533" i="10"/>
  <c r="E533" i="10" s="1"/>
  <c r="E529" i="10"/>
  <c r="D524" i="10"/>
  <c r="E524" i="10" s="1"/>
  <c r="D519" i="10"/>
  <c r="E519" i="10" s="1"/>
  <c r="D514" i="10"/>
  <c r="E514" i="10" s="1"/>
  <c r="E509" i="10"/>
  <c r="D504" i="10"/>
  <c r="E504" i="10" s="1"/>
  <c r="D498" i="10"/>
  <c r="E498" i="10" s="1"/>
  <c r="E494" i="10"/>
  <c r="E489" i="10"/>
  <c r="D483" i="10"/>
  <c r="E483" i="10" s="1"/>
  <c r="D478" i="10"/>
  <c r="E478" i="10" s="1"/>
  <c r="D473" i="10"/>
  <c r="E473" i="10" s="1"/>
  <c r="D468" i="10"/>
  <c r="E468" i="10" s="1"/>
  <c r="E463" i="10"/>
  <c r="D458" i="10"/>
  <c r="E458" i="10" s="1"/>
  <c r="E453" i="10"/>
  <c r="D447" i="10"/>
  <c r="E447" i="10" s="1"/>
  <c r="D442" i="10"/>
  <c r="E442" i="10" s="1"/>
  <c r="E438" i="10"/>
  <c r="D432" i="10"/>
  <c r="E432" i="10" s="1"/>
  <c r="D427" i="10"/>
  <c r="E427" i="10" s="1"/>
  <c r="E422" i="10"/>
  <c r="D417" i="10"/>
  <c r="E417" i="10" s="1"/>
  <c r="D410" i="10"/>
  <c r="E410" i="10" s="1"/>
  <c r="D405" i="10"/>
  <c r="E405" i="10" s="1"/>
  <c r="E399" i="10"/>
  <c r="D393" i="10"/>
  <c r="E393" i="10" s="1"/>
  <c r="D388" i="10"/>
  <c r="E388" i="10" s="1"/>
  <c r="D382" i="10"/>
  <c r="E382" i="10" s="1"/>
  <c r="E377" i="10"/>
  <c r="E370" i="10"/>
  <c r="E365" i="10"/>
  <c r="D358" i="10"/>
  <c r="E358" i="10" s="1"/>
  <c r="D345" i="10"/>
  <c r="E345" i="10" s="1"/>
  <c r="D340" i="10"/>
  <c r="E340" i="10" s="1"/>
  <c r="D299" i="10"/>
  <c r="E299" i="10" s="1"/>
  <c r="D269" i="10"/>
  <c r="E269" i="10" s="1"/>
  <c r="D262" i="10"/>
  <c r="E262" i="10" s="1"/>
  <c r="D255" i="10"/>
  <c r="E255" i="10"/>
  <c r="D247" i="10"/>
  <c r="E247" i="10" s="1"/>
  <c r="D240" i="10"/>
  <c r="E240" i="10" s="1"/>
  <c r="E306" i="10"/>
  <c r="E298" i="10"/>
  <c r="E266" i="10"/>
  <c r="E250" i="10"/>
  <c r="E242" i="10"/>
  <c r="E218" i="10"/>
  <c r="E210" i="10"/>
  <c r="E202" i="10"/>
  <c r="E194" i="10"/>
  <c r="E186" i="10"/>
  <c r="E178" i="10"/>
  <c r="E122" i="10"/>
  <c r="E114" i="10"/>
  <c r="E106" i="10"/>
  <c r="E74" i="10"/>
  <c r="D93" i="10"/>
  <c r="E93" i="10" s="1"/>
  <c r="D86" i="10"/>
  <c r="E86" i="10" s="1"/>
  <c r="E385" i="10"/>
  <c r="E329" i="10"/>
  <c r="E313" i="10"/>
  <c r="E281" i="10"/>
  <c r="E273" i="10"/>
  <c r="E265" i="10"/>
  <c r="E217" i="10"/>
  <c r="E209" i="10"/>
  <c r="E201" i="10"/>
  <c r="E169" i="10"/>
  <c r="E161" i="10"/>
  <c r="E153" i="10"/>
  <c r="E145" i="10"/>
  <c r="E137" i="10"/>
  <c r="E121" i="10"/>
  <c r="E105" i="10"/>
  <c r="E97" i="10"/>
  <c r="E89" i="10"/>
  <c r="E73" i="10"/>
  <c r="E57" i="10"/>
  <c r="E41" i="10"/>
  <c r="E25" i="10"/>
  <c r="E400" i="10"/>
  <c r="E352" i="10"/>
  <c r="E344" i="10"/>
  <c r="E336" i="10"/>
  <c r="E320" i="10"/>
  <c r="E312" i="10"/>
  <c r="E288" i="10"/>
  <c r="E280" i="10"/>
  <c r="E272" i="10"/>
  <c r="E232" i="10"/>
  <c r="E224" i="10"/>
  <c r="E216" i="10"/>
  <c r="E200" i="10"/>
  <c r="E112" i="10"/>
  <c r="E104" i="10"/>
  <c r="E80" i="10"/>
  <c r="E64" i="10"/>
  <c r="D61" i="10"/>
  <c r="E61" i="10" s="1"/>
  <c r="D54" i="10"/>
  <c r="E54" i="10" s="1"/>
  <c r="D29" i="10"/>
  <c r="E29" i="10" s="1"/>
  <c r="E391" i="10"/>
  <c r="E359" i="10"/>
  <c r="E319" i="10"/>
  <c r="E287" i="10"/>
  <c r="E279" i="10"/>
  <c r="E263" i="10"/>
  <c r="E239" i="10"/>
  <c r="E231" i="10"/>
  <c r="E223" i="10"/>
  <c r="E215" i="10"/>
  <c r="E199" i="10"/>
  <c r="E191" i="10"/>
  <c r="E183" i="10"/>
  <c r="E175" i="10"/>
  <c r="E167" i="10"/>
  <c r="E159" i="10"/>
  <c r="E151" i="10"/>
  <c r="E143" i="10"/>
  <c r="E135" i="10"/>
  <c r="E127" i="10"/>
  <c r="E119" i="10"/>
  <c r="E111" i="10"/>
  <c r="E103" i="10"/>
  <c r="E95" i="10"/>
  <c r="E87" i="10"/>
  <c r="E79" i="10"/>
  <c r="E71" i="10"/>
  <c r="E63" i="10"/>
  <c r="E55" i="10"/>
  <c r="E47" i="10"/>
  <c r="E39" i="10"/>
  <c r="E31" i="10"/>
  <c r="E23" i="10"/>
  <c r="E15" i="10"/>
  <c r="E7" i="10"/>
  <c r="D102" i="10"/>
  <c r="E102" i="10" s="1"/>
  <c r="D5" i="10"/>
  <c r="E5" i="10" s="1"/>
  <c r="E318" i="10"/>
  <c r="E294" i="10"/>
  <c r="E270" i="10"/>
  <c r="E254" i="10"/>
  <c r="E246" i="10"/>
  <c r="E238" i="10"/>
  <c r="E230" i="10"/>
  <c r="E206" i="10"/>
  <c r="E190" i="10"/>
  <c r="E182" i="10"/>
  <c r="E174" i="10"/>
  <c r="E158" i="10"/>
  <c r="E150" i="10"/>
  <c r="E142" i="10"/>
  <c r="E126" i="10"/>
  <c r="E118" i="10"/>
  <c r="E110" i="10"/>
  <c r="E94" i="10"/>
  <c r="E78" i="10"/>
  <c r="E62" i="10"/>
  <c r="E46" i="10"/>
  <c r="E38" i="10"/>
  <c r="E30" i="10"/>
  <c r="D301" i="10"/>
  <c r="E301" i="10" s="1"/>
  <c r="D77" i="10"/>
  <c r="E77" i="10" s="1"/>
  <c r="E349" i="10"/>
  <c r="E293" i="10"/>
  <c r="E285" i="10"/>
  <c r="E277" i="10"/>
  <c r="E253" i="10"/>
  <c r="E245" i="10"/>
  <c r="E229" i="10"/>
  <c r="E221" i="10"/>
  <c r="E213" i="10"/>
  <c r="E197" i="10"/>
  <c r="E189" i="10"/>
  <c r="E181" i="10"/>
  <c r="E165" i="10"/>
  <c r="E157" i="10"/>
  <c r="E149" i="10"/>
  <c r="E141" i="10"/>
  <c r="E133" i="10"/>
  <c r="E125" i="10"/>
  <c r="E117" i="10"/>
  <c r="E85" i="10"/>
  <c r="E53" i="10"/>
  <c r="E45" i="10"/>
  <c r="E37" i="10"/>
  <c r="E21" i="10"/>
  <c r="E380" i="10"/>
  <c r="E332" i="10"/>
  <c r="E308" i="10"/>
  <c r="E300" i="10"/>
  <c r="E260" i="10"/>
  <c r="E252" i="10"/>
  <c r="E244" i="10"/>
  <c r="E236" i="10"/>
  <c r="E204" i="10"/>
  <c r="E196" i="10"/>
  <c r="E188" i="10"/>
  <c r="E180" i="10"/>
  <c r="E172" i="10"/>
  <c r="E164" i="10"/>
  <c r="E156" i="10"/>
  <c r="E148" i="10"/>
  <c r="E140" i="10"/>
  <c r="E132" i="10"/>
  <c r="E124" i="10"/>
  <c r="E116" i="10"/>
  <c r="E108" i="10"/>
  <c r="E100" i="10"/>
  <c r="E92" i="10"/>
  <c r="E84" i="10"/>
  <c r="E76" i="10"/>
  <c r="E68" i="10"/>
  <c r="E60" i="10"/>
  <c r="E52" i="10"/>
  <c r="E44" i="10"/>
  <c r="E36" i="10"/>
  <c r="E28" i="10"/>
  <c r="E20" i="10"/>
  <c r="E12" i="10"/>
  <c r="E4" i="10"/>
  <c r="E371" i="10"/>
  <c r="E323" i="10"/>
  <c r="E307" i="10"/>
  <c r="E291" i="10"/>
  <c r="E267" i="10"/>
  <c r="E259" i="10"/>
  <c r="E219" i="10"/>
  <c r="E211" i="10"/>
  <c r="E203" i="10"/>
  <c r="E195" i="10"/>
  <c r="E187" i="10"/>
  <c r="E179" i="10"/>
  <c r="E171" i="10"/>
  <c r="E163" i="10"/>
  <c r="E155" i="10"/>
  <c r="E147" i="10"/>
  <c r="E139" i="10"/>
  <c r="E131" i="10"/>
  <c r="E123" i="10"/>
  <c r="E115" i="10"/>
  <c r="E107" i="10"/>
  <c r="E99" i="10"/>
  <c r="E91" i="10"/>
  <c r="E83" i="10"/>
  <c r="E75" i="10"/>
  <c r="E67" i="10"/>
  <c r="E59" i="10"/>
  <c r="E51" i="10"/>
  <c r="E43" i="10"/>
  <c r="E35" i="10"/>
  <c r="E27" i="10"/>
  <c r="E19" i="10"/>
  <c r="E11" i="10"/>
  <c r="E3" i="10"/>
  <c r="X2" i="11" l="1" a="1"/>
  <c r="X2" i="11" s="1"/>
  <c r="Y1" i="11" s="1"/>
  <c r="U1" i="2"/>
  <c r="S1" i="2"/>
  <c r="Q1" i="2"/>
  <c r="N1" i="2"/>
  <c r="A1" i="3"/>
  <c r="P2" i="3" l="1" a="1"/>
  <c r="P2" i="3" s="1"/>
  <c r="I2" i="13" a="1"/>
  <c r="I2" i="13" s="1"/>
  <c r="O2" i="13" a="1"/>
  <c r="O2" i="13" s="1"/>
  <c r="K2" i="13" a="1"/>
  <c r="K2" i="13" s="1"/>
  <c r="Q2" i="13" a="1"/>
  <c r="Q2" i="13" s="1"/>
  <c r="M2" i="13" a="1"/>
  <c r="M2" i="13" s="1"/>
  <c r="X3" i="2" l="1"/>
  <c r="X4" i="2"/>
  <c r="X5" i="2"/>
  <c r="X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63" i="2"/>
  <c r="X64" i="2"/>
  <c r="X65" i="2"/>
  <c r="X66" i="2"/>
  <c r="X67" i="2"/>
  <c r="X68" i="2"/>
  <c r="X69" i="2"/>
  <c r="X70" i="2"/>
  <c r="X71" i="2"/>
  <c r="X72" i="2"/>
  <c r="X73" i="2"/>
  <c r="X74" i="2"/>
  <c r="X75" i="2"/>
  <c r="X76" i="2"/>
  <c r="X77" i="2"/>
  <c r="X78" i="2"/>
  <c r="X79" i="2"/>
  <c r="X80" i="2"/>
  <c r="X81" i="2"/>
  <c r="X82" i="2"/>
  <c r="X83" i="2"/>
  <c r="X84" i="2"/>
  <c r="X85" i="2"/>
  <c r="X86" i="2"/>
  <c r="X87" i="2"/>
  <c r="X88" i="2"/>
  <c r="X89" i="2"/>
  <c r="X90" i="2"/>
  <c r="X91" i="2"/>
  <c r="X92" i="2"/>
  <c r="X93" i="2"/>
  <c r="X94" i="2"/>
  <c r="X95" i="2"/>
  <c r="X96" i="2"/>
  <c r="X97" i="2"/>
  <c r="X98" i="2"/>
  <c r="X99" i="2"/>
  <c r="X100" i="2"/>
  <c r="X101" i="2"/>
  <c r="X102" i="2"/>
  <c r="X103" i="2"/>
  <c r="X104" i="2"/>
  <c r="X105" i="2"/>
  <c r="X106" i="2"/>
  <c r="X107" i="2"/>
  <c r="X108" i="2"/>
  <c r="X109" i="2"/>
  <c r="X110" i="2"/>
  <c r="X111" i="2"/>
  <c r="X112" i="2"/>
  <c r="X113" i="2"/>
  <c r="X114" i="2"/>
  <c r="X115" i="2"/>
  <c r="X116" i="2"/>
  <c r="X117" i="2"/>
  <c r="X118" i="2"/>
  <c r="X119" i="2"/>
  <c r="X120" i="2"/>
  <c r="X121" i="2"/>
  <c r="X122" i="2"/>
  <c r="X123" i="2"/>
  <c r="X124" i="2"/>
  <c r="X125" i="2"/>
  <c r="X126" i="2"/>
  <c r="X127" i="2"/>
  <c r="X128" i="2"/>
  <c r="X129" i="2"/>
  <c r="X130" i="2"/>
  <c r="X131" i="2"/>
  <c r="X132" i="2"/>
  <c r="X133" i="2"/>
  <c r="X134" i="2"/>
  <c r="X135" i="2"/>
  <c r="X136" i="2"/>
  <c r="X137" i="2"/>
  <c r="X138" i="2"/>
  <c r="X139" i="2"/>
  <c r="X140" i="2"/>
  <c r="X141" i="2"/>
  <c r="X142" i="2"/>
  <c r="X143" i="2"/>
  <c r="X144" i="2"/>
  <c r="X145" i="2"/>
  <c r="X146" i="2"/>
  <c r="X147" i="2"/>
  <c r="X148" i="2"/>
  <c r="X149" i="2"/>
  <c r="X150" i="2"/>
  <c r="X151" i="2"/>
  <c r="X152" i="2"/>
  <c r="X153" i="2"/>
  <c r="X154" i="2"/>
  <c r="X155" i="2"/>
  <c r="X156" i="2"/>
  <c r="X157" i="2"/>
  <c r="X158" i="2"/>
  <c r="X159" i="2"/>
  <c r="X160" i="2"/>
  <c r="X161" i="2"/>
  <c r="X162" i="2"/>
  <c r="X163" i="2"/>
  <c r="X164" i="2"/>
  <c r="X165" i="2"/>
  <c r="X166" i="2"/>
  <c r="X167" i="2"/>
  <c r="X168" i="2"/>
  <c r="X169" i="2"/>
  <c r="X170" i="2"/>
  <c r="X171" i="2"/>
  <c r="X172" i="2"/>
  <c r="X173" i="2"/>
  <c r="X174" i="2"/>
  <c r="X175" i="2"/>
  <c r="X176" i="2"/>
  <c r="X177" i="2"/>
  <c r="X178" i="2"/>
  <c r="X179" i="2"/>
  <c r="X180" i="2"/>
  <c r="X181" i="2"/>
  <c r="X182" i="2"/>
  <c r="X183" i="2"/>
  <c r="X184" i="2"/>
  <c r="X185" i="2"/>
  <c r="X186" i="2"/>
  <c r="X187" i="2"/>
  <c r="X188" i="2"/>
  <c r="X189" i="2"/>
  <c r="X190" i="2"/>
  <c r="X191" i="2"/>
  <c r="X192" i="2"/>
  <c r="X193" i="2"/>
  <c r="X194" i="2"/>
  <c r="X195" i="2"/>
  <c r="X196" i="2"/>
  <c r="X197" i="2"/>
  <c r="X198" i="2"/>
  <c r="X199" i="2"/>
  <c r="X200" i="2"/>
  <c r="X201" i="2"/>
  <c r="X202" i="2"/>
  <c r="X203" i="2"/>
  <c r="X204" i="2"/>
  <c r="X205" i="2"/>
  <c r="X206" i="2"/>
  <c r="X207" i="2"/>
  <c r="X208" i="2"/>
  <c r="X209" i="2"/>
  <c r="X210" i="2"/>
  <c r="X211" i="2"/>
  <c r="X212" i="2"/>
  <c r="X213" i="2"/>
  <c r="X214" i="2"/>
  <c r="X215" i="2"/>
  <c r="X216" i="2"/>
  <c r="X217" i="2"/>
  <c r="X218" i="2"/>
  <c r="X219" i="2"/>
  <c r="X220" i="2"/>
  <c r="X221" i="2"/>
  <c r="X222" i="2"/>
  <c r="X223" i="2"/>
  <c r="X224" i="2"/>
  <c r="X225" i="2"/>
  <c r="X226" i="2"/>
  <c r="X227" i="2"/>
  <c r="X228" i="2"/>
  <c r="X229" i="2"/>
  <c r="X230" i="2"/>
  <c r="X231" i="2"/>
  <c r="X232" i="2"/>
  <c r="X233" i="2"/>
  <c r="X234" i="2"/>
  <c r="X235" i="2"/>
  <c r="X236" i="2"/>
  <c r="X237" i="2"/>
  <c r="X238" i="2"/>
  <c r="X239" i="2"/>
  <c r="X240" i="2"/>
  <c r="X241" i="2"/>
  <c r="X242" i="2"/>
  <c r="X243" i="2"/>
  <c r="X244" i="2"/>
  <c r="X245" i="2"/>
  <c r="X246" i="2"/>
  <c r="X247" i="2"/>
  <c r="X248" i="2"/>
  <c r="X249" i="2"/>
  <c r="X250" i="2"/>
  <c r="X251" i="2"/>
  <c r="X252" i="2"/>
  <c r="X253" i="2"/>
  <c r="X254" i="2"/>
  <c r="X255" i="2"/>
  <c r="X256" i="2"/>
  <c r="X257" i="2"/>
  <c r="X258" i="2"/>
  <c r="X259" i="2"/>
  <c r="X260" i="2"/>
  <c r="X261" i="2"/>
  <c r="X262" i="2"/>
  <c r="X263" i="2"/>
  <c r="X264" i="2"/>
  <c r="X265" i="2"/>
  <c r="X266" i="2"/>
  <c r="X267" i="2"/>
  <c r="X268" i="2"/>
  <c r="X269" i="2"/>
  <c r="X270" i="2"/>
  <c r="X271" i="2"/>
  <c r="X272" i="2"/>
  <c r="X273" i="2"/>
  <c r="X274" i="2"/>
  <c r="X275" i="2"/>
  <c r="X276" i="2"/>
  <c r="X277" i="2"/>
  <c r="X278" i="2"/>
  <c r="X279" i="2"/>
  <c r="X280" i="2"/>
  <c r="X281" i="2"/>
  <c r="X282" i="2"/>
  <c r="X283" i="2"/>
  <c r="X284" i="2"/>
  <c r="X285" i="2"/>
  <c r="X286" i="2"/>
  <c r="X287" i="2"/>
  <c r="X288" i="2"/>
  <c r="X289" i="2"/>
  <c r="X290" i="2"/>
  <c r="X291" i="2"/>
  <c r="X292" i="2"/>
  <c r="X293" i="2"/>
  <c r="X294" i="2"/>
  <c r="X295" i="2"/>
  <c r="X296" i="2"/>
  <c r="X297" i="2"/>
  <c r="X298" i="2"/>
  <c r="X299" i="2"/>
  <c r="X300" i="2"/>
  <c r="X301" i="2"/>
  <c r="X302" i="2"/>
  <c r="X303" i="2"/>
  <c r="X304" i="2"/>
  <c r="X305" i="2"/>
  <c r="X306" i="2"/>
  <c r="X307" i="2"/>
  <c r="X308" i="2"/>
  <c r="X309" i="2"/>
  <c r="X310" i="2"/>
  <c r="X311" i="2"/>
  <c r="X312" i="2"/>
  <c r="X313" i="2"/>
  <c r="X314" i="2"/>
  <c r="X315" i="2"/>
  <c r="X316" i="2"/>
  <c r="X317" i="2"/>
  <c r="X318" i="2"/>
  <c r="X319" i="2"/>
  <c r="X320" i="2"/>
  <c r="X321" i="2"/>
  <c r="X322" i="2"/>
  <c r="X323" i="2"/>
  <c r="X324" i="2"/>
  <c r="X325" i="2"/>
  <c r="X326" i="2"/>
  <c r="X327" i="2"/>
  <c r="X328" i="2"/>
  <c r="X329" i="2"/>
  <c r="X330" i="2"/>
  <c r="X331" i="2"/>
  <c r="X332" i="2"/>
  <c r="X333" i="2"/>
  <c r="X334" i="2"/>
  <c r="X335" i="2"/>
  <c r="X336" i="2"/>
  <c r="X337" i="2"/>
  <c r="X338" i="2"/>
  <c r="X339" i="2"/>
  <c r="X340" i="2"/>
  <c r="X341" i="2"/>
  <c r="X342" i="2"/>
  <c r="X343" i="2"/>
  <c r="X344" i="2"/>
  <c r="X345" i="2"/>
  <c r="X346" i="2"/>
  <c r="X347" i="2"/>
  <c r="X348" i="2"/>
  <c r="X349" i="2"/>
  <c r="X350" i="2"/>
  <c r="X351" i="2"/>
  <c r="X352" i="2"/>
  <c r="X353" i="2"/>
  <c r="X354" i="2"/>
  <c r="X355" i="2"/>
  <c r="X356" i="2"/>
  <c r="X357" i="2"/>
  <c r="X358" i="2"/>
  <c r="X359" i="2"/>
  <c r="X360" i="2"/>
  <c r="X361" i="2"/>
  <c r="X362" i="2"/>
  <c r="X363" i="2"/>
  <c r="X364" i="2"/>
  <c r="X365" i="2"/>
  <c r="X366" i="2"/>
  <c r="X367" i="2"/>
  <c r="X368" i="2"/>
  <c r="X369" i="2"/>
  <c r="X370" i="2"/>
  <c r="X371" i="2"/>
  <c r="X372" i="2"/>
  <c r="X373" i="2"/>
  <c r="X374" i="2"/>
  <c r="X375" i="2"/>
  <c r="X376" i="2"/>
  <c r="X377" i="2"/>
  <c r="X378" i="2"/>
  <c r="X379" i="2"/>
  <c r="X380" i="2"/>
  <c r="X381" i="2"/>
  <c r="X382" i="2"/>
  <c r="X383" i="2"/>
  <c r="X384" i="2"/>
  <c r="X385" i="2"/>
  <c r="X386" i="2"/>
  <c r="X387" i="2"/>
  <c r="X388" i="2"/>
  <c r="X389" i="2"/>
  <c r="X390" i="2"/>
  <c r="X391" i="2"/>
  <c r="X2" i="2"/>
  <c r="T1" i="2"/>
  <c r="R1" i="2"/>
  <c r="P1" i="2"/>
  <c r="X3" i="1"/>
  <c r="X4" i="1"/>
  <c r="X5"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2" i="1"/>
  <c r="P1" i="1"/>
  <c r="R1" i="1"/>
  <c r="T1" i="1"/>
  <c r="N1" i="1"/>
  <c r="M1" i="3"/>
  <c r="M3" i="3" a="1"/>
  <c r="M3" i="3" s="1"/>
  <c r="M4" i="3" a="1"/>
  <c r="M4" i="3" s="1"/>
  <c r="M5" i="3" a="1"/>
  <c r="M5" i="3" s="1"/>
  <c r="M6" i="3" a="1"/>
  <c r="M6" i="3" s="1"/>
  <c r="M7" i="3" a="1"/>
  <c r="M7" i="3" s="1"/>
  <c r="M8" i="3" a="1"/>
  <c r="M8" i="3" s="1"/>
  <c r="M9" i="3" a="1"/>
  <c r="M9" i="3" s="1"/>
  <c r="M10" i="3" a="1"/>
  <c r="M10" i="3" s="1"/>
  <c r="M11" i="3" a="1"/>
  <c r="M11" i="3" s="1"/>
  <c r="M12" i="3" a="1"/>
  <c r="M12" i="3" s="1"/>
  <c r="M13" i="3" a="1"/>
  <c r="M13" i="3" s="1"/>
  <c r="M14" i="3" a="1"/>
  <c r="M14" i="3" s="1"/>
  <c r="M15" i="3" a="1"/>
  <c r="M15" i="3" s="1"/>
  <c r="M16" i="3" a="1"/>
  <c r="M16" i="3" s="1"/>
  <c r="M17" i="3" a="1"/>
  <c r="M17" i="3" s="1"/>
  <c r="M18" i="3" a="1"/>
  <c r="M18" i="3" s="1"/>
  <c r="M19" i="3" a="1"/>
  <c r="M19" i="3" s="1"/>
  <c r="M20" i="3" a="1"/>
  <c r="M20" i="3" s="1"/>
  <c r="M21" i="3" a="1"/>
  <c r="M21" i="3" s="1"/>
  <c r="M22" i="3" a="1"/>
  <c r="M22" i="3" s="1"/>
  <c r="M23" i="3" a="1"/>
  <c r="M23" i="3" s="1"/>
  <c r="M24" i="3" a="1"/>
  <c r="M24" i="3" s="1"/>
  <c r="M25" i="3" a="1"/>
  <c r="M25" i="3" s="1"/>
  <c r="M26" i="3" a="1"/>
  <c r="M26" i="3" s="1"/>
  <c r="M27" i="3" a="1"/>
  <c r="M27" i="3" s="1"/>
  <c r="M28" i="3" a="1"/>
  <c r="M28" i="3" s="1"/>
  <c r="M29" i="3" a="1"/>
  <c r="M29" i="3" s="1"/>
  <c r="M30" i="3" a="1"/>
  <c r="M30" i="3" s="1"/>
  <c r="M31" i="3" a="1"/>
  <c r="M31" i="3" s="1"/>
  <c r="M32" i="3" a="1"/>
  <c r="M32" i="3" s="1"/>
  <c r="M33" i="3" a="1"/>
  <c r="M33" i="3" s="1"/>
  <c r="M34" i="3" a="1"/>
  <c r="M34" i="3" s="1"/>
  <c r="M35" i="3" a="1"/>
  <c r="M35" i="3" s="1"/>
  <c r="M36" i="3" a="1"/>
  <c r="M36" i="3" s="1"/>
  <c r="M37" i="3" a="1"/>
  <c r="M37" i="3" s="1"/>
  <c r="M38" i="3" a="1"/>
  <c r="M38" i="3" s="1"/>
  <c r="M2" i="3" a="1"/>
  <c r="M2" i="3" s="1"/>
  <c r="I18" i="3" a="1"/>
  <c r="I18" i="3" s="1"/>
  <c r="I19" i="3" a="1"/>
  <c r="I19" i="3" s="1"/>
  <c r="I20" i="3" a="1"/>
  <c r="I20" i="3" s="1"/>
  <c r="I21" i="3" a="1"/>
  <c r="I21" i="3" s="1"/>
  <c r="I22" i="3" a="1"/>
  <c r="I22" i="3" s="1"/>
  <c r="I23" i="3" a="1"/>
  <c r="I23" i="3" s="1"/>
  <c r="I24" i="3" a="1"/>
  <c r="I24" i="3" s="1"/>
  <c r="I25" i="3" a="1"/>
  <c r="I25" i="3" s="1"/>
  <c r="I26" i="3" a="1"/>
  <c r="I26" i="3" s="1"/>
  <c r="I27" i="3" a="1"/>
  <c r="I27" i="3" s="1"/>
  <c r="I28" i="3" a="1"/>
  <c r="I28" i="3" s="1"/>
  <c r="I29" i="3" a="1"/>
  <c r="I29" i="3" s="1"/>
  <c r="I30" i="3" a="1"/>
  <c r="I30" i="3" s="1"/>
  <c r="I31" i="3" a="1"/>
  <c r="I31" i="3" s="1"/>
  <c r="I32" i="3" a="1"/>
  <c r="I32" i="3" s="1"/>
  <c r="I33" i="3" a="1"/>
  <c r="I33" i="3" s="1"/>
  <c r="I34" i="3" a="1"/>
  <c r="I34" i="3" s="1"/>
  <c r="I35" i="3" a="1"/>
  <c r="I35" i="3" s="1"/>
  <c r="I36" i="3" a="1"/>
  <c r="I36" i="3" s="1"/>
  <c r="I37" i="3" a="1"/>
  <c r="I37" i="3" s="1"/>
  <c r="I38" i="3" a="1"/>
  <c r="I38" i="3" s="1"/>
  <c r="K29" i="3" a="1"/>
  <c r="K29" i="3" s="1"/>
  <c r="K31" i="3" a="1"/>
  <c r="K31" i="3" s="1"/>
  <c r="K32" i="3" a="1"/>
  <c r="K32" i="3" s="1"/>
  <c r="K33" i="3" a="1"/>
  <c r="K33" i="3" s="1"/>
  <c r="K34" i="3" a="1"/>
  <c r="K34" i="3" s="1"/>
  <c r="K35" i="3" a="1"/>
  <c r="K35" i="3" s="1"/>
  <c r="K36" i="3" a="1"/>
  <c r="K36" i="3" s="1"/>
  <c r="K37" i="3" a="1"/>
  <c r="K37" i="3" s="1"/>
  <c r="K38" i="3" a="1"/>
  <c r="K38" i="3" s="1"/>
  <c r="I3" i="3" a="1"/>
  <c r="I3" i="3" s="1"/>
  <c r="I4" i="3" a="1"/>
  <c r="I4" i="3" s="1"/>
  <c r="I5" i="3" a="1"/>
  <c r="I5" i="3" s="1"/>
  <c r="I6" i="3" a="1"/>
  <c r="I6" i="3" s="1"/>
  <c r="I7" i="3" a="1"/>
  <c r="I7" i="3" s="1"/>
  <c r="I8" i="3" a="1"/>
  <c r="I8" i="3" s="1"/>
  <c r="I9" i="3" a="1"/>
  <c r="I9" i="3" s="1"/>
  <c r="I10" i="3" a="1"/>
  <c r="I10" i="3" s="1"/>
  <c r="I11" i="3" a="1"/>
  <c r="I11" i="3" s="1"/>
  <c r="I12" i="3" a="1"/>
  <c r="I12" i="3" s="1"/>
  <c r="I13" i="3" a="1"/>
  <c r="I13" i="3" s="1"/>
  <c r="I14" i="3" a="1"/>
  <c r="I14" i="3" s="1"/>
  <c r="I15" i="3" a="1"/>
  <c r="I15" i="3" s="1"/>
  <c r="I16" i="3" a="1"/>
  <c r="I16" i="3" s="1"/>
  <c r="I17" i="3" a="1"/>
  <c r="I17" i="3" s="1"/>
  <c r="I2" i="3" a="1"/>
  <c r="I2" i="3" s="1"/>
  <c r="G29" i="3" a="1"/>
  <c r="G29" i="3" s="1"/>
  <c r="G33" i="3" a="1"/>
  <c r="G33" i="3" s="1"/>
  <c r="G34" i="3" a="1"/>
  <c r="G34" i="3" s="1"/>
  <c r="G35" i="3" a="1"/>
  <c r="G35" i="3" s="1"/>
  <c r="G36" i="3" a="1"/>
  <c r="G36" i="3" s="1"/>
  <c r="G37" i="3" a="1"/>
  <c r="G37" i="3" s="1"/>
  <c r="G38" i="3" a="1"/>
  <c r="G38" i="3" s="1"/>
  <c r="E25" i="3" a="1"/>
  <c r="E25" i="3" s="1"/>
  <c r="E26" i="3" a="1"/>
  <c r="E26" i="3" s="1"/>
  <c r="E27" i="3" a="1"/>
  <c r="E27" i="3" s="1"/>
  <c r="E28" i="3" a="1"/>
  <c r="E28" i="3" s="1"/>
  <c r="E29" i="3" a="1"/>
  <c r="E29" i="3" s="1"/>
  <c r="E30" i="3" a="1"/>
  <c r="E30" i="3" s="1"/>
  <c r="E31" i="3" a="1"/>
  <c r="E31" i="3" s="1"/>
  <c r="E32" i="3" a="1"/>
  <c r="E32" i="3" s="1"/>
  <c r="E33" i="3" a="1"/>
  <c r="E33" i="3" s="1"/>
  <c r="E35" i="3" a="1"/>
  <c r="E35" i="3" s="1"/>
  <c r="E36" i="3" a="1"/>
  <c r="E36" i="3" s="1"/>
  <c r="E37" i="3" a="1"/>
  <c r="E37" i="3" s="1"/>
  <c r="E38" i="3" a="1"/>
  <c r="E38" i="3" s="1"/>
  <c r="J100" i="8"/>
  <c r="H100" i="8"/>
  <c r="N100" i="8" s="1"/>
  <c r="N99" i="8"/>
  <c r="J99" i="8"/>
  <c r="H99" i="8"/>
  <c r="I99" i="8" s="1"/>
  <c r="N98" i="8"/>
  <c r="J98" i="8"/>
  <c r="I98" i="8"/>
  <c r="H98" i="8"/>
  <c r="J97" i="8"/>
  <c r="I97" i="8"/>
  <c r="H97" i="8"/>
  <c r="N97" i="8" s="1"/>
  <c r="J96" i="8"/>
  <c r="I96" i="8"/>
  <c r="H96" i="8"/>
  <c r="N96" i="8" s="1"/>
  <c r="N95" i="8"/>
  <c r="J95" i="8"/>
  <c r="I95" i="8"/>
  <c r="H95" i="8"/>
  <c r="N94" i="8"/>
  <c r="J94" i="8"/>
  <c r="I94" i="8"/>
  <c r="H94" i="8"/>
  <c r="J93" i="8"/>
  <c r="I93" i="8"/>
  <c r="H93" i="8"/>
  <c r="N93" i="8" s="1"/>
  <c r="J92" i="8"/>
  <c r="I92" i="8"/>
  <c r="H92" i="8"/>
  <c r="N92" i="8" s="1"/>
  <c r="N91" i="8"/>
  <c r="J91" i="8"/>
  <c r="I91" i="8"/>
  <c r="H91" i="8"/>
  <c r="N90" i="8"/>
  <c r="J90" i="8"/>
  <c r="I90" i="8"/>
  <c r="H90" i="8"/>
  <c r="J89" i="8"/>
  <c r="I89" i="8"/>
  <c r="H89" i="8"/>
  <c r="N89" i="8" s="1"/>
  <c r="J88" i="8"/>
  <c r="I88" i="8"/>
  <c r="H88" i="8"/>
  <c r="N88" i="8" s="1"/>
  <c r="N87" i="8"/>
  <c r="J87" i="8"/>
  <c r="I87" i="8"/>
  <c r="H87" i="8"/>
  <c r="N86" i="8"/>
  <c r="J86" i="8"/>
  <c r="I86" i="8"/>
  <c r="H86" i="8"/>
  <c r="J85" i="8"/>
  <c r="I85" i="8"/>
  <c r="H85" i="8"/>
  <c r="N85" i="8" s="1"/>
  <c r="J84" i="8"/>
  <c r="I84" i="8"/>
  <c r="H84" i="8"/>
  <c r="N84" i="8" s="1"/>
  <c r="N83" i="8"/>
  <c r="J83" i="8"/>
  <c r="I83" i="8"/>
  <c r="H83" i="8"/>
  <c r="N82" i="8"/>
  <c r="J82" i="8"/>
  <c r="I82" i="8"/>
  <c r="H82" i="8"/>
  <c r="J81" i="8"/>
  <c r="I81" i="8"/>
  <c r="H81" i="8"/>
  <c r="N81" i="8" s="1"/>
  <c r="J80" i="8"/>
  <c r="I80" i="8"/>
  <c r="H80" i="8"/>
  <c r="N80" i="8" s="1"/>
  <c r="N79" i="8"/>
  <c r="J79" i="8"/>
  <c r="I79" i="8"/>
  <c r="H79" i="8"/>
  <c r="N78" i="8"/>
  <c r="J78" i="8"/>
  <c r="I78" i="8"/>
  <c r="H78" i="8"/>
  <c r="J77" i="8"/>
  <c r="I77" i="8"/>
  <c r="H77" i="8"/>
  <c r="N77" i="8" s="1"/>
  <c r="J76" i="8"/>
  <c r="I76" i="8"/>
  <c r="H76" i="8"/>
  <c r="N76" i="8" s="1"/>
  <c r="N75" i="8"/>
  <c r="J75" i="8"/>
  <c r="I75" i="8"/>
  <c r="H75" i="8"/>
  <c r="N74" i="8"/>
  <c r="J74" i="8"/>
  <c r="I74" i="8"/>
  <c r="H74" i="8"/>
  <c r="J73" i="8"/>
  <c r="I73" i="8"/>
  <c r="H73" i="8"/>
  <c r="N73" i="8" s="1"/>
  <c r="J72" i="8"/>
  <c r="I72" i="8"/>
  <c r="H72" i="8"/>
  <c r="N72" i="8" s="1"/>
  <c r="N71" i="8"/>
  <c r="J71" i="8"/>
  <c r="I71" i="8"/>
  <c r="H71" i="8"/>
  <c r="N70" i="8"/>
  <c r="J70" i="8"/>
  <c r="I70" i="8"/>
  <c r="H70" i="8"/>
  <c r="J69" i="8"/>
  <c r="I69" i="8"/>
  <c r="H69" i="8"/>
  <c r="N69" i="8" s="1"/>
  <c r="J68" i="8"/>
  <c r="I68" i="8"/>
  <c r="H68" i="8"/>
  <c r="N68" i="8" s="1"/>
  <c r="N67" i="8"/>
  <c r="J67" i="8"/>
  <c r="I67" i="8"/>
  <c r="H67" i="8"/>
  <c r="N66" i="8"/>
  <c r="J66" i="8"/>
  <c r="I66" i="8"/>
  <c r="H66" i="8"/>
  <c r="J65" i="8"/>
  <c r="I65" i="8"/>
  <c r="H65" i="8"/>
  <c r="N65" i="8" s="1"/>
  <c r="J64" i="8"/>
  <c r="I64" i="8"/>
  <c r="H64" i="8"/>
  <c r="N64" i="8" s="1"/>
  <c r="N63" i="8"/>
  <c r="J63" i="8"/>
  <c r="I63" i="8"/>
  <c r="H63" i="8"/>
  <c r="N62" i="8"/>
  <c r="J62" i="8"/>
  <c r="I62" i="8"/>
  <c r="H62" i="8"/>
  <c r="J61" i="8"/>
  <c r="I61" i="8"/>
  <c r="H61" i="8"/>
  <c r="N61" i="8" s="1"/>
  <c r="J60" i="8"/>
  <c r="I60" i="8"/>
  <c r="H60" i="8"/>
  <c r="N60" i="8" s="1"/>
  <c r="N59" i="8"/>
  <c r="J59" i="8"/>
  <c r="I59" i="8"/>
  <c r="H59" i="8"/>
  <c r="N58" i="8"/>
  <c r="J58" i="8"/>
  <c r="I58" i="8"/>
  <c r="H58" i="8"/>
  <c r="J57" i="8"/>
  <c r="I57" i="8"/>
  <c r="H57" i="8"/>
  <c r="N57" i="8" s="1"/>
  <c r="J56" i="8"/>
  <c r="I56" i="8"/>
  <c r="H56" i="8"/>
  <c r="N56" i="8" s="1"/>
  <c r="N55" i="8"/>
  <c r="J55" i="8"/>
  <c r="I55" i="8"/>
  <c r="H55" i="8"/>
  <c r="N54" i="8"/>
  <c r="J54" i="8"/>
  <c r="I54" i="8"/>
  <c r="H54" i="8"/>
  <c r="J53" i="8"/>
  <c r="I53" i="8"/>
  <c r="H53" i="8"/>
  <c r="N53" i="8" s="1"/>
  <c r="J52" i="8"/>
  <c r="I52" i="8"/>
  <c r="H52" i="8"/>
  <c r="N52" i="8" s="1"/>
  <c r="N51" i="8"/>
  <c r="J51" i="8"/>
  <c r="I51" i="8"/>
  <c r="H51" i="8"/>
  <c r="N50" i="8"/>
  <c r="J50" i="8"/>
  <c r="I50" i="8"/>
  <c r="H50" i="8"/>
  <c r="J49" i="8"/>
  <c r="I49" i="8"/>
  <c r="H49" i="8"/>
  <c r="N49" i="8" s="1"/>
  <c r="J48" i="8"/>
  <c r="I48" i="8"/>
  <c r="H48" i="8"/>
  <c r="N48" i="8" s="1"/>
  <c r="N47" i="8"/>
  <c r="J47" i="8"/>
  <c r="I47" i="8"/>
  <c r="H47" i="8"/>
  <c r="N46" i="8"/>
  <c r="J46" i="8"/>
  <c r="I46" i="8"/>
  <c r="H46" i="8"/>
  <c r="J45" i="8"/>
  <c r="I45" i="8"/>
  <c r="H45" i="8"/>
  <c r="N45" i="8" s="1"/>
  <c r="J44" i="8"/>
  <c r="I44" i="8"/>
  <c r="H44" i="8"/>
  <c r="N44" i="8" s="1"/>
  <c r="N43" i="8"/>
  <c r="J43" i="8"/>
  <c r="I43" i="8"/>
  <c r="H43" i="8"/>
  <c r="N42" i="8"/>
  <c r="J42" i="8"/>
  <c r="I42" i="8"/>
  <c r="H42" i="8"/>
  <c r="J41" i="8"/>
  <c r="I41" i="8"/>
  <c r="H41" i="8"/>
  <c r="N41" i="8" s="1"/>
  <c r="J40" i="8"/>
  <c r="I40" i="8"/>
  <c r="H40" i="8"/>
  <c r="N40" i="8" s="1"/>
  <c r="N39" i="8"/>
  <c r="J39" i="8"/>
  <c r="I39" i="8"/>
  <c r="H39" i="8"/>
  <c r="E38" i="8"/>
  <c r="J37" i="8"/>
  <c r="H37" i="8"/>
  <c r="E37" i="8"/>
  <c r="E36" i="8"/>
  <c r="N35" i="8"/>
  <c r="J35" i="8"/>
  <c r="H35" i="8"/>
  <c r="E35" i="8"/>
  <c r="E34" i="8"/>
  <c r="J33" i="8"/>
  <c r="I32" i="8" s="1"/>
  <c r="H33" i="8"/>
  <c r="E33" i="8"/>
  <c r="J32" i="8"/>
  <c r="E32" i="8"/>
  <c r="H32" i="8" s="1"/>
  <c r="N32" i="8" s="1"/>
  <c r="N31" i="8"/>
  <c r="H31" i="8"/>
  <c r="E31" i="8"/>
  <c r="J31" i="8" s="1"/>
  <c r="E30" i="8"/>
  <c r="J30" i="8" s="1"/>
  <c r="J29" i="8"/>
  <c r="H29" i="8"/>
  <c r="E29" i="8"/>
  <c r="E28" i="8"/>
  <c r="N27" i="8"/>
  <c r="J27" i="8"/>
  <c r="H27" i="8"/>
  <c r="E27" i="8"/>
  <c r="E26" i="8"/>
  <c r="N25" i="8"/>
  <c r="J25" i="8"/>
  <c r="H25" i="8"/>
  <c r="E25" i="8"/>
  <c r="J24" i="8"/>
  <c r="E24" i="8"/>
  <c r="H24" i="8" s="1"/>
  <c r="N24" i="8" s="1"/>
  <c r="E23" i="8"/>
  <c r="H22" i="8"/>
  <c r="N22" i="8" s="1"/>
  <c r="E22" i="8"/>
  <c r="J22" i="8" s="1"/>
  <c r="J21" i="8"/>
  <c r="H21" i="8"/>
  <c r="I21" i="8" s="1"/>
  <c r="E21" i="8"/>
  <c r="E20" i="8"/>
  <c r="N19" i="8"/>
  <c r="J19" i="8"/>
  <c r="H19" i="8"/>
  <c r="E19" i="8"/>
  <c r="E18" i="8"/>
  <c r="J17" i="8"/>
  <c r="I16" i="8" s="1"/>
  <c r="H17" i="8"/>
  <c r="E17" i="8"/>
  <c r="J16" i="8"/>
  <c r="E16" i="8"/>
  <c r="H16" i="8" s="1"/>
  <c r="N16" i="8" s="1"/>
  <c r="E15" i="8"/>
  <c r="E14" i="8"/>
  <c r="J14" i="8" s="1"/>
  <c r="J13" i="8"/>
  <c r="H13" i="8"/>
  <c r="E13" i="8"/>
  <c r="E12" i="8"/>
  <c r="N11" i="8"/>
  <c r="J11" i="8"/>
  <c r="H11" i="8"/>
  <c r="E11" i="8"/>
  <c r="N10" i="8"/>
  <c r="L10" i="8"/>
  <c r="J10" i="8"/>
  <c r="H10" i="8"/>
  <c r="E10" i="8"/>
  <c r="H9" i="8"/>
  <c r="E9" i="8"/>
  <c r="J9" i="8" s="1"/>
  <c r="N8" i="8"/>
  <c r="J8" i="8"/>
  <c r="E8" i="8"/>
  <c r="H8" i="8" s="1"/>
  <c r="E7" i="8"/>
  <c r="J7" i="8" s="1"/>
  <c r="N6" i="8"/>
  <c r="J6" i="8"/>
  <c r="H6" i="8"/>
  <c r="E6" i="8"/>
  <c r="E5" i="8"/>
  <c r="N4" i="8"/>
  <c r="J4" i="8"/>
  <c r="H4" i="8"/>
  <c r="E4" i="8"/>
  <c r="E3" i="8"/>
  <c r="E2" i="8"/>
  <c r="G1" i="8"/>
  <c r="F1" i="8"/>
  <c r="I100" i="7"/>
  <c r="I99" i="7"/>
  <c r="I98" i="7"/>
  <c r="I97" i="7"/>
  <c r="I96" i="7"/>
  <c r="I95" i="7"/>
  <c r="I94" i="7"/>
  <c r="I93" i="7"/>
  <c r="I92" i="7"/>
  <c r="I91" i="7"/>
  <c r="I90" i="7"/>
  <c r="I89" i="7"/>
  <c r="I88" i="7"/>
  <c r="I87" i="7"/>
  <c r="I86" i="7"/>
  <c r="I85" i="7"/>
  <c r="I84" i="7"/>
  <c r="I83" i="7"/>
  <c r="I82" i="7"/>
  <c r="I81" i="7"/>
  <c r="I80" i="7"/>
  <c r="I79" i="7"/>
  <c r="I78" i="7"/>
  <c r="I77" i="7"/>
  <c r="I76" i="7"/>
  <c r="I75" i="7"/>
  <c r="I74" i="7"/>
  <c r="I73" i="7"/>
  <c r="I72" i="7"/>
  <c r="I71" i="7"/>
  <c r="I70" i="7"/>
  <c r="I69" i="7"/>
  <c r="I68" i="7"/>
  <c r="I67" i="7"/>
  <c r="I66" i="7"/>
  <c r="I65" i="7"/>
  <c r="I64" i="7"/>
  <c r="I63" i="7"/>
  <c r="I62" i="7"/>
  <c r="I61" i="7"/>
  <c r="I60" i="7"/>
  <c r="I59" i="7"/>
  <c r="I58" i="7"/>
  <c r="I57" i="7"/>
  <c r="I56" i="7"/>
  <c r="I55" i="7"/>
  <c r="I54" i="7"/>
  <c r="I53" i="7"/>
  <c r="I52" i="7"/>
  <c r="I51" i="7"/>
  <c r="I50" i="7"/>
  <c r="I49" i="7"/>
  <c r="I48" i="7"/>
  <c r="I47" i="7"/>
  <c r="I46" i="7"/>
  <c r="I45" i="7"/>
  <c r="I44" i="7"/>
  <c r="I43" i="7"/>
  <c r="I42" i="7"/>
  <c r="I41" i="7"/>
  <c r="I40" i="7"/>
  <c r="I39" i="7"/>
  <c r="I38" i="7"/>
  <c r="I37" i="7"/>
  <c r="I36" i="7"/>
  <c r="I35" i="7"/>
  <c r="I34" i="7"/>
  <c r="I33" i="7"/>
  <c r="I32" i="7"/>
  <c r="I31" i="7"/>
  <c r="I30" i="7"/>
  <c r="I29" i="7"/>
  <c r="I28" i="7"/>
  <c r="I27" i="7"/>
  <c r="I26" i="7"/>
  <c r="I25" i="7"/>
  <c r="I24" i="7"/>
  <c r="I23" i="7"/>
  <c r="I22" i="7"/>
  <c r="I21" i="7"/>
  <c r="I20" i="7"/>
  <c r="I19" i="7"/>
  <c r="I18" i="7"/>
  <c r="I17" i="7"/>
  <c r="I16" i="7"/>
  <c r="I15" i="7"/>
  <c r="I14" i="7"/>
  <c r="I13" i="7"/>
  <c r="I12" i="7"/>
  <c r="I11" i="7"/>
  <c r="I10" i="7"/>
  <c r="I9" i="7"/>
  <c r="I8" i="7"/>
  <c r="I7" i="7"/>
  <c r="I6" i="7"/>
  <c r="I5" i="7"/>
  <c r="J4" i="7"/>
  <c r="I3" i="7" s="1"/>
  <c r="E4" i="7"/>
  <c r="H4" i="7" s="1"/>
  <c r="I4" i="7" s="1"/>
  <c r="H3" i="7"/>
  <c r="E3" i="7"/>
  <c r="J3" i="7" s="1"/>
  <c r="H2" i="7"/>
  <c r="I2" i="7" s="1"/>
  <c r="E2" i="7"/>
  <c r="J2" i="7" s="1"/>
  <c r="G1" i="7"/>
  <c r="F1" i="7"/>
  <c r="I100" i="6"/>
  <c r="I99" i="6"/>
  <c r="I98" i="6"/>
  <c r="I97" i="6"/>
  <c r="I96" i="6"/>
  <c r="I95" i="6"/>
  <c r="I94" i="6"/>
  <c r="I93" i="6"/>
  <c r="I92" i="6"/>
  <c r="I91" i="6"/>
  <c r="I90" i="6"/>
  <c r="I89" i="6"/>
  <c r="I88" i="6"/>
  <c r="I87" i="6"/>
  <c r="I86" i="6"/>
  <c r="I85" i="6"/>
  <c r="I84" i="6"/>
  <c r="I83" i="6"/>
  <c r="I82" i="6"/>
  <c r="I81" i="6"/>
  <c r="I80" i="6"/>
  <c r="I79" i="6"/>
  <c r="I78" i="6"/>
  <c r="I77" i="6"/>
  <c r="I76" i="6"/>
  <c r="I75" i="6"/>
  <c r="I74" i="6"/>
  <c r="I73" i="6"/>
  <c r="I72" i="6"/>
  <c r="I71" i="6"/>
  <c r="I70" i="6"/>
  <c r="I69" i="6"/>
  <c r="I68" i="6"/>
  <c r="I67" i="6"/>
  <c r="I66" i="6"/>
  <c r="I65" i="6"/>
  <c r="I64" i="6"/>
  <c r="I63" i="6"/>
  <c r="I62" i="6"/>
  <c r="I61" i="6"/>
  <c r="I60" i="6"/>
  <c r="I59" i="6"/>
  <c r="I58" i="6"/>
  <c r="I57" i="6"/>
  <c r="I56" i="6"/>
  <c r="I55" i="6"/>
  <c r="I54" i="6"/>
  <c r="I53" i="6"/>
  <c r="I52" i="6"/>
  <c r="I51" i="6"/>
  <c r="I50" i="6"/>
  <c r="I49" i="6"/>
  <c r="I48" i="6"/>
  <c r="I47" i="6"/>
  <c r="I46" i="6"/>
  <c r="I45" i="6"/>
  <c r="I44" i="6"/>
  <c r="I43" i="6"/>
  <c r="I42" i="6"/>
  <c r="I41" i="6"/>
  <c r="I40" i="6"/>
  <c r="I39" i="6"/>
  <c r="I38" i="6"/>
  <c r="I37" i="6"/>
  <c r="I36" i="6"/>
  <c r="I35" i="6"/>
  <c r="I34" i="6"/>
  <c r="I33" i="6"/>
  <c r="E33" i="6"/>
  <c r="I32" i="6"/>
  <c r="E32" i="6"/>
  <c r="I31" i="6"/>
  <c r="E31" i="6"/>
  <c r="I30" i="6"/>
  <c r="E30" i="6"/>
  <c r="I29" i="6"/>
  <c r="E29" i="6"/>
  <c r="I28" i="6"/>
  <c r="E28" i="6"/>
  <c r="I27" i="6"/>
  <c r="E27" i="6"/>
  <c r="I26" i="6"/>
  <c r="E26" i="6"/>
  <c r="I25" i="6"/>
  <c r="E25" i="6"/>
  <c r="I24" i="6"/>
  <c r="E24" i="6"/>
  <c r="I23" i="6"/>
  <c r="E23" i="6"/>
  <c r="I22" i="6"/>
  <c r="E22" i="6"/>
  <c r="I21" i="6"/>
  <c r="E21" i="6"/>
  <c r="J20" i="6"/>
  <c r="H20" i="6"/>
  <c r="I20" i="6" s="1"/>
  <c r="E20" i="6"/>
  <c r="E19" i="6"/>
  <c r="E18" i="6"/>
  <c r="H18" i="6" s="1"/>
  <c r="E17" i="6"/>
  <c r="J16" i="6"/>
  <c r="H16" i="6"/>
  <c r="E16" i="6"/>
  <c r="J15" i="6"/>
  <c r="I15" i="6"/>
  <c r="E15" i="6"/>
  <c r="H15" i="6" s="1"/>
  <c r="H14" i="6"/>
  <c r="I14" i="6" s="1"/>
  <c r="E14" i="6"/>
  <c r="J14" i="6" s="1"/>
  <c r="E13" i="6"/>
  <c r="J13" i="6" s="1"/>
  <c r="J12" i="6"/>
  <c r="H12" i="6"/>
  <c r="E12" i="6"/>
  <c r="E11" i="6"/>
  <c r="E10" i="6"/>
  <c r="J10" i="6" s="1"/>
  <c r="E9" i="6"/>
  <c r="J9" i="6" s="1"/>
  <c r="E8" i="6"/>
  <c r="J8" i="6" s="1"/>
  <c r="E7" i="6"/>
  <c r="E6" i="6"/>
  <c r="H6" i="6" s="1"/>
  <c r="E5" i="6"/>
  <c r="J5" i="6" s="1"/>
  <c r="E4" i="6"/>
  <c r="H4" i="6" s="1"/>
  <c r="E3" i="6"/>
  <c r="H3" i="6" s="1"/>
  <c r="E2" i="6"/>
  <c r="J2" i="6" s="1"/>
  <c r="G1" i="6"/>
  <c r="F1" i="6"/>
  <c r="S100" i="5"/>
  <c r="J100" i="5"/>
  <c r="H100" i="5"/>
  <c r="E100" i="5"/>
  <c r="J99" i="5"/>
  <c r="E99" i="5"/>
  <c r="H99" i="5" s="1"/>
  <c r="J98" i="5"/>
  <c r="E98" i="5"/>
  <c r="H98" i="5" s="1"/>
  <c r="H97" i="5"/>
  <c r="E97" i="5"/>
  <c r="J97" i="5" s="1"/>
  <c r="N96" i="5"/>
  <c r="J96" i="5"/>
  <c r="H96" i="5"/>
  <c r="S96" i="5" s="1"/>
  <c r="E96" i="5"/>
  <c r="J95" i="5"/>
  <c r="E95" i="5"/>
  <c r="H95" i="5" s="1"/>
  <c r="S94" i="5"/>
  <c r="J94" i="5"/>
  <c r="I94" i="5"/>
  <c r="H94" i="5"/>
  <c r="N94" i="5" s="1"/>
  <c r="E94" i="5"/>
  <c r="E93" i="5"/>
  <c r="J93" i="5" s="1"/>
  <c r="N92" i="5"/>
  <c r="J92" i="5"/>
  <c r="H92" i="5"/>
  <c r="S92" i="5" s="1"/>
  <c r="E92" i="5"/>
  <c r="N91" i="5"/>
  <c r="E91" i="5"/>
  <c r="H91" i="5" s="1"/>
  <c r="S91" i="5" s="1"/>
  <c r="E90" i="5"/>
  <c r="E89" i="5"/>
  <c r="H89" i="5" s="1"/>
  <c r="E88" i="5"/>
  <c r="J88" i="5" s="1"/>
  <c r="E87" i="5"/>
  <c r="E86" i="5"/>
  <c r="H86" i="5" s="1"/>
  <c r="E85" i="5"/>
  <c r="J85" i="5" s="1"/>
  <c r="E84" i="5"/>
  <c r="J84" i="5" s="1"/>
  <c r="E83" i="5"/>
  <c r="J83" i="5" s="1"/>
  <c r="E82" i="5"/>
  <c r="E81" i="5"/>
  <c r="E80" i="5"/>
  <c r="AA79" i="5"/>
  <c r="E79" i="5"/>
  <c r="H79" i="5" s="1"/>
  <c r="E78" i="5"/>
  <c r="H78" i="5" s="1"/>
  <c r="H77" i="5"/>
  <c r="E77" i="5"/>
  <c r="AA76" i="5"/>
  <c r="J76" i="5"/>
  <c r="E76" i="5"/>
  <c r="H76" i="5" s="1"/>
  <c r="E75" i="5"/>
  <c r="AA75" i="5" s="1"/>
  <c r="E74" i="5"/>
  <c r="J74" i="5" s="1"/>
  <c r="E73" i="5"/>
  <c r="E72" i="5"/>
  <c r="J72" i="5" s="1"/>
  <c r="E71" i="5"/>
  <c r="H71" i="5" s="1"/>
  <c r="E70" i="5"/>
  <c r="H70" i="5" s="1"/>
  <c r="E69" i="5"/>
  <c r="E68" i="5"/>
  <c r="AA68" i="5" s="1"/>
  <c r="E67" i="5"/>
  <c r="J66" i="5"/>
  <c r="E66" i="5"/>
  <c r="AA66" i="5" s="1"/>
  <c r="AA65" i="5"/>
  <c r="E65" i="5"/>
  <c r="AA64" i="5"/>
  <c r="E64" i="5"/>
  <c r="J64" i="5" s="1"/>
  <c r="E63" i="5"/>
  <c r="H63" i="5" s="1"/>
  <c r="S63" i="5" s="1"/>
  <c r="E62" i="5"/>
  <c r="H62" i="5" s="1"/>
  <c r="S62" i="5" s="1"/>
  <c r="J61" i="5"/>
  <c r="E61" i="5"/>
  <c r="AA61" i="5" s="1"/>
  <c r="AA60" i="5"/>
  <c r="E60" i="5"/>
  <c r="J60" i="5" s="1"/>
  <c r="E59" i="5"/>
  <c r="AA59" i="5" s="1"/>
  <c r="E58" i="5"/>
  <c r="H58" i="5" s="1"/>
  <c r="E57" i="5"/>
  <c r="J57" i="5" s="1"/>
  <c r="J56" i="5"/>
  <c r="H56" i="5"/>
  <c r="AB56" i="5" s="1"/>
  <c r="E56" i="5"/>
  <c r="AA56" i="5" s="1"/>
  <c r="E55" i="5"/>
  <c r="AA54" i="5"/>
  <c r="E54" i="5"/>
  <c r="H54" i="5" s="1"/>
  <c r="J53" i="5"/>
  <c r="E53" i="5"/>
  <c r="AA53" i="5" s="1"/>
  <c r="H52" i="5"/>
  <c r="AB52" i="5" s="1"/>
  <c r="AM52" i="5" s="1"/>
  <c r="E52" i="5"/>
  <c r="AA52" i="5" s="1"/>
  <c r="E51" i="5"/>
  <c r="AA51" i="5" s="1"/>
  <c r="E50" i="5"/>
  <c r="AA49" i="5"/>
  <c r="E49" i="5"/>
  <c r="J49" i="5" s="1"/>
  <c r="E48" i="5"/>
  <c r="AA48" i="5" s="1"/>
  <c r="J47" i="5"/>
  <c r="E47" i="5"/>
  <c r="H47" i="5" s="1"/>
  <c r="N47" i="5" s="1"/>
  <c r="E46" i="5"/>
  <c r="E45" i="5"/>
  <c r="AA45" i="5" s="1"/>
  <c r="E44" i="5"/>
  <c r="AA44" i="5" s="1"/>
  <c r="J43" i="5"/>
  <c r="H43" i="5"/>
  <c r="S43" i="5" s="1"/>
  <c r="E43" i="5"/>
  <c r="AA43" i="5" s="1"/>
  <c r="E42" i="5"/>
  <c r="E41" i="5"/>
  <c r="E40" i="5"/>
  <c r="AA39" i="5"/>
  <c r="E39" i="5"/>
  <c r="H39" i="5" s="1"/>
  <c r="N39" i="5" s="1"/>
  <c r="E38" i="5"/>
  <c r="E37" i="5"/>
  <c r="J37" i="5" s="1"/>
  <c r="E36" i="5"/>
  <c r="AA36" i="5" s="1"/>
  <c r="J35" i="5"/>
  <c r="E35" i="5"/>
  <c r="AA35" i="5" s="1"/>
  <c r="E34" i="5"/>
  <c r="H33" i="5"/>
  <c r="S33" i="5" s="1"/>
  <c r="E33" i="5"/>
  <c r="H32" i="5"/>
  <c r="E32" i="5"/>
  <c r="J32" i="5" s="1"/>
  <c r="N31" i="5"/>
  <c r="E31" i="5"/>
  <c r="H31" i="5" s="1"/>
  <c r="J30" i="5"/>
  <c r="E30" i="5"/>
  <c r="AA30" i="5" s="1"/>
  <c r="AA29" i="5"/>
  <c r="E29" i="5"/>
  <c r="H29" i="5" s="1"/>
  <c r="S29" i="5" s="1"/>
  <c r="AN28" i="5"/>
  <c r="AM28" i="5"/>
  <c r="AA28" i="5"/>
  <c r="J28" i="5"/>
  <c r="H28" i="5"/>
  <c r="AB28" i="5" s="1"/>
  <c r="E28" i="5"/>
  <c r="J27" i="5"/>
  <c r="E27" i="5"/>
  <c r="AA27" i="5" s="1"/>
  <c r="E26" i="5"/>
  <c r="H26" i="5" s="1"/>
  <c r="N26" i="5" s="1"/>
  <c r="AA25" i="5"/>
  <c r="E25" i="5"/>
  <c r="J25" i="5" s="1"/>
  <c r="E24" i="5"/>
  <c r="AA24" i="5" s="1"/>
  <c r="AA23" i="5"/>
  <c r="E23" i="5"/>
  <c r="J23" i="5" s="1"/>
  <c r="E22" i="5"/>
  <c r="J22" i="5" s="1"/>
  <c r="E21" i="5"/>
  <c r="AA21" i="5" s="1"/>
  <c r="E20" i="5"/>
  <c r="H20" i="5" s="1"/>
  <c r="E19" i="5"/>
  <c r="AA18" i="5"/>
  <c r="H18" i="5"/>
  <c r="AB18" i="5" s="1"/>
  <c r="AM18" i="5" s="1"/>
  <c r="E18" i="5"/>
  <c r="J18" i="5" s="1"/>
  <c r="H17" i="5"/>
  <c r="AB17" i="5" s="1"/>
  <c r="AQ17" i="5" s="1"/>
  <c r="E17" i="5"/>
  <c r="AA17" i="5" s="1"/>
  <c r="J16" i="5"/>
  <c r="E16" i="5"/>
  <c r="E15" i="5"/>
  <c r="AA15" i="5" s="1"/>
  <c r="E14" i="5"/>
  <c r="J14" i="5" s="1"/>
  <c r="AA13" i="5"/>
  <c r="J13" i="5"/>
  <c r="E13" i="5"/>
  <c r="H13" i="5" s="1"/>
  <c r="J12" i="5"/>
  <c r="E12" i="5"/>
  <c r="H12" i="5" s="1"/>
  <c r="I12" i="5" s="1"/>
  <c r="E11" i="5"/>
  <c r="AA10" i="5"/>
  <c r="E10" i="5"/>
  <c r="J10" i="5" s="1"/>
  <c r="E9" i="5"/>
  <c r="J9" i="5" s="1"/>
  <c r="E8" i="5"/>
  <c r="J8" i="5" s="1"/>
  <c r="AA7" i="5"/>
  <c r="E7" i="5"/>
  <c r="H6" i="5"/>
  <c r="E6" i="5"/>
  <c r="J6" i="5" s="1"/>
  <c r="AA5" i="5"/>
  <c r="E5" i="5"/>
  <c r="J5" i="5" s="1"/>
  <c r="E4" i="5"/>
  <c r="H4" i="5" s="1"/>
  <c r="H3" i="5"/>
  <c r="E3" i="5"/>
  <c r="AA2" i="5"/>
  <c r="H2" i="5"/>
  <c r="S2" i="5" s="1"/>
  <c r="E2" i="5"/>
  <c r="J2" i="5" s="1"/>
  <c r="AQ1" i="5"/>
  <c r="AP1" i="5"/>
  <c r="AO1" i="5"/>
  <c r="AK1" i="5"/>
  <c r="AJ1" i="5"/>
  <c r="AI1" i="5"/>
  <c r="AG1" i="5"/>
  <c r="G1" i="5"/>
  <c r="F1" i="5"/>
  <c r="L100" i="4"/>
  <c r="H100" i="4"/>
  <c r="E100" i="4"/>
  <c r="J100" i="4" s="1"/>
  <c r="L99" i="4"/>
  <c r="H99" i="4"/>
  <c r="E99" i="4"/>
  <c r="J99" i="4" s="1"/>
  <c r="L98" i="4"/>
  <c r="H98" i="4"/>
  <c r="E98" i="4"/>
  <c r="J98" i="4" s="1"/>
  <c r="L97" i="4"/>
  <c r="J97" i="4"/>
  <c r="H97" i="4"/>
  <c r="E97" i="4"/>
  <c r="L96" i="4"/>
  <c r="J96" i="4"/>
  <c r="H96" i="4"/>
  <c r="E96" i="4"/>
  <c r="L95" i="4"/>
  <c r="J95" i="4"/>
  <c r="H95" i="4"/>
  <c r="E95" i="4"/>
  <c r="L94" i="4"/>
  <c r="J94" i="4"/>
  <c r="H94" i="4"/>
  <c r="E94" i="4"/>
  <c r="L93" i="4"/>
  <c r="J93" i="4"/>
  <c r="H93" i="4"/>
  <c r="E93" i="4"/>
  <c r="L92" i="4"/>
  <c r="H92" i="4"/>
  <c r="N92" i="4" s="1"/>
  <c r="E92" i="4"/>
  <c r="J92" i="4" s="1"/>
  <c r="L91" i="4"/>
  <c r="J91" i="4"/>
  <c r="H91" i="4"/>
  <c r="E91" i="4"/>
  <c r="L90" i="4"/>
  <c r="H90" i="4"/>
  <c r="E90" i="4"/>
  <c r="J90" i="4" s="1"/>
  <c r="L89" i="4"/>
  <c r="J89" i="4"/>
  <c r="H89" i="4"/>
  <c r="E89" i="4"/>
  <c r="L88" i="4"/>
  <c r="E88" i="4"/>
  <c r="L87" i="4"/>
  <c r="J87" i="4"/>
  <c r="H87" i="4"/>
  <c r="E87" i="4"/>
  <c r="L86" i="4"/>
  <c r="H86" i="4"/>
  <c r="E86" i="4"/>
  <c r="J86" i="4" s="1"/>
  <c r="L85" i="4"/>
  <c r="J85" i="4"/>
  <c r="H85" i="4"/>
  <c r="E85" i="4"/>
  <c r="L84" i="4"/>
  <c r="E84" i="4"/>
  <c r="J84" i="4" s="1"/>
  <c r="L83" i="4"/>
  <c r="J83" i="4"/>
  <c r="H83" i="4"/>
  <c r="E83" i="4"/>
  <c r="L82" i="4"/>
  <c r="E82" i="4"/>
  <c r="J82" i="4" s="1"/>
  <c r="L81" i="4"/>
  <c r="J81" i="4"/>
  <c r="H81" i="4"/>
  <c r="E81" i="4"/>
  <c r="N80" i="4"/>
  <c r="L80" i="4"/>
  <c r="J80" i="4"/>
  <c r="E80" i="4"/>
  <c r="H80" i="4" s="1"/>
  <c r="L79" i="4"/>
  <c r="E79" i="4"/>
  <c r="L78" i="4"/>
  <c r="J78" i="4"/>
  <c r="E78" i="4"/>
  <c r="H78" i="4" s="1"/>
  <c r="L77" i="4"/>
  <c r="J77" i="4"/>
  <c r="H77" i="4"/>
  <c r="E77" i="4"/>
  <c r="L76" i="4"/>
  <c r="E76" i="4"/>
  <c r="H76" i="4" s="1"/>
  <c r="N76" i="4" s="1"/>
  <c r="L75" i="4"/>
  <c r="E75" i="4"/>
  <c r="L74" i="4"/>
  <c r="J74" i="4"/>
  <c r="E74" i="4"/>
  <c r="H74" i="4" s="1"/>
  <c r="L73" i="4"/>
  <c r="J73" i="4"/>
  <c r="E73" i="4"/>
  <c r="H73" i="4" s="1"/>
  <c r="N73" i="4" s="1"/>
  <c r="L72" i="4"/>
  <c r="J72" i="4"/>
  <c r="E72" i="4"/>
  <c r="H72" i="4" s="1"/>
  <c r="N72" i="4" s="1"/>
  <c r="S71" i="4"/>
  <c r="L71" i="4"/>
  <c r="J71" i="4"/>
  <c r="I70" i="4" s="1"/>
  <c r="E71" i="4"/>
  <c r="H71" i="4" s="1"/>
  <c r="N71" i="4" s="1"/>
  <c r="S70" i="4"/>
  <c r="L70" i="4"/>
  <c r="J70" i="4"/>
  <c r="E70" i="4"/>
  <c r="H70" i="4" s="1"/>
  <c r="N70" i="4" s="1"/>
  <c r="S69" i="4"/>
  <c r="L69" i="4"/>
  <c r="J69" i="4"/>
  <c r="I69" i="4"/>
  <c r="E69" i="4"/>
  <c r="H69" i="4" s="1"/>
  <c r="N69" i="4" s="1"/>
  <c r="L68" i="4"/>
  <c r="J68" i="4"/>
  <c r="I68" i="4"/>
  <c r="E68" i="4"/>
  <c r="H68" i="4" s="1"/>
  <c r="N68" i="4" s="1"/>
  <c r="L67" i="4"/>
  <c r="J67" i="4"/>
  <c r="E67" i="4"/>
  <c r="H67" i="4" s="1"/>
  <c r="L66" i="4"/>
  <c r="J66" i="4"/>
  <c r="E66" i="4"/>
  <c r="H66" i="4" s="1"/>
  <c r="N66" i="4" s="1"/>
  <c r="L65" i="4"/>
  <c r="J65" i="4"/>
  <c r="E65" i="4"/>
  <c r="H65" i="4" s="1"/>
  <c r="N65" i="4" s="1"/>
  <c r="L64" i="4"/>
  <c r="J64" i="4"/>
  <c r="E64" i="4"/>
  <c r="H64" i="4" s="1"/>
  <c r="N64" i="4" s="1"/>
  <c r="S63" i="4"/>
  <c r="L63" i="4"/>
  <c r="J63" i="4"/>
  <c r="I62" i="4" s="1"/>
  <c r="E63" i="4"/>
  <c r="H63" i="4" s="1"/>
  <c r="N63" i="4" s="1"/>
  <c r="S62" i="4"/>
  <c r="L62" i="4"/>
  <c r="J62" i="4"/>
  <c r="E62" i="4"/>
  <c r="H62" i="4" s="1"/>
  <c r="N62" i="4" s="1"/>
  <c r="S61" i="4"/>
  <c r="L61" i="4"/>
  <c r="J61" i="4"/>
  <c r="I61" i="4"/>
  <c r="E61" i="4"/>
  <c r="H61" i="4" s="1"/>
  <c r="N61" i="4" s="1"/>
  <c r="L60" i="4"/>
  <c r="J60" i="4"/>
  <c r="I60" i="4"/>
  <c r="E60" i="4"/>
  <c r="H60" i="4" s="1"/>
  <c r="N60" i="4" s="1"/>
  <c r="L59" i="4"/>
  <c r="J59" i="4"/>
  <c r="E59" i="4"/>
  <c r="H59" i="4" s="1"/>
  <c r="L58" i="4"/>
  <c r="J58" i="4"/>
  <c r="E58" i="4"/>
  <c r="H58" i="4" s="1"/>
  <c r="L57" i="4"/>
  <c r="J57" i="4"/>
  <c r="E57" i="4"/>
  <c r="H57" i="4" s="1"/>
  <c r="N57" i="4" s="1"/>
  <c r="L56" i="4"/>
  <c r="J56" i="4"/>
  <c r="E56" i="4"/>
  <c r="H56" i="4" s="1"/>
  <c r="AB55" i="4"/>
  <c r="L55" i="4"/>
  <c r="J55" i="4"/>
  <c r="E55" i="4"/>
  <c r="H55" i="4" s="1"/>
  <c r="L54" i="4"/>
  <c r="J54" i="4"/>
  <c r="E54" i="4"/>
  <c r="AA53" i="4"/>
  <c r="N53" i="4"/>
  <c r="L53" i="4"/>
  <c r="J53" i="4"/>
  <c r="E53" i="4"/>
  <c r="H53" i="4" s="1"/>
  <c r="AA52" i="4"/>
  <c r="N52" i="4"/>
  <c r="L52" i="4"/>
  <c r="J52" i="4"/>
  <c r="E52" i="4"/>
  <c r="H52" i="4" s="1"/>
  <c r="L51" i="4"/>
  <c r="E51" i="4"/>
  <c r="H51" i="4" s="1"/>
  <c r="AA50" i="4"/>
  <c r="N50" i="4"/>
  <c r="L50" i="4"/>
  <c r="J50" i="4"/>
  <c r="E50" i="4"/>
  <c r="H50" i="4" s="1"/>
  <c r="L49" i="4"/>
  <c r="E49" i="4"/>
  <c r="H49" i="4" s="1"/>
  <c r="N49" i="4" s="1"/>
  <c r="L48" i="4"/>
  <c r="E48" i="4"/>
  <c r="H48" i="4" s="1"/>
  <c r="N48" i="4" s="1"/>
  <c r="AA47" i="4"/>
  <c r="N47" i="4"/>
  <c r="L47" i="4"/>
  <c r="J47" i="4"/>
  <c r="E47" i="4"/>
  <c r="H47" i="4" s="1"/>
  <c r="L46" i="4"/>
  <c r="J46" i="4"/>
  <c r="E46" i="4"/>
  <c r="H46" i="4" s="1"/>
  <c r="AA45" i="4"/>
  <c r="N45" i="4"/>
  <c r="L45" i="4"/>
  <c r="J45" i="4"/>
  <c r="E45" i="4"/>
  <c r="H45" i="4" s="1"/>
  <c r="L44" i="4"/>
  <c r="E44" i="4"/>
  <c r="H44" i="4" s="1"/>
  <c r="S44" i="4" s="1"/>
  <c r="S43" i="4"/>
  <c r="N43" i="4"/>
  <c r="L43" i="4"/>
  <c r="E43" i="4"/>
  <c r="H43" i="4" s="1"/>
  <c r="L42" i="4"/>
  <c r="E42" i="4"/>
  <c r="H42" i="4" s="1"/>
  <c r="S42" i="4" s="1"/>
  <c r="AA41" i="4"/>
  <c r="L41" i="4"/>
  <c r="E41" i="4"/>
  <c r="H41" i="4" s="1"/>
  <c r="S41" i="4" s="1"/>
  <c r="L40" i="4"/>
  <c r="E40" i="4"/>
  <c r="H40" i="4" s="1"/>
  <c r="S40" i="4" s="1"/>
  <c r="L39" i="4"/>
  <c r="E39" i="4"/>
  <c r="L38" i="4"/>
  <c r="E38" i="4"/>
  <c r="H38" i="4" s="1"/>
  <c r="S38" i="4" s="1"/>
  <c r="L37" i="4"/>
  <c r="E37" i="4"/>
  <c r="H37" i="4" s="1"/>
  <c r="S37" i="4" s="1"/>
  <c r="AB36" i="4"/>
  <c r="L36" i="4"/>
  <c r="H36" i="4"/>
  <c r="E36" i="4"/>
  <c r="AA36" i="4" s="1"/>
  <c r="L35" i="4"/>
  <c r="E35" i="4"/>
  <c r="H35" i="4" s="1"/>
  <c r="S35" i="4" s="1"/>
  <c r="L34" i="4"/>
  <c r="E34" i="4"/>
  <c r="L33" i="4"/>
  <c r="E33" i="4"/>
  <c r="L32" i="4"/>
  <c r="E32" i="4"/>
  <c r="H32" i="4" s="1"/>
  <c r="L31" i="4"/>
  <c r="E31" i="4"/>
  <c r="L30" i="4"/>
  <c r="E30" i="4"/>
  <c r="AA30" i="4" s="1"/>
  <c r="AB29" i="4"/>
  <c r="AM29" i="4" s="1"/>
  <c r="L29" i="4"/>
  <c r="E29" i="4"/>
  <c r="H29" i="4" s="1"/>
  <c r="S29" i="4" s="1"/>
  <c r="L28" i="4"/>
  <c r="E28" i="4"/>
  <c r="AA28" i="4" s="1"/>
  <c r="L27" i="4"/>
  <c r="E27" i="4"/>
  <c r="H27" i="4" s="1"/>
  <c r="S27" i="4" s="1"/>
  <c r="L26" i="4"/>
  <c r="E26" i="4"/>
  <c r="L25" i="4"/>
  <c r="E25" i="4"/>
  <c r="L24" i="4"/>
  <c r="E24" i="4"/>
  <c r="H24" i="4" s="1"/>
  <c r="AB24" i="4" s="1"/>
  <c r="AM24" i="4" s="1"/>
  <c r="AA23" i="4"/>
  <c r="N23" i="4"/>
  <c r="L23" i="4"/>
  <c r="J23" i="4"/>
  <c r="H23" i="4"/>
  <c r="E23" i="4"/>
  <c r="L22" i="4"/>
  <c r="E22" i="4"/>
  <c r="J22" i="4" s="1"/>
  <c r="N21" i="4"/>
  <c r="L21" i="4"/>
  <c r="J21" i="4"/>
  <c r="H21" i="4"/>
  <c r="E21" i="4"/>
  <c r="AA21" i="4" s="1"/>
  <c r="L20" i="4"/>
  <c r="E20" i="4"/>
  <c r="H20" i="4" s="1"/>
  <c r="L19" i="4"/>
  <c r="H19" i="4"/>
  <c r="E19" i="4"/>
  <c r="AA19" i="4" s="1"/>
  <c r="L18" i="4"/>
  <c r="E18" i="4"/>
  <c r="AA18" i="4" s="1"/>
  <c r="L17" i="4"/>
  <c r="H17" i="4"/>
  <c r="E17" i="4"/>
  <c r="AA17" i="4" s="1"/>
  <c r="L16" i="4"/>
  <c r="E16" i="4"/>
  <c r="AA16" i="4" s="1"/>
  <c r="L15" i="4"/>
  <c r="E15" i="4"/>
  <c r="AA15" i="4" s="1"/>
  <c r="AA14" i="4"/>
  <c r="L14" i="4"/>
  <c r="J14" i="4"/>
  <c r="H14" i="4"/>
  <c r="N14" i="4" s="1"/>
  <c r="E14" i="4"/>
  <c r="L13" i="4"/>
  <c r="H13" i="4"/>
  <c r="AB13" i="4" s="1"/>
  <c r="AN13" i="4" s="1"/>
  <c r="E13" i="4"/>
  <c r="AA13" i="4" s="1"/>
  <c r="AA12" i="4"/>
  <c r="L12" i="4"/>
  <c r="J12" i="4"/>
  <c r="H12" i="4"/>
  <c r="AB12" i="4" s="1"/>
  <c r="E12" i="4"/>
  <c r="L11" i="4"/>
  <c r="H11" i="4"/>
  <c r="AB11" i="4" s="1"/>
  <c r="AN11" i="4" s="1"/>
  <c r="E11" i="4"/>
  <c r="AA11" i="4" s="1"/>
  <c r="L10" i="4"/>
  <c r="E10" i="4"/>
  <c r="AA10" i="4" s="1"/>
  <c r="L9" i="4"/>
  <c r="E9" i="4"/>
  <c r="AA9" i="4" s="1"/>
  <c r="L8" i="4"/>
  <c r="E8" i="4"/>
  <c r="AA8" i="4" s="1"/>
  <c r="AB7" i="4"/>
  <c r="AN7" i="4" s="1"/>
  <c r="S7" i="4"/>
  <c r="L7" i="4"/>
  <c r="J7" i="4"/>
  <c r="I6" i="4" s="1"/>
  <c r="H7" i="4"/>
  <c r="N7" i="4" s="1"/>
  <c r="E7" i="4"/>
  <c r="AA7" i="4" s="1"/>
  <c r="AB6" i="4"/>
  <c r="AM6" i="4" s="1"/>
  <c r="S6" i="4"/>
  <c r="L6" i="4"/>
  <c r="J6" i="4"/>
  <c r="I5" i="4" s="1"/>
  <c r="H6" i="4"/>
  <c r="N6" i="4" s="1"/>
  <c r="E6" i="4"/>
  <c r="AA6" i="4" s="1"/>
  <c r="AB5" i="4"/>
  <c r="AM5" i="4" s="1"/>
  <c r="S5" i="4"/>
  <c r="L5" i="4"/>
  <c r="J5" i="4"/>
  <c r="I4" i="4" s="1"/>
  <c r="H5" i="4"/>
  <c r="N5" i="4" s="1"/>
  <c r="E5" i="4"/>
  <c r="AA5" i="4" s="1"/>
  <c r="AB4" i="4"/>
  <c r="AM4" i="4" s="1"/>
  <c r="S4" i="4"/>
  <c r="L4" i="4"/>
  <c r="J4" i="4"/>
  <c r="I3" i="4" s="1"/>
  <c r="H4" i="4"/>
  <c r="N4" i="4" s="1"/>
  <c r="E4" i="4"/>
  <c r="AA4" i="4" s="1"/>
  <c r="AB3" i="4"/>
  <c r="AM3" i="4" s="1"/>
  <c r="S3" i="4"/>
  <c r="L3" i="4"/>
  <c r="J3" i="4"/>
  <c r="I2" i="4" s="1"/>
  <c r="H3" i="4"/>
  <c r="N3" i="4" s="1"/>
  <c r="E3" i="4"/>
  <c r="AA3" i="4" s="1"/>
  <c r="AB2" i="4"/>
  <c r="AM2" i="4" s="1"/>
  <c r="S2" i="4"/>
  <c r="L2" i="4"/>
  <c r="J2" i="4"/>
  <c r="H2" i="4"/>
  <c r="N2" i="4" s="1"/>
  <c r="E2" i="4"/>
  <c r="AA2" i="4" s="1"/>
  <c r="AO1" i="4"/>
  <c r="AJ1" i="4" s="1"/>
  <c r="AI1" i="4"/>
  <c r="AG1" i="4"/>
  <c r="G1" i="4"/>
  <c r="F1" i="4"/>
  <c r="AB76" i="5" l="1"/>
  <c r="AN76" i="5" s="1"/>
  <c r="S76" i="5"/>
  <c r="H9" i="5"/>
  <c r="S9" i="5" s="1"/>
  <c r="N18" i="5"/>
  <c r="H21" i="5"/>
  <c r="I20" i="5" s="1"/>
  <c r="H37" i="5"/>
  <c r="H44" i="5"/>
  <c r="AA57" i="5"/>
  <c r="H59" i="5"/>
  <c r="J79" i="5"/>
  <c r="J21" i="5"/>
  <c r="J44" i="5"/>
  <c r="I43" i="5" s="1"/>
  <c r="J59" i="5"/>
  <c r="I58" i="5" s="1"/>
  <c r="J89" i="5"/>
  <c r="H14" i="5"/>
  <c r="J17" i="5"/>
  <c r="S26" i="5"/>
  <c r="H84" i="5"/>
  <c r="J86" i="5"/>
  <c r="AA6" i="5"/>
  <c r="N33" i="5"/>
  <c r="H36" i="5"/>
  <c r="AA37" i="5"/>
  <c r="J52" i="5"/>
  <c r="J58" i="5"/>
  <c r="N63" i="5"/>
  <c r="H68" i="5"/>
  <c r="S68" i="5" s="1"/>
  <c r="J71" i="5"/>
  <c r="H75" i="5"/>
  <c r="S75" i="5" s="1"/>
  <c r="J4" i="5"/>
  <c r="AA9" i="5"/>
  <c r="AA14" i="5"/>
  <c r="N17" i="5"/>
  <c r="H24" i="5"/>
  <c r="N24" i="5" s="1"/>
  <c r="AB26" i="5"/>
  <c r="AP26" i="5" s="1"/>
  <c r="N29" i="5"/>
  <c r="J31" i="5"/>
  <c r="J36" i="5"/>
  <c r="AA47" i="5"/>
  <c r="N52" i="5"/>
  <c r="N58" i="5"/>
  <c r="H61" i="5"/>
  <c r="S61" i="5" s="1"/>
  <c r="AA63" i="5"/>
  <c r="H66" i="5"/>
  <c r="J68" i="5"/>
  <c r="AA71" i="5"/>
  <c r="J75" i="5"/>
  <c r="H51" i="5"/>
  <c r="S51" i="5" s="1"/>
  <c r="AB58" i="5"/>
  <c r="AN58" i="5" s="1"/>
  <c r="H60" i="5"/>
  <c r="I60" i="5" s="1"/>
  <c r="H64" i="5"/>
  <c r="AB64" i="5" s="1"/>
  <c r="AA72" i="5"/>
  <c r="H88" i="5"/>
  <c r="S88" i="5" s="1"/>
  <c r="AP58" i="5"/>
  <c r="S58" i="5"/>
  <c r="AI28" i="5"/>
  <c r="AC28" i="5" s="1"/>
  <c r="N2" i="5"/>
  <c r="H5" i="5"/>
  <c r="N5" i="5" s="1"/>
  <c r="H23" i="5"/>
  <c r="H25" i="5"/>
  <c r="S25" i="5" s="1"/>
  <c r="AA31" i="5"/>
  <c r="H10" i="5"/>
  <c r="S10" i="5" s="1"/>
  <c r="J20" i="5"/>
  <c r="H27" i="5"/>
  <c r="S28" i="5"/>
  <c r="H30" i="5"/>
  <c r="AB30" i="5" s="1"/>
  <c r="AP30" i="5" s="1"/>
  <c r="H35" i="5"/>
  <c r="S35" i="5" s="1"/>
  <c r="J39" i="5"/>
  <c r="J45" i="5"/>
  <c r="H49" i="5"/>
  <c r="J51" i="5"/>
  <c r="J78" i="5"/>
  <c r="H83" i="5"/>
  <c r="S83" i="5" s="1"/>
  <c r="H85" i="5"/>
  <c r="H10" i="6"/>
  <c r="H9" i="6"/>
  <c r="R2" i="13" a="1"/>
  <c r="R2" i="13" s="1"/>
  <c r="N2" i="13" a="1"/>
  <c r="N2" i="13" s="1"/>
  <c r="U2" i="2" a="1"/>
  <c r="U2" i="2" s="1"/>
  <c r="Q2" i="2" a="1"/>
  <c r="Q2" i="2" s="1"/>
  <c r="R2" i="2" a="1"/>
  <c r="R2" i="2" s="1"/>
  <c r="N2" i="2" a="1"/>
  <c r="N2" i="2" s="1"/>
  <c r="L2" i="2" a="1"/>
  <c r="L2" i="2" s="1"/>
  <c r="T2" i="2" a="1"/>
  <c r="T2" i="2" s="1"/>
  <c r="P2" i="2" a="1"/>
  <c r="P2" i="2" s="1"/>
  <c r="R2" i="1" a="1"/>
  <c r="R2" i="1" s="1"/>
  <c r="P2" i="1" a="1"/>
  <c r="P2" i="1" s="1"/>
  <c r="N2" i="1" a="1"/>
  <c r="N2" i="1" s="1"/>
  <c r="L2" i="1" a="1"/>
  <c r="L2" i="1" s="1"/>
  <c r="T2" i="1" a="1"/>
  <c r="T2" i="1" s="1"/>
  <c r="U2" i="1" a="1"/>
  <c r="U2" i="1" s="1"/>
  <c r="Q2" i="1" a="1"/>
  <c r="Q2" i="1" s="1"/>
  <c r="S32" i="4"/>
  <c r="N32" i="4"/>
  <c r="H16" i="4"/>
  <c r="AB16" i="4" s="1"/>
  <c r="H18" i="4"/>
  <c r="J28" i="4"/>
  <c r="J35" i="4"/>
  <c r="J44" i="4"/>
  <c r="I46" i="4"/>
  <c r="J49" i="4"/>
  <c r="N11" i="4"/>
  <c r="J16" i="4"/>
  <c r="J18" i="4"/>
  <c r="I51" i="4"/>
  <c r="H10" i="4"/>
  <c r="AB10" i="4" s="1"/>
  <c r="H30" i="4"/>
  <c r="N35" i="4"/>
  <c r="J51" i="4"/>
  <c r="AN6" i="4"/>
  <c r="J20" i="4"/>
  <c r="J27" i="4"/>
  <c r="H8" i="4"/>
  <c r="J10" i="4"/>
  <c r="N13" i="4"/>
  <c r="H15" i="4"/>
  <c r="J29" i="4"/>
  <c r="J30" i="4"/>
  <c r="AA35" i="4"/>
  <c r="J41" i="4"/>
  <c r="I45" i="4"/>
  <c r="N46" i="4"/>
  <c r="J48" i="4"/>
  <c r="AA49" i="4"/>
  <c r="N40" i="4"/>
  <c r="AN5" i="4"/>
  <c r="AA44" i="4"/>
  <c r="J8" i="4"/>
  <c r="AA20" i="4"/>
  <c r="N27" i="4"/>
  <c r="AA46" i="4"/>
  <c r="N51" i="4"/>
  <c r="AN3" i="4"/>
  <c r="AA27" i="4"/>
  <c r="N29" i="4"/>
  <c r="N41" i="4"/>
  <c r="AA51" i="4"/>
  <c r="AN2" i="4"/>
  <c r="AN4" i="4"/>
  <c r="AB27" i="4"/>
  <c r="AA29" i="4"/>
  <c r="AA48" i="4"/>
  <c r="J4" i="6"/>
  <c r="H2" i="6"/>
  <c r="J3" i="6"/>
  <c r="H8" i="6"/>
  <c r="AN12" i="4"/>
  <c r="AJ12" i="4"/>
  <c r="AD12" i="4" s="1"/>
  <c r="AI12" i="4"/>
  <c r="AC12" i="4" s="1"/>
  <c r="AO12" i="4"/>
  <c r="AM12" i="4"/>
  <c r="AN16" i="4"/>
  <c r="AI16" i="4" s="1"/>
  <c r="AC16" i="4" s="1"/>
  <c r="AJ16" i="4"/>
  <c r="AD16" i="4" s="1"/>
  <c r="AO16" i="4"/>
  <c r="AM16" i="4"/>
  <c r="S20" i="4"/>
  <c r="I20" i="4"/>
  <c r="AB20" i="4"/>
  <c r="N20" i="4"/>
  <c r="AJ29" i="4"/>
  <c r="AD29" i="4" s="1"/>
  <c r="AD1" i="4"/>
  <c r="AN10" i="4"/>
  <c r="AI10" i="4" s="1"/>
  <c r="AC10" i="4" s="1"/>
  <c r="AO10" i="4"/>
  <c r="AJ10" i="4" s="1"/>
  <c r="AD10" i="4" s="1"/>
  <c r="AM10" i="4"/>
  <c r="AO2" i="4"/>
  <c r="AJ2" i="4" s="1"/>
  <c r="AD2" i="4" s="1"/>
  <c r="AO6" i="4"/>
  <c r="AB14" i="4"/>
  <c r="S23" i="4"/>
  <c r="H25" i="4"/>
  <c r="AA25" i="4"/>
  <c r="N30" i="4"/>
  <c r="AB30" i="4"/>
  <c r="H33" i="4"/>
  <c r="AA33" i="4"/>
  <c r="J33" i="4"/>
  <c r="AO4" i="4"/>
  <c r="N8" i="4"/>
  <c r="H9" i="4"/>
  <c r="N10" i="4"/>
  <c r="S11" i="4"/>
  <c r="S19" i="4"/>
  <c r="AP1" i="4"/>
  <c r="AI7" i="4"/>
  <c r="AC7" i="4" s="1"/>
  <c r="J9" i="4"/>
  <c r="J13" i="4"/>
  <c r="I13" i="4" s="1"/>
  <c r="AI13" i="4"/>
  <c r="AC13" i="4" s="1"/>
  <c r="J17" i="4"/>
  <c r="I16" i="4" s="1"/>
  <c r="J19" i="4"/>
  <c r="I19" i="4" s="1"/>
  <c r="N24" i="4"/>
  <c r="AA34" i="4"/>
  <c r="J34" i="4"/>
  <c r="H34" i="4"/>
  <c r="H39" i="4"/>
  <c r="AA39" i="4"/>
  <c r="J39" i="4"/>
  <c r="AO3" i="4"/>
  <c r="N16" i="4"/>
  <c r="S17" i="4"/>
  <c r="AP5" i="4"/>
  <c r="J11" i="4"/>
  <c r="I11" i="4" s="1"/>
  <c r="AI11" i="4"/>
  <c r="AC11" i="4" s="1"/>
  <c r="H22" i="4"/>
  <c r="I21" i="4" s="1"/>
  <c r="AA22" i="4"/>
  <c r="J25" i="4"/>
  <c r="AA26" i="4"/>
  <c r="J26" i="4"/>
  <c r="H26" i="4"/>
  <c r="AO5" i="4"/>
  <c r="N12" i="4"/>
  <c r="S13" i="4"/>
  <c r="J15" i="4"/>
  <c r="AI2" i="4"/>
  <c r="AC2" i="4" s="1"/>
  <c r="AI3" i="4"/>
  <c r="AC3" i="4" s="1"/>
  <c r="AI4" i="4"/>
  <c r="AC4" i="4" s="1"/>
  <c r="AI5" i="4"/>
  <c r="AC5" i="4" s="1"/>
  <c r="AI6" i="4"/>
  <c r="AC6" i="4" s="1"/>
  <c r="AJ7" i="4"/>
  <c r="AD7" i="4" s="1"/>
  <c r="AJ11" i="4"/>
  <c r="AD11" i="4" s="1"/>
  <c r="AJ3" i="4"/>
  <c r="AD3" i="4" s="1"/>
  <c r="AJ4" i="4"/>
  <c r="AD4" i="4" s="1"/>
  <c r="AJ5" i="4"/>
  <c r="AD5" i="4" s="1"/>
  <c r="AJ6" i="4"/>
  <c r="AD6" i="4" s="1"/>
  <c r="AB23" i="4"/>
  <c r="AA24" i="4"/>
  <c r="J24" i="4"/>
  <c r="I23" i="4" s="1"/>
  <c r="H31" i="4"/>
  <c r="AA31" i="4"/>
  <c r="J31" i="4"/>
  <c r="AM55" i="4"/>
  <c r="AJ55" i="4"/>
  <c r="AO55" i="4"/>
  <c r="AI55" i="4"/>
  <c r="AC55" i="4" s="1"/>
  <c r="AP55" i="4"/>
  <c r="AN55" i="4"/>
  <c r="S78" i="4"/>
  <c r="N78" i="4"/>
  <c r="S16" i="4"/>
  <c r="N17" i="4"/>
  <c r="AB17" i="4"/>
  <c r="S18" i="4"/>
  <c r="I18" i="4"/>
  <c r="N19" i="4"/>
  <c r="AB19" i="4"/>
  <c r="S21" i="4"/>
  <c r="S24" i="4"/>
  <c r="S10" i="4"/>
  <c r="S12" i="4"/>
  <c r="I12" i="4"/>
  <c r="S14" i="4"/>
  <c r="I14" i="4"/>
  <c r="AM7" i="4"/>
  <c r="AM11" i="4"/>
  <c r="AN24" i="4"/>
  <c r="AI24" i="4" s="1"/>
  <c r="AC24" i="4" s="1"/>
  <c r="AO24" i="4"/>
  <c r="AJ24" i="4" s="1"/>
  <c r="AD24" i="4" s="1"/>
  <c r="S30" i="4"/>
  <c r="AA32" i="4"/>
  <c r="J32" i="4"/>
  <c r="S90" i="4"/>
  <c r="I90" i="4"/>
  <c r="N90" i="4"/>
  <c r="S8" i="4"/>
  <c r="I8" i="4"/>
  <c r="AM13" i="4"/>
  <c r="AO7" i="4"/>
  <c r="AO11" i="4"/>
  <c r="AO13" i="4"/>
  <c r="AJ13" i="4" s="1"/>
  <c r="AD13" i="4" s="1"/>
  <c r="AB21" i="4"/>
  <c r="I24" i="4"/>
  <c r="AP24" i="4"/>
  <c r="AB32" i="4"/>
  <c r="AO36" i="4"/>
  <c r="AJ36" i="4" s="1"/>
  <c r="AD36" i="4" s="1"/>
  <c r="AN36" i="4"/>
  <c r="AM36" i="4"/>
  <c r="AI36" i="4"/>
  <c r="AC36" i="4" s="1"/>
  <c r="J88" i="4"/>
  <c r="H88" i="4"/>
  <c r="I42" i="4"/>
  <c r="AB42" i="4"/>
  <c r="I52" i="4"/>
  <c r="N59" i="4"/>
  <c r="I59" i="4"/>
  <c r="N67" i="4"/>
  <c r="S67" i="4"/>
  <c r="I67" i="4"/>
  <c r="AB35" i="4"/>
  <c r="N36" i="4"/>
  <c r="AB37" i="4"/>
  <c r="N38" i="4"/>
  <c r="I53" i="4"/>
  <c r="N55" i="4"/>
  <c r="I55" i="4"/>
  <c r="S55" i="4"/>
  <c r="AB40" i="4"/>
  <c r="J42" i="4"/>
  <c r="I41" i="4" s="1"/>
  <c r="AA42" i="4"/>
  <c r="N58" i="4"/>
  <c r="S58" i="4"/>
  <c r="S91" i="4"/>
  <c r="I91" i="4"/>
  <c r="N91" i="4"/>
  <c r="AP29" i="4"/>
  <c r="AN29" i="4"/>
  <c r="AI29" i="4" s="1"/>
  <c r="AC29" i="4" s="1"/>
  <c r="S36" i="4"/>
  <c r="J37" i="4"/>
  <c r="AA37" i="4"/>
  <c r="AB43" i="4"/>
  <c r="N44" i="4"/>
  <c r="I47" i="4"/>
  <c r="I58" i="4"/>
  <c r="S59" i="4"/>
  <c r="AO29" i="4"/>
  <c r="AB38" i="4"/>
  <c r="J40" i="4"/>
  <c r="I40" i="4" s="1"/>
  <c r="AA40" i="4"/>
  <c r="I48" i="4"/>
  <c r="N56" i="4"/>
  <c r="S56" i="4"/>
  <c r="I56" i="4"/>
  <c r="AB41" i="4"/>
  <c r="N42" i="4"/>
  <c r="J43" i="4"/>
  <c r="I43" i="4" s="1"/>
  <c r="AA43" i="4"/>
  <c r="I49" i="4"/>
  <c r="N3" i="5"/>
  <c r="AB3" i="5"/>
  <c r="S3" i="5"/>
  <c r="H28" i="4"/>
  <c r="J36" i="4"/>
  <c r="I35" i="4" s="1"/>
  <c r="N37" i="4"/>
  <c r="J38" i="4"/>
  <c r="I37" i="4" s="1"/>
  <c r="AA38" i="4"/>
  <c r="I44" i="4"/>
  <c r="AB44" i="4"/>
  <c r="I50" i="4"/>
  <c r="AB6" i="5"/>
  <c r="S6" i="5"/>
  <c r="N6" i="5"/>
  <c r="AB45" i="4"/>
  <c r="AB46" i="4"/>
  <c r="AB47" i="4"/>
  <c r="AB48" i="4"/>
  <c r="AB49" i="4"/>
  <c r="AB50" i="4"/>
  <c r="AB51" i="4"/>
  <c r="AB52" i="4"/>
  <c r="AB53" i="4"/>
  <c r="S57" i="4"/>
  <c r="I64" i="4"/>
  <c r="S65" i="4"/>
  <c r="I72" i="4"/>
  <c r="S73" i="4"/>
  <c r="S89" i="4"/>
  <c r="I89" i="4"/>
  <c r="N89" i="4"/>
  <c r="S60" i="4"/>
  <c r="S68" i="4"/>
  <c r="J76" i="4"/>
  <c r="S86" i="4"/>
  <c r="I86" i="4"/>
  <c r="S87" i="4"/>
  <c r="N87" i="4"/>
  <c r="AA11" i="5"/>
  <c r="J11" i="5"/>
  <c r="AB14" i="5"/>
  <c r="S14" i="5"/>
  <c r="N14" i="5"/>
  <c r="S80" i="4"/>
  <c r="I80" i="4"/>
  <c r="H84" i="4"/>
  <c r="S85" i="4"/>
  <c r="I85" i="4"/>
  <c r="N85" i="4"/>
  <c r="H11" i="5"/>
  <c r="AB24" i="5"/>
  <c r="S45" i="4"/>
  <c r="S46" i="4"/>
  <c r="S47" i="4"/>
  <c r="S48" i="4"/>
  <c r="S49" i="4"/>
  <c r="S50" i="4"/>
  <c r="S51" i="4"/>
  <c r="S52" i="4"/>
  <c r="S53" i="4"/>
  <c r="H54" i="4"/>
  <c r="AA54" i="4"/>
  <c r="I57" i="4"/>
  <c r="I65" i="4"/>
  <c r="S66" i="4"/>
  <c r="I73" i="4"/>
  <c r="S77" i="4"/>
  <c r="I77" i="4"/>
  <c r="N77" i="4"/>
  <c r="J79" i="4"/>
  <c r="H79" i="4"/>
  <c r="H82" i="4"/>
  <c r="S83" i="4"/>
  <c r="I83" i="4"/>
  <c r="N83" i="4"/>
  <c r="N86" i="4"/>
  <c r="S74" i="4"/>
  <c r="N74" i="4"/>
  <c r="S81" i="4"/>
  <c r="I81" i="4"/>
  <c r="N81" i="4"/>
  <c r="AE1" i="5"/>
  <c r="I63" i="4"/>
  <c r="S64" i="4"/>
  <c r="I71" i="4"/>
  <c r="S72" i="4"/>
  <c r="N96" i="4"/>
  <c r="S96" i="4"/>
  <c r="I96" i="4"/>
  <c r="I66" i="4"/>
  <c r="I74" i="4"/>
  <c r="J75" i="4"/>
  <c r="H75" i="4"/>
  <c r="S76" i="4"/>
  <c r="I76" i="4"/>
  <c r="S92" i="4"/>
  <c r="I92" i="4"/>
  <c r="N93" i="4"/>
  <c r="S93" i="4"/>
  <c r="I93" i="4"/>
  <c r="AA3" i="5"/>
  <c r="J3" i="5"/>
  <c r="I3" i="5" s="1"/>
  <c r="AA19" i="5"/>
  <c r="J19" i="5"/>
  <c r="N100" i="4"/>
  <c r="S100" i="4"/>
  <c r="I100" i="4"/>
  <c r="AL1" i="5"/>
  <c r="I5" i="5"/>
  <c r="I13" i="5"/>
  <c r="AQ18" i="5"/>
  <c r="AL18" i="5" s="1"/>
  <c r="AI18" i="5"/>
  <c r="AC18" i="5" s="1"/>
  <c r="AP18" i="5"/>
  <c r="AK18" i="5" s="1"/>
  <c r="AO18" i="5"/>
  <c r="AJ18" i="5" s="1"/>
  <c r="AD18" i="5" s="1"/>
  <c r="AN18" i="5"/>
  <c r="H19" i="5"/>
  <c r="AA55" i="4"/>
  <c r="N94" i="4"/>
  <c r="S94" i="4"/>
  <c r="I94" i="4"/>
  <c r="N99" i="4"/>
  <c r="S99" i="4"/>
  <c r="I99" i="4"/>
  <c r="S4" i="5"/>
  <c r="AB4" i="5"/>
  <c r="N4" i="5"/>
  <c r="J7" i="5"/>
  <c r="H7" i="5"/>
  <c r="S12" i="5"/>
  <c r="AB12" i="5"/>
  <c r="N12" i="5"/>
  <c r="J15" i="5"/>
  <c r="H15" i="5"/>
  <c r="AA16" i="5"/>
  <c r="H16" i="5"/>
  <c r="N97" i="4"/>
  <c r="S97" i="4"/>
  <c r="I97" i="4"/>
  <c r="N98" i="4"/>
  <c r="S98" i="4"/>
  <c r="I98" i="4"/>
  <c r="AB2" i="5"/>
  <c r="AB10" i="5"/>
  <c r="AP17" i="5"/>
  <c r="AK17" i="5" s="1"/>
  <c r="AE17" i="5" s="1"/>
  <c r="AO17" i="5"/>
  <c r="AJ17" i="5" s="1"/>
  <c r="AD17" i="5" s="1"/>
  <c r="AN17" i="5"/>
  <c r="AI17" i="5" s="1"/>
  <c r="AC17" i="5" s="1"/>
  <c r="AM17" i="5"/>
  <c r="AN26" i="5"/>
  <c r="N95" i="4"/>
  <c r="S95" i="4"/>
  <c r="I95" i="4"/>
  <c r="AD1" i="5"/>
  <c r="AA8" i="5"/>
  <c r="H8" i="5"/>
  <c r="N10" i="5"/>
  <c r="S20" i="5"/>
  <c r="AB20" i="5"/>
  <c r="N20" i="5"/>
  <c r="S18" i="5"/>
  <c r="AQ30" i="5"/>
  <c r="AL30" i="5" s="1"/>
  <c r="AA34" i="5"/>
  <c r="H34" i="5"/>
  <c r="J55" i="5"/>
  <c r="AA55" i="5"/>
  <c r="H55" i="5"/>
  <c r="N13" i="5"/>
  <c r="S17" i="5"/>
  <c r="I18" i="5"/>
  <c r="N21" i="5"/>
  <c r="AB21" i="5"/>
  <c r="H22" i="5"/>
  <c r="J24" i="5"/>
  <c r="J26" i="5"/>
  <c r="I25" i="5" s="1"/>
  <c r="AB29" i="5"/>
  <c r="I32" i="5"/>
  <c r="N32" i="5"/>
  <c r="I31" i="5"/>
  <c r="AO58" i="5"/>
  <c r="AA4" i="5"/>
  <c r="I9" i="5"/>
  <c r="AA12" i="5"/>
  <c r="AB13" i="5"/>
  <c r="I17" i="5"/>
  <c r="AA20" i="5"/>
  <c r="N27" i="5"/>
  <c r="I27" i="5"/>
  <c r="I30" i="5"/>
  <c r="S30" i="5"/>
  <c r="AB33" i="5"/>
  <c r="J34" i="5"/>
  <c r="AA22" i="5"/>
  <c r="AB25" i="5"/>
  <c r="N25" i="5"/>
  <c r="AQ28" i="5"/>
  <c r="N70" i="5"/>
  <c r="AB70" i="5"/>
  <c r="S70" i="5"/>
  <c r="J73" i="5"/>
  <c r="H73" i="5"/>
  <c r="AA73" i="5"/>
  <c r="J29" i="5"/>
  <c r="I29" i="5" s="1"/>
  <c r="J33" i="5"/>
  <c r="AA33" i="5"/>
  <c r="I36" i="5"/>
  <c r="S37" i="5"/>
  <c r="J40" i="5"/>
  <c r="H40" i="5"/>
  <c r="AA40" i="5"/>
  <c r="H46" i="5"/>
  <c r="AA46" i="5"/>
  <c r="J46" i="5"/>
  <c r="S47" i="5"/>
  <c r="AB47" i="5"/>
  <c r="S13" i="5"/>
  <c r="S21" i="5"/>
  <c r="S32" i="5"/>
  <c r="H38" i="5"/>
  <c r="AA38" i="5"/>
  <c r="J41" i="5"/>
  <c r="H41" i="5"/>
  <c r="AA41" i="5"/>
  <c r="J48" i="5"/>
  <c r="H48" i="5"/>
  <c r="AO52" i="5"/>
  <c r="AJ52" i="5" s="1"/>
  <c r="AD52" i="5" s="1"/>
  <c r="AO56" i="5"/>
  <c r="AJ56" i="5" s="1"/>
  <c r="AD56" i="5" s="1"/>
  <c r="AP56" i="5"/>
  <c r="AK56" i="5" s="1"/>
  <c r="AE56" i="5" s="1"/>
  <c r="AN56" i="5"/>
  <c r="AI56" i="5" s="1"/>
  <c r="AC56" i="5" s="1"/>
  <c r="AQ56" i="5"/>
  <c r="AL56" i="5" s="1"/>
  <c r="AF56" i="5" s="1"/>
  <c r="AM56" i="5"/>
  <c r="N77" i="5"/>
  <c r="S77" i="5"/>
  <c r="I77" i="5"/>
  <c r="AB77" i="5"/>
  <c r="I26" i="5"/>
  <c r="AA26" i="5"/>
  <c r="AB32" i="5"/>
  <c r="AB35" i="5"/>
  <c r="I35" i="5"/>
  <c r="J38" i="5"/>
  <c r="AA42" i="5"/>
  <c r="H42" i="5"/>
  <c r="J42" i="5"/>
  <c r="N28" i="5"/>
  <c r="AO28" i="5"/>
  <c r="J69" i="5"/>
  <c r="AA69" i="5"/>
  <c r="H69" i="5"/>
  <c r="S31" i="5"/>
  <c r="AB31" i="5"/>
  <c r="AA32" i="5"/>
  <c r="AA50" i="5"/>
  <c r="H50" i="5"/>
  <c r="H53" i="5"/>
  <c r="S86" i="5"/>
  <c r="N86" i="5"/>
  <c r="AA67" i="5"/>
  <c r="J67" i="5"/>
  <c r="S71" i="5"/>
  <c r="AB71" i="5"/>
  <c r="J90" i="5"/>
  <c r="H90" i="5"/>
  <c r="S39" i="5"/>
  <c r="AB39" i="5"/>
  <c r="AB51" i="5"/>
  <c r="N51" i="5"/>
  <c r="I51" i="5"/>
  <c r="S56" i="5"/>
  <c r="N56" i="5"/>
  <c r="H67" i="5"/>
  <c r="AP28" i="5"/>
  <c r="AK28" i="5" s="1"/>
  <c r="AJ28" i="5"/>
  <c r="AD28" i="5" s="1"/>
  <c r="AB43" i="5"/>
  <c r="N43" i="5"/>
  <c r="N44" i="5"/>
  <c r="H45" i="5"/>
  <c r="J50" i="5"/>
  <c r="AK52" i="5"/>
  <c r="AE52" i="5" s="1"/>
  <c r="AQ52" i="5"/>
  <c r="AL52" i="5" s="1"/>
  <c r="AF52" i="5" s="1"/>
  <c r="AG52" i="5" s="1"/>
  <c r="AP52" i="5"/>
  <c r="AN52" i="5"/>
  <c r="AI52" i="5" s="1"/>
  <c r="AC52" i="5" s="1"/>
  <c r="AB54" i="5"/>
  <c r="S54" i="5"/>
  <c r="N54" i="5"/>
  <c r="N71" i="5"/>
  <c r="S52" i="5"/>
  <c r="J54" i="5"/>
  <c r="AB62" i="5"/>
  <c r="S78" i="5"/>
  <c r="AB78" i="5"/>
  <c r="N78" i="5"/>
  <c r="I78" i="5"/>
  <c r="J26" i="8"/>
  <c r="H26" i="8"/>
  <c r="N64" i="5"/>
  <c r="J87" i="5"/>
  <c r="H87" i="5"/>
  <c r="N62" i="5"/>
  <c r="S79" i="5"/>
  <c r="AB79" i="5"/>
  <c r="N79" i="5"/>
  <c r="J81" i="5"/>
  <c r="H81" i="5"/>
  <c r="J17" i="6"/>
  <c r="H17" i="6"/>
  <c r="I16" i="6" s="1"/>
  <c r="J65" i="5"/>
  <c r="H65" i="5"/>
  <c r="AQ76" i="5"/>
  <c r="AL76" i="5" s="1"/>
  <c r="AI76" i="5"/>
  <c r="AC76" i="5" s="1"/>
  <c r="AP76" i="5"/>
  <c r="AK76" i="5" s="1"/>
  <c r="AE76" i="5" s="1"/>
  <c r="AM76" i="5"/>
  <c r="J80" i="5"/>
  <c r="H80" i="5"/>
  <c r="AA81" i="5"/>
  <c r="H11" i="6"/>
  <c r="J11" i="6"/>
  <c r="I10" i="6" s="1"/>
  <c r="H57" i="5"/>
  <c r="AA58" i="5"/>
  <c r="J63" i="5"/>
  <c r="AB63" i="5"/>
  <c r="AA70" i="5"/>
  <c r="J70" i="5"/>
  <c r="I70" i="5" s="1"/>
  <c r="H72" i="5"/>
  <c r="AA74" i="5"/>
  <c r="H74" i="5"/>
  <c r="AB75" i="5"/>
  <c r="N75" i="5"/>
  <c r="I75" i="5"/>
  <c r="AO76" i="5"/>
  <c r="AJ76" i="5" s="1"/>
  <c r="AD76" i="5" s="1"/>
  <c r="N98" i="5"/>
  <c r="I98" i="5"/>
  <c r="S98" i="5"/>
  <c r="AQ58" i="5"/>
  <c r="AL58" i="5" s="1"/>
  <c r="AI58" i="5"/>
  <c r="AC58" i="5" s="1"/>
  <c r="AM58" i="5"/>
  <c r="AA62" i="5"/>
  <c r="J62" i="5"/>
  <c r="I61" i="5" s="1"/>
  <c r="N76" i="5"/>
  <c r="AA77" i="5"/>
  <c r="J77" i="5"/>
  <c r="I76" i="5" s="1"/>
  <c r="AA80" i="5"/>
  <c r="N88" i="5"/>
  <c r="I88" i="5"/>
  <c r="N95" i="5"/>
  <c r="I95" i="5"/>
  <c r="S95" i="5"/>
  <c r="K2" i="7"/>
  <c r="K3" i="7"/>
  <c r="K4" i="7"/>
  <c r="S89" i="5"/>
  <c r="N89" i="5"/>
  <c r="H5" i="6"/>
  <c r="H19" i="6"/>
  <c r="J19" i="6"/>
  <c r="I18" i="6" s="1"/>
  <c r="J82" i="5"/>
  <c r="H82" i="5"/>
  <c r="H3" i="8"/>
  <c r="J3" i="8"/>
  <c r="J15" i="8"/>
  <c r="H15" i="8"/>
  <c r="N83" i="5"/>
  <c r="I83" i="5"/>
  <c r="I84" i="5"/>
  <c r="S97" i="5"/>
  <c r="I96" i="5"/>
  <c r="N97" i="5"/>
  <c r="I97" i="5"/>
  <c r="H7" i="6"/>
  <c r="J7" i="6"/>
  <c r="J6" i="6"/>
  <c r="H12" i="8"/>
  <c r="J12" i="8"/>
  <c r="AA78" i="5"/>
  <c r="J91" i="5"/>
  <c r="I91" i="5" s="1"/>
  <c r="I100" i="5"/>
  <c r="I8" i="6"/>
  <c r="N9" i="8"/>
  <c r="I9" i="8"/>
  <c r="H93" i="5"/>
  <c r="I92" i="5" s="1"/>
  <c r="N99" i="5"/>
  <c r="S99" i="5"/>
  <c r="J2" i="8"/>
  <c r="H2" i="8"/>
  <c r="N29" i="8"/>
  <c r="H36" i="8"/>
  <c r="J36" i="8"/>
  <c r="J34" i="8"/>
  <c r="H34" i="8"/>
  <c r="N100" i="5"/>
  <c r="H13" i="6"/>
  <c r="I13" i="6" s="1"/>
  <c r="I8" i="8"/>
  <c r="J23" i="8"/>
  <c r="H23" i="8"/>
  <c r="I99" i="5"/>
  <c r="J18" i="6"/>
  <c r="N37" i="8"/>
  <c r="N21" i="8"/>
  <c r="J5" i="8"/>
  <c r="H5" i="8"/>
  <c r="H14" i="8"/>
  <c r="I13" i="8" s="1"/>
  <c r="N17" i="8"/>
  <c r="I24" i="8"/>
  <c r="H20" i="8"/>
  <c r="J20" i="8"/>
  <c r="I10" i="8"/>
  <c r="I33" i="8"/>
  <c r="J18" i="8"/>
  <c r="H18" i="8"/>
  <c r="I17" i="8" s="1"/>
  <c r="H28" i="8"/>
  <c r="J28" i="8"/>
  <c r="I31" i="8"/>
  <c r="J38" i="8"/>
  <c r="H38" i="8"/>
  <c r="H7" i="8"/>
  <c r="N13" i="8"/>
  <c r="H30" i="8"/>
  <c r="N33" i="8"/>
  <c r="I100" i="8"/>
  <c r="AF76" i="5" l="1"/>
  <c r="AG76" i="5"/>
  <c r="AJ58" i="5"/>
  <c r="AD58" i="5" s="1"/>
  <c r="N37" i="5"/>
  <c r="AB37" i="5"/>
  <c r="S64" i="5"/>
  <c r="AE28" i="5"/>
  <c r="N35" i="5"/>
  <c r="S5" i="5"/>
  <c r="AK30" i="5"/>
  <c r="I33" i="5"/>
  <c r="AK26" i="5"/>
  <c r="N66" i="5"/>
  <c r="S66" i="5"/>
  <c r="AB66" i="5"/>
  <c r="AB23" i="5"/>
  <c r="N23" i="5"/>
  <c r="I68" i="5"/>
  <c r="AO26" i="5"/>
  <c r="I2" i="5"/>
  <c r="N85" i="5"/>
  <c r="S85" i="5"/>
  <c r="AB61" i="5"/>
  <c r="N61" i="5"/>
  <c r="AB68" i="5"/>
  <c r="I85" i="5"/>
  <c r="AO30" i="5"/>
  <c r="N30" i="5"/>
  <c r="AB5" i="5"/>
  <c r="AJ30" i="5"/>
  <c r="AD30" i="5" s="1"/>
  <c r="AE30" i="5" s="1"/>
  <c r="AF30" i="5" s="1"/>
  <c r="AG30" i="5" s="1"/>
  <c r="AM26" i="5"/>
  <c r="I14" i="5"/>
  <c r="AK58" i="5"/>
  <c r="S24" i="5"/>
  <c r="S60" i="5"/>
  <c r="N60" i="5"/>
  <c r="AB9" i="5"/>
  <c r="N9" i="5"/>
  <c r="AB60" i="5"/>
  <c r="N68" i="5"/>
  <c r="AN30" i="5"/>
  <c r="AI30" i="5" s="1"/>
  <c r="AC30" i="5" s="1"/>
  <c r="I24" i="5"/>
  <c r="AM30" i="5"/>
  <c r="AI26" i="5"/>
  <c r="AC26" i="5" s="1"/>
  <c r="AB27" i="5"/>
  <c r="S27" i="5"/>
  <c r="N59" i="5"/>
  <c r="AB59" i="5"/>
  <c r="S59" i="5"/>
  <c r="N84" i="5"/>
  <c r="S84" i="5"/>
  <c r="AJ26" i="5"/>
  <c r="AD26" i="5" s="1"/>
  <c r="S23" i="5"/>
  <c r="I21" i="5"/>
  <c r="AQ26" i="5"/>
  <c r="AL26" i="5" s="1"/>
  <c r="I59" i="5"/>
  <c r="AB49" i="5"/>
  <c r="N49" i="5"/>
  <c r="S49" i="5"/>
  <c r="I4" i="5"/>
  <c r="AB36" i="5"/>
  <c r="S36" i="5"/>
  <c r="N36" i="5"/>
  <c r="AB44" i="5"/>
  <c r="S44" i="5"/>
  <c r="I9" i="6"/>
  <c r="I5" i="6"/>
  <c r="I2" i="6"/>
  <c r="I3" i="6"/>
  <c r="AB8" i="4"/>
  <c r="AP8" i="4" s="1"/>
  <c r="I7" i="4"/>
  <c r="AB18" i="4"/>
  <c r="N18" i="4"/>
  <c r="AB15" i="4"/>
  <c r="N15" i="4"/>
  <c r="AM27" i="4"/>
  <c r="I17" i="4"/>
  <c r="I36" i="4"/>
  <c r="AN27" i="4"/>
  <c r="AI27" i="4" s="1"/>
  <c r="AC27" i="4" s="1"/>
  <c r="AO27" i="4"/>
  <c r="AJ27" i="4" s="1"/>
  <c r="AD27" i="4" s="1"/>
  <c r="I32" i="4"/>
  <c r="I15" i="4"/>
  <c r="S15" i="4"/>
  <c r="I29" i="4"/>
  <c r="N7" i="8"/>
  <c r="I7" i="8"/>
  <c r="I7" i="6"/>
  <c r="I6" i="6"/>
  <c r="AB57" i="5"/>
  <c r="N57" i="5"/>
  <c r="I57" i="5"/>
  <c r="S57" i="5"/>
  <c r="I4" i="8"/>
  <c r="N5" i="8"/>
  <c r="I5" i="8"/>
  <c r="AK43" i="5"/>
  <c r="AE43" i="5" s="1"/>
  <c r="AO43" i="5"/>
  <c r="AJ43" i="5" s="1"/>
  <c r="AD43" i="5" s="1"/>
  <c r="AQ43" i="5"/>
  <c r="AL43" i="5" s="1"/>
  <c r="AP43" i="5"/>
  <c r="AN43" i="5"/>
  <c r="AI43" i="5" s="1"/>
  <c r="AC43" i="5" s="1"/>
  <c r="AM43" i="5"/>
  <c r="AO39" i="5"/>
  <c r="AN39" i="5"/>
  <c r="AI39" i="5" s="1"/>
  <c r="AC39" i="5" s="1"/>
  <c r="AM39" i="5"/>
  <c r="AQ39" i="5"/>
  <c r="AL39" i="5" s="1"/>
  <c r="AP39" i="5"/>
  <c r="AK39" i="5" s="1"/>
  <c r="AE39" i="5" s="1"/>
  <c r="AJ39" i="5"/>
  <c r="AD39" i="5" s="1"/>
  <c r="I40" i="5"/>
  <c r="N40" i="5"/>
  <c r="AB40" i="5"/>
  <c r="S40" i="5"/>
  <c r="AN12" i="5"/>
  <c r="AM12" i="5"/>
  <c r="AK12" i="5"/>
  <c r="AE12" i="5" s="1"/>
  <c r="AJ12" i="5"/>
  <c r="AD12" i="5" s="1"/>
  <c r="AQ12" i="5"/>
  <c r="AL12" i="5" s="1"/>
  <c r="AF12" i="5" s="1"/>
  <c r="AI12" i="5"/>
  <c r="AC12" i="5" s="1"/>
  <c r="AO12" i="5"/>
  <c r="AP12" i="5"/>
  <c r="AB19" i="5"/>
  <c r="N19" i="5"/>
  <c r="I19" i="5"/>
  <c r="S19" i="5"/>
  <c r="I23" i="5"/>
  <c r="AM51" i="4"/>
  <c r="AO51" i="4"/>
  <c r="AJ51" i="4" s="1"/>
  <c r="AD51" i="4" s="1"/>
  <c r="AP51" i="4"/>
  <c r="AN51" i="4"/>
  <c r="AI51" i="4" s="1"/>
  <c r="AC51" i="4" s="1"/>
  <c r="S88" i="4"/>
  <c r="I88" i="4"/>
  <c r="N88" i="4"/>
  <c r="AN17" i="4"/>
  <c r="AI17" i="4" s="1"/>
  <c r="AC17" i="4" s="1"/>
  <c r="AO17" i="4"/>
  <c r="AJ17" i="4" s="1"/>
  <c r="AD17" i="4" s="1"/>
  <c r="AM17" i="4"/>
  <c r="AK17" i="4"/>
  <c r="AE17" i="4" s="1"/>
  <c r="AP17" i="4"/>
  <c r="AP23" i="4"/>
  <c r="AO23" i="4"/>
  <c r="AM23" i="4"/>
  <c r="AN23" i="4"/>
  <c r="AI23" i="4" s="1"/>
  <c r="AC23" i="4" s="1"/>
  <c r="AJ23" i="4"/>
  <c r="AD23" i="4" s="1"/>
  <c r="I34" i="4"/>
  <c r="S34" i="4"/>
  <c r="N34" i="4"/>
  <c r="AB34" i="4"/>
  <c r="AN20" i="4"/>
  <c r="AI20" i="4" s="1"/>
  <c r="AC20" i="4" s="1"/>
  <c r="AP20" i="4"/>
  <c r="AM20" i="4"/>
  <c r="AJ20" i="4"/>
  <c r="AD20" i="4" s="1"/>
  <c r="AO20" i="4"/>
  <c r="N34" i="8"/>
  <c r="I34" i="8"/>
  <c r="I15" i="8"/>
  <c r="N15" i="8"/>
  <c r="N26" i="8"/>
  <c r="I26" i="8"/>
  <c r="N11" i="5"/>
  <c r="AB11" i="5"/>
  <c r="S11" i="5"/>
  <c r="I11" i="5"/>
  <c r="I38" i="4"/>
  <c r="AN21" i="4"/>
  <c r="AM21" i="4"/>
  <c r="AP21" i="4"/>
  <c r="AO21" i="4"/>
  <c r="AJ21" i="4"/>
  <c r="AD21" i="4" s="1"/>
  <c r="AI21" i="4"/>
  <c r="AC21" i="4" s="1"/>
  <c r="S26" i="4"/>
  <c r="AB26" i="4"/>
  <c r="I26" i="4"/>
  <c r="N26" i="4"/>
  <c r="I39" i="4"/>
  <c r="AB39" i="4"/>
  <c r="S39" i="4"/>
  <c r="N39" i="4"/>
  <c r="I72" i="5"/>
  <c r="N72" i="5"/>
  <c r="AB72" i="5"/>
  <c r="S72" i="5"/>
  <c r="I11" i="6"/>
  <c r="S81" i="5"/>
  <c r="N81" i="5"/>
  <c r="I81" i="5"/>
  <c r="AB81" i="5"/>
  <c r="AG56" i="5"/>
  <c r="AO47" i="5"/>
  <c r="AJ47" i="5" s="1"/>
  <c r="AD47" i="5" s="1"/>
  <c r="AN47" i="5"/>
  <c r="AI47" i="5" s="1"/>
  <c r="AC47" i="5" s="1"/>
  <c r="AK47" i="5"/>
  <c r="AE47" i="5" s="1"/>
  <c r="AQ47" i="5"/>
  <c r="AL47" i="5" s="1"/>
  <c r="AP47" i="5"/>
  <c r="AM47" i="5"/>
  <c r="I28" i="5"/>
  <c r="AP25" i="5"/>
  <c r="AK25" i="5" s="1"/>
  <c r="AM25" i="5"/>
  <c r="AQ25" i="5"/>
  <c r="AL25" i="5" s="1"/>
  <c r="AO25" i="5"/>
  <c r="AN25" i="5"/>
  <c r="AI25" i="5" s="1"/>
  <c r="AC25" i="5" s="1"/>
  <c r="AJ25" i="5"/>
  <c r="AD25" i="5" s="1"/>
  <c r="AO5" i="5"/>
  <c r="AJ5" i="5" s="1"/>
  <c r="AD5" i="5" s="1"/>
  <c r="AN5" i="5"/>
  <c r="AL5" i="5"/>
  <c r="AF5" i="5" s="1"/>
  <c r="AK5" i="5"/>
  <c r="AE5" i="5" s="1"/>
  <c r="AQ5" i="5"/>
  <c r="AP5" i="5"/>
  <c r="AM5" i="5"/>
  <c r="AG5" i="5" s="1"/>
  <c r="AI5" i="5"/>
  <c r="AC5" i="5" s="1"/>
  <c r="AE26" i="5"/>
  <c r="AF26" i="5" s="1"/>
  <c r="AG26" i="5" s="1"/>
  <c r="I54" i="4"/>
  <c r="S54" i="4"/>
  <c r="AB54" i="4"/>
  <c r="N54" i="4"/>
  <c r="AP14" i="5"/>
  <c r="AO14" i="5"/>
  <c r="AJ14" i="5" s="1"/>
  <c r="AD14" i="5" s="1"/>
  <c r="AM14" i="5"/>
  <c r="AL14" i="5"/>
  <c r="AF14" i="5" s="1"/>
  <c r="AK14" i="5"/>
  <c r="AE14" i="5" s="1"/>
  <c r="AQ14" i="5"/>
  <c r="AN14" i="5"/>
  <c r="AI14" i="5" s="1"/>
  <c r="AC14" i="5" s="1"/>
  <c r="AM50" i="4"/>
  <c r="AJ50" i="4"/>
  <c r="AD50" i="4" s="1"/>
  <c r="AO50" i="4"/>
  <c r="AP50" i="4"/>
  <c r="AN50" i="4"/>
  <c r="AI50" i="4"/>
  <c r="AC50" i="4" s="1"/>
  <c r="AP6" i="5"/>
  <c r="AO6" i="5"/>
  <c r="AJ6" i="5" s="1"/>
  <c r="AD6" i="5" s="1"/>
  <c r="AM6" i="5"/>
  <c r="AL6" i="5"/>
  <c r="AF6" i="5" s="1"/>
  <c r="AK6" i="5"/>
  <c r="AE6" i="5" s="1"/>
  <c r="AQ6" i="5"/>
  <c r="AN6" i="5"/>
  <c r="AI6" i="5" s="1"/>
  <c r="AC6" i="5" s="1"/>
  <c r="I10" i="4"/>
  <c r="AP4" i="4"/>
  <c r="N50" i="5"/>
  <c r="S50" i="5"/>
  <c r="I50" i="5"/>
  <c r="AB50" i="5"/>
  <c r="N20" i="8"/>
  <c r="I20" i="8"/>
  <c r="I19" i="8"/>
  <c r="I23" i="8"/>
  <c r="N23" i="8"/>
  <c r="I22" i="8"/>
  <c r="I4" i="6"/>
  <c r="I3" i="8"/>
  <c r="N3" i="8"/>
  <c r="G4" i="7"/>
  <c r="F4" i="7"/>
  <c r="I65" i="5"/>
  <c r="AB65" i="5"/>
  <c r="S65" i="5"/>
  <c r="N65" i="5"/>
  <c r="N87" i="5"/>
  <c r="I87" i="5"/>
  <c r="S87" i="5"/>
  <c r="AO51" i="5"/>
  <c r="AJ51" i="5" s="1"/>
  <c r="AM51" i="5"/>
  <c r="AI51" i="5"/>
  <c r="AC51" i="5" s="1"/>
  <c r="AQ51" i="5"/>
  <c r="AL51" i="5" s="1"/>
  <c r="AP51" i="5"/>
  <c r="AK51" i="5" s="1"/>
  <c r="AN51" i="5"/>
  <c r="I39" i="5"/>
  <c r="I86" i="5"/>
  <c r="I48" i="5"/>
  <c r="S48" i="5"/>
  <c r="AB48" i="5"/>
  <c r="N48" i="5"/>
  <c r="I10" i="5"/>
  <c r="AL2" i="5"/>
  <c r="AQ2" i="5"/>
  <c r="AI2" i="5"/>
  <c r="AC2" i="5" s="1"/>
  <c r="AP2" i="5"/>
  <c r="AK2" i="5" s="1"/>
  <c r="AO2" i="5"/>
  <c r="AJ2" i="5" s="1"/>
  <c r="AD2" i="5" s="1"/>
  <c r="AN2" i="5"/>
  <c r="AM2" i="5"/>
  <c r="S7" i="5"/>
  <c r="N7" i="5"/>
  <c r="I7" i="5"/>
  <c r="AB7" i="5"/>
  <c r="AM49" i="4"/>
  <c r="AO49" i="4"/>
  <c r="AJ49" i="4" s="1"/>
  <c r="AP49" i="4"/>
  <c r="AN49" i="4"/>
  <c r="AI49" i="4" s="1"/>
  <c r="AC49" i="4" s="1"/>
  <c r="I6" i="5"/>
  <c r="AN19" i="4"/>
  <c r="AI19" i="4" s="1"/>
  <c r="AC19" i="4" s="1"/>
  <c r="AO19" i="4"/>
  <c r="AJ19" i="4" s="1"/>
  <c r="AD19" i="4" s="1"/>
  <c r="AM19" i="4"/>
  <c r="AP19" i="4"/>
  <c r="S33" i="4"/>
  <c r="I33" i="4"/>
  <c r="AB33" i="4"/>
  <c r="N33" i="4"/>
  <c r="AP16" i="4"/>
  <c r="I56" i="5"/>
  <c r="N38" i="8"/>
  <c r="I38" i="8"/>
  <c r="N93" i="5"/>
  <c r="I93" i="5"/>
  <c r="S93" i="5"/>
  <c r="N12" i="8"/>
  <c r="I12" i="8"/>
  <c r="I11" i="8"/>
  <c r="N82" i="5"/>
  <c r="I82" i="5"/>
  <c r="S82" i="5"/>
  <c r="G3" i="7"/>
  <c r="F3" i="7"/>
  <c r="AQ60" i="5"/>
  <c r="AL60" i="5" s="1"/>
  <c r="AF60" i="5" s="1"/>
  <c r="AN60" i="5"/>
  <c r="AI60" i="5" s="1"/>
  <c r="AC60" i="5" s="1"/>
  <c r="AM60" i="5"/>
  <c r="AP60" i="5"/>
  <c r="AK60" i="5" s="1"/>
  <c r="AE60" i="5" s="1"/>
  <c r="AO60" i="5"/>
  <c r="AJ60" i="5" s="1"/>
  <c r="AD60" i="5" s="1"/>
  <c r="AN78" i="5"/>
  <c r="AM78" i="5"/>
  <c r="AK78" i="5"/>
  <c r="AE78" i="5" s="1"/>
  <c r="AJ78" i="5"/>
  <c r="AD78" i="5" s="1"/>
  <c r="AL78" i="5"/>
  <c r="AF78" i="5" s="1"/>
  <c r="AI78" i="5"/>
  <c r="AC78" i="5" s="1"/>
  <c r="AQ78" i="5"/>
  <c r="AP78" i="5"/>
  <c r="AO78" i="5"/>
  <c r="AQ54" i="5"/>
  <c r="AL54" i="5" s="1"/>
  <c r="AF54" i="5" s="1"/>
  <c r="AP54" i="5"/>
  <c r="AK54" i="5" s="1"/>
  <c r="AE54" i="5" s="1"/>
  <c r="AN54" i="5"/>
  <c r="AI54" i="5" s="1"/>
  <c r="AC54" i="5" s="1"/>
  <c r="AM54" i="5"/>
  <c r="AO54" i="5"/>
  <c r="AJ54" i="5" s="1"/>
  <c r="AD54" i="5" s="1"/>
  <c r="I49" i="5"/>
  <c r="I90" i="5"/>
  <c r="S90" i="5"/>
  <c r="I89" i="5"/>
  <c r="N90" i="5"/>
  <c r="I47" i="5"/>
  <c r="AB22" i="5"/>
  <c r="N22" i="5"/>
  <c r="I22" i="5"/>
  <c r="S22" i="5"/>
  <c r="AB55" i="5"/>
  <c r="N55" i="5"/>
  <c r="I55" i="5"/>
  <c r="S55" i="5"/>
  <c r="I54" i="5"/>
  <c r="AN20" i="5"/>
  <c r="AI20" i="5" s="1"/>
  <c r="AC20" i="5" s="1"/>
  <c r="AM20" i="5"/>
  <c r="AQ20" i="5"/>
  <c r="AL20" i="5" s="1"/>
  <c r="AP20" i="5"/>
  <c r="AK20" i="5" s="1"/>
  <c r="AE20" i="5" s="1"/>
  <c r="AO20" i="5"/>
  <c r="AJ20" i="5" s="1"/>
  <c r="AD20" i="5" s="1"/>
  <c r="AK10" i="5"/>
  <c r="AE10" i="5" s="1"/>
  <c r="AQ10" i="5"/>
  <c r="AL10" i="5" s="1"/>
  <c r="AI10" i="5"/>
  <c r="AC10" i="5" s="1"/>
  <c r="AP10" i="5"/>
  <c r="AO10" i="5"/>
  <c r="AJ10" i="5" s="1"/>
  <c r="AD10" i="5" s="1"/>
  <c r="AN10" i="5"/>
  <c r="AM10" i="5"/>
  <c r="N16" i="5"/>
  <c r="I16" i="5"/>
  <c r="S16" i="5"/>
  <c r="AB16" i="5"/>
  <c r="AM48" i="4"/>
  <c r="AJ48" i="4"/>
  <c r="AD48" i="4" s="1"/>
  <c r="AO48" i="4"/>
  <c r="AP48" i="4"/>
  <c r="AN48" i="4"/>
  <c r="AI48" i="4"/>
  <c r="AC48" i="4" s="1"/>
  <c r="S28" i="4"/>
  <c r="N28" i="4"/>
  <c r="AB28" i="4"/>
  <c r="I28" i="4"/>
  <c r="AN32" i="4"/>
  <c r="AI32" i="4" s="1"/>
  <c r="AC32" i="4" s="1"/>
  <c r="AM32" i="4"/>
  <c r="AJ32" i="4"/>
  <c r="AD32" i="4" s="1"/>
  <c r="AO32" i="4"/>
  <c r="AP32" i="4"/>
  <c r="S31" i="4"/>
  <c r="N31" i="4"/>
  <c r="AB31" i="4"/>
  <c r="I31" i="4"/>
  <c r="I30" i="4"/>
  <c r="AP6" i="4"/>
  <c r="AP30" i="4"/>
  <c r="AO30" i="4"/>
  <c r="AJ30" i="4" s="1"/>
  <c r="AD30" i="4" s="1"/>
  <c r="AN30" i="4"/>
  <c r="AI30" i="4" s="1"/>
  <c r="AC30" i="4" s="1"/>
  <c r="AM30" i="4"/>
  <c r="N14" i="8"/>
  <c r="I14" i="8"/>
  <c r="S79" i="4"/>
  <c r="I79" i="4"/>
  <c r="N79" i="4"/>
  <c r="AK68" i="5"/>
  <c r="AE68" i="5" s="1"/>
  <c r="AP68" i="5"/>
  <c r="AM68" i="5"/>
  <c r="AL68" i="5"/>
  <c r="AQ68" i="5"/>
  <c r="AO68" i="5"/>
  <c r="AJ68" i="5" s="1"/>
  <c r="AD68" i="5" s="1"/>
  <c r="AN68" i="5"/>
  <c r="AI68" i="5" s="1"/>
  <c r="AC68" i="5" s="1"/>
  <c r="AB69" i="5"/>
  <c r="I69" i="5"/>
  <c r="S69" i="5"/>
  <c r="N69" i="5"/>
  <c r="S38" i="5"/>
  <c r="N38" i="5"/>
  <c r="AB38" i="5"/>
  <c r="I38" i="5"/>
  <c r="AM70" i="5"/>
  <c r="AJ70" i="5"/>
  <c r="AD70" i="5" s="1"/>
  <c r="AO70" i="5"/>
  <c r="AN70" i="5"/>
  <c r="AI70" i="5" s="1"/>
  <c r="AC70" i="5" s="1"/>
  <c r="AQ70" i="5"/>
  <c r="AL70" i="5" s="1"/>
  <c r="AF70" i="5" s="1"/>
  <c r="AP70" i="5"/>
  <c r="AK70" i="5"/>
  <c r="AE70" i="5" s="1"/>
  <c r="AQ29" i="5"/>
  <c r="AL29" i="5" s="1"/>
  <c r="AI29" i="5"/>
  <c r="AC29" i="5" s="1"/>
  <c r="AP29" i="5"/>
  <c r="AK29" i="5" s="1"/>
  <c r="AN29" i="5"/>
  <c r="AM29" i="5"/>
  <c r="AO29" i="5"/>
  <c r="AJ29" i="5" s="1"/>
  <c r="AD29" i="5" s="1"/>
  <c r="N28" i="8"/>
  <c r="I28" i="8"/>
  <c r="I27" i="8"/>
  <c r="I25" i="8"/>
  <c r="N36" i="8"/>
  <c r="I35" i="8"/>
  <c r="I36" i="8"/>
  <c r="I12" i="6"/>
  <c r="F2" i="7"/>
  <c r="G2" i="7"/>
  <c r="J1" i="7"/>
  <c r="AN63" i="5"/>
  <c r="AQ63" i="5"/>
  <c r="AL63" i="5" s="1"/>
  <c r="AP63" i="5"/>
  <c r="AO63" i="5"/>
  <c r="AK63" i="5"/>
  <c r="AE63" i="5" s="1"/>
  <c r="AJ63" i="5"/>
  <c r="AD63" i="5" s="1"/>
  <c r="AI63" i="5"/>
  <c r="AC63" i="5" s="1"/>
  <c r="AM63" i="5"/>
  <c r="I80" i="5"/>
  <c r="N80" i="5"/>
  <c r="S80" i="5"/>
  <c r="AB80" i="5"/>
  <c r="I17" i="6"/>
  <c r="AO79" i="5"/>
  <c r="AN79" i="5"/>
  <c r="AI79" i="5" s="1"/>
  <c r="AC79" i="5" s="1"/>
  <c r="AL79" i="5"/>
  <c r="AJ79" i="5"/>
  <c r="AD79" i="5" s="1"/>
  <c r="AQ79" i="5"/>
  <c r="AP79" i="5"/>
  <c r="AK79" i="5" s="1"/>
  <c r="AE79" i="5" s="1"/>
  <c r="AM79" i="5"/>
  <c r="AB45" i="5"/>
  <c r="I45" i="5"/>
  <c r="S45" i="5"/>
  <c r="I44" i="5"/>
  <c r="N45" i="5"/>
  <c r="N67" i="5"/>
  <c r="AB67" i="5"/>
  <c r="I66" i="5"/>
  <c r="I67" i="5"/>
  <c r="S67" i="5"/>
  <c r="AO35" i="5"/>
  <c r="AJ35" i="5" s="1"/>
  <c r="AD35" i="5" s="1"/>
  <c r="AN35" i="5"/>
  <c r="AI35" i="5"/>
  <c r="AC35" i="5" s="1"/>
  <c r="AQ35" i="5"/>
  <c r="AL35" i="5" s="1"/>
  <c r="AP35" i="5"/>
  <c r="AK35" i="5" s="1"/>
  <c r="AM35" i="5"/>
  <c r="AM77" i="5"/>
  <c r="AJ77" i="5"/>
  <c r="AD77" i="5" s="1"/>
  <c r="AQ77" i="5"/>
  <c r="AL77" i="5" s="1"/>
  <c r="AN77" i="5"/>
  <c r="AI77" i="5" s="1"/>
  <c r="AC77" i="5" s="1"/>
  <c r="AO77" i="5"/>
  <c r="AP77" i="5"/>
  <c r="AK77" i="5" s="1"/>
  <c r="AE77" i="5" s="1"/>
  <c r="N73" i="5"/>
  <c r="AB73" i="5"/>
  <c r="S73" i="5"/>
  <c r="I73" i="5"/>
  <c r="I37" i="5"/>
  <c r="AO21" i="5"/>
  <c r="AQ21" i="5"/>
  <c r="AP21" i="5"/>
  <c r="AK21" i="5" s="1"/>
  <c r="AE21" i="5" s="1"/>
  <c r="AN21" i="5"/>
  <c r="AI21" i="5" s="1"/>
  <c r="AC21" i="5" s="1"/>
  <c r="AM21" i="5"/>
  <c r="AL21" i="5"/>
  <c r="AJ21" i="5"/>
  <c r="AD21" i="5" s="1"/>
  <c r="AL28" i="5"/>
  <c r="AF28" i="5" s="1"/>
  <c r="AG28" i="5" s="1"/>
  <c r="AL17" i="5"/>
  <c r="AF17" i="5" s="1"/>
  <c r="AG17" i="5" s="1"/>
  <c r="AF1" i="5"/>
  <c r="AE58" i="5"/>
  <c r="AF58" i="5" s="1"/>
  <c r="AG58" i="5" s="1"/>
  <c r="AP24" i="5"/>
  <c r="AK24" i="5" s="1"/>
  <c r="AO24" i="5"/>
  <c r="AJ24" i="5" s="1"/>
  <c r="AD24" i="5" s="1"/>
  <c r="AN24" i="5"/>
  <c r="AM24" i="5"/>
  <c r="AL24" i="5"/>
  <c r="AI24" i="5"/>
  <c r="AC24" i="5" s="1"/>
  <c r="AQ24" i="5"/>
  <c r="S84" i="4"/>
  <c r="I84" i="4"/>
  <c r="N84" i="4"/>
  <c r="AM47" i="4"/>
  <c r="AO47" i="4"/>
  <c r="AJ47" i="4" s="1"/>
  <c r="AD47" i="4" s="1"/>
  <c r="AP47" i="4"/>
  <c r="AN47" i="4"/>
  <c r="AK47" i="4"/>
  <c r="AI47" i="4"/>
  <c r="AC47" i="4" s="1"/>
  <c r="AM44" i="4"/>
  <c r="AJ44" i="4"/>
  <c r="AD44" i="4" s="1"/>
  <c r="AO44" i="4"/>
  <c r="AN44" i="4"/>
  <c r="AI44" i="4"/>
  <c r="AC44" i="4" s="1"/>
  <c r="AP44" i="4"/>
  <c r="AK44" i="4" s="1"/>
  <c r="AE44" i="4" s="1"/>
  <c r="I27" i="4"/>
  <c r="AM37" i="4"/>
  <c r="AO37" i="4"/>
  <c r="AJ37" i="4" s="1"/>
  <c r="AQ37" i="4"/>
  <c r="AP37" i="4"/>
  <c r="AN37" i="4"/>
  <c r="AI37" i="4"/>
  <c r="AC37" i="4" s="1"/>
  <c r="I78" i="4"/>
  <c r="AD55" i="4"/>
  <c r="S22" i="4"/>
  <c r="I22" i="4"/>
  <c r="N22" i="4"/>
  <c r="AB22" i="4"/>
  <c r="AP3" i="4"/>
  <c r="T47" i="4"/>
  <c r="AN14" i="4"/>
  <c r="AI14" i="4" s="1"/>
  <c r="AC14" i="4" s="1"/>
  <c r="AJ14" i="4"/>
  <c r="AD14" i="4" s="1"/>
  <c r="AP14" i="4"/>
  <c r="AO14" i="4"/>
  <c r="AM14" i="4"/>
  <c r="AK14" i="4"/>
  <c r="AP10" i="4"/>
  <c r="AP35" i="4"/>
  <c r="AJ35" i="4"/>
  <c r="AD35" i="4" s="1"/>
  <c r="AI35" i="4"/>
  <c r="AC35" i="4" s="1"/>
  <c r="AO35" i="4"/>
  <c r="AN35" i="4"/>
  <c r="AM35" i="4"/>
  <c r="N18" i="8"/>
  <c r="I18" i="8"/>
  <c r="I37" i="8"/>
  <c r="I62" i="5"/>
  <c r="I63" i="5"/>
  <c r="AO64" i="5"/>
  <c r="AJ64" i="5" s="1"/>
  <c r="AD64" i="5" s="1"/>
  <c r="AM64" i="5"/>
  <c r="AQ64" i="5"/>
  <c r="AL64" i="5" s="1"/>
  <c r="AP64" i="5"/>
  <c r="AK64" i="5" s="1"/>
  <c r="AE64" i="5" s="1"/>
  <c r="AN64" i="5"/>
  <c r="AI64" i="5" s="1"/>
  <c r="AC64" i="5" s="1"/>
  <c r="I71" i="5"/>
  <c r="AP32" i="5"/>
  <c r="AO32" i="5"/>
  <c r="AN32" i="5"/>
  <c r="AI32" i="5" s="1"/>
  <c r="AC32" i="5" s="1"/>
  <c r="AM32" i="5"/>
  <c r="AQ32" i="5"/>
  <c r="AL32" i="5" s="1"/>
  <c r="AK32" i="5"/>
  <c r="AJ32" i="5"/>
  <c r="AD32" i="5" s="1"/>
  <c r="AB41" i="5"/>
  <c r="S41" i="5"/>
  <c r="I41" i="5"/>
  <c r="N41" i="5"/>
  <c r="S15" i="5"/>
  <c r="AB15" i="5"/>
  <c r="N15" i="5"/>
  <c r="I15" i="5"/>
  <c r="AN4" i="5"/>
  <c r="AI4" i="5" s="1"/>
  <c r="AC4" i="5" s="1"/>
  <c r="AM4" i="5"/>
  <c r="AK4" i="5"/>
  <c r="AE4" i="5" s="1"/>
  <c r="AQ4" i="5"/>
  <c r="AL4" i="5" s="1"/>
  <c r="AF4" i="5" s="1"/>
  <c r="AO4" i="5"/>
  <c r="AJ4" i="5" s="1"/>
  <c r="AD4" i="5" s="1"/>
  <c r="AP4" i="5"/>
  <c r="S75" i="4"/>
  <c r="I75" i="4"/>
  <c r="N75" i="4"/>
  <c r="AM46" i="4"/>
  <c r="AJ46" i="4"/>
  <c r="AD46" i="4" s="1"/>
  <c r="AO46" i="4"/>
  <c r="AI46" i="4"/>
  <c r="AC46" i="4" s="1"/>
  <c r="AQ46" i="4"/>
  <c r="AP46" i="4"/>
  <c r="AN46" i="4"/>
  <c r="AM41" i="4"/>
  <c r="AO41" i="4"/>
  <c r="AJ41" i="4" s="1"/>
  <c r="AD41" i="4" s="1"/>
  <c r="AP41" i="4"/>
  <c r="AN41" i="4"/>
  <c r="AI41" i="4"/>
  <c r="AC41" i="4" s="1"/>
  <c r="AQ41" i="4"/>
  <c r="AM43" i="4"/>
  <c r="AJ43" i="4"/>
  <c r="AD43" i="4" s="1"/>
  <c r="AO43" i="4"/>
  <c r="AP43" i="4"/>
  <c r="AK43" i="4" s="1"/>
  <c r="AE43" i="4" s="1"/>
  <c r="AN43" i="4"/>
  <c r="AI43" i="4" s="1"/>
  <c r="AC43" i="4" s="1"/>
  <c r="AM40" i="4"/>
  <c r="AJ40" i="4"/>
  <c r="AD40" i="4" s="1"/>
  <c r="AO40" i="4"/>
  <c r="AP40" i="4"/>
  <c r="AN40" i="4"/>
  <c r="AI40" i="4" s="1"/>
  <c r="AC40" i="4" s="1"/>
  <c r="AP2" i="4"/>
  <c r="S9" i="4"/>
  <c r="I9" i="4"/>
  <c r="AB9" i="4"/>
  <c r="N9" i="4"/>
  <c r="AP27" i="4"/>
  <c r="N2" i="8"/>
  <c r="I2" i="8"/>
  <c r="AM52" i="4"/>
  <c r="AO52" i="4"/>
  <c r="AJ52" i="4" s="1"/>
  <c r="AN52" i="4"/>
  <c r="AI52" i="4" s="1"/>
  <c r="AC52" i="4" s="1"/>
  <c r="AP52" i="4"/>
  <c r="AK52" i="4" s="1"/>
  <c r="AM3" i="5"/>
  <c r="AL3" i="5"/>
  <c r="AJ3" i="5"/>
  <c r="AD3" i="5" s="1"/>
  <c r="AQ3" i="5"/>
  <c r="AP3" i="5"/>
  <c r="AO3" i="5"/>
  <c r="AN3" i="5"/>
  <c r="AI3" i="5" s="1"/>
  <c r="AC3" i="5" s="1"/>
  <c r="AK3" i="5"/>
  <c r="AE3" i="5" s="1"/>
  <c r="N30" i="8"/>
  <c r="I30" i="8"/>
  <c r="AK75" i="5"/>
  <c r="AE75" i="5" s="1"/>
  <c r="AO75" i="5"/>
  <c r="AJ75" i="5" s="1"/>
  <c r="AD75" i="5" s="1"/>
  <c r="AQ75" i="5"/>
  <c r="AL75" i="5" s="1"/>
  <c r="AF75" i="5" s="1"/>
  <c r="AN75" i="5"/>
  <c r="AI75" i="5" s="1"/>
  <c r="AC75" i="5" s="1"/>
  <c r="AM75" i="5"/>
  <c r="AP75" i="5"/>
  <c r="I6" i="8"/>
  <c r="I29" i="8"/>
  <c r="I19" i="6"/>
  <c r="S74" i="5"/>
  <c r="AB74" i="5"/>
  <c r="N74" i="5"/>
  <c r="I74" i="5"/>
  <c r="I79" i="5"/>
  <c r="I64" i="5"/>
  <c r="AM62" i="5"/>
  <c r="AK62" i="5"/>
  <c r="AE62" i="5" s="1"/>
  <c r="AI62" i="5"/>
  <c r="AC62" i="5" s="1"/>
  <c r="AQ62" i="5"/>
  <c r="AL62" i="5" s="1"/>
  <c r="AF62" i="5" s="1"/>
  <c r="AP62" i="5"/>
  <c r="AO62" i="5"/>
  <c r="AJ62" i="5" s="1"/>
  <c r="AD62" i="5" s="1"/>
  <c r="AN62" i="5"/>
  <c r="AN71" i="5"/>
  <c r="AI71" i="5" s="1"/>
  <c r="AC71" i="5" s="1"/>
  <c r="AO71" i="5"/>
  <c r="AJ71" i="5" s="1"/>
  <c r="AD71" i="5" s="1"/>
  <c r="AM71" i="5"/>
  <c r="AQ71" i="5"/>
  <c r="AP71" i="5"/>
  <c r="AK71" i="5" s="1"/>
  <c r="AE71" i="5" s="1"/>
  <c r="AL71" i="5"/>
  <c r="N53" i="5"/>
  <c r="I53" i="5"/>
  <c r="I52" i="5"/>
  <c r="S53" i="5"/>
  <c r="AB53" i="5"/>
  <c r="AO31" i="5"/>
  <c r="AN31" i="5"/>
  <c r="AI31" i="5" s="1"/>
  <c r="AC31" i="5" s="1"/>
  <c r="AP31" i="5"/>
  <c r="AK31" i="5" s="1"/>
  <c r="AE31" i="5" s="1"/>
  <c r="AM31" i="5"/>
  <c r="AJ31" i="5"/>
  <c r="AD31" i="5" s="1"/>
  <c r="AQ31" i="5"/>
  <c r="AL31" i="5" s="1"/>
  <c r="N42" i="5"/>
  <c r="S42" i="5"/>
  <c r="I42" i="5"/>
  <c r="AB42" i="5"/>
  <c r="S46" i="5"/>
  <c r="N46" i="5"/>
  <c r="AB46" i="5"/>
  <c r="I46" i="5"/>
  <c r="AQ33" i="5"/>
  <c r="AL33" i="5" s="1"/>
  <c r="AP33" i="5"/>
  <c r="AK33" i="5" s="1"/>
  <c r="AE33" i="5" s="1"/>
  <c r="AM33" i="5"/>
  <c r="AN33" i="5"/>
  <c r="AI33" i="5" s="1"/>
  <c r="AC33" i="5" s="1"/>
  <c r="AJ33" i="5"/>
  <c r="AD33" i="5" s="1"/>
  <c r="AO33" i="5"/>
  <c r="AO13" i="5"/>
  <c r="AJ13" i="5" s="1"/>
  <c r="AD13" i="5" s="1"/>
  <c r="AN13" i="5"/>
  <c r="AI13" i="5" s="1"/>
  <c r="AC13" i="5" s="1"/>
  <c r="AL13" i="5"/>
  <c r="AK13" i="5"/>
  <c r="AE13" i="5" s="1"/>
  <c r="AQ13" i="5"/>
  <c r="AP13" i="5"/>
  <c r="AM13" i="5"/>
  <c r="N34" i="5"/>
  <c r="S34" i="5"/>
  <c r="I34" i="5"/>
  <c r="AB34" i="5"/>
  <c r="N8" i="5"/>
  <c r="O41" i="5" s="1"/>
  <c r="I8" i="5"/>
  <c r="S8" i="5"/>
  <c r="AB8" i="5"/>
  <c r="AE18" i="5"/>
  <c r="AF18" i="5" s="1"/>
  <c r="AG18" i="5" s="1"/>
  <c r="T71" i="5"/>
  <c r="S82" i="4"/>
  <c r="I82" i="4"/>
  <c r="N82" i="4"/>
  <c r="I87" i="4"/>
  <c r="AM53" i="4"/>
  <c r="AO53" i="4"/>
  <c r="AJ53" i="4" s="1"/>
  <c r="AK53" i="4"/>
  <c r="AI53" i="4"/>
  <c r="AC53" i="4" s="1"/>
  <c r="AQ53" i="4"/>
  <c r="AP53" i="4"/>
  <c r="AN53" i="4"/>
  <c r="AM45" i="4"/>
  <c r="AJ45" i="4"/>
  <c r="AD45" i="4" s="1"/>
  <c r="AO45" i="4"/>
  <c r="AK45" i="4"/>
  <c r="AE45" i="4" s="1"/>
  <c r="AI45" i="4"/>
  <c r="AC45" i="4" s="1"/>
  <c r="AP45" i="4"/>
  <c r="AN45" i="4"/>
  <c r="AM38" i="4"/>
  <c r="AJ38" i="4"/>
  <c r="AD38" i="4" s="1"/>
  <c r="AO38" i="4"/>
  <c r="AP38" i="4"/>
  <c r="AN38" i="4"/>
  <c r="AI38" i="4" s="1"/>
  <c r="AC38" i="4" s="1"/>
  <c r="AM42" i="4"/>
  <c r="AJ42" i="4"/>
  <c r="AD42" i="4" s="1"/>
  <c r="AO42" i="4"/>
  <c r="AI42" i="4"/>
  <c r="AC42" i="4" s="1"/>
  <c r="AQ42" i="4"/>
  <c r="AP42" i="4"/>
  <c r="AN42" i="4"/>
  <c r="AK42" i="4"/>
  <c r="AK1" i="4"/>
  <c r="AK23" i="4" s="1"/>
  <c r="AE23" i="4" s="1"/>
  <c r="AQ1" i="4"/>
  <c r="AQ49" i="4" s="1"/>
  <c r="AP36" i="4"/>
  <c r="AP13" i="4"/>
  <c r="AP11" i="4"/>
  <c r="AP7" i="4"/>
  <c r="T57" i="4"/>
  <c r="S25" i="4"/>
  <c r="T55" i="4" s="1"/>
  <c r="I25" i="4"/>
  <c r="N25" i="4"/>
  <c r="AB25" i="4"/>
  <c r="AP12" i="4"/>
  <c r="O50" i="4"/>
  <c r="AF64" i="5" l="1"/>
  <c r="AF39" i="5"/>
  <c r="T20" i="5"/>
  <c r="U20" i="5" s="1"/>
  <c r="AF63" i="5"/>
  <c r="AE25" i="5"/>
  <c r="AM44" i="5"/>
  <c r="AO44" i="5"/>
  <c r="AK44" i="5"/>
  <c r="AE44" i="5" s="1"/>
  <c r="AP44" i="5"/>
  <c r="AN44" i="5"/>
  <c r="AI44" i="5" s="1"/>
  <c r="AC44" i="5" s="1"/>
  <c r="AQ44" i="5"/>
  <c r="AJ44" i="5"/>
  <c r="AD44" i="5" s="1"/>
  <c r="AL44" i="5"/>
  <c r="AF44" i="5" s="1"/>
  <c r="AL59" i="5"/>
  <c r="AF59" i="5" s="1"/>
  <c r="AG59" i="5" s="1"/>
  <c r="AQ59" i="5"/>
  <c r="AO59" i="5"/>
  <c r="AM59" i="5"/>
  <c r="AJ59" i="5"/>
  <c r="AD59" i="5" s="1"/>
  <c r="AP59" i="5"/>
  <c r="AK59" i="5" s="1"/>
  <c r="AE59" i="5" s="1"/>
  <c r="AI59" i="5"/>
  <c r="AC59" i="5" s="1"/>
  <c r="AN59" i="5"/>
  <c r="AN23" i="5"/>
  <c r="AM23" i="5"/>
  <c r="AQ23" i="5"/>
  <c r="AP23" i="5"/>
  <c r="AK23" i="5" s="1"/>
  <c r="AO23" i="5"/>
  <c r="AJ23" i="5" s="1"/>
  <c r="AD23" i="5" s="1"/>
  <c r="AL23" i="5"/>
  <c r="AI23" i="5"/>
  <c r="AC23" i="5" s="1"/>
  <c r="AF33" i="5"/>
  <c r="T31" i="5"/>
  <c r="K93" i="5"/>
  <c r="AF77" i="5"/>
  <c r="AE29" i="5"/>
  <c r="AM61" i="5"/>
  <c r="AK61" i="5"/>
  <c r="AE61" i="5" s="1"/>
  <c r="AJ61" i="5"/>
  <c r="AD61" i="5" s="1"/>
  <c r="AI61" i="5"/>
  <c r="AC61" i="5" s="1"/>
  <c r="AO61" i="5"/>
  <c r="AN61" i="5"/>
  <c r="AP61" i="5"/>
  <c r="AQ61" i="5"/>
  <c r="AL61" i="5" s="1"/>
  <c r="AM66" i="5"/>
  <c r="AN66" i="5"/>
  <c r="AP66" i="5"/>
  <c r="AK66" i="5" s="1"/>
  <c r="AE66" i="5" s="1"/>
  <c r="AQ66" i="5"/>
  <c r="AL66" i="5" s="1"/>
  <c r="AI66" i="5"/>
  <c r="AC66" i="5" s="1"/>
  <c r="AO66" i="5"/>
  <c r="AJ66" i="5" s="1"/>
  <c r="AD66" i="5" s="1"/>
  <c r="O76" i="5"/>
  <c r="P76" i="5" s="1"/>
  <c r="AF3" i="5"/>
  <c r="T23" i="5"/>
  <c r="AF10" i="5"/>
  <c r="AE2" i="5"/>
  <c r="AG75" i="5"/>
  <c r="T65" i="5"/>
  <c r="AM36" i="5"/>
  <c r="AJ36" i="5"/>
  <c r="AD36" i="5" s="1"/>
  <c r="AP36" i="5"/>
  <c r="AK36" i="5" s="1"/>
  <c r="AN36" i="5"/>
  <c r="AI36" i="5" s="1"/>
  <c r="AC36" i="5" s="1"/>
  <c r="AQ36" i="5"/>
  <c r="AL36" i="5" s="1"/>
  <c r="AO36" i="5"/>
  <c r="AP27" i="5"/>
  <c r="AQ27" i="5"/>
  <c r="AL27" i="5" s="1"/>
  <c r="AM27" i="5"/>
  <c r="AN27" i="5"/>
  <c r="AI27" i="5" s="1"/>
  <c r="AC27" i="5" s="1"/>
  <c r="AK27" i="5"/>
  <c r="AJ27" i="5"/>
  <c r="AD27" i="5" s="1"/>
  <c r="AO27" i="5"/>
  <c r="AM9" i="5"/>
  <c r="AQ9" i="5"/>
  <c r="AL9" i="5" s="1"/>
  <c r="AN9" i="5"/>
  <c r="AI9" i="5" s="1"/>
  <c r="AC9" i="5" s="1"/>
  <c r="AJ9" i="5"/>
  <c r="AD9" i="5" s="1"/>
  <c r="AP9" i="5"/>
  <c r="AK9" i="5"/>
  <c r="AE9" i="5" s="1"/>
  <c r="AO9" i="5"/>
  <c r="AK37" i="5"/>
  <c r="AE37" i="5" s="1"/>
  <c r="AJ37" i="5"/>
  <c r="AD37" i="5" s="1"/>
  <c r="AM37" i="5"/>
  <c r="AQ37" i="5"/>
  <c r="AL37" i="5" s="1"/>
  <c r="AN37" i="5"/>
  <c r="AP37" i="5"/>
  <c r="AI37" i="5"/>
  <c r="AC37" i="5" s="1"/>
  <c r="AO37" i="5"/>
  <c r="O56" i="5"/>
  <c r="P56" i="5" s="1"/>
  <c r="K98" i="5"/>
  <c r="F98" i="5" s="1"/>
  <c r="T89" i="5"/>
  <c r="V89" i="5" s="1"/>
  <c r="AD51" i="5"/>
  <c r="AE51" i="5" s="1"/>
  <c r="AF51" i="5" s="1"/>
  <c r="AG51" i="5" s="1"/>
  <c r="AF47" i="5"/>
  <c r="AF43" i="5"/>
  <c r="O30" i="5"/>
  <c r="O8" i="5"/>
  <c r="P8" i="5" s="1"/>
  <c r="AF20" i="5"/>
  <c r="O50" i="5"/>
  <c r="AF68" i="5"/>
  <c r="AG68" i="5" s="1"/>
  <c r="AO49" i="5"/>
  <c r="AJ49" i="5" s="1"/>
  <c r="AD49" i="5" s="1"/>
  <c r="AN49" i="5"/>
  <c r="AI49" i="5" s="1"/>
  <c r="AC49" i="5" s="1"/>
  <c r="AQ49" i="5"/>
  <c r="AL49" i="5" s="1"/>
  <c r="AF49" i="5" s="1"/>
  <c r="AG49" i="5" s="1"/>
  <c r="AP49" i="5"/>
  <c r="AK49" i="5" s="1"/>
  <c r="AE49" i="5" s="1"/>
  <c r="AM49" i="5"/>
  <c r="K1" i="4"/>
  <c r="T83" i="4"/>
  <c r="T71" i="4"/>
  <c r="T37" i="4"/>
  <c r="T85" i="4"/>
  <c r="U85" i="4" s="1"/>
  <c r="AN15" i="4"/>
  <c r="AI15" i="4" s="1"/>
  <c r="AC15" i="4" s="1"/>
  <c r="AM15" i="4"/>
  <c r="AO15" i="4"/>
  <c r="AJ15" i="4" s="1"/>
  <c r="AD15" i="4" s="1"/>
  <c r="T51" i="4"/>
  <c r="AE14" i="4"/>
  <c r="O75" i="4"/>
  <c r="T79" i="4"/>
  <c r="U79" i="4" s="1"/>
  <c r="T77" i="4"/>
  <c r="U77" i="4" s="1"/>
  <c r="AN18" i="4"/>
  <c r="AM18" i="4"/>
  <c r="AP18" i="4"/>
  <c r="AI18" i="4"/>
  <c r="AC18" i="4" s="1"/>
  <c r="AO18" i="4"/>
  <c r="AJ18" i="4"/>
  <c r="AD18" i="4" s="1"/>
  <c r="T13" i="4"/>
  <c r="V13" i="4" s="1"/>
  <c r="T49" i="4"/>
  <c r="U49" i="4" s="1"/>
  <c r="T81" i="4"/>
  <c r="T4" i="4"/>
  <c r="O2" i="4"/>
  <c r="AP15" i="4"/>
  <c r="O3" i="4"/>
  <c r="AO8" i="4"/>
  <c r="AJ8" i="4" s="1"/>
  <c r="AD8" i="4" s="1"/>
  <c r="AM8" i="4"/>
  <c r="AN8" i="4"/>
  <c r="AI8" i="4" s="1"/>
  <c r="AC8" i="4" s="1"/>
  <c r="O95" i="4"/>
  <c r="T99" i="4"/>
  <c r="AD37" i="4"/>
  <c r="Q95" i="4"/>
  <c r="P95" i="4"/>
  <c r="V55" i="4"/>
  <c r="U55" i="4"/>
  <c r="K100" i="4"/>
  <c r="K99" i="4"/>
  <c r="K98" i="4"/>
  <c r="K97" i="4"/>
  <c r="K96" i="4"/>
  <c r="K95" i="4"/>
  <c r="K94" i="4"/>
  <c r="K93" i="4"/>
  <c r="K92" i="4"/>
  <c r="K91" i="4"/>
  <c r="K90" i="4"/>
  <c r="K89" i="4"/>
  <c r="K88" i="4"/>
  <c r="K87" i="4"/>
  <c r="K86" i="4"/>
  <c r="K85" i="4"/>
  <c r="K84" i="4"/>
  <c r="K83" i="4"/>
  <c r="K82" i="4"/>
  <c r="K81" i="4"/>
  <c r="K80" i="4"/>
  <c r="K76" i="4"/>
  <c r="K77" i="4"/>
  <c r="K68" i="4"/>
  <c r="K79" i="4"/>
  <c r="K78" i="4"/>
  <c r="K73" i="4"/>
  <c r="K65" i="4"/>
  <c r="K57" i="4"/>
  <c r="K55" i="4"/>
  <c r="K70" i="4"/>
  <c r="K62" i="4"/>
  <c r="K67" i="4"/>
  <c r="K59" i="4"/>
  <c r="K72" i="4"/>
  <c r="K64" i="4"/>
  <c r="K69" i="4"/>
  <c r="K61" i="4"/>
  <c r="K75" i="4"/>
  <c r="K74" i="4"/>
  <c r="K66" i="4"/>
  <c r="K58" i="4"/>
  <c r="K47" i="4"/>
  <c r="K43" i="4"/>
  <c r="K33" i="4"/>
  <c r="K25" i="4"/>
  <c r="K54" i="4"/>
  <c r="K46" i="4"/>
  <c r="K40" i="4"/>
  <c r="K32" i="4"/>
  <c r="K71" i="4"/>
  <c r="K53" i="4"/>
  <c r="K45" i="4"/>
  <c r="K37" i="4"/>
  <c r="K31" i="4"/>
  <c r="K52" i="4"/>
  <c r="K42" i="4"/>
  <c r="K30" i="4"/>
  <c r="K51" i="4"/>
  <c r="K39" i="4"/>
  <c r="K63" i="4"/>
  <c r="K50" i="4"/>
  <c r="K44" i="4"/>
  <c r="K60" i="4"/>
  <c r="K49" i="4"/>
  <c r="K41" i="4"/>
  <c r="K35" i="4"/>
  <c r="K56" i="4"/>
  <c r="K38" i="4"/>
  <c r="K21" i="4"/>
  <c r="K18" i="4"/>
  <c r="K16" i="4"/>
  <c r="K14" i="4"/>
  <c r="K12" i="4"/>
  <c r="K10" i="4"/>
  <c r="K8" i="4"/>
  <c r="K48" i="4"/>
  <c r="K26" i="4"/>
  <c r="K20" i="4"/>
  <c r="K36" i="4"/>
  <c r="K22" i="4"/>
  <c r="K19" i="4"/>
  <c r="K17" i="4"/>
  <c r="K15" i="4"/>
  <c r="K13" i="4"/>
  <c r="K11" i="4"/>
  <c r="K9" i="4"/>
  <c r="K34" i="4"/>
  <c r="K29" i="4"/>
  <c r="K28" i="4"/>
  <c r="K23" i="4"/>
  <c r="K7" i="4"/>
  <c r="K5" i="4"/>
  <c r="K4" i="4"/>
  <c r="K3" i="4"/>
  <c r="K2" i="4"/>
  <c r="K27" i="4"/>
  <c r="K6" i="4"/>
  <c r="K24" i="4"/>
  <c r="AE24" i="5"/>
  <c r="U37" i="4"/>
  <c r="V37" i="4"/>
  <c r="Q56" i="5"/>
  <c r="U65" i="5"/>
  <c r="V65" i="5"/>
  <c r="G98" i="5"/>
  <c r="V31" i="5"/>
  <c r="U31" i="5"/>
  <c r="G93" i="5"/>
  <c r="F93" i="5"/>
  <c r="AF31" i="5"/>
  <c r="AG31" i="5" s="1"/>
  <c r="P75" i="4"/>
  <c r="Q75" i="4"/>
  <c r="U99" i="4"/>
  <c r="V99" i="4"/>
  <c r="P50" i="5"/>
  <c r="Q50" i="5"/>
  <c r="V23" i="5"/>
  <c r="U23" i="5"/>
  <c r="AF25" i="5"/>
  <c r="V20" i="5"/>
  <c r="Q41" i="5"/>
  <c r="P41" i="5"/>
  <c r="Q2" i="4"/>
  <c r="P2" i="4"/>
  <c r="Q3" i="4"/>
  <c r="P3" i="4"/>
  <c r="Q8" i="5"/>
  <c r="AD49" i="4"/>
  <c r="T59" i="5"/>
  <c r="O82" i="5"/>
  <c r="AG60" i="5"/>
  <c r="O7" i="5"/>
  <c r="O68" i="4"/>
  <c r="T80" i="4"/>
  <c r="T3" i="4"/>
  <c r="T87" i="5"/>
  <c r="T41" i="5"/>
  <c r="O72" i="5"/>
  <c r="AP48" i="5"/>
  <c r="AO48" i="5"/>
  <c r="AJ48" i="5" s="1"/>
  <c r="AD48" i="5" s="1"/>
  <c r="AK48" i="5"/>
  <c r="AE48" i="5" s="1"/>
  <c r="AQ48" i="5"/>
  <c r="AL48" i="5" s="1"/>
  <c r="AF48" i="5" s="1"/>
  <c r="AN48" i="5"/>
  <c r="AI48" i="5" s="1"/>
  <c r="AC48" i="5" s="1"/>
  <c r="AM48" i="5"/>
  <c r="O13" i="5"/>
  <c r="O85" i="4"/>
  <c r="O19" i="4"/>
  <c r="T35" i="4"/>
  <c r="AG14" i="5"/>
  <c r="T82" i="5"/>
  <c r="T38" i="5"/>
  <c r="K5" i="5"/>
  <c r="K3" i="5"/>
  <c r="K22" i="5"/>
  <c r="K40" i="5"/>
  <c r="K57" i="5"/>
  <c r="K51" i="5"/>
  <c r="K53" i="5"/>
  <c r="K33" i="5"/>
  <c r="K67" i="5"/>
  <c r="K92" i="5"/>
  <c r="K83" i="5"/>
  <c r="K81" i="5"/>
  <c r="O53" i="5"/>
  <c r="AM11" i="5"/>
  <c r="AJ11" i="5"/>
  <c r="AD11" i="5" s="1"/>
  <c r="AQ11" i="5"/>
  <c r="AL11" i="5" s="1"/>
  <c r="AP11" i="5"/>
  <c r="AK11" i="5" s="1"/>
  <c r="AO11" i="5"/>
  <c r="AN11" i="5"/>
  <c r="AI11" i="5" s="1"/>
  <c r="AC11" i="5" s="1"/>
  <c r="O96" i="4"/>
  <c r="O1" i="4"/>
  <c r="AK20" i="4"/>
  <c r="AE20" i="4" s="1"/>
  <c r="T91" i="4"/>
  <c r="O1" i="5"/>
  <c r="T43" i="5"/>
  <c r="O66" i="5"/>
  <c r="AG39" i="5"/>
  <c r="V71" i="4"/>
  <c r="U71" i="4"/>
  <c r="AD52" i="4"/>
  <c r="O24" i="5"/>
  <c r="O38" i="5"/>
  <c r="AM45" i="5"/>
  <c r="AQ45" i="5"/>
  <c r="AL45" i="5" s="1"/>
  <c r="AP45" i="5"/>
  <c r="AO45" i="5"/>
  <c r="AN45" i="5"/>
  <c r="AI45" i="5" s="1"/>
  <c r="AC45" i="5" s="1"/>
  <c r="AJ45" i="5"/>
  <c r="AD45" i="5" s="1"/>
  <c r="AK45" i="5"/>
  <c r="AE45" i="5" s="1"/>
  <c r="K18" i="5"/>
  <c r="K62" i="5"/>
  <c r="O33" i="4"/>
  <c r="O78" i="5"/>
  <c r="AJ42" i="5"/>
  <c r="AD42" i="5" s="1"/>
  <c r="AQ42" i="5"/>
  <c r="AN42" i="5"/>
  <c r="AI42" i="5" s="1"/>
  <c r="AC42" i="5" s="1"/>
  <c r="AL42" i="5"/>
  <c r="AF42" i="5" s="1"/>
  <c r="AK42" i="5"/>
  <c r="AE42" i="5" s="1"/>
  <c r="AP42" i="5"/>
  <c r="AO42" i="5"/>
  <c r="AM42" i="5"/>
  <c r="O53" i="4"/>
  <c r="T97" i="4"/>
  <c r="T50" i="4"/>
  <c r="O54" i="4"/>
  <c r="T37" i="5"/>
  <c r="O42" i="5"/>
  <c r="O23" i="4"/>
  <c r="T56" i="4"/>
  <c r="T20" i="4"/>
  <c r="AQ40" i="4"/>
  <c r="AK46" i="4"/>
  <c r="AE46" i="4" s="1"/>
  <c r="T49" i="5"/>
  <c r="O73" i="5"/>
  <c r="AQ35" i="4"/>
  <c r="O98" i="4"/>
  <c r="O40" i="4"/>
  <c r="T84" i="4"/>
  <c r="T68" i="5"/>
  <c r="O68" i="5"/>
  <c r="O22" i="5"/>
  <c r="AO67" i="5"/>
  <c r="AJ67" i="5" s="1"/>
  <c r="AD67" i="5" s="1"/>
  <c r="AN67" i="5"/>
  <c r="AI67" i="5" s="1"/>
  <c r="AC67" i="5" s="1"/>
  <c r="AM67" i="5"/>
  <c r="AQ67" i="5"/>
  <c r="AL67" i="5" s="1"/>
  <c r="AF67" i="5" s="1"/>
  <c r="AP67" i="5"/>
  <c r="AK67" i="5"/>
  <c r="AE67" i="5" s="1"/>
  <c r="O49" i="4"/>
  <c r="AK30" i="4"/>
  <c r="AE30" i="4" s="1"/>
  <c r="T36" i="4"/>
  <c r="AP31" i="4"/>
  <c r="AO31" i="4"/>
  <c r="AN31" i="4"/>
  <c r="AM31" i="4"/>
  <c r="AK31" i="4"/>
  <c r="AI31" i="4"/>
  <c r="AC31" i="4" s="1"/>
  <c r="AQ31" i="4"/>
  <c r="AJ31" i="4"/>
  <c r="AD31" i="4" s="1"/>
  <c r="T26" i="5"/>
  <c r="O65" i="5"/>
  <c r="AP22" i="5"/>
  <c r="AK22" i="5" s="1"/>
  <c r="AN22" i="5"/>
  <c r="AI22" i="5" s="1"/>
  <c r="AC22" i="5" s="1"/>
  <c r="AM22" i="5"/>
  <c r="AL22" i="5"/>
  <c r="AJ22" i="5"/>
  <c r="AD22" i="5" s="1"/>
  <c r="AQ22" i="5"/>
  <c r="AO22" i="5"/>
  <c r="O51" i="4"/>
  <c r="T89" i="4"/>
  <c r="T16" i="4"/>
  <c r="T98" i="5"/>
  <c r="T45" i="5"/>
  <c r="O98" i="5"/>
  <c r="O33" i="5"/>
  <c r="K2" i="6"/>
  <c r="K8" i="6"/>
  <c r="K20" i="6"/>
  <c r="K13" i="6"/>
  <c r="K19" i="6"/>
  <c r="K10" i="6"/>
  <c r="K14" i="6"/>
  <c r="K5" i="6"/>
  <c r="K18" i="6"/>
  <c r="K6" i="6"/>
  <c r="K17" i="6"/>
  <c r="K9" i="6"/>
  <c r="K15" i="6"/>
  <c r="K16" i="6"/>
  <c r="K12" i="6"/>
  <c r="K11" i="6"/>
  <c r="K7" i="6"/>
  <c r="K3" i="6"/>
  <c r="K4" i="6"/>
  <c r="O64" i="4"/>
  <c r="O6" i="4"/>
  <c r="T48" i="4"/>
  <c r="T63" i="5"/>
  <c r="T19" i="5"/>
  <c r="K13" i="5"/>
  <c r="K11" i="5"/>
  <c r="K43" i="5"/>
  <c r="K54" i="5"/>
  <c r="K23" i="5"/>
  <c r="K56" i="5"/>
  <c r="K52" i="5"/>
  <c r="K41" i="5"/>
  <c r="K70" i="5"/>
  <c r="K95" i="5"/>
  <c r="K88" i="5"/>
  <c r="K87" i="5"/>
  <c r="O83" i="5"/>
  <c r="O29" i="5"/>
  <c r="AO72" i="5"/>
  <c r="AP72" i="5"/>
  <c r="AN72" i="5"/>
  <c r="AI72" i="5" s="1"/>
  <c r="AC72" i="5" s="1"/>
  <c r="AQ72" i="5"/>
  <c r="AL72" i="5" s="1"/>
  <c r="AF72" i="5" s="1"/>
  <c r="AM72" i="5"/>
  <c r="AK72" i="5"/>
  <c r="AE72" i="5" s="1"/>
  <c r="AJ72" i="5"/>
  <c r="AD72" i="5" s="1"/>
  <c r="O84" i="4"/>
  <c r="O15" i="4"/>
  <c r="T73" i="4"/>
  <c r="O3" i="5"/>
  <c r="T66" i="5"/>
  <c r="O28" i="5"/>
  <c r="O100" i="4"/>
  <c r="Q30" i="5"/>
  <c r="P30" i="5"/>
  <c r="T77" i="5"/>
  <c r="U47" i="4"/>
  <c r="V47" i="4"/>
  <c r="AE47" i="4"/>
  <c r="U81" i="4"/>
  <c r="V81" i="4"/>
  <c r="O32" i="4"/>
  <c r="O77" i="4"/>
  <c r="K20" i="5"/>
  <c r="K50" i="5"/>
  <c r="O17" i="5"/>
  <c r="O80" i="5"/>
  <c r="AP40" i="5"/>
  <c r="AK40" i="5" s="1"/>
  <c r="AO40" i="5"/>
  <c r="AL40" i="5"/>
  <c r="AI40" i="5"/>
  <c r="AC40" i="5" s="1"/>
  <c r="AQ40" i="5"/>
  <c r="AN40" i="5"/>
  <c r="AM40" i="5"/>
  <c r="AJ40" i="5"/>
  <c r="AD40" i="5" s="1"/>
  <c r="V57" i="4"/>
  <c r="U57" i="4"/>
  <c r="V49" i="4"/>
  <c r="AG4" i="5"/>
  <c r="AE32" i="5"/>
  <c r="AF32" i="5" s="1"/>
  <c r="AG32" i="5" s="1"/>
  <c r="O25" i="5"/>
  <c r="AP73" i="5"/>
  <c r="AK73" i="5" s="1"/>
  <c r="AE73" i="5" s="1"/>
  <c r="AM73" i="5"/>
  <c r="AQ73" i="5"/>
  <c r="AO73" i="5"/>
  <c r="AJ73" i="5" s="1"/>
  <c r="AD73" i="5" s="1"/>
  <c r="AL73" i="5"/>
  <c r="AN73" i="5"/>
  <c r="AI73" i="5" s="1"/>
  <c r="AC73" i="5" s="1"/>
  <c r="O55" i="4"/>
  <c r="T58" i="4"/>
  <c r="AE42" i="4"/>
  <c r="O81" i="5"/>
  <c r="O79" i="4"/>
  <c r="O13" i="4"/>
  <c r="T59" i="4"/>
  <c r="AL1" i="4"/>
  <c r="AQ24" i="4"/>
  <c r="AQ8" i="4"/>
  <c r="AQ15" i="4"/>
  <c r="AQ10" i="4"/>
  <c r="AQ13" i="4"/>
  <c r="AQ4" i="4"/>
  <c r="AQ18" i="4"/>
  <c r="AQ27" i="4"/>
  <c r="AQ16" i="4"/>
  <c r="AQ5" i="4"/>
  <c r="AQ55" i="4"/>
  <c r="AQ3" i="4"/>
  <c r="AQ29" i="4"/>
  <c r="AQ36" i="4"/>
  <c r="AQ2" i="4"/>
  <c r="AQ6" i="4"/>
  <c r="AQ12" i="4"/>
  <c r="AQ7" i="4"/>
  <c r="AQ11" i="4"/>
  <c r="T99" i="5"/>
  <c r="T50" i="5"/>
  <c r="O51" i="5"/>
  <c r="AJ8" i="5"/>
  <c r="AD8" i="5" s="1"/>
  <c r="AQ8" i="5"/>
  <c r="AO8" i="5"/>
  <c r="AN8" i="5"/>
  <c r="AI8" i="5" s="1"/>
  <c r="AC8" i="5" s="1"/>
  <c r="AM8" i="5"/>
  <c r="AP8" i="5"/>
  <c r="AL8" i="5"/>
  <c r="AF8" i="5" s="1"/>
  <c r="AK8" i="5"/>
  <c r="AE8" i="5" s="1"/>
  <c r="AQ52" i="4"/>
  <c r="K98" i="8"/>
  <c r="K94" i="8"/>
  <c r="K90" i="8"/>
  <c r="K86" i="8"/>
  <c r="K82" i="8"/>
  <c r="K78" i="8"/>
  <c r="K35" i="8"/>
  <c r="K27" i="8"/>
  <c r="K19" i="8"/>
  <c r="K11" i="8"/>
  <c r="K97" i="8"/>
  <c r="K93" i="8"/>
  <c r="K89" i="8"/>
  <c r="K85" i="8"/>
  <c r="K81" i="8"/>
  <c r="K37" i="8"/>
  <c r="K100" i="8"/>
  <c r="K96" i="8"/>
  <c r="K92" i="8"/>
  <c r="K88" i="8"/>
  <c r="K84" i="8"/>
  <c r="K80" i="8"/>
  <c r="K31" i="8"/>
  <c r="K23" i="8"/>
  <c r="K15" i="8"/>
  <c r="K10" i="8"/>
  <c r="K2" i="8"/>
  <c r="K99" i="8"/>
  <c r="K95" i="8"/>
  <c r="K91" i="8"/>
  <c r="K87" i="8"/>
  <c r="K83" i="8"/>
  <c r="K33" i="8"/>
  <c r="K25" i="8"/>
  <c r="K17" i="8"/>
  <c r="K4" i="8"/>
  <c r="K73" i="8"/>
  <c r="K57" i="8"/>
  <c r="K41" i="8"/>
  <c r="K32" i="8"/>
  <c r="K22" i="8"/>
  <c r="K5" i="8"/>
  <c r="K76" i="8"/>
  <c r="K75" i="8"/>
  <c r="K74" i="8"/>
  <c r="K60" i="8"/>
  <c r="K59" i="8"/>
  <c r="K58" i="8"/>
  <c r="K44" i="8"/>
  <c r="K43" i="8"/>
  <c r="K42" i="8"/>
  <c r="K13" i="8"/>
  <c r="K77" i="8"/>
  <c r="K61" i="8"/>
  <c r="K45" i="8"/>
  <c r="K34" i="8"/>
  <c r="K24" i="8"/>
  <c r="K14" i="8"/>
  <c r="K3" i="8"/>
  <c r="K64" i="8"/>
  <c r="K63" i="8"/>
  <c r="K62" i="8"/>
  <c r="K48" i="8"/>
  <c r="K47" i="8"/>
  <c r="K46" i="8"/>
  <c r="K36" i="8"/>
  <c r="K79" i="8"/>
  <c r="K65" i="8"/>
  <c r="K49" i="8"/>
  <c r="K26" i="8"/>
  <c r="K16" i="8"/>
  <c r="K69" i="8"/>
  <c r="K53" i="8"/>
  <c r="K38" i="8"/>
  <c r="K30" i="8"/>
  <c r="K18" i="8"/>
  <c r="K8" i="8"/>
  <c r="K7" i="8"/>
  <c r="K6" i="8"/>
  <c r="K71" i="8"/>
  <c r="K66" i="8"/>
  <c r="K39" i="8"/>
  <c r="K29" i="8"/>
  <c r="K72" i="8"/>
  <c r="K54" i="8"/>
  <c r="K52" i="8"/>
  <c r="K40" i="8"/>
  <c r="K67" i="8"/>
  <c r="K20" i="8"/>
  <c r="K9" i="8"/>
  <c r="K55" i="8"/>
  <c r="K50" i="8"/>
  <c r="K70" i="8"/>
  <c r="K68" i="8"/>
  <c r="K56" i="8"/>
  <c r="K21" i="8"/>
  <c r="K28" i="8"/>
  <c r="K51" i="8"/>
  <c r="K12" i="8"/>
  <c r="O44" i="4"/>
  <c r="T98" i="4"/>
  <c r="T53" i="4"/>
  <c r="T18" i="4"/>
  <c r="AK41" i="4"/>
  <c r="AE41" i="4" s="1"/>
  <c r="T86" i="5"/>
  <c r="T34" i="5"/>
  <c r="O43" i="5"/>
  <c r="O82" i="4"/>
  <c r="O7" i="4"/>
  <c r="T69" i="4"/>
  <c r="T52" i="4"/>
  <c r="AQ47" i="4"/>
  <c r="T42" i="5"/>
  <c r="O86" i="5"/>
  <c r="O20" i="5"/>
  <c r="AG77" i="5"/>
  <c r="AP80" i="5"/>
  <c r="AK80" i="5" s="1"/>
  <c r="AE80" i="5" s="1"/>
  <c r="AO80" i="5"/>
  <c r="AJ80" i="5" s="1"/>
  <c r="AD80" i="5" s="1"/>
  <c r="AM80" i="5"/>
  <c r="AL80" i="5"/>
  <c r="AQ80" i="5"/>
  <c r="AN80" i="5"/>
  <c r="AI80" i="5" s="1"/>
  <c r="AC80" i="5" s="1"/>
  <c r="O56" i="4"/>
  <c r="T40" i="4"/>
  <c r="AK48" i="4"/>
  <c r="AE48" i="4" s="1"/>
  <c r="T95" i="5"/>
  <c r="T6" i="5"/>
  <c r="O26" i="5"/>
  <c r="AG78" i="5"/>
  <c r="O41" i="4"/>
  <c r="T2" i="4"/>
  <c r="T60" i="4"/>
  <c r="AQ19" i="4"/>
  <c r="T47" i="5"/>
  <c r="T24" i="5"/>
  <c r="O94" i="5"/>
  <c r="O10" i="5"/>
  <c r="O74" i="4"/>
  <c r="O18" i="4"/>
  <c r="T46" i="4"/>
  <c r="AK50" i="4"/>
  <c r="AE50" i="4" s="1"/>
  <c r="T39" i="5"/>
  <c r="T7" i="5"/>
  <c r="K38" i="5"/>
  <c r="K19" i="5"/>
  <c r="K27" i="5"/>
  <c r="K7" i="5"/>
  <c r="K48" i="5"/>
  <c r="K59" i="5"/>
  <c r="K64" i="5"/>
  <c r="K49" i="5"/>
  <c r="K71" i="5"/>
  <c r="K99" i="5"/>
  <c r="K100" i="5"/>
  <c r="K90" i="5"/>
  <c r="O85" i="5"/>
  <c r="O2" i="5"/>
  <c r="AQ81" i="5"/>
  <c r="AI81" i="5"/>
  <c r="AC81" i="5" s="1"/>
  <c r="AP81" i="5"/>
  <c r="AK81" i="5" s="1"/>
  <c r="AE81" i="5" s="1"/>
  <c r="AO81" i="5"/>
  <c r="AJ81" i="5" s="1"/>
  <c r="AD81" i="5" s="1"/>
  <c r="AN81" i="5"/>
  <c r="AM81" i="5"/>
  <c r="AL81" i="5"/>
  <c r="AK26" i="4"/>
  <c r="AE26" i="4" s="1"/>
  <c r="AQ26" i="4"/>
  <c r="AL26" i="4" s="1"/>
  <c r="AP26" i="4"/>
  <c r="AO26" i="4"/>
  <c r="AJ26" i="4" s="1"/>
  <c r="AD26" i="4" s="1"/>
  <c r="AN26" i="4"/>
  <c r="AI26" i="4" s="1"/>
  <c r="AC26" i="4" s="1"/>
  <c r="AM26" i="4"/>
  <c r="AK21" i="4"/>
  <c r="AE21" i="4" s="1"/>
  <c r="O89" i="4"/>
  <c r="T70" i="4"/>
  <c r="AQ51" i="4"/>
  <c r="T57" i="5"/>
  <c r="O31" i="5"/>
  <c r="T100" i="5"/>
  <c r="V71" i="5"/>
  <c r="U71" i="5"/>
  <c r="O37" i="4"/>
  <c r="O28" i="4"/>
  <c r="O20" i="4"/>
  <c r="T80" i="5"/>
  <c r="T72" i="5"/>
  <c r="K36" i="5"/>
  <c r="K91" i="5"/>
  <c r="O71" i="4"/>
  <c r="T78" i="5"/>
  <c r="O59" i="4"/>
  <c r="O5" i="4"/>
  <c r="T32" i="4"/>
  <c r="AK29" i="4"/>
  <c r="AE29" i="4" s="1"/>
  <c r="AE1" i="4"/>
  <c r="AK18" i="4"/>
  <c r="AE18" i="4" s="1"/>
  <c r="AK16" i="4"/>
  <c r="AE16" i="4" s="1"/>
  <c r="AK7" i="4"/>
  <c r="AE7" i="4" s="1"/>
  <c r="AK27" i="4"/>
  <c r="AE27" i="4" s="1"/>
  <c r="AK11" i="4"/>
  <c r="AE11" i="4" s="1"/>
  <c r="AK2" i="4"/>
  <c r="AE2" i="4" s="1"/>
  <c r="AK13" i="4"/>
  <c r="AE13" i="4" s="1"/>
  <c r="AK5" i="4"/>
  <c r="AE5" i="4" s="1"/>
  <c r="AK4" i="4"/>
  <c r="AE4" i="4" s="1"/>
  <c r="AK15" i="4"/>
  <c r="AE15" i="4" s="1"/>
  <c r="AK24" i="4"/>
  <c r="AE24" i="4" s="1"/>
  <c r="AK12" i="4"/>
  <c r="AE12" i="4" s="1"/>
  <c r="AK3" i="4"/>
  <c r="AE3" i="4" s="1"/>
  <c r="AK8" i="4"/>
  <c r="AE8" i="4" s="1"/>
  <c r="AK55" i="4"/>
  <c r="AE55" i="4" s="1"/>
  <c r="AK6" i="4"/>
  <c r="AE6" i="4" s="1"/>
  <c r="AK10" i="4"/>
  <c r="AE10" i="4" s="1"/>
  <c r="AK36" i="4"/>
  <c r="AE36" i="4" s="1"/>
  <c r="AK38" i="4"/>
  <c r="AE38" i="4" s="1"/>
  <c r="T4" i="5"/>
  <c r="AD53" i="4"/>
  <c r="AE53" i="4" s="1"/>
  <c r="T67" i="5"/>
  <c r="T18" i="5"/>
  <c r="O87" i="5"/>
  <c r="AF71" i="5"/>
  <c r="AG71" i="5" s="1"/>
  <c r="AG62" i="5"/>
  <c r="O97" i="8"/>
  <c r="O93" i="8"/>
  <c r="O89" i="8"/>
  <c r="O85" i="8"/>
  <c r="O81" i="8"/>
  <c r="O37" i="8"/>
  <c r="O29" i="8"/>
  <c r="O21" i="8"/>
  <c r="O13" i="8"/>
  <c r="O8" i="8"/>
  <c r="O100" i="8"/>
  <c r="O96" i="8"/>
  <c r="O92" i="8"/>
  <c r="O88" i="8"/>
  <c r="O84" i="8"/>
  <c r="O80" i="8"/>
  <c r="O99" i="8"/>
  <c r="O95" i="8"/>
  <c r="O91" i="8"/>
  <c r="O87" i="8"/>
  <c r="O83" i="8"/>
  <c r="O33" i="8"/>
  <c r="O25" i="8"/>
  <c r="O17" i="8"/>
  <c r="O4" i="8"/>
  <c r="O98" i="8"/>
  <c r="O94" i="8"/>
  <c r="O90" i="8"/>
  <c r="O86" i="8"/>
  <c r="O82" i="8"/>
  <c r="O35" i="8"/>
  <c r="O27" i="8"/>
  <c r="O19" i="8"/>
  <c r="O11" i="8"/>
  <c r="O6" i="8"/>
  <c r="O76" i="8"/>
  <c r="O60" i="8"/>
  <c r="O44" i="8"/>
  <c r="O34" i="8"/>
  <c r="O23" i="8"/>
  <c r="O12" i="8"/>
  <c r="O3" i="8"/>
  <c r="O77" i="8"/>
  <c r="O63" i="8"/>
  <c r="O62" i="8"/>
  <c r="O61" i="8"/>
  <c r="O47" i="8"/>
  <c r="O46" i="8"/>
  <c r="O45" i="8"/>
  <c r="O24" i="8"/>
  <c r="O14" i="8"/>
  <c r="O79" i="8"/>
  <c r="O78" i="8"/>
  <c r="O64" i="8"/>
  <c r="O48" i="8"/>
  <c r="O36" i="8"/>
  <c r="O26" i="8"/>
  <c r="O15" i="8"/>
  <c r="O2" i="8"/>
  <c r="O67" i="8"/>
  <c r="O66" i="8"/>
  <c r="O65" i="8"/>
  <c r="O51" i="8"/>
  <c r="O50" i="8"/>
  <c r="O49" i="8"/>
  <c r="O16" i="8"/>
  <c r="O68" i="8"/>
  <c r="O52" i="8"/>
  <c r="O28" i="8"/>
  <c r="O18" i="8"/>
  <c r="O72" i="8"/>
  <c r="O56" i="8"/>
  <c r="O40" i="8"/>
  <c r="O31" i="8"/>
  <c r="O20" i="8"/>
  <c r="O10" i="8"/>
  <c r="O9" i="8"/>
  <c r="O5" i="8"/>
  <c r="O54" i="8"/>
  <c r="O75" i="8"/>
  <c r="O57" i="8"/>
  <c r="O43" i="8"/>
  <c r="O69" i="8"/>
  <c r="O55" i="8"/>
  <c r="O22" i="8"/>
  <c r="O7" i="8"/>
  <c r="O58" i="8"/>
  <c r="O70" i="8"/>
  <c r="O38" i="8"/>
  <c r="O71" i="8"/>
  <c r="O53" i="8"/>
  <c r="O39" i="8"/>
  <c r="O30" i="8"/>
  <c r="O59" i="8"/>
  <c r="O74" i="8"/>
  <c r="O41" i="8"/>
  <c r="O73" i="8"/>
  <c r="O32" i="8"/>
  <c r="O42" i="8"/>
  <c r="O38" i="4"/>
  <c r="T86" i="4"/>
  <c r="O67" i="4"/>
  <c r="O17" i="4"/>
  <c r="O88" i="4"/>
  <c r="O12" i="4"/>
  <c r="O65" i="4"/>
  <c r="O14" i="4"/>
  <c r="O42" i="4"/>
  <c r="O11" i="4"/>
  <c r="O58" i="4"/>
  <c r="O57" i="4"/>
  <c r="O93" i="4"/>
  <c r="O78" i="4"/>
  <c r="AQ43" i="4"/>
  <c r="T81" i="5"/>
  <c r="T25" i="5"/>
  <c r="O62" i="5"/>
  <c r="O86" i="4"/>
  <c r="O45" i="4"/>
  <c r="T94" i="4"/>
  <c r="AN22" i="4"/>
  <c r="AI22" i="4" s="1"/>
  <c r="AC22" i="4" s="1"/>
  <c r="AP22" i="4"/>
  <c r="AQ22" i="4"/>
  <c r="AL22" i="4" s="1"/>
  <c r="AO22" i="4"/>
  <c r="AJ22" i="4" s="1"/>
  <c r="AD22" i="4" s="1"/>
  <c r="AM22" i="4"/>
  <c r="AK22" i="4"/>
  <c r="AE22" i="4" s="1"/>
  <c r="T36" i="5"/>
  <c r="O64" i="5"/>
  <c r="O6" i="5"/>
  <c r="AE35" i="5"/>
  <c r="AF35" i="5" s="1"/>
  <c r="AG35" i="5" s="1"/>
  <c r="AF29" i="5"/>
  <c r="O97" i="4"/>
  <c r="O73" i="4"/>
  <c r="AQ30" i="4"/>
  <c r="T93" i="4"/>
  <c r="T42" i="4"/>
  <c r="AK32" i="4"/>
  <c r="AE32" i="4" s="1"/>
  <c r="T90" i="5"/>
  <c r="T9" i="5"/>
  <c r="AG10" i="5"/>
  <c r="O88" i="5"/>
  <c r="O45" i="5"/>
  <c r="O47" i="4"/>
  <c r="T78" i="4"/>
  <c r="T1" i="4"/>
  <c r="T69" i="5"/>
  <c r="AQ7" i="5"/>
  <c r="AI7" i="5"/>
  <c r="AC7" i="5" s="1"/>
  <c r="AP7" i="5"/>
  <c r="AK7" i="5" s="1"/>
  <c r="AE7" i="5" s="1"/>
  <c r="AN7" i="5"/>
  <c r="AM7" i="5"/>
  <c r="AL7" i="5"/>
  <c r="AO7" i="5"/>
  <c r="AJ7" i="5"/>
  <c r="AD7" i="5" s="1"/>
  <c r="O71" i="5"/>
  <c r="O4" i="5"/>
  <c r="AP65" i="5"/>
  <c r="AJ65" i="5"/>
  <c r="AD65" i="5" s="1"/>
  <c r="AO65" i="5"/>
  <c r="AN65" i="5"/>
  <c r="AI65" i="5" s="1"/>
  <c r="AC65" i="5" s="1"/>
  <c r="AK65" i="5"/>
  <c r="AQ65" i="5"/>
  <c r="AL65" i="5" s="1"/>
  <c r="AM65" i="5"/>
  <c r="AQ50" i="5"/>
  <c r="AL50" i="5" s="1"/>
  <c r="AF50" i="5" s="1"/>
  <c r="AN50" i="5"/>
  <c r="AI50" i="5" s="1"/>
  <c r="AC50" i="5" s="1"/>
  <c r="AK50" i="5"/>
  <c r="AE50" i="5" s="1"/>
  <c r="AP50" i="5"/>
  <c r="AO50" i="5"/>
  <c r="AJ50" i="5" s="1"/>
  <c r="AD50" i="5" s="1"/>
  <c r="AM50" i="5"/>
  <c r="O60" i="4"/>
  <c r="T75" i="4"/>
  <c r="T17" i="4"/>
  <c r="T51" i="5"/>
  <c r="O11" i="5"/>
  <c r="K21" i="5"/>
  <c r="K24" i="5"/>
  <c r="K30" i="5"/>
  <c r="K15" i="5"/>
  <c r="K55" i="5"/>
  <c r="K60" i="5"/>
  <c r="K89" i="5"/>
  <c r="K61" i="5"/>
  <c r="K76" i="5"/>
  <c r="K69" i="5"/>
  <c r="K58" i="5"/>
  <c r="K96" i="5"/>
  <c r="O90" i="5"/>
  <c r="O21" i="5"/>
  <c r="AG47" i="5"/>
  <c r="O66" i="4"/>
  <c r="O16" i="4"/>
  <c r="T34" i="4"/>
  <c r="O16" i="5"/>
  <c r="T13" i="5"/>
  <c r="AM19" i="5"/>
  <c r="AK19" i="5"/>
  <c r="AE19" i="5" s="1"/>
  <c r="AQ19" i="5"/>
  <c r="AL19" i="5" s="1"/>
  <c r="AF19" i="5" s="1"/>
  <c r="AI19" i="5"/>
  <c r="AC19" i="5" s="1"/>
  <c r="AP19" i="5"/>
  <c r="AO19" i="5"/>
  <c r="AJ19" i="5" s="1"/>
  <c r="AD19" i="5" s="1"/>
  <c r="AN19" i="5"/>
  <c r="AG12" i="5"/>
  <c r="O57" i="5"/>
  <c r="T19" i="4"/>
  <c r="Q50" i="4"/>
  <c r="P50" i="4"/>
  <c r="O69" i="4"/>
  <c r="T62" i="5"/>
  <c r="T61" i="5"/>
  <c r="V4" i="4"/>
  <c r="U4" i="4"/>
  <c r="O22" i="4"/>
  <c r="K16" i="5"/>
  <c r="K97" i="5"/>
  <c r="V85" i="4"/>
  <c r="O32" i="5"/>
  <c r="AQ74" i="5"/>
  <c r="AL74" i="5" s="1"/>
  <c r="AF74" i="5" s="1"/>
  <c r="AN74" i="5"/>
  <c r="AI74" i="5" s="1"/>
  <c r="AC74" i="5" s="1"/>
  <c r="AP74" i="5"/>
  <c r="AK74" i="5" s="1"/>
  <c r="AE74" i="5" s="1"/>
  <c r="AO74" i="5"/>
  <c r="AJ74" i="5" s="1"/>
  <c r="AD74" i="5" s="1"/>
  <c r="AM74" i="5"/>
  <c r="O92" i="5"/>
  <c r="AG64" i="5"/>
  <c r="O96" i="5"/>
  <c r="O8" i="4"/>
  <c r="T26" i="4"/>
  <c r="O67" i="5"/>
  <c r="T94" i="5"/>
  <c r="T10" i="5"/>
  <c r="AQ15" i="5"/>
  <c r="AL15" i="5" s="1"/>
  <c r="AF15" i="5" s="1"/>
  <c r="AP15" i="5"/>
  <c r="AN15" i="5"/>
  <c r="AI15" i="5" s="1"/>
  <c r="AC15" i="5" s="1"/>
  <c r="AM15" i="5"/>
  <c r="AK15" i="5"/>
  <c r="AE15" i="5" s="1"/>
  <c r="AO15" i="5"/>
  <c r="AJ15" i="5" s="1"/>
  <c r="AD15" i="5" s="1"/>
  <c r="O77" i="5"/>
  <c r="O61" i="4"/>
  <c r="O24" i="4"/>
  <c r="AQ14" i="4"/>
  <c r="T96" i="4"/>
  <c r="AK37" i="4"/>
  <c r="AE37" i="4" s="1"/>
  <c r="T79" i="5"/>
  <c r="T14" i="5"/>
  <c r="O35" i="5"/>
  <c r="AG70" i="5"/>
  <c r="AQ69" i="5"/>
  <c r="AL69" i="5" s="1"/>
  <c r="AF69" i="5" s="1"/>
  <c r="AN69" i="5"/>
  <c r="AI69" i="5" s="1"/>
  <c r="AC69" i="5" s="1"/>
  <c r="AM69" i="5"/>
  <c r="AO69" i="5"/>
  <c r="AJ69" i="5" s="1"/>
  <c r="AD69" i="5" s="1"/>
  <c r="AK69" i="5"/>
  <c r="AE69" i="5" s="1"/>
  <c r="AP69" i="5"/>
  <c r="O70" i="4"/>
  <c r="O4" i="4"/>
  <c r="T82" i="4"/>
  <c r="T74" i="5"/>
  <c r="T1" i="5"/>
  <c r="O60" i="5"/>
  <c r="O18" i="5"/>
  <c r="O94" i="4"/>
  <c r="O31" i="4"/>
  <c r="AP33" i="4"/>
  <c r="AK33" i="4" s="1"/>
  <c r="AM33" i="4"/>
  <c r="AI33" i="4"/>
  <c r="AC33" i="4" s="1"/>
  <c r="AQ33" i="4"/>
  <c r="AL33" i="4" s="1"/>
  <c r="AO33" i="4"/>
  <c r="AJ33" i="4" s="1"/>
  <c r="AD33" i="4" s="1"/>
  <c r="AN33" i="4"/>
  <c r="T41" i="4"/>
  <c r="T84" i="5"/>
  <c r="O74" i="5"/>
  <c r="O23" i="5"/>
  <c r="O39" i="4"/>
  <c r="T76" i="4"/>
  <c r="AM54" i="4"/>
  <c r="AJ54" i="4"/>
  <c r="AD54" i="4" s="1"/>
  <c r="AN54" i="4"/>
  <c r="AI54" i="4"/>
  <c r="AC54" i="4" s="1"/>
  <c r="AQ54" i="4"/>
  <c r="AL54" i="4" s="1"/>
  <c r="AK54" i="4"/>
  <c r="AP54" i="4"/>
  <c r="AO54" i="4"/>
  <c r="T76" i="5"/>
  <c r="K17" i="5"/>
  <c r="K35" i="5"/>
  <c r="K32" i="5"/>
  <c r="K31" i="5"/>
  <c r="K25" i="5"/>
  <c r="K68" i="5"/>
  <c r="K73" i="5"/>
  <c r="K26" i="5"/>
  <c r="K63" i="5"/>
  <c r="K80" i="5"/>
  <c r="K77" i="5"/>
  <c r="K66" i="5"/>
  <c r="K86" i="5"/>
  <c r="O61" i="5"/>
  <c r="O15" i="5"/>
  <c r="AQ21" i="4"/>
  <c r="O52" i="4"/>
  <c r="AQ20" i="4"/>
  <c r="T43" i="4"/>
  <c r="AK51" i="4"/>
  <c r="AE51" i="4" s="1"/>
  <c r="T92" i="5"/>
  <c r="T16" i="5"/>
  <c r="O48" i="5"/>
  <c r="AG43" i="5"/>
  <c r="O37" i="5"/>
  <c r="U13" i="4"/>
  <c r="U51" i="4"/>
  <c r="V51" i="4"/>
  <c r="U83" i="4"/>
  <c r="V83" i="4"/>
  <c r="O90" i="4"/>
  <c r="O63" i="5"/>
  <c r="K14" i="5"/>
  <c r="K45" i="5"/>
  <c r="O58" i="5"/>
  <c r="T85" i="5"/>
  <c r="T21" i="5"/>
  <c r="AG33" i="5"/>
  <c r="AG3" i="5"/>
  <c r="O14" i="5"/>
  <c r="T45" i="4"/>
  <c r="T30" i="4"/>
  <c r="T3" i="5"/>
  <c r="AE52" i="4"/>
  <c r="O46" i="4"/>
  <c r="O92" i="4"/>
  <c r="O81" i="4"/>
  <c r="T88" i="4"/>
  <c r="T40" i="5"/>
  <c r="AN46" i="5"/>
  <c r="AI46" i="5" s="1"/>
  <c r="AC46" i="5" s="1"/>
  <c r="AM46" i="5"/>
  <c r="AK46" i="5"/>
  <c r="AQ46" i="5"/>
  <c r="AL46" i="5" s="1"/>
  <c r="AP46" i="5"/>
  <c r="AO46" i="5"/>
  <c r="AJ46" i="5" s="1"/>
  <c r="AD46" i="5" s="1"/>
  <c r="AM53" i="5"/>
  <c r="AJ53" i="5"/>
  <c r="AD53" i="5" s="1"/>
  <c r="AQ53" i="5"/>
  <c r="AL53" i="5" s="1"/>
  <c r="AI53" i="5"/>
  <c r="AC53" i="5" s="1"/>
  <c r="AO53" i="5"/>
  <c r="AP53" i="5"/>
  <c r="AK53" i="5"/>
  <c r="AE53" i="5" s="1"/>
  <c r="AN53" i="5"/>
  <c r="O83" i="4"/>
  <c r="O9" i="4"/>
  <c r="T63" i="4"/>
  <c r="T60" i="5"/>
  <c r="T44" i="5"/>
  <c r="O40" i="5"/>
  <c r="AQ41" i="5"/>
  <c r="AL41" i="5" s="1"/>
  <c r="AP41" i="5"/>
  <c r="AM41" i="5"/>
  <c r="AO41" i="5"/>
  <c r="AJ41" i="5" s="1"/>
  <c r="AD41" i="5" s="1"/>
  <c r="AN41" i="5"/>
  <c r="AI41" i="5" s="1"/>
  <c r="AC41" i="5" s="1"/>
  <c r="AK41" i="5"/>
  <c r="AK35" i="4"/>
  <c r="AE35" i="4" s="1"/>
  <c r="O63" i="4"/>
  <c r="O26" i="4"/>
  <c r="T44" i="4"/>
  <c r="AF24" i="5"/>
  <c r="AG24" i="5" s="1"/>
  <c r="T93" i="5"/>
  <c r="T17" i="5"/>
  <c r="O99" i="5"/>
  <c r="AG29" i="5"/>
  <c r="O76" i="4"/>
  <c r="O34" i="4"/>
  <c r="T61" i="4"/>
  <c r="T25" i="4"/>
  <c r="AQ48" i="4"/>
  <c r="T54" i="5"/>
  <c r="T29" i="5"/>
  <c r="O79" i="5"/>
  <c r="O12" i="5"/>
  <c r="AN55" i="5"/>
  <c r="AI55" i="5" s="1"/>
  <c r="AC55" i="5" s="1"/>
  <c r="AM55" i="5"/>
  <c r="AP55" i="5"/>
  <c r="AK55" i="5" s="1"/>
  <c r="AE55" i="5" s="1"/>
  <c r="AQ55" i="5"/>
  <c r="AL55" i="5" s="1"/>
  <c r="AF55" i="5" s="1"/>
  <c r="AO55" i="5"/>
  <c r="AJ55" i="5" s="1"/>
  <c r="AD55" i="5" s="1"/>
  <c r="O62" i="4"/>
  <c r="O25" i="4"/>
  <c r="T67" i="4"/>
  <c r="T28" i="5"/>
  <c r="O55" i="5"/>
  <c r="O34" i="5"/>
  <c r="O49" i="5"/>
  <c r="O91" i="5"/>
  <c r="O5" i="5"/>
  <c r="O95" i="5"/>
  <c r="O46" i="5"/>
  <c r="O89" i="5"/>
  <c r="O93" i="5"/>
  <c r="O9" i="5"/>
  <c r="O70" i="5"/>
  <c r="O44" i="5"/>
  <c r="O35" i="4"/>
  <c r="T66" i="4"/>
  <c r="T11" i="4"/>
  <c r="AQ50" i="4"/>
  <c r="T55" i="5"/>
  <c r="K9" i="5"/>
  <c r="K4" i="5"/>
  <c r="K2" i="5"/>
  <c r="K39" i="5"/>
  <c r="K28" i="5"/>
  <c r="K44" i="5"/>
  <c r="K29" i="5"/>
  <c r="K34" i="5"/>
  <c r="K65" i="5"/>
  <c r="K78" i="5"/>
  <c r="K85" i="5"/>
  <c r="K74" i="5"/>
  <c r="K94" i="5"/>
  <c r="O36" i="5"/>
  <c r="AG25" i="5"/>
  <c r="O29" i="4"/>
  <c r="T6" i="4"/>
  <c r="AQ23" i="4"/>
  <c r="AQ17" i="4"/>
  <c r="T64" i="5"/>
  <c r="T33" i="5"/>
  <c r="O75" i="5"/>
  <c r="O19" i="5"/>
  <c r="O52" i="5"/>
  <c r="T70" i="5"/>
  <c r="AF2" i="5"/>
  <c r="AG2" i="5" s="1"/>
  <c r="K47" i="5"/>
  <c r="O48" i="4"/>
  <c r="AP25" i="4"/>
  <c r="AM25" i="4"/>
  <c r="AJ25" i="4"/>
  <c r="AD25" i="4" s="1"/>
  <c r="AK25" i="4"/>
  <c r="AE25" i="4" s="1"/>
  <c r="AQ25" i="4"/>
  <c r="AL25" i="4" s="1"/>
  <c r="AN25" i="4"/>
  <c r="AI25" i="4" s="1"/>
  <c r="AC25" i="4" s="1"/>
  <c r="AO25" i="4"/>
  <c r="AF13" i="5"/>
  <c r="AG13" i="5" s="1"/>
  <c r="T46" i="5"/>
  <c r="O36" i="4"/>
  <c r="O99" i="4"/>
  <c r="T87" i="4"/>
  <c r="AN9" i="4"/>
  <c r="AI9" i="4" s="1"/>
  <c r="AC9" i="4" s="1"/>
  <c r="AO9" i="4"/>
  <c r="AM9" i="4"/>
  <c r="AK9" i="4"/>
  <c r="AJ9" i="4"/>
  <c r="AD9" i="4" s="1"/>
  <c r="AQ9" i="4"/>
  <c r="AL9" i="4" s="1"/>
  <c r="AP9" i="4"/>
  <c r="O30" i="4"/>
  <c r="T64" i="4"/>
  <c r="T14" i="4"/>
  <c r="AQ38" i="4"/>
  <c r="AQ45" i="4"/>
  <c r="T27" i="5"/>
  <c r="O59" i="5"/>
  <c r="AJ34" i="5"/>
  <c r="AD34" i="5" s="1"/>
  <c r="AQ34" i="5"/>
  <c r="AL34" i="5" s="1"/>
  <c r="AN34" i="5"/>
  <c r="AI34" i="5" s="1"/>
  <c r="AC34" i="5" s="1"/>
  <c r="AP34" i="5"/>
  <c r="AK34" i="5" s="1"/>
  <c r="AO34" i="5"/>
  <c r="AM34" i="5"/>
  <c r="O87" i="4"/>
  <c r="T65" i="4"/>
  <c r="T31" i="4"/>
  <c r="T28" i="4"/>
  <c r="T74" i="4"/>
  <c r="T29" i="4"/>
  <c r="T72" i="4"/>
  <c r="T33" i="4"/>
  <c r="T8" i="4"/>
  <c r="T90" i="4"/>
  <c r="T23" i="4"/>
  <c r="T27" i="4"/>
  <c r="T39" i="4"/>
  <c r="T22" i="4"/>
  <c r="T62" i="4"/>
  <c r="T7" i="4"/>
  <c r="T9" i="4"/>
  <c r="T10" i="4"/>
  <c r="T24" i="4"/>
  <c r="T12" i="4"/>
  <c r="T100" i="4"/>
  <c r="T15" i="4"/>
  <c r="AK40" i="4"/>
  <c r="AE40" i="4" s="1"/>
  <c r="T12" i="5"/>
  <c r="T32" i="5"/>
  <c r="O100" i="5"/>
  <c r="O27" i="5"/>
  <c r="O21" i="4"/>
  <c r="T38" i="4"/>
  <c r="AQ44" i="4"/>
  <c r="T91" i="5"/>
  <c r="T2" i="5"/>
  <c r="O69" i="5"/>
  <c r="AF21" i="5"/>
  <c r="AG21" i="5" s="1"/>
  <c r="AF79" i="5"/>
  <c r="AG79" i="5" s="1"/>
  <c r="AG63" i="5"/>
  <c r="AN38" i="5"/>
  <c r="AI38" i="5" s="1"/>
  <c r="AC38" i="5" s="1"/>
  <c r="AM38" i="5"/>
  <c r="AJ38" i="5"/>
  <c r="AD38" i="5" s="1"/>
  <c r="AP38" i="5"/>
  <c r="AO38" i="5"/>
  <c r="AK38" i="5"/>
  <c r="AE38" i="5" s="1"/>
  <c r="AQ38" i="5"/>
  <c r="AL38" i="5" s="1"/>
  <c r="O91" i="4"/>
  <c r="O10" i="4"/>
  <c r="T68" i="4"/>
  <c r="T5" i="4"/>
  <c r="AQ32" i="4"/>
  <c r="AL28" i="4"/>
  <c r="AK28" i="4"/>
  <c r="AE28" i="4" s="1"/>
  <c r="AQ28" i="4"/>
  <c r="AP28" i="4"/>
  <c r="AO28" i="4"/>
  <c r="AN28" i="4"/>
  <c r="AI28" i="4" s="1"/>
  <c r="AC28" i="4" s="1"/>
  <c r="AM28" i="4"/>
  <c r="AJ28" i="4"/>
  <c r="AD28" i="4" s="1"/>
  <c r="T73" i="5"/>
  <c r="AQ16" i="5"/>
  <c r="AL16" i="5" s="1"/>
  <c r="AF16" i="5" s="1"/>
  <c r="AI16" i="5"/>
  <c r="AC16" i="5" s="1"/>
  <c r="AO16" i="5"/>
  <c r="AJ16" i="5" s="1"/>
  <c r="AD16" i="5" s="1"/>
  <c r="AN16" i="5"/>
  <c r="AM16" i="5"/>
  <c r="AP16" i="5"/>
  <c r="AK16" i="5" s="1"/>
  <c r="AE16" i="5" s="1"/>
  <c r="O54" i="5"/>
  <c r="AG20" i="5"/>
  <c r="AG54" i="5"/>
  <c r="O72" i="4"/>
  <c r="O27" i="4"/>
  <c r="T54" i="4"/>
  <c r="AK19" i="4"/>
  <c r="AE19" i="4" s="1"/>
  <c r="AK49" i="4"/>
  <c r="AE49" i="4" s="1"/>
  <c r="T96" i="5"/>
  <c r="T56" i="5"/>
  <c r="T8" i="5"/>
  <c r="T75" i="5"/>
  <c r="T48" i="5"/>
  <c r="T52" i="5"/>
  <c r="T97" i="5"/>
  <c r="T22" i="5"/>
  <c r="T53" i="5"/>
  <c r="T11" i="5"/>
  <c r="T88" i="5"/>
  <c r="T5" i="5"/>
  <c r="T35" i="5"/>
  <c r="O47" i="5"/>
  <c r="O43" i="4"/>
  <c r="T95" i="4"/>
  <c r="T21" i="4"/>
  <c r="AG6" i="5"/>
  <c r="T30" i="5"/>
  <c r="K6" i="5"/>
  <c r="K12" i="5"/>
  <c r="K10" i="5"/>
  <c r="K8" i="5"/>
  <c r="K46" i="5"/>
  <c r="K75" i="5"/>
  <c r="K37" i="5"/>
  <c r="K42" i="5"/>
  <c r="K72" i="5"/>
  <c r="K79" i="5"/>
  <c r="K84" i="5"/>
  <c r="K82" i="5"/>
  <c r="O39" i="5"/>
  <c r="AM39" i="4"/>
  <c r="AJ39" i="4"/>
  <c r="AD39" i="4" s="1"/>
  <c r="AO39" i="4"/>
  <c r="AQ39" i="4"/>
  <c r="AL39" i="4" s="1"/>
  <c r="AP39" i="4"/>
  <c r="AK39" i="4" s="1"/>
  <c r="AE39" i="4" s="1"/>
  <c r="AN39" i="4"/>
  <c r="AI39" i="4" s="1"/>
  <c r="AC39" i="4" s="1"/>
  <c r="O80" i="4"/>
  <c r="T92" i="4"/>
  <c r="AJ34" i="4"/>
  <c r="AD34" i="4" s="1"/>
  <c r="AI34" i="4"/>
  <c r="AC34" i="4" s="1"/>
  <c r="AQ34" i="4"/>
  <c r="AL34" i="4" s="1"/>
  <c r="AO34" i="4"/>
  <c r="AN34" i="4"/>
  <c r="AP34" i="4"/>
  <c r="AK34" i="4" s="1"/>
  <c r="AE34" i="4" s="1"/>
  <c r="AM34" i="4"/>
  <c r="T83" i="5"/>
  <c r="T15" i="5"/>
  <c r="O97" i="5"/>
  <c r="AP57" i="5"/>
  <c r="AK57" i="5" s="1"/>
  <c r="AL57" i="5"/>
  <c r="AM57" i="5"/>
  <c r="AO57" i="5"/>
  <c r="AJ57" i="5" s="1"/>
  <c r="AD57" i="5" s="1"/>
  <c r="AQ57" i="5"/>
  <c r="AN57" i="5"/>
  <c r="AI57" i="5" s="1"/>
  <c r="AC57" i="5" s="1"/>
  <c r="T58" i="5"/>
  <c r="O84" i="5"/>
  <c r="AF38" i="5" l="1"/>
  <c r="AE41" i="5"/>
  <c r="AG50" i="5"/>
  <c r="AF53" i="5"/>
  <c r="AG53" i="5" s="1"/>
  <c r="AE40" i="5"/>
  <c r="AE22" i="5"/>
  <c r="U89" i="5"/>
  <c r="Q76" i="5"/>
  <c r="AE27" i="5"/>
  <c r="AF27" i="5" s="1"/>
  <c r="AG27" i="5" s="1"/>
  <c r="AE36" i="5"/>
  <c r="AF36" i="5" s="1"/>
  <c r="AG36" i="5" s="1"/>
  <c r="AG44" i="5"/>
  <c r="AG61" i="5"/>
  <c r="AE65" i="5"/>
  <c r="AF65" i="5" s="1"/>
  <c r="AG65" i="5" s="1"/>
  <c r="AG67" i="5"/>
  <c r="AF37" i="5"/>
  <c r="AG37" i="5" s="1"/>
  <c r="AF61" i="5"/>
  <c r="AF45" i="5"/>
  <c r="AG45" i="5" s="1"/>
  <c r="AF9" i="5"/>
  <c r="AG9" i="5" s="1"/>
  <c r="AE23" i="5"/>
  <c r="AF23" i="5" s="1"/>
  <c r="AG23" i="5" s="1"/>
  <c r="AG69" i="5"/>
  <c r="AE11" i="5"/>
  <c r="AF11" i="5" s="1"/>
  <c r="AG11" i="5" s="1"/>
  <c r="AG48" i="5"/>
  <c r="AE34" i="5"/>
  <c r="AF34" i="5" s="1"/>
  <c r="AG34" i="5" s="1"/>
  <c r="AF7" i="5"/>
  <c r="AF66" i="5"/>
  <c r="AG66" i="5" s="1"/>
  <c r="AF39" i="4"/>
  <c r="AE33" i="4"/>
  <c r="AE9" i="4"/>
  <c r="V77" i="4"/>
  <c r="AF33" i="4"/>
  <c r="AG33" i="4" s="1"/>
  <c r="AF22" i="4"/>
  <c r="AG22" i="4" s="1"/>
  <c r="V79" i="4"/>
  <c r="AF9" i="4"/>
  <c r="AG9" i="4" s="1"/>
  <c r="AF26" i="4"/>
  <c r="AF25" i="4"/>
  <c r="U97" i="5"/>
  <c r="V97" i="5"/>
  <c r="V35" i="5"/>
  <c r="U35" i="5"/>
  <c r="V29" i="5"/>
  <c r="U29" i="5"/>
  <c r="Q92" i="4"/>
  <c r="P92" i="4"/>
  <c r="Q37" i="5"/>
  <c r="P37" i="5"/>
  <c r="G17" i="5"/>
  <c r="F17" i="5"/>
  <c r="V94" i="5"/>
  <c r="U94" i="5"/>
  <c r="AG74" i="5"/>
  <c r="V61" i="5"/>
  <c r="U61" i="5"/>
  <c r="Q57" i="5"/>
  <c r="P57" i="5"/>
  <c r="F61" i="5"/>
  <c r="G61" i="5"/>
  <c r="Q11" i="5"/>
  <c r="P11" i="5"/>
  <c r="Q71" i="5"/>
  <c r="P71" i="5"/>
  <c r="P97" i="4"/>
  <c r="Q97" i="4"/>
  <c r="Q78" i="4"/>
  <c r="P78" i="4"/>
  <c r="Q12" i="4"/>
  <c r="P12" i="4"/>
  <c r="P73" i="8"/>
  <c r="Q73" i="8"/>
  <c r="P38" i="8"/>
  <c r="Q38" i="8"/>
  <c r="P57" i="8"/>
  <c r="Q57" i="8"/>
  <c r="P40" i="8"/>
  <c r="Q40" i="8"/>
  <c r="P49" i="8"/>
  <c r="Q49" i="8"/>
  <c r="P26" i="8"/>
  <c r="Q26" i="8"/>
  <c r="P45" i="8"/>
  <c r="Q45" i="8"/>
  <c r="Q12" i="8"/>
  <c r="P12" i="8"/>
  <c r="Q19" i="8"/>
  <c r="P19" i="8"/>
  <c r="P4" i="8"/>
  <c r="Q4" i="8"/>
  <c r="Q99" i="8"/>
  <c r="P99" i="8"/>
  <c r="Q13" i="8"/>
  <c r="P13" i="8"/>
  <c r="Q97" i="8"/>
  <c r="P97" i="8"/>
  <c r="V4" i="5"/>
  <c r="U4" i="5"/>
  <c r="Q59" i="4"/>
  <c r="P59" i="4"/>
  <c r="P28" i="4"/>
  <c r="Q28" i="4"/>
  <c r="AF81" i="5"/>
  <c r="Q85" i="5"/>
  <c r="P85" i="5"/>
  <c r="F48" i="5"/>
  <c r="G48" i="5"/>
  <c r="U46" i="4"/>
  <c r="V46" i="4"/>
  <c r="AF80" i="5"/>
  <c r="V86" i="5"/>
  <c r="U86" i="5"/>
  <c r="F28" i="8"/>
  <c r="G28" i="8"/>
  <c r="G20" i="8"/>
  <c r="F20" i="8"/>
  <c r="F66" i="8"/>
  <c r="G66" i="8"/>
  <c r="F53" i="8"/>
  <c r="G53" i="8"/>
  <c r="F46" i="8"/>
  <c r="G46" i="8"/>
  <c r="F24" i="8"/>
  <c r="G24" i="8"/>
  <c r="F44" i="8"/>
  <c r="G44" i="8"/>
  <c r="F22" i="8"/>
  <c r="G22" i="8"/>
  <c r="G33" i="8"/>
  <c r="F33" i="8"/>
  <c r="G15" i="8"/>
  <c r="F15" i="8"/>
  <c r="G100" i="8"/>
  <c r="F100" i="8"/>
  <c r="G19" i="8"/>
  <c r="F19" i="8"/>
  <c r="G98" i="8"/>
  <c r="F98" i="8"/>
  <c r="AF73" i="5"/>
  <c r="Q17" i="5"/>
  <c r="P17" i="5"/>
  <c r="V66" i="5"/>
  <c r="U66" i="5"/>
  <c r="Q83" i="5"/>
  <c r="P83" i="5"/>
  <c r="G23" i="5"/>
  <c r="F23" i="5"/>
  <c r="U48" i="4"/>
  <c r="V48" i="4"/>
  <c r="F16" i="6"/>
  <c r="G16" i="6"/>
  <c r="G10" i="6"/>
  <c r="F10" i="6"/>
  <c r="V45" i="5"/>
  <c r="U45" i="5"/>
  <c r="P68" i="5"/>
  <c r="Q68" i="5"/>
  <c r="V49" i="5"/>
  <c r="U49" i="5"/>
  <c r="Q42" i="5"/>
  <c r="P42" i="5"/>
  <c r="Q66" i="5"/>
  <c r="P66" i="5"/>
  <c r="Q53" i="5"/>
  <c r="P53" i="5"/>
  <c r="F57" i="5"/>
  <c r="G57" i="5"/>
  <c r="U35" i="4"/>
  <c r="V35" i="4"/>
  <c r="V87" i="5"/>
  <c r="U87" i="5"/>
  <c r="V59" i="5"/>
  <c r="U59" i="5"/>
  <c r="G7" i="4"/>
  <c r="F7" i="4"/>
  <c r="F15" i="4"/>
  <c r="G15" i="4"/>
  <c r="G8" i="4"/>
  <c r="F8" i="4"/>
  <c r="G56" i="4"/>
  <c r="F56" i="4"/>
  <c r="G39" i="4"/>
  <c r="F39" i="4"/>
  <c r="G53" i="4"/>
  <c r="F53" i="4"/>
  <c r="G43" i="4"/>
  <c r="F43" i="4"/>
  <c r="G64" i="4"/>
  <c r="F64" i="4"/>
  <c r="G65" i="4"/>
  <c r="F65" i="4"/>
  <c r="F81" i="4"/>
  <c r="G81" i="4"/>
  <c r="F89" i="4"/>
  <c r="G89" i="4"/>
  <c r="G97" i="4"/>
  <c r="F97" i="4"/>
  <c r="P97" i="5"/>
  <c r="Q97" i="5"/>
  <c r="V83" i="5"/>
  <c r="U83" i="5"/>
  <c r="P27" i="4"/>
  <c r="Q27" i="4"/>
  <c r="V12" i="4"/>
  <c r="U12" i="4"/>
  <c r="U28" i="4"/>
  <c r="V28" i="4"/>
  <c r="AG25" i="4"/>
  <c r="Q19" i="5"/>
  <c r="P19" i="5"/>
  <c r="U28" i="5"/>
  <c r="V28" i="5"/>
  <c r="P9" i="4"/>
  <c r="Q9" i="4"/>
  <c r="AE46" i="5"/>
  <c r="AF46" i="5" s="1"/>
  <c r="AG46" i="5" s="1"/>
  <c r="Q63" i="5"/>
  <c r="P63" i="5"/>
  <c r="G63" i="5"/>
  <c r="F63" i="5"/>
  <c r="U82" i="4"/>
  <c r="V82" i="4"/>
  <c r="P32" i="5"/>
  <c r="Q32" i="5"/>
  <c r="AF34" i="4"/>
  <c r="AG34" i="4" s="1"/>
  <c r="F72" i="5"/>
  <c r="G72" i="5"/>
  <c r="G6" i="5"/>
  <c r="F6" i="5"/>
  <c r="U5" i="5"/>
  <c r="V5" i="5"/>
  <c r="V75" i="5"/>
  <c r="U75" i="5"/>
  <c r="Q72" i="4"/>
  <c r="P72" i="4"/>
  <c r="V5" i="4"/>
  <c r="U5" i="4"/>
  <c r="P69" i="5"/>
  <c r="Q69" i="5"/>
  <c r="Q27" i="5"/>
  <c r="P27" i="5"/>
  <c r="U24" i="4"/>
  <c r="V24" i="4"/>
  <c r="V23" i="4"/>
  <c r="U23" i="4"/>
  <c r="V31" i="4"/>
  <c r="U31" i="4"/>
  <c r="V14" i="4"/>
  <c r="U14" i="4"/>
  <c r="Q75" i="5"/>
  <c r="P75" i="5"/>
  <c r="P36" i="5"/>
  <c r="Q36" i="5"/>
  <c r="F44" i="5"/>
  <c r="G44" i="5"/>
  <c r="V11" i="4"/>
  <c r="U11" i="4"/>
  <c r="Q46" i="5"/>
  <c r="P46" i="5"/>
  <c r="V54" i="5"/>
  <c r="U54" i="5"/>
  <c r="Q99" i="5"/>
  <c r="P99" i="5"/>
  <c r="Q83" i="4"/>
  <c r="P83" i="4"/>
  <c r="Q46" i="4"/>
  <c r="P46" i="4"/>
  <c r="Q90" i="4"/>
  <c r="P90" i="4"/>
  <c r="G26" i="5"/>
  <c r="F26" i="5"/>
  <c r="V76" i="5"/>
  <c r="U76" i="5"/>
  <c r="Q4" i="4"/>
  <c r="P4" i="4"/>
  <c r="U96" i="4"/>
  <c r="V96" i="4"/>
  <c r="Q67" i="5"/>
  <c r="P67" i="5"/>
  <c r="F89" i="5"/>
  <c r="G89" i="5"/>
  <c r="V51" i="5"/>
  <c r="U51" i="5"/>
  <c r="U9" i="5"/>
  <c r="V9" i="5"/>
  <c r="U94" i="4"/>
  <c r="V94" i="4"/>
  <c r="Q93" i="4"/>
  <c r="P93" i="4"/>
  <c r="Q88" i="4"/>
  <c r="P88" i="4"/>
  <c r="P41" i="8"/>
  <c r="Q41" i="8"/>
  <c r="P70" i="8"/>
  <c r="Q70" i="8"/>
  <c r="P75" i="8"/>
  <c r="Q75" i="8"/>
  <c r="P56" i="8"/>
  <c r="Q56" i="8"/>
  <c r="P50" i="8"/>
  <c r="Q50" i="8"/>
  <c r="Q36" i="8"/>
  <c r="P36" i="8"/>
  <c r="P46" i="8"/>
  <c r="Q46" i="8"/>
  <c r="Q23" i="8"/>
  <c r="P23" i="8"/>
  <c r="Q27" i="8"/>
  <c r="P27" i="8"/>
  <c r="Q17" i="8"/>
  <c r="P17" i="8"/>
  <c r="Q80" i="8"/>
  <c r="P80" i="8"/>
  <c r="Q21" i="8"/>
  <c r="P21" i="8"/>
  <c r="V78" i="5"/>
  <c r="U78" i="5"/>
  <c r="Q37" i="4"/>
  <c r="P37" i="4"/>
  <c r="V70" i="4"/>
  <c r="U70" i="4"/>
  <c r="AG81" i="5"/>
  <c r="G90" i="5"/>
  <c r="F90" i="5"/>
  <c r="G7" i="5"/>
  <c r="F7" i="5"/>
  <c r="Q18" i="4"/>
  <c r="P18" i="4"/>
  <c r="U60" i="4"/>
  <c r="V60" i="4"/>
  <c r="U40" i="4"/>
  <c r="V40" i="4"/>
  <c r="AG80" i="5"/>
  <c r="U52" i="4"/>
  <c r="V52" i="4"/>
  <c r="G21" i="8"/>
  <c r="F21" i="8"/>
  <c r="F67" i="8"/>
  <c r="G67" i="8"/>
  <c r="F71" i="8"/>
  <c r="G71" i="8"/>
  <c r="F69" i="8"/>
  <c r="G69" i="8"/>
  <c r="F47" i="8"/>
  <c r="G47" i="8"/>
  <c r="F34" i="8"/>
  <c r="G34" i="8"/>
  <c r="F58" i="8"/>
  <c r="G58" i="8"/>
  <c r="F32" i="8"/>
  <c r="G32" i="8"/>
  <c r="G83" i="8"/>
  <c r="F83" i="8"/>
  <c r="G23" i="8"/>
  <c r="F23" i="8"/>
  <c r="G37" i="8"/>
  <c r="F37" i="8"/>
  <c r="G27" i="8"/>
  <c r="F27" i="8"/>
  <c r="F50" i="5"/>
  <c r="G50" i="5"/>
  <c r="Q3" i="5"/>
  <c r="P3" i="5"/>
  <c r="AG72" i="5"/>
  <c r="G87" i="5"/>
  <c r="F87" i="5"/>
  <c r="G54" i="5"/>
  <c r="F54" i="5"/>
  <c r="Q6" i="4"/>
  <c r="P6" i="4"/>
  <c r="G15" i="6"/>
  <c r="F15" i="6"/>
  <c r="F19" i="6"/>
  <c r="G19" i="6"/>
  <c r="V98" i="5"/>
  <c r="U98" i="5"/>
  <c r="U68" i="5"/>
  <c r="V68" i="5"/>
  <c r="V37" i="5"/>
  <c r="U37" i="5"/>
  <c r="P33" i="4"/>
  <c r="Q33" i="4"/>
  <c r="Q38" i="5"/>
  <c r="P38" i="5"/>
  <c r="V43" i="5"/>
  <c r="U43" i="5"/>
  <c r="G81" i="5"/>
  <c r="F81" i="5"/>
  <c r="F40" i="5"/>
  <c r="G40" i="5"/>
  <c r="P19" i="4"/>
  <c r="Q19" i="4"/>
  <c r="G24" i="4"/>
  <c r="F24" i="4"/>
  <c r="F23" i="4"/>
  <c r="G23" i="4"/>
  <c r="F17" i="4"/>
  <c r="G17" i="4"/>
  <c r="G10" i="4"/>
  <c r="F10" i="4"/>
  <c r="G35" i="4"/>
  <c r="F35" i="4"/>
  <c r="G51" i="4"/>
  <c r="F51" i="4"/>
  <c r="G71" i="4"/>
  <c r="F71" i="4"/>
  <c r="G47" i="4"/>
  <c r="F47" i="4"/>
  <c r="G72" i="4"/>
  <c r="F72" i="4"/>
  <c r="G73" i="4"/>
  <c r="F73" i="4"/>
  <c r="G82" i="4"/>
  <c r="F82" i="4"/>
  <c r="G90" i="4"/>
  <c r="F90" i="4"/>
  <c r="F98" i="4"/>
  <c r="G98" i="4"/>
  <c r="V15" i="4"/>
  <c r="U15" i="4"/>
  <c r="U48" i="5"/>
  <c r="V48" i="5"/>
  <c r="AG16" i="5"/>
  <c r="U27" i="4"/>
  <c r="V27" i="4"/>
  <c r="V46" i="5"/>
  <c r="U46" i="5"/>
  <c r="F29" i="5"/>
  <c r="G29" i="5"/>
  <c r="P89" i="5"/>
  <c r="Q89" i="5"/>
  <c r="Q63" i="4"/>
  <c r="P63" i="4"/>
  <c r="Q14" i="5"/>
  <c r="P14" i="5"/>
  <c r="Q52" i="4"/>
  <c r="P52" i="4"/>
  <c r="U41" i="4"/>
  <c r="V41" i="4"/>
  <c r="AE57" i="5"/>
  <c r="U92" i="4"/>
  <c r="V92" i="4"/>
  <c r="G42" i="5"/>
  <c r="F42" i="5"/>
  <c r="V30" i="5"/>
  <c r="U30" i="5"/>
  <c r="V88" i="5"/>
  <c r="U88" i="5"/>
  <c r="V8" i="5"/>
  <c r="U8" i="5"/>
  <c r="V68" i="4"/>
  <c r="U68" i="4"/>
  <c r="V2" i="5"/>
  <c r="U2" i="5"/>
  <c r="P100" i="5"/>
  <c r="Q100" i="5"/>
  <c r="V10" i="4"/>
  <c r="U10" i="4"/>
  <c r="U90" i="4"/>
  <c r="V90" i="4"/>
  <c r="V65" i="4"/>
  <c r="U65" i="4"/>
  <c r="V64" i="4"/>
  <c r="U64" i="4"/>
  <c r="V33" i="5"/>
  <c r="U33" i="5"/>
  <c r="F94" i="5"/>
  <c r="G94" i="5"/>
  <c r="G28" i="5"/>
  <c r="F28" i="5"/>
  <c r="V66" i="4"/>
  <c r="U66" i="4"/>
  <c r="Q95" i="5"/>
  <c r="P95" i="5"/>
  <c r="V67" i="4"/>
  <c r="U67" i="4"/>
  <c r="U17" i="5"/>
  <c r="V17" i="5"/>
  <c r="AF41" i="5"/>
  <c r="P48" i="5"/>
  <c r="Q48" i="5"/>
  <c r="Q15" i="5"/>
  <c r="P15" i="5"/>
  <c r="G73" i="5"/>
  <c r="F73" i="5"/>
  <c r="P31" i="4"/>
  <c r="Q31" i="4"/>
  <c r="Q70" i="4"/>
  <c r="P70" i="4"/>
  <c r="AG15" i="5"/>
  <c r="U26" i="4"/>
  <c r="V26" i="4"/>
  <c r="V62" i="5"/>
  <c r="U62" i="5"/>
  <c r="AG19" i="5"/>
  <c r="Q21" i="5"/>
  <c r="P21" i="5"/>
  <c r="G60" i="5"/>
  <c r="F60" i="5"/>
  <c r="V17" i="4"/>
  <c r="U17" i="4"/>
  <c r="V69" i="5"/>
  <c r="U69" i="5"/>
  <c r="V90" i="5"/>
  <c r="U90" i="5"/>
  <c r="Q45" i="4"/>
  <c r="P45" i="4"/>
  <c r="Q57" i="4"/>
  <c r="P57" i="4"/>
  <c r="P17" i="4"/>
  <c r="Q17" i="4"/>
  <c r="P74" i="8"/>
  <c r="Q74" i="8"/>
  <c r="P58" i="8"/>
  <c r="Q58" i="8"/>
  <c r="P54" i="8"/>
  <c r="Q54" i="8"/>
  <c r="P72" i="8"/>
  <c r="Q72" i="8"/>
  <c r="P51" i="8"/>
  <c r="Q51" i="8"/>
  <c r="P48" i="8"/>
  <c r="Q48" i="8"/>
  <c r="P47" i="8"/>
  <c r="Q47" i="8"/>
  <c r="P34" i="8"/>
  <c r="Q34" i="8"/>
  <c r="Q35" i="8"/>
  <c r="P35" i="8"/>
  <c r="Q25" i="8"/>
  <c r="P25" i="8"/>
  <c r="Q84" i="8"/>
  <c r="P84" i="8"/>
  <c r="Q29" i="8"/>
  <c r="P29" i="8"/>
  <c r="Q71" i="4"/>
  <c r="P71" i="4"/>
  <c r="F100" i="5"/>
  <c r="G100" i="5"/>
  <c r="F27" i="5"/>
  <c r="G27" i="5"/>
  <c r="Q74" i="4"/>
  <c r="P74" i="4"/>
  <c r="V2" i="4"/>
  <c r="U2" i="4"/>
  <c r="Q56" i="4"/>
  <c r="P56" i="4"/>
  <c r="U69" i="4"/>
  <c r="V69" i="4"/>
  <c r="V18" i="4"/>
  <c r="U18" i="4"/>
  <c r="F56" i="8"/>
  <c r="G56" i="8"/>
  <c r="F40" i="8"/>
  <c r="G40" i="8"/>
  <c r="G6" i="8"/>
  <c r="F6" i="8"/>
  <c r="F16" i="8"/>
  <c r="G16" i="8"/>
  <c r="F48" i="8"/>
  <c r="G48" i="8"/>
  <c r="F45" i="8"/>
  <c r="G45" i="8"/>
  <c r="F59" i="8"/>
  <c r="G59" i="8"/>
  <c r="F41" i="8"/>
  <c r="G41" i="8"/>
  <c r="G87" i="8"/>
  <c r="F87" i="8"/>
  <c r="G31" i="8"/>
  <c r="F31" i="8"/>
  <c r="F81" i="8"/>
  <c r="G81" i="8"/>
  <c r="G35" i="8"/>
  <c r="F35" i="8"/>
  <c r="AF1" i="4"/>
  <c r="AL27" i="4"/>
  <c r="AF27" i="4" s="1"/>
  <c r="AG27" i="4" s="1"/>
  <c r="AL55" i="4"/>
  <c r="AF55" i="4" s="1"/>
  <c r="AG55" i="4" s="1"/>
  <c r="AL15" i="4"/>
  <c r="AF15" i="4" s="1"/>
  <c r="AG15" i="4" s="1"/>
  <c r="AL12" i="4"/>
  <c r="AF12" i="4" s="1"/>
  <c r="AG12" i="4" s="1"/>
  <c r="AL2" i="4"/>
  <c r="AF2" i="4" s="1"/>
  <c r="AG2" i="4" s="1"/>
  <c r="AL24" i="4"/>
  <c r="AF24" i="4" s="1"/>
  <c r="AG24" i="4" s="1"/>
  <c r="AL29" i="4"/>
  <c r="AF29" i="4" s="1"/>
  <c r="AG29" i="4" s="1"/>
  <c r="AL13" i="4"/>
  <c r="AF13" i="4" s="1"/>
  <c r="AG13" i="4" s="1"/>
  <c r="AL3" i="4"/>
  <c r="AF3" i="4" s="1"/>
  <c r="AG3" i="4" s="1"/>
  <c r="AL7" i="4"/>
  <c r="AF7" i="4" s="1"/>
  <c r="AG7" i="4" s="1"/>
  <c r="AL8" i="4"/>
  <c r="AF8" i="4" s="1"/>
  <c r="AG8" i="4" s="1"/>
  <c r="AL18" i="4"/>
  <c r="AF18" i="4" s="1"/>
  <c r="AG18" i="4" s="1"/>
  <c r="AL4" i="4"/>
  <c r="AF4" i="4" s="1"/>
  <c r="AG4" i="4" s="1"/>
  <c r="AL10" i="4"/>
  <c r="AF10" i="4" s="1"/>
  <c r="AG10" i="4" s="1"/>
  <c r="AL5" i="4"/>
  <c r="AF5" i="4" s="1"/>
  <c r="AG5" i="4" s="1"/>
  <c r="AL36" i="4"/>
  <c r="AF36" i="4" s="1"/>
  <c r="AG36" i="4" s="1"/>
  <c r="AL11" i="4"/>
  <c r="AF11" i="4" s="1"/>
  <c r="AG11" i="4" s="1"/>
  <c r="AL16" i="4"/>
  <c r="AF16" i="4" s="1"/>
  <c r="AG16" i="4" s="1"/>
  <c r="AL6" i="4"/>
  <c r="AF6" i="4" s="1"/>
  <c r="AG6" i="4" s="1"/>
  <c r="AL43" i="4"/>
  <c r="AF43" i="4" s="1"/>
  <c r="AG43" i="4" s="1"/>
  <c r="AL40" i="4"/>
  <c r="AF40" i="4" s="1"/>
  <c r="AG40" i="4" s="1"/>
  <c r="AL47" i="4"/>
  <c r="AF47" i="4" s="1"/>
  <c r="AG47" i="4" s="1"/>
  <c r="AL53" i="4"/>
  <c r="AF53" i="4" s="1"/>
  <c r="AG53" i="4" s="1"/>
  <c r="AL49" i="4"/>
  <c r="AF49" i="4" s="1"/>
  <c r="AG49" i="4" s="1"/>
  <c r="AL32" i="4"/>
  <c r="AF32" i="4" s="1"/>
  <c r="AG32" i="4" s="1"/>
  <c r="AL44" i="4"/>
  <c r="AF44" i="4" s="1"/>
  <c r="AG44" i="4" s="1"/>
  <c r="AL52" i="4"/>
  <c r="AF52" i="4" s="1"/>
  <c r="AG52" i="4" s="1"/>
  <c r="AL41" i="4"/>
  <c r="AF41" i="4" s="1"/>
  <c r="AG41" i="4" s="1"/>
  <c r="AL45" i="4"/>
  <c r="AF45" i="4" s="1"/>
  <c r="AG45" i="4" s="1"/>
  <c r="AL14" i="4"/>
  <c r="AF14" i="4" s="1"/>
  <c r="AG14" i="4" s="1"/>
  <c r="AL23" i="4"/>
  <c r="AF23" i="4" s="1"/>
  <c r="AG23" i="4" s="1"/>
  <c r="AL30" i="4"/>
  <c r="AF30" i="4" s="1"/>
  <c r="AG30" i="4" s="1"/>
  <c r="AL37" i="4"/>
  <c r="AF37" i="4" s="1"/>
  <c r="AG37" i="4" s="1"/>
  <c r="AL38" i="4"/>
  <c r="AF38" i="4" s="1"/>
  <c r="AG38" i="4" s="1"/>
  <c r="AL35" i="4"/>
  <c r="AF35" i="4" s="1"/>
  <c r="AG35" i="4" s="1"/>
  <c r="AL46" i="4"/>
  <c r="AF46" i="4" s="1"/>
  <c r="AG46" i="4" s="1"/>
  <c r="AL42" i="4"/>
  <c r="AF42" i="4" s="1"/>
  <c r="AG42" i="4" s="1"/>
  <c r="AL21" i="4"/>
  <c r="AF21" i="4" s="1"/>
  <c r="AG21" i="4" s="1"/>
  <c r="AL51" i="4"/>
  <c r="AF51" i="4" s="1"/>
  <c r="AG51" i="4" s="1"/>
  <c r="AL20" i="4"/>
  <c r="AF20" i="4" s="1"/>
  <c r="AG20" i="4" s="1"/>
  <c r="AL19" i="4"/>
  <c r="AF19" i="4" s="1"/>
  <c r="AG19" i="4" s="1"/>
  <c r="AL17" i="4"/>
  <c r="AF17" i="4" s="1"/>
  <c r="AG17" i="4" s="1"/>
  <c r="AL50" i="4"/>
  <c r="AF50" i="4" s="1"/>
  <c r="AG50" i="4" s="1"/>
  <c r="AL48" i="4"/>
  <c r="AF48" i="4" s="1"/>
  <c r="AG48" i="4" s="1"/>
  <c r="U58" i="4"/>
  <c r="V58" i="4"/>
  <c r="G20" i="5"/>
  <c r="F20" i="5"/>
  <c r="V77" i="5"/>
  <c r="U77" i="5"/>
  <c r="G88" i="5"/>
  <c r="F88" i="5"/>
  <c r="G43" i="5"/>
  <c r="F43" i="5"/>
  <c r="Q64" i="4"/>
  <c r="P64" i="4"/>
  <c r="F9" i="6"/>
  <c r="G9" i="6"/>
  <c r="F13" i="6"/>
  <c r="G13" i="6"/>
  <c r="V16" i="4"/>
  <c r="U16" i="4"/>
  <c r="AF22" i="5"/>
  <c r="AL31" i="4"/>
  <c r="U84" i="4"/>
  <c r="V84" i="4"/>
  <c r="Q54" i="4"/>
  <c r="P54" i="4"/>
  <c r="G62" i="5"/>
  <c r="F62" i="5"/>
  <c r="Q24" i="5"/>
  <c r="P24" i="5"/>
  <c r="G83" i="5"/>
  <c r="F83" i="5"/>
  <c r="G22" i="5"/>
  <c r="F22" i="5"/>
  <c r="Q85" i="4"/>
  <c r="P85" i="4"/>
  <c r="V3" i="4"/>
  <c r="U3" i="4"/>
  <c r="G6" i="4"/>
  <c r="F6" i="4"/>
  <c r="G28" i="4"/>
  <c r="F28" i="4"/>
  <c r="F19" i="4"/>
  <c r="G19" i="4"/>
  <c r="G12" i="4"/>
  <c r="F12" i="4"/>
  <c r="G41" i="4"/>
  <c r="F41" i="4"/>
  <c r="G30" i="4"/>
  <c r="F30" i="4"/>
  <c r="G32" i="4"/>
  <c r="F32" i="4"/>
  <c r="G58" i="4"/>
  <c r="F58" i="4"/>
  <c r="G59" i="4"/>
  <c r="F59" i="4"/>
  <c r="G78" i="4"/>
  <c r="F78" i="4"/>
  <c r="F83" i="4"/>
  <c r="G83" i="4"/>
  <c r="F91" i="4"/>
  <c r="G91" i="4"/>
  <c r="F99" i="4"/>
  <c r="G99" i="4"/>
  <c r="F82" i="5"/>
  <c r="G82" i="5"/>
  <c r="G12" i="5"/>
  <c r="F12" i="5"/>
  <c r="Q21" i="4"/>
  <c r="P21" i="4"/>
  <c r="P84" i="5"/>
  <c r="Q84" i="5"/>
  <c r="Q80" i="4"/>
  <c r="P80" i="4"/>
  <c r="G37" i="5"/>
  <c r="F37" i="5"/>
  <c r="V11" i="5"/>
  <c r="U11" i="5"/>
  <c r="V56" i="5"/>
  <c r="U56" i="5"/>
  <c r="Q10" i="4"/>
  <c r="P10" i="4"/>
  <c r="V91" i="5"/>
  <c r="U91" i="5"/>
  <c r="U32" i="5"/>
  <c r="V32" i="5"/>
  <c r="V9" i="4"/>
  <c r="U9" i="4"/>
  <c r="V8" i="4"/>
  <c r="U8" i="4"/>
  <c r="Q87" i="4"/>
  <c r="P87" i="4"/>
  <c r="P30" i="4"/>
  <c r="Q30" i="4"/>
  <c r="Q48" i="4"/>
  <c r="P48" i="4"/>
  <c r="V64" i="5"/>
  <c r="U64" i="5"/>
  <c r="F74" i="5"/>
  <c r="G74" i="5"/>
  <c r="F39" i="5"/>
  <c r="G39" i="5"/>
  <c r="P35" i="4"/>
  <c r="Q35" i="4"/>
  <c r="P5" i="5"/>
  <c r="Q5" i="5"/>
  <c r="P25" i="4"/>
  <c r="Q25" i="4"/>
  <c r="AG55" i="5"/>
  <c r="U25" i="4"/>
  <c r="V25" i="4"/>
  <c r="U93" i="5"/>
  <c r="V93" i="5"/>
  <c r="P40" i="5"/>
  <c r="Q40" i="5"/>
  <c r="V3" i="5"/>
  <c r="U3" i="5"/>
  <c r="U21" i="5"/>
  <c r="V21" i="5"/>
  <c r="V16" i="5"/>
  <c r="U16" i="5"/>
  <c r="P61" i="5"/>
  <c r="Q61" i="5"/>
  <c r="G68" i="5"/>
  <c r="F68" i="5"/>
  <c r="V76" i="4"/>
  <c r="U76" i="4"/>
  <c r="Q94" i="4"/>
  <c r="P94" i="4"/>
  <c r="P24" i="4"/>
  <c r="Q24" i="4"/>
  <c r="Q8" i="4"/>
  <c r="P8" i="4"/>
  <c r="F97" i="5"/>
  <c r="G97" i="5"/>
  <c r="U13" i="5"/>
  <c r="V13" i="5"/>
  <c r="Q90" i="5"/>
  <c r="P90" i="5"/>
  <c r="F55" i="5"/>
  <c r="G55" i="5"/>
  <c r="U75" i="4"/>
  <c r="V75" i="4"/>
  <c r="Q86" i="4"/>
  <c r="P86" i="4"/>
  <c r="Q58" i="4"/>
  <c r="P58" i="4"/>
  <c r="Q67" i="4"/>
  <c r="P67" i="4"/>
  <c r="P59" i="8"/>
  <c r="Q59" i="8"/>
  <c r="Q7" i="8"/>
  <c r="P7" i="8"/>
  <c r="Q5" i="8"/>
  <c r="P5" i="8"/>
  <c r="P18" i="8"/>
  <c r="Q18" i="8"/>
  <c r="P65" i="8"/>
  <c r="Q65" i="8"/>
  <c r="P64" i="8"/>
  <c r="Q64" i="8"/>
  <c r="P61" i="8"/>
  <c r="Q61" i="8"/>
  <c r="P44" i="8"/>
  <c r="Q44" i="8"/>
  <c r="Q82" i="8"/>
  <c r="P82" i="8"/>
  <c r="Q33" i="8"/>
  <c r="P33" i="8"/>
  <c r="Q88" i="8"/>
  <c r="P88" i="8"/>
  <c r="Q37" i="8"/>
  <c r="P37" i="8"/>
  <c r="G91" i="5"/>
  <c r="F91" i="5"/>
  <c r="Q89" i="4"/>
  <c r="P89" i="4"/>
  <c r="G99" i="5"/>
  <c r="F99" i="5"/>
  <c r="G19" i="5"/>
  <c r="F19" i="5"/>
  <c r="Q41" i="4"/>
  <c r="P41" i="4"/>
  <c r="Q7" i="4"/>
  <c r="P7" i="4"/>
  <c r="U53" i="4"/>
  <c r="V53" i="4"/>
  <c r="F68" i="8"/>
  <c r="G68" i="8"/>
  <c r="F52" i="8"/>
  <c r="G52" i="8"/>
  <c r="F7" i="8"/>
  <c r="G7" i="8"/>
  <c r="F26" i="8"/>
  <c r="G26" i="8"/>
  <c r="F62" i="8"/>
  <c r="G62" i="8"/>
  <c r="F61" i="8"/>
  <c r="G61" i="8"/>
  <c r="F60" i="8"/>
  <c r="G60" i="8"/>
  <c r="F57" i="8"/>
  <c r="G57" i="8"/>
  <c r="G91" i="8"/>
  <c r="F91" i="8"/>
  <c r="G80" i="8"/>
  <c r="F80" i="8"/>
  <c r="G85" i="8"/>
  <c r="F85" i="8"/>
  <c r="F78" i="8"/>
  <c r="G78" i="8"/>
  <c r="Q51" i="5"/>
  <c r="P51" i="5"/>
  <c r="V59" i="4"/>
  <c r="U59" i="4"/>
  <c r="Q55" i="4"/>
  <c r="P55" i="4"/>
  <c r="AG73" i="5"/>
  <c r="P77" i="4"/>
  <c r="Q77" i="4"/>
  <c r="V73" i="4"/>
  <c r="U73" i="4"/>
  <c r="G95" i="5"/>
  <c r="F95" i="5"/>
  <c r="G11" i="5"/>
  <c r="F11" i="5"/>
  <c r="G4" i="6"/>
  <c r="F4" i="6"/>
  <c r="G17" i="6"/>
  <c r="F17" i="6"/>
  <c r="G20" i="6"/>
  <c r="F20" i="6"/>
  <c r="U89" i="4"/>
  <c r="V89" i="4"/>
  <c r="AG22" i="5"/>
  <c r="V36" i="4"/>
  <c r="U36" i="4"/>
  <c r="U50" i="4"/>
  <c r="V50" i="4"/>
  <c r="F18" i="5"/>
  <c r="G18" i="5"/>
  <c r="U91" i="4"/>
  <c r="V91" i="4"/>
  <c r="G92" i="5"/>
  <c r="F92" i="5"/>
  <c r="G3" i="5"/>
  <c r="F3" i="5"/>
  <c r="P13" i="5"/>
  <c r="Q13" i="5"/>
  <c r="U80" i="4"/>
  <c r="V80" i="4"/>
  <c r="G27" i="4"/>
  <c r="F27" i="4"/>
  <c r="G29" i="4"/>
  <c r="F29" i="4"/>
  <c r="G22" i="4"/>
  <c r="F22" i="4"/>
  <c r="G14" i="4"/>
  <c r="F14" i="4"/>
  <c r="G49" i="4"/>
  <c r="F49" i="4"/>
  <c r="G42" i="4"/>
  <c r="F42" i="4"/>
  <c r="G40" i="4"/>
  <c r="F40" i="4"/>
  <c r="G66" i="4"/>
  <c r="F66" i="4"/>
  <c r="G67" i="4"/>
  <c r="F67" i="4"/>
  <c r="F79" i="4"/>
  <c r="G79" i="4"/>
  <c r="G84" i="4"/>
  <c r="F84" i="4"/>
  <c r="G92" i="4"/>
  <c r="F92" i="4"/>
  <c r="F100" i="4"/>
  <c r="G100" i="4"/>
  <c r="U73" i="5"/>
  <c r="V73" i="5"/>
  <c r="V58" i="5"/>
  <c r="U58" i="5"/>
  <c r="AF57" i="5"/>
  <c r="AG57" i="5" s="1"/>
  <c r="AG39" i="4"/>
  <c r="V21" i="4"/>
  <c r="U21" i="4"/>
  <c r="V96" i="5"/>
  <c r="U96" i="5"/>
  <c r="Q91" i="4"/>
  <c r="P91" i="4"/>
  <c r="AG38" i="5"/>
  <c r="V7" i="4"/>
  <c r="U7" i="4"/>
  <c r="G47" i="5"/>
  <c r="F47" i="5"/>
  <c r="F2" i="5"/>
  <c r="G2" i="5"/>
  <c r="J1" i="5"/>
  <c r="P91" i="5"/>
  <c r="Q91" i="5"/>
  <c r="V61" i="4"/>
  <c r="U61" i="4"/>
  <c r="U40" i="5"/>
  <c r="V40" i="5"/>
  <c r="U92" i="5"/>
  <c r="V92" i="5"/>
  <c r="G25" i="5"/>
  <c r="F25" i="5"/>
  <c r="AE54" i="4"/>
  <c r="AF54" i="4" s="1"/>
  <c r="AG54" i="4" s="1"/>
  <c r="Q39" i="4"/>
  <c r="P39" i="4"/>
  <c r="P18" i="5"/>
  <c r="Q18" i="5"/>
  <c r="Q61" i="4"/>
  <c r="P61" i="4"/>
  <c r="P96" i="5"/>
  <c r="Q96" i="5"/>
  <c r="G16" i="5"/>
  <c r="F16" i="5"/>
  <c r="Q69" i="4"/>
  <c r="P69" i="4"/>
  <c r="Q16" i="5"/>
  <c r="P16" i="5"/>
  <c r="G96" i="5"/>
  <c r="F96" i="5"/>
  <c r="G15" i="5"/>
  <c r="F15" i="5"/>
  <c r="Q60" i="4"/>
  <c r="P60" i="4"/>
  <c r="V78" i="4"/>
  <c r="U78" i="4"/>
  <c r="U42" i="4"/>
  <c r="V42" i="4"/>
  <c r="Q6" i="5"/>
  <c r="P6" i="5"/>
  <c r="Q62" i="5"/>
  <c r="P62" i="5"/>
  <c r="P11" i="4"/>
  <c r="Q11" i="4"/>
  <c r="U86" i="4"/>
  <c r="V86" i="4"/>
  <c r="P30" i="8"/>
  <c r="Q30" i="8"/>
  <c r="P22" i="8"/>
  <c r="Q22" i="8"/>
  <c r="P9" i="8"/>
  <c r="Q9" i="8"/>
  <c r="Q28" i="8"/>
  <c r="P28" i="8"/>
  <c r="P66" i="8"/>
  <c r="Q66" i="8"/>
  <c r="P78" i="8"/>
  <c r="Q78" i="8"/>
  <c r="P62" i="8"/>
  <c r="Q62" i="8"/>
  <c r="P60" i="8"/>
  <c r="Q60" i="8"/>
  <c r="Q86" i="8"/>
  <c r="P86" i="8"/>
  <c r="Q83" i="8"/>
  <c r="P83" i="8"/>
  <c r="Q92" i="8"/>
  <c r="P92" i="8"/>
  <c r="P81" i="8"/>
  <c r="Q81" i="8"/>
  <c r="Q87" i="5"/>
  <c r="P87" i="5"/>
  <c r="F36" i="5"/>
  <c r="G36" i="5"/>
  <c r="V100" i="5"/>
  <c r="U100" i="5"/>
  <c r="G71" i="5"/>
  <c r="F71" i="5"/>
  <c r="G38" i="5"/>
  <c r="F38" i="5"/>
  <c r="P10" i="5"/>
  <c r="Q10" i="5"/>
  <c r="Q82" i="4"/>
  <c r="P82" i="4"/>
  <c r="U98" i="4"/>
  <c r="V98" i="4"/>
  <c r="F70" i="8"/>
  <c r="G70" i="8"/>
  <c r="F54" i="8"/>
  <c r="G54" i="8"/>
  <c r="G8" i="8"/>
  <c r="F8" i="8"/>
  <c r="F49" i="8"/>
  <c r="G49" i="8"/>
  <c r="F63" i="8"/>
  <c r="G63" i="8"/>
  <c r="F77" i="8"/>
  <c r="G77" i="8"/>
  <c r="F74" i="8"/>
  <c r="G74" i="8"/>
  <c r="F73" i="8"/>
  <c r="G73" i="8"/>
  <c r="G95" i="8"/>
  <c r="F95" i="8"/>
  <c r="G84" i="8"/>
  <c r="F84" i="8"/>
  <c r="G89" i="8"/>
  <c r="F89" i="8"/>
  <c r="G82" i="8"/>
  <c r="F82" i="8"/>
  <c r="V50" i="5"/>
  <c r="U50" i="5"/>
  <c r="P13" i="4"/>
  <c r="Q13" i="4"/>
  <c r="AF40" i="5"/>
  <c r="AG40" i="5" s="1"/>
  <c r="P32" i="4"/>
  <c r="Q32" i="4"/>
  <c r="P15" i="4"/>
  <c r="Q15" i="4"/>
  <c r="G70" i="5"/>
  <c r="F70" i="5"/>
  <c r="F13" i="5"/>
  <c r="G13" i="5"/>
  <c r="G3" i="6"/>
  <c r="F3" i="6"/>
  <c r="G6" i="6"/>
  <c r="F6" i="6"/>
  <c r="F8" i="6"/>
  <c r="G8" i="6"/>
  <c r="Q51" i="4"/>
  <c r="P51" i="4"/>
  <c r="Q40" i="4"/>
  <c r="P40" i="4"/>
  <c r="V20" i="4"/>
  <c r="U20" i="4"/>
  <c r="U97" i="4"/>
  <c r="V97" i="4"/>
  <c r="G67" i="5"/>
  <c r="F67" i="5"/>
  <c r="F5" i="5"/>
  <c r="G5" i="5"/>
  <c r="Q68" i="4"/>
  <c r="P68" i="4"/>
  <c r="F2" i="4"/>
  <c r="E22" i="3" s="1" a="1"/>
  <c r="E22" i="3" s="1"/>
  <c r="G2" i="4"/>
  <c r="G34" i="4"/>
  <c r="F34" i="4"/>
  <c r="G36" i="4"/>
  <c r="F36" i="4"/>
  <c r="G16" i="4"/>
  <c r="F16" i="4"/>
  <c r="G60" i="4"/>
  <c r="F60" i="4"/>
  <c r="G52" i="4"/>
  <c r="F52" i="4"/>
  <c r="G46" i="4"/>
  <c r="F46" i="4"/>
  <c r="G74" i="4"/>
  <c r="F74" i="4"/>
  <c r="G62" i="4"/>
  <c r="F62" i="4"/>
  <c r="G68" i="4"/>
  <c r="F68" i="4"/>
  <c r="F85" i="4"/>
  <c r="G85" i="4"/>
  <c r="F93" i="4"/>
  <c r="G93" i="4"/>
  <c r="Q43" i="4"/>
  <c r="P43" i="4"/>
  <c r="F79" i="5"/>
  <c r="G79" i="5"/>
  <c r="G75" i="5"/>
  <c r="F75" i="5"/>
  <c r="V53" i="5"/>
  <c r="U53" i="5"/>
  <c r="P54" i="5"/>
  <c r="Q54" i="5"/>
  <c r="V12" i="5"/>
  <c r="U12" i="5"/>
  <c r="V33" i="4"/>
  <c r="U33" i="4"/>
  <c r="G85" i="5"/>
  <c r="F85" i="5"/>
  <c r="P44" i="5"/>
  <c r="Q44" i="5"/>
  <c r="Q62" i="4"/>
  <c r="P62" i="4"/>
  <c r="U44" i="5"/>
  <c r="V44" i="5"/>
  <c r="V85" i="5"/>
  <c r="U85" i="5"/>
  <c r="G86" i="5"/>
  <c r="F86" i="5"/>
  <c r="P39" i="5"/>
  <c r="Q39" i="5"/>
  <c r="G46" i="5"/>
  <c r="F46" i="5"/>
  <c r="U95" i="4"/>
  <c r="V95" i="4"/>
  <c r="U22" i="5"/>
  <c r="V22" i="5"/>
  <c r="V62" i="4"/>
  <c r="U62" i="4"/>
  <c r="V72" i="4"/>
  <c r="U72" i="4"/>
  <c r="P59" i="5"/>
  <c r="Q59" i="5"/>
  <c r="U87" i="4"/>
  <c r="V87" i="4"/>
  <c r="G78" i="5"/>
  <c r="F78" i="5"/>
  <c r="G4" i="5"/>
  <c r="F4" i="5"/>
  <c r="Q70" i="5"/>
  <c r="P70" i="5"/>
  <c r="Q49" i="5"/>
  <c r="P49" i="5"/>
  <c r="U60" i="5"/>
  <c r="V60" i="5"/>
  <c r="V30" i="4"/>
  <c r="U30" i="4"/>
  <c r="Q58" i="5"/>
  <c r="P58" i="5"/>
  <c r="F66" i="5"/>
  <c r="G66" i="5"/>
  <c r="G31" i="5"/>
  <c r="F31" i="5"/>
  <c r="Q23" i="5"/>
  <c r="P23" i="5"/>
  <c r="Q60" i="5"/>
  <c r="P60" i="5"/>
  <c r="Q35" i="5"/>
  <c r="P35" i="5"/>
  <c r="Q77" i="5"/>
  <c r="P77" i="5"/>
  <c r="Q22" i="4"/>
  <c r="P22" i="4"/>
  <c r="U34" i="4"/>
  <c r="V34" i="4"/>
  <c r="F58" i="5"/>
  <c r="G58" i="5"/>
  <c r="G30" i="5"/>
  <c r="F30" i="5"/>
  <c r="AG7" i="5"/>
  <c r="Q47" i="4"/>
  <c r="P47" i="4"/>
  <c r="U93" i="4"/>
  <c r="V93" i="4"/>
  <c r="Q64" i="5"/>
  <c r="P64" i="5"/>
  <c r="U25" i="5"/>
  <c r="V25" i="5"/>
  <c r="Q42" i="4"/>
  <c r="P42" i="4"/>
  <c r="Q38" i="4"/>
  <c r="P38" i="4"/>
  <c r="P39" i="8"/>
  <c r="Q39" i="8"/>
  <c r="P55" i="8"/>
  <c r="Q55" i="8"/>
  <c r="P10" i="8"/>
  <c r="Q10" i="8"/>
  <c r="P52" i="8"/>
  <c r="Q52" i="8"/>
  <c r="P67" i="8"/>
  <c r="Q67" i="8"/>
  <c r="P79" i="8"/>
  <c r="Q79" i="8"/>
  <c r="P63" i="8"/>
  <c r="Q63" i="8"/>
  <c r="P76" i="8"/>
  <c r="Q76" i="8"/>
  <c r="Q90" i="8"/>
  <c r="P90" i="8"/>
  <c r="Q87" i="8"/>
  <c r="P87" i="8"/>
  <c r="Q96" i="8"/>
  <c r="P96" i="8"/>
  <c r="Q85" i="8"/>
  <c r="P85" i="8"/>
  <c r="V18" i="5"/>
  <c r="U18" i="5"/>
  <c r="V72" i="5"/>
  <c r="U72" i="5"/>
  <c r="Q31" i="5"/>
  <c r="P31" i="5"/>
  <c r="G49" i="5"/>
  <c r="F49" i="5"/>
  <c r="V7" i="5"/>
  <c r="U7" i="5"/>
  <c r="Q94" i="5"/>
  <c r="P94" i="5"/>
  <c r="Q26" i="5"/>
  <c r="P26" i="5"/>
  <c r="Q20" i="5"/>
  <c r="P20" i="5"/>
  <c r="Q44" i="4"/>
  <c r="P44" i="4"/>
  <c r="F50" i="8"/>
  <c r="G50" i="8"/>
  <c r="F72" i="8"/>
  <c r="G72" i="8"/>
  <c r="F18" i="8"/>
  <c r="G18" i="8"/>
  <c r="F65" i="8"/>
  <c r="G65" i="8"/>
  <c r="F64" i="8"/>
  <c r="G64" i="8"/>
  <c r="G13" i="8"/>
  <c r="F13" i="8"/>
  <c r="F75" i="8"/>
  <c r="G75" i="8"/>
  <c r="G4" i="8"/>
  <c r="F4" i="8"/>
  <c r="G99" i="8"/>
  <c r="F99" i="8"/>
  <c r="G88" i="8"/>
  <c r="F88" i="8"/>
  <c r="G93" i="8"/>
  <c r="F93" i="8"/>
  <c r="G86" i="8"/>
  <c r="F86" i="8"/>
  <c r="AG8" i="5"/>
  <c r="V99" i="5"/>
  <c r="U99" i="5"/>
  <c r="P79" i="4"/>
  <c r="Q79" i="4"/>
  <c r="Q25" i="5"/>
  <c r="P25" i="5"/>
  <c r="Q84" i="4"/>
  <c r="P84" i="4"/>
  <c r="G41" i="5"/>
  <c r="F41" i="5"/>
  <c r="V19" i="5"/>
  <c r="U19" i="5"/>
  <c r="G7" i="6"/>
  <c r="F7" i="6"/>
  <c r="G18" i="6"/>
  <c r="F18" i="6"/>
  <c r="G2" i="6"/>
  <c r="J1" i="6"/>
  <c r="F2" i="6"/>
  <c r="AE31" i="4"/>
  <c r="Q49" i="4"/>
  <c r="P49" i="4"/>
  <c r="P98" i="4"/>
  <c r="Q98" i="4"/>
  <c r="V56" i="4"/>
  <c r="U56" i="4"/>
  <c r="Q53" i="4"/>
  <c r="P53" i="4"/>
  <c r="G33" i="5"/>
  <c r="F33" i="5"/>
  <c r="V38" i="5"/>
  <c r="U38" i="5"/>
  <c r="P72" i="5"/>
  <c r="Q72" i="5"/>
  <c r="Q7" i="5"/>
  <c r="P7" i="5"/>
  <c r="G3" i="4"/>
  <c r="F3" i="4"/>
  <c r="F9" i="4"/>
  <c r="G9" i="4"/>
  <c r="G20" i="4"/>
  <c r="F20" i="4"/>
  <c r="G18" i="4"/>
  <c r="F18" i="4"/>
  <c r="G44" i="4"/>
  <c r="F44" i="4"/>
  <c r="G31" i="4"/>
  <c r="F31" i="4"/>
  <c r="G54" i="4"/>
  <c r="F54" i="4"/>
  <c r="F75" i="4"/>
  <c r="G75" i="4"/>
  <c r="G70" i="4"/>
  <c r="F70" i="4"/>
  <c r="G77" i="4"/>
  <c r="F77" i="4"/>
  <c r="G86" i="4"/>
  <c r="F86" i="4"/>
  <c r="G94" i="4"/>
  <c r="F94" i="4"/>
  <c r="U22" i="4"/>
  <c r="V22" i="4"/>
  <c r="V27" i="5"/>
  <c r="U27" i="5"/>
  <c r="Q99" i="4"/>
  <c r="P99" i="4"/>
  <c r="V70" i="5"/>
  <c r="U70" i="5"/>
  <c r="V6" i="4"/>
  <c r="U6" i="4"/>
  <c r="G65" i="5"/>
  <c r="F65" i="5"/>
  <c r="G9" i="5"/>
  <c r="F9" i="5"/>
  <c r="Q9" i="5"/>
  <c r="P9" i="5"/>
  <c r="P34" i="5"/>
  <c r="Q34" i="5"/>
  <c r="Q12" i="5"/>
  <c r="P12" i="5"/>
  <c r="P34" i="4"/>
  <c r="Q34" i="4"/>
  <c r="U44" i="4"/>
  <c r="V44" i="4"/>
  <c r="U88" i="4"/>
  <c r="V88" i="4"/>
  <c r="G45" i="5"/>
  <c r="F45" i="5"/>
  <c r="U43" i="4"/>
  <c r="V43" i="4"/>
  <c r="G77" i="5"/>
  <c r="F77" i="5"/>
  <c r="F32" i="5"/>
  <c r="G32" i="5"/>
  <c r="P74" i="5"/>
  <c r="Q74" i="5"/>
  <c r="U14" i="5"/>
  <c r="V14" i="5"/>
  <c r="Q92" i="5"/>
  <c r="P92" i="5"/>
  <c r="Q16" i="4"/>
  <c r="P16" i="4"/>
  <c r="F69" i="5"/>
  <c r="G69" i="5"/>
  <c r="G24" i="5"/>
  <c r="F24" i="5"/>
  <c r="Q45" i="5"/>
  <c r="P45" i="5"/>
  <c r="U36" i="5"/>
  <c r="V36" i="5"/>
  <c r="V81" i="5"/>
  <c r="U81" i="5"/>
  <c r="Q14" i="4"/>
  <c r="P14" i="4"/>
  <c r="P42" i="8"/>
  <c r="Q42" i="8"/>
  <c r="P53" i="8"/>
  <c r="Q53" i="8"/>
  <c r="P69" i="8"/>
  <c r="Q69" i="8"/>
  <c r="Q20" i="8"/>
  <c r="P20" i="8"/>
  <c r="P68" i="8"/>
  <c r="Q68" i="8"/>
  <c r="Q2" i="8"/>
  <c r="P2" i="8"/>
  <c r="P14" i="8"/>
  <c r="Q14" i="8"/>
  <c r="P77" i="8"/>
  <c r="Q77" i="8"/>
  <c r="Q6" i="8"/>
  <c r="P6" i="8"/>
  <c r="Q94" i="8"/>
  <c r="P94" i="8"/>
  <c r="Q91" i="8"/>
  <c r="P91" i="8"/>
  <c r="Q100" i="8"/>
  <c r="P100" i="8"/>
  <c r="Q89" i="8"/>
  <c r="P89" i="8"/>
  <c r="V67" i="5"/>
  <c r="U67" i="5"/>
  <c r="V32" i="4"/>
  <c r="U32" i="4"/>
  <c r="U80" i="5"/>
  <c r="V80" i="5"/>
  <c r="U57" i="5"/>
  <c r="V57" i="5"/>
  <c r="AG26" i="4"/>
  <c r="G64" i="5"/>
  <c r="F64" i="5"/>
  <c r="V39" i="5"/>
  <c r="U39" i="5"/>
  <c r="V24" i="5"/>
  <c r="U24" i="5"/>
  <c r="U6" i="5"/>
  <c r="V6" i="5"/>
  <c r="Q86" i="5"/>
  <c r="P86" i="5"/>
  <c r="Q43" i="5"/>
  <c r="P43" i="5"/>
  <c r="G12" i="8"/>
  <c r="F12" i="8"/>
  <c r="F55" i="8"/>
  <c r="G55" i="8"/>
  <c r="G29" i="8"/>
  <c r="F29" i="8"/>
  <c r="F30" i="8"/>
  <c r="G30" i="8"/>
  <c r="F79" i="8"/>
  <c r="G79" i="8"/>
  <c r="F3" i="8"/>
  <c r="G3" i="8"/>
  <c r="F42" i="8"/>
  <c r="G42" i="8"/>
  <c r="F76" i="8"/>
  <c r="G76" i="8"/>
  <c r="F17" i="8"/>
  <c r="G17" i="8"/>
  <c r="F2" i="8"/>
  <c r="K1" i="8"/>
  <c r="G2" i="8"/>
  <c r="G92" i="8"/>
  <c r="F92" i="8"/>
  <c r="G97" i="8"/>
  <c r="F97" i="8"/>
  <c r="G90" i="8"/>
  <c r="F90" i="8"/>
  <c r="Q81" i="5"/>
  <c r="P81" i="5"/>
  <c r="Q100" i="4"/>
  <c r="P100" i="4"/>
  <c r="F52" i="5"/>
  <c r="G52" i="5"/>
  <c r="V63" i="5"/>
  <c r="U63" i="5"/>
  <c r="F11" i="6"/>
  <c r="G11" i="6"/>
  <c r="F5" i="6"/>
  <c r="G5" i="6"/>
  <c r="Q33" i="5"/>
  <c r="P33" i="5"/>
  <c r="Q65" i="5"/>
  <c r="P65" i="5"/>
  <c r="Q23" i="4"/>
  <c r="P23" i="4"/>
  <c r="AG42" i="5"/>
  <c r="Q96" i="4"/>
  <c r="P96" i="4"/>
  <c r="G53" i="5"/>
  <c r="F53" i="5"/>
  <c r="V82" i="5"/>
  <c r="U82" i="5"/>
  <c r="G4" i="4"/>
  <c r="F4" i="4"/>
  <c r="F11" i="4"/>
  <c r="G11" i="4"/>
  <c r="G26" i="4"/>
  <c r="F26" i="4"/>
  <c r="G21" i="4"/>
  <c r="F21" i="4"/>
  <c r="G50" i="4"/>
  <c r="F50" i="4"/>
  <c r="G37" i="4"/>
  <c r="F37" i="4"/>
  <c r="G25" i="4"/>
  <c r="F25" i="4"/>
  <c r="G61" i="4"/>
  <c r="F61" i="4"/>
  <c r="G55" i="4"/>
  <c r="F55" i="4"/>
  <c r="G76" i="4"/>
  <c r="F76" i="4"/>
  <c r="F87" i="4"/>
  <c r="G87" i="4"/>
  <c r="G95" i="4"/>
  <c r="F95" i="4"/>
  <c r="G8" i="5"/>
  <c r="F8" i="5"/>
  <c r="U29" i="4"/>
  <c r="V29" i="4"/>
  <c r="V15" i="5"/>
  <c r="U15" i="5"/>
  <c r="F84" i="5"/>
  <c r="G84" i="5"/>
  <c r="F10" i="5"/>
  <c r="G10" i="5"/>
  <c r="Q47" i="5"/>
  <c r="P47" i="5"/>
  <c r="V52" i="5"/>
  <c r="U52" i="5"/>
  <c r="U54" i="4"/>
  <c r="V54" i="4"/>
  <c r="AF28" i="4"/>
  <c r="AG28" i="4" s="1"/>
  <c r="U38" i="4"/>
  <c r="V38" i="4"/>
  <c r="U100" i="4"/>
  <c r="V100" i="4"/>
  <c r="U39" i="4"/>
  <c r="V39" i="4"/>
  <c r="V74" i="4"/>
  <c r="U74" i="4"/>
  <c r="P36" i="4"/>
  <c r="Q36" i="4"/>
  <c r="P52" i="5"/>
  <c r="Q52" i="5"/>
  <c r="P29" i="4"/>
  <c r="Q29" i="4"/>
  <c r="G34" i="5"/>
  <c r="F34" i="5"/>
  <c r="V55" i="5"/>
  <c r="U55" i="5"/>
  <c r="P93" i="5"/>
  <c r="Q93" i="5"/>
  <c r="P55" i="5"/>
  <c r="Q55" i="5"/>
  <c r="P79" i="5"/>
  <c r="Q79" i="5"/>
  <c r="Q76" i="4"/>
  <c r="P76" i="4"/>
  <c r="P26" i="4"/>
  <c r="Q26" i="4"/>
  <c r="AG41" i="5"/>
  <c r="V63" i="4"/>
  <c r="U63" i="4"/>
  <c r="Q81" i="4"/>
  <c r="P81" i="4"/>
  <c r="U45" i="4"/>
  <c r="V45" i="4"/>
  <c r="G14" i="5"/>
  <c r="F14" i="5"/>
  <c r="G80" i="5"/>
  <c r="F80" i="5"/>
  <c r="G35" i="5"/>
  <c r="F35" i="5"/>
  <c r="V84" i="5"/>
  <c r="U84" i="5"/>
  <c r="V74" i="5"/>
  <c r="U74" i="5"/>
  <c r="V79" i="5"/>
  <c r="U79" i="5"/>
  <c r="V10" i="5"/>
  <c r="U10" i="5"/>
  <c r="V19" i="4"/>
  <c r="U19" i="4"/>
  <c r="Q66" i="4"/>
  <c r="P66" i="4"/>
  <c r="F76" i="5"/>
  <c r="G76" i="5"/>
  <c r="G21" i="5"/>
  <c r="F21" i="5"/>
  <c r="Q4" i="5"/>
  <c r="P4" i="5"/>
  <c r="P88" i="5"/>
  <c r="Q88" i="5"/>
  <c r="Q73" i="4"/>
  <c r="P73" i="4"/>
  <c r="Q65" i="4"/>
  <c r="P65" i="4"/>
  <c r="P32" i="8"/>
  <c r="Q32" i="8"/>
  <c r="P71" i="8"/>
  <c r="Q71" i="8"/>
  <c r="P43" i="8"/>
  <c r="Q43" i="8"/>
  <c r="Q31" i="8"/>
  <c r="P31" i="8"/>
  <c r="P16" i="8"/>
  <c r="Q16" i="8"/>
  <c r="Q15" i="8"/>
  <c r="P15" i="8"/>
  <c r="P24" i="8"/>
  <c r="Q24" i="8"/>
  <c r="Q3" i="8"/>
  <c r="P3" i="8"/>
  <c r="Q11" i="8"/>
  <c r="P11" i="8"/>
  <c r="Q98" i="8"/>
  <c r="P98" i="8"/>
  <c r="Q95" i="8"/>
  <c r="P95" i="8"/>
  <c r="Q8" i="8"/>
  <c r="P8" i="8"/>
  <c r="Q93" i="8"/>
  <c r="P93" i="8"/>
  <c r="Q5" i="4"/>
  <c r="P5" i="4"/>
  <c r="Q20" i="4"/>
  <c r="P20" i="4"/>
  <c r="P2" i="5"/>
  <c r="Q2" i="5"/>
  <c r="F59" i="5"/>
  <c r="G59" i="5"/>
  <c r="V47" i="5"/>
  <c r="U47" i="5"/>
  <c r="U95" i="5"/>
  <c r="V95" i="5"/>
  <c r="V42" i="5"/>
  <c r="U42" i="5"/>
  <c r="V34" i="5"/>
  <c r="U34" i="5"/>
  <c r="F51" i="8"/>
  <c r="G51" i="8"/>
  <c r="F9" i="8"/>
  <c r="G9" i="8"/>
  <c r="F39" i="8"/>
  <c r="G39" i="8"/>
  <c r="F38" i="8"/>
  <c r="G38" i="8"/>
  <c r="F36" i="8"/>
  <c r="G36" i="8"/>
  <c r="F14" i="8"/>
  <c r="G14" i="8"/>
  <c r="F43" i="8"/>
  <c r="G43" i="8"/>
  <c r="G5" i="8"/>
  <c r="F5" i="8"/>
  <c r="F25" i="8"/>
  <c r="G25" i="8"/>
  <c r="G10" i="8"/>
  <c r="F10" i="8"/>
  <c r="G96" i="8"/>
  <c r="F96" i="8"/>
  <c r="G11" i="8"/>
  <c r="F11" i="8"/>
  <c r="G94" i="8"/>
  <c r="F94" i="8"/>
  <c r="Q80" i="5"/>
  <c r="P80" i="5"/>
  <c r="P28" i="5"/>
  <c r="Q28" i="5"/>
  <c r="P29" i="5"/>
  <c r="Q29" i="5"/>
  <c r="G56" i="5"/>
  <c r="F56" i="5"/>
  <c r="F12" i="6"/>
  <c r="G12" i="6"/>
  <c r="G14" i="6"/>
  <c r="F14" i="6"/>
  <c r="Q98" i="5"/>
  <c r="P98" i="5"/>
  <c r="V26" i="5"/>
  <c r="U26" i="5"/>
  <c r="P22" i="5"/>
  <c r="Q22" i="5"/>
  <c r="Q73" i="5"/>
  <c r="P73" i="5"/>
  <c r="Q78" i="5"/>
  <c r="P78" i="5"/>
  <c r="G51" i="5"/>
  <c r="F51" i="5"/>
  <c r="V41" i="5"/>
  <c r="U41" i="5"/>
  <c r="Q82" i="5"/>
  <c r="P82" i="5"/>
  <c r="F5" i="4"/>
  <c r="G5" i="4"/>
  <c r="F13" i="4"/>
  <c r="G13" i="4"/>
  <c r="G48" i="4"/>
  <c r="F48" i="4"/>
  <c r="G38" i="4"/>
  <c r="F38" i="4"/>
  <c r="G63" i="4"/>
  <c r="F63" i="4"/>
  <c r="G45" i="4"/>
  <c r="F45" i="4"/>
  <c r="G33" i="4"/>
  <c r="F33" i="4"/>
  <c r="G69" i="4"/>
  <c r="F69" i="4"/>
  <c r="G57" i="4"/>
  <c r="F57" i="4"/>
  <c r="G80" i="4"/>
  <c r="F80" i="4"/>
  <c r="G88" i="4"/>
  <c r="F88" i="4"/>
  <c r="G96" i="4"/>
  <c r="F96" i="4"/>
  <c r="K2" i="2" l="1" a="1"/>
  <c r="K2" i="2" s="1"/>
  <c r="K2" i="1" a="1"/>
  <c r="K2" i="1" s="1"/>
  <c r="D8" i="9" a="1"/>
  <c r="D8" i="9" s="1"/>
  <c r="D16" i="9" a="1"/>
  <c r="D16" i="9" s="1"/>
  <c r="D24" i="9" a="1"/>
  <c r="D24" i="9" s="1"/>
  <c r="D32" i="9" a="1"/>
  <c r="D32" i="9" s="1"/>
  <c r="D9" i="9" a="1"/>
  <c r="D9" i="9" s="1"/>
  <c r="D17" i="9" a="1"/>
  <c r="D17" i="9" s="1"/>
  <c r="D25" i="9" a="1"/>
  <c r="D25" i="9" s="1"/>
  <c r="D33" i="9" a="1"/>
  <c r="D33" i="9" s="1"/>
  <c r="D10" i="9" a="1"/>
  <c r="D10" i="9" s="1"/>
  <c r="D18" i="9" a="1"/>
  <c r="D18" i="9" s="1"/>
  <c r="D26" i="9" a="1"/>
  <c r="D26" i="9" s="1"/>
  <c r="D34" i="9" a="1"/>
  <c r="D34" i="9" s="1"/>
  <c r="D11" i="9" a="1"/>
  <c r="D11" i="9" s="1"/>
  <c r="D19" i="9" a="1"/>
  <c r="D19" i="9" s="1"/>
  <c r="D27" i="9" a="1"/>
  <c r="D27" i="9" s="1"/>
  <c r="D35" i="9" a="1"/>
  <c r="D35" i="9" s="1"/>
  <c r="D12" i="9" a="1"/>
  <c r="D12" i="9" s="1"/>
  <c r="D20" i="9" a="1"/>
  <c r="D20" i="9" s="1"/>
  <c r="D28" i="9" a="1"/>
  <c r="D28" i="9" s="1"/>
  <c r="D5" i="9" a="1"/>
  <c r="D5" i="9" s="1"/>
  <c r="D13" i="9" a="1"/>
  <c r="D13" i="9" s="1"/>
  <c r="D21" i="9" a="1"/>
  <c r="D21" i="9" s="1"/>
  <c r="D29" i="9" a="1"/>
  <c r="D29" i="9" s="1"/>
  <c r="D4" i="9" a="1"/>
  <c r="D4" i="9" s="1"/>
  <c r="D6" i="9" a="1"/>
  <c r="D6" i="9" s="1"/>
  <c r="D14" i="9" a="1"/>
  <c r="D14" i="9" s="1"/>
  <c r="D22" i="9" a="1"/>
  <c r="D22" i="9" s="1"/>
  <c r="D30" i="9" a="1"/>
  <c r="D30" i="9" s="1"/>
  <c r="D3" i="9" a="1"/>
  <c r="D3" i="9" s="1"/>
  <c r="D7" i="9" a="1"/>
  <c r="D7" i="9" s="1"/>
  <c r="D15" i="9" a="1"/>
  <c r="D15" i="9" s="1"/>
  <c r="D23" i="9" a="1"/>
  <c r="D23" i="9" s="1"/>
  <c r="D31" i="9" a="1"/>
  <c r="D31" i="9" s="1"/>
  <c r="D2" i="9" a="1"/>
  <c r="D2" i="9" s="1"/>
  <c r="G4" i="3" a="1"/>
  <c r="G4" i="3" s="1"/>
  <c r="G12" i="3" a="1"/>
  <c r="G12" i="3" s="1"/>
  <c r="G20" i="3" a="1"/>
  <c r="G20" i="3" s="1"/>
  <c r="G28" i="3" a="1"/>
  <c r="G28" i="3" s="1"/>
  <c r="G5" i="3" a="1"/>
  <c r="G5" i="3" s="1"/>
  <c r="G13" i="3" a="1"/>
  <c r="G13" i="3" s="1"/>
  <c r="G21" i="3" a="1"/>
  <c r="G21" i="3" s="1"/>
  <c r="G6" i="3" a="1"/>
  <c r="G6" i="3" s="1"/>
  <c r="G14" i="3" a="1"/>
  <c r="G14" i="3" s="1"/>
  <c r="G22" i="3" a="1"/>
  <c r="G22" i="3" s="1"/>
  <c r="G30" i="3" a="1"/>
  <c r="G30" i="3" s="1"/>
  <c r="G7" i="3" a="1"/>
  <c r="G7" i="3" s="1"/>
  <c r="G15" i="3" a="1"/>
  <c r="G15" i="3" s="1"/>
  <c r="G23" i="3" a="1"/>
  <c r="G23" i="3" s="1"/>
  <c r="G31" i="3" a="1"/>
  <c r="G31" i="3" s="1"/>
  <c r="G2" i="3" a="1"/>
  <c r="G2" i="3" s="1"/>
  <c r="G8" i="3" a="1"/>
  <c r="G8" i="3" s="1"/>
  <c r="G16" i="3" a="1"/>
  <c r="G16" i="3" s="1"/>
  <c r="G24" i="3" a="1"/>
  <c r="G24" i="3" s="1"/>
  <c r="G32" i="3" a="1"/>
  <c r="G32" i="3" s="1"/>
  <c r="G9" i="3" a="1"/>
  <c r="G9" i="3" s="1"/>
  <c r="G17" i="3" a="1"/>
  <c r="G17" i="3" s="1"/>
  <c r="G25" i="3" a="1"/>
  <c r="G25" i="3" s="1"/>
  <c r="G10" i="3" a="1"/>
  <c r="G10" i="3" s="1"/>
  <c r="G18" i="3" a="1"/>
  <c r="G18" i="3" s="1"/>
  <c r="G26" i="3" a="1"/>
  <c r="G26" i="3" s="1"/>
  <c r="G3" i="3" a="1"/>
  <c r="G3" i="3" s="1"/>
  <c r="G11" i="3" a="1"/>
  <c r="G11" i="3" s="1"/>
  <c r="G19" i="3" a="1"/>
  <c r="G19" i="3" s="1"/>
  <c r="G27" i="3" a="1"/>
  <c r="G27" i="3" s="1"/>
  <c r="K22" i="3" a="1"/>
  <c r="K22" i="3" s="1"/>
  <c r="K30" i="3" a="1"/>
  <c r="K30" i="3" s="1"/>
  <c r="K23" i="3" a="1"/>
  <c r="K23" i="3" s="1"/>
  <c r="K24" i="3" a="1"/>
  <c r="K24" i="3" s="1"/>
  <c r="K25" i="3" a="1"/>
  <c r="K25" i="3" s="1"/>
  <c r="K26" i="3" a="1"/>
  <c r="K26" i="3" s="1"/>
  <c r="K27" i="3" a="1"/>
  <c r="K27" i="3" s="1"/>
  <c r="K20" i="3" a="1"/>
  <c r="K20" i="3" s="1"/>
  <c r="K28" i="3" a="1"/>
  <c r="K28" i="3" s="1"/>
  <c r="K21" i="3" a="1"/>
  <c r="K21" i="3" s="1"/>
  <c r="E20" i="3" a="1"/>
  <c r="E20" i="3" s="1"/>
  <c r="E9" i="3" a="1"/>
  <c r="E9" i="3" s="1"/>
  <c r="E14" i="3" a="1"/>
  <c r="E14" i="3" s="1"/>
  <c r="E12" i="3" a="1"/>
  <c r="E12" i="3" s="1"/>
  <c r="E24" i="3" a="1"/>
  <c r="E24" i="3" s="1"/>
  <c r="E6" i="3" a="1"/>
  <c r="E6" i="3" s="1"/>
  <c r="E19" i="3" a="1"/>
  <c r="E19" i="3" s="1"/>
  <c r="E11" i="3" a="1"/>
  <c r="E11" i="3" s="1"/>
  <c r="E3" i="3" a="1"/>
  <c r="E3" i="3" s="1"/>
  <c r="E23" i="3" a="1"/>
  <c r="E23" i="3" s="1"/>
  <c r="E13" i="3" a="1"/>
  <c r="E13" i="3" s="1"/>
  <c r="E21" i="3" a="1"/>
  <c r="E21" i="3" s="1"/>
  <c r="E18" i="3" a="1"/>
  <c r="E18" i="3" s="1"/>
  <c r="E15" i="3" a="1"/>
  <c r="E15" i="3" s="1"/>
  <c r="E5" i="3" a="1"/>
  <c r="E5" i="3" s="1"/>
  <c r="E4" i="3" a="1"/>
  <c r="E4" i="3" s="1"/>
  <c r="E8" i="3" a="1"/>
  <c r="E8" i="3" s="1"/>
  <c r="E10" i="3" a="1"/>
  <c r="E10" i="3" s="1"/>
  <c r="E7" i="3" a="1"/>
  <c r="E7" i="3" s="1"/>
  <c r="E16" i="3" a="1"/>
  <c r="E16" i="3" s="1"/>
  <c r="E17" i="3" a="1"/>
  <c r="E17" i="3" s="1"/>
  <c r="K3" i="3" a="1"/>
  <c r="K3" i="3" s="1"/>
  <c r="K11" i="3" a="1"/>
  <c r="K11" i="3" s="1"/>
  <c r="K4" i="3" a="1"/>
  <c r="K4" i="3" s="1"/>
  <c r="K12" i="3" a="1"/>
  <c r="K12" i="3" s="1"/>
  <c r="K5" i="3" a="1"/>
  <c r="K5" i="3" s="1"/>
  <c r="K18" i="3" a="1"/>
  <c r="K18" i="3" s="1"/>
  <c r="K6" i="3" a="1"/>
  <c r="K6" i="3" s="1"/>
  <c r="K19" i="3" a="1"/>
  <c r="K19" i="3" s="1"/>
  <c r="K7" i="3" a="1"/>
  <c r="K7" i="3" s="1"/>
  <c r="K8" i="3" a="1"/>
  <c r="K8" i="3" s="1"/>
  <c r="K9" i="3" a="1"/>
  <c r="K9" i="3" s="1"/>
  <c r="K10" i="3" a="1"/>
  <c r="K10" i="3" s="1"/>
  <c r="S2" i="1" s="1" a="1"/>
  <c r="S2" i="1" s="1"/>
  <c r="K2" i="3" a="1"/>
  <c r="K2" i="3" s="1"/>
  <c r="AF31" i="4"/>
  <c r="AG31" i="4" s="1"/>
  <c r="O2" i="2" l="1" a="1"/>
  <c r="O2" i="2" s="1"/>
  <c r="L2" i="13" a="1"/>
  <c r="L2" i="13" s="1"/>
  <c r="O2" i="1" a="1"/>
  <c r="O2" i="1" s="1"/>
  <c r="S2" i="2" a="1"/>
  <c r="S2" i="2" s="1"/>
  <c r="P2" i="13" a="1"/>
  <c r="P2" i="13" s="1"/>
  <c r="M2" i="1" a="1"/>
  <c r="M2" i="1" s="1"/>
  <c r="M2" i="2" a="1"/>
  <c r="M2" i="2" s="1"/>
  <c r="E2" i="3" a="1"/>
  <c r="E2" i="3" s="1"/>
  <c r="J2" i="13" s="1" a="1"/>
  <c r="J2" i="13" s="1"/>
  <c r="K17" i="3" a="1"/>
  <c r="K17" i="3" s="1"/>
  <c r="K15" i="3" a="1"/>
  <c r="K15" i="3" s="1"/>
  <c r="K14" i="3" a="1"/>
  <c r="K14" i="3" s="1"/>
  <c r="K13" i="3" a="1"/>
  <c r="K13" i="3" s="1"/>
  <c r="K16" i="3" a="1"/>
  <c r="K1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tc={408939F5-70EE-462D-9795-6B3034C20178}</author>
    <author>tc={BA43BCDB-0723-A34D-A394-7C399A533FDE}</author>
    <author>tc={1387AC93-DCBD-4D1D-8DD4-51476884324F}</author>
    <author>tc={0A807CBF-7CC5-4EE0-A065-003515DD4863}</author>
    <author>tc={1DFD019A-D6B4-4BF3-A2F0-07DCC27537F9}</author>
    <author>tc={CBD0162C-9E04-4C43-8F3F-B647C098C69C}</author>
  </authors>
  <commentList>
    <comment ref="A3" authorId="0" shapeId="0" xr:uid="{408939F5-70EE-462D-9795-6B3034C20178}">
      <text>
        <t xml:space="preserve">[Threaded comment]
Your version of Excel allows you to read this threaded comment; however, any edits to it will get removed if the file is opened in a newer version of Excel. Learn more: https://go.microsoft.com/fwlink/?linkid=870924
Comment:
    I have used this type for all "women's consultation centers", as to my understanding code 3.4.1: family planning center is appropriate, but HPType_en field is not suitable at all
</t>
      </text>
    </comment>
    <comment ref="C3" authorId="1" shapeId="0" xr:uid="{BA43BCDB-0723-A34D-A394-7C399A533FDE}">
      <text>
        <t xml:space="preserve">[Threaded comment]
Your version of Excel allows you to read this threaded comment; however, any edits to it will get removed if the file is opened in a newer version of Excel. Learn more: https://go.microsoft.com/fwlink/?linkid=870924
Comment:
    BFA seems to be much narrower than reproductology, but i do have to do some reading on that yet. </t>
      </text>
    </comment>
    <comment ref="A15" authorId="2" shapeId="0" xr:uid="{1387AC93-DCBD-4D1D-8DD4-51476884324F}">
      <text>
        <t>[Threaded comment]
Your version of Excel allows you to read this threaded comment; however, any edits to it will get removed if the file is opened in a newer version of Excel. Learn more: https://go.microsoft.com/fwlink/?linkid=870924
Comment:
    Not sure what is this. 3.4.2 seems to clearly define this type. If harm reduction ceters are meant here, codes should come from HP6 
Reply:
    I prefer not to copy the labels from the HP catalogue, but make it customised for local use. So I will replace "Ambulatory and ...." in HP_OP with this definition.
Reply:
    Besides, we may consider having sub-type of hospitals for substance abuse...</t>
      </text>
    </comment>
    <comment ref="A16" authorId="3" shapeId="0" xr:uid="{0A807CBF-7CC5-4EE0-A065-003515DD4863}">
      <text>
        <t>[Threaded comment]
Your version of Excel allows you to read this threaded comment; however, any edits to it will get removed if the file is opened in a newer version of Excel. Learn more: https://go.microsoft.com/fwlink/?linkid=870924
Comment:
    We can keep both for now A16 and A20, unless causes confusion for a user... like in case of Curatio clinic (which is multi-profile outpatient service provider)</t>
      </text>
    </comment>
    <comment ref="D19" authorId="4" shapeId="0" xr:uid="{1DFD019A-D6B4-4BF3-A2F0-07DCC27537F9}">
      <text>
        <t>[Threaded comment]
Your version of Excel allows you to read this threaded comment; however, any edits to it will get removed if the file is opened in a newer version of Excel. Learn more: https://go.microsoft.com/fwlink/?linkid=870924
Comment:
    offices are stand-alone practices. 3.4.5 seems more appropriate unless we define a new sub-category
Reply:
    or...3.4.9 all other ambulatory centres if we treat pediatricians as specialists
Reply:
    @Lela Serebryakova (CGC) just checking, if you see my comments (without explicitely calling with your user name) :)
Reply:
    there was some delay and i could not see the comments, but now i do and reviewing 
Reply:
    That's fine. Often the online document needs to be "saved" to refresh instantly and see the recent changes/comments.
Reply:
    Maybe 3.4.9 given that they have specialization some sort. But would be good to see how other countires approched this. 
Reply:
    Not urgent to decide now. We can think and finalize it before importing.
The argument in favor or against one or another is not SHA code definition, but how useful it can be during analysis...</t>
      </text>
    </comment>
    <comment ref="D20" authorId="5" shapeId="0" xr:uid="{CBD0162C-9E04-4C43-8F3F-B647C098C69C}">
      <text>
        <t>[Threaded comment]
Your version of Excel allows you to read this threaded comment; however, any edits to it will get removed if the file is opened in a newer version of Excel. Learn more: https://go.microsoft.com/fwlink/?linkid=870924
Comment:
    Same goes here. We need to rethink the contept of "General"...  if we use the same approach as to General hospitals, it means multi-profile in contrast to specialized (mon-profile) hospitals such as Cardio clinic, or TB. If we apply the same understanding then Polyclinics fall under "General" as they are multi-profile unlike dermotology, or cosmetic, or neuro-psychiatric outpatient clinics.
What do you think?
Reply:
    I beleave usage of "genaral"  with hospitals and with out-patients has very different meaning: "general" with respect to outpatien refers to one doctor treating everything, while while with hospitals -- it refers to multiple specializations. it seems that most suitable is 3.4.9.
Reply:
    BTW I checked russian classification, which places "policlinics" as a part of hospitals. Check out code 86.91 of ОКВЭД2 @ https://www.gks.ru/metod/classifiers.html
Reply:
    Forget about approaches into Russia. Their medicine has to admit first the existence of HIV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tc={6478258A-F39C-4FFE-8441-154017A5C2A3}</author>
    <author>tc={5A039400-326B-6D4D-94C0-02D5AFEA59D4}</author>
    <author>tc={57D06A6B-E553-EE47-8B0E-C998D3FA9070}</author>
    <author>tc={43E46B66-0E53-0648-B9E9-3685FE35A589}</author>
    <author>tc={1491A8EA-3564-424F-B556-9D30DE35791C}</author>
    <author>tc={56483398-7970-0C41-9150-E8C715B917E4}</author>
    <author>tc={9BD9D7CF-8172-6E41-9E69-5B507FF9975C}</author>
  </authors>
  <commentList>
    <comment ref="Y2" authorId="0" shapeId="0" xr:uid="{6478258A-F39C-4FFE-8441-154017A5C2A3}">
      <text>
        <t xml:space="preserve">[Threaded comment]
Your version of Excel allows you to read this threaded comment; however, any edits to it will get removed if the file is opened in a newer version of Excel. Learn more: https://go.microsoft.com/fwlink/?linkid=870924
Comment:
    გადაუდებელი ამბოლატორიული მომსახურება რაღააა? მახსოვს, თუ პაციენტი მოხვდა სტაცოინარის მიმღებში, ჩაუტარდა მომსახურება და გაისტუმრეს სტაციონარში მოთავსების გარეშე.
ამბულატორიულ დაწესებულებაში „გადაუდებელი ამბულატორიული მომსახურება“ რას ნიშნავს? ტრავმ-პუნქტია?
Reply:
    ანტირაბიული მომსახურება </t>
      </text>
    </comment>
    <comment ref="A638" authorId="1" shapeId="0" xr:uid="{5A039400-326B-6D4D-94C0-02D5AFEA59D4}">
      <text>
        <t>[Threaded comment]
Your version of Excel allows you to read this threaded comment; however, any edits to it will get removed if the file is opened in a newer version of Excel. Learn more: https://go.microsoft.com/fwlink/?linkid=870924
Comment:
    No information. I coded as policlinic, since it is registered as planned outpatient care provider</t>
      </text>
    </comment>
    <comment ref="A644" authorId="2" shapeId="0" xr:uid="{57D06A6B-E553-EE47-8B0E-C998D3FA9070}">
      <text>
        <t>[Threaded comment]
Your version of Excel allows you to read this threaded comment; however, any edits to it will get removed if the file is opened in a newer version of Excel. Learn more: https://go.microsoft.com/fwlink/?linkid=870924
Comment:
    No information. I coded as policlinic, since it is registered as planned outpatient care provider</t>
      </text>
    </comment>
    <comment ref="A690" authorId="3" shapeId="0" xr:uid="{43E46B66-0E53-0648-B9E9-3685FE35A589}">
      <text>
        <t xml:space="preserve">[Threaded comment]
Your version of Excel allows you to read this threaded comment; however, any edits to it will get removed if the file is opened in a newer version of Excel. Learn more: https://go.microsoft.com/fwlink/?linkid=870924
Comment:
    This is an intermediary company, which plans treatment abroad </t>
      </text>
    </comment>
    <comment ref="A702" authorId="4" shapeId="0" xr:uid="{1491A8EA-3564-424F-B556-9D30DE35791C}">
      <text>
        <t xml:space="preserve">[Threaded comment]
Your version of Excel allows you to read this threaded comment; however, any edits to it will get removed if the file is opened in a newer version of Excel. Learn more: https://go.microsoft.com/fwlink/?linkid=870924
Comment:
    Name is confusing. this is outpatient. I coded this as Policlinic, but might as well be just a village doctor’s practice. not sure. </t>
      </text>
    </comment>
    <comment ref="A757" authorId="5" shapeId="0" xr:uid="{56483398-7970-0C41-9150-E8C715B917E4}">
      <text>
        <t xml:space="preserve">[Threaded comment]
Your version of Excel allows you to read this threaded comment; however, any edits to it will get removed if the file is opened in a newer version of Excel. Learn more: https://go.microsoft.com/fwlink/?linkid=870924
Comment:
    I could not find any additional information on this organization. From what I’ve heard, i am putting this under “other facilities”, could be Policlinic as well. overall, I think it no longer exists. </t>
      </text>
    </comment>
    <comment ref="A1257" authorId="6" shapeId="0" xr:uid="{9BD9D7CF-8172-6E41-9E69-5B507FF9975C}">
      <text>
        <t xml:space="preserve">[Threaded comment]
Your version of Excel allows you to read this threaded comment; however, any edits to it will get removed if the file is opened in a newer version of Excel. Learn more: https://go.microsoft.com/fwlink/?linkid=870924
Comment:
    ამ დაწესებულებაში რა უნდა სხივურ თერაპიას? ან ბაზის შეცდომაა, ან რეგისტრაციის.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tc={02138591-C394-6D4A-ABCD-4F7BC9B1CAAC}</author>
    <author>tc={03F1BD0F-AA55-2C4E-B30A-3DEF888DC456}</author>
  </authors>
  <commentList>
    <comment ref="N159" authorId="0" shapeId="0" xr:uid="{02138591-C394-6D4A-ABCD-4F7BC9B1CAAC}">
      <text>
        <t>[Threaded comment]
Your version of Excel allows you to read this threaded comment; however, any edits to it will get removed if the file is opened in a newer version of Excel. Learn more: https://go.microsoft.com/fwlink/?linkid=870924
Comment:
    Why this is not refreshing and shows in-patient? 
Reply:
    Interesting... I fill fix it, meanwhile you can work in column დაწესებულების ტიპი
Reply:
    Done</t>
      </text>
    </comment>
    <comment ref="C184" authorId="1" shapeId="0" xr:uid="{03F1BD0F-AA55-2C4E-B30A-3DEF888DC456}">
      <text>
        <t>[Threaded comment]
Your version of Excel allows you to read this threaded comment; however, any edits to it will get removed if the file is opened in a newer version of Excel. Learn more: https://go.microsoft.com/fwlink/?linkid=870924
Comment:
    რეგიდისგტრაციის და მომსახურების მიწოდების მისამართი არ ემთხვევა ამ ბაზაში მოცემულ მისამართს. სავარაუდოდ ბინაზე საექთნო მომსახურებაა
Reply:
    აზრზე არ ვარ.... ასეთ უაზრო კლინიკები თუ მისამართები ბევრი გვექნება.... გააყვითლე და ცალკე გავიაროთ.</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tc={59CCAAB2-549F-4427-944D-06DE3B93DCFC}</author>
    <author>tc={928CBAD4-5736-4B40-B81C-7574A000D3AD}</author>
    <author>tc={F7F10283-EECF-420F-BB36-087A4D9917C6}</author>
    <author>tc={BF999FCF-4F28-45D2-B710-53390DDE1E41}</author>
    <author>tc={BE1D4CF5-3974-4BDC-A4AA-394B83179C55}</author>
    <author>tc={86C21B2C-0F92-478E-B940-624D2D8316B4}</author>
    <author>tc={95ADCF0B-8938-48A1-9F60-D9B5E43C1952}</author>
    <author>tc={B3F1D02F-A1A4-41D1-BA5A-6BF54B45B2E8}</author>
    <author>tc={DBEA79BB-5C06-4925-888B-E3B3F8FD6428}</author>
    <author>tc={7C874145-2115-4E24-A78A-07E04002796A}</author>
    <author>tc={1599BD45-1FA8-4675-A88C-34813D3851E5}</author>
    <author>tc={C48358ED-4A0F-4B83-978C-E9B71822C824}</author>
    <author>tc={8133C049-4427-4C99-B159-09E722A30B0F}</author>
    <author>tc={C99502DE-12CC-4F5B-B9D6-64703FE7460E}</author>
    <author>tc={49311788-ACEB-4966-AA4A-A1D4091AB4DC}</author>
    <author>tc={D97133D3-337B-4FC7-BE8E-5A788E356E3C}</author>
    <author>tc={3B61C364-912B-47E0-82F9-FF00E4F18407}</author>
    <author>tc={F1936C9B-7DEE-4467-8C95-EFCD0F0F7DB9}</author>
    <author>tc={E5DF5958-40E3-455D-AA02-A5AFD62C435F}</author>
    <author>tc={503E0E7B-7542-45CF-9979-07C4EB8C48B6}</author>
    <author>tc={1B4A6964-D3C8-4F23-AC89-8F0AB892CFEF}</author>
    <author>tc={6389F557-CCAF-4822-9DA4-413AF8DD9D08}</author>
    <author>tc={57DA03D4-76A0-432E-A74D-55E33461AEDD}</author>
    <author>tc={1520DADD-C511-4C93-8141-2DB9DF4285E5}</author>
    <author>tc={C33E96CC-2E8C-43EA-A474-D14E4E35EE21}</author>
    <author>tc={962A206F-CC3A-441F-8E67-13495EED0888}</author>
    <author>tc={D68FFF6E-19AE-45CA-8C42-C8BA97E944B4}</author>
    <author>tc={98519129-752D-4E73-BF93-74D23447A6E8}</author>
    <author>tc={93479D18-D43C-49F5-9D3B-F7FD737F134F}</author>
    <author>tc={B7CF6225-9E1D-4E45-96FB-2A4CA391BF65}</author>
    <author>tc={30639A1B-CCA6-4F5A-A942-34F6F448D54A}</author>
    <author>tc={CC0A4673-D816-41B3-90D9-BC73591CB5A9}</author>
    <author>tc={27F26BFC-CD49-477F-8DBC-EF046BA5BB49}</author>
  </authors>
  <commentList>
    <comment ref="C24" authorId="0" shapeId="0" xr:uid="{59CCAAB2-549F-4427-944D-06DE3B93DCFC}">
      <text>
        <t>[Threaded comment]
Your version of Excel allows you to read this threaded comment; however, any edits to it will get removed if the file is opened in a newer version of Excel. Learn more: https://go.microsoft.com/fwlink/?linkid=870924
Comment:
     I am not sure if this პოლიკლინიკა or  საოჯახო მედიცინის ცენტრი. should we have info which of those activities are the main source of income? overall, not very clear how to diferentiate those activities
Reply:
    საოჯახო მედიცინის ცენტრი არაა GP-ის ოფისი ან (ოფისების კრებული). მემგონი იქ სპეციალისტების სხედან, და დიოგნოსტიკური სიმძლავრეების აქვთ. ამიტომ.... პოლოკლინიკაა. ჩემთვის 3.1.1 არის სოფლის ექიმი.</t>
      </text>
    </comment>
    <comment ref="C26" authorId="1" shapeId="0" xr:uid="{928CBAD4-5736-4B40-B81C-7574A000D3AD}">
      <text>
        <t>[Threaded comment]
Your version of Excel allows you to read this threaded comment; however, any edits to it will get removed if the file is opened in a newer version of Excel. Learn more: https://go.microsoft.com/fwlink/?linkid=870924
Comment:
    to check 
Reply:
    ჰოო.... ეგ ჯერ ერთი სპეზიალიზებული უნდა იყოს. მერე ნაკრებია outpatient და inpatient-ის, ანუ General hospital-ში არ უნდა გადიოდეს...</t>
      </text>
    </comment>
    <comment ref="I28" authorId="2" shapeId="0" xr:uid="{F7F10283-EECF-420F-BB36-087A4D9917C6}">
      <text>
        <t>[Threaded comment]
Your version of Excel allows you to read this threaded comment; however, any edits to it will get removed if the file is opened in a newer version of Excel. Learn more: https://go.microsoft.com/fwlink/?linkid=870924
Comment:
    TB to add in DIS
Reply:
    რას გულისხმობ?</t>
      </text>
    </comment>
    <comment ref="N46" authorId="3" shapeId="0" xr:uid="{BF999FCF-4F28-45D2-B710-53390DDE1E41}">
      <text>
        <t>[Threaded comment]
Your version of Excel allows you to read this threaded comment; however, any edits to it will get removed if the file is opened in a newer version of Excel. Learn more: https://go.microsoft.com/fwlink/?linkid=870924
Comment:
    This should 3.4.9
Reply:
    მიანიჭე პოლიკლინიკა ტიპში „სხვა ამბულატორიის ნაცვლად“</t>
      </text>
    </comment>
    <comment ref="B65" authorId="4" shapeId="0" xr:uid="{BE1D4CF5-3974-4BDC-A4AA-394B83179C55}">
      <text>
        <t>[Threaded comment]
Your version of Excel allows you to read this threaded comment; however, any edits to it will get removed if the file is opened in a newer version of Excel. Learn more: https://go.microsoft.com/fwlink/?linkid=870924
Comment:
    დაწესებულების ტიპში "საოჯახო მედიცინის ცენტრი" აქვს მითითებული. შევთანხმდეთ.
Reply:
    რაზე შევთახნმდეთ? ტიპი დავაამატოთ ? ჩემთვის პოლიკლინიკააა.... მრავალპროფილური ამბულატორული სამკურნალო დაწესებულება...
Reply:
    მემგონია კურაციო არის მრავალპროფილური... და არის უფრო პოლოლიკლინიკა. მაგრდა დავტოვებ ასე, ორივეს კოდები იდენტურია ტიპოლოგიის კატალოგში</t>
      </text>
    </comment>
    <comment ref="B68" authorId="5" shapeId="0" xr:uid="{86C21B2C-0F92-478E-B940-624D2D8316B4}">
      <text>
        <t>[Threaded comment]
Your version of Excel allows you to read this threaded comment; however, any edits to it will get removed if the file is opened in a newer version of Excel. Learn more: https://go.microsoft.com/fwlink/?linkid=870924
Comment:
    this is a mix fo outpatient, mental health and rehabilitation care. not sure where to put it
Reply:
    სხვა ამბულატორიები არა?
Reply:
    აქ ხომ არ ჯობია დავაზუსტოთ HC თუ ეს ძირიდათად რეაბილიტაციას ეწევა?</t>
      </text>
    </comment>
    <comment ref="B70" authorId="6" shapeId="0" xr:uid="{95ADCF0B-8938-48A1-9F60-D9B5E43C1952}">
      <text>
        <t>[Threaded comment]
Your version of Excel allows you to read this threaded comment; however, any edits to it will get removed if the file is opened in a newer version of Excel. Learn more: https://go.microsoft.com/fwlink/?linkid=870924
Comment:
    Needs to be reviewed. this is a training center in ultrasound imaging. 
Reply:
    მაშინ სწორია რომ Othe Industries.... თუმცა ტიპოლოგიაში ჯობია არ გადმოვიტანოთ  HP კოდი, არამედ შექმნათ ტიპი „სასწავლო კლინიკა“ ან „სასწავლო დაწესებულება“ (და იქ მივანიჭოთ HP.8.9)</t>
      </text>
    </comment>
    <comment ref="B73" authorId="7" shapeId="0" xr:uid="{B3F1D02F-A1A4-41D1-BA5A-6BF54B45B2E8}">
      <text>
        <t>[Threaded comment]
Your version of Excel allows you to read this threaded comment; however, any edits to it will get removed if the file is opened in a newer version of Excel. Learn more: https://go.microsoft.com/fwlink/?linkid=870924
Comment:
    This is a dublicated record. In addition, we all know that this a heart surgery center, but they have a permit as multiprofile. Can I assigmed the code based on my assumption that most income facility will be having from specilised services and assign specialized hospital code?
Reply:
    Agree. Then we need to change from მრავალპროფილური to სპეციალიზებული
PS. Don't worry about duplicates... we will clean up the catalogue after consolidation</t>
      </text>
    </comment>
    <comment ref="B127" authorId="8" shapeId="0" xr:uid="{DBEA79BB-5C06-4925-888B-E3B3F8FD6428}">
      <text>
        <t xml:space="preserve">[Threaded comment]
Your version of Excel allows you to read this threaded comment; however, any edits to it will get removed if the file is opened in a newer version of Excel. Learn more: https://go.microsoft.com/fwlink/?linkid=870924
Comment:
    For KG to verify: dental clinic or rehabilitation center?
</t>
      </text>
    </comment>
    <comment ref="C130" authorId="9" shapeId="0" xr:uid="{7C874145-2115-4E24-A78A-07E04002796A}">
      <text>
        <t>[Threaded comment]
Your version of Excel allows you to read this threaded comment; however, any edits to it will get removed if the file is opened in a newer version of Excel. Learn more: https://go.microsoft.com/fwlink/?linkid=870924
Comment:
    Is is trully for rehabilitation care? 
I think it is time me to add healthcare facility specific HC classification here...</t>
      </text>
    </comment>
    <comment ref="C131" authorId="10" shapeId="0" xr:uid="{1599BD45-1FA8-4675-A88C-34813D3851E5}">
      <text>
        <t>[Threaded comment]
Your version of Excel allows you to read this threaded comment; however, any edits to it will get removed if the file is opened in a newer version of Excel. Learn more: https://go.microsoft.com/fwlink/?linkid=870924
Comment:
    should that be All other ambulatory centres 3.4.9?
Reply:
    Seems so...
Reply:
    Specified HC in the new column</t>
      </text>
    </comment>
    <comment ref="B160" authorId="11" shapeId="0" xr:uid="{C48358ED-4A0F-4B83-978C-E9B71822C824}">
      <text>
        <t>[Threaded comment]
Your version of Excel allows you to read this threaded comment; however, any edits to it will get removed if the file is opened in a newer version of Excel. Learn more: https://go.microsoft.com/fwlink/?linkid=870924
Comment:
    Has multi-profile permit, but i would rather put it as specialty hospital
Reply:
    Yes, it is specialized</t>
      </text>
    </comment>
    <comment ref="B165" authorId="12" shapeId="0" xr:uid="{8133C049-4427-4C99-B159-09E722A30B0F}">
      <text>
        <t xml:space="preserve">[Threaded comment]
Your version of Excel allows you to read this threaded comment; however, any edits to it will get removed if the file is opened in a newer version of Excel. Learn more: https://go.microsoft.com/fwlink/?linkid=870924
Comment:
    For KG to check: ეს ნარკოლოგიური არ არის?
</t>
      </text>
    </comment>
    <comment ref="B198" authorId="13" shapeId="0" xr:uid="{C99502DE-12CC-4F5B-B9D6-64703FE7460E}">
      <text>
        <t>[Threaded comment]
Your version of Excel allows you to read this threaded comment; however, any edits to it will get removed if the file is opened in a newer version of Excel. Learn more: https://go.microsoft.com/fwlink/?linkid=870924
Comment:
    not sure where to take it: human rights, rehabilitations 
Reply:
    I moved it to specialised ambulatory... they provide psycho (social) rehabilitation...</t>
      </text>
    </comment>
    <comment ref="B204" authorId="14" shapeId="0" xr:uid="{49311788-ACEB-4966-AA4A-A1D4091AB4DC}">
      <text>
        <t>[Threaded comment]
Your version of Excel allows you to read this threaded comment; however, any edits to it will get removed if the file is opened in a newer version of Excel. Learn more: https://go.microsoft.com/fwlink/?linkid=870924
Comment:
    to be removed: test facility
Reply:
    კიბატონო</t>
      </text>
    </comment>
    <comment ref="B215" authorId="15" shapeId="0" xr:uid="{D97133D3-337B-4FC7-BE8E-5A788E356E3C}">
      <text>
        <t>[Threaded comment]
Your version of Excel allows you to read this threaded comment; however, any edits to it will get removed if the file is opened in a newer version of Excel. Learn more: https://go.microsoft.com/fwlink/?linkid=870924
Comment:
    ერთადერთი რაც ამ ორგანიზაციაზე ვიპოვნე, არის წიღისეულის მოპოვების ლიცენზია... მგონი, უბრალოდ წავშალოთ
Reply:
    ალბათ მაღაროებისთვის აქვს რაიმე სამედიცინო პუნქტი
Reply:
    შეიძლება, მაგრამ რატომ მოხვდა ჩვენს ბაზაში? ნიშნავს, რომ რაღაცაზე სმს-მ გადაუხადა ფული. რომ ჩავიხედავთ კონტრაქტში, მივხდებით....</t>
      </text>
    </comment>
    <comment ref="B222" authorId="16" shapeId="0" xr:uid="{3B61C364-912B-47E0-82F9-FF00E4F18407}">
      <text>
        <t xml:space="preserve">[Threaded comment]
Your version of Excel allows you to read this threaded comment; however, any edits to it will get removed if the file is opened in a newer version of Excel. Learn more: https://go.microsoft.com/fwlink/?linkid=870924
Comment:
    სამშობიაროა, მრავალპროფილურის ნებართვით
Reply:
    მაგალითად? ღებულობს ნებისმიერ სომატურ პაციენტს? ანუ აქვს გადაუდებელი მიღება?
Reply:
    as agreed, those hospitals who have multiprofile permit, but do not admit patients with general/somatic conditions, but only deliveries, would be put under maternities
</t>
      </text>
    </comment>
    <comment ref="C233" authorId="17" shapeId="0" xr:uid="{F1936C9B-7DEE-4467-8C95-EFCD0F0F7DB9}">
      <text>
        <t>[Threaded comment]
Your version of Excel allows you to read this threaded comment; however, any edits to it will get removed if the file is opened in a newer version of Excel. Learn more: https://go.microsoft.com/fwlink/?linkid=870924
Comment:
    @Lela Serebryakova (CGC) ეს რა ცხოველია? სახელმწიფომ შექმნა საავადყოფოები?</t>
      </text>
    </comment>
    <comment ref="B278" authorId="18" shapeId="0" xr:uid="{E5DF5958-40E3-455D-AA02-A5AFD62C435F}">
      <text>
        <t>[Threaded comment]
Your version of Excel allows you to read this threaded comment; however, any edits to it will get removed if the file is opened in a newer version of Excel. Learn more: https://go.microsoft.com/fwlink/?linkid=870924
Comment:
    მგონი აფთიაქია
Reply:
    ქეთიმ უნდა უშველოს.</t>
      </text>
    </comment>
    <comment ref="B388" authorId="19" shapeId="0" xr:uid="{503E0E7B-7542-45CF-9979-07C4EB8C48B6}">
      <text>
        <t>[Threaded comment]
Your version of Excel allows you to read this threaded comment; however, any edits to it will get removed if the file is opened in a newer version of Excel. Learn more: https://go.microsoft.com/fwlink/?linkid=870924
Comment:
    for KG validation: please check if this organizations is the same as 202958819
Reply:
    @kgoginashvili@moh.gov.ge აბა გადაამოწმე</t>
      </text>
    </comment>
    <comment ref="B395" authorId="20" shapeId="0" xr:uid="{1B4A6964-D3C8-4F23-AC89-8F0AB892CFEF}">
      <text>
        <t>[Threaded comment]
Your version of Excel allows you to read this threaded comment; however, any edits to it will get removed if the file is opened in a newer version of Excel. Learn more: https://go.microsoft.com/fwlink/?linkid=870924
Comment:
    I could not identify this organization
Reply:
    ეგ შეიძლება გადიოდეს HP.3.3 -ში....</t>
      </text>
    </comment>
    <comment ref="B400" authorId="21" shapeId="0" xr:uid="{6389F557-CCAF-4822-9DA4-413AF8DD9D08}">
      <text>
        <t>[Threaded comment]
Your version of Excel allows you to read this threaded comment; however, any edits to it will get removed if the file is opened in a newer version of Excel. Learn more: https://go.microsoft.com/fwlink/?linkid=870924
Comment:
    I have identified this organization as training provider. should be removed. 
Reply:
    We don't remove.... we "Exclude". Added typology სასწავლო დაწესებულება</t>
      </text>
    </comment>
    <comment ref="B417" authorId="22" shapeId="0" xr:uid="{57DA03D4-76A0-432E-A74D-55E33461AEDD}">
      <text>
        <t>[Threaded comment]
Your version of Excel allows you to read this threaded comment; however, any edits to it will get removed if the file is opened in a newer version of Excel. Learn more: https://go.microsoft.com/fwlink/?linkid=870924
Comment:
    Not sure if it is specilized, or policlinc 
Reply:
    Let's do the following: unless we are sure, we consider all multi-profile outpatient clinics as POLYclinics. We can revise when we have more information.</t>
      </text>
    </comment>
    <comment ref="B425" authorId="23" shapeId="0" xr:uid="{1520DADD-C511-4C93-8141-2DB9DF4285E5}">
      <text>
        <t xml:space="preserve">[Threaded comment]
Your version of Excel allows you to read this threaded comment; however, any edits to it will get removed if the file is opened in a newer version of Excel. Learn more: https://go.microsoft.com/fwlink/?linkid=870924
Comment:
    For KG to validate
</t>
      </text>
    </comment>
    <comment ref="B447" authorId="24" shapeId="0" xr:uid="{C33E96CC-2E8C-43EA-A474-D14E4E35EE21}">
      <text>
        <t xml:space="preserve">[Threaded comment]
Your version of Excel allows you to read this threaded comment; however, any edits to it will get removed if the file is opened in a newer version of Excel. Learn more: https://go.microsoft.com/fwlink/?linkid=870924
Comment:
    For KG to verify
</t>
      </text>
    </comment>
    <comment ref="B452" authorId="25" shapeId="0" xr:uid="{962A206F-CC3A-441F-8E67-13495EED0888}">
      <text>
        <t>[Threaded comment]
Your version of Excel allows you to read this threaded comment; however, any edits to it will get removed if the file is opened in a newer version of Excel. Learn more: https://go.microsoft.com/fwlink/?linkid=870924
Comment:
    This organization is registered as outpatient clinics, but all i found about its activities, was that it was supplying drugs to state via tenders. So I coded it as pharmacy 
Reply:
    ჰო.... მაგრამ ჩვენ ალბათ მოგვიწევს ამოგდება - ეგ შუალედური მოხმარების დაწესებულებაა</t>
      </text>
    </comment>
    <comment ref="B475" authorId="26" shapeId="0" xr:uid="{D68FFF6E-19AE-45CA-8C42-C8BA97E944B4}">
      <text>
        <t xml:space="preserve">[Threaded comment]
Your version of Excel allows you to read this threaded comment; however, any edits to it will get removed if the file is opened in a newer version of Excel. Learn more: https://go.microsoft.com/fwlink/?linkid=870924
Comment:
    for KG to validate
</t>
      </text>
    </comment>
    <comment ref="B476" authorId="27" shapeId="0" xr:uid="{98519129-752D-4E73-BF93-74D23447A6E8}">
      <text>
        <t xml:space="preserve">[Threaded comment]
Your version of Excel allows you to read this threaded comment; however, any edits to it will get removed if the file is opened in a newer version of Excel. Learn more: https://go.microsoft.com/fwlink/?linkid=870924
Comment:
    For KG to validate
</t>
      </text>
    </comment>
    <comment ref="B482" authorId="28" shapeId="0" xr:uid="{93479D18-D43C-49F5-9D3B-F7FD737F134F}">
      <text>
        <t xml:space="preserve">[Threaded comment]
Your version of Excel allows you to read this threaded comment; however, any edits to it will get removed if the file is opened in a newer version of Excel. Learn more: https://go.microsoft.com/fwlink/?linkid=870924
Comment:
    For KG to verify
</t>
      </text>
    </comment>
    <comment ref="B484" authorId="29" shapeId="0" xr:uid="{B7CF6225-9E1D-4E45-96FB-2A4CA391BF65}">
      <text>
        <t xml:space="preserve">[Threaded comment]
Your version of Excel allows you to read this threaded comment; however, any edits to it will get removed if the file is opened in a newer version of Excel. Learn more: https://go.microsoft.com/fwlink/?linkid=870924
Comment:
    for KG to verify
</t>
      </text>
    </comment>
    <comment ref="B485" authorId="30" shapeId="0" xr:uid="{30639A1B-CCA6-4F5A-A942-34F6F448D54A}">
      <text>
        <t xml:space="preserve">[Threaded comment]
Your version of Excel allows you to read this threaded comment; however, any edits to it will get removed if the file is opened in a newer version of Excel. Learn more: https://go.microsoft.com/fwlink/?linkid=870924
Comment:
    for KG to verify
</t>
      </text>
    </comment>
    <comment ref="C486" authorId="31" shapeId="0" xr:uid="{CC0A4673-D816-41B3-90D9-BC73591CB5A9}">
      <text>
        <t>[Threaded comment]
Your version of Excel allows you to read this threaded comment; however, any edits to it will get removed if the file is opened in a newer version of Excel. Learn more: https://go.microsoft.com/fwlink/?linkid=870924
Comment:
    Business name is ᲡᲐᲛᲔᲓᲘᲪᲘᲜᲝ–ᲓᲘᲐᲒᲜᲝᲡᲢᲘᲙᲣᲠᲘ ᲪᲔᲜᲢᲠᲘ ᲐᲚᲔᲙᲝ
Reply:
    სინამდვილეში დიაგნოსტიკააა? თორემ ტატიშვილის კლინიკებსაც ეგრე ქვია....</t>
      </text>
    </comment>
    <comment ref="B487" authorId="32" shapeId="0" xr:uid="{27F26BFC-CD49-477F-8DBC-EF046BA5BB49}">
      <text>
        <t xml:space="preserve">[Threaded comment]
Your version of Excel allows you to read this threaded comment; however, any edits to it will get removed if the file is opened in a newer version of Excel. Learn more: https://go.microsoft.com/fwlink/?linkid=870924
Comment:
    For KG to verify
</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<sst xmlns="http://schemas.openxmlformats.org/spreadsheetml/2006/main" count="47225" uniqueCount="6328">
  <si>
    <t>საიდენტ. კოდი</t>
  </si>
  <si>
    <t>ორგანიზაციის დასახელება</t>
  </si>
  <si>
    <t>IS in Databased</t>
  </si>
  <si>
    <t>106063250</t>
  </si>
  <si>
    <t>ინდივიდუალური მეწარმე ”თემური შენგელია”</t>
  </si>
  <si>
    <t>200006493</t>
  </si>
  <si>
    <t>შპს ქ.თბილისის №2 საოჯახო მედიცინის ცენტრი</t>
  </si>
  <si>
    <t>200006527</t>
  </si>
  <si>
    <t>შპს "ქ. თბილისის № 30 შერეული პოლიკლინიკა - საოჯახო მედიცინის სასწავლო კლინიკური ცენტრი"</t>
  </si>
  <si>
    <t>200006536</t>
  </si>
  <si>
    <t>შპს Mმედი22</t>
  </si>
  <si>
    <t>200006616</t>
  </si>
  <si>
    <t>შპს მოზრდილთა N2 პოლიკლინიკა</t>
  </si>
  <si>
    <t>200007143</t>
  </si>
  <si>
    <t>შპს პირველი სამედიცინო ცენტრი</t>
  </si>
  <si>
    <t>200010022</t>
  </si>
  <si>
    <t>შპს "თბილისის პედიატრიული პრივატ კლინიკა"</t>
  </si>
  <si>
    <t>200010674</t>
  </si>
  <si>
    <t>შპს 5 კლინიკური საავადმყოფო</t>
  </si>
  <si>
    <t>200013083</t>
  </si>
  <si>
    <t>შპს სამკურნალო-პროფილაქტიკური ცენტრი პირველი</t>
  </si>
  <si>
    <t>200079654</t>
  </si>
  <si>
    <t>შპს "მკურნალი 2002"</t>
  </si>
  <si>
    <t>200099384</t>
  </si>
  <si>
    <t xml:space="preserve">შპს ენდოკრინოლოგიის ეროვნული ინსტიტუტი	</t>
  </si>
  <si>
    <t>200122036</t>
  </si>
  <si>
    <t>შპს ჰეალაინ ინტერნეიშნლ</t>
  </si>
  <si>
    <t>200199702</t>
  </si>
  <si>
    <t>შპს რეპროდუქციული მედიცინის ცენტრი უნივერსი</t>
  </si>
  <si>
    <t>200209844</t>
  </si>
  <si>
    <t>შპს "ზაურ ხუბუტიას სახელობის დევნილთა საოჯახო მედიცინის ცენტრი "დიოსკურია"</t>
  </si>
  <si>
    <t>200241648</t>
  </si>
  <si>
    <t>შპს ,,მარნეულის სამედიცინო ცენტრი ადიკ"</t>
  </si>
  <si>
    <t>200254090</t>
  </si>
  <si>
    <t>შპს ულტრამედი</t>
  </si>
  <si>
    <t>201944236</t>
  </si>
  <si>
    <t>შპს სამკურნალო-პროფილაქტიკური ცენტრი "ინტერმედი"</t>
  </si>
  <si>
    <t>201945271</t>
  </si>
  <si>
    <t>შპს "გაგუას კლინიკა"</t>
  </si>
  <si>
    <t>201945280</t>
  </si>
  <si>
    <t>სს მ. იაშვილის სახელობის ბავშვთა ცენტრალური საავადმყოფო</t>
  </si>
  <si>
    <t>201947340</t>
  </si>
  <si>
    <t>შპს "მერმისი"</t>
  </si>
  <si>
    <t>201947368</t>
  </si>
  <si>
    <t>შპს "  № 21 ბავშვთა პოლიკლინიკა "</t>
  </si>
  <si>
    <t>201954242</t>
  </si>
  <si>
    <t>ა(ა)იპ ჯო ენის სამედიცინო ცენტრი</t>
  </si>
  <si>
    <t>201990694</t>
  </si>
  <si>
    <t>შპს აკადემიკოს ფრიდონ თოდუას სამედიცინო ცენტრი-შ.პ.ს. კლინიკური მედიცინის სამეცნიერო-კვლევითი ინსტიტუტი.</t>
  </si>
  <si>
    <t>201991229</t>
  </si>
  <si>
    <t>სს გეფა</t>
  </si>
  <si>
    <t>202051670</t>
  </si>
  <si>
    <t>შპს ქ. თბილისის N3 სამკურნალო პროფილაქტიკური ცენტრი</t>
  </si>
  <si>
    <t>202051689</t>
  </si>
  <si>
    <t>სს კ. ერისთავის სახელობის ექსპერიმენტული და კლინიკური ქირურგიის ეროვნული ცენტრი</t>
  </si>
  <si>
    <t>202051876</t>
  </si>
  <si>
    <t>შპს "აკად. გ. ჩაფიძის სახელობის გადაუდებელი კარდიოლოგიის ცენტრი"</t>
  </si>
  <si>
    <t>202054908</t>
  </si>
  <si>
    <t>შპს "ვ. სანიკიძის სახელობის ომის ვეტერანთა კლინიკური ჰოსპიტალი"</t>
  </si>
  <si>
    <t>202062132</t>
  </si>
  <si>
    <t>შპს "ანგიოლოგია-ანგიოქირურგიის აკადემიური კლინიკა"</t>
  </si>
  <si>
    <t>202172139</t>
  </si>
  <si>
    <t>სს "ტუბერკულოზისა და ფილტვის დაავადებათა ეროვნული ცენტრი"</t>
  </si>
  <si>
    <t>202193544</t>
  </si>
  <si>
    <t>შპს აკადემიკოს ო. ღუდუშაურის სახელობის ეროვნული სამედიცინო ცენტრი</t>
  </si>
  <si>
    <t>202203123</t>
  </si>
  <si>
    <t>შპს პსპ ფარმა</t>
  </si>
  <si>
    <t>202207450</t>
  </si>
  <si>
    <t>შპს სამედიცინო ცენტრი ქირონი</t>
  </si>
  <si>
    <t>202230157</t>
  </si>
  <si>
    <t>შპს სახალხო აფთიაქი</t>
  </si>
  <si>
    <t>202249110</t>
  </si>
  <si>
    <t>შპს "იმედის კლინიკა"</t>
  </si>
  <si>
    <t>202249968</t>
  </si>
  <si>
    <t>შპს წინამძღვრიშვილის სახელობის კარდიოლოგიის ცენტრი (გერმანულ-ქართული კლინიკა)</t>
  </si>
  <si>
    <t>202377178</t>
  </si>
  <si>
    <t>შპს კუზანოვის კლინიკა Kuzanov clinic LLC</t>
  </si>
  <si>
    <t>202441866</t>
  </si>
  <si>
    <t>შპს ,,გევა–კლინიკ"</t>
  </si>
  <si>
    <t>202442730</t>
  </si>
  <si>
    <t>ა(ა) იპ ეროვნული სკრინიგ ცენტრი დიდუბის ფილიალი</t>
  </si>
  <si>
    <t>ა(ა)იპ ეროვნული სკრინინგ ცენტრი ვარკეთილის ფილიალი</t>
  </si>
  <si>
    <t>202442981</t>
  </si>
  <si>
    <t>შპს „თბილისის გულისა და სისხლძარღვთა კლინიკა“</t>
  </si>
  <si>
    <t>202450052</t>
  </si>
  <si>
    <t>შპს "იკამედი ფოთი"</t>
  </si>
  <si>
    <t>202453987</t>
  </si>
  <si>
    <t>შპს გიდმედი</t>
  </si>
  <si>
    <t>202462655</t>
  </si>
  <si>
    <t>შპს N ქირონ +</t>
  </si>
  <si>
    <t>202462708</t>
  </si>
  <si>
    <t>შპს „ინ ვიტრო“ განაყოფიერების ცენტრი</t>
  </si>
  <si>
    <t>202463752</t>
  </si>
  <si>
    <t>შპს ყელ-ყურ-ცხვირის სნეულებათა ეროვნული ცენტრი ჯაფარიძე-ქევანიშვილის კლინიკა</t>
  </si>
  <si>
    <t>202887279</t>
  </si>
  <si>
    <t>შპს "ქ. თბილისის კარდიოლოგიური საავადმყოფო"</t>
  </si>
  <si>
    <t>202901832</t>
  </si>
  <si>
    <t>შპს წმინდა მიქაელ მთავარანგელოზის სახელობის მრავალპროფილიანი კლინიკური საავადმყოფო</t>
  </si>
  <si>
    <t>202905945</t>
  </si>
  <si>
    <t>შპს საოჯახო მედიცინის ეროვნული სასწავლო ცენტრი</t>
  </si>
  <si>
    <t>202940372</t>
  </si>
  <si>
    <t>ააიპ ბერძნული სამედიცინო ფონდი "ჰიპოკრატე"</t>
  </si>
  <si>
    <t>202948819</t>
  </si>
  <si>
    <t>შპს სენა-მედი</t>
  </si>
  <si>
    <t>203826645</t>
  </si>
  <si>
    <t>შპს თბილისის ცენტრალური საავადმყოფო</t>
  </si>
  <si>
    <t>203827608</t>
  </si>
  <si>
    <t>ს/ს ჩაჩავას კლინიკა</t>
  </si>
  <si>
    <t>203852036</t>
  </si>
  <si>
    <t>შპს თბილისის №13 პოლიკლინიკა</t>
  </si>
  <si>
    <t>203853614</t>
  </si>
  <si>
    <t>შპს პედიატრიის ინსტიტუტი, ალერგიისა და რევმატოლოგიის ცენტრი</t>
  </si>
  <si>
    <t>203855532</t>
  </si>
  <si>
    <t>შპს "ოქროს საწმისი -XXI საუკუნე"</t>
  </si>
  <si>
    <t>204380035</t>
  </si>
  <si>
    <t>შპს თბილისის ბალნეოლოგიური კურორტი თბილისი-SPA ჯანმრთელობის და სამედიცინო რეაბილიტაციის ეროვნული სამეცნიერო პრაქტიკული ცენტრი</t>
  </si>
  <si>
    <t>204395298</t>
  </si>
  <si>
    <t>შპს შალვა (დავით) ქორიძის სახელობის სამშობიარო სახლი</t>
  </si>
  <si>
    <t>204420493</t>
  </si>
  <si>
    <t>შპს  სამედიცინო ცენტრი "იუნონა"</t>
  </si>
  <si>
    <t>204475068</t>
  </si>
  <si>
    <t>შპს "ჯანმრთელობა"</t>
  </si>
  <si>
    <t>204483380</t>
  </si>
  <si>
    <t>შპს საქართველოს საპატრიარქოს წმიდა იოაკიმე და ანას სახელობის სამედიცინო ცენტრი</t>
  </si>
  <si>
    <t>204522515</t>
  </si>
  <si>
    <t>შპს „საოჯახო მედიცინის ცენტრი - აფხაზეთი“</t>
  </si>
  <si>
    <t>204853783</t>
  </si>
  <si>
    <t>შპს "ალსს"</t>
  </si>
  <si>
    <t>204856129</t>
  </si>
  <si>
    <t>შპს „„უნიკალი““</t>
  </si>
  <si>
    <t>204868562</t>
  </si>
  <si>
    <t>შპს, ქ.თბილისის საოჯახო მედიცინის სასწავლო კლინიკური ცენტრი</t>
  </si>
  <si>
    <t>204868624</t>
  </si>
  <si>
    <t>ს/ს "თანამედროვე სამედიცინო ტექნოლოგიები"</t>
  </si>
  <si>
    <t>204869455</t>
  </si>
  <si>
    <t>შპს  წყნეთის საექიმო ამბულატორია</t>
  </si>
  <si>
    <t>204871594</t>
  </si>
  <si>
    <t>შპს "ქ.თბილისის ბავშვთა ინფექციური კლინიკური საავადმყოფო"</t>
  </si>
  <si>
    <t>204877785</t>
  </si>
  <si>
    <t>ა(ა)იპ ასოციაცია "გენეზისი"</t>
  </si>
  <si>
    <t>204898441</t>
  </si>
  <si>
    <t>შპს ეს კა იმპექსი</t>
  </si>
  <si>
    <t>204900250</t>
  </si>
  <si>
    <t>ავადმყოფთა მომსახურე სასულიერო პირთა ორდენის (კამილიელების) ფილიალი საქართველოში</t>
  </si>
  <si>
    <t>204907734</t>
  </si>
  <si>
    <t>შპს "ბიბიდა"</t>
  </si>
  <si>
    <t>204923262</t>
  </si>
  <si>
    <t>შპს დავით ტატიშვილის სამედიცინო ცენტრი</t>
  </si>
  <si>
    <t>204927543</t>
  </si>
  <si>
    <t>შპს მედი ქლაბ ჯორჯია</t>
  </si>
  <si>
    <t>204966858</t>
  </si>
  <si>
    <t>შპს მ.ზოდელავას ჰემატოლოგიური ცენტრი</t>
  </si>
  <si>
    <t>204999957</t>
  </si>
  <si>
    <t>ახალი მზერა</t>
  </si>
  <si>
    <t>შპს ახალი მზერა</t>
  </si>
  <si>
    <t>205005527</t>
  </si>
  <si>
    <t>შპს  ქ.თბილისის ონკოლოგიური დისპანსერი</t>
  </si>
  <si>
    <t>205010520</t>
  </si>
  <si>
    <t>შეზღუდული პასუხისმგებლობის საზოგადოება  "ჰელსი"</t>
  </si>
  <si>
    <t>205014946</t>
  </si>
  <si>
    <t>შპს თვალის კლინიკა ოპტიმედი</t>
  </si>
  <si>
    <t>205165453</t>
  </si>
  <si>
    <t>შპს აკადემიკოს ნიკოლოზ ყიფშიძის სახელობის ცენტრალური საუნივერსიტეტო კლინიკა</t>
  </si>
  <si>
    <t>205190540</t>
  </si>
  <si>
    <t>შპს დევნილთა საოჯახო მედიცინის ცენტრი ცხუმი</t>
  </si>
  <si>
    <t>205203386</t>
  </si>
  <si>
    <t>შპს „ოჯახის ექიმის სამედიცინო ცენტრი“</t>
  </si>
  <si>
    <t>205204615</t>
  </si>
  <si>
    <t>შპს ესთეტიკ-სერვისი</t>
  </si>
  <si>
    <t>205207391</t>
  </si>
  <si>
    <t>შპს ჰელსი T.E.</t>
  </si>
  <si>
    <t>205210467</t>
  </si>
  <si>
    <t>შპს ნიუ ჰოსპიტალს</t>
  </si>
  <si>
    <t>205218030</t>
  </si>
  <si>
    <t>შპს მედკაპიტალი</t>
  </si>
  <si>
    <t>205231710</t>
  </si>
  <si>
    <t>შპს ზურაბ საბახტარაშვილის რეპროდუქციული კლინიკა</t>
  </si>
  <si>
    <t>205250618</t>
  </si>
  <si>
    <t>შპს "ისრაელი-საქართველოს სამედიცინო კვლევითი კლინიკა ჰელსიკორი"</t>
  </si>
  <si>
    <t>205250967</t>
  </si>
  <si>
    <t>შპს "სოციალური სახლი" სიღნაღის ფილიალი</t>
  </si>
  <si>
    <t>205263052</t>
  </si>
  <si>
    <t>შპს „გინიკა+“</t>
  </si>
  <si>
    <t>205276770</t>
  </si>
  <si>
    <t>შპს ელიავას საერთაშორისო ფაგოთერაპიული ცენტრი</t>
  </si>
  <si>
    <t>205279740</t>
  </si>
  <si>
    <t>სს ჯერარსი</t>
  </si>
  <si>
    <t>205284093</t>
  </si>
  <si>
    <t>შპს ონკოლოგიის სამეცნიერო კვლევითი ცენტრი</t>
  </si>
  <si>
    <t>205286055</t>
  </si>
  <si>
    <t>შპს ,,ანშენ ფარმასიუთიქალსი"</t>
  </si>
  <si>
    <t>206037484</t>
  </si>
  <si>
    <t>შპს "თბილისის ენდოკრინოლოგიური ცენტრი MG"</t>
  </si>
  <si>
    <t>206039758</t>
  </si>
  <si>
    <t>შპს "ქ. თბილისის  № 11 სამკურნალო-პროფილაქტიკური ცენტრი"</t>
  </si>
  <si>
    <t>206040728</t>
  </si>
  <si>
    <t>შპს ქ.თბილისის №19 მოზრდილთა პოლიკლინიკა</t>
  </si>
  <si>
    <t>206040988</t>
  </si>
  <si>
    <t>შპს თბილისის N4 საოჯახო მედიცინის ცენტრი</t>
  </si>
  <si>
    <t>206041086</t>
  </si>
  <si>
    <t>შპს თბილისის სამკურნალო-პროფილაქტიკური ცენტრი-ძველი ავლაბარი</t>
  </si>
  <si>
    <t>206042799</t>
  </si>
  <si>
    <t>შპს ისნის რაიონის  N5 მოზრდილთა პოლიკლინიკა</t>
  </si>
  <si>
    <t>206047400</t>
  </si>
  <si>
    <t>შპს აკ. ვ. ივერიელის სახელობის ენდოკრინოლოგია-მეტაბოლოგია-დიაბეტოლოგიის ცენტრი ”ენმედიცი”</t>
  </si>
  <si>
    <t>206047455</t>
  </si>
  <si>
    <t>შპს თბილისის პირველი კლინიკური საავადმყოფო</t>
  </si>
  <si>
    <t>206047464</t>
  </si>
  <si>
    <t>შპს გადაუდებელი ქირურგიისა და ტრავმატოლოგიის ცენტრი</t>
  </si>
  <si>
    <t>206047712</t>
  </si>
  <si>
    <t>შპს ბორის ყიფიანის სახელობის ყელ-ყურ-ცხვირის კლინიკა</t>
  </si>
  <si>
    <t>206048533</t>
  </si>
  <si>
    <t>შპს კარდიოლოგიური კლინიკა გული</t>
  </si>
  <si>
    <t>206061795</t>
  </si>
  <si>
    <t>შპს "სამკურნალო-სადიაგნოსტიკო ცენტრი სამგორი მედი"</t>
  </si>
  <si>
    <t>206063383</t>
  </si>
  <si>
    <t>შპს ლ. მანაგაძის სახელობის უროლოგიის ეროვნული ცენტრი</t>
  </si>
  <si>
    <t>206089169</t>
  </si>
  <si>
    <t>ააიპ საქართველოს საპატრიარქოს თერაპიული კლინიკა უპოვართათვის და მისი განვითარების ფონდი</t>
  </si>
  <si>
    <t>206111330</t>
  </si>
  <si>
    <t>შპს ლითოტრიფსია</t>
  </si>
  <si>
    <t>206120730</t>
  </si>
  <si>
    <t>შპს ჩიჩუების სამედიცინო ცენტრი მზერა</t>
  </si>
  <si>
    <t>206269045</t>
  </si>
  <si>
    <t>შპს დევნილთა საოჯახო მედიცინის ცენტრი</t>
  </si>
  <si>
    <t>206334162</t>
  </si>
  <si>
    <t>შპს კლინიკა ნიუმედი</t>
  </si>
  <si>
    <t>206335367</t>
  </si>
  <si>
    <t>შპს "მედ ჯორჯია"</t>
  </si>
  <si>
    <t>206344062</t>
  </si>
  <si>
    <t>შპს სამედიცინო ამბულატორია „ფონიჭალა“</t>
  </si>
  <si>
    <t>208146834</t>
  </si>
  <si>
    <t>შპს  მოზრდილთა 25-ე პოლიკლინიკა</t>
  </si>
  <si>
    <t>208173885</t>
  </si>
  <si>
    <t>შპს ლილოს სამედიცინო ცენტრი</t>
  </si>
  <si>
    <t>208184702</t>
  </si>
  <si>
    <t>შპს  "მედელანა"</t>
  </si>
  <si>
    <t>209472881</t>
  </si>
  <si>
    <t>შპს "თბ.  №24   ბავშვთა პოლიკლინიკა"</t>
  </si>
  <si>
    <t>209473023</t>
  </si>
  <si>
    <t>შპს "თბილისის  №2 სამკურნალო-პროფილაქტიკური ცენტრი"</t>
  </si>
  <si>
    <t>21001003751</t>
  </si>
  <si>
    <t>ინდივიდუალური მეწარმე ვახტანგი ზარნაძე</t>
  </si>
  <si>
    <t>211325216</t>
  </si>
  <si>
    <t>შპს "სამკურნალო პროფილაქტიკური ცენტრი "სიცოცხლე"</t>
  </si>
  <si>
    <t>211328703</t>
  </si>
  <si>
    <t>სსიპ "თბილისის სახელმწიფო სამედიცინო უნივერსიტეტის პირველი საუნივერსიტეტო კლინიკა"</t>
  </si>
  <si>
    <t>სსიპ თბილისის სახელმწიფო სამედიცინო უნივერსიტეტი</t>
  </si>
  <si>
    <t>211334331</t>
  </si>
  <si>
    <t>ს/ს  ჰემატოლოგიისა და ტრანსფუზიოლოგიის ს/კ ინსტიტუტი</t>
  </si>
  <si>
    <t>211336981</t>
  </si>
  <si>
    <t>შპს  დედათა და ბავშვთა სამკურნალო-პროფილაქტიკური ცენტრი</t>
  </si>
  <si>
    <t>211340949</t>
  </si>
  <si>
    <t>შპს "ქ. თბილისის  № 14 შერეული პოლიკლინიკა"</t>
  </si>
  <si>
    <t>შპს ქ. თბილისის №14 შერეული პოლიკლინიკა</t>
  </si>
  <si>
    <t>211357663</t>
  </si>
  <si>
    <t>შპს "თვალის მიკროქირურგიის ჯავრიშვილის კლინიკა "ოფთალმიჯი"</t>
  </si>
  <si>
    <t>შპს თვალის მიკროქირურგიის ჯავრიშვილის კლინიკა "ოფთალმიჯი"</t>
  </si>
  <si>
    <t>211357814</t>
  </si>
  <si>
    <t>სს "ქ. თბ.მოზრდილთა N26  პოლიკლინიკა"</t>
  </si>
  <si>
    <t>211381994</t>
  </si>
  <si>
    <t>შპს ჯანმრთელობის ცენტრი</t>
  </si>
  <si>
    <t>211385767</t>
  </si>
  <si>
    <t>შპს მაღალი სამედიცინო ტექნოლოგიების ცენტრი, საუნივერსიტეტო კლინიკა</t>
  </si>
  <si>
    <t>211386695</t>
  </si>
  <si>
    <t>შპს ავერსი-ფარმა</t>
  </si>
  <si>
    <t>211397335</t>
  </si>
  <si>
    <t>შპს  "იმუნიზაციის ცენტრი"</t>
  </si>
  <si>
    <t>212002580</t>
  </si>
  <si>
    <t>შპს ავერსის კლინიკა</t>
  </si>
  <si>
    <t>212153747</t>
  </si>
  <si>
    <t>შპს ვ. ბოჭორიშვილის სახელობის სეფსისის საწინააღმდეგო ცენტრი"</t>
  </si>
  <si>
    <t>212153756</t>
  </si>
  <si>
    <t>სს ინფექციური პათოლოგიის შიდსისა და კლინიკური იმუნოლოგიის სამეცნიერო-პრაქტიკული ცენტრი</t>
  </si>
  <si>
    <t>212670796</t>
  </si>
  <si>
    <t>შ.პ.ს.   " ქუთაისის N4  შერეული  პოლიკლინიკა"</t>
  </si>
  <si>
    <t>შ.პ.ს. " ქუთაისის N4 შერეული პოლიკლინიკა"</t>
  </si>
  <si>
    <t>212672080</t>
  </si>
  <si>
    <t>შპს ო.ჩხობაძის სახელობის ინვალიდთა და ხანდაზმულთა სამკურნალო-სარეაბილიტაციო კლინიკური ცენტრი</t>
  </si>
  <si>
    <t>212674710</t>
  </si>
  <si>
    <t>შეზღუდული პასუხისმგებლობის საზოგადოება "ქუთაისის  N2 პოლიკლინიკა"</t>
  </si>
  <si>
    <t>212677566</t>
  </si>
  <si>
    <t>შპს "ქუთაისის რეგიონალური სისხლის ბანკი"</t>
  </si>
  <si>
    <t>212685414</t>
  </si>
  <si>
    <t>შპს ქუთაისის საეკლესიო საავადმყოფო - "წმ. დავით აღმაშენებლის სახელობის  ქსენონი "</t>
  </si>
  <si>
    <t>212685423</t>
  </si>
  <si>
    <t>შპს ქუთაისის ცენტრალური საავადმყოფო</t>
  </si>
  <si>
    <t>212686477</t>
  </si>
  <si>
    <t>შ.პ.ს. "ქუთაისის მოზრდილთა N5 პოლიკლინიკა"</t>
  </si>
  <si>
    <t>212688064</t>
  </si>
  <si>
    <t>შპს ქუთაისის ბავშვთა და მოზრდილთა №4 სამკურნალო-დიაგნოსტიკური ცენტრი</t>
  </si>
  <si>
    <t>212691336</t>
  </si>
  <si>
    <t>შპს  ქუთაისის  ბავშვთა  N 3 პოლიკლინიკა</t>
  </si>
  <si>
    <t>212691354</t>
  </si>
  <si>
    <t>შპს ლჯ და კომპანია - დასავლეთ საქართველოს ტუბერკულოზისა და ინფექციურ პათოლოგიათა ცენტრი</t>
  </si>
  <si>
    <t>212693487</t>
  </si>
  <si>
    <t>შპს "ხონელიძის კლინიკა"</t>
  </si>
  <si>
    <t>212693637</t>
  </si>
  <si>
    <t>შპს დიმიტრი მხეიძის სახელობის ყელ-ყურ-ცხვირის კლინიკა გიდი</t>
  </si>
  <si>
    <t>212693780</t>
  </si>
  <si>
    <t>შპს ”ქუთაისის დ. ნაზარიშვილის სახ. საოჯახო მედიცინისა და საოჯახო მედიცინის რეგიონალური სასწავლო ცენტრი”</t>
  </si>
  <si>
    <t>212697820</t>
  </si>
  <si>
    <t>შ.პ.ს. "ქუთაისის  მე-3 ქალთა კონსულტაცია"</t>
  </si>
  <si>
    <t>212749329</t>
  </si>
  <si>
    <t>შპს დევნილთა საოჯახო მედიცინის ცენტრი - ბიჭვინთა</t>
  </si>
  <si>
    <t>212798070</t>
  </si>
  <si>
    <t>შპს ბომონდი</t>
  </si>
  <si>
    <t>212806766</t>
  </si>
  <si>
    <t>შპს კლინიკა-ლჯ</t>
  </si>
  <si>
    <t>212841424</t>
  </si>
  <si>
    <t xml:space="preserve">შპს აკად. ზ. ცხაკაიას სახ. დასავლეთ  საქართველოს ინტერვენციული მედიცინის ეროვნული ცენტრი  </t>
  </si>
  <si>
    <t>212872300</t>
  </si>
  <si>
    <t>შპს მარი T</t>
  </si>
  <si>
    <t>212913276</t>
  </si>
  <si>
    <t>შპს  „ქუთაისის N1 პირველადი ჯანდაცვის ცენტრი“</t>
  </si>
  <si>
    <t>215082746</t>
  </si>
  <si>
    <t>შპს ბავშვთა პოლიკლინიკა</t>
  </si>
  <si>
    <t>215083898</t>
  </si>
  <si>
    <t>შპს „ N2 პოლიკლინიკა“</t>
  </si>
  <si>
    <t>215083923</t>
  </si>
  <si>
    <t>შპს გაერთიანებული სამშობიარო სახლი</t>
  </si>
  <si>
    <t>215139124</t>
  </si>
  <si>
    <t>შპს "აფხაზეთიდან იძულებით გადაადგილებულ პირთა ფოთის პოლიკლინიკა"</t>
  </si>
  <si>
    <t>216293311</t>
  </si>
  <si>
    <t>შპს  ოჯახის ექიმი</t>
  </si>
  <si>
    <t>216296639</t>
  </si>
  <si>
    <t>სს "რუსთავის ცენტრალური საავადმყოფო"</t>
  </si>
  <si>
    <t>216314977</t>
  </si>
  <si>
    <t>სს "რუსთავის #2 სამკურნალო-დიაგნოსტიკური ცენტრი"</t>
  </si>
  <si>
    <t>216315681</t>
  </si>
  <si>
    <t>სს "რუსთავის ბავშვთა საავადმყოფო"</t>
  </si>
  <si>
    <t>216315690</t>
  </si>
  <si>
    <t>სს "რუსთავის სამშობიარო სახლი"</t>
  </si>
  <si>
    <t>216316975</t>
  </si>
  <si>
    <t>შპს ქ.რუსთავის #1 დიაგნოსტიკური ცენტრი</t>
  </si>
  <si>
    <t>216452265</t>
  </si>
  <si>
    <t>შპს "მარდალეიშვილის სამედიცინო ცენტრი-რუსთავი"</t>
  </si>
  <si>
    <t>216453219</t>
  </si>
  <si>
    <t xml:space="preserve">შპს ქ. რუსთავის №1 პოლიკლინიკა </t>
  </si>
  <si>
    <t>217879115</t>
  </si>
  <si>
    <t xml:space="preserve">  შპს "ნოვა მედი"</t>
  </si>
  <si>
    <t>217879259</t>
  </si>
  <si>
    <t>სს  "იავნანა"</t>
  </si>
  <si>
    <t>217879598</t>
  </si>
  <si>
    <t>შპს "შინდისის საავადმყოფო"</t>
  </si>
  <si>
    <t>217885251</t>
  </si>
  <si>
    <t>შპს იმედი და მარიამი</t>
  </si>
  <si>
    <t>218064699</t>
  </si>
  <si>
    <t>სსიპ გიორგი აბრამიშვილის სახელობის საქართველოს თავდაცვის სამინისტროს სამხედრო ჰოსპიტალი</t>
  </si>
  <si>
    <t>218071681</t>
  </si>
  <si>
    <t>შპს „ჯ. გოგიაშვილის კლინიკა"</t>
  </si>
  <si>
    <t>219992747</t>
  </si>
  <si>
    <t>შპს ზუგდიდის რაიონის ამბულატორიულ-პოლიკლინიკური გაერთიანება</t>
  </si>
  <si>
    <t>219993657</t>
  </si>
  <si>
    <t>შპს "კურაციო ზ"</t>
  </si>
  <si>
    <t>219996495</t>
  </si>
  <si>
    <t>შპს დარჩელის სამედიცინო ცენტრი</t>
  </si>
  <si>
    <t>219998705</t>
  </si>
  <si>
    <t>სს ზუგდიდის მრავალპროფილიანი კლინიკური საავადმყოფო "რესპუბლიკა"</t>
  </si>
  <si>
    <t>219999009</t>
  </si>
  <si>
    <t>შპს "ზუგდიდის ინფექციური საავადმყოფო"</t>
  </si>
  <si>
    <t>219999303</t>
  </si>
  <si>
    <t>სს "ენგურის სამედიცინო კომპლექსი"</t>
  </si>
  <si>
    <t>220004616</t>
  </si>
  <si>
    <t>შპს "ტერმინალი"</t>
  </si>
  <si>
    <t>220007061</t>
  </si>
  <si>
    <t>შ.პ.ს. "ზუგდიდის ბავშვთა პოლიკლინიკა</t>
  </si>
  <si>
    <t>220341841</t>
  </si>
  <si>
    <t>ააიპ რეაბილიტაციის და განვითარების საქველმოქმედო ცენტრი თანაზიარი</t>
  </si>
  <si>
    <t>220395347</t>
  </si>
  <si>
    <t>შპს "აფხაზეთიდან იძულებით გადაადგილებულ პირთა ზუგდიდის  პოლიკლინიკა"</t>
  </si>
  <si>
    <t>221269963</t>
  </si>
  <si>
    <t>შ.პ.ს.  წყალტუბოს  რაიონული  საავადმყოფო</t>
  </si>
  <si>
    <t>221273315</t>
  </si>
  <si>
    <t>შ.პ.ს. "გეგუთის  პოლიკლინიკა"</t>
  </si>
  <si>
    <t>221275901</t>
  </si>
  <si>
    <t>შ.პ.ს ." აფხაზეთიდან იძულებით გადაადგილებულ პირთა წყალტუბოს პოლიკლინიკა"</t>
  </si>
  <si>
    <t>221286855</t>
  </si>
  <si>
    <t>შპს ქალთა ჯანმრთელობის ცენტრი ჰერა</t>
  </si>
  <si>
    <t>222430929</t>
  </si>
  <si>
    <t>შპს  აბაშის ამბულატორულ  პოლიკლინიკური გაერთიანება</t>
  </si>
  <si>
    <t>222432687</t>
  </si>
  <si>
    <t>შპს შანი აბაშის საოჯახო მედიცინის ცენტრი</t>
  </si>
  <si>
    <t>224070181</t>
  </si>
  <si>
    <t>შპს „ნათია-777“</t>
  </si>
  <si>
    <t>225364842</t>
  </si>
  <si>
    <t xml:space="preserve"> შპს სავადმყოფო-პოლიკლინიკური გაერთიანება</t>
  </si>
  <si>
    <t>225365315</t>
  </si>
  <si>
    <t>შპს "ქვეშის საექიმო ამბულატორია"</t>
  </si>
  <si>
    <t>225365351</t>
  </si>
  <si>
    <t>შპს "ნახიდურის სასოფლო ამბულატორია"</t>
  </si>
  <si>
    <t>225368330</t>
  </si>
  <si>
    <t>შპს "ბოლნისის ცენტრალური კლინიკა"</t>
  </si>
  <si>
    <t>225379658</t>
  </si>
  <si>
    <t>შპს ,,ტრიო-მედი"</t>
  </si>
  <si>
    <t>225379845</t>
  </si>
  <si>
    <t>შპს "ბოლნისის პირველადი ჯანდაცვის ცენტრი"</t>
  </si>
  <si>
    <t>226521298</t>
  </si>
  <si>
    <t>შპს "კოჯრის საექიმო  ამბულატორია"</t>
  </si>
  <si>
    <t>226525043</t>
  </si>
  <si>
    <t>შპს "კუმისის  ამბულატორია"</t>
  </si>
  <si>
    <t>226526097</t>
  </si>
  <si>
    <t>შპს ნორიოს საექიმო ამბულატორია</t>
  </si>
  <si>
    <t>226576452</t>
  </si>
  <si>
    <t>შპს ქესალოს საექიმო ამბულატორია ჯავიდ</t>
  </si>
  <si>
    <t>227717977</t>
  </si>
  <si>
    <t>შპს "ჰიპოკრატე"</t>
  </si>
  <si>
    <t>227766842</t>
  </si>
  <si>
    <t>ა(ა)იპ ფრანგული სამედიცინო ცენტრი კახეთი-იონი</t>
  </si>
  <si>
    <t>230031881</t>
  </si>
  <si>
    <t>შპს "აისი 96"</t>
  </si>
  <si>
    <t>230070099</t>
  </si>
  <si>
    <t>შეზღუდული პასუხისმგებლობის საზოგადოება ფერომედი</t>
  </si>
  <si>
    <t>230805117</t>
  </si>
  <si>
    <t>შპს "მანგლისის საავადმყოფო პოლიკლინიკა"</t>
  </si>
  <si>
    <t>231169507</t>
  </si>
  <si>
    <t xml:space="preserve">შპს თელავის რაიონული საავადმყოფო </t>
  </si>
  <si>
    <t>231169810</t>
  </si>
  <si>
    <t>შპს "ავთანდილ ყამბარაშვილის კლინიკა"</t>
  </si>
  <si>
    <t>231169874</t>
  </si>
  <si>
    <t>შპს სიხარული</t>
  </si>
  <si>
    <t>231184232</t>
  </si>
  <si>
    <t>შპს ბავშვთა ჯანმრთელობის ცენტრი</t>
  </si>
  <si>
    <t>233104609</t>
  </si>
  <si>
    <t>შპს კელაპტარი</t>
  </si>
  <si>
    <t>233644848</t>
  </si>
  <si>
    <t>შპს ჯანმრთელობა</t>
  </si>
  <si>
    <t>234178378</t>
  </si>
  <si>
    <t>შპს "მარნეულის რაიონის ამბულატორიულ-პოლიკლინიკური გაერთიანება"</t>
  </si>
  <si>
    <t>235434543</t>
  </si>
  <si>
    <t>შპს  მარტვილის მრავალპროფილიანი საავადმყოფო</t>
  </si>
  <si>
    <t>236035465</t>
  </si>
  <si>
    <t>შპს "მცხეთის პირველადი  ჯანდაცვის ცენტრი ჯანმრთელი თაობა"</t>
  </si>
  <si>
    <t>236035517</t>
  </si>
  <si>
    <t>შპს "რეგიონული ჯანდაცვის ცენტრი"</t>
  </si>
  <si>
    <t>შპს "რეგიონული ჯანდაცვის ცენტრი"-დმანისი</t>
  </si>
  <si>
    <t>შპს "რეგიონული ჯანდაცვის ცენტრი"-თეთრიწყაროს რ-ნი</t>
  </si>
  <si>
    <t>შპს რეგიონული ჯანდაცვის ცენტრი</t>
  </si>
  <si>
    <t>შპს რეგიონული ჯანდაცვის ცენტრი -ბორითის გადაუდებელი დახმარების კლინიკა</t>
  </si>
  <si>
    <t>236035553</t>
  </si>
  <si>
    <t>მცხეთა. სოფ. ქსანი.  შპს მკურნალი XXI</t>
  </si>
  <si>
    <t>236035688</t>
  </si>
  <si>
    <t>შპს "დასტაქარი"</t>
  </si>
  <si>
    <t>236035820</t>
  </si>
  <si>
    <t>შპს "ნიჩბისი"</t>
  </si>
  <si>
    <t>236036160</t>
  </si>
  <si>
    <t>მცხეთის დისპანსერი შპს  "ეპიდაკრი"   (ლისი)</t>
  </si>
  <si>
    <t>236058742</t>
  </si>
  <si>
    <t>შპს თქვენი კლინიკა</t>
  </si>
  <si>
    <t>236689696</t>
  </si>
  <si>
    <t>შპს სატახა</t>
  </si>
  <si>
    <t>237080172</t>
  </si>
  <si>
    <t>შ.პ.ს  სააქიმო</t>
  </si>
  <si>
    <t>237080984</t>
  </si>
  <si>
    <t>შპს  ოზურგეთის ბავშვთა სამკურნალო ცენტრი</t>
  </si>
  <si>
    <t>238726072</t>
  </si>
  <si>
    <t>შპს ”ბავშვთა საავადმყოფო”</t>
  </si>
  <si>
    <t>238726544</t>
  </si>
  <si>
    <t>შპს "პედიატრი"</t>
  </si>
  <si>
    <t>239403203</t>
  </si>
  <si>
    <t>დოსტაქარი</t>
  </si>
  <si>
    <t>239403463</t>
  </si>
  <si>
    <t>სს საჩხერის რაიონული საავადმყოფო-პოლიკლინიკური გაერთიანება</t>
  </si>
  <si>
    <t>239865071</t>
  </si>
  <si>
    <t>შპს "სენაკის საავადმყოფო-პოლიკლინიკური გაერთიანება"</t>
  </si>
  <si>
    <t>239866542</t>
  </si>
  <si>
    <t>შპს ”სენაკის ბავშვთა საავადმყოფო”</t>
  </si>
  <si>
    <t>239866551</t>
  </si>
  <si>
    <t>შპს "ამბულატორიულ-პოლიკლინიკური გაერთიანება"</t>
  </si>
  <si>
    <t>239866560</t>
  </si>
  <si>
    <t>შ.პ.ს . სენაკის სამშობიარო სახლი.</t>
  </si>
  <si>
    <t>239866588</t>
  </si>
  <si>
    <t>ს/ს "სენაკის რაი-საავადმყოფო"</t>
  </si>
  <si>
    <t>239890668</t>
  </si>
  <si>
    <t>შპს "სენაკის დევნილთა პოლიკლინიკა"</t>
  </si>
  <si>
    <t>240389860</t>
  </si>
  <si>
    <t>შპს დემეტრაშვილი</t>
  </si>
  <si>
    <t>240392758</t>
  </si>
  <si>
    <t>შპს პანაცეა</t>
  </si>
  <si>
    <t>240886920</t>
  </si>
  <si>
    <t>შპს "პულსი"</t>
  </si>
  <si>
    <t>240904900</t>
  </si>
  <si>
    <t>შ.პ.ს. " დასტაქარი"</t>
  </si>
  <si>
    <t>242005977</t>
  </si>
  <si>
    <t>შპს "ჯანმრთელობის სახლი გურიაში"</t>
  </si>
  <si>
    <t>242261342</t>
  </si>
  <si>
    <t>ს.ს. "ნ. მიქაიას სახ. ჩხოროწყუს  სამშობიარო სახლი"</t>
  </si>
  <si>
    <t>242261351</t>
  </si>
  <si>
    <t>შპს "ჩხოროწყუს  ამბულატორიულ-პოლიკლინიკური გაერთიანება"</t>
  </si>
  <si>
    <t>242261431</t>
  </si>
  <si>
    <t>სს ჩხოროწყუს რაიონული ცენტრალური საავადმყოფო</t>
  </si>
  <si>
    <t>242728839</t>
  </si>
  <si>
    <t>შპს "ჯვარის საავადმყოფო "ენგურჰესი"</t>
  </si>
  <si>
    <t>242730096</t>
  </si>
  <si>
    <t>შპს ქ. ჯვარის პოლიკლინიკა</t>
  </si>
  <si>
    <t>242730247</t>
  </si>
  <si>
    <t>შპს ე. კ. ფიფიას სახ.  „წალენჯიხის ცენტრალური საავადმყოფო”</t>
  </si>
  <si>
    <t>242739961</t>
  </si>
  <si>
    <t>შპს " აფხაზეთიდან იძულებით გადაადგილებულ პირთა ჯვარის ამბულატორია"</t>
  </si>
  <si>
    <t>243861228</t>
  </si>
  <si>
    <t>შ.პ.ს. სურამის სადაბო პოლიკლინიკა</t>
  </si>
  <si>
    <t>244549002</t>
  </si>
  <si>
    <t>შპს მკურნალი</t>
  </si>
  <si>
    <t>244688539</t>
  </si>
  <si>
    <t>შპს "აფხაზეთიდან იძულებით გადაადგილებულ პირთა ხობის  პოლიკლინიკა"</t>
  </si>
  <si>
    <t>245412012</t>
  </si>
  <si>
    <t>შ.პ.ს. "თამარის დასახლების საოჯახო მედიცინის ცენტრი"</t>
  </si>
  <si>
    <t>245418392</t>
  </si>
  <si>
    <t>შპს "სალიხ აბაშიძის ინფექციური პათოლოგიის,შიდსის და ტუბერკულოზის რეგიონული ცენტრი"</t>
  </si>
  <si>
    <t>245425197</t>
  </si>
  <si>
    <t>შპს  ქ.ბათუმის № 4 პოლიკლინიკა</t>
  </si>
  <si>
    <t>245426392</t>
  </si>
  <si>
    <t>შპს "ბათუმის N1 პოლიკლინიკა"</t>
  </si>
  <si>
    <t>245428372</t>
  </si>
  <si>
    <t>შ.პ.ს. "აჭარის ავტონომიური რესპუბლიკის ონკოლოგიის ცენტრი"</t>
  </si>
  <si>
    <t>245428416</t>
  </si>
  <si>
    <t>შპს "საოჯახო მედიცინის რეგიონული ცენტრი"</t>
  </si>
  <si>
    <t>245428434</t>
  </si>
  <si>
    <t>შპს "ბათუმის სამშობიარო სახლი"</t>
  </si>
  <si>
    <t>245428880</t>
  </si>
  <si>
    <t>შპს ქ. ბათუმის რესპუბლიკური კლინიკური საავადმყოფო</t>
  </si>
  <si>
    <t>245441552</t>
  </si>
  <si>
    <t>შპს საგიტარიუსი მეზღვაურთა სამედიცინო ცენტრი</t>
  </si>
  <si>
    <t>245442695</t>
  </si>
  <si>
    <t>ს.ს."საზღვაო ჰოსპიტალი"</t>
  </si>
  <si>
    <t>245599758</t>
  </si>
  <si>
    <t>შპს ,, ირის ბორჩაშვილის სახელობის ჯანმრთელობის ცენტრი მედინა"</t>
  </si>
  <si>
    <t>245625532</t>
  </si>
  <si>
    <t>შპს "კარდიოსერვისი XXI"</t>
  </si>
  <si>
    <t>245625756</t>
  </si>
  <si>
    <t>შპს "ქირურგიული კლინიკა SALVE"</t>
  </si>
  <si>
    <t>245629734</t>
  </si>
  <si>
    <t>სს მეზღვაურთა სამედიცინო ცენტრი-2010</t>
  </si>
  <si>
    <t>245686075</t>
  </si>
  <si>
    <t>ერთობლივი საქმიანობის ამხანაგობა "რადიოთერაპია ბათუმი"</t>
  </si>
  <si>
    <t>248384234</t>
  </si>
  <si>
    <t>შპს "ბათუმის სამედიცინო ცენტრი"</t>
  </si>
  <si>
    <t>248384519</t>
  </si>
  <si>
    <t>შპს ხელვაჩაურის სამედიცინო ცენტრი</t>
  </si>
  <si>
    <t>248384886</t>
  </si>
  <si>
    <t>შპს მახინჯაურის მრავალპროფილიანი პოლიკლინიკა</t>
  </si>
  <si>
    <t>249265012</t>
  </si>
  <si>
    <t>შპს რეპროდუქციული მედიცინისა და უშვილობის ცენტრი</t>
  </si>
  <si>
    <t>37001019391</t>
  </si>
  <si>
    <t>ი/მ გივი ცინცაძე</t>
  </si>
  <si>
    <t>400027127</t>
  </si>
  <si>
    <t>შპს სამედიცინო ჰოლდინგი 23</t>
  </si>
  <si>
    <t>400027163</t>
  </si>
  <si>
    <t>შპს ჰოსპიტალ სერვისი</t>
  </si>
  <si>
    <t>400037875</t>
  </si>
  <si>
    <t>შპს კლინიკური კარდიოლოგიის ინსტიტუტი</t>
  </si>
  <si>
    <t>400090842</t>
  </si>
  <si>
    <t>შპს MEDHOUSE</t>
  </si>
  <si>
    <t>400103302</t>
  </si>
  <si>
    <t>შპს №1 პოლიკლინიკა</t>
  </si>
  <si>
    <t>400115362</t>
  </si>
  <si>
    <t>შპს "თბილისის ზღვის ჰოსპიტალი"</t>
  </si>
  <si>
    <t>400123647</t>
  </si>
  <si>
    <t>შპს მალხაზ კაციაშვილის მრავალპროფილური, გადაუდებელი დახმარების ცენტრი</t>
  </si>
  <si>
    <t>400151848</t>
  </si>
  <si>
    <t>შპს 4 პოლიკლინიკა</t>
  </si>
  <si>
    <t>400153999</t>
  </si>
  <si>
    <t>შპს ,,ენენსი"</t>
  </si>
  <si>
    <t>400162907</t>
  </si>
  <si>
    <t>შპს ,,თემქის პირველადი ჯანდაცვის ცენტრი'</t>
  </si>
  <si>
    <t>400194062</t>
  </si>
  <si>
    <t>შპს ონიქსი</t>
  </si>
  <si>
    <t>400214665</t>
  </si>
  <si>
    <t>შპს "დიაგნოსტიკური ცენტრი დეა"</t>
  </si>
  <si>
    <t>400233555</t>
  </si>
  <si>
    <t>შპს სამკურნალო დიაგნოსტიკური ცენტრი ნიუ ლაიფი</t>
  </si>
  <si>
    <t>400274840</t>
  </si>
  <si>
    <t>შპს სამედიცინო ცენტრი ლილო</t>
  </si>
  <si>
    <t>401943475</t>
  </si>
  <si>
    <t>შპს დიაბეტის კვლევის ეროვნული ცენტრი</t>
  </si>
  <si>
    <t>401945464</t>
  </si>
  <si>
    <t>ააიპ დიაბეტის, ენდოკრინული და გულ-ფილტვის დაავადებების ცენტრი</t>
  </si>
  <si>
    <t>401945605</t>
  </si>
  <si>
    <t>შპს  ბოხუას სახელობის კარდიოვასკულარული ცენტრი</t>
  </si>
  <si>
    <t>401945838</t>
  </si>
  <si>
    <t>შპს ზურაბ შაქარაშვილის ონკოჰემატოლოგიური კლინიკა ლაიფმედი</t>
  </si>
  <si>
    <t>401946784</t>
  </si>
  <si>
    <t>შპს ,,რეფერალური დახმარების ცენტრი</t>
  </si>
  <si>
    <t>შპს,,რეფერალური დახმარების ცენტრი"</t>
  </si>
  <si>
    <t>401956184</t>
  </si>
  <si>
    <t>შპს "თერაპიის სამეცნიერო-კვლევითი კლინიკა"</t>
  </si>
  <si>
    <t>401956433</t>
  </si>
  <si>
    <t>შპს "ახალი სამშობიარო ცენტრი"</t>
  </si>
  <si>
    <t>401963014</t>
  </si>
  <si>
    <t>შპს "ენდოქირურგია"</t>
  </si>
  <si>
    <t>401980594</t>
  </si>
  <si>
    <t>შპს ტესტი-დიაგნოსტიკა</t>
  </si>
  <si>
    <t>401993508</t>
  </si>
  <si>
    <t>შპს ,, მცხეთის სამედიცინო ცენტრი"</t>
  </si>
  <si>
    <t>402005398</t>
  </si>
  <si>
    <t>შპს "გადაუდებელი მედიცინის ცენტრი"</t>
  </si>
  <si>
    <t>402006592</t>
  </si>
  <si>
    <t>შპს "ემ-ემ-ტე ჰოსპიტალი"</t>
  </si>
  <si>
    <t>402013584</t>
  </si>
  <si>
    <t>შპს დოქტორ ჰაუს</t>
  </si>
  <si>
    <t>402020610</t>
  </si>
  <si>
    <t>შპს თბილისის თვალის კლინიკა</t>
  </si>
  <si>
    <t>402034437</t>
  </si>
  <si>
    <t>შპს აკადემიკოს ალექსანდრე ცალუღელაშვილის სსახელობის ონკოლოგიის სამეცნიერო ცენტრი</t>
  </si>
  <si>
    <t>402044355</t>
  </si>
  <si>
    <t>შპს ი. ჟორდანიას სახ. კლინიკა</t>
  </si>
  <si>
    <t>შპს ი. ჟორდანიას სახელობის კლინიკა</t>
  </si>
  <si>
    <t>402049760</t>
  </si>
  <si>
    <t>შპს ქართულ - ჰოლანდიური ჰოსპიტალი</t>
  </si>
  <si>
    <t>402069854</t>
  </si>
  <si>
    <t>ა(ა)იპ "ნიუ ვიჟენ საუნივერსიტეტო ჰოსპიტალი"</t>
  </si>
  <si>
    <t>402101328</t>
  </si>
  <si>
    <t>სს გერმანული ჰოსპიტალი</t>
  </si>
  <si>
    <t>402112245</t>
  </si>
  <si>
    <t>შპს პედიატრიული ქირურგიის ცენტრი</t>
  </si>
  <si>
    <t>404380424</t>
  </si>
  <si>
    <t xml:space="preserve">შპს ევრო ბიზნეს ჯგუფი	</t>
  </si>
  <si>
    <t>404404042</t>
  </si>
  <si>
    <t>შპს ჰერა 2011</t>
  </si>
  <si>
    <t>404405568</t>
  </si>
  <si>
    <t>შპს ტრავმატოლოგი</t>
  </si>
  <si>
    <t>404413005</t>
  </si>
  <si>
    <t>შპს იოანე მოწყალეს სახელობის პრივატ კლინიკა</t>
  </si>
  <si>
    <t>404413292</t>
  </si>
  <si>
    <t>შპს "ოჯახის მკურნალი"</t>
  </si>
  <si>
    <t>404419642</t>
  </si>
  <si>
    <t>შპს MEDGE</t>
  </si>
  <si>
    <t>404428632</t>
  </si>
  <si>
    <t>შპს რეფერალური ჰოსპიტალი 2012</t>
  </si>
  <si>
    <t>404438033</t>
  </si>
  <si>
    <t>შ.პ.ს. ,,ჯანმრთელობის სახლი"</t>
  </si>
  <si>
    <t>404466494</t>
  </si>
  <si>
    <t>შპს კლინიკა ,,ჰემა"</t>
  </si>
  <si>
    <t>404467019</t>
  </si>
  <si>
    <t>შპს "ფრანგულ-გერმანული ხუჯაძე-გოგნიაშვილის ყელ-ყურ-ცხვირის კლინიკა"</t>
  </si>
  <si>
    <t>404472931</t>
  </si>
  <si>
    <t>შპს "სამედიცინო ცენტრი მედიმედი"</t>
  </si>
  <si>
    <t>404476205</t>
  </si>
  <si>
    <t>სს "ევექსის ჰოსპიტალები" - ბათუმის რეფერალური ჰოსპიტალი</t>
  </si>
  <si>
    <t>სს "ევექსის ჰოსპიტალები" - მ. იაშვილის სახელობის ბათუმის დედათა და ბავშვთა ცენტრალური ჰოსპიტალი</t>
  </si>
  <si>
    <t>სს "ევექსის ჰოსპიტლები"  – ახალქალაქის ჰოსპიტალი</t>
  </si>
  <si>
    <t>სს "ევექსის ჰოსპიტლები"  – ახალციხის რეფერალური ჰოსპიტალი</t>
  </si>
  <si>
    <t>სს "ევექსის ჰოსპიტლები"  – ფოთის ჰოსპიტალი</t>
  </si>
  <si>
    <t>სს "ევექსის ჰოსპიტლები"  – ქობულეთის ჰოსპიტალი</t>
  </si>
  <si>
    <t>სს "ევექსის ჰოსპიტლები" - ზუგდიდის რეფერალური ჰოსპიტალი</t>
  </si>
  <si>
    <t>სს "ევექსის ჰოსპიტლები" - ონკოლოგიის ცენტრი</t>
  </si>
  <si>
    <t>სს "ევექსის ჰოსპიტლები"- ტრავმატოლოგიური ჰოსპიტალი</t>
  </si>
  <si>
    <t>სს "ევექსის ჰოსპიტლები"-ქუთაისის რეფერალური ჰოსპიტალი</t>
  </si>
  <si>
    <t>სს „ევექსი ჰოსპიტალები“ - თელავის რეფერალური ჰოსპიტალი</t>
  </si>
  <si>
    <t>სს „ევექსის ჰოსპიტალები“ - ი. ციციშვილის სახელობის ბავშვთა კლინიკა</t>
  </si>
  <si>
    <t>სს „ევექსის ჰოსპიტალები“ - კარაპს მედლაინი</t>
  </si>
  <si>
    <t>სს „ევექსის ჰოსპიტლები“ - ივ. ბოკერიას სახელობის ჰოსპიტალი</t>
  </si>
  <si>
    <t>სს „ევექსის ჰოსპიტლები“ - მ. იაშვილის სახელობის ბავშვთა ცენტრალური საავადმყოფო</t>
  </si>
  <si>
    <t>404498021</t>
  </si>
  <si>
    <t>შპს სამედიცინო პარაზიტოლოგიისა და ტროპიკული მედიცინის კვლევის ინსტიტუტი</t>
  </si>
  <si>
    <t>404499609</t>
  </si>
  <si>
    <t>შპს."კლინიკა ლარსზე"</t>
  </si>
  <si>
    <t>404512096</t>
  </si>
  <si>
    <t>შპს ოპტიმალ მედი</t>
  </si>
  <si>
    <t>404514762</t>
  </si>
  <si>
    <t>შპს "ალექსანდრე ალადაშვილის სახელობის კლინიკა"</t>
  </si>
  <si>
    <t>404548156</t>
  </si>
  <si>
    <t>სს პოლიკლინიკა ვერე</t>
  </si>
  <si>
    <t>404550286</t>
  </si>
  <si>
    <t>შპს ინიციო</t>
  </si>
  <si>
    <t>404854485</t>
  </si>
  <si>
    <t>შპს ემბრიო</t>
  </si>
  <si>
    <t>404860067</t>
  </si>
  <si>
    <t>შ.პ.ს "ციტომედი"</t>
  </si>
  <si>
    <t>404860566</t>
  </si>
  <si>
    <t>სს ნეო მედი</t>
  </si>
  <si>
    <t>404866123</t>
  </si>
  <si>
    <t>შპს ს. ხეჩინაშვილის სახელობის საუნივერსიტეტო კლინიკა</t>
  </si>
  <si>
    <t>404867907</t>
  </si>
  <si>
    <t>შპს ლია ხაჭაპურიძის ჯანმრთელობის ცენტრი</t>
  </si>
  <si>
    <t>404869567</t>
  </si>
  <si>
    <t>შპს "არქიმედეს კლინიკა"</t>
  </si>
  <si>
    <t>შპს ,,არქიმედეს კლინიკა"</t>
  </si>
  <si>
    <t>შპს არქიმედეს კლინიკა</t>
  </si>
  <si>
    <t>404873758</t>
  </si>
  <si>
    <t>შპს პოლიკლინიკა პეკინის 5</t>
  </si>
  <si>
    <t>404875836</t>
  </si>
  <si>
    <t>შპს ოფთალმოლოგიური ცენტრი "კატარაქტკლინიკა"</t>
  </si>
  <si>
    <t>404878888</t>
  </si>
  <si>
    <t>შპს მედიქალ პარკი საქართველო</t>
  </si>
  <si>
    <t>404879663</t>
  </si>
  <si>
    <t>შპს ვივამედი</t>
  </si>
  <si>
    <t>404881375</t>
  </si>
  <si>
    <t>შპს სიცოცხლე-I"</t>
  </si>
  <si>
    <t>404902735</t>
  </si>
  <si>
    <t>შპს კლინიკა LIFE</t>
  </si>
  <si>
    <t>404904396</t>
  </si>
  <si>
    <t>შპს დიაგნოსტიკური ცენტრი</t>
  </si>
  <si>
    <t>404905723</t>
  </si>
  <si>
    <t>შპს "საოჯახო მედიცინის ქართულ-ამერიკული კლინიკა"</t>
  </si>
  <si>
    <t>404905821</t>
  </si>
  <si>
    <t>შპს "კლინიკური ონკოლოგიის ინსტიტუტი"</t>
  </si>
  <si>
    <t>404907133</t>
  </si>
  <si>
    <t>შპს თვალის დიაგნოსტიკური ცენტრი</t>
  </si>
  <si>
    <t>404907730</t>
  </si>
  <si>
    <t>შპა ,,ჯეო ჰოსპიტალს"</t>
  </si>
  <si>
    <t>შპს ჯეო ჰოსპიტალს</t>
  </si>
  <si>
    <t>შპს ჯეო ჰოსპიტალს_ზესტაფონი</t>
  </si>
  <si>
    <t>შპს ჯეო ჰოსპიტალს_მარნეული</t>
  </si>
  <si>
    <t>შპს ჯეო ჰოსპიტალს_სამტრედია</t>
  </si>
  <si>
    <t>404908043</t>
  </si>
  <si>
    <t>შპს "მედალფა"</t>
  </si>
  <si>
    <t>შპს მედალფა</t>
  </si>
  <si>
    <t>შპს მედალფა_კასპი</t>
  </si>
  <si>
    <t>შპს მედალფა_ლანჩხუთი</t>
  </si>
  <si>
    <t>შპს მედალფა_ოზურგეთი</t>
  </si>
  <si>
    <t>404910325</t>
  </si>
  <si>
    <t>შპს მედიგარდი</t>
  </si>
  <si>
    <t>404915268</t>
  </si>
  <si>
    <t>შ.პ.ს. უნივერსალი ,,ნოვა კლინიკა"</t>
  </si>
  <si>
    <t>404919077</t>
  </si>
  <si>
    <t>შპს "საქართველოს ონკოლოგიის ნაციონალური ცენტრი"</t>
  </si>
  <si>
    <t>404923632</t>
  </si>
  <si>
    <t>შპს "მედისონ ჰოლდინგი"</t>
  </si>
  <si>
    <t>404925747</t>
  </si>
  <si>
    <t>შპს კავკასიის მედიცინის ცენტრი</t>
  </si>
  <si>
    <t>შპს კავკასიის მედიცინის ცენტრი- საბურთალოს პოლიკლინიკა</t>
  </si>
  <si>
    <t>404932016</t>
  </si>
  <si>
    <t>შპს "მედX"</t>
  </si>
  <si>
    <t>404934274</t>
  </si>
  <si>
    <t>შპს ტესტი-IMP</t>
  </si>
  <si>
    <t>404941532</t>
  </si>
  <si>
    <t>შპს Krol Medical Corporation</t>
  </si>
  <si>
    <t>404945761</t>
  </si>
  <si>
    <t>შპს სენამედ-პლიუსი</t>
  </si>
  <si>
    <t>404947714</t>
  </si>
  <si>
    <t>შპს მედლაიფი</t>
  </si>
  <si>
    <t>404957659</t>
  </si>
  <si>
    <t>შ.პ.ს. "კლინიკა მცხეთის ქუჩაზე"</t>
  </si>
  <si>
    <t>404978048</t>
  </si>
  <si>
    <t>შპს "მარნეკორი"</t>
  </si>
  <si>
    <t>404980035</t>
  </si>
  <si>
    <t>შპს თბილისის საოჯახო მედიცინის სასწავლო კლინიკური ცენტრი</t>
  </si>
  <si>
    <t>404980231</t>
  </si>
  <si>
    <t>შპს "ახალი კლინიკა"</t>
  </si>
  <si>
    <t>405001466</t>
  </si>
  <si>
    <t>სს "უნივერსალური სამედიცინო ცენტრი"</t>
  </si>
  <si>
    <t>405009556</t>
  </si>
  <si>
    <t>შპს ნ. ფრუიძის ტელემედიცინის კლინიკა</t>
  </si>
  <si>
    <t>405013195</t>
  </si>
  <si>
    <t>შპს მედინვესტი-ჰემატოლოგიისა და ტრანსფუზიოლოგიის ინსტიტუტი</t>
  </si>
  <si>
    <t>405018831</t>
  </si>
  <si>
    <t>შპს აკადემიკოს ვახტანგ ბოჭორიშვილის კლინიკა.</t>
  </si>
  <si>
    <t>405032806</t>
  </si>
  <si>
    <t>შპს "თბილისი სითი მედიქალ"</t>
  </si>
  <si>
    <t>405034680</t>
  </si>
  <si>
    <t>შპს დავინჩი</t>
  </si>
  <si>
    <t>405034840</t>
  </si>
  <si>
    <t>შპს სხივური მედიცინის ცენტრი</t>
  </si>
  <si>
    <t>405043705</t>
  </si>
  <si>
    <t>შპს აიქიუ კლინიკა</t>
  </si>
  <si>
    <t>405045464</t>
  </si>
  <si>
    <t>ლაიონსების თვალის ცენტრი</t>
  </si>
  <si>
    <t>405048817</t>
  </si>
  <si>
    <t>შპს „ლითოტრიფსია 2014“</t>
  </si>
  <si>
    <t>405049335</t>
  </si>
  <si>
    <t>შპს ინოვა</t>
  </si>
  <si>
    <t>405055032</t>
  </si>
  <si>
    <t>შპს "გლობალმედ"</t>
  </si>
  <si>
    <t>405060437</t>
  </si>
  <si>
    <t>შპს ალიანს მედ სერვისი</t>
  </si>
  <si>
    <t>405061276</t>
  </si>
  <si>
    <t>შპს "კლინიკა პანაცეა"</t>
  </si>
  <si>
    <t>405064594</t>
  </si>
  <si>
    <t>შპს "პინეო სამედიცინო ეკოსისტემა"</t>
  </si>
  <si>
    <t>405070765</t>
  </si>
  <si>
    <t>შპს ფაკო+</t>
  </si>
  <si>
    <t>405071773</t>
  </si>
  <si>
    <t>შპს ,,პერსონალიზებული მედიცინის ინსტიტუტი"</t>
  </si>
  <si>
    <t>405076420</t>
  </si>
  <si>
    <t>შპს "ახალი სამედიცინო ცენტრი"</t>
  </si>
  <si>
    <t>შპს ,,ახალი სამედიცინო ცენტრი"</t>
  </si>
  <si>
    <t>405088444</t>
  </si>
  <si>
    <t>შპს ,,ბედნიერი კახეთ"</t>
  </si>
  <si>
    <t>405095374</t>
  </si>
  <si>
    <t>შპს დიაგნოსტიკური კლინიკა აირმედი</t>
  </si>
  <si>
    <t>405100153</t>
  </si>
  <si>
    <t>შპს "მედევრო"</t>
  </si>
  <si>
    <t>405108477</t>
  </si>
  <si>
    <t>შპს "ალიანს მედი"</t>
  </si>
  <si>
    <t>405108930</t>
  </si>
  <si>
    <t>შპს მედიკალ გლობალ მენეჯმენტი</t>
  </si>
  <si>
    <t>405125332</t>
  </si>
  <si>
    <t>შპს თბილისის გულის ცენტრი</t>
  </si>
  <si>
    <t>405130807</t>
  </si>
  <si>
    <t>შპს "ქართულ-შვეიცარიული თვალის კლინიკა"</t>
  </si>
  <si>
    <t>405153337</t>
  </si>
  <si>
    <t>შპს ბიჯი უნიმედი</t>
  </si>
  <si>
    <t>405162773</t>
  </si>
  <si>
    <t>შპს საქართველოს სამკურნალო პლაზმაფერეზის ეროვნული ცენტრი - პლაზმამედი</t>
  </si>
  <si>
    <t>405169598</t>
  </si>
  <si>
    <t>შპს მრავალპროფილური კლინიკა კონსილიუმ მედულა</t>
  </si>
  <si>
    <t>405186445</t>
  </si>
  <si>
    <t>შპს ,,პრემიუმ მედსერვისი"</t>
  </si>
  <si>
    <t>405190993</t>
  </si>
  <si>
    <t>შ.პ.ს. ახალი სამედიცინო კომპანია</t>
  </si>
  <si>
    <t>405219776</t>
  </si>
  <si>
    <t>შპს "მკურნალი+"</t>
  </si>
  <si>
    <t>405244926</t>
  </si>
  <si>
    <t>შპს მარჯი</t>
  </si>
  <si>
    <t>405259740</t>
  </si>
  <si>
    <t>ლაიონსების თვალის დიაბეტური კლინიკა -საქართველო</t>
  </si>
  <si>
    <t>405261363</t>
  </si>
  <si>
    <t>შპს კლინიკ ფემილი</t>
  </si>
  <si>
    <t>405266037</t>
  </si>
  <si>
    <t>შპს მარნეულის ამბულატორია</t>
  </si>
  <si>
    <t>405271646</t>
  </si>
  <si>
    <t>შპს თიმი-თბილისის მედიცინის ინსტიტუტი</t>
  </si>
  <si>
    <t>405281190</t>
  </si>
  <si>
    <t>შპს შვეიცარიულ ქართული თვალის კლინიკა</t>
  </si>
  <si>
    <t>405302499</t>
  </si>
  <si>
    <t>შპს "ტლ მედიკალ"</t>
  </si>
  <si>
    <t>405321986</t>
  </si>
  <si>
    <t>შ.პ.ს საოჯახო მედიცინის ცენტრი ისანი</t>
  </si>
  <si>
    <t>405327427</t>
  </si>
  <si>
    <t>სს "ევექსის კლინიკები"-ბათუმის პოლიკლინიკა</t>
  </si>
  <si>
    <t>სს "ევექსის კლინიკები"-ზუგდიდის პოლიკლინიკა</t>
  </si>
  <si>
    <t>სს "ევექსის კლინიკები"-თერჯოლის კლინიკა</t>
  </si>
  <si>
    <t>სს "ევექსის კლინიკები"-მარტვილის კლინიკა</t>
  </si>
  <si>
    <t>სს "ევექსის კლინიკები"-ტყიბულის კლინიკა</t>
  </si>
  <si>
    <t>სს "ევექსის კლინიკები"-ფოთის პოლიკლინიკა</t>
  </si>
  <si>
    <t>სს "ევექსის კლინიკები"-ქედის კლინიკა</t>
  </si>
  <si>
    <t>სს "ევექსის კლინიკები"-შუახევის კლინიკა</t>
  </si>
  <si>
    <t>სს "ევექსის კლინიკები"-ჩაქვის სამედიცინო ცენტრი</t>
  </si>
  <si>
    <t>სს "ევექსის კლინიკები"-ჩხოროწყუს კლინიკა</t>
  </si>
  <si>
    <t>სს "ევექსის კლინიკები"-წალენჯიხის კლინიკა</t>
  </si>
  <si>
    <t>სს "ევექსის კლინიკები"-წმინდა ნიკოლოზის სახელობის სამედიცინო ცენტრი</t>
  </si>
  <si>
    <t>სს "ევექსის კლინიკები"-ხობის კლინიკა</t>
  </si>
  <si>
    <t>სს "ევექსის კლინიკები"-ხონის კლინიკა</t>
  </si>
  <si>
    <t>სს "ევექსის კლინიკები"-ხულოს კლინიკა</t>
  </si>
  <si>
    <t>სს"ევექსის კლინიკები"-აბაშის კლინიკა</t>
  </si>
  <si>
    <t>სს"ევექსის კლინიკები"-ადიგენის კლინიკა</t>
  </si>
  <si>
    <t>სს"ევექსის კლინიკები"-ასპინძის კლინიკა</t>
  </si>
  <si>
    <t>სს"ევექსის კლინიკები"-ახმეტის კლინიკა</t>
  </si>
  <si>
    <t>სს"ევექსის კლინიკები"-გლდანის პოლიკლინიკა</t>
  </si>
  <si>
    <t>სს"ევექსის კლინიკები"-დიდი დიღმის პოლიკლინიკა</t>
  </si>
  <si>
    <t>სს"ევექსის კლინიკები"-დიდუბის პოლიკლინიკა</t>
  </si>
  <si>
    <t>სს"ევექსის კლინიკები"-ვარკეთილის პოლიკლინიკა</t>
  </si>
  <si>
    <t>სს"ევექსის კლინიკები"-თელავის პოლიკლინიკა</t>
  </si>
  <si>
    <t>სს"ევექსის კლინიკები"-ისნის პოლიკლინიკა</t>
  </si>
  <si>
    <t>სს"ევექსის კლინიკები"-მთაწმინდის პოლიკლინიკა</t>
  </si>
  <si>
    <t>სს"ევექსის კლინიკები"-ნინოწმინდის კლინიკა</t>
  </si>
  <si>
    <t>სს"ევექსის კლინიკები"საბურთალოს პოლიკლინიკა</t>
  </si>
  <si>
    <t>სს"ევექსის კლინიკები"-ყვარელის კლინიკა</t>
  </si>
  <si>
    <t>405365803</t>
  </si>
  <si>
    <t>შპს მუხრანის მთავარი პოლიკლინიკა</t>
  </si>
  <si>
    <t>406027311</t>
  </si>
  <si>
    <t>შპს უნიკა</t>
  </si>
  <si>
    <t>406034937</t>
  </si>
  <si>
    <t>შპს "ნეფროლოგიის განვითარების კლინიკური ცენტრი"</t>
  </si>
  <si>
    <t>406048281</t>
  </si>
  <si>
    <t>შპს ბაიები</t>
  </si>
  <si>
    <t>406055879</t>
  </si>
  <si>
    <t>შპს "ამტელ ჰოსპიტალ პირველი კლინიკური"</t>
  </si>
  <si>
    <t>406056887</t>
  </si>
  <si>
    <t>შპს ,,გერმანული კლინიკა"</t>
  </si>
  <si>
    <t>406073680</t>
  </si>
  <si>
    <t>შპს კლინიკა ოჯახი</t>
  </si>
  <si>
    <t>406081788</t>
  </si>
  <si>
    <t>შეზღუდული პასუხისმგებლობის პარტნიორობა მეტაკო-ს წარმომადგენლობა საქართველოში</t>
  </si>
  <si>
    <t>406115957</t>
  </si>
  <si>
    <t>შ.პ.ს. ,,მარნეულის პედიატრიული კლინიკა"</t>
  </si>
  <si>
    <t>406131939</t>
  </si>
  <si>
    <t>შპს დავით დავარაშვილის კლინიკა</t>
  </si>
  <si>
    <t>406223698</t>
  </si>
  <si>
    <t>შპს "მედიჰელფ +"</t>
  </si>
  <si>
    <t>406285443</t>
  </si>
  <si>
    <t>შპს ომის ვეტერანთა ჯანდაცვისა და სოციალური რეაბილიტაციის ცენტრი</t>
  </si>
  <si>
    <t>412672326</t>
  </si>
  <si>
    <t>შპს "წმინდა სერაფიმე საროველის სახელობის კლინიკა</t>
  </si>
  <si>
    <t>412673174</t>
  </si>
  <si>
    <t>შპს ქუთაისის ახალი №2 სამშობიარო სახლი</t>
  </si>
  <si>
    <t>412677848</t>
  </si>
  <si>
    <t>შპს კლინიკა ბომონდი პლიუსი</t>
  </si>
  <si>
    <t>412682066</t>
  </si>
  <si>
    <t>შპს ქუთაისის N3 სამშობიარო სახლი</t>
  </si>
  <si>
    <t>412682501</t>
  </si>
  <si>
    <t>შპს მულტიპროფილური ჰოსპიტალი - მედიქალ სიტი და ინფექციურ დაავადებათა მართვის ცენტრი</t>
  </si>
  <si>
    <t>412684607</t>
  </si>
  <si>
    <t>შპს გგ</t>
  </si>
  <si>
    <t>412687374</t>
  </si>
  <si>
    <t>შპს ,,ალიანსი მედიცინასთან“</t>
  </si>
  <si>
    <t>412691234</t>
  </si>
  <si>
    <t>შპს "სიცოცხლე"</t>
  </si>
  <si>
    <t>412704596</t>
  </si>
  <si>
    <t>შპს საროველი</t>
  </si>
  <si>
    <t>412713737</t>
  </si>
  <si>
    <t>შპს აილაინი</t>
  </si>
  <si>
    <t>412714870</t>
  </si>
  <si>
    <t>შპს ,,უნიქალმედი"</t>
  </si>
  <si>
    <t>412715655</t>
  </si>
  <si>
    <t>შპს "კადუცეი" პედიატრიული კლინიკა.</t>
  </si>
  <si>
    <t>412719651</t>
  </si>
  <si>
    <t>თანამედროვე სამედიცინო ტექნოლოგიების დასავლეთის რეგიონალური ცენტრი</t>
  </si>
  <si>
    <t>412722317</t>
  </si>
  <si>
    <t>შპს თვალის კლინიკა</t>
  </si>
  <si>
    <t>412726322</t>
  </si>
  <si>
    <t>გადაუდებელი ამბულატორიული ცენტრი შპს ,,ბაგი-მედი"</t>
  </si>
  <si>
    <t>412729720</t>
  </si>
  <si>
    <t>შპს კლინიკა ბომონდი</t>
  </si>
  <si>
    <t>412733181</t>
  </si>
  <si>
    <t>შპს ნუგ მედი</t>
  </si>
  <si>
    <t>412749067</t>
  </si>
  <si>
    <t>შპს ლაიფი 18</t>
  </si>
  <si>
    <t>412749539</t>
  </si>
  <si>
    <t>ლ. ადეიშვილის თვალის კლინიკა</t>
  </si>
  <si>
    <t>415085286</t>
  </si>
  <si>
    <t>შპს ფოთის პირველი პოლიკლინიკა</t>
  </si>
  <si>
    <t>415097503</t>
  </si>
  <si>
    <t>სს "ლაზიკა მედი"</t>
  </si>
  <si>
    <t>415590523</t>
  </si>
  <si>
    <t>შპს Medihause</t>
  </si>
  <si>
    <t>416289947</t>
  </si>
  <si>
    <t>შპს "კლინიკა რუსთავი"</t>
  </si>
  <si>
    <t>416294566</t>
  </si>
  <si>
    <t>შპს "რუსთავის მედიცინის სახლი-N1 სამკურნალო დიაგნოსტიკური ცენტრი"</t>
  </si>
  <si>
    <t>შპს ,,რუსთავის მედიცინის სახლი-N1სამკურნალო დიაგნოსტიკური ცენტრი"</t>
  </si>
  <si>
    <t>416311556</t>
  </si>
  <si>
    <t>სამკურნალო-დიაგნოსტიკური ცენტრი ,,სანო"</t>
  </si>
  <si>
    <t>416328922</t>
  </si>
  <si>
    <t>შპს "ემ მედი"</t>
  </si>
  <si>
    <t>416329477</t>
  </si>
  <si>
    <t>შ.პ.ს. "კლინიკა ვაკეში"</t>
  </si>
  <si>
    <t>417875375</t>
  </si>
  <si>
    <t>შპს ამბულატორიული კლინიკა</t>
  </si>
  <si>
    <t>417876711</t>
  </si>
  <si>
    <t>შპს გორმედი</t>
  </si>
  <si>
    <t>417881741</t>
  </si>
  <si>
    <t>სამედიცინო ცენტრი ,,ლიდერი"</t>
  </si>
  <si>
    <t>417883945</t>
  </si>
  <si>
    <t>შპს ,,მედიქალ ცენტრი"</t>
  </si>
  <si>
    <t>419989613</t>
  </si>
  <si>
    <t>შპს სამეგრელო ზემო სვანეთის ონკოლოგიური ცენტრი</t>
  </si>
  <si>
    <t>419994741</t>
  </si>
  <si>
    <t>შპს "ნლი"</t>
  </si>
  <si>
    <t>424067306</t>
  </si>
  <si>
    <t>შპს ახალციხის კლინიკა იმედი</t>
  </si>
  <si>
    <t>429649026</t>
  </si>
  <si>
    <t>შპს ფარმაცია-ვანი</t>
  </si>
  <si>
    <t>430024332</t>
  </si>
  <si>
    <t>შპს კლინიკა ელიტე</t>
  </si>
  <si>
    <t>430039193</t>
  </si>
  <si>
    <t>შპს ჰელსი მედი</t>
  </si>
  <si>
    <t>431945997</t>
  </si>
  <si>
    <t>შპს სანდომედი</t>
  </si>
  <si>
    <t>431948066</t>
  </si>
  <si>
    <t>შპს "იმერმედი"-იმერეთის სამხარეო სამედიცინო ცენტრი (თერჯოლამედი)</t>
  </si>
  <si>
    <t>432539782</t>
  </si>
  <si>
    <t>შპს მარიმედი</t>
  </si>
  <si>
    <t>433643523</t>
  </si>
  <si>
    <t>შპს ,,ჩენდლერს ჰოსპიტალი"</t>
  </si>
  <si>
    <t>433648939</t>
  </si>
  <si>
    <t>შპს "ელიტმედი"</t>
  </si>
  <si>
    <t>433648948</t>
  </si>
  <si>
    <t>შპს პოლიკლინიკა N1</t>
  </si>
  <si>
    <t>434163433</t>
  </si>
  <si>
    <t>შპს ,,პროფესორი"</t>
  </si>
  <si>
    <t>435892483</t>
  </si>
  <si>
    <t>შპს "მესტიის საავადმყოფო-ამბულატორიული გაერთიანება".</t>
  </si>
  <si>
    <t>435892704</t>
  </si>
  <si>
    <t>შპს "ჰეალს ქეარ"</t>
  </si>
  <si>
    <t>436039984</t>
  </si>
  <si>
    <t>შპს მუხრანის 4 პოლიკლინიკა</t>
  </si>
  <si>
    <t>437065426</t>
  </si>
  <si>
    <t>შ.პ.ს.,,მედიჰაუსი"</t>
  </si>
  <si>
    <t>437071945</t>
  </si>
  <si>
    <t>შპს მდ ჯგუფი</t>
  </si>
  <si>
    <t>437372460</t>
  </si>
  <si>
    <t>შპს "თვალის კლინიკა"</t>
  </si>
  <si>
    <t>437373370</t>
  </si>
  <si>
    <t>შპს თვალის კლინიკა აისი</t>
  </si>
  <si>
    <t>438114452</t>
  </si>
  <si>
    <t>შპს სამედიცინო ცენტრი "დიაგნოზი"</t>
  </si>
  <si>
    <t>438116496</t>
  </si>
  <si>
    <t>შპს კლინიკა ექიმები</t>
  </si>
  <si>
    <t>438724882</t>
  </si>
  <si>
    <t>შპს სამედიცინო ცენტრი რკინიგზა 1872 (Medical centre railway 1872)</t>
  </si>
  <si>
    <t>439417203</t>
  </si>
  <si>
    <t>შპს 4 სამედიცინო ცენტრი</t>
  </si>
  <si>
    <t>439863480</t>
  </si>
  <si>
    <t>შპს მკურნალი-სენაკის საოჯახო მედიცინის ცენტრი</t>
  </si>
  <si>
    <t>439864185</t>
  </si>
  <si>
    <t>შპს სამკურნალო-დიაგნოსტიკური ცენტრი "ესკულაპი"</t>
  </si>
  <si>
    <t>440388064</t>
  </si>
  <si>
    <t>ჰერა+</t>
  </si>
  <si>
    <t>442728657</t>
  </si>
  <si>
    <t>შპს კლინიკურ-დიაგნოსტიკური ცენტრი</t>
  </si>
  <si>
    <t>443855259</t>
  </si>
  <si>
    <t>შპს ბავშვთა პოლიკლინიკა ბაია</t>
  </si>
  <si>
    <t>443855375</t>
  </si>
  <si>
    <t>შპს life 2012</t>
  </si>
  <si>
    <t>444549883</t>
  </si>
  <si>
    <t>445393164</t>
  </si>
  <si>
    <t>შპს MEDMARINE</t>
  </si>
  <si>
    <t>445398098</t>
  </si>
  <si>
    <t>შპს ჯეო კლინიკა</t>
  </si>
  <si>
    <t>445412152</t>
  </si>
  <si>
    <t>შპს "BROTHERS"</t>
  </si>
  <si>
    <t>445435707</t>
  </si>
  <si>
    <t>შპს ,,ხოზრევანიძის კლინიკა"</t>
  </si>
  <si>
    <t>445451118</t>
  </si>
  <si>
    <t>შპს "თვალის კლინიკა ოკულუსმედი".</t>
  </si>
  <si>
    <t>445466870</t>
  </si>
  <si>
    <t>შპს მაღალტექნოლოგიური ჰოსპიტალი მედცენტრი</t>
  </si>
  <si>
    <t>445501751</t>
  </si>
  <si>
    <t>შპს ბავშვთა და მოზრდილთა ჯანმრთელობის ცენტრი</t>
  </si>
  <si>
    <t>445506630</t>
  </si>
  <si>
    <t>შპს მედ ემერჯენსი</t>
  </si>
  <si>
    <t>445507201</t>
  </si>
  <si>
    <t>შპს ნიუ პლაზმა</t>
  </si>
  <si>
    <t>445508264</t>
  </si>
  <si>
    <t>შპს ,,ქალაქ ბათუმის მრავალპროფილიანი სამშობიარო სახლი</t>
  </si>
  <si>
    <t>445555792</t>
  </si>
  <si>
    <t>შ.პ.ს "ჯი-64"</t>
  </si>
  <si>
    <t>446955484</t>
  </si>
  <si>
    <t>სს ქობულეთის სამედიცინო ცენტრი</t>
  </si>
  <si>
    <t>446964802</t>
  </si>
  <si>
    <t>შპს ქობულეთის პირველადი ჯანდაცვისა და გადაუდებელი მედიცინის ცენტრი</t>
  </si>
  <si>
    <t>Use</t>
  </si>
  <si>
    <t>HPType_en</t>
  </si>
  <si>
    <t>HP</t>
  </si>
  <si>
    <t>HP Code Description</t>
  </si>
  <si>
    <t>HC</t>
  </si>
  <si>
    <t>HC Code Descritpion</t>
  </si>
  <si>
    <t>BEN</t>
  </si>
  <si>
    <t>Description</t>
  </si>
  <si>
    <t>AGE</t>
  </si>
  <si>
    <t>Descriptoin</t>
  </si>
  <si>
    <t>GEN</t>
  </si>
  <si>
    <t>Exclude</t>
  </si>
  <si>
    <t>აფთიაქი</t>
  </si>
  <si>
    <t>Pharmacies</t>
  </si>
  <si>
    <t>5.1</t>
  </si>
  <si>
    <t>5.1.2</t>
  </si>
  <si>
    <t>13</t>
  </si>
  <si>
    <t>nec</t>
  </si>
  <si>
    <t>რეპროდუქციული ცენტრი</t>
  </si>
  <si>
    <t>Reproductive health centers</t>
  </si>
  <si>
    <t>3.4.1</t>
  </si>
  <si>
    <t>1.3.3.nec</t>
  </si>
  <si>
    <t>2.2.nec</t>
  </si>
  <si>
    <t>რებილიტაციის ცენტრები</t>
  </si>
  <si>
    <t>Rehabilitation centers</t>
  </si>
  <si>
    <t>3.4.9.nec</t>
  </si>
  <si>
    <t>2.3</t>
  </si>
  <si>
    <t>სპეციალიზებული საავადმყოფო</t>
  </si>
  <si>
    <t>Specialized hospital</t>
  </si>
  <si>
    <t>1.3.nec</t>
  </si>
  <si>
    <t>1.1.2</t>
  </si>
  <si>
    <t>მრავალპროფილური საავადმყოფო</t>
  </si>
  <si>
    <t>General hospitals</t>
  </si>
  <si>
    <t>1.1</t>
  </si>
  <si>
    <t>1.1.1</t>
  </si>
  <si>
    <t>დიაგნოსტიკური ცენტრი (ლაბორატორია)</t>
  </si>
  <si>
    <t>Diagnostic clinic /lab</t>
  </si>
  <si>
    <t>4.2</t>
  </si>
  <si>
    <t>4.1</t>
  </si>
  <si>
    <t>ორთოპედიული (საქონელი)</t>
  </si>
  <si>
    <t>Orthopedic aids</t>
  </si>
  <si>
    <t>5.2</t>
  </si>
  <si>
    <t>5.2.3</t>
  </si>
  <si>
    <t>გინეკოლოგის პრაქტიკა</t>
  </si>
  <si>
    <t>Gynecologist (private practice)</t>
  </si>
  <si>
    <t>3.1.3</t>
  </si>
  <si>
    <t>1</t>
  </si>
  <si>
    <t>ოჯახის/სოფლის ექიმის პრაქტიკა</t>
  </si>
  <si>
    <t>Family doctor practice</t>
  </si>
  <si>
    <t>3.1.1</t>
  </si>
  <si>
    <t>1.3.1</t>
  </si>
  <si>
    <t>სპეციალისტის პრაქტიკა</t>
  </si>
  <si>
    <t>Specialist office</t>
  </si>
  <si>
    <t>დიალიზი</t>
  </si>
  <si>
    <t>Dialysis clinic</t>
  </si>
  <si>
    <t>3.4.4</t>
  </si>
  <si>
    <t>1.2.2</t>
  </si>
  <si>
    <t>სტომატოლოგია</t>
  </si>
  <si>
    <t>Dental clinic or practice</t>
  </si>
  <si>
    <t>3.2</t>
  </si>
  <si>
    <t>1.3.2</t>
  </si>
  <si>
    <t>ფსიქიატრიული საავამდყოფო</t>
  </si>
  <si>
    <t>Mental hospital</t>
  </si>
  <si>
    <t>1.2</t>
  </si>
  <si>
    <t>ფსიქო-ნარკოლოგიური საავადმყოფო</t>
  </si>
  <si>
    <t>Substance abuse center</t>
  </si>
  <si>
    <t>ოჯახის ექიმთა ამბულატორია</t>
  </si>
  <si>
    <t>Family medicine center</t>
  </si>
  <si>
    <t>3.4.9.1</t>
  </si>
  <si>
    <t>1.3.3.1</t>
  </si>
  <si>
    <t>პრევენციული დაწესებულება</t>
  </si>
  <si>
    <t>Preventive service provider</t>
  </si>
  <si>
    <t>6</t>
  </si>
  <si>
    <t>6.nec</t>
  </si>
  <si>
    <t>პედიატრიული ჰოსპიტალი</t>
  </si>
  <si>
    <t>Pediatric outpatient</t>
  </si>
  <si>
    <t>პედიატრიული პოლიკლინიკა</t>
  </si>
  <si>
    <t>Pediatric hospital</t>
  </si>
  <si>
    <t>პოლიკლინიკა</t>
  </si>
  <si>
    <t>Polyclinics</t>
  </si>
  <si>
    <t>თვალის კლინიკა</t>
  </si>
  <si>
    <t>Eye clinics</t>
  </si>
  <si>
    <t>3.4.3</t>
  </si>
  <si>
    <t>ფსიქო-ნარკოლოგიური ცენტრი</t>
  </si>
  <si>
    <t>Psycho-narcological centers</t>
  </si>
  <si>
    <t>3.4.2</t>
  </si>
  <si>
    <t>სპეციალიზებული ამბულატორია</t>
  </si>
  <si>
    <t>Specialised clinics</t>
  </si>
  <si>
    <t>სხვა დაწესებულება</t>
  </si>
  <si>
    <t>Other Industries</t>
  </si>
  <si>
    <t>8.9</t>
  </si>
  <si>
    <t>9</t>
  </si>
  <si>
    <t>საბითუმო მოვაჭრე</t>
  </si>
  <si>
    <t>Wholesaler</t>
  </si>
  <si>
    <t>Y</t>
  </si>
  <si>
    <t>სამშობიარო / პერინატალური ცენტრი (საავადმყოფო)</t>
  </si>
  <si>
    <t>Perinatal centres / maternity houses</t>
  </si>
  <si>
    <t>2</t>
  </si>
  <si>
    <t>ტუბერკულოზი / ფილტვი საავადმყოფი)</t>
  </si>
  <si>
    <t>TB/Lung hospitals</t>
  </si>
  <si>
    <t>არატრადიციული მედიცინის კლინიკა</t>
  </si>
  <si>
    <t>Alternative medicine clinics</t>
  </si>
  <si>
    <t>3.3</t>
  </si>
  <si>
    <t>სასწავლო დაწესებულება</t>
  </si>
  <si>
    <t>რეაბილიტაციის ცენტრი</t>
  </si>
  <si>
    <t>ინვალინდთა ან ხანდაზმულთა საავადმყოფო</t>
  </si>
  <si>
    <t>Long term care facility</t>
  </si>
  <si>
    <t>2.9</t>
  </si>
  <si>
    <t>3.1</t>
  </si>
  <si>
    <t>2.2.2</t>
  </si>
  <si>
    <t>დაუდგენელი</t>
  </si>
  <si>
    <t>Uknown</t>
  </si>
  <si>
    <t>პალიატიური სტაციონარი</t>
  </si>
  <si>
    <t>2.1</t>
  </si>
  <si>
    <t>არასამედიცინო მომსახურების მიმწოდებელი</t>
  </si>
  <si>
    <t>Non healthcare provider</t>
  </si>
  <si>
    <t>ზიანის შემცირების ცენტრი</t>
  </si>
  <si>
    <t>Harm Reduction center</t>
  </si>
  <si>
    <t>Origin</t>
  </si>
  <si>
    <t>hp_ID</t>
  </si>
  <si>
    <t>OrgID</t>
  </si>
  <si>
    <t>ProviderName</t>
  </si>
  <si>
    <t>reg_ID</t>
  </si>
  <si>
    <t>Region</t>
  </si>
  <si>
    <t>mun_ID</t>
  </si>
  <si>
    <t>municipality</t>
  </si>
  <si>
    <t>OrgAddress</t>
  </si>
  <si>
    <t>კომენტარი</t>
  </si>
  <si>
    <t>HealthProvider_Type</t>
  </si>
  <si>
    <t>HP Description</t>
  </si>
  <si>
    <t>HC Description</t>
  </si>
  <si>
    <t>Frequency</t>
  </si>
  <si>
    <t>_IsCoded</t>
  </si>
  <si>
    <t>Incosist</t>
  </si>
  <si>
    <t>Forma</t>
  </si>
  <si>
    <t>Duplicates</t>
  </si>
  <si>
    <t>ინდ. მეწარმე თამაზ შოთაშვილი</t>
  </si>
  <si>
    <t>თბილისი</t>
  </si>
  <si>
    <t>ვაკე</t>
  </si>
  <si>
    <t>ვაჟა ფშაველას გამზ. 83/11</t>
  </si>
  <si>
    <t>ისანი</t>
  </si>
  <si>
    <t>თბილისი, სუხიშვილის N313</t>
  </si>
  <si>
    <t>შპს მედსერვისი</t>
  </si>
  <si>
    <t>ნაძალადევი</t>
  </si>
  <si>
    <t>ბუაჩიძის #2</t>
  </si>
  <si>
    <t>თბილისი, თ.ერისთავის №3</t>
  </si>
  <si>
    <t>თბილისი, ნაქალაქევის №3</t>
  </si>
  <si>
    <t>თბილისი, ბუაჩიძის №12-ა</t>
  </si>
  <si>
    <t>თბილისი, ცოტნე დადიანისქ. N20</t>
  </si>
  <si>
    <t>თბილისი, ცოტნე დადიანის N255</t>
  </si>
  <si>
    <t>თბილისი, თემქა,მე-11 მ/რ. I-კვ</t>
  </si>
  <si>
    <t>თბილისი, თემქა,მე-11 მ/რ, I კვარტალი</t>
  </si>
  <si>
    <t>თბილისი, ხუდადოვის №10</t>
  </si>
  <si>
    <t>შპს ქალთა საკონსულტაციო ცენტრი "გინემედი"</t>
  </si>
  <si>
    <t>თბილისი, ხუდადოვის ქ. N10</t>
  </si>
  <si>
    <t>შპს დედათა დახმარების სამეანო-გინეკოლოგიური განყოფილება ნინო</t>
  </si>
  <si>
    <t>გლდანი</t>
  </si>
  <si>
    <t>თბილისი, გლდანის რაინი, ხიზანიშვილის ქ. N93</t>
  </si>
  <si>
    <t>თბილისი, ცოტნე დადიანის N87</t>
  </si>
  <si>
    <t>შპს ენდოკრინოლოგიის ეროვნული ინსტიტუტი</t>
  </si>
  <si>
    <t>დიდუბე</t>
  </si>
  <si>
    <t>თბილისი. ლუბლიანას 2/6</t>
  </si>
  <si>
    <t>შპს "დიაგნოსტიკური ცენტრი "ლოკუსი"</t>
  </si>
  <si>
    <t>თბილისი. ხიზანიშვილის N1</t>
  </si>
  <si>
    <t>მთაწმინდა</t>
  </si>
  <si>
    <t>თბილისი, რ. ლაღიძის ქ. 8</t>
  </si>
  <si>
    <t>ქ. თბილისი, ლუბლიანას N2/6 (იურიდიული მის.: სანზონა,მე-5 კორპ. ბინა 36)</t>
  </si>
  <si>
    <t>მელიქიშვილის გამზირი 17/19</t>
  </si>
  <si>
    <t>შპს "რედი"</t>
  </si>
  <si>
    <t>თბილისი, გურამიშვილის გამზირი №84</t>
  </si>
  <si>
    <t>თბილისი, გლდანი ილორის ქ.№14</t>
  </si>
  <si>
    <t>შპს მედ+</t>
  </si>
  <si>
    <t>თბილისი, ლიბანის ქ. N15</t>
  </si>
  <si>
    <t>ქვემო ქართლი</t>
  </si>
  <si>
    <t>მარნეული</t>
  </si>
  <si>
    <t>მარნეული, 26 მაისის ქ. N80 სარაიონთაშორისო საავადმყოფო, მე-3 სართ.</t>
  </si>
  <si>
    <t>თბილისი, დასახლება თემქა სავაჭრო ცენტრი</t>
  </si>
  <si>
    <t>შპს ”სამკურნალო-პროფილაქტიკური ცენტრი N7”</t>
  </si>
  <si>
    <t>თბილისი, ა.წერეთლის გამზ. №55</t>
  </si>
  <si>
    <t>თბილისი, ა.წერეთლის გამზირი N93</t>
  </si>
  <si>
    <t>შპს ”თერაპიის სახლი”</t>
  </si>
  <si>
    <t>თბილისი, გურამიშვილის გმზ. N72</t>
  </si>
  <si>
    <t>ლუბლიანას ქ.N13/მ.ჭიაურელის ქ.N6.</t>
  </si>
  <si>
    <t>თბილისი, ლუბლიანას № 2/6</t>
  </si>
  <si>
    <t>თბილისი, აღმაშენებლის 142</t>
  </si>
  <si>
    <t>თბილისი,დიღმის მას.მე-5 კვარტ.მე-5-ა კორპ.</t>
  </si>
  <si>
    <t>შპს საგზაო პოლიკლინიკა + საოჯახო მედიცინის ცენტრი დიდუბე</t>
  </si>
  <si>
    <t>ქ.თბილისი,ა.წერეთლის გამზირი N1</t>
  </si>
  <si>
    <t>შპს "ქალთა კონსულტაცია - მომავალი"</t>
  </si>
  <si>
    <t>თბილისი, თევდორე მღვდლის  11</t>
  </si>
  <si>
    <t>შპს პლასტიკური და ესთეტიკური ქირურგიის კლინიკა "წოპე"</t>
  </si>
  <si>
    <t>თბილისი, თევდორე მღვდლის ქ. N13</t>
  </si>
  <si>
    <t>ა(ა)იპ "ჯო ენის სახელობის სამედიცინო ცენტრი"</t>
  </si>
  <si>
    <t>თბილისი, ლუბლიანას №21</t>
  </si>
  <si>
    <t>ქ.თბილისი, თევდორე მღვდლის ქN13</t>
  </si>
  <si>
    <t>თბილისი, აკაკი ბელიაშვილის ქ N142</t>
  </si>
  <si>
    <t>შპს "თბილისის №2 ფილტვის დაავადებათა ამბულატორიული კლინიკა"</t>
  </si>
  <si>
    <t>თბილისი, ა.წერეთლის გამზ. №93</t>
  </si>
  <si>
    <t>თბილისი, ზ. ჭავჭავაძის ქ. N7</t>
  </si>
  <si>
    <t>თბილისი, ჩაჩავას  №5</t>
  </si>
  <si>
    <t>ქ. თბილისი, ლუბლიანას ქ. N21ა</t>
  </si>
  <si>
    <t>თბილისი, ლუბლიანას №4</t>
  </si>
  <si>
    <t>ქ. თბილისი, იამანიძის ქ. N3</t>
  </si>
  <si>
    <t>ქ. თბილისი, თევდორე მღვდლის ქN13</t>
  </si>
  <si>
    <t>შპს ჩვენი კლინიკა + ონკოლოგიური დისპანსერი</t>
  </si>
  <si>
    <t>ჩუღურეთი</t>
  </si>
  <si>
    <t>ქ.თბილისი, აჭარის ქ. N8.</t>
  </si>
  <si>
    <t>საქველმოქმედო-სოციალური კავშირ "თანადგომას" ამბულატორია</t>
  </si>
  <si>
    <t>თბილისი, ე.ნინოშვილის ქ. N30</t>
  </si>
  <si>
    <t>შპს მანანა შეროზიას თვალის კლინიკა</t>
  </si>
  <si>
    <t>თბილისი, ზურაბ ჭავჭავაძის ქ. N3</t>
  </si>
  <si>
    <t>თბილისი,ნოდარ ბოხუას ქ.N12/ლუბლიანას ქ.N66</t>
  </si>
  <si>
    <t>(სათაო) თბილისი, დავით აღმაშენებლის 148/3</t>
  </si>
  <si>
    <t>ქ. თბილისი,ალ.ყაზბეგის გამზ. N34</t>
  </si>
  <si>
    <t>(სათაო) თბილისი, ფეიქრების ქ N12</t>
  </si>
  <si>
    <t>ქ. თბილისი, სოფელი დიღომი, ვეფხისტყაოსნის 38</t>
  </si>
  <si>
    <t>გუდამაყრის შეს. #2</t>
  </si>
  <si>
    <t>შეზღუდული პასუხისმგებლობის საზოგადოება "ვენუს ჯორჯია"</t>
  </si>
  <si>
    <t>თბილისი, ჭავჭავაძის გამზ. N33</t>
  </si>
  <si>
    <t>შპს "აკადემიკოს ე. ფიფიას სახალხო კლინიკური საავადმყოფო"</t>
  </si>
  <si>
    <t>ქ. თბილისი, თევდორე მღვდლის ქ.N9</t>
  </si>
  <si>
    <t>შ.პ.ს. "აფხაზეთიდან იძულებით გადაადგილებულ ქალთა კონსულტაცია"</t>
  </si>
  <si>
    <t>თბილისი, კონსტიტუციის № 4</t>
  </si>
  <si>
    <t>საბურთალო</t>
  </si>
  <si>
    <t>პეკინის ქ N5</t>
  </si>
  <si>
    <t>შპს სამკურნალო გამაჯანსაღებელი ცენტრი „ანტროპოსი“</t>
  </si>
  <si>
    <t>თბილისი, ნავთლუღის ჩიხი №9</t>
  </si>
  <si>
    <t>ქ. თბილისი, თევდორე მღვდლის ქ.N13</t>
  </si>
  <si>
    <t>ა(ა) იპ ეროვნული სკრინიგ ცენტრი</t>
  </si>
  <si>
    <t>აკ. წერეთლის გამზ. N69</t>
  </si>
  <si>
    <t>სამგორი</t>
  </si>
  <si>
    <t>თბილისი, კალოუბნის ქ, N12</t>
  </si>
  <si>
    <t>თბილისი, ლუბლიანას ქ. #18/20 (იურიდიული ლუბლიანას ქ. 18/20)</t>
  </si>
  <si>
    <t>შპს ნუგზარ ასანიშვილის სახელობის სამკურნალო პროფილაქტიკური ცენტრი</t>
  </si>
  <si>
    <t>თევდორე მღვდლის ქ. №13</t>
  </si>
  <si>
    <t>სამეგრელო და ზემო სვანეთი</t>
  </si>
  <si>
    <t>ფოთი</t>
  </si>
  <si>
    <t>ქ. ფოთი, ერეკლე – II - ის ქუჩა N40</t>
  </si>
  <si>
    <t>ქ. თბილისი, ლუბლიანას 2/6 (იურ: წინამძღვრიშვილის №23)</t>
  </si>
  <si>
    <t>თბილისი, ლუბლიანას ქ. №5</t>
  </si>
  <si>
    <t>ქ. თბილისი, ლუბლიანას 2/6</t>
  </si>
  <si>
    <t>ქ. თბილისი, თევდორე მღვდლის ქ. №13</t>
  </si>
  <si>
    <t xml:space="preserve">შპს აუდიოლოგიის ეროვნული ცენტრი  </t>
  </si>
  <si>
    <t>თბილისი, დ. უზნაძის ქ. №49</t>
  </si>
  <si>
    <t xml:space="preserve"> შპს თბილისის N16 ბავშვთა პოლიკლინიკა-საოჯახო მედიცინის ცენტრი</t>
  </si>
  <si>
    <t>თბილისი, ბენაშვილის №3</t>
  </si>
  <si>
    <t>თბილისი, ლუბლიანას ქ. #21</t>
  </si>
  <si>
    <t>მიხ. წინამძღვრიშვილის # 57</t>
  </si>
  <si>
    <t>შპს ესთეტიკა</t>
  </si>
  <si>
    <t>თბილისი, კაპანაძის ქ. N3</t>
  </si>
  <si>
    <t>თბილისი, ნინოშვილის N23</t>
  </si>
  <si>
    <t>სენაკი</t>
  </si>
  <si>
    <t>ქ. სენაკი, ჭყონდიდელის 13.</t>
  </si>
  <si>
    <t>შპს ,,თბილისის ცენტრალური საავადმყოფო"</t>
  </si>
  <si>
    <t>ქ.თბილისი, ლუბლიანას ქ.#5</t>
  </si>
  <si>
    <t>ქ.თბილისი, ლუბლიანას ქ.#5/ჩაჩავას 1</t>
  </si>
  <si>
    <t>თბილისი, კოსტავას №38</t>
  </si>
  <si>
    <t>შპს  სამედიცინო ცენტრი ესთერი</t>
  </si>
  <si>
    <t>თბილისი, პუშკინის №10</t>
  </si>
  <si>
    <t>თბილისი,რ. ლაღიძის N8</t>
  </si>
  <si>
    <t>თბილისი, მელიქიშვილის ქ. №5</t>
  </si>
  <si>
    <t>ქ. თბილისი. წინანდლის ქ. N9</t>
  </si>
  <si>
    <t>კრწანისი</t>
  </si>
  <si>
    <t>ქ. თბილისი, გორგასლის ქ. N9</t>
  </si>
  <si>
    <t>შ.პ.ს.   ქალთა კონსულტაცია N12</t>
  </si>
  <si>
    <t>თბილისი, გრიშაშვილის №30</t>
  </si>
  <si>
    <t>ქ. თბილისი, ვ. გორგასლის ქ. N93</t>
  </si>
  <si>
    <t>ქ. თბილისი, ჭავჭავაძის გამზ. N60</t>
  </si>
  <si>
    <t>შპს ალერგია XXI საუკუნე</t>
  </si>
  <si>
    <t>თბილისი, ქავთარაძის 16</t>
  </si>
  <si>
    <t>შპს ნევროლოგიისა და ნეიროფსიქოლოგიის ინსტიტუტი</t>
  </si>
  <si>
    <t>ვაჟა ფშაველას გამზირი N83/11</t>
  </si>
  <si>
    <t>თბილისი, ფონიჭალა №3, მე-20 კორ.</t>
  </si>
  <si>
    <t>ქ.თბილისი, გორგასლისქN95</t>
  </si>
  <si>
    <t>თბილისი, ლაღიძის №8</t>
  </si>
  <si>
    <t>შპს მედიკორი</t>
  </si>
  <si>
    <t>პოლიტკოვსკაიას ქ. N8</t>
  </si>
  <si>
    <t>შპს კანისა და ვენსნეულებათა სამეცნიერო-კვლევითი ეროვნული ცენტრი</t>
  </si>
  <si>
    <t>ქ. თბილისი, ლუბლიანას ქ. N5</t>
  </si>
  <si>
    <t>ქ. თბილისი. ქავთარაძის ქ. N16</t>
  </si>
  <si>
    <t>ქ. თბილისი, ალ. ყაზბეგის  ქ.№14ბ</t>
  </si>
  <si>
    <t>სს კურაციო</t>
  </si>
  <si>
    <t>თბილისი, ო. ლორთქიფანიძის ქ. 31</t>
  </si>
  <si>
    <t>თბილისი, ი.ჭავჭავაძის №44</t>
  </si>
  <si>
    <t>ლუბლიანას ქ. #5</t>
  </si>
  <si>
    <t>წყნეთი.სტალინის ქ. 27</t>
  </si>
  <si>
    <t>ქ. თბილისი, ჩიქოვანის ქ.N14</t>
  </si>
  <si>
    <t>შპს დიაგნოსტიკური სერვისი</t>
  </si>
  <si>
    <t>თბილისი, ლუბლიანას ქ. #36</t>
  </si>
  <si>
    <t>თბილისი, ზუგდიდის ქ.N,3, ბ.84</t>
  </si>
  <si>
    <t>შპს სამედიცინო ცენტრი ციტო</t>
  </si>
  <si>
    <t>თბილისი, ფალიაშვილის ქ.  №40</t>
  </si>
  <si>
    <t>ქ. თბილისი, წყნეთის ქ. N2ა</t>
  </si>
  <si>
    <t>ანაპის 414,დივიზიის ქ.N11</t>
  </si>
  <si>
    <t>ქ. თბილისი, ქავთარაძის N16</t>
  </si>
  <si>
    <t>მარიჯანის ქ. #2ბ</t>
  </si>
  <si>
    <t>შ.პ.ს.  "ადაპტი"</t>
  </si>
  <si>
    <t>ქ. თბილისი,  ქავთარაძის ქუჩის ჩიხი N4.</t>
  </si>
  <si>
    <t>თბილისი, ტაშკენტის ქ. N22ა</t>
  </si>
  <si>
    <t>შპს "ალერგიისა და იმუნოლოგიის ცენტრი"</t>
  </si>
  <si>
    <t>თბილისი, ლუბლიანას 2/6</t>
  </si>
  <si>
    <t>შპს თეომედი</t>
  </si>
  <si>
    <t>ი. ჭავჭავაძის გამზ. N5</t>
  </si>
  <si>
    <t>შპს "მრჩეველი"</t>
  </si>
  <si>
    <t>თბილისი, ალ. ყაზბეგის გმზ. N9</t>
  </si>
  <si>
    <t>შპს ესთელაინი</t>
  </si>
  <si>
    <t>ვაკე-საბურთალო / მერაბ კოსტავას ქ. 1</t>
  </si>
  <si>
    <t>თბილისი, თევდორე მღვდლის ქ #13</t>
  </si>
  <si>
    <t>შპს ღია გული</t>
  </si>
  <si>
    <t>თბილისი, თემქის დასახლება XI მ/რ I კვარტალი (1/47)</t>
  </si>
  <si>
    <t>თბილისი, თემქის დასახლება XI მ/რ I კვარტალი (1/47) (ყოფილი ჩაჩავას ქ. N5)</t>
  </si>
  <si>
    <t>შპს "მ.ფეიქრიშვილის სახელობის სამედიცინო კლინიკა ალფამედი"</t>
  </si>
  <si>
    <t>მიცკევიჩის ქუჩა № 5</t>
  </si>
  <si>
    <t>თბილისი, ლევან მიქელაძის N19</t>
  </si>
  <si>
    <t>თბილისი, ალეკო გობრონიძის ქ.N1კ.</t>
  </si>
  <si>
    <t>ზუგდიდი</t>
  </si>
  <si>
    <t>ზუგდიდი, გამსახურდიას ქ. 36</t>
  </si>
  <si>
    <t>მარნეული, 26 მაისის ქ. 80</t>
  </si>
  <si>
    <t>თბილისი, ვაჟა-ფშაველას  N29 (ახალი მისამართია შროშის ქ. N14)</t>
  </si>
  <si>
    <t>შპს ექსპრესდიაგნოსტიკა</t>
  </si>
  <si>
    <t>თბილისი, ვაჟა-ფშაველას №16</t>
  </si>
  <si>
    <t>ლუბლიანას ქ N 5</t>
  </si>
  <si>
    <t>შპს ინტერკლინიკა</t>
  </si>
  <si>
    <t>თბილისი, ბაზალეთის ქ.N7</t>
  </si>
  <si>
    <t>თბილისი, ვაჟა-ფშაველას N29</t>
  </si>
  <si>
    <t>ვაჟა-ფშაველას გამზ. N14 ბ13</t>
  </si>
  <si>
    <t>შპს ჰეპატოლოგიური კლინიკა „ჰეპა“</t>
  </si>
  <si>
    <t>თბილისი, ლუბლიანას ქ. N18/20</t>
  </si>
  <si>
    <t>ქ. თბილისი, ვაჟა-ფშაველას  №29</t>
  </si>
  <si>
    <t>შპს ნეოლაბი</t>
  </si>
  <si>
    <t>ქ. თბილისი. ტაშკენტის N47</t>
  </si>
  <si>
    <t>თბილისი, წყნეთის "გ" ზონა</t>
  </si>
  <si>
    <t>ფალიაშვილის #85</t>
  </si>
  <si>
    <t>კოსტავას ქ. 67</t>
  </si>
  <si>
    <t>თბილისი, უზნაძის N103</t>
  </si>
  <si>
    <t>თბილისი, გორგასლის/კრწანისის ქ, N 71/12 (თბილისი, აღმაშენებლის 148/111)</t>
  </si>
  <si>
    <t>შპს პეტრე სარაჯიშვილის სახელობის ნევროლოგიის ინსტიტუტი</t>
  </si>
  <si>
    <t>ქ. თბილისი, თევდორე მღვდლის N13</t>
  </si>
  <si>
    <t>თბილისი, ილია ვეკუას ქ.N18</t>
  </si>
  <si>
    <t>ქ. თბილისი, აკ, წერეთლის გამზ. N117</t>
  </si>
  <si>
    <t>თბილისი, გამრეკელის ქ. N19</t>
  </si>
  <si>
    <t>თბილისი, მოსკოვის გამზირი , მე-4 კვ., მე-3 კოლრპ.</t>
  </si>
  <si>
    <t>თბილისი, ლუბლიანას ქ. N2/6</t>
  </si>
  <si>
    <t>თევდორე მღვდლის 13</t>
  </si>
  <si>
    <t>კახეთი</t>
  </si>
  <si>
    <t>სიღნაღი</t>
  </si>
  <si>
    <t>სიღნაღი, რუსთაველის ქ. N2</t>
  </si>
  <si>
    <t>შპს "ქორწინება და ოჯახი პლიუსი"</t>
  </si>
  <si>
    <t>ატენის  ქ  N 6</t>
  </si>
  <si>
    <t>შიდა ქართლი</t>
  </si>
  <si>
    <t>კასპი</t>
  </si>
  <si>
    <t>ქ. კასპი, წულუკიძის ქ. №4</t>
  </si>
  <si>
    <t>შპს „მენტალვიტა“ – ფსიქიკური ჯანმრთელობის ცენტრი</t>
  </si>
  <si>
    <t>ქ. თბილისი, ზაქარიაძის ქ.№10ბ, ბ.12; (ფაქტ. ტაბიძის 39)</t>
  </si>
  <si>
    <t>თბილისი, გოთუას ქ.#3</t>
  </si>
  <si>
    <t>თბილისი, მუხიანის 2ა, თემქის დასახლება,სს თემქა პურის შესასვლელთან, ნაკვეთი N01/011-ის მიმდებარედ</t>
  </si>
  <si>
    <t>ქ. თბილისი, ლისის ტბის მიმდებარედ N4</t>
  </si>
  <si>
    <t>ქ. თბილისი, აკაკი წერეთლის გამზ. 110, N53</t>
  </si>
  <si>
    <t>შპს მედელიტი</t>
  </si>
  <si>
    <t>ქ. თბილისი, ალ. ყაზბეგის 34, მე-3 რიგი, პირველი სართული</t>
  </si>
  <si>
    <t>შპს ,,ნიკა+2009-,,კლინიკა მედლაბი"</t>
  </si>
  <si>
    <t>თბილისი, ე. ნინოშვილის ქ. N60</t>
  </si>
  <si>
    <t>შპს ვარკეთილის სამკურნალო ცენტრი</t>
  </si>
  <si>
    <t>ქ. თბილისი, ვარკეთილი-3, 1მ/რ, კორპ. 33, ბ 3</t>
  </si>
  <si>
    <t>შპს N8 სამკურნალო დიაგნოსტიკური ცენტრი"</t>
  </si>
  <si>
    <t>თბილისი, შირაქის №13</t>
  </si>
  <si>
    <t>თბილისი, წინანდლის ქ. №9</t>
  </si>
  <si>
    <t>თბილისი, ვარკეთილი 3, I მ/რ, კორპ.17</t>
  </si>
  <si>
    <t>თბილისი, მოსკოვის გამზირი N23</t>
  </si>
  <si>
    <t>ახალუბნის ქ#10</t>
  </si>
  <si>
    <t>თბილისი, ვაზისუბნის მე-4 მ/რ, 1კვ.</t>
  </si>
  <si>
    <t>თბილისი, ფაღავას №25</t>
  </si>
  <si>
    <t>ქ. თბილისი, ბოჭორმის ქუჩა N23</t>
  </si>
  <si>
    <t>აჭარა</t>
  </si>
  <si>
    <t>ბათუმი</t>
  </si>
  <si>
    <t>ბათუმი, ჯავახიშვილის ქ. N3ბ</t>
  </si>
  <si>
    <t>თბილისი, არაყიშვილის ქ. N2</t>
  </si>
  <si>
    <t>წინანდლის ქ. N9</t>
  </si>
  <si>
    <t>თბილისი, წინანდლის N9</t>
  </si>
  <si>
    <t>თბილისი, წინანდლის ქ. N9</t>
  </si>
  <si>
    <t>ქ. ზუგდიდი, კ. გამსახურდიას ქ. N36</t>
  </si>
  <si>
    <t>შპს "თბილისის №1 ტუბ. დისპანსერი"</t>
  </si>
  <si>
    <t>გორგასლის ქ. 81</t>
  </si>
  <si>
    <t>თბილისი, კახეთის გზატკეცილი N23</t>
  </si>
  <si>
    <t>შპს ალ. წულუკიძის სახელობის უროლოგიის ეროვნული ცენტრი</t>
  </si>
  <si>
    <t>თბილისი, წინანდლის №27</t>
  </si>
  <si>
    <t>ქ. თბილისი, წინანდლის N9</t>
  </si>
  <si>
    <t>ქ. თბილისი. წინანდლის N9</t>
  </si>
  <si>
    <t>შპს აეროპორტის მრავალპროფილიანი პოლიკლინიკა</t>
  </si>
  <si>
    <t>აეროპორტის დასახლება</t>
  </si>
  <si>
    <t>ვარკეთილი, კალოუბნის 16</t>
  </si>
  <si>
    <t>შპს დასტაქარი - XXI</t>
  </si>
  <si>
    <t>თბილისი, ვარკეთილი 3, მე-4 მ/რ კ.408, ბ.3</t>
  </si>
  <si>
    <t>თბილისი, მარიჯანის ქ. №4</t>
  </si>
  <si>
    <t>თბილისი, რუსთავის გზატკეცილი №18/22</t>
  </si>
  <si>
    <t>თბილისი, სოფ. ფონიჭალა</t>
  </si>
  <si>
    <t>შპს ჯანმრთელობა ყველას</t>
  </si>
  <si>
    <t>მოსკოვის გამზირი 39 კორპ 3</t>
  </si>
  <si>
    <t>თბილისი,  ჭიჭინაძისN11</t>
  </si>
  <si>
    <t>შ.პ.ს. "თბილისის N 5 ტუბდისპანსერი"</t>
  </si>
  <si>
    <t>თბილისი, ჭიჭინაძის №14</t>
  </si>
  <si>
    <t>თბილისი, ლილოს დასახლება; ფრანგულიანის ქ. N19</t>
  </si>
  <si>
    <t>ქ.თბილისი სევანის 8</t>
  </si>
  <si>
    <t>კომანდიტური საზოგადოება "შპს N4 სამკურნალო-პროფილაქტიკური ცენტრი და დანელია"</t>
  </si>
  <si>
    <t>თბილისი, ვარკეთილი 3;  N1 მ/რ; მე-16ა კორპუსი</t>
  </si>
  <si>
    <t>შპს  "თბილისის ფსიქიკური ჯანმრთელობის ცენტრი"</t>
  </si>
  <si>
    <t>თბილისი, გლდანის მას,მე-7 მ/რ,მე-2 კვ  (თბილისი, იპოლიტოვ-ივანოვის ქ. N43)</t>
  </si>
  <si>
    <t>შპს ქალთა კონსულტაცია №6</t>
  </si>
  <si>
    <t>თბილისი, ო. ხიზანიშვილის № 93</t>
  </si>
  <si>
    <t>თბილისი, ლიბანის №1</t>
  </si>
  <si>
    <t>თბილისი, მუხიანის დასახლება,  ალ. გობრონიძის 27</t>
  </si>
  <si>
    <t>შპს სანო</t>
  </si>
  <si>
    <t>თბილისი, გლდანის I მ/რ, ხიზანიშვილის ქ. N17</t>
  </si>
  <si>
    <t>თბილისი კოსტავას ქ.75</t>
  </si>
  <si>
    <t>შპს "კრიტიკული მედიცინის ინსტიტუტი"</t>
  </si>
  <si>
    <t>თბილისი, ჩაჩავას ქ. N1</t>
  </si>
  <si>
    <t>შპს "საქართველოს კოლოპროქტოლოგიის ცენტრი-გელა მუხაშავრიას კლინიკა"</t>
  </si>
  <si>
    <t>თბილისი, ვაჟა-ფშაველას გამზ. 29აბ XI სართული</t>
  </si>
  <si>
    <t>ქ. თბილისი. გუდამაყრის ქ.N4</t>
  </si>
  <si>
    <t>თბილისი, ლუბლიანას ქ. №21</t>
  </si>
  <si>
    <t>შპს სამედიცინო რეაბილიტაციის ამბულატორიული ცენტრი</t>
  </si>
  <si>
    <t>დიდი დიღომი მე–3 მკრ კორ 14</t>
  </si>
  <si>
    <t>თბილისი. ქავთარაძის ქ. 21ა.</t>
  </si>
  <si>
    <t>თბილისი, მიცკევიჩის 29-ა</t>
  </si>
  <si>
    <t>ვაშლიჯვარი, 14–ბ კორპ. I სართული</t>
  </si>
  <si>
    <t>დიდი დიღომი, ი. პეტრიწის ქ.N11</t>
  </si>
  <si>
    <t>ცოტნე დადიანის ქ.N315</t>
  </si>
  <si>
    <t>ტექნიკური უნივერსიტეტის პოლიკლინიკა</t>
  </si>
  <si>
    <t>თბილისი, კოსტავას 69ა</t>
  </si>
  <si>
    <t>იმერეთი</t>
  </si>
  <si>
    <t>ქუთაისი</t>
  </si>
  <si>
    <t>ქუთაისი, ირ.აბაშიძის გამზ.N12</t>
  </si>
  <si>
    <t>ნ.ჯავახიშვილის N7</t>
  </si>
  <si>
    <t>თელავი</t>
  </si>
  <si>
    <t>თელავი, აღმაშენებლის ქ. N43</t>
  </si>
  <si>
    <t>ზუგდიდი, გამსახურდიას ქ. N211</t>
  </si>
  <si>
    <t>გორი</t>
  </si>
  <si>
    <t>გორი, სუხიშვილის ქ. N12</t>
  </si>
  <si>
    <t>ქ. თბილისი, ვაჟა-ფშაველას გამზირი N26</t>
  </si>
  <si>
    <t>შპს აკადემიური-V კლინიკო-დიაგნოსტიკური ცენტრი</t>
  </si>
  <si>
    <t>თბილისი, საგარეჯოს ქ.N13</t>
  </si>
  <si>
    <t>ქ. თბილისი, ალ. ყაზბეგის გამზირი №14ბ (იყო მიცკევიჩის №29)</t>
  </si>
  <si>
    <t>თბილისი, წინანდლის ქ. #9</t>
  </si>
  <si>
    <t>(სათაო) თბილისი, დ.აღმაშენებლის გამზ N 148/2</t>
  </si>
  <si>
    <t>შპს "ტერფის ფუნქციონალური დიაგნოსტიკისა და კორექცის ცენტრი – ტერდი"</t>
  </si>
  <si>
    <t>ქ. თბილისი, იოსელიანის ქ.N37</t>
  </si>
  <si>
    <t>თბილისი, ტაშკენტის ქ. N10ა</t>
  </si>
  <si>
    <t>თემქა, მე–3 მ/რ–ნი, მე–3 კვ. კორპ.N43</t>
  </si>
  <si>
    <t>ქ.თბილისი, ვაჟა-ფშაველას 27ბ</t>
  </si>
  <si>
    <t>თბილისი, ბოგდან ხმელნიცკის №153ა</t>
  </si>
  <si>
    <t>თბილისი, ნავთლუღის ქ. №11-13 (თბილისი, ვაჟა-ფშაველას გამზირი №27ბ)</t>
  </si>
  <si>
    <t>ქ. თელავი, ვახტანგ სეხნიაშვილის ქუჩა N3</t>
  </si>
  <si>
    <t>მარნეული, 26 მაისის ქ.</t>
  </si>
  <si>
    <t>მარნეული, სულხან-საბას ქ. №58</t>
  </si>
  <si>
    <t>რუსთავი</t>
  </si>
  <si>
    <t>რუსთავი, მესხიშილის ქ. N3ა</t>
  </si>
  <si>
    <t>გორი, ცხინვალის გზატკეცილი N12</t>
  </si>
  <si>
    <t>თბილისი, ალ.ყაზბეგის გამზ. №16</t>
  </si>
  <si>
    <t>თბილისი, ყაზბეგის №16</t>
  </si>
  <si>
    <t>შპს "N11 ქალთა  კონსულტაცია"</t>
  </si>
  <si>
    <t>თბილისი, საბურთალოს №10</t>
  </si>
  <si>
    <t>ქუთაისი, ნიკეას ქ. №46-ბ</t>
  </si>
  <si>
    <t>ქუთაისი,სულხან საბას ქ.19</t>
  </si>
  <si>
    <t>ქუთაისი, ტოლბუხინის ქ. №16</t>
  </si>
  <si>
    <t>ქუთაისი, ჯავახიშვილის № 3, ტელ. (232) 7 44 30</t>
  </si>
  <si>
    <t>ქუთაისი, ვარლამიშვილის ქ. N5</t>
  </si>
  <si>
    <t>შპს სადიაგნოსტიკო ცენტრი "დია-92"</t>
  </si>
  <si>
    <t>კახნიაური, ახალგაზრდობის გამზ. #21</t>
  </si>
  <si>
    <t>შპს გუმათის საექიმო ამბულატორია</t>
  </si>
  <si>
    <t>ქუთაისი ავალიანის 14</t>
  </si>
  <si>
    <t>ქუთაისი, ახალგაზრდობის გამზ. N21</t>
  </si>
  <si>
    <t>ქ. ქუთაისი.  სოლომონ 1 -ის N10</t>
  </si>
  <si>
    <t>ქუთაისი,ჩხობაძის ქ. 16</t>
  </si>
  <si>
    <t>ქუთაისის რეგიონალური კანისა და ვენ–სნეულებათა დისპანსერი</t>
  </si>
  <si>
    <t>ოცხელის ქ. №2</t>
  </si>
  <si>
    <t>შპს ენდოკრინოლოგიური ცენტრი</t>
  </si>
  <si>
    <t>ქუთაისი, წერეთლის ქ. N13</t>
  </si>
  <si>
    <t>ქუთაისი, მესხის ქ.№5</t>
  </si>
  <si>
    <t>ქუთაისი, ჯავახიშვილის ქ.№85</t>
  </si>
  <si>
    <t>ქუთაისი, პეტრე ჩხობაძის ქ.N20.</t>
  </si>
  <si>
    <t>ქუთაისი, ლორთქიფანიძის ქ. N11</t>
  </si>
  <si>
    <t>ქუთაისის, კაკო კიბორძალიძის 9</t>
  </si>
  <si>
    <t>შპს "ქუთაისის ფსიქიკური ჯანმრთელობის ცენტრი"</t>
  </si>
  <si>
    <t>ქუთაისი, ბარათაშვილის ქ. №106</t>
  </si>
  <si>
    <t>ქ. ქუთაისი, თამარ მეფის № 5/7, ტელ. (232) 5 56 81</t>
  </si>
  <si>
    <t>ქუთაისი, ჩხობაძის ქ. #16</t>
  </si>
  <si>
    <t>სს წმინდა ნიკოლოზის სახელობის ქირურგიული და ონკოლოგიური ცენტრი</t>
  </si>
  <si>
    <t>ქუთაისი, პ.იაშვილის ქ.9</t>
  </si>
  <si>
    <t>შპს ოცდამეერთე საუკუნე</t>
  </si>
  <si>
    <t>ქუთაისი, თამარ მეფის ქ №85</t>
  </si>
  <si>
    <t>ქუთაისი, ტოლბუხინის ქ. N15</t>
  </si>
  <si>
    <t>ქუთაისი, ზ. გამსახურდიას შეს.#15</t>
  </si>
  <si>
    <t>ქუთაისი, ჩეჩელაშვილის ქ. N6ა</t>
  </si>
  <si>
    <t>.შპს სამედიცინო-სამკურნალო ცენტრი ,,გერგილი+''</t>
  </si>
  <si>
    <t>ქ. ქუთაისი, ირაკლი აბაშიძის 27</t>
  </si>
  <si>
    <t>ქ. ქუთაისი, ჯავახიშვილის ქ.N83ა</t>
  </si>
  <si>
    <t>სულხან-საბას გამზ N 81</t>
  </si>
  <si>
    <t>ქუთაისი, ტ. ტაბიძის ქ. N23</t>
  </si>
  <si>
    <t>ფოთი, წმინდა გიორგის ქ.№25</t>
  </si>
  <si>
    <t>შპს მმს</t>
  </si>
  <si>
    <t>ქ. ფოთი, აღმაშენებლის ქ. N47</t>
  </si>
  <si>
    <t>ფოთი, სამეგრელოს ქ.#6</t>
  </si>
  <si>
    <t>ფოთი, მიქაბერიძის ქ.№3</t>
  </si>
  <si>
    <t>შპს  "ფოთის ტუბ. დისპანსერი"</t>
  </si>
  <si>
    <t>ფოთი, სამხრეთ მოლის ქ. №3</t>
  </si>
  <si>
    <t>სს "ქ. ფოთის  ცენტრალური კლინიკური საავადმყოფო"</t>
  </si>
  <si>
    <t>ფოთი, გურიის ქ.№171  ტელ. 26153</t>
  </si>
  <si>
    <t>ფოთი, დავითაიას ქ.№1</t>
  </si>
  <si>
    <t>შპს ჭიათურის ქალთა კონსულტაცია</t>
  </si>
  <si>
    <t>ჭიათურა</t>
  </si>
  <si>
    <t>ჭიათურა, მუხაძის ქ.№102</t>
  </si>
  <si>
    <t>ქ. რუსთავი, თოდრიასქ.N17</t>
  </si>
  <si>
    <t>რუსთავი, წმ. ნინოს ქ. №3</t>
  </si>
  <si>
    <t>შპს "რუსთავის ფსიქიკური ჯანმრთელობის ცენტრი"</t>
  </si>
  <si>
    <t>რუსთავი, ბარათაშვილის ქ. №27</t>
  </si>
  <si>
    <t>ქ.რუსთავის კანისა და ვენსნეულებათა დისპანსერი</t>
  </si>
  <si>
    <t>ქ.რუსთავი / მე-7 მ/რ-ნი</t>
  </si>
  <si>
    <t>რუსთავი, მესხიშვილის ქ.№1-ა</t>
  </si>
  <si>
    <t>რუსთავი, წმ.ნინოს ქ. #5</t>
  </si>
  <si>
    <t>რუსთავი, წმინდა ნინოს  ქ.№3</t>
  </si>
  <si>
    <t>რუსთავი, ოდიშარიას ქ.№19</t>
  </si>
  <si>
    <t>შპს V&amp;C</t>
  </si>
  <si>
    <t>ქ.რუსთავი / 14 მ-ნი 10</t>
  </si>
  <si>
    <t>რუსთავი, გაგარინის ქ. N12</t>
  </si>
  <si>
    <t>რუსთავი, გიორგაძის ქ. №6</t>
  </si>
  <si>
    <t>შპს ექომედი</t>
  </si>
  <si>
    <t>ქ. რუსთავი, მე–12 მ/რ, კორპ 7. ბ. 1–2</t>
  </si>
  <si>
    <t>გორი, ჭავჭავაძის ქ.N8</t>
  </si>
  <si>
    <t>შპს დერმატო ვენეროლოგი</t>
  </si>
  <si>
    <t>სამეფოს 76</t>
  </si>
  <si>
    <t>გორი, ჭავჭავაძის ქ. №104</t>
  </si>
  <si>
    <t>გორი, შინდისი</t>
  </si>
  <si>
    <t>ქ. გორი, შინდისის გზატკეცილი N17 ა</t>
  </si>
  <si>
    <t>გორი. ჭავჭავაძის N56</t>
  </si>
  <si>
    <t>გორი, ცხინვალის გზატკეცილი N14</t>
  </si>
  <si>
    <t>შპს რეპროდუქციული ჯანმრთელობის ცენტრი "სოფია-მკურნალი"</t>
  </si>
  <si>
    <t>გორი, ცხინვალის გზ. N9</t>
  </si>
  <si>
    <t>ზუგდიდი, მ.კოსტავას ქ. №28</t>
  </si>
  <si>
    <t>ზ. გმსახურდიას</t>
  </si>
  <si>
    <t>ზუგდიდი,დარჩელი</t>
  </si>
  <si>
    <t>გამსახურდიას ქ.№6</t>
  </si>
  <si>
    <t>ზუგდიდი კ. გამსახურდიას №206</t>
  </si>
  <si>
    <t>ფოთი, კ. გამსახურდიას ქ. №6 ((ზუგდიდი, კ. გამსახურდიას №206))</t>
  </si>
  <si>
    <t>ზუგდიდი,ონარია</t>
  </si>
  <si>
    <t>ზუგდიდი, ხელაიას ქ. №3 (იურიდ. -  ჯანაშიას ქ №2)</t>
  </si>
  <si>
    <t>ზუგდიდი, ცოტნე დადიანის ქ. №1</t>
  </si>
  <si>
    <t>შპს  ზუგდიდის რეგიონული ტუბსაწინააღმდეგო საავადმყოფო</t>
  </si>
  <si>
    <t>ზუგდიდი, პარიზის კომუნის №12</t>
  </si>
  <si>
    <t>ზუგდიდი, კოსტავას ქ.№1</t>
  </si>
  <si>
    <t>შ.პ.ს. ''ზუგდიდის  სარაიონთაშორისო ფსიქონარკოლოგიური დისპანსერი''</t>
  </si>
  <si>
    <t>ზუგდიდი, სტალინის №5</t>
  </si>
  <si>
    <t>ზუგდიდი, გამსახურდიას გამზირი 41ა</t>
  </si>
  <si>
    <t>ზუგდიდი. კ. გამსახურდიას ქ. N26</t>
  </si>
  <si>
    <t>წყალტუბო</t>
  </si>
  <si>
    <t>წყალტუბო, ერისთავის ქ. №16</t>
  </si>
  <si>
    <t>წყალტუბოს ალერგოლოგიის, ასთმისა და კლინიკური იმუნოლოგიის სამეცნიერო კვლევითი ინსტიტუტი</t>
  </si>
  <si>
    <t>წყალტუბო, რუსთაველის № 6, ტელ. 2 41 10</t>
  </si>
  <si>
    <t>წყალტუბო, გეგუთი</t>
  </si>
  <si>
    <t>წყალტუბო, 26 მაისის ქ. #17</t>
  </si>
  <si>
    <t>ქუთაისი, ს.მესხის 67</t>
  </si>
  <si>
    <t>აბაშა</t>
  </si>
  <si>
    <t>აბაშა, თავისუფლების ქ.№141</t>
  </si>
  <si>
    <t>აბაშა,ჩიქოვანის15</t>
  </si>
  <si>
    <t>შპს "ახალგორის რაიონული პოლიკლინიკა"</t>
  </si>
  <si>
    <t>მცხეთა-მთიანეთი</t>
  </si>
  <si>
    <t>ახალგორი</t>
  </si>
  <si>
    <t>ახალგორი, წერეთლის ქ.№13</t>
  </si>
  <si>
    <t>შპს სიცოცხლის ხე</t>
  </si>
  <si>
    <t>სამცხე-ჯავახეთი</t>
  </si>
  <si>
    <t>ახალციხე</t>
  </si>
  <si>
    <t>ახალციხე, შ. ახალციხელის ქ. N10</t>
  </si>
  <si>
    <t>ახალციხე, თამარაშვილის ქ. 12</t>
  </si>
  <si>
    <t>ბოლნისი</t>
  </si>
  <si>
    <t>ბოლნისი, დაბა კაზრეთი</t>
  </si>
  <si>
    <t>ბოლნისი, ქვეში</t>
  </si>
  <si>
    <t>ბოლნისი, ნახიდური</t>
  </si>
  <si>
    <t>ბოლნისი, დ.აღმაშენებლის ქ.№25</t>
  </si>
  <si>
    <t>ბოლნისი. ს.ს.ორბელიანის 122</t>
  </si>
  <si>
    <t>ბოლნისი, დ. აღმაშენებლის N25</t>
  </si>
  <si>
    <t>დაბა კოჯორი, ტაბიძის #7</t>
  </si>
  <si>
    <t>გარდაბანი</t>
  </si>
  <si>
    <t>გარდაბანი, კუმისი</t>
  </si>
  <si>
    <t>გარდაბანი, ნორიო</t>
  </si>
  <si>
    <t>გარდაბანი, ქესალო</t>
  </si>
  <si>
    <t>გურჯაანი</t>
  </si>
  <si>
    <t>ქ.გურჯაანი,ნონეშვილის ქ.N4.</t>
  </si>
  <si>
    <t>შპს "მკურნალი"</t>
  </si>
  <si>
    <t>თამარ მეფის კუჩა</t>
  </si>
  <si>
    <t>შპს შიდა ქართლის პირველადი ჯანდაცვის ცენტრი</t>
  </si>
  <si>
    <t>შ.პ.ს.''ახალი თაობა''–ს პოლიკლინიკა</t>
  </si>
  <si>
    <t>ქ.გურჯაანი,ნონეშვილის შეს.4</t>
  </si>
  <si>
    <t>ქ.გურჯაანი, რუსთაველის ქ. N22</t>
  </si>
  <si>
    <t>ზესტაფონი</t>
  </si>
  <si>
    <t>ზესტაფონი, დავით აღმაშენებლის 61 ბ</t>
  </si>
  <si>
    <t>ქ. ზესტაფონი, მაღლაკელიძისN4</t>
  </si>
  <si>
    <t>შპს MMM</t>
  </si>
  <si>
    <t>ჭანტურიას ქ. N69</t>
  </si>
  <si>
    <t>თეთრიწყარო</t>
  </si>
  <si>
    <t>საქართველო, თეთრიწყაროს რაიონი, დაბა მანგლისი, გორგასლის ქ., №22</t>
  </si>
  <si>
    <t>შპს სამედიცინო ფირმა "კახეთი"</t>
  </si>
  <si>
    <t>ალაზნის გამზირი 6ა</t>
  </si>
  <si>
    <t>თელავი, ალადაშვილის №2</t>
  </si>
  <si>
    <t>თელავი, ალადაშვილის ქ. N6</t>
  </si>
  <si>
    <t>თელავი, ალადაშვილის ქ.№4</t>
  </si>
  <si>
    <t>შპს  "თელავის სამხარეო ნარკოლოგიური ცენტრი"</t>
  </si>
  <si>
    <t>ქ. თელავი, ალადშვილის ქ. N2</t>
  </si>
  <si>
    <t>შპს  "თელავის ფსიქონევროლოგიური დისპანსერი"</t>
  </si>
  <si>
    <t>თელავი, რუსთაველის №11</t>
  </si>
  <si>
    <t>თელავი, ალადაშვილის ქ.№2</t>
  </si>
  <si>
    <t>შპს ენერგია +</t>
  </si>
  <si>
    <t>თელავის რაიონი / ალაზნის გამზ. 10/1</t>
  </si>
  <si>
    <t>შ.პ.ს. "ნოვომედი"-ს სამედიცინო ცენტრი</t>
  </si>
  <si>
    <t>ი.ჭავჭავაძის გამზირი 54</t>
  </si>
  <si>
    <t>ლაგოდეხი</t>
  </si>
  <si>
    <t>ლაგოდეხი, ი.ჯანელიძის N3</t>
  </si>
  <si>
    <t>შპს "ნევრონი"</t>
  </si>
  <si>
    <t>გურია</t>
  </si>
  <si>
    <t>ლანჩხუთი</t>
  </si>
  <si>
    <t>ლანჩხუთი, გ.ჭანტურის ქ.№17</t>
  </si>
  <si>
    <t>ლანჩხუთი, კვირკველიას ქ. #16</t>
  </si>
  <si>
    <t>მარნეული, 26 მაისის ქ. №80</t>
  </si>
  <si>
    <t>მარტვილი</t>
  </si>
  <si>
    <t>მარტვილი, მშვიდობის ქ. №111</t>
  </si>
  <si>
    <t>მცხეთა</t>
  </si>
  <si>
    <t>მცხეთა, კოსტავას ქ.№28</t>
  </si>
  <si>
    <t>ახმეტა</t>
  </si>
  <si>
    <t>სოფ. დუისი</t>
  </si>
  <si>
    <t>ყაზბეგი</t>
  </si>
  <si>
    <t>ყაზბეგის რ-ნი,დაბა გუდაური</t>
  </si>
  <si>
    <t>რაჭა-ლეჩხუმი და ქვემო სვანეთი</t>
  </si>
  <si>
    <t>ამბროლაური</t>
  </si>
  <si>
    <t>ამბროლაური, ბრატისლავა-რაჭის ქ.N11</t>
  </si>
  <si>
    <t>ბორჯომი</t>
  </si>
  <si>
    <t>ბაკურიანი, კობა წაქაძის ქ.N2</t>
  </si>
  <si>
    <t>დმანისი</t>
  </si>
  <si>
    <t>ქ.დმანისი,წმინდა ნინოს ქ.N37</t>
  </si>
  <si>
    <t>თეთრიწყარო,რუსთაველის ქ.</t>
  </si>
  <si>
    <t>ლანჩხუთი, ჭანტურიას ქუჩა N21</t>
  </si>
  <si>
    <t>ხარაგაული</t>
  </si>
  <si>
    <t>ხარაგაული, წერეთლის ქუჩა N19 / დევდარიანის ქ. # 41</t>
  </si>
  <si>
    <t>დედოფლისწყარო</t>
  </si>
  <si>
    <t>დედოფლისწყარო, ნატროშვილის ქუჩა</t>
  </si>
  <si>
    <t>დედოფლისწყარო, ნატროშვილის ქუჩა (ყოფილი ჰერეთის 22)</t>
  </si>
  <si>
    <t>თიანეთი</t>
  </si>
  <si>
    <t>თიანეთი, რუსთაველის ქ. # 75</t>
  </si>
  <si>
    <t>სტეფანწმინდა, ალ. ყაზბეგის ქ. # 35</t>
  </si>
  <si>
    <t>ლენტეხი</t>
  </si>
  <si>
    <t>ლენტეხი, დავით აღმაშენებლის ქ N1</t>
  </si>
  <si>
    <t>ონი</t>
  </si>
  <si>
    <t>ონი, ვახტანგ VI ქ. N10</t>
  </si>
  <si>
    <t>ცაგერი</t>
  </si>
  <si>
    <t>ცაგერი, რუსთაველის ქ N31</t>
  </si>
  <si>
    <t>წალკა</t>
  </si>
  <si>
    <t>წალკა, ექვთიმე თაყაიშვილის ქ. # 4</t>
  </si>
  <si>
    <t>სოფელი ბორითი</t>
  </si>
  <si>
    <t>მცხეთა, ქსანი</t>
  </si>
  <si>
    <t>ქ. თბილისი, სოფ. დიღომი, დიდგორის ქ №75</t>
  </si>
  <si>
    <t>მცხეთა, ნიჩბისი</t>
  </si>
  <si>
    <t>მცხეთა, ლისი</t>
  </si>
  <si>
    <t>თბილისი, ქავთარაძის 40</t>
  </si>
  <si>
    <t>გამსახურდიას ქ. #17</t>
  </si>
  <si>
    <t>ოზურგეთი</t>
  </si>
  <si>
    <t>ოზურგეთი, ჩოხატაურის ქ.N20</t>
  </si>
  <si>
    <t>ოზურგეთი, ერისთავის ქ.№22</t>
  </si>
  <si>
    <t>სამტრედია</t>
  </si>
  <si>
    <t>სამტრედია, რესპუბლიკის ქ.№64</t>
  </si>
  <si>
    <t>სამტრედია, ჭანტურიას ქ.#2</t>
  </si>
  <si>
    <t>ოზურგეთი რ–ნი ლეკიანი</t>
  </si>
  <si>
    <t>საჩხერე</t>
  </si>
  <si>
    <t>საჩხერე, ივანე გომართელის 17</t>
  </si>
  <si>
    <t>სენაკი, ცოტნე დადიანის ქ. №17</t>
  </si>
  <si>
    <t>სენაკი, რუსთაველის ქ. №112</t>
  </si>
  <si>
    <t>სენაკი, რუსთაველის ქ.№114</t>
  </si>
  <si>
    <t>სენაკი, რუსთაველის ქ. №108</t>
  </si>
  <si>
    <t>შპს სენაკის ფსიქიკური ჯანმრთელობის ცენტრი</t>
  </si>
  <si>
    <t>სენაკი, ფურცელაძის ქ. №8</t>
  </si>
  <si>
    <t>სენაკი, რუსთაველის ქ.№110</t>
  </si>
  <si>
    <t>სენაკი, რუსთაველის ქ. №128</t>
  </si>
  <si>
    <t>სიღნაღი, წნორი, აღმაშენებლის N65</t>
  </si>
  <si>
    <t>სიღნაღის რაიონი სოფ. საქობო 8 255 4 34 79</t>
  </si>
  <si>
    <t>ქარელი</t>
  </si>
  <si>
    <t>ქარელი, რუსთაველის ქ.N4</t>
  </si>
  <si>
    <t>ჩოხატაური</t>
  </si>
  <si>
    <t>ი.ჭავჭავაძის ქ. N1</t>
  </si>
  <si>
    <t>ჩხოროწყუ</t>
  </si>
  <si>
    <t>ჩხოროწყუ, კოსტავას  ქ. №11</t>
  </si>
  <si>
    <t>ჩხოროწყუ, მშვიდობის ქ.№18</t>
  </si>
  <si>
    <t>ჩხოროწყუ,  მშვიდობის  ქ. №16</t>
  </si>
  <si>
    <t>წალენჯიხა</t>
  </si>
  <si>
    <t>წალენჯიხა, ჯვარი,სტალინის ქ.№28</t>
  </si>
  <si>
    <t>წალენჯიხა,ჯვარი, სტალინის ქ.27</t>
  </si>
  <si>
    <t>წალენჯიხა, (ჭურღულიას) კიროვის ქ.№6</t>
  </si>
  <si>
    <t>წალენჯიხა, ჯვარი</t>
  </si>
  <si>
    <t>შპს აღმოსავლეთ საქართველოს ფსიქიკური ჯანმრთელობის ცენტრი</t>
  </si>
  <si>
    <t>წალკა,ბედიანი</t>
  </si>
  <si>
    <t>ხაშური</t>
  </si>
  <si>
    <t>ხაშური,  შ. რუსთაველის #196</t>
  </si>
  <si>
    <t>ხობი</t>
  </si>
  <si>
    <t>ხობი, ცოტნე დადიანის 199</t>
  </si>
  <si>
    <t>ხობი, ჭყონდიდელის ქ. №4</t>
  </si>
  <si>
    <t>ბათუმი, თამარის დასახლება, ტბეთის ქ. 4</t>
  </si>
  <si>
    <t>შპს "პარაცელსი"</t>
  </si>
  <si>
    <t>ბათუმი, პუშკინის ქ №141</t>
  </si>
  <si>
    <t>ქ. ბათუმი, ქათამაძის N11</t>
  </si>
  <si>
    <t>შპს "აჭარის კანისა და ვენსხეულებათა რეგიონალური ცენტრი"</t>
  </si>
  <si>
    <t>ხიმშიაშვილის #33</t>
  </si>
  <si>
    <t>ბათუმი, ტაბიძის ქ.№2ა</t>
  </si>
  <si>
    <t>ბათუმი, აბუსერიძის №2</t>
  </si>
  <si>
    <t>ბათუმი, პუშკინის ქ.№118</t>
  </si>
  <si>
    <t>ბათუმი, ბარათაშვილის ქ.№30</t>
  </si>
  <si>
    <t>ბათუმი, რუსთაველის ქ.№39</t>
  </si>
  <si>
    <t>ბათუმი, ტბელ აბუსერიძის ქ.#2</t>
  </si>
  <si>
    <t>ბათუმი, გორგილაძის ქ. N91</t>
  </si>
  <si>
    <t>ბათუმი, მელიქიშვილის ქუჩა #102 ბ</t>
  </si>
  <si>
    <t>ბათუმი,ფრიდონ ხალვაშის გამზირი 237</t>
  </si>
  <si>
    <t>ბათუმი, გრიბოედოვის ქ.#39,ბ2</t>
  </si>
  <si>
    <t>ბათუმი, ლუკა ასათიანის ქ. №58</t>
  </si>
  <si>
    <t>ქ.ბათუმი, ტაბიძის ქ. N2ა</t>
  </si>
  <si>
    <t>შპს  კლინიკა  ნ.ჯ</t>
  </si>
  <si>
    <t>ს.ხიმშიაშვილის 19</t>
  </si>
  <si>
    <t>პუშკინის ქ. N118</t>
  </si>
  <si>
    <t>ბათუმი, კახაბერის ქ. N36</t>
  </si>
  <si>
    <t>ხელვაჩაური</t>
  </si>
  <si>
    <t>ბათუმი, ფრიდონ ხალვაშის გამზირი, მე-7 შეს. №3</t>
  </si>
  <si>
    <t>ქ. ბათუმი, თამარ  მეფის გამზირი, შესახვევი III, N17</t>
  </si>
  <si>
    <t>ქ. თბილისი, რ.ლაღიძის ქ.N8.</t>
  </si>
  <si>
    <t>თბილისი, ხიზანიშვილის ქ. №28</t>
  </si>
  <si>
    <t>ჩხობაძის 20</t>
  </si>
  <si>
    <t>გლდანი, მე-3 მკრ, მ.აბაშიძის #7</t>
  </si>
  <si>
    <t>ქ. თბილისი, ე.ბეჟანიშვილის ქ.N23.</t>
  </si>
  <si>
    <t>ქ.თბილისი, დასახლება ვარკეთილი-3, მ/რ 4 -ის მიმდებარე ნაკვეთი 14/430.</t>
  </si>
  <si>
    <t>ქ.თბილისი, ალეკო გობრონიძის ქ.N10.</t>
  </si>
  <si>
    <t>შპს ,,დიაკორი"</t>
  </si>
  <si>
    <t>თბილისი. ჩაჩავას ქ. N1/ლუბლიანას ქ. N5</t>
  </si>
  <si>
    <t>ქ.თბილისი, გურამიშვილის გამზ.N9.</t>
  </si>
  <si>
    <t>შპს კარდიო-რეაბილიტაციის ცენტრი</t>
  </si>
  <si>
    <t>გლდანი-ნაძალადევის რაიონი. გობრონიძის ქ. N27</t>
  </si>
  <si>
    <t>ქ. თბილისი.ველისციხის ქ. N5ა</t>
  </si>
  <si>
    <t>თემქის დასახლება, 3 მკრ. მე-4 კვარტ. კორპ.58</t>
  </si>
  <si>
    <t>შპს "პრემიუმ მედგრუპი"</t>
  </si>
  <si>
    <t>ქ.თბილისი,ცოტნე დადიანის ქ.N160,ბინა 1.</t>
  </si>
  <si>
    <t>შპს მედჰელსი</t>
  </si>
  <si>
    <t>ც. დადიანის 22/24</t>
  </si>
  <si>
    <t>დაბა მანგლისი, რუსთაველის ქ.N4</t>
  </si>
  <si>
    <t>ზაჰესი, ავჭალის 28-ის მიმდებარედ</t>
  </si>
  <si>
    <t>ქ.თბილისი, თ.ერისთავის ჩიხი N3</t>
  </si>
  <si>
    <t>ქ.თბილისი, ო. ხიზანიშვილის ქ. N8</t>
  </si>
  <si>
    <t>თბილისი. ლუბლიანას 5/ჩაჩავას 1</t>
  </si>
  <si>
    <t>თბილისი, ჩაჩავას ქ. №1</t>
  </si>
  <si>
    <t>თბილისი, ჩაჩავას ქ. №1, ლუბლიანას ქ.N5.</t>
  </si>
  <si>
    <t>თბილისი, ლუბლიანას ქ. №2/6</t>
  </si>
  <si>
    <t>ბოლნისი. დაბა კაზრეთი</t>
  </si>
  <si>
    <t>თბილისი.თევდორე მღვდლის N13</t>
  </si>
  <si>
    <t>შპს ჯანმრთელი მომავალი</t>
  </si>
  <si>
    <t>წერეთლის გ.N 117</t>
  </si>
  <si>
    <t>წინანდლის N9</t>
  </si>
  <si>
    <t>შპს თამაზ ორაგველიძის კარდიოლოგიური ცენტრი</t>
  </si>
  <si>
    <t>დიდუბე-ჩუღურეთი / ლუბლიანას ქ #5</t>
  </si>
  <si>
    <t>სამკ. დიაგნ ცენტრი "კიდმედი"</t>
  </si>
  <si>
    <t>თბილისი, ა.კერესელიძის ქ.N5</t>
  </si>
  <si>
    <t>ს.ცინცაძის ქ N 61</t>
  </si>
  <si>
    <t>შპს დომინანტი</t>
  </si>
  <si>
    <t>ალ. ყაზბეგის  ქ. 14ბ</t>
  </si>
  <si>
    <t>ქ. მცხეთა, სამხედროს ქ. N20</t>
  </si>
  <si>
    <t>თ.ერისთავის სახელობის სამკურნალო პროფილაქტიკური ცენტრი „მკურნალი“</t>
  </si>
  <si>
    <t>თევდორე მღვდლის #13</t>
  </si>
  <si>
    <t>შპს კლინიკა თერამედი</t>
  </si>
  <si>
    <t>ქ.თბილისი,ჩაჩავას ქ.N1/ლუბლიანის ქ.N5(ნაკვეთი N6/17)</t>
  </si>
  <si>
    <t>ლუბლიანას ქ.N5 მე-9 სართული</t>
  </si>
  <si>
    <t>დაბა წყნეთი, დ. ამილახვრის ქ. N21</t>
  </si>
  <si>
    <t>თბილისი, ვაჟა-ფშაველას N83/11</t>
  </si>
  <si>
    <t>შპს პირველი საავადმყოფო</t>
  </si>
  <si>
    <t>ქ.თბილისი, წინანდლის ქ.N9</t>
  </si>
  <si>
    <t>შპს პირველი საავადმყოფო - სამკურნალო დიაგნოსტიკური ცენტრი"</t>
  </si>
  <si>
    <t>ქ.თბილისი,იყალთოს ქ.N57</t>
  </si>
  <si>
    <t>თბილისი. დიდუბე-ჩუღურეთის რაიონი. ლუბლიანას ქ. 21</t>
  </si>
  <si>
    <t>თბილისი, ირ. აბაშიძის 65/67</t>
  </si>
  <si>
    <t>თბილისი, ლუბლიანას N5</t>
  </si>
  <si>
    <t>შპს ექსპრეს მედიკალი</t>
  </si>
  <si>
    <t>ქ.ზუგდიდი ლაზის ქ N14</t>
  </si>
  <si>
    <t>თბილისი,გობრონიძის ქN27</t>
  </si>
  <si>
    <t>შპს ბიჯი</t>
  </si>
  <si>
    <t>ქ.თბილისი, რუსთავის გზატკეცილი N28</t>
  </si>
  <si>
    <t>თბილისი, ლუბლიანას ქუჩა N13 / მიხეილ ჭიაურელის ქუჩა N6</t>
  </si>
  <si>
    <t>ქ.თბილისი,კოსმონავტების სანაპირო 45ა</t>
  </si>
  <si>
    <t>ქ.თბილისი,ლუბლიანას ქ N36</t>
  </si>
  <si>
    <t>თბილისი, ბოჭორიშვილის ქ. №2 (თბილისი, მარჯანიშვილის ქ. №3)</t>
  </si>
  <si>
    <t>შპს ტელეკლინიკა</t>
  </si>
  <si>
    <t>თბილისი, იაკობ ნიკოლაძის ქუჩა 6</t>
  </si>
  <si>
    <t>შპს Medicare Georgia</t>
  </si>
  <si>
    <t>თბილისი, შმიდტის ქ. №20</t>
  </si>
  <si>
    <t>თბილისი, ავლიპ ზურაბაშვილის ქ.N1გ.</t>
  </si>
  <si>
    <t>თბილისი , კ. ხეთაგუროვის ქ. №6</t>
  </si>
  <si>
    <t>შპს ნიუ კლინიკა</t>
  </si>
  <si>
    <t>აღმაშენებლის გამზ. № 150</t>
  </si>
  <si>
    <t>თბილისი. ქავთარაძის 27 (თბილისი. ნიკოლაძის N2)</t>
  </si>
  <si>
    <t>შპს გადაუდებელი დახმარებისა და ქირურგიის ცენტრი ჰიგია</t>
  </si>
  <si>
    <t>ქ. თბილისი, ჯავახეთის 5ბ</t>
  </si>
  <si>
    <t>თბილისი, ქინძმარაულის I შეს. N1</t>
  </si>
  <si>
    <t>შპს ელიტა მედი</t>
  </si>
  <si>
    <t>თბილისი, შ. დადიანის ქ. N4</t>
  </si>
  <si>
    <t>წინანდლის 9</t>
  </si>
  <si>
    <t>შპს მედიჰელფი</t>
  </si>
  <si>
    <t>ქ. თბილისი, ი. ჭავჭავაძის გამზ. 39</t>
  </si>
  <si>
    <t>ახალქალაქი</t>
  </si>
  <si>
    <t>ქ. ახალქალაქი, ძერჟინსკის ქ. 4</t>
  </si>
  <si>
    <t>თბილისი. დ. უზნაძის 103</t>
  </si>
  <si>
    <t>მარჯანიშვილის ქ. N9</t>
  </si>
  <si>
    <t>ს.ს სამედიცინო კორპორაცია ევექსი-ქუთაისის რეფერალური ჰოსპიტალი</t>
  </si>
  <si>
    <t>ქუთაისი. ოცხელის N2  ნაკვეთი  N2</t>
  </si>
  <si>
    <t>ს.ს. სამედიცინო კორპორაცია ევექსი - ზუგდიდის რეფერალური ჰოსპიტალი</t>
  </si>
  <si>
    <t>ზუგდიდი, გამსახურდიას ქ. # 206</t>
  </si>
  <si>
    <t>ს.ს.სამედიცინო კორპორაცია ევექსი-თერჯოლის ჰოსპიტალი</t>
  </si>
  <si>
    <t>თერჯოლა</t>
  </si>
  <si>
    <t>თერჯოლა. რუსთაველის N69</t>
  </si>
  <si>
    <t>ბაგრატიონის ქ. N 125</t>
  </si>
  <si>
    <t>აეროპორტის გზატკეცილი N64</t>
  </si>
  <si>
    <t>დ. აღმაშენებლის ქ N 31</t>
  </si>
  <si>
    <t>რუსთაველის ქ N105ა</t>
  </si>
  <si>
    <t>გურიის ქ N171</t>
  </si>
  <si>
    <t>ქობულეთი</t>
  </si>
  <si>
    <t>აბაშიძის ქ N18, მიმდებარედ</t>
  </si>
  <si>
    <t>ჯავახიშვილის ქ N85/ ჯავახიშვილის ქ N83ა</t>
  </si>
  <si>
    <t>ქ. თბილისი, ლუბლიანას ქ. # 21</t>
  </si>
  <si>
    <t>სს "სამედიცინო კორპორაცია ევექსი" -  ადიგენის ჰოსპიტალი</t>
  </si>
  <si>
    <t>ადიგენი</t>
  </si>
  <si>
    <t>ბალახაშვილის ქ N 11</t>
  </si>
  <si>
    <t>სს "სამედიცინო კორპორაცია ევექსი"  - ასპინძის ჰოსპიტალი</t>
  </si>
  <si>
    <t>ასპინძა</t>
  </si>
  <si>
    <t>დაბა ასპინძა</t>
  </si>
  <si>
    <t>სს "სამედიცინო კორპორაცია ევექსი"  – ახალქალაქის ჰოსპიტალი</t>
  </si>
  <si>
    <t>სს "სამედიცინო კორპორაცია ევექსი"  – ახალციხის რეფერალური ჰოსპიტალი</t>
  </si>
  <si>
    <t>სს "სამედიცინო კორპორაცია ევექსი"  – ფოთის ჰოსპიტალი</t>
  </si>
  <si>
    <t>სს "სამედიცინო კორპორაცია ევექსი"  – ქედის ჰოსპიტალი</t>
  </si>
  <si>
    <t>ქედა</t>
  </si>
  <si>
    <t>რუსთაველის ქ N 14</t>
  </si>
  <si>
    <t>სს "სამედიცინო კორპორაცია ევექსი"  – ქობულეთის ჰოსპიტალი</t>
  </si>
  <si>
    <t>სს "სამედიცინო კორპორაცია ევექსი"  – შუახევის ჰოსპიტალი</t>
  </si>
  <si>
    <t>შუახევი</t>
  </si>
  <si>
    <t>რუსთაველის ქ N 32</t>
  </si>
  <si>
    <t>სს "სამედიცინო კორპორაცია ევექსი"  – წმინდა ნიკოლოზის სახელობის სამედიცინო ცენტრი</t>
  </si>
  <si>
    <t>პ. იაშვილის ქ N 9 (ნაკვეთი 3) პ. იაშვილის N 11/ნაზარაშვილის ქ N 30/ პ.იაშვილის N 9 (ნაკვეთი 1)</t>
  </si>
  <si>
    <t>სს "სამედიცინო კორპორაცია ევექსი" - ბათუმის რეფერალური ჰოსპიტალი</t>
  </si>
  <si>
    <t>სს "სამედიცინო კორპორაცია ევექსი" – ნინოწმინდის ჰოსპიტალი</t>
  </si>
  <si>
    <t>ნინოწმინდა</t>
  </si>
  <si>
    <t>თავისუფლების ქ. N48</t>
  </si>
  <si>
    <t>სს "სამედიცინო კორპორაცია ევექსი" - ონკოლოგიის ცენტრი</t>
  </si>
  <si>
    <t>სს "სამედიცინო კორპორაცია ევექსი" – ხულოს ჰოსპიტალი</t>
  </si>
  <si>
    <t>ხულო</t>
  </si>
  <si>
    <t>აღმაშენებლის ქ N1</t>
  </si>
  <si>
    <t>სს "სამედიცინო კორპორაცია ევექსი"- აბაშის ჰოსპიტალი</t>
  </si>
  <si>
    <t>აბაშა, თავისუფლების ქ. # 141</t>
  </si>
  <si>
    <t>სს "სამედიცინო კორპორაცია ევექსი"- მარტვილის ჰოსპიტალი</t>
  </si>
  <si>
    <t>მარტვილი, მშვიდობის ქ. # 111</t>
  </si>
  <si>
    <t>სს "სამედიცინო კორპორაცია ევექსი"- ტრავმატოლოგიური ჰოსპიტალი</t>
  </si>
  <si>
    <t>სს "სამედიცინო კორპორაცია ევექსი"- ჩხოროწყუს ჰოსპიტალი</t>
  </si>
  <si>
    <t>ჩხოროწყუ, აღმაშენებლის ქ. # 19</t>
  </si>
  <si>
    <t>სს "სამედიცინო კორპორაცია ევექსი"- წალენჯიხის ჰოსპიტალი</t>
  </si>
  <si>
    <t>წალენჯიხა, ჭურღულიას ქ. # 6</t>
  </si>
  <si>
    <t>სს "სამედიცინო კორპორაცია ევექსი"-მარნეულის პოლიკლინიკა.</t>
  </si>
  <si>
    <t>ქ.მარნეული, რუსთაველის ქუჩა.</t>
  </si>
  <si>
    <t>სს "სამედიცინო კორპორაცია ევექსი"-ტყიბულის ჰოსპიტალი</t>
  </si>
  <si>
    <t>ტყიბული</t>
  </si>
  <si>
    <t>თაბუკაშვილის ქ.N10</t>
  </si>
  <si>
    <t>სს "სამედიცინო კორპორაცია ევექსი"-ხობის ჰოსპიტალი</t>
  </si>
  <si>
    <t>ჭყონდიდელის ქ.N2</t>
  </si>
  <si>
    <t>სს "სამედიცინო კორპორაცია ევექსი"-ხონის ჰოსპიტალი</t>
  </si>
  <si>
    <t>ხონი</t>
  </si>
  <si>
    <t>ხონი.სოლომონ მეორის ქ.N21</t>
  </si>
  <si>
    <t>სეხნიაშვილის ქ. №1</t>
  </si>
  <si>
    <t>ლუბლიანას ქუჩა №21 ა</t>
  </si>
  <si>
    <t>ლუბლიანას ქ. №48</t>
  </si>
  <si>
    <t>ქინძმარაულის I შესახვევი, №1-ში</t>
  </si>
  <si>
    <t>ლუბლიანას ქუჩა №2/6</t>
  </si>
  <si>
    <t>სს „სამედიცინო კორპორაცია ევექსი“ - ახმეტის ჰოსპიტალი</t>
  </si>
  <si>
    <t>რუსთაველის ქუჩა, №78ა</t>
  </si>
  <si>
    <t>სს „სამედიცინო კორპორაცია ევექსი“ - თელავის რეფერალური ჰოსპიტალი</t>
  </si>
  <si>
    <t>სს „სამედიცინო კორპორაცია ევექსი“ - ი. ციციშვილის სახელობის ბავშვთა კლინიკა</t>
  </si>
  <si>
    <t>სს „სამედიცინო კორპორაცია ევექსი“ - ივ. ბოკერიას სახელობის ჰოსპიტალი</t>
  </si>
  <si>
    <t>სს „სამედიცინო კორპორაცია ევექსი“ - კარაპს მედლაინი</t>
  </si>
  <si>
    <t>სს „სამედიცინო კორპორაცია ევექსი“ - მ. იაშვილის სახელობის ბავშვთა ცენტრალური საავადმყოფო</t>
  </si>
  <si>
    <t>სს „სამედიცინო კორპორაცია ევექსი“ - ყვარელის ჰოსპიტალი</t>
  </si>
  <si>
    <t>ყვარელი</t>
  </si>
  <si>
    <t>ილია ჭავჭავაძის ქუჩა, №3ა</t>
  </si>
  <si>
    <t>სს სამედიცინო კორპორაცია ევექსი - მ. იაშვილის სახელობის ბათუმის დედათა და ბავშვთა ცენტრალური ჰოსპიტალი</t>
  </si>
  <si>
    <t>სს სამედიცინო კორპორაცია ევექსი-გლდანის პოლიკლინიკა.</t>
  </si>
  <si>
    <t>გლდანი, 1 მკრ. კარტოგრაფიული ფაბრიკის მიმდებარედ</t>
  </si>
  <si>
    <t>სს სამედიცინო კორპორაცია ევექსი-დიდი დიღმის პოლიკლინიკა.</t>
  </si>
  <si>
    <t>ქ.თბილისი,დიდი დიღომი,ი.პეტრიწის ქ.N16.</t>
  </si>
  <si>
    <t>სს სამედიცინო კორპორაცია ევექსი-დიდუბის პოლიკლინიკა.</t>
  </si>
  <si>
    <t>წერეთლის 141 ა</t>
  </si>
  <si>
    <t>სს სამედიცინო კორპორაცია ევექსი-ვარკეთილის პოლიკლინიკა.</t>
  </si>
  <si>
    <t>ქ.თბილისი, ჯავახეთის ქ.N30.</t>
  </si>
  <si>
    <t>სს სამედიცინო კორპორაცია ევექსი-ზუგდიდის პოლიკლინიკა.</t>
  </si>
  <si>
    <t>ზუგდიდი. კოსტავას N1</t>
  </si>
  <si>
    <t>სს სამედიცინო კორპორაცია ევექსი-მთაწმინდის პოლიკლინიკა</t>
  </si>
  <si>
    <t>ვეკუას ქ.3</t>
  </si>
  <si>
    <t>სს სამედიცინო კორპორაცია ევექსი-საბურთალოს პოლიკლინიკა.</t>
  </si>
  <si>
    <t>ვაჟა-ფშაველას N40</t>
  </si>
  <si>
    <t>"აქსა მედიქალი"</t>
  </si>
  <si>
    <t>პეკინის 14</t>
  </si>
  <si>
    <t>თამარ მეფის გამზირი N18</t>
  </si>
  <si>
    <t>შპს გიდმედი პლუსი</t>
  </si>
  <si>
    <t>თბილისი. ლარსის შესახვევი N3</t>
  </si>
  <si>
    <t>თბილისი. თრიალეთის N50</t>
  </si>
  <si>
    <t>ქ.თბილისი, უზნაძის ქ.N103</t>
  </si>
  <si>
    <t>შპს თბილისის N5 პოლიკლინიკა</t>
  </si>
  <si>
    <t>ქ.თბილისი, ბოჭორმის ქ.N23.</t>
  </si>
  <si>
    <t>ქ.თბილისი, ლ.ქიაჩელის ქ.N18-20</t>
  </si>
  <si>
    <t>ქ.თბილისი, მირიან მეფის ქ N11ბ</t>
  </si>
  <si>
    <t>საქართველოს ტერფის და კოჭწვივის სახსრის ინსტიტუტი</t>
  </si>
  <si>
    <t>თბილისი, ბ. კალანდაძის ქ., N 26</t>
  </si>
  <si>
    <t>ქ.თბილისი, ქვ.ფონიჭალა,რუსთავის გზატკეცილი 19/4</t>
  </si>
  <si>
    <t>ქრისტინე შარაშიძის ქ. N12</t>
  </si>
  <si>
    <t>პედიატრიული კლინიკა ,,ბეიბიმედი"</t>
  </si>
  <si>
    <t>ქ. თბილისი, შარტავას  #18    ბ.22</t>
  </si>
  <si>
    <t>შპს კლინიკა კორტექსი</t>
  </si>
  <si>
    <t>თბილისი, მარიჯანის ქ. N4</t>
  </si>
  <si>
    <t>შპს "უნიმედი სამცხე"-ასპინძის სამედიცინო ცენტრი.</t>
  </si>
  <si>
    <t>დაბა ასპინძა,შალვა ახალციხელის N1ა.</t>
  </si>
  <si>
    <t>შპს უნიმედი სამცხე</t>
  </si>
  <si>
    <t>ადიგენი, არტემ ბალახაშვილის ქ. №11 (არტემ ბალახაშვილის ქ. №17 (თბილისი, ი. ჭავჭავაძის გამზირი №20)</t>
  </si>
  <si>
    <t>ახალქალაქი, აღმაშენებლის ქ. N31</t>
  </si>
  <si>
    <t>ახალციხე, რუსთაველის ქ. N105ა</t>
  </si>
  <si>
    <t>ნინოწმინდა, თავისუფლების ქ. N48</t>
  </si>
  <si>
    <t>შპს "უნიმედი აჭარა"</t>
  </si>
  <si>
    <t>ქედა, რუსთაველის ქ. N14 (თამარის ქ. №9 )(თბილისი, ი. ჭავჭავაძის გამზირი N20)</t>
  </si>
  <si>
    <t>ქობულეთი, აბაშიძის ქ. N18 (ქობულეთი, თბილისის ქ. №31 (თბილისი, ი. ჭავჭავაძის გამზირი N20)</t>
  </si>
  <si>
    <t>შუახევი, რუსთაველის ქ. N32 (თამარ-მეფის ქ. №2) (თბილისი, ი. ჭავჭავაძის გამზირი N20)</t>
  </si>
  <si>
    <t>ხულო, დ. აღმაშენებლის ქ. N1 (დ. აღმაშენებლის ქ. N3) (თბილისი, ი.ჭავჭავაძის გამზირი N20)</t>
  </si>
  <si>
    <t>შპს "უნიმედი აჭარა"-ონკოლოგიის ცენტრი</t>
  </si>
  <si>
    <t>ქუთაისი,ჯავახიშვილის ქ.N85</t>
  </si>
  <si>
    <t>შპს უნიმედი აჭარა</t>
  </si>
  <si>
    <t>ბათუმი, ბაგრატიონის ქ. N125</t>
  </si>
  <si>
    <t>შპს "უნიმედი კახეთი"-ბავშვთა ახალი კლინიკა</t>
  </si>
  <si>
    <t>ლუბლიანას ქ.N21</t>
  </si>
  <si>
    <t>შპს "უნიმედი კახეთი"-კარაპს მედლაინი</t>
  </si>
  <si>
    <t>ლუბლიანას ქ.N48</t>
  </si>
  <si>
    <t>შპს "უნიმედი კახეთი"-მ.იაშვილის სახ.ბათუმის დედათა და ბავშვთა ცენტრალური ჰოსპიტალი.</t>
  </si>
  <si>
    <t>შპს "უნიმედი კახეთის" თელავის რეფერალური საავადმყოფო</t>
  </si>
  <si>
    <t>ქ. თელავი, სეხნიაშვილის ქ. N1</t>
  </si>
  <si>
    <t>შპს უნიმედი კახეთი</t>
  </si>
  <si>
    <t>ახმეტა, რუსთაველის ქ. N78ა. (ქ. თბილისი, ჭავჭავაძის N20)</t>
  </si>
  <si>
    <t>ყვარელი,ი.ჭავჭავაძის ქ.N3ა. (ქ. თბილისი, ჭავჭავაძის N20)</t>
  </si>
  <si>
    <t>თბილისი, ი. ჭავჭავაძის გამზირი №33</t>
  </si>
  <si>
    <t>შპს წმინდა ლაზარეს კლინიკა</t>
  </si>
  <si>
    <t>თბილისი, ლუბლიანას ქ. 13 /მ. ჭიაურელის 6</t>
  </si>
  <si>
    <t>ხონი, თავისუფლების მოედანი №6 (ხონი, დ. გურამიშვილის ქ. №2)</t>
  </si>
  <si>
    <t>შპს დავით მეტრეველის სამედიცინო ცენტრი</t>
  </si>
  <si>
    <t>ქ.თბილისი, აბაშიძის ქ.18ბ, ბ.17</t>
  </si>
  <si>
    <t>სენაკი,რუსთაველის ქ.110</t>
  </si>
  <si>
    <t>ლაგოდეხი. ჯანელიძის ქუჩა</t>
  </si>
  <si>
    <t>ლაგოდეხი, 9 აპრილის ქუჩა (თბილისი, ალ. ყაზბეგის №34)</t>
  </si>
  <si>
    <t>სიღნაღი, წნორი, მშვიდობის ქუჩა (თბილისი, ალ. ყაზბეგის №34)</t>
  </si>
  <si>
    <t>პეკინის ქ. #5</t>
  </si>
  <si>
    <t>ქ. თბილისი, ქავთარაძის ქ. N16</t>
  </si>
  <si>
    <t>ამბროლაური, ბრატისლავა-რჭის ქ. №11 (იურიდ. თბილისი, ფალიაშვილი/მოსასვილის 85/24)</t>
  </si>
  <si>
    <t>ბოლნისი, დ. აღმაშენებლის ქ.№25 (თბილისი, ფალიაშვილის/მოსაშვილის ქ.№85/24)</t>
  </si>
  <si>
    <t>დმანისი, წმინდა ნინოს ქ. №37 (თბილისი ფალიაშვილი/მოსაშვილის ქ.№85/24)</t>
  </si>
  <si>
    <t>მესტია</t>
  </si>
  <si>
    <t>მესტია, გაბლიანის ქ. N13  (თბილისი, ფალიაშვილის/მოსაშვილის ქ. №85/24)</t>
  </si>
  <si>
    <t>ონი, ვახტანგ მე-6 ქ. №25 (თბილისი ფალიაშვილი/მოსაშვილის ქ.№85/24)</t>
  </si>
  <si>
    <t>ქარელი, სტალინის ქ. N43</t>
  </si>
  <si>
    <t>ცაგერი, რუსთაველის ქ. №31 (თბილისი, ფალიაშვილის/მოსაშვილის №85/24)</t>
  </si>
  <si>
    <t>ხაშური, რუსთაველის ქ. №40 (თბილისი ფალიაშვილი/მოსაშვილის ქ.№85/24)</t>
  </si>
  <si>
    <t>ქ.თბილისი,დავით აღმაშენებლის ხეივანი მე-12 კმ.ნაკვეთი 1470</t>
  </si>
  <si>
    <t>თბილისი, პეკინის ქ. 2 კვარტალი, კ.7, ბ.4 (იურიდ. - კანდელაკის ქ.№10 ბ.22)</t>
  </si>
  <si>
    <t>"ი.ჟორდანიას სახელობის რეპროდუქტოლოგიის ინსტიტუტი-ხელმძღვანელი პროფესორი არჩილ ხომასურიძე"</t>
  </si>
  <si>
    <t xml:space="preserve">შპს "ჯანმრთელობის სახლი +" </t>
  </si>
  <si>
    <t>თბილისი, ი.პეტრიწის ქ. №4</t>
  </si>
  <si>
    <t>შპს სამედიცინო ცენტრი GEOSWISS, "GEOSWISS Medical Center"</t>
  </si>
  <si>
    <t>თბილისი, პეკინის ქ. N5</t>
  </si>
  <si>
    <t>შპს მ. იაშვილის სახელობის ბავშვთა ცენტრალური საავადმყოფო</t>
  </si>
  <si>
    <t>შპს "რეპროდუქციული ჯანმრთელობის კლინიკა ბარბარე"</t>
  </si>
  <si>
    <t>საგარეჯო</t>
  </si>
  <si>
    <t>საგარეჯო, დ. აღმაშენებლის ქ. N15</t>
  </si>
  <si>
    <t>საგარეჯო, ჭავჭავაძის ქ. №3ა</t>
  </si>
  <si>
    <t>თბილისი, ზაჰესი, კასკადის ქუჩა N41-ის მიმდებარე.</t>
  </si>
  <si>
    <t>თბილისი, ბერბუკის ქ. №10</t>
  </si>
  <si>
    <t>ქ.თბილისი,ე.ნინოშვილის ქუჩა N23</t>
  </si>
  <si>
    <t>ვანი</t>
  </si>
  <si>
    <t>ვანი. თავისუფლების ქ. N84  (ქ. თბილისი, ვაჟა-ფშაველას გამზ. N45)</t>
  </si>
  <si>
    <t>ბაღდათი</t>
  </si>
  <si>
    <t>ბაღდათი,	კახიანის №84 (თბილისი კოსტავას 67, ბინა 71)</t>
  </si>
  <si>
    <t>ზესტაფონი, დ. აღმაშენებლის I შეს. N1(იყო რუსთაველის ქ. №6 (თამარ მეფის ქ. №27 (თბილისი, კოსტავას ქ. №67 ბ. 71)</t>
  </si>
  <si>
    <t>ზესტაფონი. კეკელიძისა და მელქაძის ქუჩების გადაკვეთა (იყო ზესტაფონი, უზნაძის 142 (თბილისი კოსტავას 67, ბინა 71)</t>
  </si>
  <si>
    <t>სამტრედია, კოსტავას ქუჩა (თბილისი კოსტავას 67, ბინა 71)</t>
  </si>
  <si>
    <t>სამტრედია, წანტურიას ქ. №2 (თბილისი, კოსტავას ქ. №67, ბ. 71)</t>
  </si>
  <si>
    <t>ჭიათურა, ჭანტურიას ქ. N20  (ქ. თბილისი კოსტავას 67, ბინა 71) / აღმაშენებლის ქ. 14</t>
  </si>
  <si>
    <t>ხონი, ჭანტურიას ქ. N12</t>
  </si>
  <si>
    <t>გურჯაანი, ველისციხე  (თბილისი, კოსტავას ქ. №67, ბ.71)</t>
  </si>
  <si>
    <t>გურჯაანი, კაჭრეთი  (თბილისი, კოსტავას ქ. №67, ბ.71)</t>
  </si>
  <si>
    <t>გურჯაანი, მარჯანიშვილის ქ. №35 (იყო ქ. გურჯაანი, კოსტავას შესახვევი 1 N4  (თბილისი კოსტავას 67, ბინა 71)</t>
  </si>
  <si>
    <t>საგარეჯო, კახეთის გზატკეცილი №13 (თბილისი კოსტავას 67, ბინა 71)</t>
  </si>
  <si>
    <t>დუშეთი</t>
  </si>
  <si>
    <t>დუშეთი,	სტალინის ქ. №71 (თბილისი კოსტავას 67, ბინა 71)</t>
  </si>
  <si>
    <t>მცხეთა, ღვინჯილიას ქ. N5 (თბილისი კოსტავას 67, ბინა 71)</t>
  </si>
  <si>
    <t>ბორჯომი, ვაშლოვანის №4 (თბილისი კოსტავას 67, ბინა 71)</t>
  </si>
  <si>
    <t>ბორჯომი, სააკაძის ქ. №3 (თბილისი, კოსტავას ქ. №67, ბ.71)</t>
  </si>
  <si>
    <t>გარდაბანი, მარტყოფი (თბილისი, კოსტავას ქ. №67, ბ.71)</t>
  </si>
  <si>
    <t>გარდაბანი, სართიჭალა (თბილისი, კოსტავას ქ. 67 ბ.71)</t>
  </si>
  <si>
    <t>ქ. გარდაბანი, ლესელიძის ქ. N1(იყო დ.აღმაშენებლის №27 (თბილისი კოსტავას 67, ბინა 71)</t>
  </si>
  <si>
    <t>მარნეული, რუსთაველის ქ. №112  (თბილისი, კოსტავას ქ. №67, ბ.71)</t>
  </si>
  <si>
    <t>მარნეული, ყოფილი სამხედრო ქალაქის ტერიტორია</t>
  </si>
  <si>
    <t>ზესტაფონი, აღმაშენებლის I შესახვევი №1 (თბილისი, კოსტავას ქ, №67, ბ.71)</t>
  </si>
  <si>
    <t>ჩოხატაური, თბილისის ქუჩა N10</t>
  </si>
  <si>
    <t>ლანჩხუთი, ჟორდანიას ქ. 136 (თბილისი, ჯ. ბაგრატიონის ქ. №6ა)</t>
  </si>
  <si>
    <t>ოზურგეთი, ე. ნინოშვილის ქ. №3 (იყო ჟღენტის ქ. №4) (თბილისი, ჯ. ბაგრატიონის ქ. №6ა)</t>
  </si>
  <si>
    <t>თბილისი, ალ. ყაზბეგის N16</t>
  </si>
  <si>
    <t>კასპი, გიორგი სააკაძის ქ. №27ბ (იყო გიორგი სააკაძის ქ. №110) (თბილისი, ჯ. ბაგრატიონის ქ. №6ა)</t>
  </si>
  <si>
    <t>ქ. თბილისი, ფალიაშვილის N17</t>
  </si>
  <si>
    <t>დავით აღმაშენებლის მე-10 კილომეტრი</t>
  </si>
  <si>
    <t>ზუგდიდი, გამსახურდიას ქ. N206</t>
  </si>
  <si>
    <t>თბილისი, ლისის ტბის მიმდებარე ტერიტორია N 4 (თბილისი, ბახტრიონის ქ. №29, ბ.88)</t>
  </si>
  <si>
    <t>თბილისი, ალ. გობრონიძის ქ.27</t>
  </si>
  <si>
    <t>თბილისი, ვაჟა-ფშაველას გამზირი N 83/11</t>
  </si>
  <si>
    <t>თბილისი, კალოუბნის ქ. N12</t>
  </si>
  <si>
    <t>(სათაო) თბილისი პ.ქავთარაძის ქ.#23</t>
  </si>
  <si>
    <t>დავით თავხელიძის ქ. N1</t>
  </si>
  <si>
    <t>შპს რეგიონული ჰოსპიტალი</t>
  </si>
  <si>
    <t>შპს რეგიონული ჰოსპიტალის საბურთალოს პოლიკლინიკა</t>
  </si>
  <si>
    <t>შპს კანი</t>
  </si>
  <si>
    <t>26 მაისის ქ. 19</t>
  </si>
  <si>
    <t>თბილისი, ჭავჭავაძის გამზ. N7</t>
  </si>
  <si>
    <t>ფოთის ქ. N40</t>
  </si>
  <si>
    <t>ქ. მარნეული. 26 მაისის ქუჩა (თბილისი. ვაჟა–ფშაველას გამზ. 35)</t>
  </si>
  <si>
    <t>შპს MS CLINIC</t>
  </si>
  <si>
    <t>ზოვრეთის ქ. N37</t>
  </si>
  <si>
    <t>თბილისი, ონიაშვილის ქ. N20</t>
  </si>
  <si>
    <t>ჭავჭავაძის გამზ. 44</t>
  </si>
  <si>
    <t>ნაქალაქევის ქ. N3</t>
  </si>
  <si>
    <t>შპს ფსიქიკური ჯანმრთელობის და ნარკომანიის პრევენციის ცენტრი</t>
  </si>
  <si>
    <t>თბილისი, ქავთარაძის ქ. N12ა</t>
  </si>
  <si>
    <t>შპს ექიმთა დახელოვნების უროლოგიისა და გადაუდებელი დახმარების კლინიკა</t>
  </si>
  <si>
    <t>თბილისი, ლუბლიანას ქ. N5</t>
  </si>
  <si>
    <t>სენაკი.ჭყონდიდელის ქ. 13</t>
  </si>
  <si>
    <t>ალ. ყაზბეგის გამზ. #34</t>
  </si>
  <si>
    <t>შპს "ალტრა ვიტა"</t>
  </si>
  <si>
    <t>ქ.თბილისი,საბურთალო,გ.ისაკაძის  ქ. 12</t>
  </si>
  <si>
    <t>შპს სამედიცინო ცენტრი გრინ მედი</t>
  </si>
  <si>
    <t>თბილისი, დავით თავხელიძის ქ. N1</t>
  </si>
  <si>
    <t>შპს კლინიკური დიაგნოსტიკური ცენტრი ნიკემედი</t>
  </si>
  <si>
    <t>თბილისი, ი.ჭავჭავაძის გამზ.N44</t>
  </si>
  <si>
    <t>ქ.თბილისი მხცეთის ქ.N24</t>
  </si>
  <si>
    <t>შპს "MEDICOM"</t>
  </si>
  <si>
    <t>რ.ლაღიძის ქ. N8</t>
  </si>
  <si>
    <t>მარნეული,26 მაისის ქ. N8ა</t>
  </si>
  <si>
    <t>არაყიშვილის ქ.1/12</t>
  </si>
  <si>
    <t>ხაშური, რუსთაველის ქ.N40.</t>
  </si>
  <si>
    <t>შპს "ჰელსი ჯორჯია"</t>
  </si>
  <si>
    <t>თბილისი. პ. ქავთარაძის N21ა</t>
  </si>
  <si>
    <t>ლისის ტბის მიმდებარედ N4</t>
  </si>
  <si>
    <t>ბათუმი, ფრიდონ ხალვაშის გამზ. მე-7 შესახვევი, N3</t>
  </si>
  <si>
    <t>ბოლნისი, სულხან-საბას N122</t>
  </si>
  <si>
    <t>დიდი ჯიხაიში, ცენტრალური მოედანი N1</t>
  </si>
  <si>
    <t>ლანჩხუთი, კვირკველიას N18</t>
  </si>
  <si>
    <t>სენაკი, რუსთაველის N166</t>
  </si>
  <si>
    <t>ყვარელი, მარჯანიშვილის 45</t>
  </si>
  <si>
    <t>თბილისი, ქავთარაძის ქუჩის ჩიხი 4</t>
  </si>
  <si>
    <t>თბილისი, ალ. ყაზბეგის გამზირი N16</t>
  </si>
  <si>
    <t>შპს „კარდიო ექსპერტი“;    კლინიკა „კარდიო“</t>
  </si>
  <si>
    <t>ჟ. შარტავას 35/37</t>
  </si>
  <si>
    <t>შპს ალტერნატიული სამედიცინო ცენტრი</t>
  </si>
  <si>
    <t>ქ. თბილისი, ვ.ცინცაძის ქ. 10–2</t>
  </si>
  <si>
    <t>შპს "ელიზაბეტ ბლექველის ჰოსპიტალი"</t>
  </si>
  <si>
    <t>ალ. ყაზბეგის გამზ. N34</t>
  </si>
  <si>
    <t>თბილისი. სულხან ცინცაძის ქ. N56</t>
  </si>
  <si>
    <t>ქ.თბილისი,ლისის ტბის მიმდებარედ,ონკოლოგიური ცენტრისა და ინტენსიფიკაციის გზას შორის.</t>
  </si>
  <si>
    <t>ვაჟა ფშაველას VI/5ა</t>
  </si>
  <si>
    <t>ქ. თბილისი. შროშის ქ. N14</t>
  </si>
  <si>
    <t>ქ. თბილისი, ქავთარაძის ქ. N27</t>
  </si>
  <si>
    <t>თბილისი, სანდრო ეულის ქ. 7</t>
  </si>
  <si>
    <t>ქ.თბილისი, ყიფშიძის ქ.N3ბ</t>
  </si>
  <si>
    <t>შპს ”მარჯანი”</t>
  </si>
  <si>
    <t>ატენის ქ. 3</t>
  </si>
  <si>
    <t>რუსთაველის N40</t>
  </si>
  <si>
    <t>ც.დადიანის ქ.N255</t>
  </si>
  <si>
    <t>ქ. თბილისი, გორგასლის ქ. 93</t>
  </si>
  <si>
    <t>თელავი, ალადაშვილის ქ. N2</t>
  </si>
  <si>
    <t>ქ.ახალქალაქი, ნალბანდიანის ქ N42</t>
  </si>
  <si>
    <t>ქ.ახმეტა,ჩოლოყაშვილის ქ N55</t>
  </si>
  <si>
    <t>ქ. თბილისი. ვაჟა-ფშაველას გამზ. N83/11</t>
  </si>
  <si>
    <t>ბოლნისი,დ.აღმაშენებლის ქ.N25</t>
  </si>
  <si>
    <t>დმანისი. წმინდა ნინოს ქ. N37</t>
  </si>
  <si>
    <t>თელავი. ალადაშვილის ქ. N2</t>
  </si>
  <si>
    <t>სულხან ცინცაძის ქ.N73, ოფისი N2, სართული 2</t>
  </si>
  <si>
    <t>შპს "ჯანსაღი თმის ცენტრი"</t>
  </si>
  <si>
    <t>ვაჟა- ფშაველას გამზ., №78ა, ბ.№40</t>
  </si>
  <si>
    <t>ანნა პოლიტკოვსკაიას ქ. 59</t>
  </si>
  <si>
    <t>ქარელი, ზ.ფანასკერტელის ქ.N30</t>
  </si>
  <si>
    <t>თბილისი, ყიფშიძის 3ბ</t>
  </si>
  <si>
    <t>ქ.თბილისი, ვაჟა-ფშაველას N83/11.</t>
  </si>
  <si>
    <t>ქ.ხაშური, ლესელიძის ქ.N6.</t>
  </si>
  <si>
    <t>შპს ნიშატი</t>
  </si>
  <si>
    <t>თბილისი, ქავთარაძის ქ# 40 მე-4  სართ.</t>
  </si>
  <si>
    <t>ქ.თბილისი,რუსთავის გზატკეცილი N28.</t>
  </si>
  <si>
    <t>ქავთარაძის N4 ჩხიხი</t>
  </si>
  <si>
    <t>ქ.თბილისი, ა.პოლიტკოვსკაიას ქ.N6/გ.</t>
  </si>
  <si>
    <t>ქ. თბილისი, ი. ჭავჭავაძის გამზ. N33 ბ</t>
  </si>
  <si>
    <t>ქ.თბილისი, ხიზანიშვილის 28.</t>
  </si>
  <si>
    <t>შპს ,,ბესთ მედიკალ გრუპ"</t>
  </si>
  <si>
    <t>ქ. თბილისი, მირიან მეფის ქ. N11 ბ</t>
  </si>
  <si>
    <t>ქ.თბილისი, ვარკეთილი 3, მ/რ 1, კორპ. 16ა.</t>
  </si>
  <si>
    <t>ქ. თბილისი, დ.გამრეკელის ქ.N20</t>
  </si>
  <si>
    <t>ქ.თბილისი,მედეა ჩახავას N2</t>
  </si>
  <si>
    <t>თბილისი,  ზ. ანჯაფარიძის I შესახვევი N2</t>
  </si>
  <si>
    <t>ქ.მარნეული.26 მაისის ქN80</t>
  </si>
  <si>
    <t>ქ.თბილისი,ს.ცინცაძის N16</t>
  </si>
  <si>
    <t>ქ.ხაშური,ლესელიძის ქ.N6</t>
  </si>
  <si>
    <t>ბერი გაბრიელ სალოსის გამზირი N55</t>
  </si>
  <si>
    <t>ქ.თბილისი,იუნკერთა ქ.N1</t>
  </si>
  <si>
    <t>ს.ხიმშიაშვილის ქუჩა N20</t>
  </si>
  <si>
    <t>კოსტავას N1</t>
  </si>
  <si>
    <t>რუსთაველის ქ.N69</t>
  </si>
  <si>
    <t>მშვიდობის ქ.N111</t>
  </si>
  <si>
    <t>კ.გამსახურდიას ქ.N6</t>
  </si>
  <si>
    <t>რუსთაველის ქ.N14</t>
  </si>
  <si>
    <t>რუსთაველის ქ.N32</t>
  </si>
  <si>
    <t>თამარ მეფის ქუჩა N40,მიმდებარედ</t>
  </si>
  <si>
    <t>ჩხოროწყუ,აღმაშენებლის ქ.N19</t>
  </si>
  <si>
    <t>წალენჯიხა,ჭურღულიას ქ.N6</t>
  </si>
  <si>
    <t>პ.იაშვილის ქ.N9 ნაკვეთი N3/პ.იაშვილის N11/ნაზარიშვილის N30/პ.იაშვილის ქ.N9 ნაკვეთი N1</t>
  </si>
  <si>
    <t>სოლომონ მეორის ქ.N21</t>
  </si>
  <si>
    <t>აღმაშენებლის ქ.N1</t>
  </si>
  <si>
    <t>თავისუფლების ქ N143</t>
  </si>
  <si>
    <t>დაბა ადიგენი,ბალახაშვილის ქ N11</t>
  </si>
  <si>
    <t>რუსთაველის ქუჩა N78ა</t>
  </si>
  <si>
    <t>მარატ ნოზაძის ქ.N8</t>
  </si>
  <si>
    <t>ი. პეტრიწის 16, N16ა კორპ. მიმდებარედ</t>
  </si>
  <si>
    <t>წერეთლის გამზირი N123</t>
  </si>
  <si>
    <t>ჯავახეთის ქ N30</t>
  </si>
  <si>
    <t>ჯორჯიაშვილის ქ N15</t>
  </si>
  <si>
    <t>ქეთევან წამებულის ქ N69</t>
  </si>
  <si>
    <t>ვეკუას ქ N3</t>
  </si>
  <si>
    <t>თავისუფლების ქ N48</t>
  </si>
  <si>
    <t>ვაჟა–ფშაველას გამზ.N40</t>
  </si>
  <si>
    <t>ჭავჭავაძის ქ N3ა</t>
  </si>
  <si>
    <t>მცხეთა-თიანეთი, სოფელი მუხრანი</t>
  </si>
  <si>
    <t>თბილისი,ვ,გორგასალის ქ N8</t>
  </si>
  <si>
    <t>შ.პ.ს სამკურნალო დიაგნოსტიკური ცენტრი</t>
  </si>
  <si>
    <t>ლ.მესხიშვილი N15</t>
  </si>
  <si>
    <t>ქ. თბილისი. ჟანი კალანდაძის ქ. N26</t>
  </si>
  <si>
    <t>ვაჟა-ფშაველას VI  კვ. I ბ კორპ</t>
  </si>
  <si>
    <t>გორგასლის 51-53</t>
  </si>
  <si>
    <t>ჩოლოყაშვილის ქ. 2 კვ. კორ. 2. ბინა 65</t>
  </si>
  <si>
    <t>ქ. წამებულის გამზ. N78, ბ.11</t>
  </si>
  <si>
    <t>ქუთაისი, გალაქტიონ ტაბიძის 72 დ</t>
  </si>
  <si>
    <t>შპს ,,სამედიცინო ცენტრი 2014"</t>
  </si>
  <si>
    <t>ვარკეთილი 3. 3-ამკრ.341 კორპ.</t>
  </si>
  <si>
    <t>ქ. მარნეული.26 მაისის ქ. N80</t>
  </si>
  <si>
    <t>ვაჟა-ფშაველას გამზ. # 83/11</t>
  </si>
  <si>
    <t>შპს "ინტერმედი"</t>
  </si>
  <si>
    <t>ქ.თბილისი, წინანდლის ქ.N9.</t>
  </si>
  <si>
    <t>შპს კლინიკა ,,ინომედი“</t>
  </si>
  <si>
    <t>შუამთის ქ. 10</t>
  </si>
  <si>
    <t>შპს ივანე ბოკერიას სახელობის თბილისის რეფერალური ჰოსპიტალი</t>
  </si>
  <si>
    <t>ქ. თბილისი, ქინძმარაულის 1 შეს. N1</t>
  </si>
  <si>
    <t>ქ. სამტრედია, ჯავახიშვილის ქ.N11</t>
  </si>
  <si>
    <t>ქ.თბილისი, რუსთავის გზატკეცილი 18/22</t>
  </si>
  <si>
    <t>ქუთაისი,გოგებაშვილის ქ.24</t>
  </si>
  <si>
    <t>ლორთქიფანიძის ქ. N13</t>
  </si>
  <si>
    <t>ქუთაისი, თამარ მეფის ქ. №37</t>
  </si>
  <si>
    <t>ქუთაისი, ჯავახიშვილის ქ. N11</t>
  </si>
  <si>
    <t>ქუთაისი, ფოთის ქ. №40</t>
  </si>
  <si>
    <t>შპს „ცაგარეიშვილის სამედიცინო ცენტრი”</t>
  </si>
  <si>
    <t>დუმბაძის ქუჩა#15</t>
  </si>
  <si>
    <t>ქუთაისი, მუსხელიშვილის ქ. N1ა</t>
  </si>
  <si>
    <t>ქ. ქუთაისი, გრიშაშვილის ქ N8/10</t>
  </si>
  <si>
    <t>ი.გოგებაშვილის ქ. N24</t>
  </si>
  <si>
    <t>შპს "ევროპული სამედიცინო ცენტრი"</t>
  </si>
  <si>
    <t>აღმაშენებლის გამზ. 73</t>
  </si>
  <si>
    <t>შპს ლივერმედი</t>
  </si>
  <si>
    <t>თამარ მეფის ქ. N26</t>
  </si>
  <si>
    <t>შპს ,,ლაგიმედი”</t>
  </si>
  <si>
    <t>დ. ავალიანის ქ. #1</t>
  </si>
  <si>
    <t>ააიპ იმერეთის მედიცინის განვითარების ცენტრი</t>
  </si>
  <si>
    <t>რუსთაველის გამზირი N27/გრიშაშვილის მე–4 შესახვევი N9</t>
  </si>
  <si>
    <t>ქ. ქუთაისი. 9 აპრილის ქ. N8</t>
  </si>
  <si>
    <t>ქ.ქუთაისი, ზ.გამსახურდიას ქ.N22</t>
  </si>
  <si>
    <t>ქუთაისი, აკ. წერეთლის მე-5 შეს. N4</t>
  </si>
  <si>
    <t>ქ.ქუთაისი, ჩხობაძის ქ.N20, ნაკვეთი N1.</t>
  </si>
  <si>
    <t>ქ.ქუთაისი,ფოთის ქუჩა N40</t>
  </si>
  <si>
    <t>ქ.ტყიბული, კ. გამსახურდიას N51ბ</t>
  </si>
  <si>
    <t>ქ.ხონი, მოედანი თავისუფლება N7</t>
  </si>
  <si>
    <t>ქ.ქუთაისი, ზ.გამსახურდიას 1 შეს. N15.</t>
  </si>
  <si>
    <t>ქ. ქუთაისი, 9 აპრილის ქ N8</t>
  </si>
  <si>
    <t>ქ. სამტრედია, ჯავახიშვილის 10</t>
  </si>
  <si>
    <t>რუსთაველის რკალი N24</t>
  </si>
  <si>
    <t>ფოთი, ჭანტურიას ქ.N16</t>
  </si>
  <si>
    <t>შპს "ლაზიკა მედი"</t>
  </si>
  <si>
    <t>ჭავჭვაძის ქ. #32</t>
  </si>
  <si>
    <t>რუსთავი, VII მ/რ</t>
  </si>
  <si>
    <t>ქ.რუსთავი, ოდიშარიას ქ.N19.</t>
  </si>
  <si>
    <t>ქ. რუსთავი,მე-19 მკრ. სახლიN5 მიმდ. ტერ</t>
  </si>
  <si>
    <t>აღმაშენებლის ქ.2</t>
  </si>
  <si>
    <t>ქ.რუსთავი, 21 მ/რ. N2 ბინის მიმდებარე ტერიტორია.</t>
  </si>
  <si>
    <t>ქ. თბილისი, ზაქარია ფალიაშვილის ქ N85/24</t>
  </si>
  <si>
    <t>გორი, მშვიდობის ქ. №12</t>
  </si>
  <si>
    <t>გორი, ცხინვალის გზატკეცილი №14</t>
  </si>
  <si>
    <t>ქარელის მუნიციპალიტეტი,სოფელი ბებნისი.</t>
  </si>
  <si>
    <t>ქ.ხაშური, ფარნავაზის ქ.N5</t>
  </si>
  <si>
    <t>სტალინის ქ. N15</t>
  </si>
  <si>
    <t>გორი. სუხიშვილის ქ. N63</t>
  </si>
  <si>
    <t>შპს ლაიფი</t>
  </si>
  <si>
    <t>ზუგდიდი, სოფ. ჭითაწყარო, ბარამიას ქ. N69</t>
  </si>
  <si>
    <t>ქ. ზუგდიდი, კ. გამსახურდიას ქ. 206</t>
  </si>
  <si>
    <t>ზუგდიდი,კიტიას ქ.N21</t>
  </si>
  <si>
    <t>შპს ,,უნივერსალი''</t>
  </si>
  <si>
    <t>ბესიკის ქ.8</t>
  </si>
  <si>
    <t>შ.პ.ს. სამკურნალო -პროფილაქტიკური ცენტრი ინტერმედი 1</t>
  </si>
  <si>
    <t>ბაქრაძის ქ. N4</t>
  </si>
  <si>
    <t>ახალციხე, ახალქალაქის გზატკეცილი ჩიხი N3</t>
  </si>
  <si>
    <t>შპს იმედი</t>
  </si>
  <si>
    <t>ბაღდათი, წერეთლის ქ. №6ა</t>
  </si>
  <si>
    <t>შპს უნიმედი</t>
  </si>
  <si>
    <t>გარდაბნის რაიონი / ენერგეტიკების ქ. 2, ბ. 1</t>
  </si>
  <si>
    <t>ვანი,  სოლომონ მეორის №3</t>
  </si>
  <si>
    <t>ზესტაფონი, ასლანიკაშვილის სანაპირო (იურიდ: მაჭავარიანის ქ. №1)</t>
  </si>
  <si>
    <t>ქ.თბილისი, ვაზისუბნის 4 მკ 1 კვ</t>
  </si>
  <si>
    <t>შპს კანისა და სგგდ სამკურნალო¿დიაგნოსტიკური ცენტრი</t>
  </si>
  <si>
    <t>თელავის რაიონი / ერეკლე მე-2-რე გამზირი, # 19 ა</t>
  </si>
  <si>
    <t>თერჯოლა, რუსთაველის ქ. #120</t>
  </si>
  <si>
    <t>ქ.თერჯოლა, რუსთაველის ქ.N82</t>
  </si>
  <si>
    <t>კასპი, სააკაძის ქ. №110</t>
  </si>
  <si>
    <t>თბილისი, ბოჭორიშვილის N2</t>
  </si>
  <si>
    <t>ქ.თბილისი, შ.ნუცუბიძის ქ.N77</t>
  </si>
  <si>
    <t>ფორე-მოსულიშვილის N2</t>
  </si>
  <si>
    <t>ქ. მარნეული. 26 მაისის ქუჩა</t>
  </si>
  <si>
    <t>შპს "მარტვილის სამედიცინო ცენტრი-მკურნალი"</t>
  </si>
  <si>
    <t>მარტვილი,გამსახურდიას ქ. N14</t>
  </si>
  <si>
    <t>მესტია, ი.გაბლიანის ქ.N13.</t>
  </si>
  <si>
    <t>მესტიის რ-ნი,დაბა მესტია, ე.ფარჯიანის ქ.N16</t>
  </si>
  <si>
    <t>მცხეთა, სოფელი მუხრანი.</t>
  </si>
  <si>
    <t>ოზურგეთი. დ. ერისთავის ქ. N26</t>
  </si>
  <si>
    <t>9 აპრილის 5</t>
  </si>
  <si>
    <t>ქ.ოზურგეთი,9 აპრილის ქ N5</t>
  </si>
  <si>
    <t>ბათუმი, ფარნავაზ მეფის,ქუთაისის 10/16</t>
  </si>
  <si>
    <t>საგარეჯოს რაიონი, სოფ. იორმუღანლო</t>
  </si>
  <si>
    <t>ქ.მარმეული,26 მაისის ქ. II-ჩიხი</t>
  </si>
  <si>
    <t>სამტრედია, დ. აღმაშენებლის ქ. N244</t>
  </si>
  <si>
    <t>ქ.თბილისი,ცოტნე დადიანის ქ N315</t>
  </si>
  <si>
    <t>ქ.სენაკი, რუსთაველის ქ.N168</t>
  </si>
  <si>
    <t>სენაკი, ჭყონდიდელის ქ.N1</t>
  </si>
  <si>
    <t>სოფელი საქობო, დ. აღმაშენებლის I შეს. ქ. N25</t>
  </si>
  <si>
    <t>წალენჯიხა, თამარ-მეფის ქ. №9</t>
  </si>
  <si>
    <t>ხაშური, რუსთაველის ქ. №22</t>
  </si>
  <si>
    <t>ხაშური, ლესელიძის ქ. N10ა</t>
  </si>
  <si>
    <t>შპს ქალთა კლინიკა</t>
  </si>
  <si>
    <t>ხაშური, სააკაძის ქ. N116 (108)</t>
  </si>
  <si>
    <t>ხობი, ც.დადიანის N206.</t>
  </si>
  <si>
    <t>შპს ,,ხვამლი''</t>
  </si>
  <si>
    <t>მოსე ხონელის ქუჩა № 3</t>
  </si>
  <si>
    <t>ქ. ბათუმი, მელიქიშვილის ქ. 102ბ</t>
  </si>
  <si>
    <t>შპს ინტერმედიკა</t>
  </si>
  <si>
    <t>აბაშიძის 1</t>
  </si>
  <si>
    <t>ბათუმი, გენ. აბაშიძის ქ. #22</t>
  </si>
  <si>
    <t>ქ.ბათუმი, გენ. ა.აბაშიძის ქ.N14</t>
  </si>
  <si>
    <t>ჰ. აბაშიძე/გ. ბრწყინვალეს ქ. 57/68</t>
  </si>
  <si>
    <t>ქ. ბათუმი.9 მარტის ქ. N10</t>
  </si>
  <si>
    <t>შპს  ,,ბათუმის ენდოკრინოლოგიური ცენტრი''</t>
  </si>
  <si>
    <t>პუშკინის 18</t>
  </si>
  <si>
    <t>ქ.ბათუმი, პუშკინის ქ.N118/120</t>
  </si>
  <si>
    <t>ქ.თბილისი, ბუაჩიძის ქ.N12.</t>
  </si>
  <si>
    <t>ქ.ბათუმი,მელიქიშვილის ქ.N102 ბ.</t>
  </si>
  <si>
    <t>შპს "ნიუ პლაზმა"</t>
  </si>
  <si>
    <t>ქ.ბათუმი, პუშკინის ქ. 141, ბ.36.</t>
  </si>
  <si>
    <t>ბათუმი, რუსთაველის 39</t>
  </si>
  <si>
    <t>ქ.ქუთაისი, 9 აპრილის ქ N8</t>
  </si>
  <si>
    <t>ქობულეთი, თბილისის ქ. #31</t>
  </si>
  <si>
    <t>ქ.ქობულეთი, 26 მაისის ქ.N2</t>
  </si>
  <si>
    <t>ფ/პ დინარა კვარაცხელია</t>
  </si>
  <si>
    <t>წალენჯიხის რ-ნი სოფ. ლია</t>
  </si>
  <si>
    <t>ინდ. მეწარმე "ბადრი ჭელიძე"</t>
  </si>
  <si>
    <t>წერეთლის 6ა</t>
  </si>
  <si>
    <t>ინდივიდუალური მეწარმე ზაირა ქიტოშვილი</t>
  </si>
  <si>
    <t>ვარკეთილი-3, II-მრ, თაყაიშვილის ქ., №1</t>
  </si>
  <si>
    <t>დოდო თოდუა ჯანმრთელობის სახლი</t>
  </si>
  <si>
    <t>ზუგდიდი, სტალინის ქ. N11</t>
  </si>
  <si>
    <t>თერჯოლა, რუსთაველის ქ. N120</t>
  </si>
  <si>
    <t>დერმატოლოგიური კლინიკა</t>
  </si>
  <si>
    <t>შარტავას გამზ. 8/მე-7 მ/რ-ნი კ.2. ბ.1</t>
  </si>
  <si>
    <t>"ხათუნა ხუჭუა"-ს ულტრაბგერითი დიაგნოსტიკის კაბინეტი</t>
  </si>
  <si>
    <t>ფაგავას ქუჩა 1</t>
  </si>
  <si>
    <t>სამტრედია, რუსთაველს ქ. #10</t>
  </si>
  <si>
    <t>მარინე სტურუა ხარება</t>
  </si>
  <si>
    <t>ქ.სამტრედია,რუსთაველის 26</t>
  </si>
  <si>
    <t>ინდ. მეწარმე</t>
  </si>
  <si>
    <t>ინდ.მეწარმე "ცირა ზაზაძე"</t>
  </si>
  <si>
    <t>ქ .ახალციხე,ვარძიის ქ.36</t>
  </si>
  <si>
    <t>ი/მ ნინო შავლაყაძე</t>
  </si>
  <si>
    <t>III-IV მ/რ შორის სავაჭ.ცენტ.2 სართ</t>
  </si>
  <si>
    <t>თამილა სეხნიაშვილი სამკურნალო დიაგნოსტიკური ცენტრი დადა</t>
  </si>
  <si>
    <t>თბილისი, მუხიანის Iმ/რ. კორპ. #2</t>
  </si>
  <si>
    <t>შპს თბილისის № 1 სამკურნალო პროფილაქტიკური ცენტრი</t>
  </si>
  <si>
    <t>თბილისი, ვაჟა-ფშაველას №83/11</t>
  </si>
  <si>
    <t>შპს მედიკალ+</t>
  </si>
  <si>
    <t>ი. ჭავჭავაძის 33 ა</t>
  </si>
  <si>
    <t xml:space="preserve"> შპს სკენარი</t>
  </si>
  <si>
    <t>ავჭალა</t>
  </si>
  <si>
    <t>ALKALOID AD skopje</t>
  </si>
  <si>
    <t>არ მდებარეობს საქართველოში</t>
  </si>
  <si>
    <t>Hoffmann- la Roche</t>
  </si>
  <si>
    <t>novo nordisk a/s denmark</t>
  </si>
  <si>
    <t>ა.ა.ი.პ  ,,სარეაბილიტაციო და სოც. ადაპტაციის ცენტრი-აისი"</t>
  </si>
  <si>
    <t>ა.ა.ი.პ ასოციაცია  ,,ინვალიდი ბავშვი, ოჯახი, საზოგადოება"</t>
  </si>
  <si>
    <t xml:space="preserve">ვაჟა-ფშაველას გამზ.76 ბ, მე-3 სართული, ბინა N39 </t>
  </si>
  <si>
    <t>ა(ა)იპ  „ბავშვი, ოჯახი, საზოგადოება”</t>
  </si>
  <si>
    <t>ვაჟა-ფშაველას გამზირი N76(ბ)</t>
  </si>
  <si>
    <t>202349306</t>
  </si>
  <si>
    <t>ა(ა)იპ "ახალი ვექტორი "</t>
  </si>
  <si>
    <t>მარგიანის ქ, N1</t>
  </si>
  <si>
    <t>ა(ა)იპ "პირველი ნაბიჯი საქართველო"</t>
  </si>
  <si>
    <t>ა(ა)იპ აბილიტაციის და განვითარების ცენტრი</t>
  </si>
  <si>
    <t>220360320</t>
  </si>
  <si>
    <t>ა(ა)იპ ახალგაზრდა ფსიქოლოგთა და ექიმთა ასოცოაცია ქსენონი</t>
  </si>
  <si>
    <t>პეტრე უბერის ქ, 1</t>
  </si>
  <si>
    <t>ა(ა)იპ თავისუფალი პედაგოგიკის ცენტრი</t>
  </si>
  <si>
    <t xml:space="preserve">ბორჯომის ქ.N10 </t>
  </si>
  <si>
    <t>ა(ა)იპ ინვალიდ ბავშვთა და მოზარდთა რეაბილიტაციის ხელშეწყობა ნერგები</t>
  </si>
  <si>
    <t>ა(ა)იპ კავშირი ნაბიმედი</t>
  </si>
  <si>
    <t>ა(ა)იპ კოალიცია სოციალური რეფორმებისათვის</t>
  </si>
  <si>
    <t>ა(ა)იპ პირველი ნაბიჯი საქართველო</t>
  </si>
  <si>
    <t>თბილისი, აღმაშენებლის გამზ. N150 (ფაქ, ჭავჭავაძის გმზ. N74ა ოთახი 504)</t>
  </si>
  <si>
    <t>ა(ა)იპ რეაბილიტაციის ცენტრი ნაიო</t>
  </si>
  <si>
    <t>ა(ა)იპ რეგისტრირებული კავშირი საქართველოს ბავშვები</t>
  </si>
  <si>
    <t>ა(ა)იპ საზოგადოება ბილიკი</t>
  </si>
  <si>
    <t>ა(ა)იპ საქართველოს სამარიტელთა კავშირი</t>
  </si>
  <si>
    <t>ვერა</t>
  </si>
  <si>
    <t>შინმოვლა</t>
  </si>
  <si>
    <t>ა(ა)იპ სთეფ ფორვარდი</t>
  </si>
  <si>
    <t>ა(ა)იპ სმენადი</t>
  </si>
  <si>
    <t>ქ,გურჯაანი, რუსთაველის ქ, N22</t>
  </si>
  <si>
    <t>ა(ა)იპ ფსიქოლოგიური მომსახურების ცენტრი მწვანე სახლი</t>
  </si>
  <si>
    <t>სოლოლაკი</t>
  </si>
  <si>
    <t>ა(ა)იპ ხედვა, ზრუნვა, მხარდაჭერა</t>
  </si>
  <si>
    <t>ა(ა)იპ ხიდი სოციალური ინკლუზიისთვის</t>
  </si>
  <si>
    <t>ა(ა)იპ, განვითარებისა და სოციალური რეაბილიტაციის ცენტრი თაირისი</t>
  </si>
  <si>
    <t>ააიპ  კავშირი საქართველოს პორტიჯის ასოციაცია</t>
  </si>
  <si>
    <t>ააიპ  პერინატოლოგია</t>
  </si>
  <si>
    <t>ქ. თბილისი, კეკლიძისქ. N1, ლუბლიანას ქ. N18/20</t>
  </si>
  <si>
    <t>ააიპ დიაბეტიან ბავშვთა დაცვის ასოციაცია</t>
  </si>
  <si>
    <t>თბილისი, ქავთარაძის N27</t>
  </si>
  <si>
    <t>412700965</t>
  </si>
  <si>
    <t>ააიპ კავშირი საქართველოს პორტიჯის ასოციაცია</t>
  </si>
  <si>
    <t>თბილისი, თამარაშვილის ქ. N9 ბ.5</t>
  </si>
  <si>
    <t>ააიპ კოალიცია დამოუკიდებელი ცხოვრებისათვის</t>
  </si>
  <si>
    <t>ააიპ მტკიცებულებაზე დაფუძნებული პრაქტიკის ცენტრი</t>
  </si>
  <si>
    <t>ქ. თბილისი, ა. წერეთლის №12</t>
  </si>
  <si>
    <t>ააიპ საპროტეზო ორთოპედიული რეაბილიტაციის ქართული ფონდი</t>
  </si>
  <si>
    <t>თბილისი, ლუბლანას N18-20</t>
  </si>
  <si>
    <t>ააიპ ფსიქიკური ჯანმრთელობის ასოციაცია</t>
  </si>
  <si>
    <t>ქ. თბილისი, კონსტიტუციის ქ. N2</t>
  </si>
  <si>
    <t>ააიპი  საქ.  საზოგადოებრივი ინტერესების დაცვის ასოციაცია"</t>
  </si>
  <si>
    <t>ზუგდიდის კანისა და ვენსნეულებათა საწინააღმდეგო დისპანსერი</t>
  </si>
  <si>
    <t>ი.ჟორდანიას სახელობის რეპროდუქტოლოგიის ინსტიტუტი-ხელმძღვანელი პროფესორი არჩილ ხომასურიძე</t>
  </si>
  <si>
    <t>ი/მ არჩილ თედელური</t>
  </si>
  <si>
    <t>თბილისი, ქავთარაძის ქ. №16 (თბილისი, გლდანის "ა" მ/რ კორპ.64 ბ.104)</t>
  </si>
  <si>
    <t>ი/მ თეიმურაზ მოსეშვილი</t>
  </si>
  <si>
    <t>ხონი, სოლომონ II №7</t>
  </si>
  <si>
    <t>ი/მ ნათია ჟღენტი</t>
  </si>
  <si>
    <t>თვილისი, სიოფ. ფონიჭალა</t>
  </si>
  <si>
    <t>თოდრიას მე-3 ჩიხი, მე-3 სახლი, ბ. N2</t>
  </si>
  <si>
    <t>ი/მ ნანი გაგნიძე</t>
  </si>
  <si>
    <t>მარნეული, ქესალო-2</t>
  </si>
  <si>
    <t>ი/მ რუსუდან თხელიძე</t>
  </si>
  <si>
    <t>რუსთაველის ქ#114</t>
  </si>
  <si>
    <t>კავშირი "სამედიცინო, სოციალურ–ეკონომიკურ და კულტურულ საკითხთა ცენტრი – ურანტი"</t>
  </si>
  <si>
    <t>თბილისი, ნუცუბიძის მე–5 მ/რ–ნი, კორპ 2ა</t>
  </si>
  <si>
    <t>კავშირი ნაბიმედი</t>
  </si>
  <si>
    <t>უზნაძის 49</t>
  </si>
  <si>
    <t>მშობელთა ხიდი</t>
  </si>
  <si>
    <t>თბილისი, მელიქიშვის N25</t>
  </si>
  <si>
    <t>პსპ ფარმა</t>
  </si>
  <si>
    <t>ს,ს,"საზღვაო ჰოსპიტალი"</t>
  </si>
  <si>
    <t>სამედიცინო ცენტრი სეუ კლინიკა</t>
  </si>
  <si>
    <t>ქ. თბილისი, წინანდლის N9, ნაკვეთი 1/60</t>
  </si>
  <si>
    <t>სს "სამედიცინო კორპორაცია ევექსი"- ფოთის ამბულატორიული ცენტრი</t>
  </si>
  <si>
    <t>ფოთი, კ, გამსახურდიას ქ, # 6</t>
  </si>
  <si>
    <t>სს „სამედიცინო კორპორაცია ევექსი“ - თელავის პოლიკლინიკა</t>
  </si>
  <si>
    <t>ჯორჯიაშვილის ქ. №15</t>
  </si>
  <si>
    <t>ქ. თბილისი, ლუბლიანას ქ. N29</t>
  </si>
  <si>
    <t>თბილისი, ჩაჩავას  №7</t>
  </si>
  <si>
    <t>სს მედინსერვი</t>
  </si>
  <si>
    <t>ქ.თბილისი, ვეკუას ქ N3</t>
  </si>
  <si>
    <t>სს სამედიცინო კორპორაცია ევექსი- ისნის პოლიკლინიკა.</t>
  </si>
  <si>
    <t>ქეთევან წამებულის 69</t>
  </si>
  <si>
    <t>სს სანოფი-ავენტის უნგრეთი</t>
  </si>
  <si>
    <t>სს სს გეფა</t>
  </si>
  <si>
    <t>სს სს სამედიცინო კორპორაცია ევექსი</t>
  </si>
  <si>
    <t>უცხ.აიპ ფილ. ავად მომსახ სასულ პირთა ორდენის (კამილიელების) ფილ საქარ</t>
  </si>
  <si>
    <t xml:space="preserve">შ.პ.ს.  ”ქსენონი” </t>
  </si>
  <si>
    <t>სამტრედია,დიდი ჯიხაიში</t>
  </si>
  <si>
    <t>შ.პ.ს. ,,ოქროს ველი"</t>
  </si>
  <si>
    <t>შ.პ.ს. "კინდ-სმენა"</t>
  </si>
  <si>
    <t>თბილისი, ჭავჭავაძის  33</t>
  </si>
  <si>
    <t>შ.პ.ს. "ქვიტირის საექიმო ამბულატორია"</t>
  </si>
  <si>
    <t>წყალტუბო, ქვიტირი</t>
  </si>
  <si>
    <t>დ.ერისთავის ქ. N22</t>
  </si>
  <si>
    <t>შპს  აკად. ბ. ნანეიშვილის სახ. ფსიქიკური ჯანმრთელობის ეროვნული ცენტრი</t>
  </si>
  <si>
    <t>ხონი, ქუტირი</t>
  </si>
  <si>
    <t>შპს  ბავშვთა სარეაბილიტაციო ცენტრი რეჰაბ</t>
  </si>
  <si>
    <t>შპს ,,თვალის ლაზერული ცენტრი"</t>
  </si>
  <si>
    <t>ტაბიძის 2 ა</t>
  </si>
  <si>
    <t>შპს "ავერსი-ფარმა"</t>
  </si>
  <si>
    <t>სენაკი, რუსთაველის ქ,№114</t>
  </si>
  <si>
    <t>შპს "აფხაზეთის ფსიქონევროლოგიური დისპანსერი"</t>
  </si>
  <si>
    <t>თბილისი, ასათიანის 10</t>
  </si>
  <si>
    <t>შპს "აჭარის კანისა და ვენსნეულებათა რეგიონალური ცენტრი"</t>
  </si>
  <si>
    <t>შპს "ბავშვთა ჯანმრთელობის ცენტრი"</t>
  </si>
  <si>
    <t>შპს "დავით ტატიშვილის სპორტული მედიცინის და რეაბილიტაციის ცენტრი"</t>
  </si>
  <si>
    <t>სანდრო ეულის 7</t>
  </si>
  <si>
    <t>შპს "ესკულაპი"</t>
  </si>
  <si>
    <t>ნუცუბიძის ფერდობი, მე–3 მ/რ–ნი, I კვ. VI კორპ. ბ. 18</t>
  </si>
  <si>
    <t>შპს "ვი.აი.პი. სტომატოლოგია"</t>
  </si>
  <si>
    <t>ყაზბეგის 14ა</t>
  </si>
  <si>
    <t>შპს "ვია–ვიტა"</t>
  </si>
  <si>
    <t>ბათუმი, თამარის დასახლება, ტბეთის ქ. N5</t>
  </si>
  <si>
    <t>შპს "ივერმედი"</t>
  </si>
  <si>
    <t>თბილისი, დ. აღმაშენებლის ხეივანი მე-10 კმ.</t>
  </si>
  <si>
    <t>შპს "ინ ვიტრო განაყოფიერების ცენტრი"  აჭარის რეგიონალური ფილიალი</t>
  </si>
  <si>
    <t>გორგასლის 159 ბ.</t>
  </si>
  <si>
    <t>შპს "კანისა და სგგდ სამკურნალო-დიაგნოსტიკური ცენტრი" (თელავი)</t>
  </si>
  <si>
    <t>შპს "კინდ-სმენა"</t>
  </si>
  <si>
    <t>შპს "კონსმედი"</t>
  </si>
  <si>
    <t>ქ. თბილისი, დიდუბის რაიონი, იამანიძის ქ. #2</t>
  </si>
  <si>
    <t>შპს "მარტვილის ქალთა კონსულტაცია"</t>
  </si>
  <si>
    <t>მარტვილი, გახოკიძის ქ. №6</t>
  </si>
  <si>
    <t>შპს "მედფარმა პლუსი"</t>
  </si>
  <si>
    <t>თბილისი, დ. უზნაძის ქ. N76/1</t>
  </si>
  <si>
    <t>ყვარელი, ახალსოფელი</t>
  </si>
  <si>
    <t>204954497</t>
  </si>
  <si>
    <t>თბილისი, ალ, ყაზბეგის გმზ, N9</t>
  </si>
  <si>
    <t>ქ,რუსთავი, ოდიშარიას ქ,N19,</t>
  </si>
  <si>
    <t>ქ, ბათუმი, ქათამაძის N11</t>
  </si>
  <si>
    <t>ქ. ბათუმი, ბარათაშვილის 30</t>
  </si>
  <si>
    <t>შპს "უნიმედი აჭარა-ბათუმის პოლიკლინიკა".</t>
  </si>
  <si>
    <t>ბათუმი, ხიმშიაშვილის ქ.N20.</t>
  </si>
  <si>
    <t>შპს "უნიმედი კახეთი"–თელავის ამბულატორიული ცენტრი</t>
  </si>
  <si>
    <t>გ. არსენიშვილის ქ. N15</t>
  </si>
  <si>
    <t>შპს "შეზღუდული შესაძლებლობების მქონე პირთა სოციალური რეაბილიტაციის ცენტრი"</t>
  </si>
  <si>
    <t>თბილისი, სპირიდონ კედიას N7</t>
  </si>
  <si>
    <t>შპს "წმინდა პანტელეიმონ მკურნალის სახელობის კლინიკა"</t>
  </si>
  <si>
    <t>ახალქალაქის გზატკეცილი ყოფილი ტყე-სანერგის ტერიტორია</t>
  </si>
  <si>
    <t>ბორჯომი, ვაშლოვანის ქ. №4  (იურიდ. სოფ,. ყვიბისი)</t>
  </si>
  <si>
    <t>შპს „ბაკურ კოტეტიშვილის ფსიქო-ნევროლოგიური კლინიკა“</t>
  </si>
  <si>
    <t>ქ.თბილისი,ფალიაშვილის N22, ბ.4 (ფაქტ.მის. ფალიაშვილის N9)</t>
  </si>
  <si>
    <t>შპს „გინექსი“</t>
  </si>
  <si>
    <t>თბილისი,ანა ანტონოვსკაიას ქ N9</t>
  </si>
  <si>
    <t>შპს „ქუთაისის რეგიონალური კანისა და ვენსნეულებათა დისპანსერი“</t>
  </si>
  <si>
    <t>უცნობი</t>
  </si>
  <si>
    <t>შპს Caucasus optical group</t>
  </si>
  <si>
    <t>წინამძღვრიშვილის 110</t>
  </si>
  <si>
    <t>შპს № 1 ქალთა კონსულტაცია</t>
  </si>
  <si>
    <t>შპს აკ, ვ, ივერიელის სახელობის ენდოკრინოლოგია-მეტაბოლოგია-დიაბეტოლოგიის ცენტრი ”ენმედიცი”</t>
  </si>
  <si>
    <t>წინანდლის ქ, N9</t>
  </si>
  <si>
    <t>შპს აკადემიკოს ვ. წითლანაძის სახელობის რევმატოლოგიის სამეცნიერო-პრაქტიკული ცენტრი</t>
  </si>
  <si>
    <t>თბილისი, დ. უზნაძის N51</t>
  </si>
  <si>
    <t>ქ, თბილისი, ვაჟა-ფშაველას  №29</t>
  </si>
  <si>
    <t>შპს აკადემიკოს ფრიდონ თოდუას სამედიცინო ცენტრი-შ,პ,ს, კლინიკური მედიცინის სამეცნიერო-კვლევითი ინსტიტუტი,</t>
  </si>
  <si>
    <t>ქ,თბილისი, თევდორე მღვდლის ქN13</t>
  </si>
  <si>
    <t>შპს ალელი</t>
  </si>
  <si>
    <t>თბილისი, ლისის ტბის მიმდებარე N4</t>
  </si>
  <si>
    <t>შპს აუდიოლოგიის ეროვნული ცენტრი</t>
  </si>
  <si>
    <t>შპს ახალი ხედვა</t>
  </si>
  <si>
    <t>გლდანი II მ/რ, კორ. 29, ბ. 2</t>
  </si>
  <si>
    <t>შპს ბავშვთა და მოზარდთა რეაბილიტაციის ცენტრი ფაზლი</t>
  </si>
  <si>
    <t>თბილისი, ფალიაშვილის 83</t>
  </si>
  <si>
    <t>შპს ბავშვთა სარეაბილიტაციო ცენტრი რეჰაბ</t>
  </si>
  <si>
    <t>თბილისი, ვაჟა-ფშაველას 70ბ</t>
  </si>
  <si>
    <t>შპს ბაზი</t>
  </si>
  <si>
    <t>თბილისი, ლუბლიანას ქ. 21, შენობა N1</t>
  </si>
  <si>
    <t>შპს ბათუმის დიალიზის და ნეფროლოგიის ცენტრი</t>
  </si>
  <si>
    <t>პუშკინის 118</t>
  </si>
  <si>
    <t>შპს ბაქტერიოფაგის ავტორიზებული აფთიაქი</t>
  </si>
  <si>
    <t>გოთუას ქ. N3, ნაკვ. N16/20</t>
  </si>
  <si>
    <t>შპს ბჟოლები</t>
  </si>
  <si>
    <t>გრიშაშვილის ქ. 8/10</t>
  </si>
  <si>
    <t>შპს გეა</t>
  </si>
  <si>
    <t>თბილისი, აკ.წერეთლის გამზ. N113</t>
  </si>
  <si>
    <t>შპს გენეტიკა</t>
  </si>
  <si>
    <t>ფალიაშვილის ქ. 104</t>
  </si>
  <si>
    <t>შპს გენეტიკური ლაბორატორიები</t>
  </si>
  <si>
    <t>ფალიაშვილის 10</t>
  </si>
  <si>
    <t>შპს გერმანული კლინიკა</t>
  </si>
  <si>
    <t>ქ.თბილისი, ფალიაშვილის ქ.N83</t>
  </si>
  <si>
    <t>405118340</t>
  </si>
  <si>
    <t>400034609</t>
  </si>
  <si>
    <t>შპს გლობალმედ</t>
  </si>
  <si>
    <t>ქ, თბილისი, ყიფშიძის ქ, 3 ბ</t>
  </si>
  <si>
    <t>შპს გრაალი +</t>
  </si>
  <si>
    <t>ქ. თბილისი, ჭავჭავაძის გამზ. 54</t>
  </si>
  <si>
    <t>405080503</t>
  </si>
  <si>
    <t>შპს დავით აბულაძის ქართულ-იტალიური კლინიკა</t>
  </si>
  <si>
    <t>თბილისი, ფალიაშვილის ქ, N39ა, ბ18</t>
  </si>
  <si>
    <t>თბილისი, თ. აბულაძის 7</t>
  </si>
  <si>
    <t>შპს დედათა დახმარების სამეანო - გინეკოლოგიური განყოფილება  "ნინო"</t>
  </si>
  <si>
    <t>შპს ეკა შეშაბერიძის ჯანმრთელობის და რეაბილიტაციის ცენტრი</t>
  </si>
  <si>
    <t>ქ. თბილისი, ატენის ქ. N1</t>
  </si>
  <si>
    <t>შპს ენ ემ ეს</t>
  </si>
  <si>
    <t>თბილისი, ბათუმის ქ. N27ა</t>
  </si>
  <si>
    <t xml:space="preserve">შპს ენდოკრინოლოგიის ეროვნული ინსტიტუტი </t>
  </si>
  <si>
    <t>შპს ექიმ ბუბნოვსკის ცენტრი</t>
  </si>
  <si>
    <t>ქ. წამებულის გამზ. ბოჭორმის ქ. 50/18</t>
  </si>
  <si>
    <t>შპს ვალეო</t>
  </si>
  <si>
    <t>ლუბლიანას ქ.N13ა</t>
  </si>
  <si>
    <t>შპს ვია-ვიტა</t>
  </si>
  <si>
    <t>ზესტაფონი, უზნაძის ქ. N142</t>
  </si>
  <si>
    <t>ქ. თბილისი, თემქა, მე–11 მრ/ნი, I კვ. მე–5 კლინიკური საავადმყოფო</t>
  </si>
  <si>
    <t>შპს თამარ გაგოშიძის ნეიროფსიქოლოგიის ცენტრი</t>
  </si>
  <si>
    <t>თბილისი, ქუჩიშვილის N4</t>
  </si>
  <si>
    <t>შპს თბ ბალნეოლ კურ თბილისი-SPA ჯანმრ და სამ რეაბ ერ სამეც პრაქტ ცენტ</t>
  </si>
  <si>
    <t>შპს თბილისი მედიკ</t>
  </si>
  <si>
    <t>ქ. თბილისი, ლუბლიანას ქ.N34</t>
  </si>
  <si>
    <t>შპს თბილისის ბალნეოლოგიური კურორტი</t>
  </si>
  <si>
    <t>შპს თბილისის დიაგნოსტიკური ცენტრი</t>
  </si>
  <si>
    <t>ქ. თბილისი, ჩაჩავას N 1</t>
  </si>
  <si>
    <t>შპს თისოჰმ</t>
  </si>
  <si>
    <t>შპს ი. ბოკერიას სახელობის ნეიროგანვითარების ცენტრი</t>
  </si>
  <si>
    <t>თბილისი, ლუბლიანას N2/6</t>
  </si>
  <si>
    <t>თბილისი, თარხნიშვილის N11</t>
  </si>
  <si>
    <t>შპს ინოვაციური ტექნოლოგიები და სერვისი</t>
  </si>
  <si>
    <t>თბილისი, თევდორე მღვდლის ქ.№ 13</t>
  </si>
  <si>
    <t>შპს ინფარმა</t>
  </si>
  <si>
    <t>თბილისი, ალექსიძის ქ. 1</t>
  </si>
  <si>
    <t>თბილისი, ქავთარაძის ქ. №23</t>
  </si>
  <si>
    <t>შპს კანვენი - კანისა და ვენსნეულებათა სამეცნიერო-კვლევითი ეროვნული ცენტრი</t>
  </si>
  <si>
    <t>შპს კანისა და ვენსნეულებათა ს/კ ეროვნული ცენტრი</t>
  </si>
  <si>
    <t>შპს კარდიოლოგიური კლინიკა მზეკარდი</t>
  </si>
  <si>
    <t>დ. აღმაშენებლის გამზ. N50, ბინა N31</t>
  </si>
  <si>
    <t>შპს კარდიონეტი</t>
  </si>
  <si>
    <t>ცინცაძის 26</t>
  </si>
  <si>
    <t>შპს კლინიკა რუსთავი</t>
  </si>
  <si>
    <t>სოფელი მუღალო</t>
  </si>
  <si>
    <t>შპს კლინიკური ნეირორადიოლოგიის ცენტრი</t>
  </si>
  <si>
    <t>თბილისი, წინანდლის 9</t>
  </si>
  <si>
    <t>შპს ლაბმედი</t>
  </si>
  <si>
    <t>ექიმის გას. 1</t>
  </si>
  <si>
    <t>412696998</t>
  </si>
  <si>
    <t>თამარ მეფის ქ, N26</t>
  </si>
  <si>
    <t>შპს ლოგომედი - მეტყველების განვითარების და კორექციის ცენტრი</t>
  </si>
  <si>
    <t>წურწუმიას ქ. N16</t>
  </si>
  <si>
    <t>შპს მად ი მედი</t>
  </si>
  <si>
    <t>მარნეული, 26 მაისის ქ. N80</t>
  </si>
  <si>
    <t>თბილისი, წინანდლის ქ, #9</t>
  </si>
  <si>
    <t>შპს მედი +</t>
  </si>
  <si>
    <t>სამტრედია, ჭავჭავაძის ქ. N2</t>
  </si>
  <si>
    <t>შპს მედიკალ სერვის ენდ კონსალტინგ</t>
  </si>
  <si>
    <t>ქ. თბილისი, ვაჟა–ფშაველას I-ლი შესახვევი, 3. ბინა 115</t>
  </si>
  <si>
    <t>შპს მედიკალ სოფტი</t>
  </si>
  <si>
    <t>თბილისი, ვაჟა-ფშაველას გამზ. №16 (იურიდ: ქ.თბილისი, ჟ.შარტავას 2ა)</t>
  </si>
  <si>
    <t>ქ.თბილისი, ვაკე, ნ.ყიფშიძის N11.</t>
  </si>
  <si>
    <t>ქ. თბილისი, აკ, წერეთლის გამზ.N138</t>
  </si>
  <si>
    <t>შპს მედფარმა პლუსი</t>
  </si>
  <si>
    <t>შპს მენტალური ჯანმრთელობის ცენტრი</t>
  </si>
  <si>
    <t>თბილისი, ნ. ვაჩნაძის ქ. 7</t>
  </si>
  <si>
    <t>შპს მირამედი</t>
  </si>
  <si>
    <t>თბილისი, წინანდლის ქ.N9</t>
  </si>
  <si>
    <t>ერეკლე 2-ის გამზირი ჩიხი 3 ბ. 4ა</t>
  </si>
  <si>
    <t>შპს მკურნალი – 2014</t>
  </si>
  <si>
    <t>სოფ. სადახლო</t>
  </si>
  <si>
    <t>შპს მოწინავე სამედიცინო ტექნოლოგიები და სერვისი</t>
  </si>
  <si>
    <t>ქ. თბილისი,  ლუბლიანას  2/6</t>
  </si>
  <si>
    <t>შპს მპს ფარმა</t>
  </si>
  <si>
    <t>მარნეული, რუსთაველის N81</t>
  </si>
  <si>
    <t>ქუთაისი, ფოთის ქ, №40</t>
  </si>
  <si>
    <t>შპს ნატურალ მედიქალ პროდაქთ</t>
  </si>
  <si>
    <t>ს. ცინცაძის ქ. 12</t>
  </si>
  <si>
    <t>შპს ნეიროგენეტიკისა და მეტაბოლიზმის ცენტრი</t>
  </si>
  <si>
    <t>თბილისი, ფანასკერტელ-ციციშვილის ქ. N12ა, ბ3</t>
  </si>
  <si>
    <t>შპს ნეირონი</t>
  </si>
  <si>
    <t>შპს ნეოგენი</t>
  </si>
  <si>
    <t>გობრონიძის ქ. N27</t>
  </si>
  <si>
    <t>205184352</t>
  </si>
  <si>
    <t>ქ, თბილისი, ტაშკენტის N47</t>
  </si>
  <si>
    <t>შპს ნეოფარმი +</t>
  </si>
  <si>
    <t>თბილისი, დ. აღმაშენებლის ხეივანი-12მე კმ</t>
  </si>
  <si>
    <t>შპს ნეფროლოგიის და დიალიზის კლინიკა</t>
  </si>
  <si>
    <t>ჭანტურიას #53</t>
  </si>
  <si>
    <t>შპს ნიკა</t>
  </si>
  <si>
    <t>ქ. თბილისი, მელიქიშვილის ქ. N7</t>
  </si>
  <si>
    <t>შპს ნიუ ვიჟენ საუნივერსიტეტო ჰოსპიტალი</t>
  </si>
  <si>
    <t>თბილისი,ლუბლიანას 2/6, მე-6 სართული</t>
  </si>
  <si>
    <t>შპს ნიუ რეჰაბ</t>
  </si>
  <si>
    <t>კოსტავას ქ. N75 ბ</t>
  </si>
  <si>
    <t>შპს ნიუმედი-სამკურნალო დიაგნოსტიკური ცენტრი</t>
  </si>
  <si>
    <t>კოსტავას 38</t>
  </si>
  <si>
    <t>შპს ნუგეში</t>
  </si>
  <si>
    <t>შპს ნუტრილაინი</t>
  </si>
  <si>
    <t>თბილისი, ვაჟა–ფშაველას გამზ. N47</t>
  </si>
  <si>
    <t>შპს ორთო მედ ცენტრი დემა</t>
  </si>
  <si>
    <t>ვაჟა–ფშაველას VII კვ. I - სართული, III  სადარბაზო</t>
  </si>
  <si>
    <t>შპს ორსმედი</t>
  </si>
  <si>
    <t>გუდიაშვილის ქ. N9</t>
  </si>
  <si>
    <t>შპს პათოლოგიის კვლევითი ცენტრი</t>
  </si>
  <si>
    <t>შპს პათჯეო</t>
  </si>
  <si>
    <t>თბილისი, ალ.ყაზბრგის გამზ. N14ბ</t>
  </si>
  <si>
    <t>თამარ მეფის გამზ. N22</t>
  </si>
  <si>
    <t>შპს პარაცელსი</t>
  </si>
  <si>
    <t>აბულაძის ქ N34</t>
  </si>
  <si>
    <t>402022253</t>
  </si>
  <si>
    <t>ქ,თბილისი,იყალთოს ქ,N57</t>
  </si>
  <si>
    <t>შპს პროფესორი</t>
  </si>
  <si>
    <t>შპს პსპ-ფარმა</t>
  </si>
  <si>
    <t>შპს რეაბილიტაციის ცენტრი რეა</t>
  </si>
  <si>
    <t>თბილისი, ბახტრიონის ქ. N11</t>
  </si>
  <si>
    <t>დ, აღმაშენებლის ქ, N222</t>
  </si>
  <si>
    <t>შპს რემედიცი</t>
  </si>
  <si>
    <t>თბილისი, დ. აღმაშენებლის გამზ.  N69</t>
  </si>
  <si>
    <t>ჯავახიშვილის ქ. N2</t>
  </si>
  <si>
    <t>შპს რეფერალური დახმარების ცენტრი</t>
  </si>
  <si>
    <t>დაბა აგარა ა.პუშკინის ქ.N181</t>
  </si>
  <si>
    <t>ქ. ხაშური, რუსთაველის 38</t>
  </si>
  <si>
    <t xml:space="preserve">შპს რეფერალური დახმარების ცენტრი </t>
  </si>
  <si>
    <t>თბილისი, ლუბლიანას 18/20</t>
  </si>
  <si>
    <t>შპს რუსთავის მედიცინის სახლი - #1 სამკურნალო დიაგნოსტიკური ცენტრი</t>
  </si>
  <si>
    <t>შპს სამედიცინო საექსპერტო კომისია</t>
  </si>
  <si>
    <t>თბილისი, დ. აღმაშენებლის გამზირი N106</t>
  </si>
  <si>
    <t>შპს სამედიცინო სახლი</t>
  </si>
  <si>
    <t>ლუბლიანას N11</t>
  </si>
  <si>
    <t>204888461</t>
  </si>
  <si>
    <t>თბილისი, ფალიაშვილის ქ,  №40</t>
  </si>
  <si>
    <t>თბილისი, ვეკუას N 24</t>
  </si>
  <si>
    <t>შპს სამკურნალო დიაგნოსტიკური ცენტრი რაიდმედი</t>
  </si>
  <si>
    <t>შპს სანიტასი</t>
  </si>
  <si>
    <t>ქ. ბათუმი, გორგასლის ქ. N159 გ.</t>
  </si>
  <si>
    <t>შპს სანნი</t>
  </si>
  <si>
    <t>ქ. თბილისი, სოფ. დიღომი, ნაკვეთი 038/536</t>
  </si>
  <si>
    <t>შპს სანნი კიდს</t>
  </si>
  <si>
    <t>შპს სკენარი</t>
  </si>
  <si>
    <t>თბილისი, წებელდის ქ. N17</t>
  </si>
  <si>
    <t>შპს სტრესის მართვის და მენტალური ჯანმრთელობის ცენტრი</t>
  </si>
  <si>
    <t>ირ. გამრეკელის 47ა</t>
  </si>
  <si>
    <t>შპს სხივი 2012</t>
  </si>
  <si>
    <t>ქ. თბილისი, წინანდლის ქ. N9</t>
  </si>
  <si>
    <t>თელავი, ჯორჯიაშვილის ქ. №15 (ქ. თბილისი, ჭავჭავაძის N20)</t>
  </si>
  <si>
    <t>404865963</t>
  </si>
  <si>
    <t>ახალციხე, რუსთაველის ქ, N105ა</t>
  </si>
  <si>
    <t>შპს ფარმა ბუმი</t>
  </si>
  <si>
    <t>თბილისი, ხომლელის ქ. №3-ის მიმდებარე</t>
  </si>
  <si>
    <t>შპს ფარმანეტი</t>
  </si>
  <si>
    <t>გურამიშვილის 12 ა, კორპუსი N5–ის მიმდებარედ</t>
  </si>
  <si>
    <t>შპს ფარმატონი</t>
  </si>
  <si>
    <t>ვაჟა ფშაველას 27</t>
  </si>
  <si>
    <t>შპს ფარმაცევტული სახლი +</t>
  </si>
  <si>
    <t>თბილისი,პეკინის ქ. №6/18</t>
  </si>
  <si>
    <t>შპს ფიზიოთერაპიისა და სპორტული ტრამვის კლინიკა</t>
  </si>
  <si>
    <t>თბილისი, შარტავას 41</t>
  </si>
  <si>
    <t>404945164</t>
  </si>
  <si>
    <t>თბილისი, ქავთარაძის ქ, N12ა</t>
  </si>
  <si>
    <t>შპს ფსიქოთერაპიული გეშტალტ კლინიკა</t>
  </si>
  <si>
    <t>თბილისი, ზ. ფალიაშვილის 110</t>
  </si>
  <si>
    <t>შპს ქ.რუსთავის კანისა და ვენსნეულებათა დისპანსერი</t>
  </si>
  <si>
    <t>ქუთაისი, ს,მესხის 67</t>
  </si>
  <si>
    <t>შპს ქართულ-ამერიკული რეპროდუქციული კლინიკა რეპროარტი</t>
  </si>
  <si>
    <t>თარხნიშვილის ქ. N17</t>
  </si>
  <si>
    <t>შპს ქართულ-ამერიკული რეპროდუქციული კლინიკა რეპროარტი-ბათუმი</t>
  </si>
  <si>
    <t>ვ. გორგალის ქ. N159</t>
  </si>
  <si>
    <t>შპს ქვემო ქართლის სარეაბილიტაციო ცენტრი</t>
  </si>
  <si>
    <t>შპს ქუთაისის აღდგენითი მკურნალობის საავადმყოფო</t>
  </si>
  <si>
    <t>მ. დვალიშვილის 13</t>
  </si>
  <si>
    <t>შპს შეზღ შესაძლ მქონე პირთა სოც რეაბილიტაციის ცენტ</t>
  </si>
  <si>
    <t>შპს შიდა ქართლის რეაბილიტაციის ცენტრი</t>
  </si>
  <si>
    <t>შპს შპს  ბავშვთა სარეაბილიტაციო ცენტრი რეჰაბ</t>
  </si>
  <si>
    <t>შპს შპს თბილისის ბალნეოლოგიური კურორტი</t>
  </si>
  <si>
    <t>შპს შპს ი. ბოკერიას სახელობის ნეიროგანვითარების ცენტრი</t>
  </si>
  <si>
    <t>შპს შპს პსპ ფარმა</t>
  </si>
  <si>
    <t>შპს შპს როიალ ოპტიკა</t>
  </si>
  <si>
    <t>ქ. თბილისი, ი. ჭავჭავაძის ქ. N16</t>
  </si>
  <si>
    <t>შპს შპს უნიმედი აჭარა</t>
  </si>
  <si>
    <t>ხელვაჩაური აღმაშენებლის ქ.№3</t>
  </si>
  <si>
    <t>შპს ჯანმრთელი ოჯახი</t>
  </si>
  <si>
    <t>ქ. თბილისი, ვარკეთილი, მე–3 მასივი, I კვარტალი, კორპ. "დ"</t>
  </si>
  <si>
    <t>დუშეთი,სტალინის ქ. №71 (თბილისი კოსტავას 67, ბინა 71)</t>
  </si>
  <si>
    <t>ბაღდათი,კახიანის №84 (თბილისი კოსტავას 67, ბინა 71)</t>
  </si>
  <si>
    <t>ბაღდათი, კახიანის №84 (თბილისი კოსტავას 67, ბინა 71)</t>
  </si>
  <si>
    <t>დუშეთი, სტალინის ქ. №71 (თბილისი კოსტავას 67, ბინა 71)</t>
  </si>
  <si>
    <t>სამტრედია, ჭავჭავაძის  ქ. №15 (თბილისი, კოსტავას ქ. №67, ბ.71)</t>
  </si>
  <si>
    <t>შპს ჯონი ჭანტურიას სახელობის სამედიცინო ცენტრი</t>
  </si>
  <si>
    <t>დიღმის მასივი, მე–3 კვ. 31–ე კორპ. ბ.60</t>
  </si>
  <si>
    <t>შპს ჯორჯიან მედიქალ სერვისის</t>
  </si>
  <si>
    <t>შპს ჰაიმედი</t>
  </si>
  <si>
    <t>რუსთავი, მე-7 კიკრორაიონი</t>
  </si>
  <si>
    <t>205093147</t>
  </si>
  <si>
    <t>თბილისი, ლუბლიანას ქ, N18/20</t>
  </si>
  <si>
    <t>ფაქტიური მის: ქ. თბილისი, ლუბლიანას 36  იურიდიული მის: ქართლელიშვილის 3</t>
  </si>
  <si>
    <t>cmp_ID</t>
  </si>
  <si>
    <t>component</t>
  </si>
  <si>
    <t>HC Code</t>
  </si>
  <si>
    <t>გადაუდებელი ამბულატორიული მომსახურება</t>
  </si>
  <si>
    <t>გადაუდებელი ამბულატორიული მომსახურება; გადაუდებელი სტაციონარული მომსახურება</t>
  </si>
  <si>
    <t>გადაუდებელი ამბულატორიული მომსახურება; ინფექციური დაავადებების მართვა</t>
  </si>
  <si>
    <t>გადაუდებელი სტაციონარული მომსახურება</t>
  </si>
  <si>
    <t>გადაუდებელი სტაციონარული მომსახურება; გადაუდებელი ამბულატორიული მომსახურება</t>
  </si>
  <si>
    <t>გადაუდებელი სტაციონარული მომსახურება; გეგმიური ქირურგიული მომსახურება ( გარდა კარდიოქირურგიისა)</t>
  </si>
  <si>
    <t>გადაუდებელი სტაციონარული მომსახურება; ინფექციური დაავადებების მართვა</t>
  </si>
  <si>
    <t>გადაუდებელი სტაციონარული მომსახურება; კარდიოქირურგია/ინტერვენციული კარდიოლოგია</t>
  </si>
  <si>
    <t>გადაუდებელი სტაციონარული მომსახურება; მაღალი რისკის ორსულთა, მშობიარეთა და მელოგინეთა სტაციონარული სამედიცინო მომსახურების კომპონენტი</t>
  </si>
  <si>
    <t>გადაუდებელი სტაციონარული მომსახურება; მშობიარობა და საკეისრო კვეთა</t>
  </si>
  <si>
    <t>გადაუდებელი სტაციონარული მომსახურება; ქიმიოთერაპია და ჰორმონოთერაპია</t>
  </si>
  <si>
    <t>გეგმიური ამბულატორიული მომსახურება</t>
  </si>
  <si>
    <t>გეგმიური ქირურგიული მომსახურება ( გარდა კარდიოქირურგიისა)</t>
  </si>
  <si>
    <t>გეგმიური ქირურგიული მომსახურება ( გარდა კარდიოქირურგიისა); გადაუდებელი სტაციონარული მომსახურება</t>
  </si>
  <si>
    <t>გეგმიური ქირურგიული მომსახურება ( გარდა კარდიოქირურგიისა); ინფექციური დაავადებების მართვა</t>
  </si>
  <si>
    <t>გეგმიური ქირურგიული მომსახურება ( გარდა კარდიოქირურგიისა); კარდიოქირურგია/ინტერვენციული კარდიოლოგია</t>
  </si>
  <si>
    <t>გეგმიური ქირურგიული მომსახურება ( გარდა კარდიოქირურგიისა); მშობიარობა და საკეისრო კვეთა</t>
  </si>
  <si>
    <t>გეგმიური ქირურგიული მომსახურება ( გარდა კარდიოქირურგიისა); სხივური თერაპია</t>
  </si>
  <si>
    <t>ინფექციური დაავადებების მართვა</t>
  </si>
  <si>
    <t>ინფექციური დაავადებების მართვა; გადაუდებელი სტაციონარული მომსახურება</t>
  </si>
  <si>
    <t>კარდიოქირურგია/ინტერვენციული კარდიოლოგია</t>
  </si>
  <si>
    <t>კარდიოქირურგია/ინტერვენციული კარდიოლოგია; გადაუდებელი სტაციონარული მომსახურება</t>
  </si>
  <si>
    <t>მაღალი რისკის ორსულთა, მშობიარეთა და მელოგინეთა სტაციონარული სამედიცინო მომსახურების კომპონენტი</t>
  </si>
  <si>
    <t>მაღალი რისკის ორსულთა, მშობიარეთა და მელოგინეთა სტაციონარული სამედიცინო მომსახურების კომპონენტი; გადაუდებელი სტაციონარული მომსახურება</t>
  </si>
  <si>
    <t>მაღალი რისკის ორსულთა, მშობიარეთა და მელოგინეთა სტაციონარული სამედიცინო მომსახურების კომპონენტი; მშობიარობა და საკეისრო კვეთა</t>
  </si>
  <si>
    <t>მშობიარობა და საკეისრო კვეთა</t>
  </si>
  <si>
    <t>მშობიარობა და საკეისრო კვეთა; გადაუდებელი სტაციონარული მომსახურება</t>
  </si>
  <si>
    <t>მშობიარობა და საკეისრო კვეთა; გეგმიური ქირურგიული მომსახურება ( გარდა კარდიოქირურგიისა)</t>
  </si>
  <si>
    <t>მშობიარობა და საკეისრო კვეთა; მაღალი რისკის ორსულთა, მშობიარეთა და მელოგინეთა სტაციონარული სამედიცინო მომსახურების კომპონენტი</t>
  </si>
  <si>
    <t>სხივური თერაპია</t>
  </si>
  <si>
    <t>სხივური თერაპია; გეგმიური ქირურგიული მომსახურება ( გარდა კარდიოქირურგიისა)</t>
  </si>
  <si>
    <t>ქიმიოთერაპია და ჰორმონოთერაპია</t>
  </si>
  <si>
    <t>ქიმიოთერაპია და ჰორმონოთერაპია; გადაუდებელი სტაციონარული მომსახურება</t>
  </si>
  <si>
    <t>მაღალი რისკის ორსულთა, მშობიარეთა და მელოგინეთა სტაციონარული სამედიცინო მომსახურების კომპონენტი; გეგმიური ქირურგიული მომსახურება ( გარდა კარდიოქირურგიისა)</t>
  </si>
  <si>
    <t>Component</t>
  </si>
  <si>
    <t>Service / HC categories</t>
  </si>
  <si>
    <t>Second comp</t>
  </si>
  <si>
    <t/>
  </si>
  <si>
    <t>Elemkey</t>
  </si>
  <si>
    <t>Parent</t>
  </si>
  <si>
    <t>Code</t>
  </si>
  <si>
    <t>Name</t>
  </si>
  <si>
    <t>DigLevel</t>
  </si>
  <si>
    <t>BotIndex</t>
  </si>
  <si>
    <t>DIS</t>
  </si>
  <si>
    <t>Digit Level</t>
  </si>
  <si>
    <t>HC.1</t>
  </si>
  <si>
    <t>Curative care</t>
  </si>
  <si>
    <t>HC.1.1</t>
  </si>
  <si>
    <t>Inpatient curative care</t>
  </si>
  <si>
    <t>HC.1.1.1</t>
  </si>
  <si>
    <t>General inpatient curative care</t>
  </si>
  <si>
    <t>HC.1.1.2</t>
  </si>
  <si>
    <t>Specialised inpatient curative care</t>
  </si>
  <si>
    <t>HC.1.1.nec</t>
  </si>
  <si>
    <t>Unspecified inpatient curative care (n.e.c.)</t>
  </si>
  <si>
    <t>HC.1.2</t>
  </si>
  <si>
    <t>Day curative care</t>
  </si>
  <si>
    <t>HC.1.2.1</t>
  </si>
  <si>
    <t>General day curative care</t>
  </si>
  <si>
    <t>HC.1.2.2</t>
  </si>
  <si>
    <t>Specialised day curative care</t>
  </si>
  <si>
    <t>HC.1.2.nec</t>
  </si>
  <si>
    <t>Unspecified day curative care (n.e.c.)</t>
  </si>
  <si>
    <t>HC.1.3</t>
  </si>
  <si>
    <t>Outpatient curative care</t>
  </si>
  <si>
    <t>HC.1.3.1</t>
  </si>
  <si>
    <t>General outpatient curative care</t>
  </si>
  <si>
    <t>HC.1.3.2</t>
  </si>
  <si>
    <t>Dental outpatient curative care</t>
  </si>
  <si>
    <t>HC.1.3.3</t>
  </si>
  <si>
    <t>Specialised outpatient curative care</t>
  </si>
  <si>
    <t>HC.1.3.3.1</t>
  </si>
  <si>
    <t>Emergency specialised outpatient curative care</t>
  </si>
  <si>
    <t>HC.1.3.3.nec</t>
  </si>
  <si>
    <t>Other Specialised outpatient curative care</t>
  </si>
  <si>
    <t>HC.1.3.nec</t>
  </si>
  <si>
    <t>Unspecified outpatient curative care (n.e.c.)</t>
  </si>
  <si>
    <t>HC.1.4</t>
  </si>
  <si>
    <t>Home-based curative care</t>
  </si>
  <si>
    <t>HC.1.4.1</t>
  </si>
  <si>
    <t>Emergency home-based curative care</t>
  </si>
  <si>
    <t>HC.1.4.2</t>
  </si>
  <si>
    <t>"Hotline" /remote case management</t>
  </si>
  <si>
    <t>HC.1.4.nec</t>
  </si>
  <si>
    <t>Other Home-based curative care</t>
  </si>
  <si>
    <t>HC.1.nec</t>
  </si>
  <si>
    <t>Unspecified curative care (n.e.c.)</t>
  </si>
  <si>
    <t>HC.2</t>
  </si>
  <si>
    <t>Rehabilitative care</t>
  </si>
  <si>
    <t>HC.2.1</t>
  </si>
  <si>
    <t>Inpatient rehabilitative care</t>
  </si>
  <si>
    <t>HC.2.2</t>
  </si>
  <si>
    <t>Day rehabilitative care</t>
  </si>
  <si>
    <t>HC.2.3</t>
  </si>
  <si>
    <t>Outpatient rehabilitative care</t>
  </si>
  <si>
    <t>HC.2.4</t>
  </si>
  <si>
    <t>Home-based rehabilitative care</t>
  </si>
  <si>
    <t>HC.2.nec</t>
  </si>
  <si>
    <t>Unspecified rehabilitative care (n.e.c.)</t>
  </si>
  <si>
    <t>HC.3</t>
  </si>
  <si>
    <t>Long-term care (health)</t>
  </si>
  <si>
    <t>HC.3.1</t>
  </si>
  <si>
    <t>Inpatient long-term care (health)</t>
  </si>
  <si>
    <t>HC.3.2</t>
  </si>
  <si>
    <t>Day long-term care (health)</t>
  </si>
  <si>
    <t>HC.3.3</t>
  </si>
  <si>
    <t>Outpatient long-term care (health)</t>
  </si>
  <si>
    <t>HC.3.4</t>
  </si>
  <si>
    <t>Home-based long-term care (health)</t>
  </si>
  <si>
    <t>HC.3.nec</t>
  </si>
  <si>
    <t>Unspecified long-term care (n.e.c.)</t>
  </si>
  <si>
    <t>HC.4</t>
  </si>
  <si>
    <t>Ancillary services (non-specified by function)</t>
  </si>
  <si>
    <t>HC.4.1</t>
  </si>
  <si>
    <t>Laboratory services</t>
  </si>
  <si>
    <t>HC.4.2</t>
  </si>
  <si>
    <t>Imaging services</t>
  </si>
  <si>
    <t>HC.4.3</t>
  </si>
  <si>
    <t>Patient transportation</t>
  </si>
  <si>
    <t>HC.4.nec</t>
  </si>
  <si>
    <t>Unspecified ancillary services (n.e.c.)</t>
  </si>
  <si>
    <t>HC.5</t>
  </si>
  <si>
    <t>Medical goods (non-specified by function)</t>
  </si>
  <si>
    <t>HC.5.1</t>
  </si>
  <si>
    <t>Pharmaceuticals and Other medical non-durable goods</t>
  </si>
  <si>
    <t>HC.5.1.1</t>
  </si>
  <si>
    <t>Prescribed medicines</t>
  </si>
  <si>
    <t>HC.5.1.2</t>
  </si>
  <si>
    <t>Over-the-counter medicines</t>
  </si>
  <si>
    <t>HC.5.1.3</t>
  </si>
  <si>
    <t>Other medical non-durable goods</t>
  </si>
  <si>
    <t>HC.5.2</t>
  </si>
  <si>
    <t>Therapeutic appliances and Other medical goods</t>
  </si>
  <si>
    <t>HC.5.2.1</t>
  </si>
  <si>
    <t>Glasses and Other vision products</t>
  </si>
  <si>
    <t>HC.5.2.2</t>
  </si>
  <si>
    <t>Hearing aids</t>
  </si>
  <si>
    <t>HC.5.2.3</t>
  </si>
  <si>
    <t>Other orthopaedic appliances and prosthetics (excluding glasses and hearing aids)</t>
  </si>
  <si>
    <t>HC.5.2.9</t>
  </si>
  <si>
    <t>All Other medical durables, including medical technical devices</t>
  </si>
  <si>
    <t>HC.5.nec</t>
  </si>
  <si>
    <t>Unspecified medical goods (n.e.c.)</t>
  </si>
  <si>
    <t>HC.6</t>
  </si>
  <si>
    <t>Preventive care</t>
  </si>
  <si>
    <t>HC.6.1</t>
  </si>
  <si>
    <t>Information, education and counseling (IEC) programmes</t>
  </si>
  <si>
    <t>HC.6.1.1</t>
  </si>
  <si>
    <t>Addictive substances IEC programmes</t>
  </si>
  <si>
    <t>HC.6.1.1.1</t>
  </si>
  <si>
    <t>Tobacco IEC programmes</t>
  </si>
  <si>
    <t>HC.6.1.1.2</t>
  </si>
  <si>
    <t>Alcohol IEC programmes</t>
  </si>
  <si>
    <t>HC.6.1.1.3</t>
  </si>
  <si>
    <t>Drugs IEC programmes</t>
  </si>
  <si>
    <t>HC.6.1.1.nec</t>
  </si>
  <si>
    <t>Other and unspecified addictive substances IEC programmes (n.e.c.)</t>
  </si>
  <si>
    <t>HC.6.1.2</t>
  </si>
  <si>
    <t>Nutrition IEC programmes</t>
  </si>
  <si>
    <t>HC.6.1.3</t>
  </si>
  <si>
    <t>Safe sex IEC programmes</t>
  </si>
  <si>
    <t>HC.6.1.4</t>
  </si>
  <si>
    <t>Phycical inactivity IEC programmes</t>
  </si>
  <si>
    <t>HC.6.1.nec</t>
  </si>
  <si>
    <t>Other and unspecified IEC programmes (n.e.c.)</t>
  </si>
  <si>
    <t>HC.6.2</t>
  </si>
  <si>
    <t>Immunisation programmes</t>
  </si>
  <si>
    <t>HC.6.3</t>
  </si>
  <si>
    <t>Early disease detection programmes</t>
  </si>
  <si>
    <t>HC.6.4</t>
  </si>
  <si>
    <t>Healthy condition monitoring programmes</t>
  </si>
  <si>
    <t>HC.6.5</t>
  </si>
  <si>
    <t>Epidemiological surveillance and risk and disease control programmes</t>
  </si>
  <si>
    <t>HC.6.5.1</t>
  </si>
  <si>
    <t>Planning &amp; Management</t>
  </si>
  <si>
    <t>HC.6.5.2</t>
  </si>
  <si>
    <t>Monitoring &amp; Evaluation (M&amp;E)</t>
  </si>
  <si>
    <t>HC.6.5.3</t>
  </si>
  <si>
    <t>Procurement &amp; supply management</t>
  </si>
  <si>
    <t>HC.6.5.4</t>
  </si>
  <si>
    <t>Interventions</t>
  </si>
  <si>
    <t>HC.6.5.4.1</t>
  </si>
  <si>
    <t>Male circumcision</t>
  </si>
  <si>
    <t>HC.6.5.4.2</t>
  </si>
  <si>
    <t>Condom promotion and distribution</t>
  </si>
  <si>
    <t>HC.6.5.4.3</t>
  </si>
  <si>
    <t>Syringe-exchange programme</t>
  </si>
  <si>
    <t>HC.6.5.4.4</t>
  </si>
  <si>
    <t>Drug substitution programme</t>
  </si>
  <si>
    <t>HC.6.5.4.nec</t>
  </si>
  <si>
    <t>Other and unspecified interventions (n.e.c.)</t>
  </si>
  <si>
    <t>HC.6.5.nec</t>
  </si>
  <si>
    <t>Unspecified epidemiological surveillance and risk and disease control programmes (n.e.c.)</t>
  </si>
  <si>
    <t>HC.6.6</t>
  </si>
  <si>
    <t>Preparing for disaster and emergency response programmes</t>
  </si>
  <si>
    <t>HC.6.nec</t>
  </si>
  <si>
    <t>Unspecified preventive care (n.e.c.)</t>
  </si>
  <si>
    <t>HC.7</t>
  </si>
  <si>
    <t>Governance, and health system and financing administration</t>
  </si>
  <si>
    <t>HC.7.1</t>
  </si>
  <si>
    <t>Governance and Health system administration</t>
  </si>
  <si>
    <t>HC.7.1.1</t>
  </si>
  <si>
    <t>HC.7.1.2</t>
  </si>
  <si>
    <t>HC.7.1.3</t>
  </si>
  <si>
    <t>HC.7.1.nec</t>
  </si>
  <si>
    <t>Other governance and Health system administration (n.e.c.)</t>
  </si>
  <si>
    <t>HC.7.2</t>
  </si>
  <si>
    <t>Administration of health financing</t>
  </si>
  <si>
    <t>HC.7.2.1</t>
  </si>
  <si>
    <t>Public health financing</t>
  </si>
  <si>
    <t>HC.7.2.2</t>
  </si>
  <si>
    <t>Private health financing</t>
  </si>
  <si>
    <t>HC.7.2.nec</t>
  </si>
  <si>
    <t>Other Administration of health financing</t>
  </si>
  <si>
    <t>HC.7.nec</t>
  </si>
  <si>
    <t>Unspecified governance, and health system and financing administration (n.e.c.)</t>
  </si>
  <si>
    <t>HC.9</t>
  </si>
  <si>
    <t>Other health care services not elsewhere classified (n.e.c.)</t>
  </si>
  <si>
    <t>HP.1</t>
  </si>
  <si>
    <t>Hospitals</t>
  </si>
  <si>
    <t>HP.1.1</t>
  </si>
  <si>
    <t>HP.1.2</t>
  </si>
  <si>
    <t>Mental health hospitals</t>
  </si>
  <si>
    <t>HP.1.3</t>
  </si>
  <si>
    <t>Specialised hospitals (Other than mental health hospitals)</t>
  </si>
  <si>
    <t>HP.1.3.1</t>
  </si>
  <si>
    <t>Maternal House</t>
  </si>
  <si>
    <t>HP.1.3.2</t>
  </si>
  <si>
    <t>TB-Pulmonary Hospital</t>
  </si>
  <si>
    <t>HP.1.3.nec</t>
  </si>
  <si>
    <t>Other Specialised hospitals (Other than mental health hospitals)</t>
  </si>
  <si>
    <t>HP.1.nec</t>
  </si>
  <si>
    <t>Unspecified hospitals (n.e.c.)</t>
  </si>
  <si>
    <t>HP.2</t>
  </si>
  <si>
    <t>Residential long-term care facilities</t>
  </si>
  <si>
    <t>HP.2.1</t>
  </si>
  <si>
    <t>Long-term nursing care facilities</t>
  </si>
  <si>
    <t>HP.2.2</t>
  </si>
  <si>
    <t>Mental health and substance abuse facilities</t>
  </si>
  <si>
    <t>HP.2.9</t>
  </si>
  <si>
    <t>Other residential long-term care facilities</t>
  </si>
  <si>
    <t>HP.3</t>
  </si>
  <si>
    <t>Providers of ambulatory health care</t>
  </si>
  <si>
    <t>HP.3.1</t>
  </si>
  <si>
    <t>Medical practices</t>
  </si>
  <si>
    <t>HP.3.1.1</t>
  </si>
  <si>
    <t>Offices of general medical practitioners</t>
  </si>
  <si>
    <t>HP.3.1.2</t>
  </si>
  <si>
    <t>Offices of mental medical specialists</t>
  </si>
  <si>
    <t>HP.3.1.3</t>
  </si>
  <si>
    <t>Offices of medical specialists (Other than mental medical specialists)</t>
  </si>
  <si>
    <t>HP.3.1.nec</t>
  </si>
  <si>
    <t>Unspecified medical practices (n.e.c.)</t>
  </si>
  <si>
    <t>HP.3.2</t>
  </si>
  <si>
    <t>Dental practice</t>
  </si>
  <si>
    <t>HP.3.3</t>
  </si>
  <si>
    <t>Other health care practitioners</t>
  </si>
  <si>
    <t>HP.3.4</t>
  </si>
  <si>
    <t>Ambulatory health care centres</t>
  </si>
  <si>
    <t>HP.3.4.1</t>
  </si>
  <si>
    <t>Family planning centres</t>
  </si>
  <si>
    <t>HP.3.4.2</t>
  </si>
  <si>
    <t>Ambulatory mental health and substance abuse centres</t>
  </si>
  <si>
    <t>HP.3.4.3</t>
  </si>
  <si>
    <t>Free-standing ambulatory surgery centres</t>
  </si>
  <si>
    <t>HP.3.4.4</t>
  </si>
  <si>
    <t>Dialysis care centres</t>
  </si>
  <si>
    <t>HP.3.4.5</t>
  </si>
  <si>
    <t>Non-specialised ambulatory health care centres</t>
  </si>
  <si>
    <t>HP.3.4.9</t>
  </si>
  <si>
    <t>All Other ambulatory centres</t>
  </si>
  <si>
    <t>HP.3.4.9.1</t>
  </si>
  <si>
    <t>General ambulatories</t>
  </si>
  <si>
    <t>HP.3.4.9.nec</t>
  </si>
  <si>
    <t>Other All Other ambulatory centres</t>
  </si>
  <si>
    <t>HP.3.5</t>
  </si>
  <si>
    <t>Providers of home health care services</t>
  </si>
  <si>
    <t>HP.3.nec</t>
  </si>
  <si>
    <t>Unspecified providers of ambulatory health care (n.e.c.)</t>
  </si>
  <si>
    <t>HP.4</t>
  </si>
  <si>
    <t>Providers of ancillary services</t>
  </si>
  <si>
    <t>HP.4.1</t>
  </si>
  <si>
    <t>Providers of patient transportation and emergency rescue</t>
  </si>
  <si>
    <t>HP.4.2</t>
  </si>
  <si>
    <t>Medical and diagnostic laboratories</t>
  </si>
  <si>
    <t>HP.4.9</t>
  </si>
  <si>
    <t>Other providers of ancillary services</t>
  </si>
  <si>
    <t>HP.5</t>
  </si>
  <si>
    <t>Retailers and Other providers of medical goods</t>
  </si>
  <si>
    <t>HP.5.1</t>
  </si>
  <si>
    <t>HP.5.2</t>
  </si>
  <si>
    <t>Retail sellers and Other suppliers of durable medical goods and medical appliances</t>
  </si>
  <si>
    <t>HP.5.9</t>
  </si>
  <si>
    <t>All Other miscellaneous sellers and Other suppliers of pharmaceuticals and medical goods</t>
  </si>
  <si>
    <t>HP.6</t>
  </si>
  <si>
    <t>Providers of preventive care</t>
  </si>
  <si>
    <t>HP.7</t>
  </si>
  <si>
    <t>Providers of health care system administration and financing</t>
  </si>
  <si>
    <t>HP.7.1</t>
  </si>
  <si>
    <t>Government health administration agencies</t>
  </si>
  <si>
    <t>HP.7.2</t>
  </si>
  <si>
    <t>Social health insurance agencies</t>
  </si>
  <si>
    <t>HP.7.3</t>
  </si>
  <si>
    <t>Private health insurance administration agencies</t>
  </si>
  <si>
    <t>HP.7.9</t>
  </si>
  <si>
    <t>Other administration agencies</t>
  </si>
  <si>
    <t>HP.8</t>
  </si>
  <si>
    <t>Rest of economy</t>
  </si>
  <si>
    <t>HP.8.1</t>
  </si>
  <si>
    <t>Households as providers of home health care</t>
  </si>
  <si>
    <t>HP.8.2</t>
  </si>
  <si>
    <t>All Other industries as secondary providers of health care</t>
  </si>
  <si>
    <t>HP.8.3</t>
  </si>
  <si>
    <t>Community health workers (or village health worker, community health aide, etc.)</t>
  </si>
  <si>
    <t>HP.8.9</t>
  </si>
  <si>
    <t>Other industries n.e.c.</t>
  </si>
  <si>
    <t>HP.9</t>
  </si>
  <si>
    <t>Rest of the world</t>
  </si>
  <si>
    <t>HP.nec</t>
  </si>
  <si>
    <t>Unspecified health care providers (n.e.c.)</t>
  </si>
  <si>
    <t>AGE.1</t>
  </si>
  <si>
    <t>&lt; 5 years old</t>
  </si>
  <si>
    <t>AGE.2</t>
  </si>
  <si>
    <t>≥ 5 years old</t>
  </si>
  <si>
    <t>AGE.2.1</t>
  </si>
  <si>
    <t>5 - 18</t>
  </si>
  <si>
    <t>AGE.2.2</t>
  </si>
  <si>
    <t>≥ 19</t>
  </si>
  <si>
    <t>AGE.2.2.1</t>
  </si>
  <si>
    <t>19 - 64</t>
  </si>
  <si>
    <t>AGE.2.2.2</t>
  </si>
  <si>
    <t>65+</t>
  </si>
  <si>
    <t>AGE.2.2.nec</t>
  </si>
  <si>
    <t>Other ≥ 19</t>
  </si>
  <si>
    <t>AGE.2.nec</t>
  </si>
  <si>
    <t>Other ≥ 5 years old</t>
  </si>
  <si>
    <t>AGE.nec</t>
  </si>
  <si>
    <t>Other and unspecified age (n.e.c.)</t>
  </si>
  <si>
    <t>BEN.1</t>
  </si>
  <si>
    <t>Sex Workers</t>
  </si>
  <si>
    <t>BEN.2</t>
  </si>
  <si>
    <t>Men who have sex with men</t>
  </si>
  <si>
    <t>BEN.3</t>
  </si>
  <si>
    <t>Transgender people</t>
  </si>
  <si>
    <t>BEN.4</t>
  </si>
  <si>
    <t>Injecting drug users (IDUs)</t>
  </si>
  <si>
    <t>BEN.5</t>
  </si>
  <si>
    <t>Serodiscordant couples</t>
  </si>
  <si>
    <t>BEN.6</t>
  </si>
  <si>
    <t>Mothers and Children</t>
  </si>
  <si>
    <t>BEN.7</t>
  </si>
  <si>
    <t>Clients of STD Clinics</t>
  </si>
  <si>
    <t>BEN.8</t>
  </si>
  <si>
    <t>Mobile and displaced populations</t>
  </si>
  <si>
    <t>BEN.9</t>
  </si>
  <si>
    <t>Uniformed and institutionalized populations</t>
  </si>
  <si>
    <t>BEN.10</t>
  </si>
  <si>
    <t xml:space="preserve">Orphans and Vulnerable Children (OVC) </t>
  </si>
  <si>
    <t>BEN.11</t>
  </si>
  <si>
    <t>Other key populations</t>
  </si>
  <si>
    <t>BEN.12</t>
  </si>
  <si>
    <t>People living with HIV</t>
  </si>
  <si>
    <t>BEN.13</t>
  </si>
  <si>
    <t>General population</t>
  </si>
  <si>
    <t>BEN.nec</t>
  </si>
  <si>
    <t>Other and unspecified beneficiaries (n.e.c.)</t>
  </si>
  <si>
    <t>GEN.1</t>
  </si>
  <si>
    <t>Female</t>
  </si>
  <si>
    <t>GEN.2</t>
  </si>
  <si>
    <t>Male</t>
  </si>
  <si>
    <t>GEN.nec</t>
  </si>
  <si>
    <t>Other and unspecified gender (n.e.c.)</t>
  </si>
  <si>
    <t>თანხის მიმღები</t>
  </si>
  <si>
    <t>Check</t>
  </si>
  <si>
    <t>სათაოს სტატუსი</t>
  </si>
  <si>
    <t>იურიდიული რეგიონი</t>
  </si>
  <si>
    <t>იურიდიული მუნიციპალიტეტი</t>
  </si>
  <si>
    <t>იურიდიული დასახლებული პუნქტი</t>
  </si>
  <si>
    <t>იურიდიული მისამართი</t>
  </si>
  <si>
    <t>ფაქტიური რეგიონი</t>
  </si>
  <si>
    <t>ფაქტიური მუნიციპალიტეტი</t>
  </si>
  <si>
    <t>ფაქტიური დასახლებული პუნქტი</t>
  </si>
  <si>
    <t>ფაქტიური მისამართი</t>
  </si>
  <si>
    <t>პროგრამა</t>
  </si>
  <si>
    <t>კომპონენტი</t>
  </si>
  <si>
    <t>ქვეკომპონენტი</t>
  </si>
  <si>
    <t>კონტრაქტის სტატუსი</t>
  </si>
  <si>
    <t>კონტრაქტის ნომერი</t>
  </si>
  <si>
    <t>კონტრაქტის დაწყების თარიღი</t>
  </si>
  <si>
    <t>კონტრაქტის დასრულების თარიღი</t>
  </si>
  <si>
    <t>კონტრაქტის რეგისტრაციის თარიღი</t>
  </si>
  <si>
    <t>ტელეფონის ნომერი</t>
  </si>
  <si>
    <t>ელექტრონული ფოსტა</t>
  </si>
  <si>
    <t>ISCoded</t>
  </si>
  <si>
    <t>აქტიური</t>
  </si>
  <si>
    <t>საბურთალო (ქალაქი)</t>
  </si>
  <si>
    <t>მოსახლეობის საყოველთაო ჯანმრთელობის დაცვა</t>
  </si>
  <si>
    <t>01/001/352</t>
  </si>
  <si>
    <t>2189970 2302805, 551696998(032)255 05 05.551696998</t>
  </si>
  <si>
    <t>m.begiashvili@evex.ge. sherozia.g@evex.ge</t>
  </si>
  <si>
    <t>სს "ევექსის კლინიკები"</t>
  </si>
  <si>
    <t>დიდუბე (ქალაქი)</t>
  </si>
  <si>
    <t>ქ.თბილისი, აკაკი ბელიაშვილის ქ.N142</t>
  </si>
  <si>
    <t>ფოთი (ქალაქი)</t>
  </si>
  <si>
    <t>01/001/351</t>
  </si>
  <si>
    <t>0322550505</t>
  </si>
  <si>
    <t>მთაწმინდა (ქალაქი)</t>
  </si>
  <si>
    <t>თბილისი, ბელიაშვილის ქ N142</t>
  </si>
  <si>
    <t>პროგრამული მედიკამენტები</t>
  </si>
  <si>
    <t>01/001/6</t>
  </si>
  <si>
    <t>591704797</t>
  </si>
  <si>
    <t>natia.iashvili@gpc.ge</t>
  </si>
  <si>
    <t>დმანისი (ქალაქი)</t>
  </si>
  <si>
    <t>დმანისი, ცურტაველის ქ.N54.</t>
  </si>
  <si>
    <t>01/001/5</t>
  </si>
  <si>
    <t>თბილისი, ვაჟა–ფშაველას გამზ. #33/ასათიანის ქ. #7</t>
  </si>
  <si>
    <t>ნაძალადევი (ქალაქი)</t>
  </si>
  <si>
    <t>01/001/15</t>
  </si>
  <si>
    <t>მაია აფციაური-591939001.2958021;2953502 (ალად); 2540697;2650896 (ჟვანიას კლ)</t>
  </si>
  <si>
    <t>Ketino.soselia@mail.ru (ალად); jvaniaclinic@yahoo.com (ჟვანიას კლ)</t>
  </si>
  <si>
    <t>ვაკე (ქალაქი)</t>
  </si>
  <si>
    <t>ქ. თბილისი, გაზაფხულის ქუჩა N18</t>
  </si>
  <si>
    <t>მცხეთა (ქალაქი)</t>
  </si>
  <si>
    <t>01/001/66</t>
  </si>
  <si>
    <t>322147173</t>
  </si>
  <si>
    <t>geohospitals@gmail.com geohospitals@hn.ge</t>
  </si>
  <si>
    <t>ჭიათურა (ქალაქი)</t>
  </si>
  <si>
    <t>01/001/58</t>
  </si>
  <si>
    <t>01/001/76</t>
  </si>
  <si>
    <t>2487227</t>
  </si>
  <si>
    <t>hospital@newvision.ge</t>
  </si>
  <si>
    <t>ქუთაისი (ქალაქი)</t>
  </si>
  <si>
    <t>ქ.ქუთაისი, ზ.გამსახურდიას 1 შეს.N15.</t>
  </si>
  <si>
    <t>01/001/75</t>
  </si>
  <si>
    <t>592011313</t>
  </si>
  <si>
    <t>mamia.kipiani@yahoo.com</t>
  </si>
  <si>
    <t>ქ. თბილისი, ქართველიშვილის ქ. #20</t>
  </si>
  <si>
    <t>ჩხობაძის 16</t>
  </si>
  <si>
    <t>01/001/39</t>
  </si>
  <si>
    <t>577730320</t>
  </si>
  <si>
    <t>maiadolmazashvili@yahoo.com</t>
  </si>
  <si>
    <t>ქ. ქუთაისი, ი. აბაშიძის ქ N13ა</t>
  </si>
  <si>
    <t>გეგმური ქირურგიული მომსახურება ( გარდა კარდიოქირურგიისა)</t>
  </si>
  <si>
    <t>საყოველთაო ჯანდაცვა ასაკობრივი ჯგუფებისთვის -  0-5 წლის (ჩათვლით) ბავშვები, საპენსიო ასაკის მოსახლეობა, სტუდენტები, შშმ ბავშვები, მკვეთრად გამოხატული შშმ პირები (N165 დადგენილება)</t>
  </si>
  <si>
    <t>01/001/381</t>
  </si>
  <si>
    <t>5 99 202074</t>
  </si>
  <si>
    <t>medicalcenterlife18@gmail.com</t>
  </si>
  <si>
    <t>01/001/135</t>
  </si>
  <si>
    <t>01/001/350</t>
  </si>
  <si>
    <t>თბილისი, ბ. პაიჭაძის ქ. N1 (დ/მ VI კვ)</t>
  </si>
  <si>
    <t>01/001/450</t>
  </si>
  <si>
    <t>2952842, 2950826</t>
  </si>
  <si>
    <t>pnomermesame@yahoo.com</t>
  </si>
  <si>
    <t>01/001/349</t>
  </si>
  <si>
    <t>სამტრედია (ქალაქი)</t>
  </si>
  <si>
    <t>ქ.სამტრედია, ჯავახიშვილის 10</t>
  </si>
  <si>
    <t>01/001/380</t>
  </si>
  <si>
    <t>5 98 919213</t>
  </si>
  <si>
    <t>mixeil_shengeliax@mail.ru</t>
  </si>
  <si>
    <t>ქ.თბილისი, მ.ალექსიძის N1,კორპ N2,ბინა N31</t>
  </si>
  <si>
    <t>მუხრანი (სოფელი)</t>
  </si>
  <si>
    <t>01/001/449</t>
  </si>
  <si>
    <t>5 93 312424,  5 92 149966</t>
  </si>
  <si>
    <t>mukhranismtavaripoliklinika@gmail.com</t>
  </si>
  <si>
    <t>ბათუმი (ქალაქი)</t>
  </si>
  <si>
    <t>01/001/447</t>
  </si>
  <si>
    <t>5 93 163832</t>
  </si>
  <si>
    <t>t.devadze@medmarine.ge</t>
  </si>
  <si>
    <t>01/001/320</t>
  </si>
  <si>
    <t>+995 32 225 10 00, 5 99 78 39 18</t>
  </si>
  <si>
    <t>Ped.surgerygeo@gmail.com</t>
  </si>
  <si>
    <t>ოზურგეთი (ქალაქი)</t>
  </si>
  <si>
    <t>ქ,ოზურგეთი,წმინდა გიორგის N77</t>
  </si>
  <si>
    <t>01/001/348</t>
  </si>
  <si>
    <t>5 91 77 00 11</t>
  </si>
  <si>
    <t>daviddvalidze1980@gmail.com</t>
  </si>
  <si>
    <t>01/001/446</t>
  </si>
  <si>
    <t>თბილისი, თემქის დასახლება, სავაჭრო ცენტრი</t>
  </si>
  <si>
    <t>გლდანი (ქალაქი)</t>
  </si>
  <si>
    <t>ქ.თბილისი,ლიბანის ქ N15</t>
  </si>
  <si>
    <t>01/001/445</t>
  </si>
  <si>
    <t>570102677/ 2607090</t>
  </si>
  <si>
    <t>ultramedicina@gmail.com</t>
  </si>
  <si>
    <t>ქ. თბილისი, მ.ასათიანის N9</t>
  </si>
  <si>
    <t>ქ.ქუთაისი, ჩხობაძის ქ N20(ყოფილი ტოლბუხიძისN16)</t>
  </si>
  <si>
    <t>01/001/321</t>
  </si>
  <si>
    <t>0790900890</t>
  </si>
  <si>
    <t>Llc.rhcc@gmail.com: info@rhc.ge</t>
  </si>
  <si>
    <t>01/001/379</t>
  </si>
  <si>
    <t>01/001/347</t>
  </si>
  <si>
    <t>მარნეული (ქალაქი)</t>
  </si>
  <si>
    <t>01/001/74</t>
  </si>
  <si>
    <t>2399888</t>
  </si>
  <si>
    <t>clinic@aversi.ge</t>
  </si>
  <si>
    <t>01/001/134</t>
  </si>
  <si>
    <t>სამგორი (ქალაქი)</t>
  </si>
  <si>
    <t>01/001/346</t>
  </si>
  <si>
    <t>597 825944,  577 590155</t>
  </si>
  <si>
    <t>Helsimedi@mail.ru</t>
  </si>
  <si>
    <t>ქ.ბათუმი,ფიროსმანის ქ N18,ბინა N69</t>
  </si>
  <si>
    <t>01/001/133</t>
  </si>
  <si>
    <t>5 93 76 18 17</t>
  </si>
  <si>
    <t>radiologi777@gmail.com</t>
  </si>
  <si>
    <t>თელავი (ქალაქი)</t>
  </si>
  <si>
    <t>01/001/378</t>
  </si>
  <si>
    <t>01/001/73</t>
  </si>
  <si>
    <t>(422)226104</t>
  </si>
  <si>
    <t>batumihospital@gmail.com</t>
  </si>
  <si>
    <t>01/001/444</t>
  </si>
  <si>
    <t>ქ.თბილისი, გმირ კურსანტთა ქ N22</t>
  </si>
  <si>
    <t>01/001/345</t>
  </si>
  <si>
    <t>555 005 222</t>
  </si>
  <si>
    <t>samedicinocentrililo@gmail.com</t>
  </si>
  <si>
    <t>ქ.თბილისი, ამაღლების ქ N36</t>
  </si>
  <si>
    <t>01/001/377</t>
  </si>
  <si>
    <t>5 99 100 444</t>
  </si>
  <si>
    <t>Nkharabadze@initio.ge</t>
  </si>
  <si>
    <t>01/001/443</t>
  </si>
  <si>
    <t>ისანი (ქალაქი)</t>
  </si>
  <si>
    <t>ქ.თბილისი,ბერი გაბრიელ სალოსის გამზირი N55</t>
  </si>
  <si>
    <t>01/001/442</t>
  </si>
  <si>
    <t>0322 800 818</t>
  </si>
  <si>
    <t>geotlmedical@gmail.com</t>
  </si>
  <si>
    <t>ქ.თბილისი,ვარკეთილი 3, III მ/რ,305 კორპ.ბN41</t>
  </si>
  <si>
    <t>კრწანისი (ქალაქი)</t>
  </si>
  <si>
    <t>01/001/441</t>
  </si>
  <si>
    <t>5 77 59 59 60</t>
  </si>
  <si>
    <t>omisveterani112@gmail.com</t>
  </si>
  <si>
    <t>ქ. თბილისი, ვაჟა-ფშაველას მე-4 კვ. 2/16</t>
  </si>
  <si>
    <t>ახმეტა (ქალაქი)</t>
  </si>
  <si>
    <t>01/001/376</t>
  </si>
  <si>
    <t>577537007,5 99 17 88 38,</t>
  </si>
  <si>
    <t>phacoplus@gmail.com, teleye2001@gmail.com</t>
  </si>
  <si>
    <t>ახალქალაქი (ქალაქი)</t>
  </si>
  <si>
    <t>01/001/375</t>
  </si>
  <si>
    <t>ჩუღურეთი (ქალაქი)</t>
  </si>
  <si>
    <t>01/001/72</t>
  </si>
  <si>
    <t>577100211,595070202</t>
  </si>
  <si>
    <t>info@hgh.ge  lasha.kurdadze@hgh.ge</t>
  </si>
  <si>
    <t>ქ.თბილისი,ფალიაშვილის ქ.N83</t>
  </si>
  <si>
    <t>ხაშური (ქალაქი)</t>
  </si>
  <si>
    <t>01/001/71</t>
  </si>
  <si>
    <t>032 2550505, 591 553355</t>
  </si>
  <si>
    <t>ka.Kheladze@evex.ge</t>
  </si>
  <si>
    <t>01/001/14</t>
  </si>
  <si>
    <t>577313802</t>
  </si>
  <si>
    <t>r.gogidze@evex.ge</t>
  </si>
  <si>
    <t>01/001/168</t>
  </si>
  <si>
    <t>შროშის ქ. N14</t>
  </si>
  <si>
    <t>ქ.ქუთაისი,გამსახურდიას N3ა</t>
  </si>
  <si>
    <t>01/001/374</t>
  </si>
  <si>
    <t>2214600; 2214610; 2214620</t>
  </si>
  <si>
    <t>info@eyeclinic.ge</t>
  </si>
  <si>
    <t>ლისის ტბის მიმდებარედ #4</t>
  </si>
  <si>
    <t>თბილისი, თამარაშვილის #4</t>
  </si>
  <si>
    <t>01/001/132</t>
  </si>
  <si>
    <t>2430100, 599804805</t>
  </si>
  <si>
    <t>loladze@mmc.ge</t>
  </si>
  <si>
    <t>გამსახურდიას 1 შეს N6</t>
  </si>
  <si>
    <t>01/001/440</t>
  </si>
  <si>
    <t>597600707</t>
  </si>
  <si>
    <t>nugmed2019@gmail.com</t>
  </si>
  <si>
    <t>01/001/438</t>
  </si>
  <si>
    <t>01/001/131</t>
  </si>
  <si>
    <t>032775588, 555 565588</t>
  </si>
  <si>
    <t>info@mzeraclinic.ge</t>
  </si>
  <si>
    <t>01/001/373</t>
  </si>
  <si>
    <t>წმინდა გიორგის N77</t>
  </si>
  <si>
    <t>ურეკი (სოფელი)</t>
  </si>
  <si>
    <t>01/001/344</t>
  </si>
  <si>
    <t>5 91 015 112</t>
  </si>
  <si>
    <t>dvalidze@doctor.com</t>
  </si>
  <si>
    <t>საგარეჯო (ქალაქი)</t>
  </si>
  <si>
    <t>01/001/343</t>
  </si>
  <si>
    <t>579044486</t>
  </si>
  <si>
    <t>mc.diagnoz@gmail.com</t>
  </si>
  <si>
    <t>გორი (ქალაქი)</t>
  </si>
  <si>
    <t>01/001/38</t>
  </si>
  <si>
    <t>370273568  370274845  370229815</t>
  </si>
  <si>
    <t>gormedi@bk.ru</t>
  </si>
  <si>
    <t>თბილისი, ნ.ბუაჩიძის №12-ა</t>
  </si>
  <si>
    <t>თბილისი,ნ. ბუაჩიძის №12-ა</t>
  </si>
  <si>
    <t>01/001/37</t>
  </si>
  <si>
    <t>2610245; 599167744</t>
  </si>
  <si>
    <t>Neli-1968@mail.ru;</t>
  </si>
  <si>
    <t>ქ.თბილისი,ს.ცინცაძის N26</t>
  </si>
  <si>
    <t>01/001/372</t>
  </si>
  <si>
    <t>2 900001, 593 38 11 38</t>
  </si>
  <si>
    <t>info@tim.ge</t>
  </si>
  <si>
    <t>01/001/318</t>
  </si>
  <si>
    <t>01/001/70</t>
  </si>
  <si>
    <t>01/001/342</t>
  </si>
  <si>
    <t>თემქა, მე–11 მ/რ, 1კვარტალი</t>
  </si>
  <si>
    <t>01/001/13</t>
  </si>
  <si>
    <t>478492; 600203</t>
  </si>
  <si>
    <t>clinic@ddgh.ge</t>
  </si>
  <si>
    <t>01/001/167</t>
  </si>
  <si>
    <t>ქ. ბათუმი, ტაბიძის ქ. N2ა</t>
  </si>
  <si>
    <t>01/001/370</t>
  </si>
  <si>
    <t>0422242031;0422242034:0422242033;577960941;591983494;555584000</t>
  </si>
  <si>
    <t>mezgvaurta@mail.ru</t>
  </si>
  <si>
    <t>01/001/340</t>
  </si>
  <si>
    <t>ლაიონსების თვალის დიაბეტური კლინიკა-საქართველო</t>
  </si>
  <si>
    <t>ქ.თბილისი,ანნა პოლიტკოვსკაიას ქ N38,ბ65</t>
  </si>
  <si>
    <t>01/001/369</t>
  </si>
  <si>
    <t>5 99 76 38 78,5 71 077088</t>
  </si>
  <si>
    <t>lionsdiabetaye@hotmaill.com</t>
  </si>
  <si>
    <t>01/001/436</t>
  </si>
  <si>
    <t>568048048,2 109109</t>
  </si>
  <si>
    <t>info.clinicfomy@gmail.com</t>
  </si>
  <si>
    <t>ქ.ბათუმი, ივ.ჯავახიშვილის ქ.N8 ბ,12.</t>
  </si>
  <si>
    <t>01/001/316</t>
  </si>
  <si>
    <t>599512299</t>
  </si>
  <si>
    <t>timurgeo51@mail.ru</t>
  </si>
  <si>
    <t>01/001/368</t>
  </si>
  <si>
    <t>01/001/130</t>
  </si>
  <si>
    <t>01/001/30</t>
  </si>
  <si>
    <t>01/001/166</t>
  </si>
  <si>
    <t>01/001/339</t>
  </si>
  <si>
    <t>01/001/435</t>
  </si>
  <si>
    <t>574-284433</t>
  </si>
  <si>
    <t>doctor.mamuka@yaho.com</t>
  </si>
  <si>
    <t>01/001/338</t>
  </si>
  <si>
    <t>01/001/434</t>
  </si>
  <si>
    <t>599501258</t>
  </si>
  <si>
    <t>ZRGDM@mail.ru</t>
  </si>
  <si>
    <t>ქ.ქუთაისი ზ. ფალიაშვილის N19</t>
  </si>
  <si>
    <t>ტყიბული (ქალაქი)</t>
  </si>
  <si>
    <t>01/001/367</t>
  </si>
  <si>
    <t>571-14-80-84</t>
  </si>
  <si>
    <t>tvalisklinika@gmail.com</t>
  </si>
  <si>
    <t>ხონი (ქალაქი)</t>
  </si>
  <si>
    <t>01/001/366</t>
  </si>
  <si>
    <t>01/001/129</t>
  </si>
  <si>
    <t>01/001/68</t>
  </si>
  <si>
    <t>ალ.ყაზბეგის გამზ. 16</t>
  </si>
  <si>
    <t>ბათუმი,ნიკოლოზ გოგოლის შესახვევი N2</t>
  </si>
  <si>
    <t>01/001/365</t>
  </si>
  <si>
    <t>2640011\(6110)(5252) 577500099 577274724</t>
  </si>
  <si>
    <t>levan.antadze@medalpha.ge, nestan.surguladze@medalpha.ge</t>
  </si>
  <si>
    <t>01/001/317</t>
  </si>
  <si>
    <t>01/001/337</t>
  </si>
  <si>
    <t>01/001/433</t>
  </si>
  <si>
    <t>ქ. ქუთაისი. სოლომონ 1 -ის N10</t>
  </si>
  <si>
    <t>01/001/432</t>
  </si>
  <si>
    <t>0431243475: 0431246322</t>
  </si>
  <si>
    <t>kutaisirauayhospital@yahoo.com</t>
  </si>
  <si>
    <t>01/001/336</t>
  </si>
  <si>
    <t>01/001/128</t>
  </si>
  <si>
    <t>01/001/29</t>
  </si>
  <si>
    <t>01/001/67</t>
  </si>
  <si>
    <t>01/001/364</t>
  </si>
  <si>
    <t>01/001/314</t>
  </si>
  <si>
    <t>ქუთაისი, გამარჯვების 1 შესახვევი N14</t>
  </si>
  <si>
    <t>01/001/363</t>
  </si>
  <si>
    <t>599736828</t>
  </si>
  <si>
    <t>uniqalmedi@gmail.ru</t>
  </si>
  <si>
    <t>01/001/127</t>
  </si>
  <si>
    <t>01/001/335</t>
  </si>
  <si>
    <t>01/001/431</t>
  </si>
  <si>
    <t>01/001/315</t>
  </si>
  <si>
    <t>01/001/430</t>
  </si>
  <si>
    <t>2613111,2614303;577737739;579115608</t>
  </si>
  <si>
    <t>bezhan_tsinam@hotmail.com;73Davit@gmail.com</t>
  </si>
  <si>
    <t>01/001/362</t>
  </si>
  <si>
    <t>ზუგდიდი (ქალაქი)</t>
  </si>
  <si>
    <t>ზუგდიდი, კოსტავას  ქ. №58</t>
  </si>
  <si>
    <t>01/001/126</t>
  </si>
  <si>
    <t>0415222475; 0415221078</t>
  </si>
  <si>
    <t>tanaziari@hotmail.com</t>
  </si>
  <si>
    <t>01/001/429</t>
  </si>
  <si>
    <t>ქ.თბილისი, ს.ცინცაძის ქ.N45, ბ.32.</t>
  </si>
  <si>
    <t>01/001/361</t>
  </si>
  <si>
    <t>555358858</t>
  </si>
  <si>
    <t>ipirtskhalava@tbhc.ge</t>
  </si>
  <si>
    <t>გორგასლის ქ. 93</t>
  </si>
  <si>
    <t>01/001/428</t>
  </si>
  <si>
    <t>551998884</t>
  </si>
  <si>
    <t>i.turmanidze@gpmc.ge</t>
  </si>
  <si>
    <t>ხობი (ქალაქი)</t>
  </si>
  <si>
    <t>01/001/360</t>
  </si>
  <si>
    <t>ნინოწმინდა (ქალაქი)</t>
  </si>
  <si>
    <t>01/001/359</t>
  </si>
  <si>
    <t>წალენჯიხა (ქალაქი)</t>
  </si>
  <si>
    <t>01/001/358</t>
  </si>
  <si>
    <t>01/001/427</t>
  </si>
  <si>
    <t>მარტვილი (ქალაქი)</t>
  </si>
  <si>
    <t>01/001/357</t>
  </si>
  <si>
    <t>ჩხოროწყუ (ქალაქი)</t>
  </si>
  <si>
    <t>01/001/356</t>
  </si>
  <si>
    <t>01/001/426</t>
  </si>
  <si>
    <t>თერჯოლა (ქალაქი)</t>
  </si>
  <si>
    <t>01/001/355</t>
  </si>
  <si>
    <t>ქედა (ქალაქი)</t>
  </si>
  <si>
    <t>01/001/354</t>
  </si>
  <si>
    <t>01/001/425</t>
  </si>
  <si>
    <t>ადიგენი (ქალაქი)</t>
  </si>
  <si>
    <t>01/001/353</t>
  </si>
  <si>
    <t>01/001/424</t>
  </si>
  <si>
    <t>01/001/423</t>
  </si>
  <si>
    <t>01/001/165</t>
  </si>
  <si>
    <t>01/001/422</t>
  </si>
  <si>
    <t>01/001/163</t>
  </si>
  <si>
    <t>აბაშა (ქალაქი)</t>
  </si>
  <si>
    <t>01/001/421</t>
  </si>
  <si>
    <t>ყვარელი (ქალაქი)</t>
  </si>
  <si>
    <t>01/001/420</t>
  </si>
  <si>
    <t>ხულო (ქალაქი)</t>
  </si>
  <si>
    <t>01/001/162</t>
  </si>
  <si>
    <t>01/001/419</t>
  </si>
  <si>
    <t>01/001/161</t>
  </si>
  <si>
    <t>01/001/418</t>
  </si>
  <si>
    <t>01/001/417</t>
  </si>
  <si>
    <t>შუახევი (ქალაქი)</t>
  </si>
  <si>
    <t>01/001/160</t>
  </si>
  <si>
    <t>01/001/416</t>
  </si>
  <si>
    <t>01/001/415</t>
  </si>
  <si>
    <t>01/001/159</t>
  </si>
  <si>
    <t>01/001/414</t>
  </si>
  <si>
    <t>01/001/125</t>
  </si>
  <si>
    <t>01/001/341</t>
  </si>
  <si>
    <t>01/001/413</t>
  </si>
  <si>
    <t>01/001/312</t>
  </si>
  <si>
    <t>01/001/313</t>
  </si>
  <si>
    <t>01/001/334</t>
  </si>
  <si>
    <t>01/001/333</t>
  </si>
  <si>
    <t>01/001/310</t>
  </si>
  <si>
    <t>01/001/311</t>
  </si>
  <si>
    <t>01/001/332</t>
  </si>
  <si>
    <t>01/001/308</t>
  </si>
  <si>
    <t>01/001/331</t>
  </si>
  <si>
    <t>01/001/330</t>
  </si>
  <si>
    <t>01/001/309</t>
  </si>
  <si>
    <t>01/001/329</t>
  </si>
  <si>
    <t>01/001/306</t>
  </si>
  <si>
    <t>01/001/307</t>
  </si>
  <si>
    <t>01/001/328</t>
  </si>
  <si>
    <t>01/001/327</t>
  </si>
  <si>
    <t>01/001/304</t>
  </si>
  <si>
    <t>01/001/305</t>
  </si>
  <si>
    <t>01/001/326</t>
  </si>
  <si>
    <t>01/001/325</t>
  </si>
  <si>
    <t>01/001/302</t>
  </si>
  <si>
    <t>01/001/324</t>
  </si>
  <si>
    <t>01/001/323</t>
  </si>
  <si>
    <t>01/001/303</t>
  </si>
  <si>
    <t>01/001/300</t>
  </si>
  <si>
    <t>01/001/322</t>
  </si>
  <si>
    <t>ასპინძა (ქალაქი)</t>
  </si>
  <si>
    <t>01/001/301</t>
  </si>
  <si>
    <t>01/001/412</t>
  </si>
  <si>
    <t>01/001/298</t>
  </si>
  <si>
    <t>01/001/411</t>
  </si>
  <si>
    <t>01/001/319</t>
  </si>
  <si>
    <t>01/001/410</t>
  </si>
  <si>
    <t>01/001/409</t>
  </si>
  <si>
    <t>01/001/299</t>
  </si>
  <si>
    <t>01/001/296</t>
  </si>
  <si>
    <t>01/001/158</t>
  </si>
  <si>
    <t>01/001/408</t>
  </si>
  <si>
    <t>01/001/36</t>
  </si>
  <si>
    <t>01/001/297</t>
  </si>
  <si>
    <t>01/001/124</t>
  </si>
  <si>
    <t>ჩაქვი (სოფელი)</t>
  </si>
  <si>
    <t>01/001/407</t>
  </si>
  <si>
    <t>01/001/406</t>
  </si>
  <si>
    <t>01/001/405</t>
  </si>
  <si>
    <t>01/001/404</t>
  </si>
  <si>
    <t>01/001/403</t>
  </si>
  <si>
    <t>01/001/402</t>
  </si>
  <si>
    <t>01/001/401</t>
  </si>
  <si>
    <t>01/001/400</t>
  </si>
  <si>
    <t>01/001/399</t>
  </si>
  <si>
    <t>ქ.თბილისი,მელიტონ და ანდრია ბალანჩივაძეების ქ,კორპუსიN8,ბინაN33</t>
  </si>
  <si>
    <t>01/001/398</t>
  </si>
  <si>
    <t>577-59-02-09,577-55-59-94</t>
  </si>
  <si>
    <t>centriisani@yahoo.com</t>
  </si>
  <si>
    <t>ბახიოთი (სოფელი)</t>
  </si>
  <si>
    <t>საჩხერე,სოფელი ბახოითი</t>
  </si>
  <si>
    <t>5 57 90 48 18, 5 55 400 428</t>
  </si>
  <si>
    <t>ქ.თბილისი, ქვიშხეთის ქ.N2, ბ.51.</t>
  </si>
  <si>
    <t>01/001/123</t>
  </si>
  <si>
    <t>593319685</t>
  </si>
  <si>
    <t>kmalkhaz@mail.ru</t>
  </si>
  <si>
    <t>ქ.თბილისი, ჩაჩავას ქ.N1/ლუბლიანის ქ.N5(ნაკვეთი N6/17)</t>
  </si>
  <si>
    <t>01/001/294</t>
  </si>
  <si>
    <t>2516288,577327744</t>
  </si>
  <si>
    <t>gadaudebelidaxmareba@yahoo.com</t>
  </si>
  <si>
    <t>01/001/122</t>
  </si>
  <si>
    <t>5 77 15 15 77,2 111 112</t>
  </si>
  <si>
    <t>info@jerarsi.ge</t>
  </si>
  <si>
    <t>01/001/295</t>
  </si>
  <si>
    <t>01/001/397</t>
  </si>
  <si>
    <t>ქ. თბილისი.ვაჟა-ფშაველას გამზ.83/11</t>
  </si>
  <si>
    <t>01/001/396</t>
  </si>
  <si>
    <t>577399238</t>
  </si>
  <si>
    <t>nikoloz@medison.ge</t>
  </si>
  <si>
    <t>საჩხერე (ქალაქი)</t>
  </si>
  <si>
    <t>ივ. გომართელის ქ. #17</t>
  </si>
  <si>
    <t>01/001/35</t>
  </si>
  <si>
    <t>595222022/ 790315314/ 877410407;599973927</t>
  </si>
  <si>
    <t>რუსთავი (ქალაქი)</t>
  </si>
  <si>
    <t>ქ.რუსთავი,მესხიშვილის N1ა</t>
  </si>
  <si>
    <t>ბოლნისი (ქალაქი)</t>
  </si>
  <si>
    <t>01/001/157</t>
  </si>
  <si>
    <t>599532042; 599504438</t>
  </si>
  <si>
    <t>bolnisimh@yahoo.com</t>
  </si>
  <si>
    <t>გარდაბანი (ქალაქი)</t>
  </si>
  <si>
    <t>01/001/155</t>
  </si>
  <si>
    <t>სენაკი (ქალაქი)</t>
  </si>
  <si>
    <t>თბილისი,ნინოშვილის ქ.66</t>
  </si>
  <si>
    <t>01/001/154</t>
  </si>
  <si>
    <t>0413274441;0413221898</t>
  </si>
  <si>
    <t>senamedi@mail.ru</t>
  </si>
  <si>
    <t>ჭავჭავაძის ქ. №104</t>
  </si>
  <si>
    <t>01/001/153</t>
  </si>
  <si>
    <t>0370273135; 0370273136</t>
  </si>
  <si>
    <t>ssiavnana@gmail.com</t>
  </si>
  <si>
    <t>01/001/395</t>
  </si>
  <si>
    <t>ცოტნე დადიანის N255</t>
  </si>
  <si>
    <t>01/001/65</t>
  </si>
  <si>
    <t>2421121; 2421141</t>
  </si>
  <si>
    <t>z.avaliani@mail.ru; infopirveli1@gmail.com</t>
  </si>
  <si>
    <t>შპს თელავის რაიონული საავადმყოფო</t>
  </si>
  <si>
    <t>ალადაშვილის ქ. #2</t>
  </si>
  <si>
    <t>01/001/31</t>
  </si>
  <si>
    <t>0350-27-12-15; 0350271969/ 599 18 09 75</t>
  </si>
  <si>
    <t>asachishvili@yahoo.com, asachishvili@posta.ge</t>
  </si>
  <si>
    <t>01/001/10</t>
  </si>
  <si>
    <t>577404378 599557131</t>
  </si>
  <si>
    <t>DoctorPapuna@yahoo.com</t>
  </si>
  <si>
    <t>სს  "ევექსის ჰოსპიტლები"</t>
  </si>
  <si>
    <t>01/001/32</t>
  </si>
  <si>
    <t>ქ.თბილისი,უზნაძის ქ.N103</t>
  </si>
  <si>
    <t>01/001/16</t>
  </si>
  <si>
    <t>2953502</t>
  </si>
  <si>
    <t>keti@meidan.ge</t>
  </si>
  <si>
    <t>ჩეჩელაშვილის ქ. N6ა</t>
  </si>
  <si>
    <t>01/001/33</t>
  </si>
  <si>
    <t>0431243935; 0431243995</t>
  </si>
  <si>
    <t>lozano_vaneli@yahoo.com</t>
  </si>
  <si>
    <t>01/001/17</t>
  </si>
  <si>
    <t>იურიდიული ლუბლიანას ქ. #18/20</t>
  </si>
  <si>
    <t>01/001/53</t>
  </si>
  <si>
    <t>2479300; 2183600; 599510818</t>
  </si>
  <si>
    <t>heartvasc@hotmail.com</t>
  </si>
  <si>
    <t>ქ. თბილისი, დიღმი მასივი, ნაკვეთი N25</t>
  </si>
  <si>
    <t>01/001/56</t>
  </si>
  <si>
    <t>577141194</t>
  </si>
  <si>
    <t>nchelidze@gmsgroup.ge</t>
  </si>
  <si>
    <t>თბილისი, ჩაჩავას №7</t>
  </si>
  <si>
    <t>01/001/27</t>
  </si>
  <si>
    <t>522079; 529521; 899562707; 577116965</t>
  </si>
  <si>
    <t>info.surgery@aversi.ge</t>
  </si>
  <si>
    <t>01/001/25</t>
  </si>
  <si>
    <t>2540662; 2540029; 877712122;</t>
  </si>
  <si>
    <t>cvs@jamc.ge</t>
  </si>
  <si>
    <t>ქ.ბათუმი, ტბეთის ქ.N3.</t>
  </si>
  <si>
    <t>599110900, 597882600.</t>
  </si>
  <si>
    <t>dalila.civadze@iuhb.ge</t>
  </si>
  <si>
    <t>ქ. ქუთაისი,ფოთის ქუჩა N40</t>
  </si>
  <si>
    <t>01/001/22</t>
  </si>
  <si>
    <t>599 24 30 21</t>
  </si>
  <si>
    <t>lukina.polina81@gmail.com</t>
  </si>
  <si>
    <t>ქ. თბილისი, ვაჟა-ფშაველას №29</t>
  </si>
  <si>
    <t>01/001/57</t>
  </si>
  <si>
    <t>322 395573</t>
  </si>
  <si>
    <t>kipshidzeclinic@yahoo.com</t>
  </si>
  <si>
    <t>საბურთალოს ქ. #45</t>
  </si>
  <si>
    <t>01/001/8</t>
  </si>
  <si>
    <t>2969530</t>
  </si>
  <si>
    <t>nino.charkviani@mail.ru</t>
  </si>
  <si>
    <t>თბილისი, გამცემლიძის N21</t>
  </si>
  <si>
    <t>ლაგოდეხი (ქალაქი)</t>
  </si>
  <si>
    <t>01/001/18</t>
  </si>
  <si>
    <t>577907031 577997090</t>
  </si>
  <si>
    <t>nakobidze@archimedes.ge</t>
  </si>
  <si>
    <t>ჯავახიშვილის N1</t>
  </si>
  <si>
    <t>თბილისი, ჯავახიშვილის N1</t>
  </si>
  <si>
    <t>2402301</t>
  </si>
  <si>
    <t>office@ecc.ge</t>
  </si>
  <si>
    <t>01/001/61</t>
  </si>
  <si>
    <t>01/001/60</t>
  </si>
  <si>
    <t>2101100: 2107447</t>
  </si>
  <si>
    <t>info@mclancet.com</t>
  </si>
  <si>
    <t>დიღმის მას.მე-5 კვარტ.კორპN16,ბინაN65</t>
  </si>
  <si>
    <t>01/001/55</t>
  </si>
  <si>
    <t>gespen@yahoo.com</t>
  </si>
  <si>
    <t>01/001/52</t>
  </si>
  <si>
    <t>577434363</t>
  </si>
  <si>
    <t>zmc-hospital@yahoo.com</t>
  </si>
  <si>
    <t>01/001/48</t>
  </si>
  <si>
    <t>577 52 35 08.   577 75 51 58</t>
  </si>
  <si>
    <t>l_macharashvili@yahoo.com</t>
  </si>
  <si>
    <t>შპს ,,ირის ბორჩაშვილის სახელობის ჯანმრთელობის ცენტრი მედინა"</t>
  </si>
  <si>
    <t>ბათუმი, მაზნიაშვილის ქ. N18</t>
  </si>
  <si>
    <t>01/001/49</t>
  </si>
  <si>
    <t>(0422)258513; (0422)258513</t>
  </si>
  <si>
    <t>hcmedina@mail.ru</t>
  </si>
  <si>
    <t>01/001/12</t>
  </si>
  <si>
    <t>ქ.ბათუმი, პუშკინის ქ. N118/120</t>
  </si>
  <si>
    <t>01/001/46</t>
  </si>
  <si>
    <t>577650232, 577140505</t>
  </si>
  <si>
    <t>medcenter.ge@gmail.com</t>
  </si>
  <si>
    <t>თბილისი, გორგასლის ქ.#95</t>
  </si>
  <si>
    <t>01/001/43</t>
  </si>
  <si>
    <t>750090; 755757; 2752014; 2752560</t>
  </si>
  <si>
    <t>info@gpmc.ge</t>
  </si>
  <si>
    <t>ქ. გორი, ჭავჭავაძის ქ. N56</t>
  </si>
  <si>
    <t>0370270399</t>
  </si>
  <si>
    <t>milhospital@gmail.com</t>
  </si>
  <si>
    <t>01/001/63</t>
  </si>
  <si>
    <t>შპს ავთანდილ ყამბარაშვილის კლინიკა</t>
  </si>
  <si>
    <t>ალადაშვილის ქ. #6</t>
  </si>
  <si>
    <t>0350233344; 555233956</t>
  </si>
  <si>
    <t>avtandilkambarashviliclinic@yahoo.com</t>
  </si>
  <si>
    <t>01/001/3</t>
  </si>
  <si>
    <t>2251991;599281991</t>
  </si>
  <si>
    <t>nugzar@mediclubgeorgia.ge</t>
  </si>
  <si>
    <t>2227523</t>
  </si>
  <si>
    <t>info@tbilisihospital.ge</t>
  </si>
  <si>
    <t>შპს"ბოხუას სახელობის კარდიოვასკულარული ცენტრი"</t>
  </si>
  <si>
    <t>ქ.თბილისი, ჩაჩავას ქ.#1, ლუბლიანას ქ.N5.</t>
  </si>
  <si>
    <t>01/001/21</t>
  </si>
  <si>
    <t>2517008</t>
  </si>
  <si>
    <t>georgio@gmail.com</t>
  </si>
  <si>
    <t>თბილისი.დიდუბის ქ. N4, კორპ.3</t>
  </si>
  <si>
    <t>2180415</t>
  </si>
  <si>
    <t>qironi@gmail.com</t>
  </si>
  <si>
    <t>წინანდლის #9</t>
  </si>
  <si>
    <t>01/001/50</t>
  </si>
  <si>
    <t>2190240, 597444449</t>
  </si>
  <si>
    <t>Shota.sulkhanishvili@gmail.com</t>
  </si>
  <si>
    <t>01/001/7</t>
  </si>
  <si>
    <t>341275992;341250115</t>
  </si>
  <si>
    <t>rustaviklinik@mail.ru</t>
  </si>
  <si>
    <t>01/001/9</t>
  </si>
  <si>
    <t>2786777 ;2550375;570704802</t>
  </si>
  <si>
    <t>samgorimedi1@gmail.com</t>
  </si>
  <si>
    <t>შპს აკად. ზ. ცხაკაიას სახ. დასავლეთ  საქართველოს ინტერვენციული მედიცინის ეროვნული ცენტრი</t>
  </si>
  <si>
    <t>ჯავახიშვილის ქ.N83ა</t>
  </si>
  <si>
    <t>01/001/20</t>
  </si>
  <si>
    <t>0431251619; 0431251616</t>
  </si>
  <si>
    <t>ntalakhadze@mfc.ge</t>
  </si>
  <si>
    <t>01/001/59</t>
  </si>
  <si>
    <t>01/001/42</t>
  </si>
  <si>
    <t>ჩიქოვანის ქ.N20</t>
  </si>
  <si>
    <t>01/001/34</t>
  </si>
  <si>
    <t>599430830</t>
  </si>
  <si>
    <t>თბილისი, აღმაშენებლის 148/3</t>
  </si>
  <si>
    <t>01/001/26</t>
  </si>
  <si>
    <t>2190060/ 2190190/595308484/598115440</t>
  </si>
  <si>
    <t>office@hospitals.ge;Nikoloz.ge@gmail.com;okriashvili@gmail.com</t>
  </si>
  <si>
    <t>599541690</t>
  </si>
  <si>
    <t>bidzina.chkonia@gmail.com</t>
  </si>
  <si>
    <t>01/001/4</t>
  </si>
  <si>
    <t>01/001/54</t>
  </si>
  <si>
    <t>01/001/19</t>
  </si>
  <si>
    <t>გურჯაანი (ქალაქი)</t>
  </si>
  <si>
    <t>თბილისი, ავლიპ ზურაბაშვილის ქ.N1გ</t>
  </si>
  <si>
    <t>01/001/28</t>
  </si>
  <si>
    <t>2244449, 2244544</t>
  </si>
  <si>
    <t>tataprangishvili@prc.ge</t>
  </si>
  <si>
    <t>წინანდლის ქ. #9</t>
  </si>
  <si>
    <t>01/001/41</t>
  </si>
  <si>
    <t>2770740</t>
  </si>
  <si>
    <t>guli@guli.ge</t>
  </si>
  <si>
    <t>ლუბლიანას ქ. N33</t>
  </si>
  <si>
    <t>თბილისი, ლუბლიანას ქ. N33</t>
  </si>
  <si>
    <t>01/001/62</t>
  </si>
  <si>
    <t>2951100 /207/ 212/209; 571118800</t>
  </si>
  <si>
    <t>mmtavarangelozi@yahoo.com</t>
  </si>
  <si>
    <t>ნოდარ ბოხუას ქ. N12/ ლუბლიანას ქ. N66</t>
  </si>
  <si>
    <t>01/001/47</t>
  </si>
  <si>
    <t>516989; 516631</t>
  </si>
  <si>
    <t>info@gudushauri.ge</t>
  </si>
  <si>
    <t>01/001/44</t>
  </si>
  <si>
    <t>01/001/23</t>
  </si>
  <si>
    <t>2143737,მიხეილ ნაბიჯაშვილი 599870007</t>
  </si>
  <si>
    <t>01/001/11</t>
  </si>
  <si>
    <t>577464598; 577924224; 577578844</t>
  </si>
  <si>
    <t>vasilcheishvili@gmail.com; tamogocha@gmail.com</t>
  </si>
  <si>
    <t>01/001/292</t>
  </si>
  <si>
    <t>01/1719/309</t>
  </si>
  <si>
    <t>01/001/290</t>
  </si>
  <si>
    <t>0341252836;0341250243</t>
  </si>
  <si>
    <t>M.kapanadze@mail.ru</t>
  </si>
  <si>
    <t>01/1719/307</t>
  </si>
  <si>
    <t>01/1724/393</t>
  </si>
  <si>
    <t>01/001/288</t>
  </si>
  <si>
    <t>01/001/289</t>
  </si>
  <si>
    <t>01/1726/121</t>
  </si>
  <si>
    <t>01/001/282</t>
  </si>
  <si>
    <t>01/1719/302</t>
  </si>
  <si>
    <t>01/1726/120</t>
  </si>
  <si>
    <t>01/1724/387</t>
  </si>
  <si>
    <t>01/1707/28</t>
  </si>
  <si>
    <t>ქობულეთი (ქალაქი)</t>
  </si>
  <si>
    <t>01/1711/149</t>
  </si>
  <si>
    <t>01/1724/386</t>
  </si>
  <si>
    <t>01/1719/301</t>
  </si>
  <si>
    <t>ახალციხე (ქალაქი)</t>
  </si>
  <si>
    <t>01/001/280</t>
  </si>
  <si>
    <t>01/001/278</t>
  </si>
  <si>
    <t>01/1724/384</t>
  </si>
  <si>
    <t>01/1719/299</t>
  </si>
  <si>
    <t>01/1724/383</t>
  </si>
  <si>
    <t>01/1726/119</t>
  </si>
  <si>
    <t>01/1711/147</t>
  </si>
  <si>
    <t>01/1693/34</t>
  </si>
  <si>
    <t>01/001/279</t>
  </si>
  <si>
    <t>01/1719/297</t>
  </si>
  <si>
    <t>01/1724/379</t>
  </si>
  <si>
    <t>01/1711/146</t>
  </si>
  <si>
    <t>01/001/277</t>
  </si>
  <si>
    <t>01/1719/295</t>
  </si>
  <si>
    <t>01/1724/376</t>
  </si>
  <si>
    <t>თეთრიწყარო (ქალაქი)</t>
  </si>
  <si>
    <t>დაბა მანგლისი, რუსთაველის ქ.N4.</t>
  </si>
  <si>
    <t>01/1724/375</t>
  </si>
  <si>
    <t>555694434</t>
  </si>
  <si>
    <t>oniqsioniqsi@gmail.com</t>
  </si>
  <si>
    <t>ქ.ოზურგეთი,წმინდა გიორგის ქ N77</t>
  </si>
  <si>
    <t>01/1719/294</t>
  </si>
  <si>
    <t>5 77 909056</t>
  </si>
  <si>
    <t>ბათუმი, ვ.  გორგასლის 54</t>
  </si>
  <si>
    <t>01/001/274</t>
  </si>
  <si>
    <t>577414237</t>
  </si>
  <si>
    <t>papava74@mail.ru</t>
  </si>
  <si>
    <t>01/1719/293</t>
  </si>
  <si>
    <t>იურ: წინამძღვრიშვილის №23</t>
  </si>
  <si>
    <t>2528644 2528111</t>
  </si>
  <si>
    <t>gidmedi@yahoo.com</t>
  </si>
  <si>
    <t>01/1719/292</t>
  </si>
  <si>
    <t>სს ტუბერკულიოზისა და ფილტვის დაავადებათა ეროვნული ცენტრი</t>
  </si>
  <si>
    <t>თბილისი, აჭარის ქ. N8.</t>
  </si>
  <si>
    <t>01/1724/374</t>
  </si>
  <si>
    <t>2 91 02 51/52</t>
  </si>
  <si>
    <t>tbcenter@tbgeo.ge</t>
  </si>
  <si>
    <t>01/1707/27</t>
  </si>
  <si>
    <t>01/1726/118</t>
  </si>
  <si>
    <t>2304502</t>
  </si>
  <si>
    <t>medconsilium@gmail.com</t>
  </si>
  <si>
    <t>01/1724/373</t>
  </si>
  <si>
    <t>01/1719/291</t>
  </si>
  <si>
    <t>01/1707/26</t>
  </si>
  <si>
    <t>01/1726/116</t>
  </si>
  <si>
    <t>01/001/275</t>
  </si>
  <si>
    <t>01/001/272</t>
  </si>
  <si>
    <t>01/001/273</t>
  </si>
  <si>
    <t>01/1711/144</t>
  </si>
  <si>
    <t>01/1693/33</t>
  </si>
  <si>
    <t>01/1713/12</t>
  </si>
  <si>
    <t>01/1719/290</t>
  </si>
  <si>
    <t>01/1719/289</t>
  </si>
  <si>
    <t>01/1724/372</t>
  </si>
  <si>
    <t>01/001/270</t>
  </si>
  <si>
    <t>01/1693/32</t>
  </si>
  <si>
    <t>01/1719/287</t>
  </si>
  <si>
    <t>01/001/271</t>
  </si>
  <si>
    <t>01/1726/115</t>
  </si>
  <si>
    <t>01/1719/286</t>
  </si>
  <si>
    <t>01/1724/369</t>
  </si>
  <si>
    <t>01/1726/113</t>
  </si>
  <si>
    <t>01/1719/284</t>
  </si>
  <si>
    <t>01/001/266</t>
  </si>
  <si>
    <t>01/1724/366</t>
  </si>
  <si>
    <t>01/1719/283</t>
  </si>
  <si>
    <t>01/1726/112</t>
  </si>
  <si>
    <t>01/1726/111</t>
  </si>
  <si>
    <t>01/1711/143</t>
  </si>
  <si>
    <t>01/001/267</t>
  </si>
  <si>
    <t>01/1719/282</t>
  </si>
  <si>
    <t>01/1724/365</t>
  </si>
  <si>
    <t>01/001/264</t>
  </si>
  <si>
    <t>01/1707/24</t>
  </si>
  <si>
    <t>01/1726/110</t>
  </si>
  <si>
    <t>01/1719/281</t>
  </si>
  <si>
    <t>01/001/265</t>
  </si>
  <si>
    <t>01/1711/142</t>
  </si>
  <si>
    <t>01/1719/280</t>
  </si>
  <si>
    <t>01/1724/364</t>
  </si>
  <si>
    <t>ლანჩხუთი (ქალაქი)</t>
  </si>
  <si>
    <t>01/1711/141</t>
  </si>
  <si>
    <t>01/1726/109</t>
  </si>
  <si>
    <t>01/1719/279</t>
  </si>
  <si>
    <t>01/001/262</t>
  </si>
  <si>
    <t>01/1693/31</t>
  </si>
  <si>
    <t>222403;234403;224025</t>
  </si>
  <si>
    <t>saeklesio@post.com</t>
  </si>
  <si>
    <t>01/1724/363</t>
  </si>
  <si>
    <t>თბილისი,კრწანისის ქ N8</t>
  </si>
  <si>
    <t>01/1724/362</t>
  </si>
  <si>
    <t>595004950,593602301</t>
  </si>
  <si>
    <t>Gvanca_guliashvili@yahoo.com</t>
  </si>
  <si>
    <t>შპს თვალის მიკროქირურგიის ჯავრიშვილის კლინიკა ოფთალმიჯი</t>
  </si>
  <si>
    <t>ქ.რუსთავი,მეგობრობის N24</t>
  </si>
  <si>
    <t>2133133; 2545353</t>
  </si>
  <si>
    <t>info@oftalmiji.com</t>
  </si>
  <si>
    <t>01/1724/361</t>
  </si>
  <si>
    <t>დუისი (სოფელი)</t>
  </si>
  <si>
    <t>01/1719/278</t>
  </si>
  <si>
    <t>01/1724/200</t>
  </si>
  <si>
    <t>ჩოხატაური (ქალაქი)</t>
  </si>
  <si>
    <t>ჩოხატაური, ნ. დუმბაძის ქუჩა N22</t>
  </si>
  <si>
    <t>ვანი (ქალაქი)</t>
  </si>
  <si>
    <t>ვანი, თავისუფლების ქუჩა N111</t>
  </si>
  <si>
    <t>დედოფლისწყარო (ქალაქი)</t>
  </si>
  <si>
    <t>01/1724/135</t>
  </si>
  <si>
    <t>ფოთი, ჭანტურიას ქ.N16.</t>
  </si>
  <si>
    <t>01/1724/238</t>
  </si>
  <si>
    <t>555999091</t>
  </si>
  <si>
    <t>Lazikamed@gmail.com</t>
  </si>
  <si>
    <t>01/1724/81</t>
  </si>
  <si>
    <t>01/1724/150</t>
  </si>
  <si>
    <t>341251048</t>
  </si>
  <si>
    <t>doctorzura@yahoo.com</t>
  </si>
  <si>
    <t>დ.ავალიანის ქ. N18</t>
  </si>
  <si>
    <t>01/1724/34</t>
  </si>
  <si>
    <t>595551353</t>
  </si>
  <si>
    <t>newclinic2010@mail.ru</t>
  </si>
  <si>
    <t>კუმისი (სოფელი)</t>
  </si>
  <si>
    <t>გარდაბანი,სოფელი კუმისი</t>
  </si>
  <si>
    <t>01/1724/293</t>
  </si>
  <si>
    <t>551989822</t>
  </si>
  <si>
    <t>kumisis-ambulatoria@mail.ru</t>
  </si>
  <si>
    <t>ქუთაისი, ჯავახიშვილის ქ.N11</t>
  </si>
  <si>
    <t>01/1724/275</t>
  </si>
  <si>
    <t>274236 ;597782656</t>
  </si>
  <si>
    <t>shorena.chanturishvili @mail.ru</t>
  </si>
  <si>
    <t>თბილისი, ჯავახიშვილის №43</t>
  </si>
  <si>
    <t>01/1724/257</t>
  </si>
  <si>
    <t>2965880 2959996 2953822</t>
  </si>
  <si>
    <t>nbmtc@nilc.ozg.ge</t>
  </si>
  <si>
    <t>ქ.თბილისი, აკაკი ბელიაშვილის ქ N142</t>
  </si>
  <si>
    <t>01/1724/39</t>
  </si>
  <si>
    <t>2998476, 568315353; 997442</t>
  </si>
  <si>
    <t>medsiclinics@gmail.com</t>
  </si>
  <si>
    <t>ხელვაჩაური (ქალაქი)</t>
  </si>
  <si>
    <t>01/1724/196</t>
  </si>
  <si>
    <t>0422258701;577106800;  58701; 599232988</t>
  </si>
  <si>
    <t>medea.gogoberidze@mail.ru</t>
  </si>
  <si>
    <t>ტ. ტაბიძის ქ. N23</t>
  </si>
  <si>
    <t>01/1724/132</t>
  </si>
  <si>
    <t>0431245694; 0431251051</t>
  </si>
  <si>
    <t>imerpolik1@yahoo.com</t>
  </si>
  <si>
    <t>01/1724/215</t>
  </si>
  <si>
    <t>599976324</t>
  </si>
  <si>
    <t>samtredia-bavshvta@mail.ru</t>
  </si>
  <si>
    <t>სოფ. დიღომი, დიდგორის ქ. #75</t>
  </si>
  <si>
    <t>01/1724/307</t>
  </si>
  <si>
    <t>599432343; 2529612</t>
  </si>
  <si>
    <t>dastaqari@gmail.com</t>
  </si>
  <si>
    <t>თბილისი, გ.ცაბაძის ქ.N2, ბ.16</t>
  </si>
  <si>
    <t>01/1724/184</t>
  </si>
  <si>
    <t>599538600, 555442200</t>
  </si>
  <si>
    <t>g.kipiani@medison.ge</t>
  </si>
  <si>
    <t>01/1724/211</t>
  </si>
  <si>
    <t>2740577;2740768</t>
  </si>
  <si>
    <t>poliklinika16lilo@mail.ru</t>
  </si>
  <si>
    <t>ზესტაფონი (ქალაქი)</t>
  </si>
  <si>
    <t>01/1724/5</t>
  </si>
  <si>
    <t>258230;258231;599141464;</t>
  </si>
  <si>
    <t>feromedi@mail.ru</t>
  </si>
  <si>
    <t>თბილისი, გოთუას ქ#3</t>
  </si>
  <si>
    <t>01/1724/239</t>
  </si>
  <si>
    <t>2728686; 2728338; 2379948.</t>
  </si>
  <si>
    <t>phage_therapy@pha.ge</t>
  </si>
  <si>
    <t>01/1724/337</t>
  </si>
  <si>
    <t>539357004</t>
  </si>
  <si>
    <t>lalififia@mail.ru</t>
  </si>
  <si>
    <t>თბილისი, ქუთაისის ქ N 18</t>
  </si>
  <si>
    <t>01/1724/205</t>
  </si>
  <si>
    <t>2588866</t>
  </si>
  <si>
    <t>lela2000@mail.ru</t>
  </si>
  <si>
    <t>შპს სავადმყოფო-პოლიკლინიკური გაერთიანება</t>
  </si>
  <si>
    <t>01/1724/111</t>
  </si>
  <si>
    <t>599344899;</t>
  </si>
  <si>
    <t>kazhosp@emeil.ru</t>
  </si>
  <si>
    <t>ქუთაისი, ტოლბუხინის № 16</t>
  </si>
  <si>
    <t>01/1724/360</t>
  </si>
  <si>
    <t>271285;212023</t>
  </si>
  <si>
    <t>marinagiorxelidze@yahoo.com</t>
  </si>
  <si>
    <t>01/1724/233</t>
  </si>
  <si>
    <t>2391824; 2391985</t>
  </si>
  <si>
    <t>dedatadabavshvta@gmail.com</t>
  </si>
  <si>
    <t>01/1724/14</t>
  </si>
  <si>
    <t>2953406 599943282</t>
  </si>
  <si>
    <t>samkurnaloprof.centripirveli@yahoo.com</t>
  </si>
  <si>
    <t>01/1724/252</t>
  </si>
  <si>
    <t>ქ.სენაკი, რუსთაველის ქ.N168.</t>
  </si>
  <si>
    <t>01/1724/303</t>
  </si>
  <si>
    <t>593606090</t>
  </si>
  <si>
    <t>t.arakhamia@gmail.com</t>
  </si>
  <si>
    <t>ჭავჭავაძის ქ. 32</t>
  </si>
  <si>
    <t>01/1724/101</t>
  </si>
  <si>
    <t>599762625/577090777</t>
  </si>
  <si>
    <t>medihause@doctor.com</t>
  </si>
  <si>
    <t>ზუგდიდი, კოსტავას ქ.№5</t>
  </si>
  <si>
    <t>01/1724/216</t>
  </si>
  <si>
    <t>251288</t>
  </si>
  <si>
    <t>zugdidisbavshvtapoliklinika@gmail.com</t>
  </si>
  <si>
    <t>შპს "წმინდა სერაფიმე საროველის სახელობის კლინიკა"</t>
  </si>
  <si>
    <t>ქუთაისი, დ. აღმაშენებლის გამზირი №130</t>
  </si>
  <si>
    <t>01/1724/104</t>
  </si>
  <si>
    <t>0431248797;790742020</t>
  </si>
  <si>
    <t>დაბა აგარა (სოფელი)</t>
  </si>
  <si>
    <t>პუშკინის ქ. #181</t>
  </si>
  <si>
    <t>ქარელი, პუშკინის ქ. #181</t>
  </si>
  <si>
    <t>01/1724/152</t>
  </si>
  <si>
    <t>599503007</t>
  </si>
  <si>
    <t>ketevankakhaia.mof.ge</t>
  </si>
  <si>
    <t>ქ.გურჯაანი, ნონეშვილის ქ.N4.</t>
  </si>
  <si>
    <t>01/1724/61</t>
  </si>
  <si>
    <t>599718653</t>
  </si>
  <si>
    <t>profdezi2010@gmail.com</t>
  </si>
  <si>
    <t>01/1724/322</t>
  </si>
  <si>
    <t>01/1724/332</t>
  </si>
  <si>
    <t>493222811; 493223811</t>
  </si>
  <si>
    <t>tgigiberia@rambler.ru</t>
  </si>
  <si>
    <t>01/1724/6</t>
  </si>
  <si>
    <t>577749889</t>
  </si>
  <si>
    <t>universalnovaclinic@gmail.com</t>
  </si>
  <si>
    <t>01/1724/291</t>
  </si>
  <si>
    <t>577554501</t>
  </si>
  <si>
    <t>manana29gio@mail.ru</t>
  </si>
  <si>
    <t>01/1724/287</t>
  </si>
  <si>
    <t>01/1724/59</t>
  </si>
  <si>
    <t>ქ. თბილისი. შროშის ქ.N14</t>
  </si>
  <si>
    <t>01/1724/344</t>
  </si>
  <si>
    <t>2 240114    577130205</t>
  </si>
  <si>
    <t>info@lec.ge</t>
  </si>
  <si>
    <t>რუსთაველის ქ.#112</t>
  </si>
  <si>
    <t>01/1724/78</t>
  </si>
  <si>
    <t>0413275451</t>
  </si>
  <si>
    <t>m.sartania@mail.ru</t>
  </si>
  <si>
    <t>იურიდ. - კანდელაკის ქ.№10 ბ.27</t>
  </si>
  <si>
    <t>01/1724/115</t>
  </si>
  <si>
    <t>2385533</t>
  </si>
  <si>
    <t>medcenter.life@gmail.com</t>
  </si>
  <si>
    <t>01/1724/240</t>
  </si>
  <si>
    <t>0413 274448: 595994202</t>
  </si>
  <si>
    <t>eskulapi2015@mail.ru</t>
  </si>
  <si>
    <t>01/1724/69</t>
  </si>
  <si>
    <t>შპს "კურაციო-ზ"</t>
  </si>
  <si>
    <t>ზ. გამსახურდიას #39</t>
  </si>
  <si>
    <t>01/1724/203</t>
  </si>
  <si>
    <t>0415 25 03 05   557 49 06 38</t>
  </si>
  <si>
    <t>curatioz@gmail.com</t>
  </si>
  <si>
    <t>წყალტუბო (ქალაქი)</t>
  </si>
  <si>
    <t>რუსთაველის ქ. N13</t>
  </si>
  <si>
    <t>01/1724/99</t>
  </si>
  <si>
    <t>599411353</t>
  </si>
  <si>
    <t>papaskua-marina@mail.ru</t>
  </si>
  <si>
    <t>ნიგოითი (სოფელი)</t>
  </si>
  <si>
    <t>ლანჩხუთი, ს.ნიგოითი.</t>
  </si>
  <si>
    <t>01/1724/91</t>
  </si>
  <si>
    <t>2192848, 2192343</t>
  </si>
  <si>
    <t>clinicelitmed@gmail.com</t>
  </si>
  <si>
    <t>თავისუფლების ქ.#57</t>
  </si>
  <si>
    <t>ბორჯომი (ქალაქი)</t>
  </si>
  <si>
    <t>01/1724/281</t>
  </si>
  <si>
    <t>599945781</t>
  </si>
  <si>
    <t>nugzari51@gmail.com</t>
  </si>
  <si>
    <t>დ.ამილახვრის ქ. N9 ოთ.13/14</t>
  </si>
  <si>
    <t>01/1724/308</t>
  </si>
  <si>
    <t>(0370)  277191</t>
  </si>
  <si>
    <t>n-khizanishvili@mail.ru</t>
  </si>
  <si>
    <t>თბილისი, შროშის ქ. N6</t>
  </si>
  <si>
    <t>01/1724/126</t>
  </si>
  <si>
    <t>2322089; 247 06 06</t>
  </si>
  <si>
    <t>info@medison.ge</t>
  </si>
  <si>
    <t>ლუბლიანას ქ.#5</t>
  </si>
  <si>
    <t>01/1724/213</t>
  </si>
  <si>
    <t>2996197; 2998108</t>
  </si>
  <si>
    <t>info@zhordania-inf.ge</t>
  </si>
  <si>
    <t>01/1724/67</t>
  </si>
  <si>
    <t>01/1724/201</t>
  </si>
  <si>
    <t>01/1724/284</t>
  </si>
  <si>
    <t>2252050 2252060</t>
  </si>
  <si>
    <t>mediguardtbilisi@gmail.com</t>
  </si>
  <si>
    <t>01/1724/53</t>
  </si>
  <si>
    <t>599909745</t>
  </si>
  <si>
    <t>marina.lazareshvili@mail.ru</t>
  </si>
  <si>
    <t>01/1724/330</t>
  </si>
  <si>
    <t>2273586 558181802</t>
  </si>
  <si>
    <t>ojaxisclinika@mail.ru</t>
  </si>
  <si>
    <t>01/1724/298</t>
  </si>
  <si>
    <t>2298436; 591298047</t>
  </si>
  <si>
    <t>ketevanmatiashvili1968@mail.ru</t>
  </si>
  <si>
    <t>01/1724/100</t>
  </si>
  <si>
    <t>შპს ტესტი დიაგნოსტიკა</t>
  </si>
  <si>
    <t>ვ.კიკვიძის ქ N6ა</t>
  </si>
  <si>
    <t>01/1724/280</t>
  </si>
  <si>
    <t>0322109108/599210306</t>
  </si>
  <si>
    <t>testi-diagnostics@yahoo.com</t>
  </si>
  <si>
    <t>ი. ჭავჭავაძის ქ. N1</t>
  </si>
  <si>
    <t>01/1724/94</t>
  </si>
  <si>
    <t>577 95 79 24 599 60 41 11 555000864</t>
  </si>
  <si>
    <t>s.gudavadze@gmail.com</t>
  </si>
  <si>
    <t>კ. გამსახურდიას ქ. პირველი შესახვევი N2</t>
  </si>
  <si>
    <t>01/1724/24</t>
  </si>
  <si>
    <t>0415220423; 555340219</t>
  </si>
  <si>
    <t>devniltapoliklinika@rambler.ru; devniltapoliklinika@gmail.com</t>
  </si>
  <si>
    <t>ქვემო ლისი (სოფელი)</t>
  </si>
  <si>
    <t>სოფელი ლისი</t>
  </si>
  <si>
    <t>01/1724/172</t>
  </si>
  <si>
    <t>599949290; 577098267</t>
  </si>
  <si>
    <t>შპს "იმერმედი"-იმერეთის სამხარეო სამედიცინო ცენტრი(თერჯოლამედი)</t>
  </si>
  <si>
    <t>ქ.თერჯოლა, რუსთაველის ქ.N82.</t>
  </si>
  <si>
    <t>01/1724/155</t>
  </si>
  <si>
    <t>599457161</t>
  </si>
  <si>
    <t>terjolamedi@gmail.com</t>
  </si>
  <si>
    <t>01/1724/265</t>
  </si>
  <si>
    <t>01/1724/192</t>
  </si>
  <si>
    <t>555597634; 599743874</t>
  </si>
  <si>
    <t>Liza_shadania@mail.ru</t>
  </si>
  <si>
    <t>ქუთაისი, ტოლბუხინის ქ. N16</t>
  </si>
  <si>
    <t>01/1724/70</t>
  </si>
  <si>
    <t>043121-20-04; 5(99)767203</t>
  </si>
  <si>
    <t>kasrashvili_nino@yahoo.com</t>
  </si>
  <si>
    <t>01/1724/285</t>
  </si>
  <si>
    <t>ზუგდიდი,კიტიას ქ.N21.</t>
  </si>
  <si>
    <t>01/1724/63</t>
  </si>
  <si>
    <t>599268311</t>
  </si>
  <si>
    <t>nlimedicalcenter@gmail.com</t>
  </si>
  <si>
    <t>01/1724/292</t>
  </si>
  <si>
    <t>2512305; 599501294</t>
  </si>
  <si>
    <t>mamulashvili@yahoo.com</t>
  </si>
  <si>
    <t>იურიდ: მაჭავარიანის ქ. №1</t>
  </si>
  <si>
    <t>01/1724/255</t>
  </si>
  <si>
    <t>0492250698</t>
  </si>
  <si>
    <t>klinikaelite@mail.ru</t>
  </si>
  <si>
    <t>01/1724/160</t>
  </si>
  <si>
    <t>599232572; 599232572:221330:222276</t>
  </si>
  <si>
    <t>jcheishvili@mfc.ge</t>
  </si>
  <si>
    <t>თემქის დასახლება, 3მკრ. მე-4 კვარტ. კორპ.58</t>
  </si>
  <si>
    <t>01/1724/302</t>
  </si>
  <si>
    <t>593 801-801   570101166</t>
  </si>
  <si>
    <t>cliniktemqa@gmail.com</t>
  </si>
  <si>
    <t>01/1724/325</t>
  </si>
  <si>
    <t>ქ.თბილისი, ვარკეთილის მასივი, ზემო პლატო, მე-2 მკ/რ, კორპ. 6, ბ. 58.</t>
  </si>
  <si>
    <t>01/1724/247</t>
  </si>
  <si>
    <t>2434310; 599130989</t>
  </si>
  <si>
    <t>Keta_Jap@yahoo.com</t>
  </si>
  <si>
    <t>01/1724/131</t>
  </si>
  <si>
    <t>2239496; 595500797</t>
  </si>
  <si>
    <t>ninokan@mail.ru; kojrisambulatoria@yahoo.com</t>
  </si>
  <si>
    <t>01/1724/242</t>
  </si>
  <si>
    <t>590702027; 599117188;577090219</t>
  </si>
  <si>
    <t>Marinazazidze@yahoo.com</t>
  </si>
  <si>
    <t>01/1724/333</t>
  </si>
  <si>
    <t>01/1724/60</t>
  </si>
  <si>
    <t>0431245123 :243873:249777</t>
  </si>
  <si>
    <t>agh96@rambler.ru</t>
  </si>
  <si>
    <t>მ.კოსტავას ქ.#28</t>
  </si>
  <si>
    <t>01/1724/159</t>
  </si>
  <si>
    <t>0415220145</t>
  </si>
  <si>
    <t>tumana78@mail.ru</t>
  </si>
  <si>
    <t>01/1724/182</t>
  </si>
  <si>
    <t>თევდორე მღდვლის ქ N 13</t>
  </si>
  <si>
    <t>01/1724/17</t>
  </si>
  <si>
    <t>234 81 19; 294 02 89</t>
  </si>
  <si>
    <t>Georadiology@gmail.com</t>
  </si>
  <si>
    <t>ქ.თბილისი,ნინოშვილის ქ.N63</t>
  </si>
  <si>
    <t>01/1724/166</t>
  </si>
  <si>
    <t>2610245</t>
  </si>
  <si>
    <t>chhctbilisi@gmail.com</t>
  </si>
  <si>
    <t>01/1724/219</t>
  </si>
  <si>
    <t>577140505</t>
  </si>
  <si>
    <t>ms-art2012@yandex.ru</t>
  </si>
  <si>
    <t>ქ.თბილისი, დ/დიღომი 3 მ/რ, კორპ.15, ბ.73.</t>
  </si>
  <si>
    <t>01/1724/130</t>
  </si>
  <si>
    <t>0368240209, 599540422</t>
  </si>
  <si>
    <t>gsyc_x@mail.ru</t>
  </si>
  <si>
    <t>01/1724/267</t>
  </si>
  <si>
    <t>01/1724/258</t>
  </si>
  <si>
    <t>0370274971;592927273</t>
  </si>
  <si>
    <t>ambulatoriuli klinika@mail.ru</t>
  </si>
  <si>
    <t>თბილისი, ნ. ცხვედაძის 54ა</t>
  </si>
  <si>
    <t>01/1724/185</t>
  </si>
  <si>
    <t>2921875</t>
  </si>
  <si>
    <t>Krol.medical@mail.ru</t>
  </si>
  <si>
    <t>01/1724/177</t>
  </si>
  <si>
    <t>თბილისი, ილია ვეკუას ქ.N18.</t>
  </si>
  <si>
    <t>01/1724/250</t>
  </si>
  <si>
    <t>2583426 2575410; 2720909 2351577</t>
  </si>
  <si>
    <t>office@medcap.ge</t>
  </si>
  <si>
    <t>ქ.რუსთავი, თოდრიას ქ.N21, ბ.26.</t>
  </si>
  <si>
    <t>01/1724/314</t>
  </si>
  <si>
    <t>2904544</t>
  </si>
  <si>
    <t>zinaida.vashakidze@gmail.com</t>
  </si>
  <si>
    <t>სამეგრელოს ქ.#6</t>
  </si>
  <si>
    <t>01/1724/334</t>
  </si>
  <si>
    <t>(0493)271409; 593915928</t>
  </si>
  <si>
    <t>tsiurichitaishvili@yahoo.com</t>
  </si>
  <si>
    <t>01/1724/264</t>
  </si>
  <si>
    <t>2180274</t>
  </si>
  <si>
    <t>mariam.tkhilashvili@unmc.ge</t>
  </si>
  <si>
    <t>01/1724/87</t>
  </si>
  <si>
    <t>593360367</t>
  </si>
  <si>
    <t>davit.maisuradze@yahoo.com</t>
  </si>
  <si>
    <t>01/1724/149</t>
  </si>
  <si>
    <t>2951741  2952127</t>
  </si>
  <si>
    <t>s.s.travmatolog@gmail.com</t>
  </si>
  <si>
    <t>01/1724/274</t>
  </si>
  <si>
    <t>0431251425; 557255874</t>
  </si>
  <si>
    <t>Wm.PanteleimonmkurnaliPati@mail.ru</t>
  </si>
  <si>
    <t>01/1724/141</t>
  </si>
  <si>
    <t>ალ. ყაზბეგის 14ბ</t>
  </si>
  <si>
    <t>01/1724/316</t>
  </si>
  <si>
    <t>2144401; 2144402</t>
  </si>
  <si>
    <t>jamnrtelobiscentri@gmail.com</t>
  </si>
  <si>
    <t>თბილისი წყნეთი ზონა"გ"</t>
  </si>
  <si>
    <t>01/1724/283</t>
  </si>
  <si>
    <t>2222609  593326828</t>
  </si>
  <si>
    <t>exvaia.nana@rambler.ru</t>
  </si>
  <si>
    <t>ქარელი (ქალაქი)</t>
  </si>
  <si>
    <t>01/1724/309</t>
  </si>
  <si>
    <t>577990878, 577005656</t>
  </si>
  <si>
    <t>eutiashvili@hmc.ge</t>
  </si>
  <si>
    <t>აბაშა,ჩიქოვანის 15</t>
  </si>
  <si>
    <t>01/1724/217</t>
  </si>
  <si>
    <t>557772767  577564000</t>
  </si>
  <si>
    <t>shaniabasha@yahoo.com</t>
  </si>
  <si>
    <t>თბილისი, დიდი დიღომი, პეტრიწის ქ. №11, ბ.112</t>
  </si>
  <si>
    <t>01/1724/54</t>
  </si>
  <si>
    <t>2479707; 2477907</t>
  </si>
  <si>
    <t>klinikazagesi@mail.ru</t>
  </si>
  <si>
    <t>01/1724/158</t>
  </si>
  <si>
    <t>2525057; 2522998</t>
  </si>
  <si>
    <t>MziaKiknavelidze@mail.ru</t>
  </si>
  <si>
    <t>თბილისი, ონიაშვილია ქ. N20</t>
  </si>
  <si>
    <t>01/1724/189</t>
  </si>
  <si>
    <t>infotestiimp@yahoo.com</t>
  </si>
  <si>
    <t>დ. გურამიშვილის ქ. №2</t>
  </si>
  <si>
    <t>01/1724/338</t>
  </si>
  <si>
    <t>593120211</t>
  </si>
  <si>
    <t>Lia.Khachapuridze@gmal.com</t>
  </si>
  <si>
    <t>ქ.ქობულეთი, დ.აღმაშენებლის გამზირი N298.</t>
  </si>
  <si>
    <t>01/1724/178</t>
  </si>
  <si>
    <t>570 10-11-66</t>
  </si>
  <si>
    <t>Qobuleticlinic@gmail.com</t>
  </si>
  <si>
    <t>01/1724/329</t>
  </si>
  <si>
    <t>01/1724/106</t>
  </si>
  <si>
    <t>შპს ევრო ბიზნეს ჯგუფი</t>
  </si>
  <si>
    <t>თბილისი, მარჯანიშვილის ქ. №3ბ.55</t>
  </si>
  <si>
    <t>01/1724/243</t>
  </si>
  <si>
    <t>2576000; 2580606 592950606/ 568580606</t>
  </si>
  <si>
    <t>info@euromed.com.ge</t>
  </si>
  <si>
    <t>ქ. თბილისი. მ. ზანდუკელის ქ. N25</t>
  </si>
  <si>
    <t>01/1724/294</t>
  </si>
  <si>
    <t>577091188</t>
  </si>
  <si>
    <t>beridzeka@gmail.com</t>
  </si>
  <si>
    <t>01/1724/321</t>
  </si>
  <si>
    <t>431225577; 431221589</t>
  </si>
  <si>
    <t>Polyclinic.4@gmail.com</t>
  </si>
  <si>
    <t>01/1724/71</t>
  </si>
  <si>
    <t>0422274008</t>
  </si>
  <si>
    <t>1poliklinika@gmail.com</t>
  </si>
  <si>
    <t>რ. ლაღიძის N8</t>
  </si>
  <si>
    <t>01/1724/253</t>
  </si>
  <si>
    <t>2996333; 599500797;2936854; 932368; 599117141-ზინაიდა</t>
  </si>
  <si>
    <t>sps13poliklinika@yahoo.com; ninokan@mail.ru</t>
  </si>
  <si>
    <t>საქობო (სოფელი)</t>
  </si>
  <si>
    <t>დ. აღმაშენებლის I შეს. ქ. N25</t>
  </si>
  <si>
    <t>01/1724/31</t>
  </si>
  <si>
    <t>790533643; 551417171</t>
  </si>
  <si>
    <t>herapluse@yahoo.com</t>
  </si>
  <si>
    <t>01/1724/134</t>
  </si>
  <si>
    <t>ნახიდური (სოფელი)</t>
  </si>
  <si>
    <t>01/1724/276</t>
  </si>
  <si>
    <t>598376753;599909745</t>
  </si>
  <si>
    <t>nonarexviashvili@mail.ru</t>
  </si>
  <si>
    <t>ლუბლიანას ქ.N13/ მ.ჭიაურელის ქ.N6.</t>
  </si>
  <si>
    <t>01/1724/341</t>
  </si>
  <si>
    <t>32532313; 32521122</t>
  </si>
  <si>
    <t>gaguaclinic@gmail.com</t>
  </si>
  <si>
    <t>ჩხოროწყუ, აღმაშენებლის 19</t>
  </si>
  <si>
    <t>01/1724/168</t>
  </si>
  <si>
    <t>0417221581; 590429707</t>
  </si>
  <si>
    <t>gubiria@mfc.ge</t>
  </si>
  <si>
    <t>01/1724/197</t>
  </si>
  <si>
    <t>276807;  577703737; 577302929</t>
  </si>
  <si>
    <t>info.republican@gmail.com</t>
  </si>
  <si>
    <t>მშვიდობის ქ.№18</t>
  </si>
  <si>
    <t>01/1724/45</t>
  </si>
  <si>
    <t>599964184; 599482816</t>
  </si>
  <si>
    <t>natogeburia@yahoo.com</t>
  </si>
  <si>
    <t>მოსკოვის გამზ.23</t>
  </si>
  <si>
    <t>01/1724/351</t>
  </si>
  <si>
    <t>713149; 716891</t>
  </si>
  <si>
    <t>gvantsa30@rambler.ru</t>
  </si>
  <si>
    <t>რუსთაველს ქ. #10</t>
  </si>
  <si>
    <t>01/1724/144</t>
  </si>
  <si>
    <t>599155084; 557513592</t>
  </si>
  <si>
    <t>cincadze-givi@mail.ru</t>
  </si>
  <si>
    <t>01/1724/339</t>
  </si>
  <si>
    <t>2753434 , 2753636</t>
  </si>
  <si>
    <t>medicalaktas@hotmail.com</t>
  </si>
  <si>
    <t>ბებნისი (სოფელი)</t>
  </si>
  <si>
    <t>01/1724/297</t>
  </si>
  <si>
    <t>01/1724/65</t>
  </si>
  <si>
    <t>შპს "მესტიის საავადმყოფო-ამბულატორიულიგაერთიანება".</t>
  </si>
  <si>
    <t>მესტია (ქალაქი)</t>
  </si>
  <si>
    <t>01/1724/89</t>
  </si>
  <si>
    <t>577251168,595572723</t>
  </si>
  <si>
    <t>zamiriratiani@yahoo.com</t>
  </si>
  <si>
    <t>01/1724/96</t>
  </si>
  <si>
    <t>შპს "მარნეულის სამედიცინო ცენტრი  ადიკ"</t>
  </si>
  <si>
    <t>მახინჯაურის ქ. N26</t>
  </si>
  <si>
    <t>01/1724/335</t>
  </si>
  <si>
    <t>5989 58 79 30</t>
  </si>
  <si>
    <t>alikmania@mail.ru</t>
  </si>
  <si>
    <t>გორი, სუხიშვილის ქ. N63</t>
  </si>
  <si>
    <t>01/1724/180</t>
  </si>
  <si>
    <t>0370225800</t>
  </si>
  <si>
    <t>medicalcenter.gori@gmail.com</t>
  </si>
  <si>
    <t>ქესალო (სოფელი)</t>
  </si>
  <si>
    <t>01/1724/323</t>
  </si>
  <si>
    <t>599173671;</t>
  </si>
  <si>
    <t>emilxan.mamedovi@mail.ru</t>
  </si>
  <si>
    <t>იუნკერთა ქ#1</t>
  </si>
  <si>
    <t>01/1724/110</t>
  </si>
  <si>
    <t>2799648; 577580222  577595960  577714167</t>
  </si>
  <si>
    <t>medcenteri@yahoo.com</t>
  </si>
  <si>
    <t>ქ. თბილისი. გობრონიძის ქ. 1ა</t>
  </si>
  <si>
    <t>ქ.ბათუმი ტაბიძის ქ N 2ა</t>
  </si>
  <si>
    <t>01/1724/79</t>
  </si>
  <si>
    <t>240503; 893996806</t>
  </si>
  <si>
    <t>ts-bakuridze@mail.ru</t>
  </si>
  <si>
    <t>ანაპის 414, დივიზიის ქ. N11</t>
  </si>
  <si>
    <t>01/1724/269</t>
  </si>
  <si>
    <t>2600703 2600785</t>
  </si>
  <si>
    <t>camilliansge@gmail.com</t>
  </si>
  <si>
    <t>იურიდ. -  ჯანაშიას ქ №2</t>
  </si>
  <si>
    <t>01/1724/103</t>
  </si>
  <si>
    <t>593599353;256203</t>
  </si>
  <si>
    <t>გლდანი, მე-2 მ/რ, კ. 30 ბ. 30</t>
  </si>
  <si>
    <t>01/1724/97</t>
  </si>
  <si>
    <t>322 222237, 570904734</t>
  </si>
  <si>
    <t>shorena-japaridze@mail.ru</t>
  </si>
  <si>
    <t>01/1724/9</t>
  </si>
  <si>
    <t>კასპი (ქალაქი)</t>
  </si>
  <si>
    <t>01/1724/241</t>
  </si>
  <si>
    <t>5231273438;73438; 599969906</t>
  </si>
  <si>
    <t>poliklinik4@gmail.com</t>
  </si>
  <si>
    <t>01/1724/157</t>
  </si>
  <si>
    <t>577158030</t>
  </si>
  <si>
    <t>ninokan@mail.ru</t>
  </si>
  <si>
    <t>01/1724/272</t>
  </si>
  <si>
    <t>01/1724/66</t>
  </si>
  <si>
    <t>შპს მუხრანის 4 პოლიკლინიკა.</t>
  </si>
  <si>
    <t>მცხეთა, სოფელი მუხრანი მე-40, 16 ჩიხი N2.</t>
  </si>
  <si>
    <t>01/1724/218</t>
  </si>
  <si>
    <t>557007898</t>
  </si>
  <si>
    <t>mukhrani.mukhrani4@gmail.com</t>
  </si>
  <si>
    <t>ჩხობაძის ქ.N20</t>
  </si>
  <si>
    <t>01/1724/295</t>
  </si>
  <si>
    <t>70421; 893647867    895779885</t>
  </si>
  <si>
    <t>Ljcompany@mail.ru</t>
  </si>
  <si>
    <t>თამარ მეფის სანაპირო, №124, ბინა 22</t>
  </si>
  <si>
    <t>01/1724/84</t>
  </si>
  <si>
    <t>577424166</t>
  </si>
  <si>
    <t>amanelishvili@gmail.com</t>
  </si>
  <si>
    <t>ქ. თბილისი.დ. უზნაძის 103</t>
  </si>
  <si>
    <t>01/1724/310</t>
  </si>
  <si>
    <t>577432663</t>
  </si>
  <si>
    <t>Rusudan.kalinina@gfent.com.ge</t>
  </si>
  <si>
    <t>ირაკლი ფაღავას ქ. #25</t>
  </si>
  <si>
    <t>01/1724/260</t>
  </si>
  <si>
    <t>2747146; 2747555</t>
  </si>
  <si>
    <t>poliklinika6@yahoo.com</t>
  </si>
  <si>
    <t>თბილისი, ფალიაშვილის/მოსაშვილის ქ. №85/24</t>
  </si>
  <si>
    <t>01/1724/32</t>
  </si>
  <si>
    <t>gtokhadze@mps.com.ge;  eutiashvili@mps.com.ge</t>
  </si>
  <si>
    <t>ცაგერი (ქალაქი)</t>
  </si>
  <si>
    <t>ამბროლაური (ქალაქი)</t>
  </si>
  <si>
    <t>ონი (ქალაქი)</t>
  </si>
  <si>
    <t>სოფ. ნიგოითი</t>
  </si>
  <si>
    <t>01/1724/44</t>
  </si>
  <si>
    <t>2192646    2192848</t>
  </si>
  <si>
    <t>chandlerhospital@yahoo.com</t>
  </si>
  <si>
    <t>ქ.თბილისი,იოანე პეტრიწის ქ.N13ა, ბ.4.</t>
  </si>
  <si>
    <t>01/1724/289</t>
  </si>
  <si>
    <t>555590841</t>
  </si>
  <si>
    <t>alkhazashvili71@yahoo.com</t>
  </si>
  <si>
    <t>01/1724/282</t>
  </si>
  <si>
    <t>0368248500; 568177111</t>
  </si>
  <si>
    <t>markoziamadona@posta.ge</t>
  </si>
  <si>
    <t>თბილისი, ვაჟა-ფშაველას გამზირი N71.</t>
  </si>
  <si>
    <t>01/1724/42</t>
  </si>
  <si>
    <t>2431261</t>
  </si>
  <si>
    <t>contact@mgm.ge</t>
  </si>
  <si>
    <t>01/1724/336</t>
  </si>
  <si>
    <t>2774431 577412236</t>
  </si>
  <si>
    <t>alss.travma.girurgia@gmail.com</t>
  </si>
  <si>
    <t>ჭურღულიას ქ.6</t>
  </si>
  <si>
    <t>01/1724/4</t>
  </si>
  <si>
    <t>577475000; 521625123</t>
  </si>
  <si>
    <t>01/1724/165</t>
  </si>
  <si>
    <t>სენაკი.რუსთაველის #114</t>
  </si>
  <si>
    <t>01/1724/320</t>
  </si>
  <si>
    <t>874000744; 821321045</t>
  </si>
  <si>
    <t>senaki.devniltapoliklinika@yahoo.com</t>
  </si>
  <si>
    <t>01/1724/304</t>
  </si>
  <si>
    <t>390417, 390527; 390507; 394180</t>
  </si>
  <si>
    <t>ss26poliklinika@yahoo.com</t>
  </si>
  <si>
    <t>ქ. წამებულის გამზ. N78. ბ.11</t>
  </si>
  <si>
    <t>01/1724/256</t>
  </si>
  <si>
    <t>579902155</t>
  </si>
  <si>
    <t>Mpachuliya@gmail.com</t>
  </si>
  <si>
    <t>გლდანი, მე-3ა მრნ, IIIბ კორ. ბ 86</t>
  </si>
  <si>
    <t>01/1724/347</t>
  </si>
  <si>
    <t>568 05 03 03</t>
  </si>
  <si>
    <t>medhouseclinic@gmail.com</t>
  </si>
  <si>
    <t>ნიგოითი</t>
  </si>
  <si>
    <t>01/1724/147</t>
  </si>
  <si>
    <t>2192343; 2192848</t>
  </si>
  <si>
    <t>Polyclinicfirst@gmail.com</t>
  </si>
  <si>
    <t>ქ.თბილისი, იფნის მე-2 შეს.N12.</t>
  </si>
  <si>
    <t>01/1724/62</t>
  </si>
  <si>
    <t>599496556, 598939491</t>
  </si>
  <si>
    <t>meotxepoliklinika@gmail.com</t>
  </si>
  <si>
    <t>01/1724/129</t>
  </si>
  <si>
    <t>სადახლო (სოფელი)</t>
  </si>
  <si>
    <t>სადახლო</t>
  </si>
  <si>
    <t>თიანეთი (ქალაქი)</t>
  </si>
  <si>
    <t>თიანეთი, რუსთაველის ქ. №75 (თბილისი, კოსტავას ქ. №67, ბ.71)</t>
  </si>
  <si>
    <t>ბაღდათი (ქალაქი)</t>
  </si>
  <si>
    <t>დაბა ბაკურიანი, კობა წაქძის ქ. №2 (თბილისი, კოსტავას ქ. №67, ბ.71)</t>
  </si>
  <si>
    <t>ყაზბეგი (ქალაქი)</t>
  </si>
  <si>
    <t>დაბა სტეფანწმინდა, ყაქბეგის ქ. №35 (თბილისი, კოსტავას ქ. №67, ბ.71)</t>
  </si>
  <si>
    <t>წალკა (ქალაქი)</t>
  </si>
  <si>
    <t>წალკა, ექვთიმე თაყაიშვილის ქ. №4  (თბილისი, კოსტავას ქ. №67, ბ.71)</t>
  </si>
  <si>
    <t>26 მაისის ქუჩა #80</t>
  </si>
  <si>
    <t>იორმუღანლო (სოფელი)</t>
  </si>
  <si>
    <t>იორმუღანლო</t>
  </si>
  <si>
    <t>დუშეთი (ქალაქი)</t>
  </si>
  <si>
    <t>თეთრიწყარო, რუსთაველის ქუჩა (თბილისი კოსტავას 67, ბინა 71)</t>
  </si>
  <si>
    <t>01/1724/29</t>
  </si>
  <si>
    <t>ამტრედია, რიონის ქ. N3</t>
  </si>
  <si>
    <t>01/1724/202</t>
  </si>
  <si>
    <t>0411224090</t>
  </si>
  <si>
    <t>rksaav@mail.ru</t>
  </si>
  <si>
    <t>01/1724/85</t>
  </si>
  <si>
    <t>01/1724/142</t>
  </si>
  <si>
    <t>01/1724/41</t>
  </si>
  <si>
    <t>01/1724/208</t>
  </si>
  <si>
    <t>01/1724/277</t>
  </si>
  <si>
    <t>2748928</t>
  </si>
  <si>
    <t>mpoliklinika5@mail.com</t>
  </si>
  <si>
    <t>ჭავჭავაძის გამზირი #44</t>
  </si>
  <si>
    <t>01/1724/21</t>
  </si>
  <si>
    <t>2235814    2233286</t>
  </si>
  <si>
    <t>tfm_tc@yahoo.com</t>
  </si>
  <si>
    <t>01/1724/194</t>
  </si>
  <si>
    <t>593350494 ;595339917</t>
  </si>
  <si>
    <t>malkhaz.eliashvili@posta.ge</t>
  </si>
  <si>
    <t>თბილისი. ვაჟა–ფშაველას გამზ. 35</t>
  </si>
  <si>
    <t>01/1724/72</t>
  </si>
  <si>
    <t>570901110;0357222993</t>
  </si>
  <si>
    <t>anlemedi@gmeil.com</t>
  </si>
  <si>
    <t>01/1724/18</t>
  </si>
  <si>
    <t>დავით აღმაშენებლის 43/43</t>
  </si>
  <si>
    <t>01/1724/138</t>
  </si>
  <si>
    <t>0493221661</t>
  </si>
  <si>
    <t>poliklinik@gmail.com</t>
  </si>
  <si>
    <t>წმ.ნინოს ქ. 5</t>
  </si>
  <si>
    <t>01/1724/119</t>
  </si>
  <si>
    <t>0341258039</t>
  </si>
  <si>
    <t>neli-57@mail.ru</t>
  </si>
  <si>
    <t>სუხიშვილის N313</t>
  </si>
  <si>
    <t>01/1724/170</t>
  </si>
  <si>
    <t>2790601</t>
  </si>
  <si>
    <t>Marine110501@rambler.ru</t>
  </si>
  <si>
    <t>გურამიშვილის #43ა</t>
  </si>
  <si>
    <t>01/1724/35</t>
  </si>
  <si>
    <t>322646400</t>
  </si>
  <si>
    <t>medcenter02@yahoo.com</t>
  </si>
  <si>
    <t>ფალიაშვილი/მოსაშვილის ქ.N85/24</t>
  </si>
  <si>
    <t>01/1724/140</t>
  </si>
  <si>
    <t>577120228</t>
  </si>
  <si>
    <t>zuraKartozia@gmail.com</t>
  </si>
  <si>
    <t>თბილისი. ლუბლიანას ქ. N5</t>
  </si>
  <si>
    <t>01/1724/117</t>
  </si>
  <si>
    <t>მესტია, გაბლიანის ქ. N 11</t>
  </si>
  <si>
    <t>ბორითი (სოფელი)</t>
  </si>
  <si>
    <t>ხარაგაული (ქალაქი)</t>
  </si>
  <si>
    <t>ქარელი, ზაზა ფანასკერტელის N30</t>
  </si>
  <si>
    <t>დედოფლისწყარო, სტალინის ქ. N2</t>
  </si>
  <si>
    <t>ასპინძა, ვარძიის ქუჩა N75</t>
  </si>
  <si>
    <t>ლენტეხი (ქალაქი)</t>
  </si>
  <si>
    <t>01/1724/268</t>
  </si>
  <si>
    <t>0341294003;0909568</t>
  </si>
  <si>
    <t>diagnostikuri@mail.ru</t>
  </si>
  <si>
    <t>წმინდა გიორგის #25</t>
  </si>
  <si>
    <t>01/1724/20</t>
  </si>
  <si>
    <t>493227114; 599118642; 568684068</t>
  </si>
  <si>
    <t>gogota58@mail.ru</t>
  </si>
  <si>
    <t>გენ. აბაშიძის ქ. #22</t>
  </si>
  <si>
    <t>01/1724/173</t>
  </si>
  <si>
    <t>0422251195; 577023581</t>
  </si>
  <si>
    <t>geo.clinic@mail.ru</t>
  </si>
  <si>
    <t>შპს "ნოვა მედი"</t>
  </si>
  <si>
    <t>ჭავჭავაძის ქ.N8</t>
  </si>
  <si>
    <t>01/1724/33</t>
  </si>
  <si>
    <t>0370276061;</t>
  </si>
  <si>
    <t>nova-medi@mail.ru</t>
  </si>
  <si>
    <t>01/1724/348</t>
  </si>
  <si>
    <t>2142609; 577411079</t>
  </si>
  <si>
    <t>24-bavshvta-poliklinika@mail.ru</t>
  </si>
  <si>
    <t>01/1724/107</t>
  </si>
  <si>
    <t>0358223195      599191952</t>
  </si>
  <si>
    <t>triomedi2015@gmail.com</t>
  </si>
  <si>
    <t>01/1724/40</t>
  </si>
  <si>
    <t>2750936;</t>
  </si>
  <si>
    <t>janmrteloba2012@yahoo.com</t>
  </si>
  <si>
    <t>თემქის დასახლება, XI მკ.რაიონი, I კვარტ.</t>
  </si>
  <si>
    <t>01/1724/26</t>
  </si>
  <si>
    <t>2607507, 2600021</t>
  </si>
  <si>
    <t>mguramishvili.pedclinic@yahoo.com</t>
  </si>
  <si>
    <t>01/1724/80</t>
  </si>
  <si>
    <t>555565620; 593387123</t>
  </si>
  <si>
    <t>sandomedi_tagi@diagnostic.ru</t>
  </si>
  <si>
    <t>ქ. ქუთაისი, თამარ მეფის № 5/7</t>
  </si>
  <si>
    <t>01/1724/319</t>
  </si>
  <si>
    <t>245681;250227</t>
  </si>
  <si>
    <t>medicina57@posta.ge</t>
  </si>
  <si>
    <t>01/1724/231</t>
  </si>
  <si>
    <t>568848484;599578746;</t>
  </si>
  <si>
    <t>zazaqamushadze@yahoo.com</t>
  </si>
  <si>
    <t>ერისთავის#3</t>
  </si>
  <si>
    <t>01/1724/313</t>
  </si>
  <si>
    <t>691626; 690346; 877415678 568222232</t>
  </si>
  <si>
    <t>v.mujaridze@yahoo.com b02@inbox.ru</t>
  </si>
  <si>
    <t>რუსთავი,წმინდა ნინოს  ქ.№3</t>
  </si>
  <si>
    <t>01/1724/187</t>
  </si>
  <si>
    <t>0341255350;599927570</t>
  </si>
  <si>
    <t>admin@ssrss.ge</t>
  </si>
  <si>
    <t>01/1724/116</t>
  </si>
  <si>
    <t>(422)253615;(422)253088, 877450282</t>
  </si>
  <si>
    <t>jemali_dumbadze@yahoo.com, info.infeqciuri@gmail.com</t>
  </si>
  <si>
    <t>01/1724/355</t>
  </si>
  <si>
    <t>0341295810;0341295071</t>
  </si>
  <si>
    <t>mchedlishvilimari88@gmail.com</t>
  </si>
  <si>
    <t>01/1724/57</t>
  </si>
  <si>
    <t>0431262420;0431236464</t>
  </si>
  <si>
    <t>centerHERA@gmail.com</t>
  </si>
  <si>
    <t>სენაკი, რუსთაველის ქ.#114</t>
  </si>
  <si>
    <t>01/1724/356</t>
  </si>
  <si>
    <t>821376846; 821376834</t>
  </si>
  <si>
    <t>senaki.poliklinika@yahoo.com</t>
  </si>
  <si>
    <t>01/1724/224</t>
  </si>
  <si>
    <t>258272:599488047:0431258274</t>
  </si>
  <si>
    <t>kchon@hotmail.com</t>
  </si>
  <si>
    <t>01/1724/212</t>
  </si>
  <si>
    <t>2774438</t>
  </si>
  <si>
    <t>info@urologycenter.ge</t>
  </si>
  <si>
    <t>01/1724/305</t>
  </si>
  <si>
    <t>0341294003, 593319020</t>
  </si>
  <si>
    <t>rustavimedhouse@gmail.com</t>
  </si>
  <si>
    <t>01/1724/190</t>
  </si>
  <si>
    <t>599 428222</t>
  </si>
  <si>
    <t>ninoimer@yahoo.fr</t>
  </si>
  <si>
    <t>01/1724/340</t>
  </si>
  <si>
    <t>2515965; 593326020;  ნატალია დგებუაძე-599 95 47 15</t>
  </si>
  <si>
    <t>policlinia14@yahoo.com</t>
  </si>
  <si>
    <t>რუსთაველის ქ.#22</t>
  </si>
  <si>
    <t>გურჯაანი, რუსთაველის ქ.#22</t>
  </si>
  <si>
    <t>01/1724/8</t>
  </si>
  <si>
    <t>(0) 353 225106 (0)353 226262</t>
  </si>
  <si>
    <t>kakhetiioni@gmail.com</t>
  </si>
  <si>
    <t>01/1724/331</t>
  </si>
  <si>
    <t>ქ.თბილისი, დიდი დიღმის დასახლება, 4 მ/რ, კორპ.9,ბინა N96.</t>
  </si>
  <si>
    <t>01/1724/36</t>
  </si>
  <si>
    <t>2792869, 577505333</t>
  </si>
  <si>
    <t>g.danelia@hotmail.com</t>
  </si>
  <si>
    <t>01/1724/350</t>
  </si>
  <si>
    <t>2202515; 577229959</t>
  </si>
  <si>
    <t>Kjaparidze@medihelp.ge</t>
  </si>
  <si>
    <t>ალადაშვილის ქ.#2ა</t>
  </si>
  <si>
    <t>01/1724/171</t>
  </si>
  <si>
    <t>350271420;350273791;350271658</t>
  </si>
  <si>
    <t>telavisbavshvta@yahoo.com</t>
  </si>
  <si>
    <t>01/1724/16</t>
  </si>
  <si>
    <t>შპს ქ. რუსთავის №1 პოლიკლინიკა</t>
  </si>
  <si>
    <t>01/1724/210</t>
  </si>
  <si>
    <t>0341288558;0341241403</t>
  </si>
  <si>
    <t>poliklinika1rustavi@yahoo.com</t>
  </si>
  <si>
    <t>01/1724/326</t>
  </si>
  <si>
    <t>თბილისი, ლუბლიანას, 5</t>
  </si>
  <si>
    <t>01/1724/51</t>
  </si>
  <si>
    <t>2516800</t>
  </si>
  <si>
    <t>mamology@hotmail.com</t>
  </si>
  <si>
    <t>ნინოშვილის N23</t>
  </si>
  <si>
    <t>01/1724/220</t>
  </si>
  <si>
    <t>2954029;2479001</t>
  </si>
  <si>
    <t>tinatin.kharadze@mail.ru</t>
  </si>
  <si>
    <t>01/1724/186</t>
  </si>
  <si>
    <t>2728949; 2141410; 2479811</t>
  </si>
  <si>
    <t>newmed@newmed.ge</t>
  </si>
  <si>
    <t>ს. ჩიქოვანის ქ. #14</t>
  </si>
  <si>
    <t>01/1724/296</t>
  </si>
  <si>
    <t>2364019; 2364021</t>
  </si>
  <si>
    <t>bavshvta.infeqciuri@gmail.com</t>
  </si>
  <si>
    <t>01/1724/120</t>
  </si>
  <si>
    <t>01/1724/263</t>
  </si>
  <si>
    <t>0371222673;595446477</t>
  </si>
  <si>
    <t>marimedi-m@yahoo.com</t>
  </si>
  <si>
    <t>შპს ,,ბედნიერი კახეთი'</t>
  </si>
  <si>
    <t>ქ. თბილისი. ზ.ფალიაშვილის ქ. N31.ბ.8</t>
  </si>
  <si>
    <t>01/1724/73</t>
  </si>
  <si>
    <t>599498761</t>
  </si>
  <si>
    <t>diabet@access.sanet.ge</t>
  </si>
  <si>
    <t>შპს  მარნეულის  ამბულატორია</t>
  </si>
  <si>
    <t>ქ.თბილისი,წყნეთის ქ 1 კორპ.ბN155</t>
  </si>
  <si>
    <t>01/1724/145</t>
  </si>
  <si>
    <t>5 91 91 97 84. 599 04 11 84</t>
  </si>
  <si>
    <t>ambulatoryofmarneuli@gmail.com</t>
  </si>
  <si>
    <t>ლუბლიანას 5, ჩაჩავას 1</t>
  </si>
  <si>
    <t>01/1724/346</t>
  </si>
  <si>
    <t>2517654; 599586878; 599587396</t>
  </si>
  <si>
    <t>01/1724/154</t>
  </si>
  <si>
    <t>გეგუთი (სოფელი)</t>
  </si>
  <si>
    <t>გეგუთი</t>
  </si>
  <si>
    <t>01/1724/25</t>
  </si>
  <si>
    <t>599912190</t>
  </si>
  <si>
    <t>ams-get@yahoo.com</t>
  </si>
  <si>
    <t>01/1724/266</t>
  </si>
  <si>
    <t>042277303; 577104910</t>
  </si>
  <si>
    <t>koba.kunchulia@gmail.com</t>
  </si>
  <si>
    <t>სოფ.ფონიჭალა</t>
  </si>
  <si>
    <t>01/1724/183</t>
  </si>
  <si>
    <t>2404205, 599246570 790246545</t>
  </si>
  <si>
    <t>ambulatoriapon@yahoo.com</t>
  </si>
  <si>
    <t>წინანდლის ქუჩა  #9</t>
  </si>
  <si>
    <t>01/1724/83</t>
  </si>
  <si>
    <t>2771905, 555164008</t>
  </si>
  <si>
    <t>xucishvili.l@mail.ru</t>
  </si>
  <si>
    <t>ქ. თბილისი, ვაჟა-ფშაველას 7კვარტ. კორპ.11, ბინა 14</t>
  </si>
  <si>
    <t>01/1724/122</t>
  </si>
  <si>
    <t>2225141, 2560360</t>
  </si>
  <si>
    <t>anna_skh@yahoo.com</t>
  </si>
  <si>
    <t>01/1724/133</t>
  </si>
  <si>
    <t>01/1724/49</t>
  </si>
  <si>
    <t>0493271538</t>
  </si>
  <si>
    <t>dareianiz@mail.ru</t>
  </si>
  <si>
    <t>01/1724/204</t>
  </si>
  <si>
    <t>599417103</t>
  </si>
  <si>
    <t>gkhorava@mfc.ge</t>
  </si>
  <si>
    <t>მელიქიშვილი ქუჩა #102 ბ</t>
  </si>
  <si>
    <t>01/1724/223</t>
  </si>
  <si>
    <t>0422272588  0422293883</t>
  </si>
  <si>
    <t>maritime.hospital@mh.com.ge</t>
  </si>
  <si>
    <t>01/1724/98</t>
  </si>
  <si>
    <t>364485; 364489; 895261018; 2364486</t>
  </si>
  <si>
    <t>info@cancer.ge</t>
  </si>
  <si>
    <t>01/1724/327</t>
  </si>
  <si>
    <t>2440050</t>
  </si>
  <si>
    <t>medeuro2015@gmail.com</t>
  </si>
  <si>
    <t>ვარკეთილი–3  I მ/რ კორპ.#17</t>
  </si>
  <si>
    <t>01/1724/226</t>
  </si>
  <si>
    <t>2796171 593307260</t>
  </si>
  <si>
    <t>p11.tina@mail.ru</t>
  </si>
  <si>
    <t>ილორის #14</t>
  </si>
  <si>
    <t>01/1724/328</t>
  </si>
  <si>
    <t>621714; 895599462</t>
  </si>
  <si>
    <t>ingaberaia@mail.ru</t>
  </si>
  <si>
    <t>01/1724/74</t>
  </si>
  <si>
    <t>2957220; 2958864; 598775452</t>
  </si>
  <si>
    <t>mkurnalim@yahoo.com</t>
  </si>
  <si>
    <t>ქ.რუსთავი, 8 მ/რ, N2 ბ N55</t>
  </si>
  <si>
    <t>ქ.რუსთავი, XXI მკრ 4ა</t>
  </si>
  <si>
    <t>01/1724/229</t>
  </si>
  <si>
    <t>592000290</t>
  </si>
  <si>
    <t>modikadze@rambler.ru</t>
  </si>
  <si>
    <t>01/1724/156</t>
  </si>
  <si>
    <t>2391393</t>
  </si>
  <si>
    <t>info@medlife.ge</t>
  </si>
  <si>
    <t>ქუთაისი, ჯავახიშვილის № 3,</t>
  </si>
  <si>
    <t>01/1724/58</t>
  </si>
  <si>
    <t>0431278844: 274430</t>
  </si>
  <si>
    <t>medpolyclinic2@gmail.com</t>
  </si>
  <si>
    <t>ვარკეთილი, მე–3 მასივი 1 კვ. კორპ. "ე"</t>
  </si>
  <si>
    <t>01/1724/179</t>
  </si>
  <si>
    <t>2747486; 599 964554</t>
  </si>
  <si>
    <t>laliko.pavliashvili@gmail.com</t>
  </si>
  <si>
    <t>ც. დადიანის ქ.#87</t>
  </si>
  <si>
    <t>01/1724/271</t>
  </si>
  <si>
    <t>2694945 2 694171</t>
  </si>
  <si>
    <t>mkurnalioriatasori@yahoo.com</t>
  </si>
  <si>
    <t>ქვეში (სოფელი)</t>
  </si>
  <si>
    <t>01/1724/108</t>
  </si>
  <si>
    <t>599569688;599736622</t>
  </si>
  <si>
    <t>nanarexviashvili03@mail.ru</t>
  </si>
  <si>
    <t>ხაშური, ლესელიძის ქ N10ა</t>
  </si>
  <si>
    <t>01/1724/221</t>
  </si>
  <si>
    <t>0368242927;599540422</t>
  </si>
  <si>
    <t>z.kvirikashvili@mail.ru</t>
  </si>
  <si>
    <t>ქ.თბილისი, ე.მანჯგალაძის ქ.N32</t>
  </si>
  <si>
    <t>01/1724/228</t>
  </si>
  <si>
    <t>599550719, 577758808</t>
  </si>
  <si>
    <t>newlife848@yahoo.com</t>
  </si>
  <si>
    <t>01/1724/153</t>
  </si>
  <si>
    <t>790558609, 599558609</t>
  </si>
  <si>
    <t>agarsevanishvili@mail.ru</t>
  </si>
  <si>
    <t>ბათუმი, გრიბოედოვის ქ.#39, ბ2</t>
  </si>
  <si>
    <t>01/1724/169</t>
  </si>
  <si>
    <t>577302874</t>
  </si>
  <si>
    <t>teona-76@mail.ru</t>
  </si>
  <si>
    <t>სიღნაღი (ქალაქი)</t>
  </si>
  <si>
    <t>01/1724/299</t>
  </si>
  <si>
    <t>599 937974</t>
  </si>
  <si>
    <t>socialuri_saxli@mail.ru</t>
  </si>
  <si>
    <t>01/1724/64</t>
  </si>
  <si>
    <t>nataberishvili@yahoo.com</t>
  </si>
  <si>
    <t>01/1724/254</t>
  </si>
  <si>
    <t>599506688</t>
  </si>
  <si>
    <t>Klinika_life_sagarejo@yahoo.com</t>
  </si>
  <si>
    <t>ჭავჭავაძის ქ.#10</t>
  </si>
  <si>
    <t>01/1724/136</t>
  </si>
  <si>
    <t>893313460;</t>
  </si>
  <si>
    <t>shps.pediatri@mail.ru</t>
  </si>
  <si>
    <t>01/1724/306</t>
  </si>
  <si>
    <t>დაბა სურამი, შ. რუსთაველის #196</t>
  </si>
  <si>
    <t>სურამი (სოფელი)</t>
  </si>
  <si>
    <t>01/1724/343</t>
  </si>
  <si>
    <t>0368270162,599157586</t>
  </si>
  <si>
    <t>ფალიაშვილი/მოსაშვილის ქ. N85/24</t>
  </si>
  <si>
    <t>01/1724/262</t>
  </si>
  <si>
    <t>577005656      577990878</t>
  </si>
  <si>
    <t>gtokhadze@mps.com.ge</t>
  </si>
  <si>
    <t>01/1724/102</t>
  </si>
  <si>
    <t>ჩოხატაურის ქუჩა #20</t>
  </si>
  <si>
    <t>01/1724/55</t>
  </si>
  <si>
    <t>899566505; 829674495</t>
  </si>
  <si>
    <t>Irina_goguadze@hotmail.com</t>
  </si>
  <si>
    <t>01/1724/151</t>
  </si>
  <si>
    <t>0492250995   599516273</t>
  </si>
  <si>
    <t>klinika.aisi96@gmeil.com</t>
  </si>
  <si>
    <t>რ.ლაღიძის ქ.N8.</t>
  </si>
  <si>
    <t>01/1724/143</t>
  </si>
  <si>
    <t>2305060/55;595516060</t>
  </si>
  <si>
    <t>mananamg@yahoo.com</t>
  </si>
  <si>
    <t>ზუგდიდი, ც.დადიანის ქ.#1</t>
  </si>
  <si>
    <t>01/1724/176</t>
  </si>
  <si>
    <t>597979756</t>
  </si>
  <si>
    <t>terminal2055@yahoo.com</t>
  </si>
  <si>
    <t>შპს მკურნალი XXI</t>
  </si>
  <si>
    <t>ქსანი (სოფელი)</t>
  </si>
  <si>
    <t>01/1724/75</t>
  </si>
  <si>
    <t>599293299</t>
  </si>
  <si>
    <t>სოლომონ მეორის №3</t>
  </si>
  <si>
    <t>01/1724/181</t>
  </si>
  <si>
    <t>593 657520; 555692919; 0432222882</t>
  </si>
  <si>
    <t>jaba_vanski@mail.ru</t>
  </si>
  <si>
    <t>01/1724/105</t>
  </si>
  <si>
    <t>0431 241911</t>
  </si>
  <si>
    <t>blbankkut@yandex.ru; kutblbank@yahoo.com</t>
  </si>
  <si>
    <t>01/1724/68</t>
  </si>
  <si>
    <t>შპს "სამკურნალო პროფილაქტიკური ცენტრი  "სიცოცხლე"</t>
  </si>
  <si>
    <t>თბილისი,პეკინის ქ.10</t>
  </si>
  <si>
    <t>01/1724/311</t>
  </si>
  <si>
    <t>570903044 ;599427033</t>
  </si>
  <si>
    <t>sicocxlelife@gmail.com</t>
  </si>
  <si>
    <t>შ.პ.ს. "კლინიკა მცხეთის  ქუჩაზე"</t>
  </si>
  <si>
    <t>ქ.თბილისი მცხეთის ქ.N24</t>
  </si>
  <si>
    <t>01/1724/232</t>
  </si>
  <si>
    <t>2907007. 599 50 95 69</t>
  </si>
  <si>
    <t>msclinic24@gmail.com</t>
  </si>
  <si>
    <t>წინანდლი ქ. #9</t>
  </si>
  <si>
    <t>01/1724/249</t>
  </si>
  <si>
    <t>2273060 2180479</t>
  </si>
  <si>
    <t>kel-kur-cxviri@mail.ru</t>
  </si>
  <si>
    <t>01/1724/225</t>
  </si>
  <si>
    <t>ზუგდიდი, კოსტავას ქ. 36</t>
  </si>
  <si>
    <t>ქ.ბათუმი, პუშკინის ქ.141, ბ.36.</t>
  </si>
  <si>
    <t>01/1724/125</t>
  </si>
  <si>
    <t>568000600</t>
  </si>
  <si>
    <t>mamology@gmail.com</t>
  </si>
  <si>
    <t>მაჩაბლის ქუჩა N1/6</t>
  </si>
  <si>
    <t>01/1724/148</t>
  </si>
  <si>
    <t>790616450</t>
  </si>
  <si>
    <t>t.Kalanda@yahoo.com</t>
  </si>
  <si>
    <t>01/1724/261</t>
  </si>
  <si>
    <t>922501; 989113</t>
  </si>
  <si>
    <t>Lzodelava@mail.ru</t>
  </si>
  <si>
    <t>01/1724/193</t>
  </si>
  <si>
    <t>2350145</t>
  </si>
  <si>
    <t>lkokosadze@gmail.com</t>
  </si>
  <si>
    <t>ქვ. ნიჩბისი (სოფელი)</t>
  </si>
  <si>
    <t>სოფელი ნიჩბისი</t>
  </si>
  <si>
    <t>01/1724/199</t>
  </si>
  <si>
    <t>593645984</t>
  </si>
  <si>
    <t>ვარკეთილი, კალოუბნის ქ. N16</t>
  </si>
  <si>
    <t>01/1724/124</t>
  </si>
  <si>
    <t>577190184, 2730034, 2738229; 591515089</t>
  </si>
  <si>
    <t>poliklinika73@mail.ru</t>
  </si>
  <si>
    <t>01/1724/118</t>
  </si>
  <si>
    <t>74792; 74794</t>
  </si>
  <si>
    <t>batumissamshobiarossaxli@mail.com</t>
  </si>
  <si>
    <t>მოსაშვილის ქ.#9</t>
  </si>
  <si>
    <t>01/1724/195</t>
  </si>
  <si>
    <t>577090150 599565045</t>
  </si>
  <si>
    <t>tzurashvili@hotmail.com</t>
  </si>
  <si>
    <t>შპს ციტო მედი</t>
  </si>
  <si>
    <t>ქ.თბილისი, ფალიაშვილის ქ.#40</t>
  </si>
  <si>
    <t>01/1724/19</t>
  </si>
  <si>
    <t>2946644</t>
  </si>
  <si>
    <t>likalab@inbox.ru</t>
  </si>
  <si>
    <t>01/1724/77</t>
  </si>
  <si>
    <t>თბილისი. ნიკოლაძის N2</t>
  </si>
  <si>
    <t>01/1724/12</t>
  </si>
  <si>
    <t>577774041 570908866</t>
  </si>
  <si>
    <t>gakhaliparteliani@yahoo.com</t>
  </si>
  <si>
    <t>01/1724/206</t>
  </si>
  <si>
    <t>0422252003; 599406044</t>
  </si>
  <si>
    <t>Tamaz-1961@mail.ru</t>
  </si>
  <si>
    <t>ჩხობაძის ქ. #16 (ტოლბუხინის, N16)</t>
  </si>
  <si>
    <t>01/1724/27</t>
  </si>
  <si>
    <t>248167; 593902602</t>
  </si>
  <si>
    <t>chikhladze.antonio@mail.ru</t>
  </si>
  <si>
    <t>ქავთარაძის ქ. N16</t>
  </si>
  <si>
    <t>01/1724/11</t>
  </si>
  <si>
    <t>2301080</t>
  </si>
  <si>
    <t>info@oftalmij.com</t>
  </si>
  <si>
    <t>ჯვარი (სოფელი)</t>
  </si>
  <si>
    <t>წალენჯიხა,ჯვარი, სტალინის ქ.#27</t>
  </si>
  <si>
    <t>01/1724/37</t>
  </si>
  <si>
    <t>599249836</t>
  </si>
  <si>
    <t>gochalipartia@mail.ru</t>
  </si>
  <si>
    <t>სანზონა, კორპ. #26, ბინა #10</t>
  </si>
  <si>
    <t>01/1724/230</t>
  </si>
  <si>
    <t>2359006</t>
  </si>
  <si>
    <t>clinical.cardiology@yahoo.com</t>
  </si>
  <si>
    <t>ჭიჭინაძის ქ.#11</t>
  </si>
  <si>
    <t>01/1724/10</t>
  </si>
  <si>
    <t>2401508, 2401661</t>
  </si>
  <si>
    <t>25poliklinika@mail.ru</t>
  </si>
  <si>
    <t>ა.წერეთლის გამზირი N93</t>
  </si>
  <si>
    <t>01/1724/162</t>
  </si>
  <si>
    <t>2345070; 2346879</t>
  </si>
  <si>
    <t>chiburdanidze.nino@yahoo.com</t>
  </si>
  <si>
    <t>ჩაჩავას ქ.#3</t>
  </si>
  <si>
    <t>01/1724/92</t>
  </si>
  <si>
    <t>599941554; 2518980; 2518970</t>
  </si>
  <si>
    <t>chikovanin@therapyclinic.ge</t>
  </si>
  <si>
    <t>თბილისი, ბარნოვის N71</t>
  </si>
  <si>
    <t>ჯიხაიში (სოფელი)</t>
  </si>
  <si>
    <t>01/1724/112</t>
  </si>
  <si>
    <t>577 223900 2241341</t>
  </si>
  <si>
    <t>info@ptc.ge</t>
  </si>
  <si>
    <t>01/1724/198</t>
  </si>
  <si>
    <t>ლენჯერი (სოფელი)</t>
  </si>
  <si>
    <t>მესტიის რ-ნი,სოფელი ლენჯერი.</t>
  </si>
  <si>
    <t>01/1724/95</t>
  </si>
  <si>
    <t>599275364</t>
  </si>
  <si>
    <t>guledanigegi85@gmail.com</t>
  </si>
  <si>
    <t>01/1724/318</t>
  </si>
  <si>
    <t>2951525;2654372</t>
  </si>
  <si>
    <t>2m.poliklinika@gmail.com</t>
  </si>
  <si>
    <t>01/1724/82</t>
  </si>
  <si>
    <t>ყაზბეგის ქ.1, ბ.24</t>
  </si>
  <si>
    <t>01/1724/259</t>
  </si>
  <si>
    <t>557952462</t>
  </si>
  <si>
    <t>sanomedcenter@gmail.com</t>
  </si>
  <si>
    <t>ქ.თბილისი .ლუბლიანას ქ.#5</t>
  </si>
  <si>
    <t>01/1724/358</t>
  </si>
  <si>
    <t>2 146491</t>
  </si>
  <si>
    <t>mmamuka63@hotmail.com	v.zerekidze@yahoo.com</t>
  </si>
  <si>
    <t>ქ.თბილისი,დ/დ.მე-3 მ/რ.N15 კორპ</t>
  </si>
  <si>
    <t>01/001/293</t>
  </si>
  <si>
    <t>599 272809,599540422</t>
  </si>
  <si>
    <t>Lomuashvilib@gmail.com</t>
  </si>
  <si>
    <t>01/1719/277</t>
  </si>
  <si>
    <t>01/1719/83</t>
  </si>
  <si>
    <t>01/1719/85</t>
  </si>
  <si>
    <t>01/1719/230</t>
  </si>
  <si>
    <t>01/1719/4</t>
  </si>
  <si>
    <t>01/1719/264</t>
  </si>
  <si>
    <t>01/1719/247</t>
  </si>
  <si>
    <t>0370271461</t>
  </si>
  <si>
    <t>z_abalaki@yahoo.com</t>
  </si>
  <si>
    <t>01/1719/169</t>
  </si>
  <si>
    <t>2397322</t>
  </si>
  <si>
    <t>gjavakhidze1@yahoo.com</t>
  </si>
  <si>
    <t>01/1719/77</t>
  </si>
  <si>
    <t>01/1719/201</t>
  </si>
  <si>
    <t>01/1719/154</t>
  </si>
  <si>
    <t>01/1719/33</t>
  </si>
  <si>
    <t>01/1719/221</t>
  </si>
  <si>
    <t>ქ.თბილისი,პეტრე იბერის ქუჩა, შესახვევი 11, ბ.16</t>
  </si>
  <si>
    <t>01/1719/116</t>
  </si>
  <si>
    <t>2581400</t>
  </si>
  <si>
    <t>newmcompany@gmail.com</t>
  </si>
  <si>
    <t>01/1719/213</t>
  </si>
  <si>
    <t>01/1719/225</t>
  </si>
  <si>
    <t>თბილისი, ქავთარაძის ქ. N1/4 ბლოკი ა ბ.13</t>
  </si>
  <si>
    <t>01/1719/251</t>
  </si>
  <si>
    <t>595258877</t>
  </si>
  <si>
    <t>nlabauri@yahoo.com</t>
  </si>
  <si>
    <t>01/1719/70</t>
  </si>
  <si>
    <t>01/1719/104</t>
  </si>
  <si>
    <t>01/1719/113</t>
  </si>
  <si>
    <t>დაბა ბაკურიანი (სოფელი)</t>
  </si>
  <si>
    <t>გუდაური (სოფელი)</t>
  </si>
  <si>
    <t>01/1719/43</t>
  </si>
  <si>
    <t>01/1719/132</t>
  </si>
  <si>
    <t>gigajav@yahoo.com</t>
  </si>
  <si>
    <t>01/1719/144</t>
  </si>
  <si>
    <t>რუსთაველის ქ. #4</t>
  </si>
  <si>
    <t>01/1719/121</t>
  </si>
  <si>
    <t>0369231656; 593909911</t>
  </si>
  <si>
    <t>Spsdastaqari_qareli@mail.ru</t>
  </si>
  <si>
    <t>01/1719/57</t>
  </si>
  <si>
    <t>01/1719/92</t>
  </si>
  <si>
    <t>01/1719/12</t>
  </si>
  <si>
    <t>599163248: 0431244732</t>
  </si>
  <si>
    <t>rkinigzis.poliklinika@mail.ru</t>
  </si>
  <si>
    <t>01/1719/72</t>
  </si>
  <si>
    <t>01/1719/205</t>
  </si>
  <si>
    <t>დემეტრე თავდადებულის ქ.N20, ბ.18</t>
  </si>
  <si>
    <t>01/1719/271</t>
  </si>
  <si>
    <t>591020404, 577119150</t>
  </si>
  <si>
    <t>Ikokosadze@gmail.com</t>
  </si>
  <si>
    <t>01/1719/223</t>
  </si>
  <si>
    <t>01/1719/220</t>
  </si>
  <si>
    <t>0431243909</t>
  </si>
  <si>
    <t>vipci.qutaisi@gmail.com</t>
  </si>
  <si>
    <t>ქუთაისი, ივ.ჯავახიშვილის ქ.N8, ბ.16.</t>
  </si>
  <si>
    <t>01/1719/249</t>
  </si>
  <si>
    <t>595408705</t>
  </si>
  <si>
    <t>Caduceuskutaisi@gmail.com</t>
  </si>
  <si>
    <t>01/1719/238</t>
  </si>
  <si>
    <t>01/1719/209</t>
  </si>
  <si>
    <t>01/1719/55</t>
  </si>
  <si>
    <t>01/1719/48</t>
  </si>
  <si>
    <t>01/1719/51</t>
  </si>
  <si>
    <t>01/1719/246</t>
  </si>
  <si>
    <t>01/1719/124</t>
  </si>
  <si>
    <t>2746497</t>
  </si>
  <si>
    <t>manana.gab@gmail.com</t>
  </si>
  <si>
    <t>ჯვარი,სტალინის ქ.#27</t>
  </si>
  <si>
    <t>01/1719/135</t>
  </si>
  <si>
    <t>593313529 568210329</t>
  </si>
  <si>
    <t>xatunalemonjava@mail.ru</t>
  </si>
  <si>
    <t>ქუთაისი, ტოლბუხიძის #16</t>
  </si>
  <si>
    <t>01/1719/97</t>
  </si>
  <si>
    <t>823176723; 877348348</t>
  </si>
  <si>
    <t>chkhobadzeclinic@gmail.com</t>
  </si>
  <si>
    <t>კ. მარჯანიშვილი-გ. ჩერნიშვილის ქ. N40/18</t>
  </si>
  <si>
    <t>01/1719/26</t>
  </si>
  <si>
    <t>577151448</t>
  </si>
  <si>
    <t>bukhaidze@gmail.com</t>
  </si>
  <si>
    <t>01/1719/228</t>
  </si>
  <si>
    <t>01/1719/183</t>
  </si>
  <si>
    <t>01/1719/219</t>
  </si>
  <si>
    <t>01/1719/276</t>
  </si>
  <si>
    <t>ქ. თბილისი. დ. კლდიაშვილის ქ. N15</t>
  </si>
  <si>
    <t>01/1719/202</t>
  </si>
  <si>
    <t>593616752,599280463</t>
  </si>
  <si>
    <t>doctor.hause2015@yahoo.com</t>
  </si>
  <si>
    <t>01/1719/108</t>
  </si>
  <si>
    <t>01/1719/190</t>
  </si>
  <si>
    <t>01/1719/147</t>
  </si>
  <si>
    <t>01/1719/224</t>
  </si>
  <si>
    <t>01/1719/214</t>
  </si>
  <si>
    <t>01/1719/25</t>
  </si>
  <si>
    <t>01/1719/111</t>
  </si>
  <si>
    <t>01/1719/204</t>
  </si>
  <si>
    <t>01/1719/174</t>
  </si>
  <si>
    <t>01/1719/31</t>
  </si>
  <si>
    <t>01/1719/273</t>
  </si>
  <si>
    <t>01/1719/258</t>
  </si>
  <si>
    <t>01/1719/40</t>
  </si>
  <si>
    <t>01/1719/68</t>
  </si>
  <si>
    <t>01/1719/269</t>
  </si>
  <si>
    <t>01/1719/44</t>
  </si>
  <si>
    <t>599104054</t>
  </si>
  <si>
    <t>doctorlevani@gmail.com</t>
  </si>
  <si>
    <t>ზუგდიდის რ-ნი. სოფ. დარჩელი</t>
  </si>
  <si>
    <t>01/1719/42</t>
  </si>
  <si>
    <t>599 949702</t>
  </si>
  <si>
    <t>darcheli2015@gmail.com</t>
  </si>
  <si>
    <t>01/1719/112</t>
  </si>
  <si>
    <t>01/1719/141</t>
  </si>
  <si>
    <t>01/1719/114</t>
  </si>
  <si>
    <t>01/1719/159</t>
  </si>
  <si>
    <t>01/1719/21</t>
  </si>
  <si>
    <t>579719511</t>
  </si>
  <si>
    <t>01/1719/163</t>
  </si>
  <si>
    <t>01/1719/222</t>
  </si>
  <si>
    <t>01/1719/14</t>
  </si>
  <si>
    <t>01/1719/270</t>
  </si>
  <si>
    <t>ვარკეთილი, ზ/ პლატო, II მ/რ, კორპ №29</t>
  </si>
  <si>
    <t>01/1719/7</t>
  </si>
  <si>
    <t>577214478 322374401</t>
  </si>
  <si>
    <t>isgeorgia@gmail.com tkveniklinika@gmail.com</t>
  </si>
  <si>
    <t>01/1719/151</t>
  </si>
  <si>
    <t>01/1719/178</t>
  </si>
  <si>
    <t>0370275680; 0370224057</t>
  </si>
  <si>
    <t>mean-ginekologia@mail.ru</t>
  </si>
  <si>
    <t>01/1719/20</t>
  </si>
  <si>
    <t>ქუთაისი, ზ.გამსახურდიას 1 შეს. #15</t>
  </si>
  <si>
    <t>01/1719/254</t>
  </si>
  <si>
    <t>823165014; 899555770</t>
  </si>
  <si>
    <t>clinic.beaumonde@gmail.com</t>
  </si>
  <si>
    <t>01/1719/110</t>
  </si>
  <si>
    <t>01/1719/73</t>
  </si>
  <si>
    <t>ქ. თბილისი. ლუბლიანას ქ. N21 ა</t>
  </si>
  <si>
    <t>01/1719/259</t>
  </si>
  <si>
    <t>01/1719/105</t>
  </si>
  <si>
    <t>01/1719/268</t>
  </si>
  <si>
    <t>01/1719/102</t>
  </si>
  <si>
    <t>01/1719/170</t>
  </si>
  <si>
    <t>01/1719/235</t>
  </si>
  <si>
    <t>01/1719/117</t>
  </si>
  <si>
    <t>რუსთავის გზატკეცილი 18/22</t>
  </si>
  <si>
    <t>01/1719/99</t>
  </si>
  <si>
    <t>598 581733-ახალი).  0322241474.  551 711911. 595158383</t>
  </si>
  <si>
    <t>clinicmedgeorgia@gmail.com-ახალი)georgia.m@mail.ru</t>
  </si>
  <si>
    <t>ბერბუკის ქ. #10</t>
  </si>
  <si>
    <t>01/1719/103</t>
  </si>
  <si>
    <t>032 2330833; 599333430</t>
  </si>
  <si>
    <t>lkartozia@medicalhouse.ge</t>
  </si>
  <si>
    <t>01/1719/187</t>
  </si>
  <si>
    <t>01/1719/2</t>
  </si>
  <si>
    <t>01/1719/16</t>
  </si>
  <si>
    <t>2234023</t>
  </si>
  <si>
    <t>lkarazanashvili@mmt.ge</t>
  </si>
  <si>
    <t>01/1719/248</t>
  </si>
  <si>
    <t>შპს ქ.თბილისის კარდიოლოგიური საავადმყოფო</t>
  </si>
  <si>
    <t>დ. უზნაძის ქ. №49</t>
  </si>
  <si>
    <t>01/1719/252</t>
  </si>
  <si>
    <t>2956089; 2955012; 2957020</t>
  </si>
  <si>
    <t>teimuraz@mail.ru</t>
  </si>
  <si>
    <t>01/1719/34</t>
  </si>
  <si>
    <t>596925; 596926; 596927; 596929</t>
  </si>
  <si>
    <t>info@neomed.ge</t>
  </si>
  <si>
    <t>01/1719/180</t>
  </si>
  <si>
    <t>ლორთქიფანიძის 1. N13</t>
  </si>
  <si>
    <t>01/1719/89</t>
  </si>
  <si>
    <t>262727</t>
  </si>
  <si>
    <t>2samshobiaro@mail.ru</t>
  </si>
  <si>
    <t>01/1719/175</t>
  </si>
  <si>
    <t>01/1719/162</t>
  </si>
  <si>
    <t>01/1719/231</t>
  </si>
  <si>
    <t>01/1719/244</t>
  </si>
  <si>
    <t>01/1719/71</t>
  </si>
  <si>
    <t>ნუცუბიძის  IV მკრ, 19ა კორპუსი</t>
  </si>
  <si>
    <t>01/1719/109</t>
  </si>
  <si>
    <t>253044; 913081</t>
  </si>
  <si>
    <t>hemaclinic@yahoo.com</t>
  </si>
  <si>
    <t>01/1719/22</t>
  </si>
  <si>
    <t>01/1719/255</t>
  </si>
  <si>
    <t>01/1719/168</t>
  </si>
  <si>
    <t>01/1719/177</t>
  </si>
  <si>
    <t>გ. ბრწყინვალეს ქ.149</t>
  </si>
  <si>
    <t>01/1719/56</t>
  </si>
  <si>
    <t>221417; 042217877;599119472</t>
  </si>
  <si>
    <t>Salve.klinika@mail.ru</t>
  </si>
  <si>
    <t>01/1719/3</t>
  </si>
  <si>
    <t>01/1719/250</t>
  </si>
  <si>
    <t>01/1719/160</t>
  </si>
  <si>
    <t>01/1719/195</t>
  </si>
  <si>
    <t>ჩაჩავას ქ.#1</t>
  </si>
  <si>
    <t>01/1719/171</t>
  </si>
  <si>
    <t>2518718</t>
  </si>
  <si>
    <t>diabprevention@gmail.com</t>
  </si>
  <si>
    <t>01/1719/172</t>
  </si>
  <si>
    <t>01/1719/32</t>
  </si>
  <si>
    <t>01/1719/94</t>
  </si>
  <si>
    <t>01/1719/5</t>
  </si>
  <si>
    <t>ლუბლიანას ქ.2/6, მე-3 სართული.</t>
  </si>
  <si>
    <t>01/1719/275</t>
  </si>
  <si>
    <t>2157777,2157771</t>
  </si>
  <si>
    <t>info@invitro.ge</t>
  </si>
  <si>
    <t>სოფელი დიღომი, ვეფხისტყაოსნის 38</t>
  </si>
  <si>
    <t>01/1719/78</t>
  </si>
  <si>
    <t>238480;</t>
  </si>
  <si>
    <t>imedis.klinika@yahoo.com, davidkobeshavidze@yahoo.com</t>
  </si>
  <si>
    <t>01/1719/164</t>
  </si>
  <si>
    <t>01/1719/120</t>
  </si>
  <si>
    <t>577909056</t>
  </si>
  <si>
    <t>Dvalidze@doctor.com</t>
  </si>
  <si>
    <t>01/1719/27</t>
  </si>
  <si>
    <t>01/1719/46</t>
  </si>
  <si>
    <t>01/1719/136</t>
  </si>
  <si>
    <t>01/1719/119</t>
  </si>
  <si>
    <t>01/1719/182</t>
  </si>
  <si>
    <t>01/1719/257</t>
  </si>
  <si>
    <t>სენაკი, რუსთაველის 110</t>
  </si>
  <si>
    <t>01/1719/227</t>
  </si>
  <si>
    <t>0413275759; 0413276230</t>
  </si>
  <si>
    <t>senaki-hospital@mail.ru</t>
  </si>
  <si>
    <t>01/1719/143</t>
  </si>
  <si>
    <t>01/1719/9</t>
  </si>
  <si>
    <t>01/1719/262</t>
  </si>
  <si>
    <t>01/1719/245</t>
  </si>
  <si>
    <t>01/1719/39</t>
  </si>
  <si>
    <t>საჩხერე,გომართელის ქ.17</t>
  </si>
  <si>
    <t>ლეკიანი (სოფელი)</t>
  </si>
  <si>
    <t>01/1719/193</t>
  </si>
  <si>
    <t>790900890</t>
  </si>
  <si>
    <t>m.jokharidze@nugeshi.ge</t>
  </si>
  <si>
    <t>01/1719/197</t>
  </si>
  <si>
    <t>01/1719/150</t>
  </si>
  <si>
    <t>2186186; 2186187</t>
  </si>
  <si>
    <t>usdc@gd.ge</t>
  </si>
  <si>
    <t>01/1719/91</t>
  </si>
  <si>
    <t>01/1719/101</t>
  </si>
  <si>
    <t>01/1719/50</t>
  </si>
  <si>
    <t>ლუბლიანას ქ. #2/6</t>
  </si>
  <si>
    <t>01/1719/130</t>
  </si>
  <si>
    <t>2530033;</t>
  </si>
  <si>
    <t>info@icch.ge</t>
  </si>
  <si>
    <t>სოფელი საქობო</t>
  </si>
  <si>
    <t>01/1719/61</t>
  </si>
  <si>
    <t>599965570; 0355236300</t>
  </si>
  <si>
    <t>lelapanacea@gmail.com</t>
  </si>
  <si>
    <t>01/1719/203</t>
  </si>
  <si>
    <t>თბილისი, ნ. გოგოლის ქ. #18</t>
  </si>
  <si>
    <t>01/1719/17</t>
  </si>
  <si>
    <t>2703141; 2706414 577008787 577008744</t>
  </si>
  <si>
    <t>ninsvanidze@gmail.com</t>
  </si>
  <si>
    <t>01/1719/100</t>
  </si>
  <si>
    <t>01/1719/165</t>
  </si>
  <si>
    <t>ქ. თბილისი. 3 მას. 9კვ. კორპ.3. ბინა 4</t>
  </si>
  <si>
    <t>01/1719/47</t>
  </si>
  <si>
    <t>557 32 10 93</t>
  </si>
  <si>
    <t>pedclinic@mail.ru</t>
  </si>
  <si>
    <t>ჯვარი სტალინის ქ.#28</t>
  </si>
  <si>
    <t>01/1719/140</t>
  </si>
  <si>
    <t>593313926; 593313539</t>
  </si>
  <si>
    <t>01/1719/242</t>
  </si>
  <si>
    <t>აბაშა, თავისუფლების ქ.№143</t>
  </si>
  <si>
    <t>01/1719/41</t>
  </si>
  <si>
    <t>599903771;577751536</t>
  </si>
  <si>
    <t>mmimonoshvili@mfc.ge</t>
  </si>
  <si>
    <t>01/1719/90</t>
  </si>
  <si>
    <t>01/1719/166</t>
  </si>
  <si>
    <t>01/1719/115</t>
  </si>
  <si>
    <t>ვაკე-საბურთალო / ფალიაშვილის N 62ა</t>
  </si>
  <si>
    <t>01/1719/118</t>
  </si>
  <si>
    <t>597410708</t>
  </si>
  <si>
    <t>senamed@mail.ru</t>
  </si>
  <si>
    <t>თბილისი, წინანდლის ქ.N27.</t>
  </si>
  <si>
    <t>01/1719/198</t>
  </si>
  <si>
    <t>2772467  2273531</t>
  </si>
  <si>
    <t>01/1719/137</t>
  </si>
  <si>
    <t>01/1719/176</t>
  </si>
  <si>
    <t>01/1719/215</t>
  </si>
  <si>
    <t>01/1719/210</t>
  </si>
  <si>
    <t>01/1719/256</t>
  </si>
  <si>
    <t>01/1719/30</t>
  </si>
  <si>
    <t>01/1719/184</t>
  </si>
  <si>
    <t>01/1719/199</t>
  </si>
  <si>
    <t>01/1719/156</t>
  </si>
  <si>
    <t>ზესტაფონი, დ. აღმაშენებლის I შეს. N1(იყო რუსთაველის ქ. №6 (თბილისი, კოსტავას ქ. №67, ბ. 71)</t>
  </si>
  <si>
    <t>01/1719/19</t>
  </si>
  <si>
    <t>01/1719/217</t>
  </si>
  <si>
    <t>599214115</t>
  </si>
  <si>
    <t>teachikviladze@innonamedical.ge</t>
  </si>
  <si>
    <t>01/1719/6</t>
  </si>
  <si>
    <t>წულუკიძის ქ. N4</t>
  </si>
  <si>
    <t>01/1719/211</t>
  </si>
  <si>
    <t>899213596; 827122417</t>
  </si>
  <si>
    <t>samshobiaro@posta.ge</t>
  </si>
  <si>
    <t>ქ.თბილისი თევდორე მღდვლის N13</t>
  </si>
  <si>
    <t>01/1719/149</t>
  </si>
  <si>
    <t>0322345955;599544990;577456785</t>
  </si>
  <si>
    <t>skobaladze@ent.com.g</t>
  </si>
  <si>
    <t>01/1719/80</t>
  </si>
  <si>
    <t>ქ.თბილისი,ყიფშიძის ქ.N3ბ</t>
  </si>
  <si>
    <t>01/1719/208</t>
  </si>
  <si>
    <t>599794145,595080822</t>
  </si>
  <si>
    <t>contact@globalmed.ge</t>
  </si>
  <si>
    <t>01/1719/62</t>
  </si>
  <si>
    <t>01/1719/8</t>
  </si>
  <si>
    <t>01/1719/158</t>
  </si>
  <si>
    <t>01/1719/139</t>
  </si>
  <si>
    <t>01/1719/179</t>
  </si>
  <si>
    <t>01/1719/148</t>
  </si>
  <si>
    <t>01/1719/28</t>
  </si>
  <si>
    <t>01/1719/196</t>
  </si>
  <si>
    <t>01/1719/35</t>
  </si>
  <si>
    <t>01/1719/185</t>
  </si>
  <si>
    <t>01/1719/106</t>
  </si>
  <si>
    <t>0422279553;599262757;577452121</t>
  </si>
  <si>
    <t>sagitariusimarine@gmail.com</t>
  </si>
  <si>
    <t>01/1719/263</t>
  </si>
  <si>
    <t>01/1719/11</t>
  </si>
  <si>
    <t>თბილისი, ლუბლიანას ქ. №33</t>
  </si>
  <si>
    <t>01/1719/167</t>
  </si>
  <si>
    <t>თბილისი, უზნაძის ქ. 103</t>
  </si>
  <si>
    <t>01/1719/45</t>
  </si>
  <si>
    <t>01/1719/125</t>
  </si>
  <si>
    <t>01/1719/122</t>
  </si>
  <si>
    <t>01/1719/107</t>
  </si>
  <si>
    <t>01/1719/82</t>
  </si>
  <si>
    <t>01/1719/207</t>
  </si>
  <si>
    <t>01/1719/38</t>
  </si>
  <si>
    <t>01/1719/64</t>
  </si>
  <si>
    <t>ტ. ტაბიძის ქ. I შეს. #3</t>
  </si>
  <si>
    <t>01/1719/239</t>
  </si>
  <si>
    <t>303400, 294200; 877412236</t>
  </si>
  <si>
    <t>alss.emergency@gmail.com</t>
  </si>
  <si>
    <t>ი.ჯანელიძის ქ.#3</t>
  </si>
  <si>
    <t>01/1719/18</t>
  </si>
  <si>
    <t>0354222385; 0354222486</t>
  </si>
  <si>
    <t>kelaptariltd@mail.ru</t>
  </si>
  <si>
    <t>01/1719/128</t>
  </si>
  <si>
    <t>01/1719/233</t>
  </si>
  <si>
    <t>01/1719/194</t>
  </si>
  <si>
    <t>01/1719/155</t>
  </si>
  <si>
    <t>ქუთაისი,  მუსხელიშვილის ქ. N1ა</t>
  </si>
  <si>
    <t>01/1719/200</t>
  </si>
  <si>
    <t>295481</t>
  </si>
  <si>
    <t>baqiaa14@rambler.ru</t>
  </si>
  <si>
    <t>01/1719/212</t>
  </si>
  <si>
    <t>01/1719/142</t>
  </si>
  <si>
    <t>01/1719/267</t>
  </si>
  <si>
    <t>0496273322;0496273684</t>
  </si>
  <si>
    <t>Child_health@mail.ru</t>
  </si>
  <si>
    <t>01/1719/95</t>
  </si>
  <si>
    <t>01/1719/96</t>
  </si>
  <si>
    <t>01/1719/69</t>
  </si>
  <si>
    <t>01/1719/241</t>
  </si>
  <si>
    <t>01/1719/66</t>
  </si>
  <si>
    <t>01/1719/206</t>
  </si>
  <si>
    <t>312278; 392149</t>
  </si>
  <si>
    <t>ic@caucasus.net</t>
  </si>
  <si>
    <t>01/1719/74</t>
  </si>
  <si>
    <t>ზუგდიდი ონარია</t>
  </si>
  <si>
    <t>01/1719/79</t>
  </si>
  <si>
    <t>899185850; 821529379</t>
  </si>
  <si>
    <t>zuin@georgianhospital.ge</t>
  </si>
  <si>
    <t>01/1719/173</t>
  </si>
  <si>
    <t>01/1719/52</t>
  </si>
  <si>
    <t>01/1719/234</t>
  </si>
  <si>
    <t>01/1719/131</t>
  </si>
  <si>
    <t>01/1719/10</t>
  </si>
  <si>
    <t>01/1719/76</t>
  </si>
  <si>
    <t>ქუთაისი. დ. ავალიანის ქ. N18</t>
  </si>
  <si>
    <t>01/1719/145</t>
  </si>
  <si>
    <t>599202074        0431-24-87-97</t>
  </si>
  <si>
    <t>sophosopho2013@gmail.com</t>
  </si>
  <si>
    <t>01/1719/58</t>
  </si>
  <si>
    <t>01/1719/60</t>
  </si>
  <si>
    <t>01/1719/49</t>
  </si>
  <si>
    <t>01/1719/240</t>
  </si>
  <si>
    <t>748355; 746719</t>
  </si>
  <si>
    <t>verakap@rambler.ru; revaztabukashvili@rambler.ru</t>
  </si>
  <si>
    <t>01/1719/181</t>
  </si>
  <si>
    <t>შპს "თბილისის ზღვის ჰოსპიტალი".</t>
  </si>
  <si>
    <t>ქ.თბილისი, თამარაშვილის ქ.N13, სად.2, ბ.53.</t>
  </si>
  <si>
    <t>01/1719/189</t>
  </si>
  <si>
    <t>2505033</t>
  </si>
  <si>
    <t>t.akhaladze@tsh.ge</t>
  </si>
  <si>
    <t>01/1719/261</t>
  </si>
  <si>
    <t>ქუთაისი, ცისფერყანწელთა ქ.  N2</t>
  </si>
  <si>
    <t>01/1719/146</t>
  </si>
  <si>
    <t>0431243055</t>
  </si>
  <si>
    <t>gogagab@gmail.com</t>
  </si>
  <si>
    <t>01/1719/129</t>
  </si>
  <si>
    <t>01/1719/127</t>
  </si>
  <si>
    <t>01/1719/37</t>
  </si>
  <si>
    <t>01/1719/75</t>
  </si>
  <si>
    <t>01/1719/13</t>
  </si>
  <si>
    <t>01/1719/81</t>
  </si>
  <si>
    <t>01/1719/23</t>
  </si>
  <si>
    <t>თბილისი,ი.ჭავჭავაძის #37დ</t>
  </si>
  <si>
    <t>01/1719/153</t>
  </si>
  <si>
    <t>252038, 252039; 899979399</t>
  </si>
  <si>
    <t>mbegiashvili@iunona.ge</t>
  </si>
  <si>
    <t>01/1719/84</t>
  </si>
  <si>
    <t>01/1719/218</t>
  </si>
  <si>
    <t>01/1719/152</t>
  </si>
  <si>
    <t>01/1719/36</t>
  </si>
  <si>
    <t>01/1719/192</t>
  </si>
  <si>
    <t>01/1719/260</t>
  </si>
  <si>
    <t>599957111</t>
  </si>
  <si>
    <t>avtandililomia@yahoo.com</t>
  </si>
  <si>
    <t>01/1719/123</t>
  </si>
  <si>
    <t>01/1719/15</t>
  </si>
  <si>
    <t>01/1719/88</t>
  </si>
  <si>
    <t>01/001/263</t>
  </si>
  <si>
    <t>01/001/260</t>
  </si>
  <si>
    <t>01/001/291</t>
  </si>
  <si>
    <t>01/1707/23</t>
  </si>
  <si>
    <t>01/001/261</t>
  </si>
  <si>
    <t>01/1726/107</t>
  </si>
  <si>
    <t>01/1713/11</t>
  </si>
  <si>
    <t>01/1711/140</t>
  </si>
  <si>
    <t>01/1711/139</t>
  </si>
  <si>
    <t>01/1711/138</t>
  </si>
  <si>
    <t>01/1711/137</t>
  </si>
  <si>
    <t>01/1711/136</t>
  </si>
  <si>
    <t>01/1711/135</t>
  </si>
  <si>
    <t>01/1711/134</t>
  </si>
  <si>
    <t>01/1711/133</t>
  </si>
  <si>
    <t>01/1711/132</t>
  </si>
  <si>
    <t>01/1711/131</t>
  </si>
  <si>
    <t>01/1711/130</t>
  </si>
  <si>
    <t>01/1711/129</t>
  </si>
  <si>
    <t>01/1711/128</t>
  </si>
  <si>
    <t>შპს საქართველოს ონკოლოგიის ნაციონალური ცენტრი</t>
  </si>
  <si>
    <t>თბილისი, ბახტრიონის ქ. №29, ბ.88</t>
  </si>
  <si>
    <t>01/1726/106</t>
  </si>
  <si>
    <t>0322397716; 0322390827</t>
  </si>
  <si>
    <t>ncc.marina@gmail.com</t>
  </si>
  <si>
    <t>ქ. ზუგდიდი, თავისუფლების ქ. 22ა</t>
  </si>
  <si>
    <t>01/1726/105</t>
  </si>
  <si>
    <t>0415229952</t>
  </si>
  <si>
    <t>nonapipia@yahoo.com</t>
  </si>
  <si>
    <t>ქ. თბილისი,წინანდლის ქ. N9 შენობა N2(10 სართ)</t>
  </si>
  <si>
    <t>01/1726/103</t>
  </si>
  <si>
    <t>01/1726/102</t>
  </si>
  <si>
    <t>01/1711/123</t>
  </si>
  <si>
    <t>01/1713/9</t>
  </si>
  <si>
    <t>01/1711/122</t>
  </si>
  <si>
    <t>01/1711/121</t>
  </si>
  <si>
    <t>01/1711/120</t>
  </si>
  <si>
    <t>01/1711/119</t>
  </si>
  <si>
    <t>01/1711/118</t>
  </si>
  <si>
    <t>01/1711/117</t>
  </si>
  <si>
    <t>01/1711/116</t>
  </si>
  <si>
    <t>01/1711/115</t>
  </si>
  <si>
    <t>01/1711/114</t>
  </si>
  <si>
    <t>01/1711/113</t>
  </si>
  <si>
    <t>01/1711/112</t>
  </si>
  <si>
    <t>01/1711/110</t>
  </si>
  <si>
    <t>01/1711/109</t>
  </si>
  <si>
    <t>01/1711/100</t>
  </si>
  <si>
    <t>01/1711/95</t>
  </si>
  <si>
    <t>01/1711/94</t>
  </si>
  <si>
    <t>01/1711/93</t>
  </si>
  <si>
    <t>01/1711/92</t>
  </si>
  <si>
    <t>01/1711/91</t>
  </si>
  <si>
    <t>01/1711/84</t>
  </si>
  <si>
    <t>01/1711/81</t>
  </si>
  <si>
    <t>ლვოვის ქ. #65</t>
  </si>
  <si>
    <t>01/1711/79</t>
  </si>
  <si>
    <t>2518620,2518623</t>
  </si>
  <si>
    <t>ltd.embrio@mail.ru</t>
  </si>
  <si>
    <t>გაუქმებული (შეცდომით შეყვანილი)</t>
  </si>
  <si>
    <t>01/1711/78</t>
  </si>
  <si>
    <t>წნორი (სოფელი)</t>
  </si>
  <si>
    <t>წნორი, სტალინის ქ.#21</t>
  </si>
  <si>
    <t>01/1711/77</t>
  </si>
  <si>
    <t>599927194; 243680</t>
  </si>
  <si>
    <t>shpsdemetrashvili@mail.ru</t>
  </si>
  <si>
    <t>წმ. ქეთევან დედოფლის გამზ. # 18-20-22/ნ. იზაშვილის ქ. # 3. ბ. 3</t>
  </si>
  <si>
    <t>01/1711/76</t>
  </si>
  <si>
    <t>davarashviliclinic@gmail.com</t>
  </si>
  <si>
    <t>მიქაბერიძის ქ.#3</t>
  </si>
  <si>
    <t>01/1711/75</t>
  </si>
  <si>
    <t>78422;</t>
  </si>
  <si>
    <t>Potisam@mail.ru</t>
  </si>
  <si>
    <t>01/1711/74</t>
  </si>
  <si>
    <t>01/1711/73</t>
  </si>
  <si>
    <t>01/1711/72</t>
  </si>
  <si>
    <t>01/1711/71</t>
  </si>
  <si>
    <t>01/1711/68</t>
  </si>
  <si>
    <t>01/1711/62</t>
  </si>
  <si>
    <t>01/1711/55</t>
  </si>
  <si>
    <t>01/1711/54</t>
  </si>
  <si>
    <t>01/1711/52</t>
  </si>
  <si>
    <t>01/1711/51</t>
  </si>
  <si>
    <t>კოსტავას ქ.#11</t>
  </si>
  <si>
    <t>01/1711/50</t>
  </si>
  <si>
    <t>599463439</t>
  </si>
  <si>
    <t>vaxtan.todua7@gmail.com</t>
  </si>
  <si>
    <t>01/1711/48</t>
  </si>
  <si>
    <t>01/1711/47</t>
  </si>
  <si>
    <t>01/1711/46</t>
  </si>
  <si>
    <t>01/1711/45</t>
  </si>
  <si>
    <t>01/1711/44</t>
  </si>
  <si>
    <t>01/1711/43</t>
  </si>
  <si>
    <t>01/1711/41</t>
  </si>
  <si>
    <t>01/1711/40</t>
  </si>
  <si>
    <t>2304564;2304127;599946855</t>
  </si>
  <si>
    <t>mariteq@yahoo.com</t>
  </si>
  <si>
    <t>01/1711/39</t>
  </si>
  <si>
    <t>01/1711/38</t>
  </si>
  <si>
    <t>01/1711/37</t>
  </si>
  <si>
    <t>2746305; 2775836</t>
  </si>
  <si>
    <t>axalisamshobiarocentri@mail.ru</t>
  </si>
  <si>
    <t>01/1711/36</t>
  </si>
  <si>
    <t>01/1711/35</t>
  </si>
  <si>
    <t>01/1711/33</t>
  </si>
  <si>
    <t>01/1711/32</t>
  </si>
  <si>
    <t>თბილისი, ძმები ზუბალაშვილების ქ.</t>
  </si>
  <si>
    <t>01/1711/31</t>
  </si>
  <si>
    <t>2252921</t>
  </si>
  <si>
    <t>info@hera2011.ge</t>
  </si>
  <si>
    <t>01/1711/30</t>
  </si>
  <si>
    <t>01/1711/28</t>
  </si>
  <si>
    <t>01/1711/27</t>
  </si>
  <si>
    <t>გორგასლის ქ. N93</t>
  </si>
  <si>
    <t>01/1711/26</t>
  </si>
  <si>
    <t>577535345; 599218184</t>
  </si>
  <si>
    <t>z.koiava@yahoo.com; tea.shalikashvili@hospitals.ge</t>
  </si>
  <si>
    <t>01/1711/25</t>
  </si>
  <si>
    <t>თბილისი. ჟანი კალანდაძის ქ. N26</t>
  </si>
  <si>
    <t>01/1711/24</t>
  </si>
  <si>
    <t>599561766</t>
  </si>
  <si>
    <t>niaoniashvili@gmail.com</t>
  </si>
  <si>
    <t>01/1711/22</t>
  </si>
  <si>
    <t>01/1711/21</t>
  </si>
  <si>
    <t>01/1711/20</t>
  </si>
  <si>
    <t>01/1711/19</t>
  </si>
  <si>
    <t>რუსთაველის ქ.# 108</t>
  </si>
  <si>
    <t>01/1711/18</t>
  </si>
  <si>
    <t>0 413 275263  0 413 275118</t>
  </si>
  <si>
    <t>01/1711/17</t>
  </si>
  <si>
    <t>01/1711/15</t>
  </si>
  <si>
    <t>01/1711/13</t>
  </si>
  <si>
    <t>01/1711/11</t>
  </si>
  <si>
    <t>01/1711/10</t>
  </si>
  <si>
    <t>01/1711/9</t>
  </si>
  <si>
    <t>01/1711/8</t>
  </si>
  <si>
    <t>01/1726/96</t>
  </si>
  <si>
    <t>01/1711/5</t>
  </si>
  <si>
    <t>01/1726/95</t>
  </si>
  <si>
    <t>01/1726/94</t>
  </si>
  <si>
    <t>01/1726/93</t>
  </si>
  <si>
    <t>01/1726/91</t>
  </si>
  <si>
    <t>01/1726/90</t>
  </si>
  <si>
    <t>01/1726/89</t>
  </si>
  <si>
    <t>01/1726/88</t>
  </si>
  <si>
    <t>01/1726/87</t>
  </si>
  <si>
    <t>01/1726/85</t>
  </si>
  <si>
    <t>klinika9@yahoo.com</t>
  </si>
  <si>
    <t>01/1726/84</t>
  </si>
  <si>
    <t>01/1726/83</t>
  </si>
  <si>
    <t>01/1726/82</t>
  </si>
  <si>
    <t>01/1726/81</t>
  </si>
  <si>
    <t>01/1726/80</t>
  </si>
  <si>
    <t>0 (431) 24 57 57</t>
  </si>
  <si>
    <t>01/1726/79</t>
  </si>
  <si>
    <t>01/1726/78</t>
  </si>
  <si>
    <t>01/1726/77</t>
  </si>
  <si>
    <t>ქავთარაძის ქ. 21ა</t>
  </si>
  <si>
    <t>01/1726/76</t>
  </si>
  <si>
    <t>2398583;2391639</t>
  </si>
  <si>
    <t>marinaabashize@yahoo.com</t>
  </si>
  <si>
    <t>01/1726/75</t>
  </si>
  <si>
    <t>01/1726/73</t>
  </si>
  <si>
    <t>01/1726/72</t>
  </si>
  <si>
    <t>01/1726/71</t>
  </si>
  <si>
    <t>01/1726/70</t>
  </si>
  <si>
    <t>01/1726/68</t>
  </si>
  <si>
    <t>01/1726/67</t>
  </si>
  <si>
    <t>01/1726/65</t>
  </si>
  <si>
    <t>კოსტავას ქ. #38</t>
  </si>
  <si>
    <t>01/1711/2</t>
  </si>
  <si>
    <t>2932302;2932119</t>
  </si>
  <si>
    <t>info@chachava.ge</t>
  </si>
  <si>
    <t>01/1726/64</t>
  </si>
  <si>
    <t>01/1726/63</t>
  </si>
  <si>
    <t>01/1726/62</t>
  </si>
  <si>
    <t>საჩხერე. 26 მაისის ქ. N21</t>
  </si>
  <si>
    <t>01/1726/61</t>
  </si>
  <si>
    <t>597999900</t>
  </si>
  <si>
    <t>g.ekonomisti@hotmail.com</t>
  </si>
  <si>
    <t>01/1726/59</t>
  </si>
  <si>
    <t>თბილისი, ვაჟა-ფშაველას გამზ. კვარტ3, კორპ.20, N22</t>
  </si>
  <si>
    <t>01/1726/57</t>
  </si>
  <si>
    <t>577480481</t>
  </si>
  <si>
    <t>r.likava@yahoo.com</t>
  </si>
  <si>
    <t>01/1726/56</t>
  </si>
  <si>
    <t>01/1726/55</t>
  </si>
  <si>
    <t>01/1726/54</t>
  </si>
  <si>
    <t>01/1726/53</t>
  </si>
  <si>
    <t>01/1726/52</t>
  </si>
  <si>
    <t>01/1726/48</t>
  </si>
  <si>
    <t>01/1726/47</t>
  </si>
  <si>
    <t>01/1726/46</t>
  </si>
  <si>
    <t>01/1726/44</t>
  </si>
  <si>
    <t>01/1726/43</t>
  </si>
  <si>
    <t>01/1726/42</t>
  </si>
  <si>
    <t>01/1726/41</t>
  </si>
  <si>
    <t>01/1726/40</t>
  </si>
  <si>
    <t>01/1726/39</t>
  </si>
  <si>
    <t>ქავთარაძის ქ. 21 ა</t>
  </si>
  <si>
    <t>01/1726/38</t>
  </si>
  <si>
    <t>2394926</t>
  </si>
  <si>
    <t>mamuliam@yahoo.com</t>
  </si>
  <si>
    <t>01/1726/36</t>
  </si>
  <si>
    <t>01/1726/35</t>
  </si>
  <si>
    <t>01/1726/34</t>
  </si>
  <si>
    <t>01/1726/33</t>
  </si>
  <si>
    <t>01/1726/31</t>
  </si>
  <si>
    <t>01/1726/30</t>
  </si>
  <si>
    <t>01/1726/29</t>
  </si>
  <si>
    <t>01/1726/28</t>
  </si>
  <si>
    <t>01/1726/27</t>
  </si>
  <si>
    <t>01/1726/26</t>
  </si>
  <si>
    <t>01/1726/25</t>
  </si>
  <si>
    <t>ლუბლიანას ქ. №2/6</t>
  </si>
  <si>
    <t>01/1726/23</t>
  </si>
  <si>
    <t>2523537; 577100828</t>
  </si>
  <si>
    <t>lifemed.ge@gmail.com</t>
  </si>
  <si>
    <t>01/1726/22</t>
  </si>
  <si>
    <t>01/1726/21</t>
  </si>
  <si>
    <t>01/1726/20</t>
  </si>
  <si>
    <t>01/1726/19</t>
  </si>
  <si>
    <t>01/1726/18</t>
  </si>
  <si>
    <t>01/1726/17</t>
  </si>
  <si>
    <t>01/1726/16</t>
  </si>
  <si>
    <t>01/1726/15</t>
  </si>
  <si>
    <t>შ.პ.ს ,,ჯანმრთელობის სახლი"</t>
  </si>
  <si>
    <t>ბროსეს  9</t>
  </si>
  <si>
    <t>01/1726/14</t>
  </si>
  <si>
    <t>555525240</t>
  </si>
  <si>
    <t>baialoladze1987@gmail. com</t>
  </si>
  <si>
    <t>01/1726/13</t>
  </si>
  <si>
    <t>01/1726/12</t>
  </si>
  <si>
    <t>01/1726/11</t>
  </si>
  <si>
    <t>01/1726/9</t>
  </si>
  <si>
    <t>01/1726/8</t>
  </si>
  <si>
    <t>01/1707/21</t>
  </si>
  <si>
    <t>01/1707/20</t>
  </si>
  <si>
    <t>01/1707/19</t>
  </si>
  <si>
    <t>01/1707/18</t>
  </si>
  <si>
    <t>თბილისი, დ.აღმაშენებლის გამზ N 148/2</t>
  </si>
  <si>
    <t>01/1726/7</t>
  </si>
  <si>
    <t>577534370/599762303</t>
  </si>
  <si>
    <t>Ketevan.Kapanadze@aversi.ge</t>
  </si>
  <si>
    <t>01/1707/16</t>
  </si>
  <si>
    <t>პუშკინის ქ.#118</t>
  </si>
  <si>
    <t>01/1707/15</t>
  </si>
  <si>
    <t>276752; 893353742;278324;276758</t>
  </si>
  <si>
    <t>tamuna_maxaradze@mail.ru  ;  adjonkcenter@mail.ru</t>
  </si>
  <si>
    <t>თბილისი, ფეიქრების ქ N12</t>
  </si>
  <si>
    <t>01/1726/6</t>
  </si>
  <si>
    <t>0322485858</t>
  </si>
  <si>
    <t>info@pp.ge</t>
  </si>
  <si>
    <t>01/1707/14</t>
  </si>
  <si>
    <t>ქ.თბილისი, დ.გამრეკელის ქ.N20.</t>
  </si>
  <si>
    <t>01/1726/5</t>
  </si>
  <si>
    <t>01/1726/4</t>
  </si>
  <si>
    <t>01/1707/13</t>
  </si>
  <si>
    <t>01/1707/12</t>
  </si>
  <si>
    <t>01/1726/3</t>
  </si>
  <si>
    <t>2 292639   2 252224</t>
  </si>
  <si>
    <t>შპს მერმისი</t>
  </si>
  <si>
    <t>თბილისი, დ. აღმაშენებლის გამზ. N142</t>
  </si>
  <si>
    <t>01/1726/2</t>
  </si>
  <si>
    <t>0322911300; 0322959809; 577794869</t>
  </si>
  <si>
    <t>maiakakava@mail.ru</t>
  </si>
  <si>
    <t>01/1707/10</t>
  </si>
  <si>
    <t>01/1726/1</t>
  </si>
  <si>
    <t>01/1707/9</t>
  </si>
  <si>
    <t>ქ.თბილისი,ლისის ტბის მიმდებარედ N4, ოთახი N301.</t>
  </si>
  <si>
    <t>01/1707/8</t>
  </si>
  <si>
    <t>599480256, 597777374</t>
  </si>
  <si>
    <t>modebadzenona@gmail.com</t>
  </si>
  <si>
    <t>01/1707/7</t>
  </si>
  <si>
    <t>01/1707/5</t>
  </si>
  <si>
    <t>01/1707/2</t>
  </si>
  <si>
    <t>01/1707/1</t>
  </si>
  <si>
    <t>01/1713/8</t>
  </si>
  <si>
    <t>01/1713/7</t>
  </si>
  <si>
    <t>01/1709/4</t>
  </si>
  <si>
    <t>01/1713/6</t>
  </si>
  <si>
    <t>01/1713/5</t>
  </si>
  <si>
    <t>01/1713/4</t>
  </si>
  <si>
    <t>01/001/259</t>
  </si>
  <si>
    <t>01/001/256</t>
  </si>
  <si>
    <t>01/001/254</t>
  </si>
  <si>
    <t>01/001/252</t>
  </si>
  <si>
    <t>01/001/253</t>
  </si>
  <si>
    <t>01/001/251</t>
  </si>
  <si>
    <t>01/001/248</t>
  </si>
  <si>
    <t>01/001/246</t>
  </si>
  <si>
    <t>01/001/247</t>
  </si>
  <si>
    <t>01/001/245</t>
  </si>
  <si>
    <t>01/1693/21</t>
  </si>
  <si>
    <t>01/1693/20</t>
  </si>
  <si>
    <t>გურჯაანი, მარჯანიშვილის ქ. №35(იყო გურჯაანი, დ. აღმაშენებლის №144 (თბილისი კოსტავას 67, ბინა 71)</t>
  </si>
  <si>
    <t>01/1693/19</t>
  </si>
  <si>
    <t>01/1693/18</t>
  </si>
  <si>
    <t>01/1693/17</t>
  </si>
  <si>
    <t>01/1693/16</t>
  </si>
  <si>
    <t>01/1693/14</t>
  </si>
  <si>
    <t>01/1693/12</t>
  </si>
  <si>
    <t>01/1693/11</t>
  </si>
  <si>
    <t>01/1693/10</t>
  </si>
  <si>
    <t>01/1693/9</t>
  </si>
  <si>
    <t>01/1693/8</t>
  </si>
  <si>
    <t>ივ. მაჩაბლის ქ. N12</t>
  </si>
  <si>
    <t>01/1693/7</t>
  </si>
  <si>
    <t>2131747</t>
  </si>
  <si>
    <t>medpari@yahoo.com</t>
  </si>
  <si>
    <t>01/1693/6</t>
  </si>
  <si>
    <t>398018; 398404</t>
  </si>
  <si>
    <t>aids@aidscenter.ge</t>
  </si>
  <si>
    <t>01/1693/5</t>
  </si>
  <si>
    <t>01/1693/4</t>
  </si>
  <si>
    <t>01/1693/3</t>
  </si>
  <si>
    <t>01/1693/1</t>
  </si>
  <si>
    <t>01/001/243</t>
  </si>
  <si>
    <t>01/001/286</t>
  </si>
  <si>
    <t>01/001/285</t>
  </si>
  <si>
    <t>01/001/284</t>
  </si>
  <si>
    <t>ზაჰესი, ანდრონიკაშვილის 145</t>
  </si>
  <si>
    <t>01/001/283</t>
  </si>
  <si>
    <t>2305150</t>
  </si>
  <si>
    <t>medicalcentredea@gmail.com</t>
  </si>
  <si>
    <t>ქ.თბილისი, ქავთარაძის ქ.N16</t>
  </si>
  <si>
    <t>2300030</t>
  </si>
  <si>
    <t>hairlinei@yahoo.com</t>
  </si>
  <si>
    <t>01/001/241</t>
  </si>
  <si>
    <t>01/001/240</t>
  </si>
  <si>
    <t>01/001/239</t>
  </si>
  <si>
    <t>01/001/276</t>
  </si>
  <si>
    <t>01/001/236</t>
  </si>
  <si>
    <t>01/001/234</t>
  </si>
  <si>
    <t>საყოველთაო ჯანდაცვა N36 (ახალი)</t>
  </si>
  <si>
    <t>01/1430/9</t>
  </si>
  <si>
    <t>551444727</t>
  </si>
  <si>
    <t>n.sigua@tch.ge</t>
  </si>
  <si>
    <t>01/001/268</t>
  </si>
  <si>
    <t>01/001/232</t>
  </si>
  <si>
    <t>01/001/231</t>
  </si>
  <si>
    <t>01/001/257</t>
  </si>
  <si>
    <t>01/001/255</t>
  </si>
  <si>
    <t>ვაჟა–ფშაველას VI/5ა</t>
  </si>
  <si>
    <t>599535030</t>
  </si>
  <si>
    <t>საყოველთაო ჯანდაცვა სიღარიბის ზღვარს ქვემოთ მყოფი მოსახლეობისთვის, პედაგოგებისთვის, სახალხო არტისტებისთვის და სხვა მიზნობრივი ჯგუფებისთვის (N218 დადგენილება)</t>
  </si>
  <si>
    <t>01/001/1237</t>
  </si>
  <si>
    <t>01/001/224</t>
  </si>
  <si>
    <t>01/001/222</t>
  </si>
  <si>
    <t>01/001/250</t>
  </si>
  <si>
    <t>01/001/249</t>
  </si>
  <si>
    <t>01/001/221</t>
  </si>
  <si>
    <t>ქ. თბილისი.გლდანი-ნაძალადევის რაიონი.თ. ერისთავის ჩიხიN2, სადარბაზო 2, სართული 3</t>
  </si>
  <si>
    <t>01/001/220</t>
  </si>
  <si>
    <t>599783912</t>
  </si>
  <si>
    <t>gamkreladoo@gmail.com</t>
  </si>
  <si>
    <t>01/001/219</t>
  </si>
  <si>
    <t>01/001/215</t>
  </si>
  <si>
    <t>01/001/214</t>
  </si>
  <si>
    <t>01/001/244</t>
  </si>
  <si>
    <t>01/001/242</t>
  </si>
  <si>
    <t>ქ.ქუთაისი, ფალიაშვილის ქ.N19.</t>
  </si>
  <si>
    <t>555488855</t>
  </si>
  <si>
    <t>cliniceyeline@gmail.com</t>
  </si>
  <si>
    <t>01/001/211</t>
  </si>
  <si>
    <t>01/001/238</t>
  </si>
  <si>
    <t>01/001/237</t>
  </si>
  <si>
    <t>01/001/207</t>
  </si>
  <si>
    <t>01/001/230</t>
  </si>
  <si>
    <t>ლარსის შესახვევი 3</t>
  </si>
  <si>
    <t>01/001/229</t>
  </si>
  <si>
    <t>2207515</t>
  </si>
  <si>
    <t>gidmediplus@gmail.com</t>
  </si>
  <si>
    <t>01/001/206</t>
  </si>
  <si>
    <t>01/001/228</t>
  </si>
  <si>
    <t>01/001/205</t>
  </si>
  <si>
    <t>01/001/227</t>
  </si>
  <si>
    <t>01/001/226</t>
  </si>
  <si>
    <t>01/001/204</t>
  </si>
  <si>
    <t>01/001/225</t>
  </si>
  <si>
    <t>01/001/202</t>
  </si>
  <si>
    <t>01/001/201</t>
  </si>
  <si>
    <t>01/001/223</t>
  </si>
  <si>
    <t>599587770; 555774724</t>
  </si>
  <si>
    <t>sh.ps.natia777@gmail.com</t>
  </si>
  <si>
    <t>შპს "თვალის კლინიკა ოკულუსმედი"</t>
  </si>
  <si>
    <t>ქ. ბათუმი. ტაბიძის ქ. 32, ბ.42</t>
  </si>
  <si>
    <t>593341726</t>
  </si>
  <si>
    <t>dianazoidze@mail.ru</t>
  </si>
  <si>
    <t>01/001/196</t>
  </si>
  <si>
    <t>01/001/218</t>
  </si>
  <si>
    <t>01/001/194</t>
  </si>
  <si>
    <t>01/001/217</t>
  </si>
  <si>
    <t>01/001/216</t>
  </si>
  <si>
    <t>01/001/192</t>
  </si>
  <si>
    <t>02/260/215</t>
  </si>
  <si>
    <t>ა(ა)იპ ეროვნული სკრინინგ-ცენტრი</t>
  </si>
  <si>
    <t>02/260/214</t>
  </si>
  <si>
    <t>2 203535</t>
  </si>
  <si>
    <t>შ.პ.ს ,,ხოზრევანიძის კლინიკა"</t>
  </si>
  <si>
    <t>ჰ.აბაშიძიე/გ.ბრწყინვალეს ქ. N57/68</t>
  </si>
  <si>
    <t>02/260/213</t>
  </si>
  <si>
    <t>0422227171    551181155</t>
  </si>
  <si>
    <t>e.khozrevanidze@hotmail.com</t>
  </si>
  <si>
    <t>02/260/212</t>
  </si>
  <si>
    <t>02/260/211</t>
  </si>
  <si>
    <t>ლუბლიანის ქ. N5</t>
  </si>
  <si>
    <t>02/257/190</t>
  </si>
  <si>
    <t>571230022</t>
  </si>
  <si>
    <t>nqiron@gmail.com</t>
  </si>
  <si>
    <t>02/260/210</t>
  </si>
  <si>
    <t>02/260/209</t>
  </si>
  <si>
    <t>2774000; 2224045</t>
  </si>
  <si>
    <t>info@enmedic.com</t>
  </si>
  <si>
    <t>02/260/208</t>
  </si>
  <si>
    <t>02/257/186</t>
  </si>
  <si>
    <t>02/260/207</t>
  </si>
  <si>
    <t>570 109266; 599 12 52 75</t>
  </si>
  <si>
    <t>02/260/206</t>
  </si>
  <si>
    <t>02/257/181</t>
  </si>
  <si>
    <t>02/260/204</t>
  </si>
  <si>
    <t>02/260/203</t>
  </si>
  <si>
    <t>02/260/202</t>
  </si>
  <si>
    <t>02/260/201</t>
  </si>
  <si>
    <t>02/260/199</t>
  </si>
  <si>
    <t>02/260/198</t>
  </si>
  <si>
    <t>02/260/197</t>
  </si>
  <si>
    <t>02/260/195</t>
  </si>
  <si>
    <t>02/260/194</t>
  </si>
  <si>
    <t>02/257/177</t>
  </si>
  <si>
    <t>02/257/176</t>
  </si>
  <si>
    <t>02/260/191</t>
  </si>
  <si>
    <t>02/257/173</t>
  </si>
  <si>
    <t>02/260/189</t>
  </si>
  <si>
    <t>02/257/172</t>
  </si>
  <si>
    <t>02/260/188</t>
  </si>
  <si>
    <t>შპს ესთეტიკ  სერვისი</t>
  </si>
  <si>
    <t>02/260/187</t>
  </si>
  <si>
    <t>თბილისი, ლუბლიანას ქ. N2/6, I სართული</t>
  </si>
  <si>
    <t>02/260/186</t>
  </si>
  <si>
    <t>2220065; 2518887; 597511913</t>
  </si>
  <si>
    <t>02/260/185</t>
  </si>
  <si>
    <t>02/257/169</t>
  </si>
  <si>
    <t>02/260/184</t>
  </si>
  <si>
    <t>საირმის ქ. 2 კორპ. ბინა N16</t>
  </si>
  <si>
    <t>02/260/183</t>
  </si>
  <si>
    <t>2393190</t>
  </si>
  <si>
    <t>health.ltd@gmail.com</t>
  </si>
  <si>
    <t>02/259/182</t>
  </si>
  <si>
    <t>02/259/109</t>
  </si>
  <si>
    <t>02/259/35</t>
  </si>
  <si>
    <t>02/259/179</t>
  </si>
  <si>
    <t>02/259/91</t>
  </si>
  <si>
    <t>02/259/160</t>
  </si>
  <si>
    <t>02/259/131</t>
  </si>
  <si>
    <t>02/259/84</t>
  </si>
  <si>
    <t>02/259/126</t>
  </si>
  <si>
    <t>02/259/36</t>
  </si>
  <si>
    <t>02/259/169</t>
  </si>
  <si>
    <t>02/259/74</t>
  </si>
  <si>
    <t>02/259/112</t>
  </si>
  <si>
    <t>02/259/23</t>
  </si>
  <si>
    <t>02/259/149</t>
  </si>
  <si>
    <t>02/259/168</t>
  </si>
  <si>
    <t>02/259/15</t>
  </si>
  <si>
    <t>შპს მარი-T</t>
  </si>
  <si>
    <t>ქ. ქუთაისი, ჭავჭავაძის გამზირი N18</t>
  </si>
  <si>
    <t>02/259/134</t>
  </si>
  <si>
    <t>223102/593555527</t>
  </si>
  <si>
    <t>nemsadzedima@rambler.ru</t>
  </si>
  <si>
    <t>02/259/140</t>
  </si>
  <si>
    <t>02/259/174</t>
  </si>
  <si>
    <t>02/259/81</t>
  </si>
  <si>
    <t>02/259/170</t>
  </si>
  <si>
    <t>02/259/105</t>
  </si>
  <si>
    <t>02/259/148</t>
  </si>
  <si>
    <t>02/259/60</t>
  </si>
  <si>
    <t>02/259/3</t>
  </si>
  <si>
    <t>599720150, 558972741; 22306397, 2606211</t>
  </si>
  <si>
    <t>mishiko331@yahoo.com</t>
  </si>
  <si>
    <t>02/259/44</t>
  </si>
  <si>
    <t>2354517;599580517</t>
  </si>
  <si>
    <t>tatulina2@yaho.com</t>
  </si>
  <si>
    <t>02/259/135</t>
  </si>
  <si>
    <t>02/259/25</t>
  </si>
  <si>
    <t>02/259/40</t>
  </si>
  <si>
    <t>02/259/142</t>
  </si>
  <si>
    <t>02/259/12</t>
  </si>
  <si>
    <t>02/259/137</t>
  </si>
  <si>
    <t>02/259/72</t>
  </si>
  <si>
    <t>02/259/162</t>
  </si>
  <si>
    <t>02/259/39</t>
  </si>
  <si>
    <t>02/259/54</t>
  </si>
  <si>
    <t>02/259/132</t>
  </si>
  <si>
    <t>02/259/80</t>
  </si>
  <si>
    <t>02/259/128</t>
  </si>
  <si>
    <t>02/259/139</t>
  </si>
  <si>
    <t>02/259/153</t>
  </si>
  <si>
    <t>02/259/61</t>
  </si>
  <si>
    <t>02/259/46</t>
  </si>
  <si>
    <t>02/259/24</t>
  </si>
  <si>
    <t>02/259/114</t>
  </si>
  <si>
    <t>02/259/83</t>
  </si>
  <si>
    <t>2363364</t>
  </si>
  <si>
    <t>dbregvadze@gmail.com</t>
  </si>
  <si>
    <t>02/259/176</t>
  </si>
  <si>
    <t>02/259/158</t>
  </si>
  <si>
    <t>02/259/38</t>
  </si>
  <si>
    <t>02/259/28</t>
  </si>
  <si>
    <t>02/259/150</t>
  </si>
  <si>
    <t>02/259/73</t>
  </si>
  <si>
    <t>02/259/130</t>
  </si>
  <si>
    <t>02/259/27</t>
  </si>
  <si>
    <t>02/259/20</t>
  </si>
  <si>
    <t>ქ.თბილისი პეკინის ქ N 5</t>
  </si>
  <si>
    <t>02/259/103</t>
  </si>
  <si>
    <t>0322148200</t>
  </si>
  <si>
    <t>b.lomuashvili@gmail.com</t>
  </si>
  <si>
    <t>იურიდიული მის.: სანზონა,მე-5 კორპ. ბინა 36</t>
  </si>
  <si>
    <t>02/259/30</t>
  </si>
  <si>
    <t>2532311; 2532312; 568255151</t>
  </si>
  <si>
    <t>embriotoksi@mail.ru</t>
  </si>
  <si>
    <t>02/259/166</t>
  </si>
  <si>
    <t>02/259/82</t>
  </si>
  <si>
    <t>02/259/49</t>
  </si>
  <si>
    <t>02/259/58</t>
  </si>
  <si>
    <t>02/259/157</t>
  </si>
  <si>
    <t>მარცხენა სანაპირო IV კ. ბ  54</t>
  </si>
  <si>
    <t>02/259/129</t>
  </si>
  <si>
    <t>2181153</t>
  </si>
  <si>
    <t>geoendosurgery@gmail.com</t>
  </si>
  <si>
    <t>02/259/31</t>
  </si>
  <si>
    <t>02/259/138</t>
  </si>
  <si>
    <t>02/259/33</t>
  </si>
  <si>
    <t>02/259/13</t>
  </si>
  <si>
    <t>02/259/2</t>
  </si>
  <si>
    <t>02/259/65</t>
  </si>
  <si>
    <t>02/259/107</t>
  </si>
  <si>
    <t>02/259/90</t>
  </si>
  <si>
    <t>02/259/16</t>
  </si>
  <si>
    <t>02/259/10</t>
  </si>
  <si>
    <t>02/259/50</t>
  </si>
  <si>
    <t>02/259/7</t>
  </si>
  <si>
    <t>02/259/64</t>
  </si>
  <si>
    <t>ვაჟა-ფშაველას გამზ. N14 ბ.13</t>
  </si>
  <si>
    <t>02/259/95</t>
  </si>
  <si>
    <t>599 974 933     2 37 70 19</t>
  </si>
  <si>
    <t>aleksidze_sasha@yahoo.com</t>
  </si>
  <si>
    <t>02/259/155</t>
  </si>
  <si>
    <t>02/259/8</t>
  </si>
  <si>
    <t>02/259/94</t>
  </si>
  <si>
    <t>02/259/147</t>
  </si>
  <si>
    <t>02/259/70</t>
  </si>
  <si>
    <t>კვირკველიას ქ. #16</t>
  </si>
  <si>
    <t>02/259/119</t>
  </si>
  <si>
    <t>599174255; 0494223644</t>
  </si>
  <si>
    <t>amirankantaria53@mail.ru</t>
  </si>
  <si>
    <t>02/259/100</t>
  </si>
  <si>
    <t>02/259/26</t>
  </si>
  <si>
    <t>02/259/88</t>
  </si>
  <si>
    <t>მარჯანიშვილის ქ N 42</t>
  </si>
  <si>
    <t>02/259/14</t>
  </si>
  <si>
    <t>0322424006/0322424009</t>
  </si>
  <si>
    <t>estaclinik@yahoo.com</t>
  </si>
  <si>
    <t>02/259/17</t>
  </si>
  <si>
    <t>02/259/5</t>
  </si>
  <si>
    <t>02/259/164</t>
  </si>
  <si>
    <t>02/259/115</t>
  </si>
  <si>
    <t>02/259/53</t>
  </si>
  <si>
    <t>02/259/161</t>
  </si>
  <si>
    <t>02/259/124</t>
  </si>
  <si>
    <t>02/259/62</t>
  </si>
  <si>
    <t>02/259/99</t>
  </si>
  <si>
    <t>02/259/87</t>
  </si>
  <si>
    <t>02/259/93</t>
  </si>
  <si>
    <t>02/259/11</t>
  </si>
  <si>
    <t>02/259/177</t>
  </si>
  <si>
    <t>02/259/123</t>
  </si>
  <si>
    <t>02/259/133</t>
  </si>
  <si>
    <t>02/259/101</t>
  </si>
  <si>
    <t>02/259/163</t>
  </si>
  <si>
    <t>02/259/136</t>
  </si>
  <si>
    <t>02/259/41</t>
  </si>
  <si>
    <t>02/259/78</t>
  </si>
  <si>
    <t>02/259/156</t>
  </si>
  <si>
    <t>02/259/106</t>
  </si>
  <si>
    <t>02/259/42</t>
  </si>
  <si>
    <t>02/259/159</t>
  </si>
  <si>
    <t>02/259/97</t>
  </si>
  <si>
    <t>02/259/171</t>
  </si>
  <si>
    <t>02/259/1</t>
  </si>
  <si>
    <t>02/259/22</t>
  </si>
  <si>
    <t>02/259/21</t>
  </si>
  <si>
    <t>599209450</t>
  </si>
  <si>
    <t>02/259/9</t>
  </si>
  <si>
    <t>02/259/154</t>
  </si>
  <si>
    <t>02/259/151</t>
  </si>
  <si>
    <t>02/259/57</t>
  </si>
  <si>
    <t>02/259/66</t>
  </si>
  <si>
    <t>02/259/59</t>
  </si>
  <si>
    <t>02/259/145</t>
  </si>
  <si>
    <t>02/259/75</t>
  </si>
  <si>
    <t>02/259/19</t>
  </si>
  <si>
    <t>02/259/125</t>
  </si>
  <si>
    <t>02/259/29</t>
  </si>
  <si>
    <t>02/259/96</t>
  </si>
  <si>
    <t>02/259/92</t>
  </si>
  <si>
    <t>02/259/121</t>
  </si>
  <si>
    <t>02/259/48</t>
  </si>
  <si>
    <t>02/259/52</t>
  </si>
  <si>
    <t>02/259/110</t>
  </si>
  <si>
    <t>02/259/141</t>
  </si>
  <si>
    <t>02/259/4</t>
  </si>
  <si>
    <t>ქავთარაძის #16, 7 სართ</t>
  </si>
  <si>
    <t>02/259/18</t>
  </si>
  <si>
    <t>2307248/ 2307288/593323136</t>
  </si>
  <si>
    <t>laslanadze@mail.ru</t>
  </si>
  <si>
    <t>02/259/67</t>
  </si>
  <si>
    <t>02/259/175</t>
  </si>
  <si>
    <t>02/259/120</t>
  </si>
  <si>
    <t>02/259/34</t>
  </si>
  <si>
    <t>02/259/68</t>
  </si>
  <si>
    <t>02/258/100</t>
  </si>
  <si>
    <t>02/258/119</t>
  </si>
  <si>
    <t>02/258/6</t>
  </si>
  <si>
    <t>02/258/121</t>
  </si>
  <si>
    <t>02/258/42</t>
  </si>
  <si>
    <t>02/258/165</t>
  </si>
  <si>
    <t>02/258/81</t>
  </si>
  <si>
    <t>02/258/68</t>
  </si>
  <si>
    <t>02/258/24</t>
  </si>
  <si>
    <t>02/258/28</t>
  </si>
  <si>
    <t>02/258/134</t>
  </si>
  <si>
    <t>02/258/118</t>
  </si>
  <si>
    <t>02/258/7</t>
  </si>
  <si>
    <t>02/258/31</t>
  </si>
  <si>
    <t>02/258/88</t>
  </si>
  <si>
    <t>02/258/44</t>
  </si>
  <si>
    <t>02/258/91</t>
  </si>
  <si>
    <t>02/258/87</t>
  </si>
  <si>
    <t>02/258/66</t>
  </si>
  <si>
    <t>02/258/15</t>
  </si>
  <si>
    <t>02/258/108</t>
  </si>
  <si>
    <t>02/258/19</t>
  </si>
  <si>
    <t>02/258/54</t>
  </si>
  <si>
    <t>02/258/14</t>
  </si>
  <si>
    <t>02/258/50</t>
  </si>
  <si>
    <t>02/258/33</t>
  </si>
  <si>
    <t>02/258/71</t>
  </si>
  <si>
    <t>02/258/38</t>
  </si>
  <si>
    <t>02/258/148</t>
  </si>
  <si>
    <t>02/258/147</t>
  </si>
  <si>
    <t>02/258/39</t>
  </si>
  <si>
    <t>02/258/149</t>
  </si>
  <si>
    <t>02/258/114</t>
  </si>
  <si>
    <t>02/258/154</t>
  </si>
  <si>
    <t>02/258/21</t>
  </si>
  <si>
    <t>02/258/57</t>
  </si>
  <si>
    <t>02/258/48</t>
  </si>
  <si>
    <t>02/258/86</t>
  </si>
  <si>
    <t>02/258/13</t>
  </si>
  <si>
    <t>02/258/35</t>
  </si>
  <si>
    <t>02/258/94</t>
  </si>
  <si>
    <t>02/258/41</t>
  </si>
  <si>
    <t>02/258/78</t>
  </si>
  <si>
    <t>02/258/153</t>
  </si>
  <si>
    <t>ზუგდიდი, რუსთაველის ქ.#243</t>
  </si>
  <si>
    <t>02/258/23</t>
  </si>
  <si>
    <t>02/258/82</t>
  </si>
  <si>
    <t>02/258/141</t>
  </si>
  <si>
    <t>02/258/112</t>
  </si>
  <si>
    <t>02/258/160</t>
  </si>
  <si>
    <t>02/258/75</t>
  </si>
  <si>
    <t>02/258/127</t>
  </si>
  <si>
    <t>02/258/10</t>
  </si>
  <si>
    <t>02/258/142</t>
  </si>
  <si>
    <t>02/258/17</t>
  </si>
  <si>
    <t>02/258/40</t>
  </si>
  <si>
    <t>02/258/99</t>
  </si>
  <si>
    <t>02/258/65</t>
  </si>
  <si>
    <t>02/258/43</t>
  </si>
  <si>
    <t>02/258/47</t>
  </si>
  <si>
    <t>02/258/111</t>
  </si>
  <si>
    <t>02/258/9</t>
  </si>
  <si>
    <t>02/258/105</t>
  </si>
  <si>
    <t>02/258/106</t>
  </si>
  <si>
    <t>02/258/52</t>
  </si>
  <si>
    <t>02/258/80</t>
  </si>
  <si>
    <t>02/258/22</t>
  </si>
  <si>
    <t>02/258/158</t>
  </si>
  <si>
    <t>02/258/1</t>
  </si>
  <si>
    <t>02/258/143</t>
  </si>
  <si>
    <t>02/258/56</t>
  </si>
  <si>
    <t>02/258/49</t>
  </si>
  <si>
    <t>02/258/2</t>
  </si>
  <si>
    <t>02/258/162</t>
  </si>
  <si>
    <t>02/258/145</t>
  </si>
  <si>
    <t>02/258/67</t>
  </si>
  <si>
    <t>02/258/101</t>
  </si>
  <si>
    <t>02/258/152</t>
  </si>
  <si>
    <t>02/258/11</t>
  </si>
  <si>
    <t>02/258/163</t>
  </si>
  <si>
    <t>02/258/77</t>
  </si>
  <si>
    <t>02/258/37</t>
  </si>
  <si>
    <t>02/258/124</t>
  </si>
  <si>
    <t>02/258/117</t>
  </si>
  <si>
    <t>02/258/109</t>
  </si>
  <si>
    <t>02/258/137</t>
  </si>
  <si>
    <t>02/258/129</t>
  </si>
  <si>
    <t>02/258/113</t>
  </si>
  <si>
    <t>05/228/928</t>
  </si>
  <si>
    <t>თეთრიწყარო, მანგლისი, გორგასლის ქ. №22 (თბილისი, კოსტავას ქ. №67, ბ.71)</t>
  </si>
  <si>
    <t>სამტრედია, აღმაშენებლის ქ. №244   (თბილისი, კოსტავას ქ. №67, ბ.71)</t>
  </si>
  <si>
    <t>ქ. ზესტაფონი, უზნაძის ქ. №142(თბილისი კოსტავას 67, ბინა 71)</t>
  </si>
  <si>
    <t>სამტრედია, რესპუბლიკის ქ. №74 (თბილისი კოსტავას 67, ბინა 71)</t>
  </si>
  <si>
    <t>ჭიათურა, ჭავჭავაძის ქ. №32 (თბილისი, კოსტავას 67, ბ. 71)</t>
  </si>
  <si>
    <t>ბორჯომი, ვაშლოვანის №2 (თბილისი კოსტავას 67, ბინა 71)</t>
  </si>
  <si>
    <t>ჭიათურა, დ. აღმაშენებლის ქ. №190(თბილისი კოსტავას 67, ბინა 71)</t>
  </si>
  <si>
    <t>სამტრედია, რესპუბლიკის ქ. №66 (თბილისი კოსტავას 67, ბინა 71)</t>
  </si>
  <si>
    <t>გარდაბანი, დ. აღმაშენებლის ქ. №36 (თბილისი, კოსტავას ქ. №67, ბ.71)</t>
  </si>
  <si>
    <t>ზესტაფონი, თამარ მეფის 29 (თბილისი, კოსტავას ქ, №67, ბ.71)</t>
  </si>
  <si>
    <t>საგარეჯო	, ათონელის № 2 (თბილისი კოსტავას 67, ბინა 71)</t>
  </si>
  <si>
    <t>დუშეთი, დაბა ჟინვალი (თბილისი, კოსტავას ქ. №67, ბ.71)</t>
  </si>
  <si>
    <t>სამტრედია, რესპუბლიკის ქ. №84 (თბილისი, კოსტავას ქ. №67, ბ. 71)</t>
  </si>
  <si>
    <t>Facility specific HC</t>
  </si>
  <si>
    <t>DD</t>
  </si>
  <si>
    <t>"თვალის დიაგნოსტიკური ცენტრი"</t>
  </si>
  <si>
    <t>პედიატრიული ამბულატორია</t>
  </si>
  <si>
    <t>_IsHC</t>
  </si>
  <si>
    <t>სპეციალიზებული ამბულატორიაა</t>
  </si>
  <si>
    <t>ინკურაბელურის მოდულის სატესტო დაწესებულება</t>
  </si>
  <si>
    <t>წერეთლის 144</t>
  </si>
  <si>
    <t>დალი ცეცხლაძე</t>
  </si>
  <si>
    <t>List of components</t>
  </si>
  <si>
    <t>აფხაზეთი</t>
  </si>
  <si>
    <t>სტეფანწმინდა</t>
  </si>
  <si>
    <t>გაგრა</t>
  </si>
  <si>
    <t>გუდაუთა</t>
  </si>
  <si>
    <t>სოხუმი</t>
  </si>
  <si>
    <t>ოჩამჩირა</t>
  </si>
  <si>
    <t>გულრიფში</t>
  </si>
  <si>
    <t>ტყვარჩელი</t>
  </si>
  <si>
    <t>გალი</t>
  </si>
  <si>
    <t>რესტრის მიხედვით თბილისი, აღმაშენებლის 150;</t>
  </si>
  <si>
    <t>რეესტრით გორი, რუსთაველის 19ა</t>
  </si>
  <si>
    <t xml:space="preserve">რეესტრით, წებელდის N17 </t>
  </si>
  <si>
    <t>შპს ,,უნიმედი აჭარა"</t>
  </si>
  <si>
    <t>ა(ა)იპ ფრანგული სამედიცინო ცენტრი "კახეთი-იონი"</t>
  </si>
  <si>
    <t>შპს ,,ნევროლოგიისა და ნეიროფსიქოლოგიის ინსტიტუტი"</t>
  </si>
  <si>
    <t>შ.პ.ს. "გლობალმედ"</t>
  </si>
  <si>
    <t>შ.პ.ს. "ნევროლოგიისა და ნეიროფსიქოლოგიის ინსტიტუტი"</t>
  </si>
  <si>
    <t>მ. იაშვილის სახ. ბავშვთა ცენტრალური საავადმყოფო</t>
  </si>
  <si>
    <t>შ.პ.ს. "ნიუ ჰოსპიტალს"</t>
  </si>
  <si>
    <t>United Nations Children,s Fund</t>
  </si>
  <si>
    <t xml:space="preserve">სანოფი პასტერი </t>
  </si>
  <si>
    <t xml:space="preserve">სს გეფა </t>
  </si>
  <si>
    <t xml:space="preserve">შპს ,,ნუგეში’’ </t>
  </si>
  <si>
    <t>Beyond Wireless Technology Pry Ltd</t>
  </si>
  <si>
    <t>ი/მ ანეტა ინჯგია</t>
  </si>
  <si>
    <t>ი/მ დალი დანელია</t>
  </si>
  <si>
    <t>ი/მ ეთერ მერაბიშვილი</t>
  </si>
  <si>
    <t>ი/მ ზოია დევნოსაძე</t>
  </si>
  <si>
    <t>ი/მ ია დანელია</t>
  </si>
  <si>
    <t>ი/მ ინგა აჩელაშვილი</t>
  </si>
  <si>
    <t>ი/მ ლამარა ცინცაძე</t>
  </si>
  <si>
    <t>ი/მ მაკა ლომიძე</t>
  </si>
  <si>
    <t>ი/მ ნაზიბროლა ტყავაძე</t>
  </si>
  <si>
    <t>ი/მ ნანი იაკუბიძე</t>
  </si>
  <si>
    <t>ი/მ ნანული ბერიძე</t>
  </si>
  <si>
    <t>ი/მ ნინო ჩიტაძე</t>
  </si>
  <si>
    <t>ი/მ ნუნუ ლაბაძე</t>
  </si>
  <si>
    <t>ი/მ ჟუჟუნა კონცელიძე</t>
  </si>
  <si>
    <t>სს "ინფექციური პათოლოგიის, შიდსისა და კლინკური იმუნოლოგიის სამეცნიერო-პრაქტიკული ცენტრი"</t>
  </si>
  <si>
    <t>სს "რუსთავის #2 სამკურანლო-დიაგნოსტიკური ცენტრი"</t>
  </si>
  <si>
    <t xml:space="preserve">სს სამედიცინო კორპორაცია ევექსი </t>
  </si>
  <si>
    <t>სსიპ გიორგი აბრამიშვილის სახელობის საქართველოს თავდაცვის სამინიტროს სამხედრო ჰოსპიტალი</t>
  </si>
  <si>
    <t>ფ/პ ალექსი ცეცხლაძე</t>
  </si>
  <si>
    <t>ფ/პ ალინა მოსიავა</t>
  </si>
  <si>
    <t>ფ/პ ანა მასურაშვილი</t>
  </si>
  <si>
    <t>ფ/პ ანნა ხუცურაული</t>
  </si>
  <si>
    <t>ფ/პ ასმათი ყოჩიაშვილი</t>
  </si>
  <si>
    <t>ფ/პ დალი დგებუაძე</t>
  </si>
  <si>
    <t>ფ/პ ეთერ უჩავა</t>
  </si>
  <si>
    <t xml:space="preserve">ფ/პ ეკატერინე ჩიხლაძე </t>
  </si>
  <si>
    <t>ფ/პ ელიზბარ ბასილაია</t>
  </si>
  <si>
    <t>ფ/პ ზეინაბ ჩარგაზია</t>
  </si>
  <si>
    <t>ფ/პ თამარ კაპანაძე</t>
  </si>
  <si>
    <t>ფ/პ თამილა წურწუმია</t>
  </si>
  <si>
    <t>ფ/პ თეა თოდუა</t>
  </si>
  <si>
    <t>ფ/პ თეა ძაგანია</t>
  </si>
  <si>
    <t>ფ/პ თინათინ ვეშაპიძე</t>
  </si>
  <si>
    <t>ფ/პ თოდუა დარეჯანი</t>
  </si>
  <si>
    <t>ფ/პ ინგა ბერულავა</t>
  </si>
  <si>
    <t>ფ/პ ირმა ნაჭყებია</t>
  </si>
  <si>
    <t>ფ/პ ირმა ხინკილაძე</t>
  </si>
  <si>
    <t xml:space="preserve">ფ/პ ლალი ახალაია </t>
  </si>
  <si>
    <t>ფ/პ ლალი კიკალიშვილი</t>
  </si>
  <si>
    <t>ფ/პ ლალი მიქავა</t>
  </si>
  <si>
    <t>ფ/პ ლარისა გვილავა</t>
  </si>
  <si>
    <t>ფ/პ მაია ფანცულაია</t>
  </si>
  <si>
    <t>ფ/პ მანანა თოდუა</t>
  </si>
  <si>
    <t>ფ/პ მანანა ნაჭყებია</t>
  </si>
  <si>
    <t>ფ/პ მანანა ჯიჯელავა</t>
  </si>
  <si>
    <t>ფ/პ მარიამ თვალაძე</t>
  </si>
  <si>
    <t>ფ/პ მარიკა ბჟალავა</t>
  </si>
  <si>
    <t>ფ/პ მარინა ვერულიძე</t>
  </si>
  <si>
    <t>ფ/პ მარინა ნემსაძე</t>
  </si>
  <si>
    <t>ფ/პ მარინე კაპანაძე</t>
  </si>
  <si>
    <t>ფ/პ მაყვალა ბოგვერაძე</t>
  </si>
  <si>
    <t>ფ/პ მზია ვაშაკიძე</t>
  </si>
  <si>
    <t>ფ/პ მზია პაპავა</t>
  </si>
  <si>
    <t>ფ/პ მზისადარი ხელია</t>
  </si>
  <si>
    <t>ფ/პ მიხეილ დიასამიძე</t>
  </si>
  <si>
    <t>ფ/პ ნათელა ნატროშვილი</t>
  </si>
  <si>
    <t>ფ/პ ნაირა წულაია</t>
  </si>
  <si>
    <t>ფ/პ ნანი დათუკიშვილი</t>
  </si>
  <si>
    <t>ფ/პ ნატო კოროშინაძე</t>
  </si>
  <si>
    <t>ფ/პ ნატრული ბერია</t>
  </si>
  <si>
    <t>ფ/პ ნელი ჯაფოშვილი</t>
  </si>
  <si>
    <t>ფ/პ ნინო ფოჩხუა</t>
  </si>
  <si>
    <t>ფ/პ ნონა ნოდია</t>
  </si>
  <si>
    <t>ფ/პ ნუნუ თაფლაძე</t>
  </si>
  <si>
    <t>ფ/პ სანაია ხათუნა</t>
  </si>
  <si>
    <t>ფ/პ ქეთევან გიგილოშვილი</t>
  </si>
  <si>
    <t>ფ/პ ციური ქაჯაია</t>
  </si>
  <si>
    <t>ფ/პ ხათუნა ფარტენაძე</t>
  </si>
  <si>
    <t>შ.პ.ს. "#2 პოლიკლინიკა"</t>
  </si>
  <si>
    <t>შ.პ.ს. "krol Medical Corporation"</t>
  </si>
  <si>
    <t>შ.პ.ს. "MEDICOM"</t>
  </si>
  <si>
    <t>შ.პ.ს. "აკ. ვ. ივერიელის სახელობის ენდოკრინოლიგია-მეტაბოლოგია-დიეტოლოგიის ცენტრი "ენმედიცი"</t>
  </si>
  <si>
    <t>შ.პ.ს. "აფხაზთიდან იძულებით გადაადგილებულ პირთა ზუგდიდის პოლიკლინიკა"</t>
  </si>
  <si>
    <t>შ.პ.ს. "ახალი კლინიკა"</t>
  </si>
  <si>
    <t>შ.პ.ს. "ბავშვთა პოლიკლინიკა"</t>
  </si>
  <si>
    <t>შ.პ.ს. "ბიჯი უნიმედი"</t>
  </si>
  <si>
    <t>შ.პ.ს. "გორმედი"</t>
  </si>
  <si>
    <t>შ.პ.ს. "ზუგდიდის ინფექციური საავადმყოფო"</t>
  </si>
  <si>
    <t>შ.პ.ს. "თბილისის #14 შერეული პოლიკლინიკა"</t>
  </si>
  <si>
    <t>შ.პ.ს. "თბილისის #16 ბავშვთა პოლიკლინიკა - საოჯახო მედიცინის ცენტრი"</t>
  </si>
  <si>
    <t>შ.პ.ს. "თბილისის #19 მოზრდილთა პოლიკლინიკა"</t>
  </si>
  <si>
    <t>შ.პ.ს. "თბილისის #21 ბავშვთა პოლიკლინიკა"</t>
  </si>
  <si>
    <t>შ.პ.ს. "თელავის რაიონულ  საავადმყოფო"</t>
  </si>
  <si>
    <t>შ.პ.ს. "იმუნიზაციის ცენტრი"</t>
  </si>
  <si>
    <t>შ.პ.ს. "მარტვილის სამედიცინო ცენტრი მკურნალი"</t>
  </si>
  <si>
    <t>შ.პ.ს. "მედალფა"</t>
  </si>
  <si>
    <t xml:space="preserve">შ.პ.ს. "მედისონ ჰოლდინგი" </t>
  </si>
  <si>
    <t>შ.პ.ს. "მედკაპიტალი"</t>
  </si>
  <si>
    <t>შ.პ.ს. "მულტიპროფილური ჰოსპიტალი - მედიქალ სიტი და ინფექციურ დაავადებათა მართვის ცენტრი"</t>
  </si>
  <si>
    <t>შ.პ.ს. "მცხეთის პირველადი ჯანდაცვის ცენტრი ჯანმრთელი თაობა"</t>
  </si>
  <si>
    <t>შ.პ.ს. "ნეოლაბი"</t>
  </si>
  <si>
    <t>შ.პ.ს. "ნიუ ჰოსპიტალსი"</t>
  </si>
  <si>
    <t>შ.პ.ს. "ნლი"</t>
  </si>
  <si>
    <t>შ.პ.ს. "პედიატრი"</t>
  </si>
  <si>
    <t>შ.პ.ს. "რუსთავის მედიცინის სახლი - #1 დიაგნისტიკური ცენტრი"</t>
  </si>
  <si>
    <t>შ.პ.ს. "სამედიცინო ცენტრი ალმედი"</t>
  </si>
  <si>
    <t>შ.პ.ს. "სამედიცინო ცენტრი ციტო"</t>
  </si>
  <si>
    <t>შ.პ.ს. "სამკურნალო-პროფილაქტიკური ცენტრი პირველი"</t>
  </si>
  <si>
    <t>შ.პ.ს. "საოჯახო მედიცინის ეროვნული სასწავლო ცენტრი"</t>
  </si>
  <si>
    <t>შ.პ.ს. "საოჯახო მედიცინის რეგიონული ცენტრი"</t>
  </si>
  <si>
    <t>შ.პ.ს. "საოჯახო მედიცინის ცენტრი - აფხაზეთი"</t>
  </si>
  <si>
    <t>შ.პ.ს. "საჩხერის რაიონული საავადმყოფო-პოლილინიკური გაერთიანება"</t>
  </si>
  <si>
    <t>შ.პ.ს. "უნიმედ აჭარა"</t>
  </si>
  <si>
    <t xml:space="preserve">შ.პ.ს. "უნიმედ სამცხე" </t>
  </si>
  <si>
    <t>შ.პ.ს. "უნიმედი კახეთი"</t>
  </si>
  <si>
    <t>შ.პ.ს. "ფსიქიკური ჯანმრთელობისა და ნარკომანიის პრევენციის ცენტრი"</t>
  </si>
  <si>
    <t>შ.პ.ს. "ქ. ბათუმის #4 პოლიკლინიკა"</t>
  </si>
  <si>
    <t>შ.პ.ს. "ქალაქ ბათუმის მრავალპროფილიანი სამშობიარო სახლი"</t>
  </si>
  <si>
    <t>შ.პ.ს. "ქუთაისის #1 პირველადი ჯანდაცვის ცენტრი"</t>
  </si>
  <si>
    <t>შ.პ.ს. "ქუთაისის ბავშვთა #3 პოლიკლინიკა"</t>
  </si>
  <si>
    <t>შ.პ.ს. თბილისის სამკურნლო-პროფილაქტიკური ცენტრი - ძველი ავლაბარი</t>
  </si>
  <si>
    <t>შპს "სალიხ აბაშიძის ინფექციური პათოლოგიის, შიდსის და ტუბერკულოზის რეგიონული ცენტრი"</t>
  </si>
  <si>
    <t xml:space="preserve">ააიპ ქ. თბილისის გადამდებ დაავადებათა ეპიდზედამხედველობისა და კონტროლის მუნიციპალური ცენტრი </t>
  </si>
  <si>
    <t xml:space="preserve">ნინოწმინდის საზოგადოებრივი ჯანმრთელობის რაიონული ცენტრი </t>
  </si>
  <si>
    <t xml:space="preserve">აიპ ასპინძის საზოგადოებრივი ჯანდაცვის ცენტრი </t>
  </si>
  <si>
    <t xml:space="preserve">ახალქალაქის საზოგადოებრივი ჯანდაცვის  რაიონული ცენტრი </t>
  </si>
  <si>
    <t xml:space="preserve">ააიპ ბორჯომის საზოგადოებრივი ჯანმრთელობის დაცვის ცენტრი </t>
  </si>
  <si>
    <t xml:space="preserve">ააიპ ახალციხის საზოგადოებრივი ჯანმრთელობის დაცვის რაიონული ცენტრი </t>
  </si>
  <si>
    <t xml:space="preserve">ააიპ ადიგენის საზოგადოებრივი ჯანმრთელობის დაცვის სამსახური </t>
  </si>
  <si>
    <t>ააიპ ქ. ქუთაისის საზოგადოებრივი ჯანმრთელობისა და უსაფრთხო გარემოს უზრუნველყოდის ცენტრი</t>
  </si>
  <si>
    <t xml:space="preserve">ააიპ ბაღდათის საზოგადოებრივი ჯანდაცვის ცენტრი </t>
  </si>
  <si>
    <t>ააიპ საზოგადოებრივი ჯანდაცვის ჭიათურის მუნიციპალური სამსახური</t>
  </si>
  <si>
    <t>აიპ საჩხერის საზოგადოებრივი ჯანდაცვის ცენტრი</t>
  </si>
  <si>
    <t>ტყიბულის მუნიციპალიტეტის საზოგადოებრივი ჯანდაცვის ცენტრი</t>
  </si>
  <si>
    <t xml:space="preserve">აიპ ხონის საზოგადოებრივი ჯანდაცვის ცენტრი </t>
  </si>
  <si>
    <t xml:space="preserve">აიპ წყალტუბოს საზოგადოებრივი ჯანდაცვის ცენტრი </t>
  </si>
  <si>
    <t>ააიპ ხარაგაულის საზოგადოებრივი ჯანმრთელობის დაცვის ცენტრი</t>
  </si>
  <si>
    <t>ააიპ საზოგადოებრივი ჯანდაცვის სამტრედიის ცენტრი</t>
  </si>
  <si>
    <t xml:space="preserve">აიპ  ვანის მუნიციპალიტეტის საზოგადოებრივი ჯანდაცვის ცენტრი </t>
  </si>
  <si>
    <t xml:space="preserve">ააიპ  თერჯოლის საზოგადოებრივი ჯანმრთელობის დაცვის მუნიციპალური ცენტრი </t>
  </si>
  <si>
    <t xml:space="preserve">აიპ  საზოგადოებრივი ჯანმრთელობის ზესტაფონის მუნიციპალური ცენტრი </t>
  </si>
  <si>
    <t xml:space="preserve">ა(ა)იპ თვითმმართვ თემის მცხეთის მუნიც საზოგ ჯანდ ცენტრი (მათ შორის ახალგორი) </t>
  </si>
  <si>
    <t>ყაზბეგის მუნიციპალიტეტის საზოგადოებრივი ჯანდაცვის ცენტრი</t>
  </si>
  <si>
    <t xml:space="preserve">ააიპ თიანეთის მუნიციპალიტეტის საზოგადოებრივი ჯანდაცვის ცენტრი </t>
  </si>
  <si>
    <t xml:space="preserve">საზოგადოებრივი ჯანმრთელობის დუშეთის მუნიციპალური ცენტრი </t>
  </si>
  <si>
    <t>აიპ ოზურგეთის მუნიციპალიტეტის საზოგადოებრივი ჯანმდაცვის ცენტრი</t>
  </si>
  <si>
    <t>ლანჩხუთის საზოგადოებრივი ჯანდაცვის ცენტრი</t>
  </si>
  <si>
    <t>აიპ ჩოხატაურის მუნიციპალიტეტის საზოგადოებრივი ჯანდაცვის ცენტრი</t>
  </si>
  <si>
    <t xml:space="preserve">ააიპ თელავის მუნიციპალიტეტის საზოგადოებრივი ჯანდაცვის ცენტრი </t>
  </si>
  <si>
    <t xml:space="preserve">ააიპ გურჯაანის მუნიციპალიტეტის საზოგადოებრივი ჯანდაცვის ცენტრი </t>
  </si>
  <si>
    <t xml:space="preserve">აიპ დედოფლისწყაროს საზოგადოებრივი ჯანდაცვის რაიონული ცენტრი </t>
  </si>
  <si>
    <t xml:space="preserve">ააიპ ლაგოდეხის მუნიციპალიტეტის საზოგადოებრივი ჯანდაცვის სამსახური </t>
  </si>
  <si>
    <t>ააიპ ახმეტის მუნიციპალიტეტის საზოგადოებრივი ჯანდაცვის ცენტრი</t>
  </si>
  <si>
    <t xml:space="preserve">ყვარლის მუნიციპალიტეტის საზოგადოებრივი ჯანდაცვის ცენტრი </t>
  </si>
  <si>
    <t xml:space="preserve">სიღნაღის მუნიციპალიტეტის საზოგადოებრივი ჯანდაცვის სამსახური </t>
  </si>
  <si>
    <t xml:space="preserve">საგარეჯოს მუნიციპალიტეტის საზოგადოებრივი ჯანდაცვის ცენტრი </t>
  </si>
  <si>
    <t xml:space="preserve">ონის მუნიციპალიტეტის საზოგადოებრივი ჯანდაცვის ცენტრი </t>
  </si>
  <si>
    <t>საზოგადოებრივი ჯანდაცვის ლენტეხის რაიონული ცენტრი</t>
  </si>
  <si>
    <t xml:space="preserve">ცაგერის მუნიციპალიტეტის ადგილობრივი  ჯანდაცვის ცენტრი </t>
  </si>
  <si>
    <t xml:space="preserve">ამბროლაურის რაიონის  ერთიანი ადგილობრივი  საზოგადოებრივი ჯანდაცვის ცენტრი </t>
  </si>
  <si>
    <t xml:space="preserve">გორის მუნიციპალიტეტის საზოგადოებრივი ჯანდაცვის ცენტრი </t>
  </si>
  <si>
    <t>კასპის საზოგადოებრივი ჯანდაცვის რაიონული ცენტრი</t>
  </si>
  <si>
    <t xml:space="preserve">აიპ  ქარელის   მუნიციპალიტეტის  საზოგადოებრივი  ჯანმრთელობის  ცენტრი  </t>
  </si>
  <si>
    <t xml:space="preserve">ააიპ ხაშურის საზოგადოებრივი ჯანდაცვის ცენტრი </t>
  </si>
  <si>
    <t xml:space="preserve">ააიპ გარდაბნის საზოგადოებრივი ჯანმრთელობისა და უსაფრთხო გარემოს უზრუნველყოფის ცენტრი </t>
  </si>
  <si>
    <t xml:space="preserve">სსიპ დმანისის მუნიციპალიტეტის საზოგადოებრივი ჯანდაცვის ცენტრი </t>
  </si>
  <si>
    <t>რუსთავის ააიპ საზოგადოებრივი ჯანმრთელობისა და უსაფრთხო გარემოს უზრუნველყოფის ცენტრი</t>
  </si>
  <si>
    <t xml:space="preserve">მარნეულის მუნიციპალიტეტის დაავადებათა კონტროლისა და საზოგადოებრივი ჯანდაცვის ცენტრი </t>
  </si>
  <si>
    <t>ააიპ თეთრიწყაროს საზოგადოებრივი ჯანდაცვა და უსაფრთხო გარემოს უზრუნველყოფის ცენტრი</t>
  </si>
  <si>
    <t>ააიპ ბოლნისის მუნიციპალიტეტის დაავადებათა აღრიცხვის,  კონტროლის, საზოგადოებრივი ჯანდაცვისა და პრევენციის მედიცინის ცენტრი</t>
  </si>
  <si>
    <t xml:space="preserve">ააიპ წალკის მუნიციპალიტეტის საზოგადოებრივი ჯანდცვის ცენტრი </t>
  </si>
  <si>
    <t xml:space="preserve">ააიპ ზუგდიდის მუნიციპალიტეტის საზოგადოებრივი ჯანდაცვის ცენტრი </t>
  </si>
  <si>
    <t>ააიპ წალენჯიხის მუნიციპალიტეტის საზოგადოებრივი ჯანდაცვის ცენტრი</t>
  </si>
  <si>
    <t xml:space="preserve">ააიპ აბაშის მუნიციპალიტეტის საზოგადოებრივი ჯანმრთელობის დაცვის სამსახური </t>
  </si>
  <si>
    <t>ააიპ მარტვილის მუნიციპალიტეტის საზოგადოებრივი ჯანდაცვის ცენტრი</t>
  </si>
  <si>
    <t xml:space="preserve">ააიპ სენაკის მუნიციპალიტეტის საზოგადოებრივი ჯანდაცვის ცენტრი </t>
  </si>
  <si>
    <t xml:space="preserve">ააიპ ჩხოროწყუს მუნიციპალიტეტის საზოგადოებრივი ჯანმრთელობის ცენტრი </t>
  </si>
  <si>
    <t xml:space="preserve">ააიპ ხობის მუნიციპალიტეტის საზოგადოებრივი ჯანდაცვის ცენტრი </t>
  </si>
  <si>
    <t xml:space="preserve">თვითმმართველი ქ. ფოთის საზოგადოებრივი ჯანდაცვის ცენტრი </t>
  </si>
  <si>
    <t xml:space="preserve">აიპ მესტიის რაიონის საზოგადოებრივი ჯანდაცვის ცენტრი </t>
  </si>
  <si>
    <t xml:space="preserve">სსიპ აჭარის ა.რ. საზოგადოებრივი ჯანდაცვის ცენტრი </t>
  </si>
  <si>
    <t>United Nations Children,s Fund - მალარიის მედიკამენტები</t>
  </si>
  <si>
    <t xml:space="preserve">კლინტექ </t>
  </si>
  <si>
    <t xml:space="preserve">შპს ლატეკი </t>
  </si>
  <si>
    <t>შ.პ.ს. "აკად. გ. ჩაფიძის სახ. გადაუდებელი კარდიოლოგიის ცენტრი"</t>
  </si>
  <si>
    <t xml:space="preserve">შპს "უნიმედი აჭარა" ბათუმის რეფერალური საავადმყოფო </t>
  </si>
  <si>
    <t xml:space="preserve">შპს “რედი” </t>
  </si>
  <si>
    <t xml:space="preserve">შპს "მაღალი სამედიცინო ტექნოლოგიების ცენტრი, საუნივერსიტეტო კლინიკა" </t>
  </si>
  <si>
    <t xml:space="preserve">ააიპ "ჯო ენი" ს სამედიცინო ცენტრი </t>
  </si>
  <si>
    <t>შპს N5 კლინიკური საავადმყოფო</t>
  </si>
  <si>
    <t xml:space="preserve">შპს „პინეო სამედიცინო ეკოსისტემა“ </t>
  </si>
  <si>
    <t xml:space="preserve">შპს "კორამედი" </t>
  </si>
  <si>
    <t>შპს "ელიავას ბაქტერიოლოგიური არეების წარმოება</t>
  </si>
  <si>
    <t>შპს პრიმამედი</t>
  </si>
  <si>
    <t xml:space="preserve">შპს ბიოლენდი </t>
  </si>
  <si>
    <t>შპს ,,თბილისის ბავშვთა ინფექციური კლინიკური საავადმყოფო"</t>
  </si>
  <si>
    <t xml:space="preserve">შპს გლობალმედ </t>
  </si>
  <si>
    <t xml:space="preserve">შპს ალფალაბი  </t>
  </si>
  <si>
    <t xml:space="preserve">შპს შპს ეი ბი ემ  </t>
  </si>
  <si>
    <t>შპს ირისე</t>
  </si>
  <si>
    <t>შპს "სისხლის ბანკი"</t>
  </si>
  <si>
    <t>შპს "ჰემატოლოგიისა და ტრანსფუზიოლოგიის ინსტიტუტი'</t>
  </si>
  <si>
    <t xml:space="preserve">შპს "ჰემა 2012" </t>
  </si>
  <si>
    <t xml:space="preserve">შპს "ნაციონალური სისხლის ბანკი" </t>
  </si>
  <si>
    <t xml:space="preserve">შპს "გორმედი" </t>
  </si>
  <si>
    <t xml:space="preserve">შპს "ირის ბორჩაშვილის სახ.ჯანმრთელობის ცენტრი" </t>
  </si>
  <si>
    <t xml:space="preserve">სს "სამედიცინო ცენტრი ევექსი" </t>
  </si>
  <si>
    <t>სსიპ "გიორგი აბრამიშვილის სახ. გორის ჰოსპიტალი"</t>
  </si>
  <si>
    <t>შპს "სისიხლის გადასხმის საქალაქო სადგური"</t>
  </si>
  <si>
    <t xml:space="preserve">უნიმედი აჭარა     </t>
  </si>
  <si>
    <t xml:space="preserve">შ.პ.ს. "ნატალია კვანტალიანის სახელობის სისხლის ცენტრალური ბანკი" </t>
  </si>
  <si>
    <t xml:space="preserve">ააიპ "ჯოენის სახელობის სამედიცინო ცენრი" </t>
  </si>
  <si>
    <t xml:space="preserve">შპს ,,გორმედი" </t>
  </si>
  <si>
    <t xml:space="preserve">შპს მაისოფტი </t>
  </si>
  <si>
    <t>ერმედ ჯორჯია</t>
  </si>
  <si>
    <t>შპს ოლსაიდს</t>
  </si>
  <si>
    <t>ალფალაბი</t>
  </si>
  <si>
    <t>შპს ,,ნოვა პროდაქშენს"</t>
  </si>
  <si>
    <t xml:space="preserve">ააიპ არტინფო საქართველო </t>
  </si>
  <si>
    <t xml:space="preserve">სს "ნ. მახვილაძის სახელობის შრომის მედიცინისა და ეკოლოგიის სამეცნიერო-კვლევითი ინსტიტუტი" </t>
  </si>
  <si>
    <t>შ.პ.ს. "რომპეტროლ საქართველო"</t>
  </si>
  <si>
    <t>შ.პ.ს. "საქართველოს ფოსტა"</t>
  </si>
  <si>
    <t>შპს წყალტუბოს რაიონული საავადმყოფო</t>
  </si>
  <si>
    <t xml:space="preserve">შპს უნიმედი აჭარა </t>
  </si>
  <si>
    <t xml:space="preserve">შპს უნიმედი კახეთი </t>
  </si>
  <si>
    <t>შპს ,,ლჯ და კომპანია - დასავლეთ საქართველოს ტუბერკულოზის და ინფექციურ პათოლოგიათა ცენტრი"</t>
  </si>
  <si>
    <t xml:space="preserve">შპს რეგიონული ჰოსპიტალი </t>
  </si>
  <si>
    <t xml:space="preserve">შპს კორამედი </t>
  </si>
  <si>
    <t xml:space="preserve"> შპს ოლსაიდს</t>
  </si>
  <si>
    <t>შპს გეომედხემი</t>
  </si>
  <si>
    <t>შპს მედინიუსი</t>
  </si>
  <si>
    <t>IDA FUNDATION</t>
  </si>
  <si>
    <t>შპს "ქ.რუსთავის #1 დიაგნოსტიკური ცენტრი"</t>
  </si>
  <si>
    <t xml:space="preserve">ააიპ" იმერეთის მედიცინის განვითარების ცენტრი" </t>
  </si>
  <si>
    <t>შპს "ნეოლაბი'</t>
  </si>
  <si>
    <t xml:space="preserve">შპს "მრჩეველი" </t>
  </si>
  <si>
    <t xml:space="preserve">შპს "გლობალმედი" </t>
  </si>
  <si>
    <t>შპს აკად.ნ.ყიფშიძის სახ.ცენტრალური საუნივერსიტეტო კლინიკა</t>
  </si>
  <si>
    <t>შპს სამედიცინო ცენტრი "ციტო"</t>
  </si>
  <si>
    <t>შპს პირველი საავადმყოფო სამკურნალო დიაგნოსტიკური ცენტრი</t>
  </si>
  <si>
    <t>შპს ქალთა ჯანმრთელობის ცენტრი "ჰერა"</t>
  </si>
  <si>
    <t>ააიპ ააიპ ფრანგული სამედიცინო ცენტრი კახეთი იონი</t>
  </si>
  <si>
    <t xml:space="preserve">შპს  ნიუ ჰოსპიტალსი </t>
  </si>
  <si>
    <t xml:space="preserve">სს "ინფექციური პათოლოგიის, შიდსისა და კლინიკური იმუნოლოგიის ცენტრი" </t>
  </si>
  <si>
    <t>შპს “რეგიონალური ჯანდაცვის ცენტრი“</t>
  </si>
  <si>
    <t xml:space="preserve">შპს ერმედ ჯორჯია  </t>
  </si>
  <si>
    <t xml:space="preserve">შპს ლაბორატორიის ხარისხის მართვა </t>
  </si>
  <si>
    <t>შპს  ,,კორამედი"</t>
  </si>
  <si>
    <t>შპს  ,,ემ-დი-ეს"</t>
  </si>
  <si>
    <t>ჰუმან დიაგნოსტიკ ჯორჯია</t>
  </si>
  <si>
    <t xml:space="preserve"> Partnership for Supply Chain Management (PFSCM) –      </t>
  </si>
  <si>
    <t>შ.პ.ს. "აუდიოლოგიის ეროვნული ცენტრი"</t>
  </si>
  <si>
    <t xml:space="preserve">ეკონ ჯორჯია </t>
  </si>
  <si>
    <t xml:space="preserve">შპს  ,,ირისე" </t>
  </si>
  <si>
    <t xml:space="preserve">შპს ,,ნოვა პროდაქშენს" </t>
  </si>
  <si>
    <t>თამბაქოს კონტროლის ჩარჩო კონვენციის იმპლემენტაციისა და მონიტორინგის ცენტრი საქართველოში</t>
  </si>
  <si>
    <t>საქართველოს ფსიქოსოციალური დახმარების ასოციაცია ნდობა</t>
  </si>
  <si>
    <t>შპს კომში</t>
  </si>
  <si>
    <t>არტინფო საქართველო</t>
  </si>
  <si>
    <t>ააიპ საქართველოს ჯანმრთელობის ხელშეწყობისა და განათლების ფონდი</t>
  </si>
  <si>
    <t>ჯანმრთელობის კვლევის კავშირი</t>
  </si>
  <si>
    <t>შპს სტუდია პულსი</t>
  </si>
  <si>
    <t xml:space="preserve">შპს "სისხლის გადასხმის საქალაქო სადგური"  </t>
  </si>
  <si>
    <t xml:space="preserve"> შპს  საბო</t>
  </si>
  <si>
    <t>შპს „პატიო არტი “</t>
  </si>
  <si>
    <t>FLEXMEDIA</t>
  </si>
  <si>
    <t>თმგრუპ</t>
  </si>
  <si>
    <t>შპს რომპეტროლი</t>
  </si>
  <si>
    <t>შპს საქართველოს ფოსტა</t>
  </si>
  <si>
    <t>სსიპ დაცვის პოლიციის დეპარტამენტი</t>
  </si>
  <si>
    <t>სსიპ საქართველოს ეროვნული არქივი</t>
  </si>
  <si>
    <t>შპს თბილისის ბიზნეს სახლი</t>
  </si>
  <si>
    <t xml:space="preserve">შპს დეკორი </t>
  </si>
  <si>
    <t>შპს პენსარ ჯორჯია</t>
  </si>
  <si>
    <t>შპს მაგთიკომი</t>
  </si>
  <si>
    <t>სს სილქნეტი</t>
  </si>
  <si>
    <t>შპს კავკასიის ციფრული ქსელები</t>
  </si>
  <si>
    <t>შპს ტელკო სისტმს</t>
  </si>
  <si>
    <t>შპს ტოპ გრუპი</t>
  </si>
  <si>
    <t>შპს ალტერნეტი</t>
  </si>
  <si>
    <t>თელასი</t>
  </si>
  <si>
    <t>სს ენერგო-პრო- ჯორჯია</t>
  </si>
  <si>
    <t>შპს ბათუმის წყალი</t>
  </si>
  <si>
    <t>შპს საქართველოს გაერთიანებული წყალმომარაგების კომპანია</t>
  </si>
  <si>
    <t>შპს ჯორჯიან უოთერ ენდ ფაუერი</t>
  </si>
  <si>
    <t>შპს ყაზტრანსგაზ - თბილისი</t>
  </si>
  <si>
    <t>შპს სოკარ ჯორჯია გაზი</t>
  </si>
  <si>
    <t>ი/მ ალექსანდრე ასანიძე</t>
  </si>
  <si>
    <t>ი/მ გიორგი ელყანიშვილი</t>
  </si>
  <si>
    <t>ი/მ ზურაბ სამარჯიშვილი</t>
  </si>
  <si>
    <t>ი/მ ნინო შალამბერიძე</t>
  </si>
  <si>
    <t>სს "ბეჭდვითი სიტყვის კომბინატი"</t>
  </si>
  <si>
    <t>სს "სადაზღვევო კომპანია ალფა"</t>
  </si>
  <si>
    <t>სს "სმარტ რითეილი"</t>
  </si>
  <si>
    <t>სს "ჰიუნდაი ავტო საქართველო"</t>
  </si>
  <si>
    <t>შ.პ.ს. "BAHAR"</t>
  </si>
  <si>
    <t>შ.პ.ს. "MSCO"</t>
  </si>
  <si>
    <t>შ.პ.ს. "ავტო-პიგმალიონი"</t>
  </si>
  <si>
    <t>შ.პ.ს. "აიტი სოლუშენი"</t>
  </si>
  <si>
    <t>შ.პ.ს. "აკვალაინი"</t>
  </si>
  <si>
    <t>შ.პ.ს. "ალმანიკო"</t>
  </si>
  <si>
    <t>შ.პ.ს. "ალფალაბი"</t>
  </si>
  <si>
    <t>შ.პ.ს. "არგონი"</t>
  </si>
  <si>
    <t>შ.პ.ს. "არჯე"</t>
  </si>
  <si>
    <t>შ.პ.ს. "ბარამბო და კომპანია"</t>
  </si>
  <si>
    <t>შ.პ.ს. "ბიოლენდი"</t>
  </si>
  <si>
    <t>შ.პ.ს. "ბიო-მედი"</t>
  </si>
  <si>
    <t>შ.პ.ს. "ბორჯომი ვოთერს"</t>
  </si>
  <si>
    <t>შ.პ.ს. "გეა"</t>
  </si>
  <si>
    <t>შ.პ.ს. "გეოტეკი"</t>
  </si>
  <si>
    <t> 204931850</t>
  </si>
  <si>
    <t>შ.პ.ს. "გლობალ სერვისი +"</t>
  </si>
  <si>
    <t>შ.პ.ს. "გრინ სისტემს"</t>
  </si>
  <si>
    <t>შ.პ.ს. "გუდვილი"</t>
  </si>
  <si>
    <t>შ.პ.ს. "დევილაქი"</t>
  </si>
  <si>
    <t>შ.პ.ს. "დივაის სერვისი"</t>
  </si>
  <si>
    <t>შ.პ.ს. "დიო"</t>
  </si>
  <si>
    <t>შ.პ.ს. "ეი ბი ემ"</t>
  </si>
  <si>
    <t>შ.პ.ს. "ელ +"</t>
  </si>
  <si>
    <t>შ.პ.ს. "ელვა.ჯი"</t>
  </si>
  <si>
    <t>შ.პ.ს. "ელიავას ბაქტერიოლოგიური არეების წარმოება"</t>
  </si>
  <si>
    <t>შ.პ.ს. "ენსოლი"</t>
  </si>
  <si>
    <t>შ.პ.ს. "ეტალონი 2005"</t>
  </si>
  <si>
    <t>შ.პ.ს. "ექსდი ჯგუფი"</t>
  </si>
  <si>
    <t>შ.პ.ს. "ვექტორი"</t>
  </si>
  <si>
    <t>შ.პ.ს. "თარო ჯორჯია"</t>
  </si>
  <si>
    <t>შ.პ.ს. "თბილისის სატრანსპორტო კომპანია"</t>
  </si>
  <si>
    <t>შ.პ.ს. "თბილსერვის ჯგუფი"</t>
  </si>
  <si>
    <t>შ.პ.ს. "თეგეტა მოტორსი"</t>
  </si>
  <si>
    <t>შ.პ.ს. "იდეა"</t>
  </si>
  <si>
    <t>შ.პ.ს. "ივენთ ლაინი"</t>
  </si>
  <si>
    <t>შ.პ.ს. "იკსს სერვისი"</t>
  </si>
  <si>
    <t>შ.პ.ს. "ინტერავტო თრეიდინგი"</t>
  </si>
  <si>
    <t>შ.პ.ს. "ინტერლაბი"</t>
  </si>
  <si>
    <t>შ.პ.ს. "ირისე"</t>
  </si>
  <si>
    <t>შ.პ.ს. "კარგო მარკეტი"</t>
  </si>
  <si>
    <t>შ.პ.ს. "კარპედიემი"</t>
  </si>
  <si>
    <t>შ.პ.ს. "კლინტექ"</t>
  </si>
  <si>
    <t>შ.პ.ს. "კოპი სერვისი"</t>
  </si>
  <si>
    <t>შ.პ.ს. "კორამედი"</t>
  </si>
  <si>
    <t>შ.პ.ს. "კრეტეკი"</t>
  </si>
  <si>
    <t>შ.პ.ს. "ლაბორატორიის ხარისხის მართვა"</t>
  </si>
  <si>
    <t>შ.პ.ს. "ლატეკი"</t>
  </si>
  <si>
    <t>შ.პ.ს. "ლუკა"</t>
  </si>
  <si>
    <t>შ.პ.ს. "მეტროლოგი"</t>
  </si>
  <si>
    <t>შ.პ.ს. "მირკო"</t>
  </si>
  <si>
    <t>შ.პ.ს. "მოტორსტარი"</t>
  </si>
  <si>
    <t>შ.პ.ს. "ნალჯე"</t>
  </si>
  <si>
    <t>შ.პ.ს. "ოლსაიდს"</t>
  </si>
  <si>
    <t>შ.პ.ს. "ოქს-ჯენი"</t>
  </si>
  <si>
    <t>შ.პ.ს. "პარკინგსერვისი"</t>
  </si>
  <si>
    <t>შ.პ.ს. "პრიმა მედი"</t>
  </si>
  <si>
    <t>შ.პ.ს. "პრიმო"</t>
  </si>
  <si>
    <t>შ.პ.ს. "საირმე"</t>
  </si>
  <si>
    <t>შ.პ.ს. "სენტრო ლაბი"</t>
  </si>
  <si>
    <t>შ.პ.ს. "სი-თი პარკი"</t>
  </si>
  <si>
    <t>შ.პ.ს. "სტრადა მოტორსი"</t>
  </si>
  <si>
    <t>შ.პ.ს. "ტესკო"</t>
  </si>
  <si>
    <t>შ.პ.ს. "ტრანსლიდერი"</t>
  </si>
  <si>
    <t>შ.პ.ს. "ურბან მოტორსი"</t>
  </si>
  <si>
    <t>შ.პ.ს. "ქარაფი"</t>
  </si>
  <si>
    <t>შ.პ.ს. "ქარფინთერ გრუპი"</t>
  </si>
  <si>
    <t>შ.პ.ს. "შესყიდვების საკონსულტაციო კომპანია"</t>
  </si>
  <si>
    <t>შ.პ.ს. "წიგნის სამყარო"</t>
  </si>
  <si>
    <t>შ.პ.ს. "ჯეა"</t>
  </si>
  <si>
    <t>შ.პ.ს. "ჯეო თაირს"</t>
  </si>
  <si>
    <t>შ.პ.ს. "ჯეობიტი"</t>
  </si>
  <si>
    <t>შ.პ.ს. "ჯეოონო"</t>
  </si>
  <si>
    <t>შ.პ.ს. "ჯი თი ელექტრონიქსი"</t>
  </si>
  <si>
    <t>შ.პ.ს. "ჯი თი მოტორსი"</t>
  </si>
  <si>
    <t>შ.პ.ს. "ჯორჯიან ექსპრეს სფეშელი"</t>
  </si>
  <si>
    <t>შ.პ.ს. "ჯორჯიან მიკროსისტემს"</t>
  </si>
  <si>
    <t>შ.პ.ს."ნიუ აკუ"</t>
  </si>
  <si>
    <t>სისხლის ბანკი</t>
  </si>
  <si>
    <t>6.5.4.4</t>
  </si>
  <si>
    <t>4</t>
  </si>
  <si>
    <t>4.9</t>
  </si>
  <si>
    <t>5.1.3</t>
  </si>
  <si>
    <t>8.2</t>
  </si>
  <si>
    <t>5.nec</t>
  </si>
  <si>
    <t>MunMissing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</si>
</sst>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დაწესებულების ტიპი&quot;\ "/>
    <numFmt numFmtId="165" formatCode="dd\-mm\-yyyy\ hh:mm:ss"/>
  </numFmts>
  <fonts count="29" x14ac:knownFonts="1">
    <font>
      <sz val="11"/>
      <color theme="1"/>
      <name val="Calibri"/>
      <family val="2"/>
      <scheme val="minor"/>
    </font>
    <font>
      <b/>
      <sz val="11"/>
      <color theme="1"/>
      <name val="Calibri"/>
      <family val="2"/>
      <scheme val="minor"/>
    </font>
    <font>
      <sz val="11"/>
      <color theme="0"/>
      <name val="Calibri"/>
      <family val="2"/>
      <scheme val="minor"/>
    </font>
    <font>
      <sz val="10"/>
      <color indexed="8"/>
      <name val="Arial"/>
      <family val="2"/>
    </font>
    <font>
      <sz val="11"/>
      <color indexed="8"/>
      <name val="Calibri"/>
      <family val="2"/>
    </font>
    <font>
      <sz val="9"/>
      <color theme="1"/>
      <name val="Calibri"/>
      <family val="2"/>
      <charset val="204"/>
      <scheme val="minor"/>
    </font>
    <font>
      <b/>
      <sz val="9"/>
      <color indexed="8"/>
      <name val="Calibri"/>
      <family val="2"/>
      <scheme val="minor"/>
    </font>
    <font>
      <b/>
      <sz val="9"/>
      <color theme="1"/>
      <name val="Calibri"/>
      <family val="2"/>
      <scheme val="minor"/>
    </font>
    <font>
      <sz val="9"/>
      <color theme="1"/>
      <name val="Calibri"/>
      <family val="2"/>
      <scheme val="minor"/>
    </font>
    <font>
      <sz val="11"/>
      <color rgb="FF0070C0"/>
      <name val="Calibri"/>
      <family val="2"/>
    </font>
    <font>
      <sz val="11"/>
      <color rgb="FF0070C0"/>
      <name val="Calibri"/>
      <family val="2"/>
      <scheme val="minor"/>
    </font>
    <font>
      <b/>
      <sz val="11"/>
      <color rgb="FF0070C0"/>
      <name val="Calibri"/>
      <family val="2"/>
    </font>
    <font>
      <b/>
      <sz val="11"/>
      <color rgb="FF0070C0"/>
      <name val="Calibri"/>
      <family val="2"/>
      <scheme val="minor"/>
    </font>
    <font>
      <sz val="11"/>
      <color theme="1"/>
      <name val="Calibri"/>
      <family val="2"/>
    </font>
    <font>
      <b/>
      <sz val="11"/>
      <color indexed="8"/>
      <name val="Calibri"/>
      <family val="2"/>
    </font>
    <font>
      <b/>
      <sz val="11"/>
      <color rgb="FFFF0000"/>
      <name val="Calibri"/>
      <family val="2"/>
    </font>
    <font>
      <sz val="11"/>
      <color rgb="FFFFFF00"/>
      <name val="Calibri"/>
      <family val="2"/>
      <scheme val="minor"/>
    </font>
    <font>
      <sz val="11"/>
      <color rgb="FFFFFF00"/>
      <name val="Calibri"/>
      <family val="2"/>
    </font>
    <font>
      <sz val="10"/>
      <color indexed="8"/>
      <name val="Arial"/>
      <family val="2"/>
    </font>
    <font>
      <sz val="11"/>
      <color rgb="FFFF0000"/>
      <name val="Calibri"/>
      <family val="2"/>
      <scheme val="minor"/>
    </font>
    <font>
      <sz val="11"/>
      <color rgb="FFFF0000"/>
      <name val="Calibri"/>
      <family val="2"/>
    </font>
    <font>
      <sz val="11"/>
      <name val="Calibri"/>
      <family val="2"/>
      <scheme val="minor"/>
    </font>
    <font>
      <b/>
      <sz val="11"/>
      <name val="Calibri"/>
      <family val="2"/>
    </font>
    <font>
      <b/>
      <sz val="11"/>
      <name val="Calibri"/>
      <family val="2"/>
      <scheme val="minor"/>
    </font>
    <font>
      <b/>
      <sz val="10"/>
      <name val="Calibri"/>
      <family val="2"/>
      <scheme val="minor"/>
    </font>
    <font>
      <sz val="11"/>
      <color theme="8" tint="-0.249977111117893"/>
      <name val="Calibri"/>
      <family val="2"/>
      <scheme val="minor"/>
    </font>
    <font>
      <sz val="11"/>
      <color indexed="8"/>
      <name val="Calibri"/>
      <family val="2"/>
      <scheme val="minor"/>
    </font>
    <font>
      <sz val="11"/>
      <color theme="0"/>
      <name val="Calibri"/>
      <family val="2"/>
    </font>
    <font>
      <sz val="11"/>
      <color theme="2" tint="-0.499984740745262"/>
      <name val="Calibri"/>
      <family val="2"/>
      <scheme val="minor"/>
    </font>
  </fonts>
  <fills count="29">
    <fill>
      <patternFill patternType="none"/>
    </fill>
    <fill>
      <patternFill patternType="gray125"/>
    </fill>
    <fill>
      <patternFill patternType="solid">
        <fgColor indexed="22"/>
        <bgColor indexed="0"/>
      </patternFill>
    </fill>
    <fill>
      <patternFill patternType="solid">
        <fgColor theme="7"/>
        <bgColor indexed="64"/>
      </patternFill>
    </fill>
    <fill>
      <patternFill patternType="solid">
        <fgColor rgb="FFFFFF00"/>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3"/>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39997558519241921"/>
        <bgColor indexed="0"/>
      </patternFill>
    </fill>
    <fill>
      <patternFill patternType="solid">
        <fgColor theme="8" tint="0.39997558519241921"/>
        <bgColor indexed="0"/>
      </patternFill>
    </fill>
    <fill>
      <patternFill patternType="solid">
        <fgColor theme="6" tint="0.79998168889431442"/>
        <bgColor indexed="0"/>
      </patternFill>
    </fill>
    <fill>
      <patternFill patternType="solid">
        <fgColor theme="6" tint="0.79998168889431442"/>
        <bgColor indexed="64"/>
      </patternFill>
    </fill>
    <fill>
      <patternFill patternType="solid">
        <fgColor theme="8" tint="-0.499984740745262"/>
        <bgColor indexed="64"/>
      </patternFill>
    </fill>
    <fill>
      <patternFill patternType="solid">
        <fgColor theme="8" tint="-0.499984740745262"/>
        <bgColor indexed="0"/>
      </patternFill>
    </fill>
    <fill>
      <patternFill patternType="solid">
        <fgColor theme="7" tint="0.39997558519241921"/>
        <bgColor indexed="0"/>
      </patternFill>
    </fill>
    <fill>
      <patternFill patternType="solid">
        <fgColor theme="3" tint="0.79998168889431442"/>
        <bgColor indexed="64"/>
      </patternFill>
    </fill>
    <fill>
      <patternFill patternType="solid">
        <fgColor theme="8" tint="0.79998168889431442"/>
        <bgColor theme="8" tint="0.79998168889431442"/>
      </patternFill>
    </fill>
    <fill>
      <patternFill patternType="solid">
        <fgColor theme="5" tint="-0.249977111117893"/>
        <bgColor indexed="0"/>
      </patternFill>
    </fill>
    <fill>
      <patternFill patternType="solid">
        <fgColor rgb="FFFFC0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7030A0"/>
        <bgColor indexed="64"/>
      </patternFill>
    </fill>
    <fill>
      <patternFill patternType="solid">
        <fgColor rgb="FFFF0000"/>
        <bgColor indexed="64"/>
      </patternFill>
    </fill>
    <fill>
      <patternFill patternType="solid">
        <fgColor rgb="FFFFFFFF"/>
        <bgColor indexed="64"/>
      </patternFill>
    </fill>
    <fill>
      <patternFill patternType="solid">
        <fgColor rgb="FF92D050"/>
        <bgColor indexed="64"/>
      </patternFill>
    </fill>
    <fill>
      <patternFill patternType="solid">
        <fgColor theme="0" tint="-0.14999847407452621"/>
        <bgColor indexed="64"/>
      </patternFill>
    </fill>
  </fills>
  <borders count="55">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rgb="FF0070C0"/>
      </left>
      <right style="thin">
        <color rgb="FF0070C0"/>
      </right>
      <top style="thin">
        <color rgb="FF0070C0"/>
      </top>
      <bottom style="thin">
        <color rgb="FF0070C0"/>
      </bottom>
      <diagonal/>
    </border>
    <border>
      <left/>
      <right style="thick">
        <color theme="0"/>
      </right>
      <top/>
      <bottom style="thin">
        <color theme="3" tint="0.39994506668294322"/>
      </bottom>
      <diagonal/>
    </border>
    <border>
      <left style="thick">
        <color theme="0"/>
      </left>
      <right style="thick">
        <color theme="0"/>
      </right>
      <top/>
      <bottom style="thin">
        <color theme="3" tint="0.39994506668294322"/>
      </bottom>
      <diagonal/>
    </border>
    <border>
      <left style="thick">
        <color theme="0"/>
      </left>
      <right/>
      <top/>
      <bottom style="thin">
        <color theme="3" tint="0.39994506668294322"/>
      </bottom>
      <diagonal/>
    </border>
    <border>
      <left style="thin">
        <color theme="3" tint="0.39994506668294322"/>
      </left>
      <right style="thick">
        <color theme="0"/>
      </right>
      <top style="thin">
        <color theme="3" tint="0.39994506668294322"/>
      </top>
      <bottom style="thin">
        <color theme="3" tint="0.39994506668294322"/>
      </bottom>
      <diagonal/>
    </border>
    <border>
      <left style="thick">
        <color theme="0"/>
      </left>
      <right style="thick">
        <color theme="0"/>
      </right>
      <top style="thin">
        <color theme="3" tint="0.39994506668294322"/>
      </top>
      <bottom style="thin">
        <color theme="3" tint="0.39994506668294322"/>
      </bottom>
      <diagonal/>
    </border>
    <border>
      <left style="thick">
        <color theme="0"/>
      </left>
      <right style="thin">
        <color theme="3" tint="0.39994506668294322"/>
      </right>
      <top style="thin">
        <color theme="3" tint="0.39994506668294322"/>
      </top>
      <bottom style="thin">
        <color theme="3" tint="0.39994506668294322"/>
      </bottom>
      <diagonal/>
    </border>
    <border>
      <left style="thin">
        <color theme="3" tint="0.39994506668294322"/>
      </left>
      <right style="thick">
        <color theme="0"/>
      </right>
      <top style="thin">
        <color theme="3" tint="0.39994506668294322"/>
      </top>
      <bottom/>
      <diagonal/>
    </border>
    <border>
      <left style="thick">
        <color theme="0"/>
      </left>
      <right style="thick">
        <color theme="0"/>
      </right>
      <top style="thin">
        <color theme="3" tint="0.39994506668294322"/>
      </top>
      <bottom/>
      <diagonal/>
    </border>
    <border>
      <left style="thick">
        <color theme="0"/>
      </left>
      <right style="thin">
        <color theme="3" tint="0.39994506668294322"/>
      </right>
      <top style="thin">
        <color theme="3" tint="0.39994506668294322"/>
      </top>
      <bottom/>
      <diagonal/>
    </border>
    <border>
      <left style="thin">
        <color theme="3" tint="0.39994506668294322"/>
      </left>
      <right style="thick">
        <color theme="0"/>
      </right>
      <top/>
      <bottom/>
      <diagonal/>
    </border>
    <border>
      <left style="thick">
        <color theme="0"/>
      </left>
      <right style="thick">
        <color theme="0"/>
      </right>
      <top/>
      <bottom/>
      <diagonal/>
    </border>
    <border>
      <left style="thick">
        <color theme="0"/>
      </left>
      <right style="thin">
        <color theme="3" tint="0.39994506668294322"/>
      </right>
      <top/>
      <bottom/>
      <diagonal/>
    </border>
    <border>
      <left style="thin">
        <color theme="3" tint="0.39994506668294322"/>
      </left>
      <right style="thick">
        <color theme="0"/>
      </right>
      <top/>
      <bottom style="thin">
        <color theme="3" tint="0.39994506668294322"/>
      </bottom>
      <diagonal/>
    </border>
    <border>
      <left style="thick">
        <color theme="0"/>
      </left>
      <right style="thin">
        <color theme="3" tint="0.39994506668294322"/>
      </right>
      <top/>
      <bottom style="thin">
        <color theme="3" tint="0.39994506668294322"/>
      </bottom>
      <diagonal/>
    </border>
    <border>
      <left style="thin">
        <color indexed="8"/>
      </left>
      <right style="thin">
        <color indexed="8"/>
      </right>
      <top/>
      <bottom/>
      <diagonal/>
    </border>
    <border>
      <left/>
      <right/>
      <top/>
      <bottom style="hair">
        <color theme="0"/>
      </bottom>
      <diagonal/>
    </border>
    <border>
      <left/>
      <right/>
      <top style="hair">
        <color theme="0"/>
      </top>
      <bottom style="hair">
        <color theme="0"/>
      </bottom>
      <diagonal/>
    </border>
    <border>
      <left/>
      <right/>
      <top style="hair">
        <color theme="0"/>
      </top>
      <bottom/>
      <diagonal/>
    </border>
    <border>
      <left style="thick">
        <color theme="0"/>
      </left>
      <right/>
      <top/>
      <bottom/>
      <diagonal/>
    </border>
    <border>
      <left style="thick">
        <color theme="0"/>
      </left>
      <right/>
      <top/>
      <bottom style="hair">
        <color theme="0"/>
      </bottom>
      <diagonal/>
    </border>
    <border>
      <left style="thick">
        <color theme="0"/>
      </left>
      <right/>
      <top style="hair">
        <color theme="0"/>
      </top>
      <bottom style="hair">
        <color theme="0"/>
      </bottom>
      <diagonal/>
    </border>
    <border>
      <left style="thick">
        <color theme="0"/>
      </left>
      <right/>
      <top style="hair">
        <color theme="0"/>
      </top>
      <bottom/>
      <diagonal/>
    </border>
    <border>
      <left/>
      <right style="thick">
        <color theme="0"/>
      </right>
      <top/>
      <bottom/>
      <diagonal/>
    </border>
    <border>
      <left/>
      <right style="thick">
        <color theme="0"/>
      </right>
      <top/>
      <bottom style="hair">
        <color theme="0"/>
      </bottom>
      <diagonal/>
    </border>
    <border>
      <left/>
      <right style="thick">
        <color theme="0"/>
      </right>
      <top style="hair">
        <color theme="0"/>
      </top>
      <bottom style="hair">
        <color theme="0"/>
      </bottom>
      <diagonal/>
    </border>
    <border>
      <left/>
      <right style="thick">
        <color theme="0"/>
      </right>
      <top style="hair">
        <color theme="0"/>
      </top>
      <bottom/>
      <diagonal/>
    </border>
    <border>
      <left style="thin">
        <color theme="3" tint="0.39994506668294322"/>
      </left>
      <right/>
      <top style="thin">
        <color theme="3" tint="0.39994506668294322"/>
      </top>
      <bottom style="dotted">
        <color theme="3" tint="0.39994506668294322"/>
      </bottom>
      <diagonal/>
    </border>
    <border>
      <left/>
      <right style="thin">
        <color theme="3" tint="0.39994506668294322"/>
      </right>
      <top style="thin">
        <color theme="3" tint="0.39994506668294322"/>
      </top>
      <bottom style="dotted">
        <color theme="3" tint="0.39994506668294322"/>
      </bottom>
      <diagonal/>
    </border>
    <border>
      <left style="thin">
        <color theme="3" tint="0.39994506668294322"/>
      </left>
      <right/>
      <top style="dotted">
        <color theme="3" tint="0.39994506668294322"/>
      </top>
      <bottom style="dotted">
        <color theme="3" tint="0.39994506668294322"/>
      </bottom>
      <diagonal/>
    </border>
    <border>
      <left/>
      <right style="thin">
        <color theme="3" tint="0.39994506668294322"/>
      </right>
      <top style="dotted">
        <color theme="3" tint="0.39994506668294322"/>
      </top>
      <bottom style="dotted">
        <color theme="3" tint="0.39994506668294322"/>
      </bottom>
      <diagonal/>
    </border>
    <border>
      <left style="thin">
        <color theme="3" tint="0.39994506668294322"/>
      </left>
      <right/>
      <top style="dotted">
        <color theme="3" tint="0.39994506668294322"/>
      </top>
      <bottom style="thin">
        <color theme="3" tint="0.39994506668294322"/>
      </bottom>
      <diagonal/>
    </border>
    <border>
      <left/>
      <right style="thin">
        <color theme="3" tint="0.39994506668294322"/>
      </right>
      <top style="dotted">
        <color theme="3" tint="0.39994506668294322"/>
      </top>
      <bottom style="thin">
        <color theme="3" tint="0.39994506668294322"/>
      </bottom>
      <diagonal/>
    </border>
    <border>
      <left style="medium">
        <color theme="8"/>
      </left>
      <right/>
      <top style="medium">
        <color theme="8"/>
      </top>
      <bottom style="medium">
        <color theme="8"/>
      </bottom>
      <diagonal/>
    </border>
    <border>
      <left/>
      <right style="medium">
        <color theme="8"/>
      </right>
      <top style="medium">
        <color theme="8"/>
      </top>
      <bottom style="medium">
        <color theme="8"/>
      </bottom>
      <diagonal/>
    </border>
    <border>
      <left/>
      <right/>
      <top style="thin">
        <color theme="8" tint="0.79998168889431442"/>
      </top>
      <bottom style="thin">
        <color theme="0"/>
      </bottom>
      <diagonal/>
    </border>
    <border>
      <left/>
      <right style="thin">
        <color theme="8"/>
      </right>
      <top style="thin">
        <color theme="8" tint="0.79998168889431442"/>
      </top>
      <bottom style="thin">
        <color theme="8" tint="0.79998168889431442"/>
      </bottom>
      <diagonal/>
    </border>
    <border>
      <left/>
      <right/>
      <top style="thin">
        <color theme="8" tint="0.79998168889431442"/>
      </top>
      <bottom style="thin">
        <color theme="8" tint="0.79998168889431442"/>
      </bottom>
      <diagonal/>
    </border>
    <border>
      <left/>
      <right style="thin">
        <color theme="8"/>
      </right>
      <top style="thin">
        <color theme="8" tint="0.79998168889431442"/>
      </top>
      <bottom/>
      <diagonal/>
    </border>
    <border>
      <left/>
      <right/>
      <top/>
      <bottom style="double">
        <color auto="1"/>
      </bottom>
      <diagonal/>
    </border>
    <border>
      <left style="thin">
        <color indexed="22"/>
      </left>
      <right style="thin">
        <color indexed="22"/>
      </right>
      <top style="thin">
        <color indexed="22"/>
      </top>
      <bottom/>
      <diagonal/>
    </border>
    <border>
      <left style="thin">
        <color theme="3" tint="0.39994506668294322"/>
      </left>
      <right/>
      <top style="dotted">
        <color theme="3" tint="0.39994506668294322"/>
      </top>
      <bottom/>
      <diagonal/>
    </border>
    <border>
      <left/>
      <right style="thin">
        <color theme="3" tint="0.39994506668294322"/>
      </right>
      <top style="dotted">
        <color theme="3" tint="0.39994506668294322"/>
      </top>
      <bottom/>
      <diagonal/>
    </border>
    <border>
      <left style="thin">
        <color theme="3" tint="0.39994506668294322"/>
      </left>
      <right/>
      <top style="thin">
        <color theme="3" tint="0.39994506668294322"/>
      </top>
      <bottom style="hair">
        <color theme="3" tint="0.39994506668294322"/>
      </bottom>
      <diagonal/>
    </border>
    <border>
      <left/>
      <right/>
      <top style="thin">
        <color theme="3" tint="0.39994506668294322"/>
      </top>
      <bottom style="hair">
        <color theme="3" tint="0.39994506668294322"/>
      </bottom>
      <diagonal/>
    </border>
    <border>
      <left/>
      <right style="thin">
        <color theme="3" tint="0.39994506668294322"/>
      </right>
      <top style="thin">
        <color theme="3" tint="0.39994506668294322"/>
      </top>
      <bottom style="hair">
        <color theme="3" tint="0.39994506668294322"/>
      </bottom>
      <diagonal/>
    </border>
    <border>
      <left style="thin">
        <color theme="3" tint="0.39994506668294322"/>
      </left>
      <right/>
      <top style="hair">
        <color theme="3" tint="0.39994506668294322"/>
      </top>
      <bottom style="hair">
        <color theme="3" tint="0.39994506668294322"/>
      </bottom>
      <diagonal/>
    </border>
    <border>
      <left/>
      <right/>
      <top style="hair">
        <color theme="3" tint="0.39994506668294322"/>
      </top>
      <bottom style="hair">
        <color theme="3" tint="0.39994506668294322"/>
      </bottom>
      <diagonal/>
    </border>
    <border>
      <left/>
      <right style="thin">
        <color theme="3" tint="0.39994506668294322"/>
      </right>
      <top style="hair">
        <color theme="3" tint="0.39994506668294322"/>
      </top>
      <bottom style="hair">
        <color theme="3" tint="0.39994506668294322"/>
      </bottom>
      <diagonal/>
    </border>
    <border>
      <left style="thin">
        <color theme="3" tint="0.39994506668294322"/>
      </left>
      <right/>
      <top style="hair">
        <color theme="3" tint="0.39994506668294322"/>
      </top>
      <bottom style="thick">
        <color theme="3" tint="0.39991454817346722"/>
      </bottom>
      <diagonal/>
    </border>
    <border>
      <left/>
      <right/>
      <top style="hair">
        <color theme="3" tint="0.39994506668294322"/>
      </top>
      <bottom style="thick">
        <color theme="3" tint="0.39991454817346722"/>
      </bottom>
      <diagonal/>
    </border>
    <border>
      <left/>
      <right style="thin">
        <color theme="3" tint="0.39994506668294322"/>
      </right>
      <top style="hair">
        <color theme="3" tint="0.39994506668294322"/>
      </top>
      <bottom style="thick">
        <color theme="3" tint="0.39991454817346722"/>
      </bottom>
      <diagonal/>
    </border>
  </borders>
  <cellStyleXfs count="8">
    <xf numFmtId="0" fontId="0" fillId="0" borderId="0"/>
    <xf numFmtId="0" fontId="3" fillId="0" borderId="0"/>
    <xf numFmtId="0" fontId="3" fillId="0" borderId="0"/>
    <xf numFmtId="0" fontId="3" fillId="0" borderId="0"/>
    <xf numFmtId="0" fontId="5" fillId="0" borderId="0"/>
    <xf numFmtId="0" fontId="18" fillId="0" borderId="0"/>
    <xf numFmtId="0" fontId="26" fillId="0" borderId="0"/>
    <xf numFmtId="0" fontId="3" fillId="0" borderId="0"/>
  </cellStyleXfs>
  <cellXfs count="207">
    <xf numFmtId="0" fontId="0" fillId="0" borderId="0" xfId="0"/>
    <xf numFmtId="0" fontId="4" fillId="2" borderId="1" xfId="1" applyFont="1" applyFill="1" applyBorder="1" applyAlignment="1">
      <alignment horizontal="center"/>
    </xf>
    <xf numFmtId="0" fontId="4" fillId="0" borderId="2" xfId="1" applyFont="1" applyFill="1" applyBorder="1" applyAlignment="1">
      <alignment horizontal="right"/>
    </xf>
    <xf numFmtId="0" fontId="4" fillId="0" borderId="2" xfId="1" applyFont="1" applyFill="1" applyBorder="1" applyAlignment="1"/>
    <xf numFmtId="0" fontId="4" fillId="2" borderId="1" xfId="2" applyFont="1" applyFill="1" applyBorder="1" applyAlignment="1">
      <alignment horizontal="center"/>
    </xf>
    <xf numFmtId="0" fontId="4" fillId="0" borderId="2" xfId="2" applyFont="1" applyFill="1" applyBorder="1" applyAlignment="1">
      <alignment horizontal="right" wrapText="1"/>
    </xf>
    <xf numFmtId="0" fontId="4" fillId="0" borderId="2" xfId="2" applyFont="1" applyFill="1" applyBorder="1" applyAlignment="1"/>
    <xf numFmtId="0" fontId="4" fillId="0" borderId="2" xfId="2" applyFont="1" applyFill="1" applyBorder="1" applyAlignment="1">
      <alignment horizontal="right"/>
    </xf>
    <xf numFmtId="0" fontId="5" fillId="0" borderId="0" xfId="4" applyProtection="1">
      <protection locked="0"/>
    </xf>
    <xf numFmtId="0" fontId="5" fillId="0" borderId="0" xfId="4"/>
    <xf numFmtId="0" fontId="6" fillId="3" borderId="0" xfId="4" applyFont="1" applyFill="1"/>
    <xf numFmtId="0" fontId="6" fillId="4" borderId="0" xfId="4" applyFont="1" applyFill="1"/>
    <xf numFmtId="0" fontId="7" fillId="5" borderId="3" xfId="4" applyFont="1" applyFill="1" applyBorder="1"/>
    <xf numFmtId="0" fontId="7" fillId="4" borderId="0" xfId="4" applyFont="1" applyFill="1"/>
    <xf numFmtId="0" fontId="5" fillId="6" borderId="0" xfId="4" applyFill="1"/>
    <xf numFmtId="0" fontId="2" fillId="7" borderId="4" xfId="4" applyFont="1" applyFill="1" applyBorder="1"/>
    <xf numFmtId="0" fontId="2" fillId="7" borderId="5" xfId="4" applyFont="1" applyFill="1" applyBorder="1"/>
    <xf numFmtId="0" fontId="2" fillId="7" borderId="6" xfId="4" applyFont="1" applyFill="1" applyBorder="1"/>
    <xf numFmtId="0" fontId="1" fillId="0" borderId="0" xfId="4" applyFont="1"/>
    <xf numFmtId="0" fontId="1" fillId="0" borderId="7" xfId="4" applyFont="1" applyBorder="1"/>
    <xf numFmtId="0" fontId="1" fillId="0" borderId="8" xfId="4" applyFont="1" applyBorder="1"/>
    <xf numFmtId="0" fontId="1" fillId="0" borderId="9" xfId="4" applyFont="1" applyBorder="1"/>
    <xf numFmtId="0" fontId="5" fillId="4" borderId="0" xfId="4" applyFill="1"/>
    <xf numFmtId="0" fontId="5" fillId="8" borderId="0" xfId="4" applyFill="1"/>
    <xf numFmtId="0" fontId="1" fillId="9" borderId="10" xfId="4" applyFont="1" applyFill="1" applyBorder="1"/>
    <xf numFmtId="0" fontId="1" fillId="9" borderId="11" xfId="4" applyFont="1" applyFill="1" applyBorder="1"/>
    <xf numFmtId="0" fontId="1" fillId="9" borderId="12" xfId="4" applyFont="1" applyFill="1" applyBorder="1"/>
    <xf numFmtId="0" fontId="1" fillId="0" borderId="10" xfId="4" applyFont="1" applyBorder="1"/>
    <xf numFmtId="0" fontId="1" fillId="0" borderId="11" xfId="4" applyFont="1" applyBorder="1"/>
    <xf numFmtId="0" fontId="1" fillId="0" borderId="12" xfId="4" applyFont="1" applyBorder="1"/>
    <xf numFmtId="0" fontId="1" fillId="9" borderId="13" xfId="4" applyFont="1" applyFill="1" applyBorder="1"/>
    <xf numFmtId="0" fontId="1" fillId="9" borderId="14" xfId="4" applyFont="1" applyFill="1" applyBorder="1"/>
    <xf numFmtId="0" fontId="1" fillId="9" borderId="15" xfId="4" applyFont="1" applyFill="1" applyBorder="1"/>
    <xf numFmtId="0" fontId="1" fillId="0" borderId="13" xfId="4" applyFont="1" applyBorder="1"/>
    <xf numFmtId="0" fontId="1" fillId="0" borderId="14" xfId="4" applyFont="1" applyBorder="1"/>
    <xf numFmtId="0" fontId="1" fillId="0" borderId="15" xfId="4" applyFont="1" applyBorder="1"/>
    <xf numFmtId="0" fontId="1" fillId="9" borderId="16" xfId="4" applyFont="1" applyFill="1" applyBorder="1"/>
    <xf numFmtId="0" fontId="1" fillId="9" borderId="5" xfId="4" applyFont="1" applyFill="1" applyBorder="1"/>
    <xf numFmtId="0" fontId="1" fillId="9" borderId="17" xfId="4" applyFont="1" applyFill="1" applyBorder="1"/>
    <xf numFmtId="0" fontId="1" fillId="0" borderId="16" xfId="4" applyFont="1" applyBorder="1"/>
    <xf numFmtId="0" fontId="1" fillId="0" borderId="5" xfId="4" applyFont="1" applyBorder="1"/>
    <xf numFmtId="0" fontId="1" fillId="0" borderId="17" xfId="4" applyFont="1" applyBorder="1"/>
    <xf numFmtId="0" fontId="7" fillId="0" borderId="0" xfId="4" applyFont="1"/>
    <xf numFmtId="0" fontId="8" fillId="0" borderId="0" xfId="4" applyFont="1"/>
    <xf numFmtId="0" fontId="7" fillId="0" borderId="0" xfId="4" applyFont="1" applyProtection="1">
      <protection locked="0"/>
    </xf>
    <xf numFmtId="0" fontId="7" fillId="3" borderId="0" xfId="4" applyFont="1" applyFill="1"/>
    <xf numFmtId="0" fontId="11" fillId="0" borderId="2" xfId="3" applyFont="1" applyFill="1" applyBorder="1" applyAlignment="1" applyProtection="1">
      <protection locked="0"/>
    </xf>
    <xf numFmtId="0" fontId="12" fillId="0" borderId="0" xfId="0" applyFont="1" applyProtection="1">
      <protection locked="0"/>
    </xf>
    <xf numFmtId="0" fontId="13" fillId="5" borderId="2" xfId="3" applyFont="1" applyFill="1" applyBorder="1" applyAlignment="1"/>
    <xf numFmtId="0" fontId="10" fillId="0" borderId="0" xfId="0" applyFont="1" applyProtection="1">
      <protection locked="0"/>
    </xf>
    <xf numFmtId="0" fontId="9" fillId="0" borderId="2" xfId="3" applyFont="1" applyFill="1" applyBorder="1" applyAlignment="1" applyProtection="1">
      <protection locked="0"/>
    </xf>
    <xf numFmtId="0" fontId="13" fillId="10" borderId="2" xfId="3" applyFont="1" applyFill="1" applyBorder="1" applyAlignment="1"/>
    <xf numFmtId="0" fontId="4" fillId="14" borderId="2" xfId="3" applyFont="1" applyFill="1" applyBorder="1" applyAlignment="1"/>
    <xf numFmtId="0" fontId="15" fillId="0" borderId="2" xfId="3" applyFont="1" applyFill="1" applyBorder="1" applyAlignment="1" applyProtection="1">
      <alignment horizontal="center"/>
      <protection locked="0"/>
    </xf>
    <xf numFmtId="0" fontId="14" fillId="2" borderId="1" xfId="3" applyFont="1" applyFill="1" applyBorder="1" applyAlignment="1">
      <alignment horizontal="center"/>
    </xf>
    <xf numFmtId="0" fontId="14" fillId="12" borderId="1" xfId="3" applyFont="1" applyFill="1" applyBorder="1" applyAlignment="1">
      <alignment horizontal="center"/>
    </xf>
    <xf numFmtId="0" fontId="14" fillId="11" borderId="1" xfId="3" applyFont="1" applyFill="1" applyBorder="1" applyAlignment="1">
      <alignment horizontal="center"/>
    </xf>
    <xf numFmtId="0" fontId="14" fillId="13" borderId="1" xfId="3" applyFont="1" applyFill="1" applyBorder="1" applyAlignment="1">
      <alignment horizontal="center"/>
    </xf>
    <xf numFmtId="164" fontId="16" fillId="15" borderId="0" xfId="0" applyNumberFormat="1" applyFont="1" applyFill="1" applyAlignment="1" applyProtection="1">
      <alignment horizontal="left"/>
      <protection hidden="1"/>
    </xf>
    <xf numFmtId="0" fontId="17" fillId="16" borderId="18" xfId="1" applyFont="1" applyFill="1" applyBorder="1" applyAlignment="1">
      <alignment horizontal="left"/>
    </xf>
    <xf numFmtId="0" fontId="1" fillId="9" borderId="0" xfId="0" applyFont="1" applyFill="1"/>
    <xf numFmtId="0" fontId="0" fillId="9" borderId="0" xfId="0" applyFill="1"/>
    <xf numFmtId="0" fontId="19" fillId="0" borderId="0" xfId="0" applyFont="1" applyProtection="1">
      <protection locked="0"/>
    </xf>
    <xf numFmtId="49" fontId="5" fillId="4" borderId="0" xfId="4" applyNumberFormat="1" applyFill="1"/>
    <xf numFmtId="0" fontId="20" fillId="0" borderId="2" xfId="2" applyFont="1" applyFill="1" applyBorder="1" applyAlignment="1">
      <alignment horizontal="right" wrapText="1"/>
    </xf>
    <xf numFmtId="0" fontId="20" fillId="0" borderId="2" xfId="2" applyFont="1" applyFill="1" applyBorder="1" applyAlignment="1"/>
    <xf numFmtId="0" fontId="21" fillId="10" borderId="19" xfId="0" applyFont="1" applyFill="1" applyBorder="1" applyProtection="1"/>
    <xf numFmtId="0" fontId="0" fillId="9" borderId="19" xfId="0" applyFill="1" applyBorder="1"/>
    <xf numFmtId="0" fontId="21" fillId="10" borderId="20" xfId="0" applyFont="1" applyFill="1" applyBorder="1" applyProtection="1"/>
    <xf numFmtId="0" fontId="0" fillId="9" borderId="20" xfId="0" applyFill="1" applyBorder="1"/>
    <xf numFmtId="0" fontId="21" fillId="10" borderId="21" xfId="0" applyFont="1" applyFill="1" applyBorder="1" applyProtection="1"/>
    <xf numFmtId="0" fontId="0" fillId="9" borderId="21" xfId="0" applyFill="1" applyBorder="1"/>
    <xf numFmtId="0" fontId="22" fillId="17" borderId="0" xfId="1" applyFont="1" applyFill="1" applyBorder="1" applyAlignment="1">
      <alignment horizontal="left"/>
    </xf>
    <xf numFmtId="0" fontId="1" fillId="9" borderId="19" xfId="0" applyFont="1" applyFill="1" applyBorder="1"/>
    <xf numFmtId="0" fontId="1" fillId="9" borderId="20" xfId="0" applyFont="1" applyFill="1" applyBorder="1"/>
    <xf numFmtId="0" fontId="1" fillId="9" borderId="21" xfId="0" applyFont="1" applyFill="1" applyBorder="1"/>
    <xf numFmtId="0" fontId="23" fillId="10" borderId="19" xfId="0" applyFont="1" applyFill="1" applyBorder="1" applyProtection="1"/>
    <xf numFmtId="0" fontId="23" fillId="10" borderId="20" xfId="0" applyFont="1" applyFill="1" applyBorder="1" applyProtection="1"/>
    <xf numFmtId="0" fontId="23" fillId="10" borderId="21" xfId="0" applyFont="1" applyFill="1" applyBorder="1" applyProtection="1"/>
    <xf numFmtId="0" fontId="1" fillId="9" borderId="22" xfId="0" applyFont="1" applyFill="1" applyBorder="1"/>
    <xf numFmtId="0" fontId="0" fillId="9" borderId="23" xfId="0" applyFill="1" applyBorder="1"/>
    <xf numFmtId="0" fontId="0" fillId="9" borderId="24" xfId="0" applyFill="1" applyBorder="1"/>
    <xf numFmtId="0" fontId="0" fillId="9" borderId="25" xfId="0" applyFill="1" applyBorder="1"/>
    <xf numFmtId="0" fontId="1" fillId="9" borderId="26" xfId="0" applyFont="1" applyFill="1" applyBorder="1"/>
    <xf numFmtId="0" fontId="0" fillId="9" borderId="23" xfId="0" applyFont="1" applyFill="1" applyBorder="1"/>
    <xf numFmtId="0" fontId="0" fillId="9" borderId="27" xfId="0" applyFill="1" applyBorder="1"/>
    <xf numFmtId="0" fontId="0" fillId="9" borderId="24" xfId="0" applyFont="1" applyFill="1" applyBorder="1"/>
    <xf numFmtId="0" fontId="0" fillId="9" borderId="28" xfId="0" applyFill="1" applyBorder="1"/>
    <xf numFmtId="0" fontId="0" fillId="9" borderId="25" xfId="0" applyFont="1" applyFill="1" applyBorder="1"/>
    <xf numFmtId="0" fontId="0" fillId="9" borderId="29" xfId="0" applyFill="1" applyBorder="1"/>
    <xf numFmtId="49" fontId="11" fillId="0" borderId="2" xfId="3" applyNumberFormat="1" applyFont="1" applyFill="1" applyBorder="1" applyAlignment="1" applyProtection="1">
      <protection locked="0"/>
    </xf>
    <xf numFmtId="49" fontId="12" fillId="0" borderId="0" xfId="0" applyNumberFormat="1" applyFont="1" applyProtection="1">
      <protection locked="0"/>
    </xf>
    <xf numFmtId="0" fontId="4" fillId="2" borderId="1" xfId="5" applyFont="1" applyFill="1" applyBorder="1" applyAlignment="1">
      <alignment horizontal="center"/>
    </xf>
    <xf numFmtId="0" fontId="4" fillId="0" borderId="2" xfId="5" applyFont="1" applyFill="1" applyBorder="1" applyAlignment="1">
      <alignment horizontal="right"/>
    </xf>
    <xf numFmtId="0" fontId="4" fillId="0" borderId="2" xfId="5" applyFont="1" applyFill="1" applyBorder="1" applyAlignment="1"/>
    <xf numFmtId="0" fontId="1" fillId="10" borderId="30" xfId="0" applyFont="1" applyFill="1" applyBorder="1" applyProtection="1"/>
    <xf numFmtId="0" fontId="0" fillId="10" borderId="31" xfId="0" applyFont="1" applyFill="1" applyBorder="1" applyProtection="1"/>
    <xf numFmtId="0" fontId="0" fillId="10" borderId="32" xfId="0" applyFont="1" applyFill="1" applyBorder="1" applyProtection="1"/>
    <xf numFmtId="0" fontId="0" fillId="10" borderId="33" xfId="0" applyFont="1" applyFill="1" applyBorder="1" applyProtection="1"/>
    <xf numFmtId="0" fontId="0" fillId="10" borderId="34" xfId="0" applyFont="1" applyFill="1" applyBorder="1" applyProtection="1"/>
    <xf numFmtId="0" fontId="0" fillId="10" borderId="35" xfId="0" applyFont="1" applyFill="1" applyBorder="1" applyProtection="1"/>
    <xf numFmtId="0" fontId="24" fillId="18" borderId="0" xfId="0" applyNumberFormat="1" applyFont="1" applyFill="1" applyProtection="1"/>
    <xf numFmtId="0" fontId="24" fillId="18" borderId="0" xfId="4" applyNumberFormat="1" applyFont="1" applyFill="1" applyProtection="1"/>
    <xf numFmtId="0" fontId="1" fillId="0" borderId="36" xfId="0" applyFont="1" applyBorder="1"/>
    <xf numFmtId="0" fontId="1" fillId="0" borderId="37" xfId="0" applyFont="1" applyBorder="1"/>
    <xf numFmtId="0" fontId="1" fillId="19" borderId="38" xfId="0" applyFont="1" applyFill="1" applyBorder="1"/>
    <xf numFmtId="0" fontId="25" fillId="0" borderId="39" xfId="0" applyFont="1" applyBorder="1"/>
    <xf numFmtId="0" fontId="1" fillId="19" borderId="40" xfId="0" applyFont="1" applyFill="1" applyBorder="1"/>
    <xf numFmtId="0" fontId="25" fillId="0" borderId="41" xfId="0" applyFont="1" applyBorder="1"/>
    <xf numFmtId="0" fontId="1" fillId="0" borderId="0" xfId="0" applyFont="1"/>
    <xf numFmtId="0" fontId="26" fillId="0" borderId="42" xfId="6" applyBorder="1" applyAlignment="1">
      <alignment wrapText="1"/>
    </xf>
    <xf numFmtId="0" fontId="26" fillId="0" borderId="42" xfId="6" applyBorder="1"/>
    <xf numFmtId="0" fontId="26" fillId="0" borderId="0" xfId="6"/>
    <xf numFmtId="49" fontId="26" fillId="0" borderId="0" xfId="6" applyNumberFormat="1"/>
    <xf numFmtId="165" fontId="26" fillId="0" borderId="0" xfId="6" applyNumberFormat="1"/>
    <xf numFmtId="49" fontId="10" fillId="0" borderId="0" xfId="0" applyNumberFormat="1" applyFont="1" applyProtection="1">
      <protection locked="0"/>
    </xf>
    <xf numFmtId="49" fontId="0" fillId="0" borderId="0" xfId="0" applyNumberFormat="1"/>
    <xf numFmtId="49" fontId="10" fillId="0" borderId="0" xfId="6" applyNumberFormat="1" applyFont="1"/>
    <xf numFmtId="49" fontId="10" fillId="4" borderId="0" xfId="0" applyNumberFormat="1" applyFont="1" applyFill="1" applyProtection="1">
      <protection locked="0"/>
    </xf>
    <xf numFmtId="49" fontId="19" fillId="0" borderId="0" xfId="0" applyNumberFormat="1" applyFont="1" applyProtection="1">
      <protection locked="0"/>
    </xf>
    <xf numFmtId="0" fontId="27" fillId="20" borderId="0" xfId="1" applyFont="1" applyFill="1" applyBorder="1" applyAlignment="1">
      <alignment horizontal="left"/>
    </xf>
    <xf numFmtId="0" fontId="10" fillId="0" borderId="0" xfId="0" applyNumberFormat="1" applyFont="1" applyProtection="1"/>
    <xf numFmtId="0" fontId="4" fillId="4" borderId="2" xfId="1" applyFont="1" applyFill="1" applyBorder="1" applyAlignment="1">
      <alignment horizontal="right"/>
    </xf>
    <xf numFmtId="0" fontId="4" fillId="4" borderId="2" xfId="1" applyFont="1" applyFill="1" applyBorder="1" applyAlignment="1"/>
    <xf numFmtId="49" fontId="10" fillId="0" borderId="0" xfId="0" applyNumberFormat="1" applyFont="1" applyProtection="1"/>
    <xf numFmtId="49" fontId="0" fillId="0" borderId="0" xfId="0" applyNumberFormat="1" applyProtection="1"/>
    <xf numFmtId="49" fontId="26" fillId="4" borderId="0" xfId="6" applyNumberFormat="1" applyFill="1"/>
    <xf numFmtId="0" fontId="26" fillId="4" borderId="0" xfId="6" applyFill="1"/>
    <xf numFmtId="49" fontId="10" fillId="4" borderId="0" xfId="6" applyNumberFormat="1" applyFont="1" applyFill="1"/>
    <xf numFmtId="49" fontId="10" fillId="0" borderId="0" xfId="0" applyNumberFormat="1" applyFont="1"/>
    <xf numFmtId="0" fontId="17" fillId="16" borderId="18" xfId="1" applyNumberFormat="1" applyFont="1" applyFill="1" applyBorder="1" applyAlignment="1">
      <alignment horizontal="left"/>
    </xf>
    <xf numFmtId="0" fontId="16" fillId="16" borderId="18" xfId="1" applyFont="1" applyFill="1" applyBorder="1" applyAlignment="1">
      <alignment horizontal="left"/>
    </xf>
    <xf numFmtId="0" fontId="0" fillId="21" borderId="0" xfId="0" applyFill="1"/>
    <xf numFmtId="0" fontId="0" fillId="22" borderId="0" xfId="0" applyFill="1"/>
    <xf numFmtId="0" fontId="0" fillId="23" borderId="0" xfId="0" applyFill="1"/>
    <xf numFmtId="0" fontId="1" fillId="23" borderId="0" xfId="0" applyFont="1" applyFill="1"/>
    <xf numFmtId="0" fontId="2" fillId="24" borderId="0" xfId="0" applyFont="1" applyFill="1"/>
    <xf numFmtId="0" fontId="0" fillId="0" borderId="2" xfId="0" applyBorder="1"/>
    <xf numFmtId="0" fontId="4" fillId="0" borderId="2" xfId="2" applyNumberFormat="1" applyFont="1" applyFill="1" applyBorder="1" applyAlignment="1">
      <alignment horizontal="right" wrapText="1"/>
    </xf>
    <xf numFmtId="0" fontId="20" fillId="0" borderId="2" xfId="2" applyNumberFormat="1" applyFont="1" applyFill="1" applyBorder="1" applyAlignment="1">
      <alignment horizontal="right" wrapText="1"/>
    </xf>
    <xf numFmtId="0" fontId="4" fillId="0" borderId="2" xfId="1" applyNumberFormat="1" applyFont="1" applyFill="1" applyBorder="1" applyAlignment="1">
      <alignment horizontal="right"/>
    </xf>
    <xf numFmtId="0" fontId="0" fillId="0" borderId="2" xfId="0" applyNumberFormat="1" applyBorder="1"/>
    <xf numFmtId="49" fontId="10" fillId="0" borderId="0" xfId="0" applyNumberFormat="1" applyFont="1" applyFill="1" applyProtection="1">
      <protection locked="0"/>
    </xf>
    <xf numFmtId="0" fontId="4" fillId="25" borderId="2" xfId="1" applyFont="1" applyFill="1" applyBorder="1" applyAlignment="1"/>
    <xf numFmtId="49" fontId="10" fillId="26" borderId="0" xfId="0" applyNumberFormat="1" applyFont="1" applyFill="1" applyProtection="1">
      <protection locked="0"/>
    </xf>
    <xf numFmtId="0" fontId="28" fillId="0" borderId="0" xfId="0" applyFont="1"/>
    <xf numFmtId="0" fontId="0" fillId="8" borderId="0" xfId="0" applyFill="1"/>
    <xf numFmtId="0" fontId="0" fillId="4" borderId="0" xfId="0" applyFill="1"/>
    <xf numFmtId="0" fontId="0" fillId="27" borderId="0" xfId="0" applyFill="1"/>
    <xf numFmtId="0" fontId="4" fillId="4" borderId="2" xfId="5" applyFont="1" applyFill="1" applyBorder="1" applyAlignment="1"/>
    <xf numFmtId="0" fontId="4" fillId="2" borderId="1" xfId="7" applyFont="1" applyFill="1" applyBorder="1" applyAlignment="1">
      <alignment horizontal="center"/>
    </xf>
    <xf numFmtId="0" fontId="4" fillId="0" borderId="2" xfId="7" applyFont="1" applyFill="1" applyBorder="1" applyAlignment="1">
      <alignment horizontal="right"/>
    </xf>
    <xf numFmtId="0" fontId="4" fillId="0" borderId="2" xfId="7" applyFont="1" applyFill="1" applyBorder="1" applyAlignment="1"/>
    <xf numFmtId="0" fontId="4" fillId="0" borderId="2" xfId="1" applyFont="1" applyFill="1" applyBorder="1" applyAlignment="1" applyProtection="1">
      <alignment horizontal="right"/>
    </xf>
    <xf numFmtId="0" fontId="0" fillId="0" borderId="2" xfId="0" applyBorder="1" applyProtection="1"/>
    <xf numFmtId="0" fontId="4" fillId="0" borderId="2" xfId="2" applyFont="1" applyFill="1" applyBorder="1" applyAlignment="1" applyProtection="1">
      <alignment horizontal="right"/>
    </xf>
    <xf numFmtId="0" fontId="0" fillId="28" borderId="0" xfId="0" applyFill="1"/>
    <xf numFmtId="49" fontId="11" fillId="0" borderId="0" xfId="3" applyNumberFormat="1" applyFont="1" applyFill="1" applyBorder="1" applyAlignment="1" applyProtection="1">
      <protection locked="0"/>
    </xf>
    <xf numFmtId="0" fontId="0" fillId="4" borderId="2" xfId="0" applyNumberFormat="1" applyFill="1" applyBorder="1"/>
    <xf numFmtId="0" fontId="0" fillId="4" borderId="2" xfId="0" applyFill="1" applyBorder="1"/>
    <xf numFmtId="0" fontId="4" fillId="0" borderId="43" xfId="2" applyFont="1" applyFill="1" applyBorder="1" applyAlignment="1">
      <alignment horizontal="right" wrapText="1"/>
    </xf>
    <xf numFmtId="0" fontId="4" fillId="0" borderId="43" xfId="2" applyNumberFormat="1" applyFont="1" applyFill="1" applyBorder="1" applyAlignment="1">
      <alignment horizontal="right" wrapText="1"/>
    </xf>
    <xf numFmtId="0" fontId="4" fillId="0" borderId="43" xfId="2" applyFont="1" applyFill="1" applyBorder="1" applyAlignment="1"/>
    <xf numFmtId="0" fontId="4" fillId="0" borderId="43" xfId="2" applyFont="1" applyFill="1" applyBorder="1" applyAlignment="1" applyProtection="1">
      <alignment horizontal="right"/>
    </xf>
    <xf numFmtId="0" fontId="0" fillId="10" borderId="44" xfId="0" applyFont="1" applyFill="1" applyBorder="1" applyProtection="1"/>
    <xf numFmtId="0" fontId="0" fillId="10" borderId="45" xfId="0" applyFont="1" applyFill="1" applyBorder="1" applyProtection="1"/>
    <xf numFmtId="0" fontId="4" fillId="0" borderId="46" xfId="2" applyFont="1" applyFill="1" applyBorder="1" applyAlignment="1">
      <alignment horizontal="right" wrapText="1"/>
    </xf>
    <xf numFmtId="0" fontId="4" fillId="0" borderId="47" xfId="2" applyNumberFormat="1" applyFont="1" applyFill="1" applyBorder="1" applyAlignment="1">
      <alignment horizontal="right" wrapText="1"/>
    </xf>
    <xf numFmtId="0" fontId="4" fillId="0" borderId="47" xfId="2" applyFont="1" applyFill="1" applyBorder="1" applyAlignment="1"/>
    <xf numFmtId="0" fontId="4" fillId="0" borderId="47" xfId="2" applyFont="1" applyFill="1" applyBorder="1" applyAlignment="1" applyProtection="1">
      <alignment horizontal="right"/>
    </xf>
    <xf numFmtId="0" fontId="10" fillId="0" borderId="47" xfId="0" applyFont="1" applyBorder="1" applyProtection="1">
      <protection locked="0"/>
    </xf>
    <xf numFmtId="0" fontId="0" fillId="0" borderId="47" xfId="0" applyBorder="1"/>
    <xf numFmtId="0" fontId="0" fillId="23" borderId="47" xfId="0" applyFill="1" applyBorder="1"/>
    <xf numFmtId="0" fontId="0" fillId="0" borderId="48" xfId="0" applyBorder="1"/>
    <xf numFmtId="0" fontId="0" fillId="0" borderId="49" xfId="0" applyBorder="1"/>
    <xf numFmtId="0" fontId="0" fillId="0" borderId="50" xfId="0" applyNumberFormat="1" applyBorder="1"/>
    <xf numFmtId="0" fontId="0" fillId="0" borderId="50" xfId="0" applyBorder="1"/>
    <xf numFmtId="0" fontId="0" fillId="0" borderId="50" xfId="0" applyBorder="1" applyProtection="1"/>
    <xf numFmtId="0" fontId="10" fillId="0" borderId="50" xfId="0" applyFont="1" applyBorder="1" applyProtection="1">
      <protection locked="0"/>
    </xf>
    <xf numFmtId="0" fontId="0" fillId="23" borderId="50" xfId="0" applyFill="1" applyBorder="1"/>
    <xf numFmtId="0" fontId="0" fillId="0" borderId="51" xfId="0" applyBorder="1"/>
    <xf numFmtId="0" fontId="4" fillId="0" borderId="49" xfId="1" applyFont="1" applyFill="1" applyBorder="1" applyAlignment="1">
      <alignment horizontal="right"/>
    </xf>
    <xf numFmtId="0" fontId="4" fillId="0" borderId="50" xfId="1" applyNumberFormat="1" applyFont="1" applyFill="1" applyBorder="1" applyAlignment="1">
      <alignment horizontal="right"/>
    </xf>
    <xf numFmtId="0" fontId="4" fillId="0" borderId="50" xfId="1" applyFont="1" applyFill="1" applyBorder="1" applyAlignment="1"/>
    <xf numFmtId="0" fontId="4" fillId="0" borderId="50" xfId="1" applyFont="1" applyFill="1" applyBorder="1" applyAlignment="1" applyProtection="1">
      <alignment horizontal="right"/>
    </xf>
    <xf numFmtId="49" fontId="10" fillId="0" borderId="50" xfId="0" applyNumberFormat="1" applyFont="1" applyBorder="1" applyProtection="1">
      <protection locked="0"/>
    </xf>
    <xf numFmtId="0" fontId="4" fillId="0" borderId="49" xfId="1" applyFont="1" applyFill="1" applyBorder="1" applyAlignment="1" applyProtection="1">
      <alignment horizontal="right"/>
      <protection locked="0"/>
    </xf>
    <xf numFmtId="0" fontId="4" fillId="0" borderId="50" xfId="1" applyNumberFormat="1" applyFont="1" applyFill="1" applyBorder="1" applyAlignment="1" applyProtection="1">
      <alignment horizontal="right"/>
      <protection locked="0"/>
    </xf>
    <xf numFmtId="0" fontId="4" fillId="0" borderId="50" xfId="1" applyFont="1" applyFill="1" applyBorder="1" applyAlignment="1" applyProtection="1">
      <protection locked="0"/>
    </xf>
    <xf numFmtId="0" fontId="4" fillId="28" borderId="50" xfId="1" applyFont="1" applyFill="1" applyBorder="1" applyAlignment="1" applyProtection="1">
      <alignment horizontal="right"/>
    </xf>
    <xf numFmtId="0" fontId="9" fillId="0" borderId="50" xfId="1" applyFont="1" applyFill="1" applyBorder="1" applyAlignment="1" applyProtection="1">
      <protection locked="0"/>
    </xf>
    <xf numFmtId="49" fontId="10" fillId="26" borderId="50" xfId="0" applyNumberFormat="1" applyFont="1" applyFill="1" applyBorder="1" applyProtection="1">
      <protection locked="0"/>
    </xf>
    <xf numFmtId="0" fontId="0" fillId="0" borderId="49" xfId="0" applyBorder="1" applyProtection="1">
      <protection locked="0"/>
    </xf>
    <xf numFmtId="0" fontId="0" fillId="0" borderId="50" xfId="0" applyBorder="1" applyProtection="1">
      <protection locked="0"/>
    </xf>
    <xf numFmtId="0" fontId="0" fillId="28" borderId="50" xfId="0" applyFill="1" applyBorder="1" applyProtection="1"/>
    <xf numFmtId="0" fontId="0" fillId="0" borderId="0" xfId="0" applyProtection="1">
      <protection locked="0"/>
    </xf>
    <xf numFmtId="0" fontId="4" fillId="2" borderId="18" xfId="2" applyFont="1" applyFill="1" applyBorder="1" applyAlignment="1">
      <alignment horizontal="center"/>
    </xf>
    <xf numFmtId="0" fontId="4" fillId="0" borderId="0" xfId="1" applyFont="1" applyFill="1" applyBorder="1" applyAlignment="1"/>
    <xf numFmtId="0" fontId="0" fillId="0" borderId="0" xfId="0" applyBorder="1"/>
    <xf numFmtId="0" fontId="4" fillId="0" borderId="0" xfId="2" applyFont="1" applyFill="1" applyBorder="1" applyAlignment="1"/>
    <xf numFmtId="0" fontId="4" fillId="25" borderId="0" xfId="1" applyFont="1" applyFill="1" applyBorder="1" applyAlignment="1"/>
    <xf numFmtId="0" fontId="0" fillId="0" borderId="52" xfId="0" applyBorder="1" applyProtection="1">
      <protection locked="0"/>
    </xf>
    <xf numFmtId="0" fontId="0" fillId="0" borderId="53" xfId="0" applyBorder="1" applyProtection="1">
      <protection locked="0"/>
    </xf>
    <xf numFmtId="0" fontId="0" fillId="28" borderId="53" xfId="0" applyFill="1" applyBorder="1" applyProtection="1"/>
    <xf numFmtId="0" fontId="10" fillId="0" borderId="53" xfId="0" applyFont="1" applyBorder="1" applyProtection="1">
      <protection locked="0"/>
    </xf>
    <xf numFmtId="0" fontId="0" fillId="0" borderId="53" xfId="0" applyBorder="1"/>
    <xf numFmtId="0" fontId="0" fillId="0" borderId="54" xfId="0" applyBorder="1"/>
  </cellXfs>
  <cellStyles count="8">
    <cellStyle name="Normal" xfId="0" builtinId="0"/>
    <cellStyle name="Normal 2" xfId="4" xr:uid="{6D95EDF1-00E8-4F29-94B8-F341A5476DD9}"/>
    <cellStyle name="Normal 3" xfId="6" xr:uid="{638EADC4-A93C-438F-8C46-BA1CD22CE7CF}"/>
    <cellStyle name="Normal_HP_IP" xfId="2" xr:uid="{4E1A066E-9C50-407B-B5A0-7F5D39DDAFA3}"/>
    <cellStyle name="Normal_HP_Type" xfId="3" xr:uid="{5736BE53-BFE1-4F2A-8B33-DDE4B0DD05FB}"/>
    <cellStyle name="Normal_IP_Compon" xfId="5" xr:uid="{3D012702-020E-41B4-9E51-EC159A36BC5F}"/>
    <cellStyle name="Normal_Lists" xfId="7" xr:uid="{2785A927-C3D6-4D2A-941A-48451F4D4235}"/>
    <cellStyle name="Normal_Sheet1" xfId="1" xr:uid="{A68DDA78-EF30-4632-9F09-BFCFFFA2EF2A}"/>
  </cellStyles>
  <dxfs count="14">
    <dxf>
      <fill>
        <patternFill>
          <bgColor rgb="FFFF9999"/>
        </patternFill>
      </fill>
    </dxf>
    <dxf>
      <font>
        <b/>
        <i val="0"/>
        <color theme="0"/>
      </font>
      <fill>
        <patternFill>
          <bgColor rgb="FFFF0000"/>
        </patternFill>
      </fill>
    </dxf>
    <dxf>
      <font>
        <b/>
        <i val="0"/>
        <color theme="0"/>
      </font>
      <fill>
        <patternFill>
          <bgColor rgb="FFFF0000"/>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ont>
        <b/>
        <i val="0"/>
        <color theme="0"/>
      </font>
      <fill>
        <patternFill>
          <bgColor rgb="FFFF0000"/>
        </patternFill>
      </fill>
    </dxf>
    <dxf>
      <fill>
        <patternFill>
          <bgColor theme="9" tint="0.79998168889431442"/>
        </patternFill>
      </fill>
    </dxf>
    <dxf>
      <fill>
        <patternFill>
          <bgColor theme="7" tint="0.79998168889431442"/>
        </patternFill>
      </fill>
    </dxf>
    <dxf>
      <font>
        <color theme="1" tint="0.34998626667073579"/>
      </font>
      <fill>
        <patternFill>
          <bgColor theme="0" tint="-0.14996795556505021"/>
        </patternFill>
      </fill>
    </dxf>
    <dxf>
      <fill>
        <patternFill>
          <bgColor rgb="FFFFCCCC"/>
        </patternFill>
      </fill>
    </dxf>
  </dxfs>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hyperlink" Target="https://tenders.procurement.gov.ge/public/" TargetMode="External"/></Relationships>
</file>

<file path=xl/drawings/drawing1.xml><?xml version="1.0" encoding="utf-8"?>
<xdr:wsDr xmlns:xdr="http://schemas.openxmlformats.org/drawingml/2006/spreadsheetDrawing" xmlns:a="http://schemas.openxmlformats.org/drawingml/2006/main">
  <xdr:oneCellAnchor>
    <xdr:from>
      <xdr:col>3</xdr:col>
      <xdr:colOff>0</xdr:colOff>
      <xdr:row>899</xdr:row>
      <xdr:rowOff>0</xdr:rowOff>
    </xdr:from>
    <xdr:ext cx="304800" cy="190500"/>
    <xdr:sp macro="" textlink="">
      <xdr:nvSpPr>
        <xdr:cNvPr id="8" name="AutoShape 2" descr="https://tenders.procurement.gov.ge/public/images/profile24.png">
          <a:hlinkClick xmlns:r="http://schemas.openxmlformats.org/officeDocument/2006/relationships" r:id="rId1"/>
          <a:extLst>
            <a:ext uri="{FF2B5EF4-FFF2-40B4-BE49-F238E27FC236}">
              <a16:creationId xmlns:a16="http://schemas.microsoft.com/office/drawing/2014/main" id="{3DCC97AF-556F-2146-B52D-4552604BE54A}"/>
            </a:ext>
          </a:extLst>
        </xdr:cNvPr>
        <xdr:cNvSpPr>
          <a:spLocks noChangeAspect="1" noChangeArrowheads="1"/>
        </xdr:cNvSpPr>
      </xdr:nvSpPr>
      <xdr:spPr bwMode="auto">
        <a:xfrm>
          <a:off x="1333500" y="3060700"/>
          <a:ext cx="304800" cy="190500"/>
        </a:xfrm>
        <a:prstGeom prst="rect">
          <a:avLst/>
        </a:prstGeom>
        <a:noFill/>
        <a:ln w="9525">
          <a:noFill/>
          <a:miter lim="800000"/>
          <a:headEnd/>
          <a:tailEnd/>
        </a:ln>
      </xdr:spPr>
    </xdr:sp>
    <xdr:clientData/>
  </xdr:oneCellAnchor>
  <xdr:oneCellAnchor>
    <xdr:from>
      <xdr:col>3</xdr:col>
      <xdr:colOff>0</xdr:colOff>
      <xdr:row>899</xdr:row>
      <xdr:rowOff>0</xdr:rowOff>
    </xdr:from>
    <xdr:ext cx="304800" cy="190500"/>
    <xdr:sp macro="" textlink="">
      <xdr:nvSpPr>
        <xdr:cNvPr id="9" name="AutoShape 2" descr="https://tenders.procurement.gov.ge/public/images/profile24.png">
          <a:hlinkClick xmlns:r="http://schemas.openxmlformats.org/officeDocument/2006/relationships" r:id="rId1"/>
          <a:extLst>
            <a:ext uri="{FF2B5EF4-FFF2-40B4-BE49-F238E27FC236}">
              <a16:creationId xmlns:a16="http://schemas.microsoft.com/office/drawing/2014/main" id="{13BB5620-DA9C-4D41-A780-86A59C7CBA49}"/>
            </a:ext>
          </a:extLst>
        </xdr:cNvPr>
        <xdr:cNvSpPr>
          <a:spLocks noChangeAspect="1" noChangeArrowheads="1"/>
        </xdr:cNvSpPr>
      </xdr:nvSpPr>
      <xdr:spPr bwMode="auto">
        <a:xfrm>
          <a:off x="1333500" y="3060700"/>
          <a:ext cx="304800" cy="190500"/>
        </a:xfrm>
        <a:prstGeom prst="rect">
          <a:avLst/>
        </a:prstGeom>
        <a:noFill/>
        <a:ln w="9525">
          <a:noFill/>
          <a:miter lim="800000"/>
          <a:headEnd/>
          <a:tailEnd/>
        </a:ln>
      </xdr:spPr>
    </xdr:sp>
    <xdr:clientData/>
  </xdr:oneCellAnchor>
  <xdr:oneCellAnchor>
    <xdr:from>
      <xdr:col>3</xdr:col>
      <xdr:colOff>0</xdr:colOff>
      <xdr:row>901</xdr:row>
      <xdr:rowOff>0</xdr:rowOff>
    </xdr:from>
    <xdr:ext cx="304800" cy="190500"/>
    <xdr:sp macro="" textlink="">
      <xdr:nvSpPr>
        <xdr:cNvPr id="10" name="AutoShape 2" descr="https://tenders.procurement.gov.ge/public/images/profile24.png">
          <a:hlinkClick xmlns:r="http://schemas.openxmlformats.org/officeDocument/2006/relationships" r:id="rId1"/>
          <a:extLst>
            <a:ext uri="{FF2B5EF4-FFF2-40B4-BE49-F238E27FC236}">
              <a16:creationId xmlns:a16="http://schemas.microsoft.com/office/drawing/2014/main" id="{7A098FB9-9DAC-9A4E-98E9-BF81745EEF93}"/>
            </a:ext>
          </a:extLst>
        </xdr:cNvPr>
        <xdr:cNvSpPr>
          <a:spLocks noChangeAspect="1" noChangeArrowheads="1"/>
        </xdr:cNvSpPr>
      </xdr:nvSpPr>
      <xdr:spPr bwMode="auto">
        <a:xfrm>
          <a:off x="1333500" y="3492500"/>
          <a:ext cx="304800" cy="190500"/>
        </a:xfrm>
        <a:prstGeom prst="rect">
          <a:avLst/>
        </a:prstGeom>
        <a:noFill/>
        <a:ln w="9525">
          <a:noFill/>
          <a:miter lim="800000"/>
          <a:headEnd/>
          <a:tailEnd/>
        </a:ln>
      </xdr:spPr>
    </xdr:sp>
    <xdr:clientData/>
  </xdr:oneCellAnchor>
  <xdr:oneCellAnchor>
    <xdr:from>
      <xdr:col>3</xdr:col>
      <xdr:colOff>0</xdr:colOff>
      <xdr:row>901</xdr:row>
      <xdr:rowOff>0</xdr:rowOff>
    </xdr:from>
    <xdr:ext cx="304800" cy="190500"/>
    <xdr:sp macro="" textlink="">
      <xdr:nvSpPr>
        <xdr:cNvPr id="11" name="AutoShape 2" descr="https://tenders.procurement.gov.ge/public/images/profile24.png">
          <a:hlinkClick xmlns:r="http://schemas.openxmlformats.org/officeDocument/2006/relationships" r:id="rId1"/>
          <a:extLst>
            <a:ext uri="{FF2B5EF4-FFF2-40B4-BE49-F238E27FC236}">
              <a16:creationId xmlns:a16="http://schemas.microsoft.com/office/drawing/2014/main" id="{5CB13531-DEC3-424E-99D5-A022576A9689}"/>
            </a:ext>
          </a:extLst>
        </xdr:cNvPr>
        <xdr:cNvSpPr>
          <a:spLocks noChangeAspect="1" noChangeArrowheads="1"/>
        </xdr:cNvSpPr>
      </xdr:nvSpPr>
      <xdr:spPr bwMode="auto">
        <a:xfrm>
          <a:off x="1333500" y="3492500"/>
          <a:ext cx="304800" cy="190500"/>
        </a:xfrm>
        <a:prstGeom prst="rect">
          <a:avLst/>
        </a:prstGeom>
        <a:noFill/>
        <a:ln w="9525">
          <a:noFill/>
          <a:miter lim="800000"/>
          <a:headEnd/>
          <a:tailEnd/>
        </a:ln>
      </xdr:spPr>
    </xdr:sp>
    <xdr:clientData/>
  </xdr:oneCellAnchor>
  <xdr:oneCellAnchor>
    <xdr:from>
      <xdr:col>3</xdr:col>
      <xdr:colOff>0</xdr:colOff>
      <xdr:row>901</xdr:row>
      <xdr:rowOff>0</xdr:rowOff>
    </xdr:from>
    <xdr:ext cx="304800" cy="190500"/>
    <xdr:sp macro="" textlink="">
      <xdr:nvSpPr>
        <xdr:cNvPr id="12" name="AutoShape 2" descr="https://tenders.procurement.gov.ge/public/images/profile24.png">
          <a:hlinkClick xmlns:r="http://schemas.openxmlformats.org/officeDocument/2006/relationships" r:id="rId1"/>
          <a:extLst>
            <a:ext uri="{FF2B5EF4-FFF2-40B4-BE49-F238E27FC236}">
              <a16:creationId xmlns:a16="http://schemas.microsoft.com/office/drawing/2014/main" id="{FF534158-0191-3647-877A-8DEAED165CB5}"/>
            </a:ext>
          </a:extLst>
        </xdr:cNvPr>
        <xdr:cNvSpPr>
          <a:spLocks noChangeAspect="1" noChangeArrowheads="1"/>
        </xdr:cNvSpPr>
      </xdr:nvSpPr>
      <xdr:spPr bwMode="auto">
        <a:xfrm>
          <a:off x="1333500" y="3492500"/>
          <a:ext cx="304800" cy="190500"/>
        </a:xfrm>
        <a:prstGeom prst="rect">
          <a:avLst/>
        </a:prstGeom>
        <a:noFill/>
        <a:ln w="9525">
          <a:noFill/>
          <a:miter lim="800000"/>
          <a:headEnd/>
          <a:tailEnd/>
        </a:ln>
      </xdr:spPr>
    </xdr:sp>
    <xdr:clientData/>
  </xdr:oneCellAnchor>
  <xdr:oneCellAnchor>
    <xdr:from>
      <xdr:col>3</xdr:col>
      <xdr:colOff>0</xdr:colOff>
      <xdr:row>901</xdr:row>
      <xdr:rowOff>0</xdr:rowOff>
    </xdr:from>
    <xdr:ext cx="304800" cy="190500"/>
    <xdr:sp macro="" textlink="">
      <xdr:nvSpPr>
        <xdr:cNvPr id="13" name="AutoShape 2" descr="https://tenders.procurement.gov.ge/public/images/profile24.png">
          <a:hlinkClick xmlns:r="http://schemas.openxmlformats.org/officeDocument/2006/relationships" r:id="rId1"/>
          <a:extLst>
            <a:ext uri="{FF2B5EF4-FFF2-40B4-BE49-F238E27FC236}">
              <a16:creationId xmlns:a16="http://schemas.microsoft.com/office/drawing/2014/main" id="{8D5FA1E9-0536-7943-A1F6-8F65F4497575}"/>
            </a:ext>
          </a:extLst>
        </xdr:cNvPr>
        <xdr:cNvSpPr>
          <a:spLocks noChangeAspect="1" noChangeArrowheads="1"/>
        </xdr:cNvSpPr>
      </xdr:nvSpPr>
      <xdr:spPr bwMode="auto">
        <a:xfrm>
          <a:off x="1333500" y="3492500"/>
          <a:ext cx="304800" cy="190500"/>
        </a:xfrm>
        <a:prstGeom prst="rect">
          <a:avLst/>
        </a:prstGeom>
        <a:noFill/>
        <a:ln w="9525">
          <a:noFill/>
          <a:miter lim="800000"/>
          <a:headEnd/>
          <a:tailEnd/>
        </a:ln>
      </xdr:spPr>
    </xdr:sp>
    <xdr:clientData/>
  </xdr:oneCellAnchor>
  <xdr:oneCellAnchor>
    <xdr:from>
      <xdr:col>3</xdr:col>
      <xdr:colOff>0</xdr:colOff>
      <xdr:row>916</xdr:row>
      <xdr:rowOff>0</xdr:rowOff>
    </xdr:from>
    <xdr:ext cx="304800" cy="190500"/>
    <xdr:sp macro="" textlink="">
      <xdr:nvSpPr>
        <xdr:cNvPr id="27" name="AutoShape 2" descr="https://tenders.procurement.gov.ge/public/images/profile24.png">
          <a:hlinkClick xmlns:r="http://schemas.openxmlformats.org/officeDocument/2006/relationships" r:id="rId1"/>
          <a:extLst>
            <a:ext uri="{FF2B5EF4-FFF2-40B4-BE49-F238E27FC236}">
              <a16:creationId xmlns:a16="http://schemas.microsoft.com/office/drawing/2014/main" id="{26D85D02-E204-904E-BCF3-BEFE5904C7AB}"/>
            </a:ext>
          </a:extLst>
        </xdr:cNvPr>
        <xdr:cNvSpPr>
          <a:spLocks noChangeAspect="1" noChangeArrowheads="1"/>
        </xdr:cNvSpPr>
      </xdr:nvSpPr>
      <xdr:spPr bwMode="auto">
        <a:xfrm>
          <a:off x="825500" y="5892800"/>
          <a:ext cx="304800" cy="190500"/>
        </a:xfrm>
        <a:prstGeom prst="rect">
          <a:avLst/>
        </a:prstGeom>
        <a:noFill/>
        <a:ln w="9525">
          <a:noFill/>
          <a:miter lim="800000"/>
          <a:headEnd/>
          <a:tailEnd/>
        </a:ln>
      </xdr:spPr>
    </xdr:sp>
    <xdr:clientData/>
  </xdr:oneCellAnchor>
  <xdr:oneCellAnchor>
    <xdr:from>
      <xdr:col>3</xdr:col>
      <xdr:colOff>0</xdr:colOff>
      <xdr:row>916</xdr:row>
      <xdr:rowOff>0</xdr:rowOff>
    </xdr:from>
    <xdr:ext cx="304800" cy="190500"/>
    <xdr:sp macro="" textlink="">
      <xdr:nvSpPr>
        <xdr:cNvPr id="28" name="AutoShape 2" descr="https://tenders.procurement.gov.ge/public/images/profile24.png">
          <a:hlinkClick xmlns:r="http://schemas.openxmlformats.org/officeDocument/2006/relationships" r:id="rId1"/>
          <a:extLst>
            <a:ext uri="{FF2B5EF4-FFF2-40B4-BE49-F238E27FC236}">
              <a16:creationId xmlns:a16="http://schemas.microsoft.com/office/drawing/2014/main" id="{F767F55B-E2CA-B343-BFBF-486ED597BB2B}"/>
            </a:ext>
          </a:extLst>
        </xdr:cNvPr>
        <xdr:cNvSpPr>
          <a:spLocks noChangeAspect="1" noChangeArrowheads="1"/>
        </xdr:cNvSpPr>
      </xdr:nvSpPr>
      <xdr:spPr bwMode="auto">
        <a:xfrm>
          <a:off x="825500" y="5892800"/>
          <a:ext cx="304800" cy="190500"/>
        </a:xfrm>
        <a:prstGeom prst="rect">
          <a:avLst/>
        </a:prstGeom>
        <a:noFill/>
        <a:ln w="9525">
          <a:noFill/>
          <a:miter lim="800000"/>
          <a:headEnd/>
          <a:tailEnd/>
        </a:ln>
      </xdr:spPr>
    </xdr:sp>
    <xdr:clientData/>
  </xdr:oneCellAnchor>
  <xdr:oneCellAnchor>
    <xdr:from>
      <xdr:col>3</xdr:col>
      <xdr:colOff>0</xdr:colOff>
      <xdr:row>971</xdr:row>
      <xdr:rowOff>0</xdr:rowOff>
    </xdr:from>
    <xdr:ext cx="304800" cy="190500"/>
    <xdr:sp macro="" textlink="">
      <xdr:nvSpPr>
        <xdr:cNvPr id="29" name="AutoShape 2" descr="https://tenders.procurement.gov.ge/public/images/profile24.png">
          <a:hlinkClick xmlns:r="http://schemas.openxmlformats.org/officeDocument/2006/relationships" r:id="rId1"/>
          <a:extLst>
            <a:ext uri="{FF2B5EF4-FFF2-40B4-BE49-F238E27FC236}">
              <a16:creationId xmlns:a16="http://schemas.microsoft.com/office/drawing/2014/main" id="{CA02B20B-C674-E14E-BCBD-B029E0C6BFFC}"/>
            </a:ext>
          </a:extLst>
        </xdr:cNvPr>
        <xdr:cNvSpPr>
          <a:spLocks noChangeAspect="1" noChangeArrowheads="1"/>
        </xdr:cNvSpPr>
      </xdr:nvSpPr>
      <xdr:spPr bwMode="auto">
        <a:xfrm>
          <a:off x="825500" y="17094200"/>
          <a:ext cx="304800" cy="190500"/>
        </a:xfrm>
        <a:prstGeom prst="rect">
          <a:avLst/>
        </a:prstGeom>
        <a:noFill/>
        <a:ln w="9525">
          <a:noFill/>
          <a:miter lim="800000"/>
          <a:headEnd/>
          <a:tailEnd/>
        </a:ln>
      </xdr:spPr>
    </xdr:sp>
    <xdr:clientData/>
  </xdr:oneCellAnchor>
  <xdr:oneCellAnchor>
    <xdr:from>
      <xdr:col>3</xdr:col>
      <xdr:colOff>0</xdr:colOff>
      <xdr:row>971</xdr:row>
      <xdr:rowOff>0</xdr:rowOff>
    </xdr:from>
    <xdr:ext cx="304800" cy="190500"/>
    <xdr:sp macro="" textlink="">
      <xdr:nvSpPr>
        <xdr:cNvPr id="30" name="AutoShape 2" descr="https://tenders.procurement.gov.ge/public/images/profile24.png">
          <a:hlinkClick xmlns:r="http://schemas.openxmlformats.org/officeDocument/2006/relationships" r:id="rId1"/>
          <a:extLst>
            <a:ext uri="{FF2B5EF4-FFF2-40B4-BE49-F238E27FC236}">
              <a16:creationId xmlns:a16="http://schemas.microsoft.com/office/drawing/2014/main" id="{5444F2EF-E69F-2849-8778-8A984429A8B4}"/>
            </a:ext>
          </a:extLst>
        </xdr:cNvPr>
        <xdr:cNvSpPr>
          <a:spLocks noChangeAspect="1" noChangeArrowheads="1"/>
        </xdr:cNvSpPr>
      </xdr:nvSpPr>
      <xdr:spPr bwMode="auto">
        <a:xfrm>
          <a:off x="825500" y="17094200"/>
          <a:ext cx="304800" cy="190500"/>
        </a:xfrm>
        <a:prstGeom prst="rect">
          <a:avLst/>
        </a:prstGeom>
        <a:noFill/>
        <a:ln w="9525">
          <a:noFill/>
          <a:miter lim="800000"/>
          <a:headEnd/>
          <a:tailEnd/>
        </a:ln>
      </xdr:spPr>
    </xdr:sp>
    <xdr:clientData/>
  </xdr:oneCellAnchor>
  <xdr:oneCellAnchor>
    <xdr:from>
      <xdr:col>3</xdr:col>
      <xdr:colOff>0</xdr:colOff>
      <xdr:row>971</xdr:row>
      <xdr:rowOff>0</xdr:rowOff>
    </xdr:from>
    <xdr:ext cx="304800" cy="190500"/>
    <xdr:sp macro="" textlink="">
      <xdr:nvSpPr>
        <xdr:cNvPr id="31" name="AutoShape 2" descr="https://tenders.procurement.gov.ge/public/images/profile24.png">
          <a:hlinkClick xmlns:r="http://schemas.openxmlformats.org/officeDocument/2006/relationships" r:id="rId1"/>
          <a:extLst>
            <a:ext uri="{FF2B5EF4-FFF2-40B4-BE49-F238E27FC236}">
              <a16:creationId xmlns:a16="http://schemas.microsoft.com/office/drawing/2014/main" id="{714714C5-71AB-394B-94ED-A675FFF3B5CE}"/>
            </a:ext>
          </a:extLst>
        </xdr:cNvPr>
        <xdr:cNvSpPr>
          <a:spLocks noChangeAspect="1" noChangeArrowheads="1"/>
        </xdr:cNvSpPr>
      </xdr:nvSpPr>
      <xdr:spPr bwMode="auto">
        <a:xfrm>
          <a:off x="825500" y="17094200"/>
          <a:ext cx="304800" cy="190500"/>
        </a:xfrm>
        <a:prstGeom prst="rect">
          <a:avLst/>
        </a:prstGeom>
        <a:noFill/>
        <a:ln w="9525">
          <a:noFill/>
          <a:miter lim="800000"/>
          <a:headEnd/>
          <a:tailEnd/>
        </a:ln>
      </xdr:spPr>
    </xdr:sp>
    <xdr:clientData/>
  </xdr:oneCellAnchor>
  <xdr:oneCellAnchor>
    <xdr:from>
      <xdr:col>3</xdr:col>
      <xdr:colOff>0</xdr:colOff>
      <xdr:row>971</xdr:row>
      <xdr:rowOff>0</xdr:rowOff>
    </xdr:from>
    <xdr:ext cx="304800" cy="190500"/>
    <xdr:sp macro="" textlink="">
      <xdr:nvSpPr>
        <xdr:cNvPr id="32" name="AutoShape 2" descr="https://tenders.procurement.gov.ge/public/images/profile24.png">
          <a:hlinkClick xmlns:r="http://schemas.openxmlformats.org/officeDocument/2006/relationships" r:id="rId1"/>
          <a:extLst>
            <a:ext uri="{FF2B5EF4-FFF2-40B4-BE49-F238E27FC236}">
              <a16:creationId xmlns:a16="http://schemas.microsoft.com/office/drawing/2014/main" id="{52A066AA-8928-0F42-B8F2-89675C0B8EF8}"/>
            </a:ext>
          </a:extLst>
        </xdr:cNvPr>
        <xdr:cNvSpPr>
          <a:spLocks noChangeAspect="1" noChangeArrowheads="1"/>
        </xdr:cNvSpPr>
      </xdr:nvSpPr>
      <xdr:spPr bwMode="auto">
        <a:xfrm>
          <a:off x="825500" y="170942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33" name="AutoShape 2" descr="https://tenders.procurement.gov.ge/public/images/profile24.png">
          <a:hlinkClick xmlns:r="http://schemas.openxmlformats.org/officeDocument/2006/relationships" r:id="rId1"/>
          <a:extLst>
            <a:ext uri="{FF2B5EF4-FFF2-40B4-BE49-F238E27FC236}">
              <a16:creationId xmlns:a16="http://schemas.microsoft.com/office/drawing/2014/main" id="{CFCD82ED-4A2D-5F46-A2B5-8B0A89630E37}"/>
            </a:ext>
          </a:extLst>
        </xdr:cNvPr>
        <xdr:cNvSpPr>
          <a:spLocks noChangeAspect="1" noChangeArrowheads="1"/>
        </xdr:cNvSpPr>
      </xdr:nvSpPr>
      <xdr:spPr bwMode="auto">
        <a:xfrm>
          <a:off x="825500" y="423672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34" name="AutoShape 2" descr="https://tenders.procurement.gov.ge/public/images/profile24.png">
          <a:hlinkClick xmlns:r="http://schemas.openxmlformats.org/officeDocument/2006/relationships" r:id="rId1"/>
          <a:extLst>
            <a:ext uri="{FF2B5EF4-FFF2-40B4-BE49-F238E27FC236}">
              <a16:creationId xmlns:a16="http://schemas.microsoft.com/office/drawing/2014/main" id="{ED69DDC1-FCD4-D444-9BD8-4CA016C84F28}"/>
            </a:ext>
          </a:extLst>
        </xdr:cNvPr>
        <xdr:cNvSpPr>
          <a:spLocks noChangeAspect="1" noChangeArrowheads="1"/>
        </xdr:cNvSpPr>
      </xdr:nvSpPr>
      <xdr:spPr bwMode="auto">
        <a:xfrm>
          <a:off x="825500" y="423672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35" name="AutoShape 2" descr="https://tenders.procurement.gov.ge/public/images/profile24.png">
          <a:hlinkClick xmlns:r="http://schemas.openxmlformats.org/officeDocument/2006/relationships" r:id="rId1"/>
          <a:extLst>
            <a:ext uri="{FF2B5EF4-FFF2-40B4-BE49-F238E27FC236}">
              <a16:creationId xmlns:a16="http://schemas.microsoft.com/office/drawing/2014/main" id="{2066CDD1-F83D-B043-A259-DBA4C6839B4F}"/>
            </a:ext>
          </a:extLst>
        </xdr:cNvPr>
        <xdr:cNvSpPr>
          <a:spLocks noChangeAspect="1" noChangeArrowheads="1"/>
        </xdr:cNvSpPr>
      </xdr:nvSpPr>
      <xdr:spPr bwMode="auto">
        <a:xfrm>
          <a:off x="825500" y="511048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36" name="AutoShape 2" descr="https://tenders.procurement.gov.ge/public/images/profile24.png">
          <a:hlinkClick xmlns:r="http://schemas.openxmlformats.org/officeDocument/2006/relationships" r:id="rId1"/>
          <a:extLst>
            <a:ext uri="{FF2B5EF4-FFF2-40B4-BE49-F238E27FC236}">
              <a16:creationId xmlns:a16="http://schemas.microsoft.com/office/drawing/2014/main" id="{12146C6E-ACBC-244F-B2AE-B2ACDC62714A}"/>
            </a:ext>
          </a:extLst>
        </xdr:cNvPr>
        <xdr:cNvSpPr>
          <a:spLocks noChangeAspect="1" noChangeArrowheads="1"/>
        </xdr:cNvSpPr>
      </xdr:nvSpPr>
      <xdr:spPr bwMode="auto">
        <a:xfrm>
          <a:off x="825500" y="511048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809625"/>
    <xdr:sp macro="" textlink="">
      <xdr:nvSpPr>
        <xdr:cNvPr id="37" name="AutoShape 2" descr="https://tenders.procurement.gov.ge/public/images/profile24.png">
          <a:hlinkClick xmlns:r="http://schemas.openxmlformats.org/officeDocument/2006/relationships" r:id="rId1"/>
          <a:extLst>
            <a:ext uri="{FF2B5EF4-FFF2-40B4-BE49-F238E27FC236}">
              <a16:creationId xmlns:a16="http://schemas.microsoft.com/office/drawing/2014/main" id="{2FE856E5-CBC9-3B41-91E2-9A9CE5731BF1}"/>
            </a:ext>
          </a:extLst>
        </xdr:cNvPr>
        <xdr:cNvSpPr>
          <a:spLocks noChangeAspect="1" noChangeArrowheads="1"/>
        </xdr:cNvSpPr>
      </xdr:nvSpPr>
      <xdr:spPr bwMode="auto">
        <a:xfrm>
          <a:off x="825500" y="51104800"/>
          <a:ext cx="304800" cy="809625"/>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38" name="AutoShape 2" descr="https://tenders.procurement.gov.ge/public/images/profile24.png">
          <a:hlinkClick xmlns:r="http://schemas.openxmlformats.org/officeDocument/2006/relationships" r:id="rId1"/>
          <a:extLst>
            <a:ext uri="{FF2B5EF4-FFF2-40B4-BE49-F238E27FC236}">
              <a16:creationId xmlns:a16="http://schemas.microsoft.com/office/drawing/2014/main" id="{28FC8B94-080C-8248-95C3-75BDC6FECD77}"/>
            </a:ext>
          </a:extLst>
        </xdr:cNvPr>
        <xdr:cNvSpPr>
          <a:spLocks noChangeAspect="1" noChangeArrowheads="1"/>
        </xdr:cNvSpPr>
      </xdr:nvSpPr>
      <xdr:spPr bwMode="auto">
        <a:xfrm>
          <a:off x="825500" y="511048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39" name="AutoShape 2" descr="https://tenders.procurement.gov.ge/public/images/profile24.png">
          <a:hlinkClick xmlns:r="http://schemas.openxmlformats.org/officeDocument/2006/relationships" r:id="rId1"/>
          <a:extLst>
            <a:ext uri="{FF2B5EF4-FFF2-40B4-BE49-F238E27FC236}">
              <a16:creationId xmlns:a16="http://schemas.microsoft.com/office/drawing/2014/main" id="{1FC63603-899D-2844-B718-CB24EABB7474}"/>
            </a:ext>
          </a:extLst>
        </xdr:cNvPr>
        <xdr:cNvSpPr>
          <a:spLocks noChangeAspect="1" noChangeArrowheads="1"/>
        </xdr:cNvSpPr>
      </xdr:nvSpPr>
      <xdr:spPr bwMode="auto">
        <a:xfrm>
          <a:off x="825500" y="511048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21" name="AutoShape 2" descr="https://tenders.procurement.gov.ge/public/images/profile24.png">
          <a:hlinkClick xmlns:r="http://schemas.openxmlformats.org/officeDocument/2006/relationships" r:id="rId1"/>
          <a:extLst>
            <a:ext uri="{FF2B5EF4-FFF2-40B4-BE49-F238E27FC236}">
              <a16:creationId xmlns:a16="http://schemas.microsoft.com/office/drawing/2014/main" id="{D3FD3750-FFDB-4031-9182-032D617AE334}"/>
            </a:ext>
            <a:ext uri="{147F2762-F138-4A5C-976F-8EAC2B608ADB}">
              <a16:predDERef xmlns:a16="http://schemas.microsoft.com/office/drawing/2014/main" pred="{1FC63603-899D-2844-B718-CB24EABB7474}"/>
            </a:ext>
          </a:extLst>
        </xdr:cNvPr>
        <xdr:cNvSpPr>
          <a:spLocks noChangeAspect="1" noChangeArrowheads="1"/>
        </xdr:cNvSpPr>
      </xdr:nvSpPr>
      <xdr:spPr bwMode="auto">
        <a:xfrm>
          <a:off x="1590675" y="2506980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22" name="AutoShape 2" descr="https://tenders.procurement.gov.ge/public/images/profile24.png">
          <a:hlinkClick xmlns:r="http://schemas.openxmlformats.org/officeDocument/2006/relationships" r:id="rId1"/>
          <a:extLst>
            <a:ext uri="{FF2B5EF4-FFF2-40B4-BE49-F238E27FC236}">
              <a16:creationId xmlns:a16="http://schemas.microsoft.com/office/drawing/2014/main" id="{3DF6A0CD-4272-4451-B158-FEF432D5C1A2}"/>
            </a:ext>
            <a:ext uri="{147F2762-F138-4A5C-976F-8EAC2B608ADB}">
              <a16:predDERef xmlns:a16="http://schemas.microsoft.com/office/drawing/2014/main" pred="{D3FD3750-FFDB-4031-9182-032D617AE334}"/>
            </a:ext>
          </a:extLst>
        </xdr:cNvPr>
        <xdr:cNvSpPr>
          <a:spLocks noChangeAspect="1" noChangeArrowheads="1"/>
        </xdr:cNvSpPr>
      </xdr:nvSpPr>
      <xdr:spPr bwMode="auto">
        <a:xfrm>
          <a:off x="1590675" y="2506980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23" name="AutoShape 2" descr="https://tenders.procurement.gov.ge/public/images/profile24.png">
          <a:hlinkClick xmlns:r="http://schemas.openxmlformats.org/officeDocument/2006/relationships" r:id="rId1"/>
          <a:extLst>
            <a:ext uri="{FF2B5EF4-FFF2-40B4-BE49-F238E27FC236}">
              <a16:creationId xmlns:a16="http://schemas.microsoft.com/office/drawing/2014/main" id="{587B50A6-4350-4EF7-B033-9DFFD9433231}"/>
            </a:ext>
            <a:ext uri="{147F2762-F138-4A5C-976F-8EAC2B608ADB}">
              <a16:predDERef xmlns:a16="http://schemas.microsoft.com/office/drawing/2014/main" pred="{3DF6A0CD-4272-4451-B158-FEF432D5C1A2}"/>
            </a:ext>
          </a:extLst>
        </xdr:cNvPr>
        <xdr:cNvSpPr>
          <a:spLocks noChangeAspect="1" noChangeArrowheads="1"/>
        </xdr:cNvSpPr>
      </xdr:nvSpPr>
      <xdr:spPr bwMode="auto">
        <a:xfrm>
          <a:off x="1590675" y="2588895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24" name="AutoShape 2" descr="https://tenders.procurement.gov.ge/public/images/profile24.png">
          <a:hlinkClick xmlns:r="http://schemas.openxmlformats.org/officeDocument/2006/relationships" r:id="rId1"/>
          <a:extLst>
            <a:ext uri="{FF2B5EF4-FFF2-40B4-BE49-F238E27FC236}">
              <a16:creationId xmlns:a16="http://schemas.microsoft.com/office/drawing/2014/main" id="{5769DBD3-3C87-4A70-9E8C-3AD66D405231}"/>
            </a:ext>
            <a:ext uri="{147F2762-F138-4A5C-976F-8EAC2B608ADB}">
              <a16:predDERef xmlns:a16="http://schemas.microsoft.com/office/drawing/2014/main" pred="{587B50A6-4350-4EF7-B033-9DFFD9433231}"/>
            </a:ext>
          </a:extLst>
        </xdr:cNvPr>
        <xdr:cNvSpPr>
          <a:spLocks noChangeAspect="1" noChangeArrowheads="1"/>
        </xdr:cNvSpPr>
      </xdr:nvSpPr>
      <xdr:spPr bwMode="auto">
        <a:xfrm>
          <a:off x="1590675" y="2588895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809625"/>
    <xdr:sp macro="" textlink="">
      <xdr:nvSpPr>
        <xdr:cNvPr id="25" name="AutoShape 2" descr="https://tenders.procurement.gov.ge/public/images/profile24.png">
          <a:hlinkClick xmlns:r="http://schemas.openxmlformats.org/officeDocument/2006/relationships" r:id="rId1"/>
          <a:extLst>
            <a:ext uri="{FF2B5EF4-FFF2-40B4-BE49-F238E27FC236}">
              <a16:creationId xmlns:a16="http://schemas.microsoft.com/office/drawing/2014/main" id="{5E13504E-04DB-448F-BDCC-2DF0ACC0BE20}"/>
            </a:ext>
            <a:ext uri="{147F2762-F138-4A5C-976F-8EAC2B608ADB}">
              <a16:predDERef xmlns:a16="http://schemas.microsoft.com/office/drawing/2014/main" pred="{5769DBD3-3C87-4A70-9E8C-3AD66D405231}"/>
            </a:ext>
          </a:extLst>
        </xdr:cNvPr>
        <xdr:cNvSpPr>
          <a:spLocks noChangeAspect="1" noChangeArrowheads="1"/>
        </xdr:cNvSpPr>
      </xdr:nvSpPr>
      <xdr:spPr bwMode="auto">
        <a:xfrm>
          <a:off x="1590675" y="258889500"/>
          <a:ext cx="304800" cy="809625"/>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26" name="AutoShape 2" descr="https://tenders.procurement.gov.ge/public/images/profile24.png">
          <a:hlinkClick xmlns:r="http://schemas.openxmlformats.org/officeDocument/2006/relationships" r:id="rId1"/>
          <a:extLst>
            <a:ext uri="{FF2B5EF4-FFF2-40B4-BE49-F238E27FC236}">
              <a16:creationId xmlns:a16="http://schemas.microsoft.com/office/drawing/2014/main" id="{5BDC3356-1B50-4C9E-89E3-624D28D034F4}"/>
            </a:ext>
            <a:ext uri="{147F2762-F138-4A5C-976F-8EAC2B608ADB}">
              <a16:predDERef xmlns:a16="http://schemas.microsoft.com/office/drawing/2014/main" pred="{5E13504E-04DB-448F-BDCC-2DF0ACC0BE20}"/>
            </a:ext>
          </a:extLst>
        </xdr:cNvPr>
        <xdr:cNvSpPr>
          <a:spLocks noChangeAspect="1" noChangeArrowheads="1"/>
        </xdr:cNvSpPr>
      </xdr:nvSpPr>
      <xdr:spPr bwMode="auto">
        <a:xfrm>
          <a:off x="1590675" y="258889500"/>
          <a:ext cx="304800" cy="190500"/>
        </a:xfrm>
        <a:prstGeom prst="rect">
          <a:avLst/>
        </a:prstGeom>
        <a:noFill/>
        <a:ln w="9525">
          <a:noFill/>
          <a:miter lim="800000"/>
          <a:headEnd/>
          <a:tailEnd/>
        </a:ln>
      </xdr:spPr>
    </xdr:sp>
    <xdr:clientData/>
  </xdr:oneCellAnchor>
  <xdr:oneCellAnchor>
    <xdr:from>
      <xdr:col>3</xdr:col>
      <xdr:colOff>0</xdr:colOff>
      <xdr:row>2000</xdr:row>
      <xdr:rowOff>0</xdr:rowOff>
    </xdr:from>
    <xdr:ext cx="304800" cy="190500"/>
    <xdr:sp macro="" textlink="">
      <xdr:nvSpPr>
        <xdr:cNvPr id="40" name="AutoShape 2" descr="https://tenders.procurement.gov.ge/public/images/profile24.png">
          <a:hlinkClick xmlns:r="http://schemas.openxmlformats.org/officeDocument/2006/relationships" r:id="rId1"/>
          <a:extLst>
            <a:ext uri="{FF2B5EF4-FFF2-40B4-BE49-F238E27FC236}">
              <a16:creationId xmlns:a16="http://schemas.microsoft.com/office/drawing/2014/main" id="{DDA853A3-03A4-4E62-B43B-0CD9F5B8B22E}"/>
            </a:ext>
            <a:ext uri="{147F2762-F138-4A5C-976F-8EAC2B608ADB}">
              <a16:predDERef xmlns:a16="http://schemas.microsoft.com/office/drawing/2014/main" pred="{5BDC3356-1B50-4C9E-89E3-624D28D034F4}"/>
            </a:ext>
          </a:extLst>
        </xdr:cNvPr>
        <xdr:cNvSpPr>
          <a:spLocks noChangeAspect="1" noChangeArrowheads="1"/>
        </xdr:cNvSpPr>
      </xdr:nvSpPr>
      <xdr:spPr bwMode="auto">
        <a:xfrm>
          <a:off x="1590675" y="258889500"/>
          <a:ext cx="304800" cy="190500"/>
        </a:xfrm>
        <a:prstGeom prst="rect">
          <a:avLst/>
        </a:prstGeom>
        <a:noFill/>
        <a:ln w="9525">
          <a:noFill/>
          <a:miter lim="800000"/>
          <a:headEnd/>
          <a:tailEnd/>
        </a:ln>
      </xdr:spPr>
    </xdr:sp>
    <xdr:clientData/>
  </xdr:oneCellAnchor>
</xdr:wsDr>
</file>

<file path=xl/persons/person.xml><?xml version="1.0" encoding="utf-8"?>
<personList xmlns="http://schemas.microsoft.com/office/spreadsheetml/2018/threadedcomments" xmlns:x="http://schemas.openxmlformats.org/spreadsheetml/2006/main">
  <person displayName="David Gzirishvili" id="{95B34A1F-88EC-474F-8FFB-A8BDD5793271}" userId="David Gzirishvili" providerId="None"/>
  <person displayName="Lela Serebryakova (CGC)" id="{27409721-D45C-4BDB-B4C7-3A15E1D2F16C}" userId="L.Serebryakova@curatioconsulting.com" providerId="PeoplePicker"/>
  <person displayName="Lela Serebryakova" id="{01E2E11F-42CB-498B-8E9E-A214E9D51601}" userId="S::l.serebryakova@curatioconsulting.com::f169692c-cb39-4d74-a354-215fe3d0996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 dT="2020-06-06T04:44:18.44" personId="{01E2E11F-42CB-498B-8E9E-A214E9D51601}" id="{408939F5-70EE-462D-9795-6B3034C20178}" done="1">
    <text xml:space="preserve">I have used this type for all "women's consultation centers", as to my understanding code 3.4.1: family planning center is appropriate, but HPType_en field is not suitable at all
</text>
  </threadedComment>
  <threadedComment ref="C3" dT="2020-06-03T06:05:21.89" personId="{01E2E11F-42CB-498B-8E9E-A214E9D51601}" id="{BA43BCDB-0723-A34D-A394-7C399A533FDE}" done="1">
    <text xml:space="preserve">BFA seems to be much narrower than reproductology, but i do have to do some reading on that yet. </text>
  </threadedComment>
  <threadedComment ref="A15" dT="2020-06-06T04:50:44.42" personId="{01E2E11F-42CB-498B-8E9E-A214E9D51601}" id="{1387AC93-DCBD-4D1D-8DD4-51476884324F}">
    <text xml:space="preserve">Not sure what is this. 3.4.2 seems to clearly define this type. If harm reduction ceters are meant here, codes should come from HP6 
</text>
  </threadedComment>
  <threadedComment ref="A15" dT="2020-06-11T05:25:47.63" personId="{95B34A1F-88EC-474F-8FFB-A8BDD5793271}" id="{6B2521FF-F01B-45A4-927D-77C80A9FB5A8}" parentId="{1387AC93-DCBD-4D1D-8DD4-51476884324F}">
    <text>I prefer not to copy the labels from the HP catalogue, but make it customised for local use. So I will replace "Ambulatory and ...." in HP_OP with this definition.</text>
  </threadedComment>
  <threadedComment ref="A15" dT="2020-06-11T05:27:41.59" personId="{95B34A1F-88EC-474F-8FFB-A8BDD5793271}" id="{B74AD37F-C972-4A21-91C3-337C63B5D1A2}" parentId="{1387AC93-DCBD-4D1D-8DD4-51476884324F}">
    <text>Besides, we may consider having sub-type of hospitals for substance abuse...</text>
  </threadedComment>
  <threadedComment ref="A16" dT="2020-06-11T05:35:57.76" personId="{95B34A1F-88EC-474F-8FFB-A8BDD5793271}" id="{0A807CBF-7CC5-4EE0-A065-003515DD4863}">
    <text>We can keep both for now A16 and A20, unless causes confusion for a user... like in case of Curatio clinic (which is multi-profile outpatient service provider)</text>
  </threadedComment>
  <threadedComment ref="D19" dT="2020-06-03T05:40:26.13" personId="{95B34A1F-88EC-474F-8FFB-A8BDD5793271}" id="{1DFD019A-D6B4-4BF3-A2F0-07DCC27537F9}" done="1">
    <text>offices are stand-alone practices. 3.4.5 seems more appropriate unless we define a new sub-category</text>
  </threadedComment>
  <threadedComment ref="D19" dT="2020-06-03T05:42:28.60" personId="{95B34A1F-88EC-474F-8FFB-A8BDD5793271}" id="{473BE0C5-FD03-4528-ACEC-C3640EC36155}" parentId="{1DFD019A-D6B4-4BF3-A2F0-07DCC27537F9}">
    <text>or...3.4.9 all other ambulatory centres if we treat pediatricians as specialists</text>
  </threadedComment>
  <threadedComment ref="D19" dT="2020-06-03T05:43:10.83" personId="{95B34A1F-88EC-474F-8FFB-A8BDD5793271}" id="{EA0385CA-3CAA-4FDD-AF4A-76AECBEEB871}" parentId="{1DFD019A-D6B4-4BF3-A2F0-07DCC27537F9}">
    <text>@Lela Serebryakova (CGC) just checking, if you see my comments (without explicitely calling with your user name) :)</text>
    <mentions>
      <mention mentionpersonId="{27409721-D45C-4BDB-B4C7-3A15E1D2F16C}" mentionId="{29C69507-FD23-4281-ADBB-A1EB73E83DEE}" startIndex="0" length="24"/>
    </mentions>
  </threadedComment>
  <threadedComment ref="D19" dT="2020-06-03T05:44:54.14" personId="{01E2E11F-42CB-498B-8E9E-A214E9D51601}" id="{E72CDB52-D229-5446-8E3F-76A6A1B253B8}" parentId="{1DFD019A-D6B4-4BF3-A2F0-07DCC27537F9}">
    <text xml:space="preserve">there was some delay and i could not see the comments, but now i do and reviewing 
</text>
  </threadedComment>
  <threadedComment ref="D19" dT="2020-06-03T05:47:24.45" personId="{95B34A1F-88EC-474F-8FFB-A8BDD5793271}" id="{362B204E-908E-473E-BEFE-4910C8FA901A}" parentId="{1DFD019A-D6B4-4BF3-A2F0-07DCC27537F9}">
    <text>That's fine. Often the online document needs to be "saved" to refresh instantly and see the recent changes/comments.</text>
  </threadedComment>
  <threadedComment ref="D19" dT="2020-06-03T05:48:30.30" personId="{01E2E11F-42CB-498B-8E9E-A214E9D51601}" id="{965D1B30-2CC0-0047-90C4-17CF5D81FCC8}" parentId="{1DFD019A-D6B4-4BF3-A2F0-07DCC27537F9}">
    <text xml:space="preserve">Maybe 3.4.9 given that they have specialization some sort. But would be good to see how other countires approched this. 
</text>
  </threadedComment>
  <threadedComment ref="D19" dT="2020-06-03T05:50:20.47" personId="{95B34A1F-88EC-474F-8FFB-A8BDD5793271}" id="{E5237002-AE8A-4F85-B95A-1C3E3714A472}" parentId="{1DFD019A-D6B4-4BF3-A2F0-07DCC27537F9}">
    <text>Not urgent to decide now. We can think and finalize it before importing.
The argument in favor or against one or another is not SHA code definition, but how useful it can be during analysis...</text>
  </threadedComment>
  <threadedComment ref="D20" dT="2020-06-03T08:34:11.18" personId="{95B34A1F-88EC-474F-8FFB-A8BDD5793271}" id="{CBD0162C-9E04-4C43-8F3F-B647C098C69C}" done="1">
    <text>Same goes here. We need to rethink the contept of "General"...  if we use the same approach as to General hospitals, it means multi-profile in contrast to specialized (mon-profile) hospitals such as Cardio clinic, or TB. If we apply the same understanding then Polyclinics fall under "General" as they are multi-profile unlike dermotology, or cosmetic, or neuro-psychiatric outpatient clinics.
What do you think?</text>
  </threadedComment>
  <threadedComment ref="D20" dT="2020-06-05T20:20:32.93" personId="{01E2E11F-42CB-498B-8E9E-A214E9D51601}" id="{E05BCCE6-4C84-4AF0-894D-5E99ADF4A470}" parentId="{CBD0162C-9E04-4C43-8F3F-B647C098C69C}">
    <text xml:space="preserve">I beleave usage of "genaral"  with hospitals and with out-patients has very different meaning: "general" with respect to outpatien refers to one doctor treating everything, while while with hospitals -- it refers to multiple specializations. it seems that most suitable is 3.4.9.
</text>
  </threadedComment>
  <threadedComment ref="D20" dT="2020-06-05T20:23:12.00" personId="{01E2E11F-42CB-498B-8E9E-A214E9D51601}" id="{07336FD0-E2D5-41A3-B356-4C583F1FA096}" parentId="{CBD0162C-9E04-4C43-8F3F-B647C098C69C}">
    <text xml:space="preserve">BTW I checked russian classification, which places "policlinics" as a part of hospitals. Check out code 86.91 of ОКВЭД2 @ https://www.gks.ru/metod/classifiers.html
</text>
  </threadedComment>
  <threadedComment ref="D20" dT="2020-06-11T05:33:46.68" personId="{95B34A1F-88EC-474F-8FFB-A8BDD5793271}" id="{A0982697-DDF7-4639-B99D-E8B83A846FF7}" parentId="{CBD0162C-9E04-4C43-8F3F-B647C098C69C}">
    <text>Forget about approaches into Russia. Their medicine has to admit first the existence of HIV :)</text>
  </threadedComment>
</ThreadedComments>
</file>

<file path=xl/threadedComments/threadedComment2.xml><?xml version="1.0" encoding="utf-8"?>
<ThreadedComments xmlns="http://schemas.microsoft.com/office/spreadsheetml/2018/threadedcomments" xmlns:x="http://schemas.openxmlformats.org/spreadsheetml/2006/main">
  <threadedComment ref="Y2" dT="2020-06-09T15:39:16.92" personId="{95B34A1F-88EC-474F-8FFB-A8BDD5793271}" id="{6478258A-F39C-4FFE-8441-154017A5C2A3}">
    <text>გადაუდებელი ამბოლატორიული მომსახურება რაღააა? მახსოვს, თუ პაციენტი მოხვდა სტაცოინარის მიმღებში, ჩაუტარდა მომსახურება და გაისტუმრეს სტაციონარში მოთავსების გარეშე.
ამბულატორიულ დაწესებულებაში „გადაუდებელი ამბულატორიული მომსახურება“ რას ნიშნავს? ტრავმ-პუნქტია?</text>
  </threadedComment>
  <threadedComment ref="Y2" dT="2020-06-14T07:00:31.92" personId="{01E2E11F-42CB-498B-8E9E-A214E9D51601}" id="{58915330-287D-DD41-AE29-EC61A3B8C38F}" parentId="{6478258A-F39C-4FFE-8441-154017A5C2A3}">
    <text xml:space="preserve">ანტირაბიული მომსახურება </text>
  </threadedComment>
  <threadedComment ref="A638" dT="2020-06-16T06:51:18.90" personId="{01E2E11F-42CB-498B-8E9E-A214E9D51601}" id="{5A039400-326B-6D4D-94C0-02D5AFEA59D4}">
    <text>No information. I coded as policlinic, since it is registered as planned outpatient care provider</text>
  </threadedComment>
  <threadedComment ref="A644" dT="2020-06-16T06:49:47.25" personId="{01E2E11F-42CB-498B-8E9E-A214E9D51601}" id="{57D06A6B-E553-EE47-8B0E-C998D3FA9070}">
    <text>No information. I coded as policlinic, since it is registered as planned outpatient care provider</text>
  </threadedComment>
  <threadedComment ref="A690" dT="2020-06-16T06:46:51.10" personId="{01E2E11F-42CB-498B-8E9E-A214E9D51601}" id="{43E46B66-0E53-0648-B9E9-3685FE35A589}">
    <text xml:space="preserve">This is an intermediary company, which plans treatment abroad </text>
  </threadedComment>
  <threadedComment ref="A702" dT="2020-06-16T06:43:10.15" personId="{01E2E11F-42CB-498B-8E9E-A214E9D51601}" id="{1491A8EA-3564-424F-B556-9D30DE35791C}">
    <text xml:space="preserve">Name is confusing. this is outpatient. I coded this as Policlinic, but might as well be just a village doctor’s practice. not sure. </text>
  </threadedComment>
  <threadedComment ref="A757" dT="2020-06-16T06:17:20.68" personId="{01E2E11F-42CB-498B-8E9E-A214E9D51601}" id="{56483398-7970-0C41-9150-E8C715B917E4}">
    <text xml:space="preserve">I could not find any additional information on this organization. From what I’ve heard, i am putting this under “other facilities”, could be Policlinic as well. overall, I think it no longer exists. </text>
  </threadedComment>
  <threadedComment ref="A1257" dT="2020-06-15T06:58:34.41" personId="{01E2E11F-42CB-498B-8E9E-A214E9D51601}" id="{9BD9D7CF-8172-6E41-9E69-5B507FF9975C}">
    <text xml:space="preserve">ამ დაწესებულებაში რა უნდა სხივურ თერაპიას? ან ბაზის შეცდომაა, ან რეგისტრაციის. </text>
  </threadedComment>
</ThreadedComments>
</file>

<file path=xl/threadedComments/threadedComment3.xml><?xml version="1.0" encoding="utf-8"?>
<ThreadedComments xmlns="http://schemas.microsoft.com/office/spreadsheetml/2018/threadedcomments" xmlns:x="http://schemas.openxmlformats.org/spreadsheetml/2006/main">
  <threadedComment ref="N159" dT="2020-06-03T05:52:44.30" personId="{01E2E11F-42CB-498B-8E9E-A214E9D51601}" id="{02138591-C394-6D4A-ABCD-4F7BC9B1CAAC}">
    <text xml:space="preserve">Why this is not refreshing and shows in-patient? </text>
  </threadedComment>
  <threadedComment ref="N159" dT="2020-06-03T07:39:51.96" personId="{95B34A1F-88EC-474F-8FFB-A8BDD5793271}" id="{D9F6D7F0-EC92-4F9F-9E75-26B017D50CF8}" parentId="{02138591-C394-6D4A-ABCD-4F7BC9B1CAAC}">
    <text>Interesting... I fill fix it, meanwhile you can work in column დაწესებულების ტიპი</text>
  </threadedComment>
  <threadedComment ref="N159" dT="2020-06-03T07:45:00.06" personId="{95B34A1F-88EC-474F-8FFB-A8BDD5793271}" id="{2BBF8074-2911-44BB-B846-CE8E998022DF}" parentId="{02138591-C394-6D4A-ABCD-4F7BC9B1CAAC}">
    <text>Done</text>
  </threadedComment>
  <threadedComment ref="C184" dT="2020-06-03T06:18:04.48" personId="{01E2E11F-42CB-498B-8E9E-A214E9D51601}" id="{03F1BD0F-AA55-2C4E-B30A-3DEF888DC456}">
    <text>რეგიდისგტრაციის და მომსახურების მიწოდების მისამართი არ ემთხვევა ამ ბაზაში მოცემულ მისამართს. სავარაუდოდ ბინაზე საექთნო მომსახურებაა</text>
  </threadedComment>
  <threadedComment ref="C184" dT="2020-06-03T07:45:56.38" personId="{95B34A1F-88EC-474F-8FFB-A8BDD5793271}" id="{D45A103F-AB02-4FD9-A874-062DC29A4E28}" parentId="{03F1BD0F-AA55-2C4E-B30A-3DEF888DC456}">
    <text>აზრზე არ ვარ.... ასეთ უაზრო კლინიკები თუ მისამართები ბევრი გვექნება.... გააყვითლე და ცალკე გავიაროთ.</text>
  </threadedComment>
</ThreadedComments>
</file>

<file path=xl/threadedComments/threadedComment4.xml><?xml version="1.0" encoding="utf-8"?>
<ThreadedComments xmlns="http://schemas.microsoft.com/office/spreadsheetml/2018/threadedcomments" xmlns:x="http://schemas.openxmlformats.org/spreadsheetml/2006/main">
  <threadedComment ref="C24" dT="2020-06-06T02:51:09.44" personId="{01E2E11F-42CB-498B-8E9E-A214E9D51601}" id="{59CCAAB2-549F-4427-944D-06DE3B93DCFC}">
    <text xml:space="preserve"> I am not sure if this პოლიკლინიკა or  საოჯახო მედიცინის ცენტრი. should we have info which of those activities are the main source of income? overall, not very clear how to diferentiate those activities
</text>
  </threadedComment>
  <threadedComment ref="C24" dT="2020-06-07T08:01:09.03" personId="{95B34A1F-88EC-474F-8FFB-A8BDD5793271}" id="{D079A9C8-7FE6-464D-B9DF-3CE3536A2012}" parentId="{59CCAAB2-549F-4427-944D-06DE3B93DCFC}">
    <text>საოჯახო მედიცინის ცენტრი არაა GP-ის ოფისი ან (ოფისების კრებული). მემგონი იქ სპეციალისტების სხედან, და დიოგნოსტიკური სიმძლავრეების აქვთ. ამიტომ.... პოლოკლინიკაა. ჩემთვის 3.1.1 არის სოფლის ექიმი.</text>
  </threadedComment>
  <threadedComment ref="C26" dT="2020-06-06T02:53:51.55" personId="{01E2E11F-42CB-498B-8E9E-A214E9D51601}" id="{928CBAD4-5736-4B40-B81C-7574A000D3AD}">
    <text xml:space="preserve">to check 
</text>
  </threadedComment>
  <threadedComment ref="C26" dT="2020-06-07T08:07:07.58" personId="{95B34A1F-88EC-474F-8FFB-A8BDD5793271}" id="{A090319F-10CD-40A4-9D83-B61AC72E4DC2}" parentId="{928CBAD4-5736-4B40-B81C-7574A000D3AD}">
    <text>ჰოო.... ეგ ჯერ ერთი სპეზიალიზებული უნდა იყოს. მერე ნაკრებია outpatient და inpatient-ის, ანუ General hospital-ში არ უნდა გადიოდეს...</text>
  </threadedComment>
  <threadedComment ref="I28" dT="2020-06-06T02:57:00.90" personId="{01E2E11F-42CB-498B-8E9E-A214E9D51601}" id="{F7F10283-EECF-420F-BB36-087A4D9917C6}">
    <text xml:space="preserve">TB to add in DIS
</text>
  </threadedComment>
  <threadedComment ref="I28" dT="2020-06-07T08:08:09.88" personId="{95B34A1F-88EC-474F-8FFB-A8BDD5793271}" id="{B12129EB-E221-49C6-9102-E10D9D3F8C2E}" parentId="{F7F10283-EECF-420F-BB36-087A4D9917C6}">
    <text>რას გულისხმობ?</text>
  </threadedComment>
  <threadedComment ref="N46" dT="2020-06-05T20:29:54.80" personId="{01E2E11F-42CB-498B-8E9E-A214E9D51601}" id="{BF999FCF-4F28-45D2-B710-53390DDE1E41}" done="1">
    <text xml:space="preserve">This should 3.4.9
</text>
  </threadedComment>
  <threadedComment ref="N46" dT="2020-06-07T08:08:59.59" personId="{95B34A1F-88EC-474F-8FFB-A8BDD5793271}" id="{B10E510C-77D6-4521-A17A-D126C16CA898}" parentId="{BF999FCF-4F28-45D2-B710-53390DDE1E41}">
    <text>მიანიჭე პოლიკლინიკა ტიპში „სხვა ამბულატორიის ნაცვლად“</text>
  </threadedComment>
  <threadedComment ref="B65" dT="2020-06-07T05:02:30.70" personId="{01E2E11F-42CB-498B-8E9E-A214E9D51601}" id="{BE1D4CF5-3974-4BDC-A4AA-394B83179C55}">
    <text xml:space="preserve">დაწესებულების ტიპში "საოჯახო მედიცინის ცენტრი" აქვს მითითებული. შევთანხმდეთ.
</text>
  </threadedComment>
  <threadedComment ref="B65" dT="2020-06-07T08:10:05.81" personId="{95B34A1F-88EC-474F-8FFB-A8BDD5793271}" id="{54E7E3DF-C005-4C73-87D2-81CC4EAE9928}" parentId="{BE1D4CF5-3974-4BDC-A4AA-394B83179C55}">
    <text>რაზე შევთახნმდეთ? ტიპი დავაამატოთ ? ჩემთვის პოლიკლინიკააა.... მრავალპროფილური ამბულატორული სამკურნალო დაწესებულება...</text>
  </threadedComment>
  <threadedComment ref="B65" dT="2020-06-11T05:49:46.92" personId="{95B34A1F-88EC-474F-8FFB-A8BDD5793271}" id="{27D69E57-ABC1-4BBF-AD49-749825236774}" parentId="{BE1D4CF5-3974-4BDC-A4AA-394B83179C55}">
    <text>მემგონია კურაციო არის მრავალპროფილური... და არის უფრო პოლოლიკლინიკა. მაგრდა დავტოვებ ასე, ორივეს კოდები იდენტურია ტიპოლოგიის კატალოგში</text>
  </threadedComment>
  <threadedComment ref="B68" dT="2020-06-07T05:05:47.21" personId="{01E2E11F-42CB-498B-8E9E-A214E9D51601}" id="{86C21B2C-0F92-478E-B940-624D2D8316B4}">
    <text xml:space="preserve">this is a mix fo outpatient, mental health and rehabilitation care. not sure where to put it
</text>
  </threadedComment>
  <threadedComment ref="B68" dT="2020-06-07T08:10:32.94" personId="{95B34A1F-88EC-474F-8FFB-A8BDD5793271}" id="{F1FC6B8D-E3AB-4F8D-8FFF-ABC8B92EB285}" parentId="{86C21B2C-0F92-478E-B940-624D2D8316B4}">
    <text>სხვა ამბულატორიები არა?</text>
  </threadedComment>
  <threadedComment ref="B68" dT="2020-06-11T05:51:38.79" personId="{95B34A1F-88EC-474F-8FFB-A8BDD5793271}" id="{0074E421-7998-4836-86D4-24D52A4A6B19}" parentId="{86C21B2C-0F92-478E-B940-624D2D8316B4}">
    <text>აქ ხომ არ ჯობია დავაზუსტოთ HC თუ ეს ძირიდათად რეაბილიტაციას ეწევა?</text>
  </threadedComment>
  <threadedComment ref="B70" dT="2020-06-07T05:09:37.32" personId="{01E2E11F-42CB-498B-8E9E-A214E9D51601}" id="{95ADCF0B-8938-48A1-9F60-D9B5E43C1952}" done="1">
    <text xml:space="preserve">Needs to be reviewed. this is a training center in ultrasound imaging. 
</text>
  </threadedComment>
  <threadedComment ref="B70" dT="2020-06-07T08:11:53.83" personId="{95B34A1F-88EC-474F-8FFB-A8BDD5793271}" id="{0DBC61F1-AF28-485A-8BE7-095D90204CAE}" parentId="{95ADCF0B-8938-48A1-9F60-D9B5E43C1952}">
    <text>მაშინ სწორია რომ Othe Industries.... თუმცა ტიპოლოგიაში ჯობია არ გადმოვიტანოთ  HP კოდი, არამედ შექმნათ ტიპი „სასწავლო კლინიკა“ ან „სასწავლო დაწესებულება“ (და იქ მივანიჭოთ HP.8.9)</text>
  </threadedComment>
  <threadedComment ref="B73" dT="2020-06-06T05:43:19.33" personId="{01E2E11F-42CB-498B-8E9E-A214E9D51601}" id="{B3F1D02F-A1A4-41D1-BA5A-6BF54B45B2E8}">
    <text xml:space="preserve">This is a dublicated record. In addition, we all know that this a heart surgery center, but they have a permit as multiprofile. Can I assigmed the code based on my assumption that most income facility will be having from specilised services and assign specialized hospital code?
</text>
  </threadedComment>
  <threadedComment ref="B73" dT="2020-06-11T05:54:26.71" personId="{95B34A1F-88EC-474F-8FFB-A8BDD5793271}" id="{05CC2B3F-6E5D-470A-A72F-394468BA1D05}" parentId="{B3F1D02F-A1A4-41D1-BA5A-6BF54B45B2E8}">
    <text>Agree. Then we need to change from მრავალპროფილური to სპეციალიზებული
PS. Don't worry about duplicates... we will clean up the catalogue after consolidation</text>
  </threadedComment>
  <threadedComment ref="B127" dT="2020-06-08T09:33:09.73" personId="{01E2E11F-42CB-498B-8E9E-A214E9D51601}" id="{DBEA79BB-5C06-4925-888B-E3B3F8FD6428}">
    <text xml:space="preserve">For KG to verify: dental clinic or rehabilitation center?
</text>
  </threadedComment>
  <threadedComment ref="C130" dT="2020-06-11T04:55:55.53" personId="{95B34A1F-88EC-474F-8FFB-A8BDD5793271}" id="{7C874145-2115-4E24-A78A-07E04002796A}">
    <text>Is is trully for rehabilitation care? 
I think it is time me to add healthcare facility specific HC classification here...</text>
  </threadedComment>
  <threadedComment ref="C131" dT="2020-06-06T04:40:43.66" personId="{01E2E11F-42CB-498B-8E9E-A214E9D51601}" id="{1599BD45-1FA8-4675-A88C-34813D3851E5}">
    <text xml:space="preserve">should that be All other ambulatory centres 3.4.9?
</text>
  </threadedComment>
  <threadedComment ref="C131" dT="2020-06-11T04:54:54.42" personId="{95B34A1F-88EC-474F-8FFB-A8BDD5793271}" id="{EEA93347-4922-457B-9584-B69F69B44F13}" parentId="{1599BD45-1FA8-4675-A88C-34813D3851E5}">
    <text>Seems so...</text>
  </threadedComment>
  <threadedComment ref="C131" dT="2020-06-11T05:55:24.25" personId="{95B34A1F-88EC-474F-8FFB-A8BDD5793271}" id="{C600D62F-A80C-48B8-9E44-BA8C1B0CE6A1}" parentId="{1599BD45-1FA8-4675-A88C-34813D3851E5}">
    <text>Specified HC in the new column</text>
  </threadedComment>
  <threadedComment ref="B160" dT="2020-06-08T09:37:30.79" personId="{01E2E11F-42CB-498B-8E9E-A214E9D51601}" id="{C48358ED-4A0F-4B83-978C-E9B71822C824}" done="1">
    <text xml:space="preserve">Has multi-profile permit, but i would rather put it as specialty hospital
</text>
  </threadedComment>
  <threadedComment ref="B160" dT="2020-06-11T05:55:47.82" personId="{95B34A1F-88EC-474F-8FFB-A8BDD5793271}" id="{B0949752-60DB-4CF8-AC16-CBA718315870}" parentId="{C48358ED-4A0F-4B83-978C-E9B71822C824}">
    <text>Yes, it is specialized</text>
  </threadedComment>
  <threadedComment ref="B165" dT="2020-06-08T09:38:53.80" personId="{01E2E11F-42CB-498B-8E9E-A214E9D51601}" id="{8133C049-4427-4C99-B159-09E722A30B0F}">
    <text xml:space="preserve">For KG to check: ეს ნარკოლოგიური არ არის?
</text>
  </threadedComment>
  <threadedComment ref="B198" dT="2020-06-08T13:33:57.16" personId="{01E2E11F-42CB-498B-8E9E-A214E9D51601}" id="{C99502DE-12CC-4F5B-B9D6-64703FE7460E}">
    <text xml:space="preserve">not sure where to take it: human rights, rehabilitations 
</text>
  </threadedComment>
  <threadedComment ref="B198" dT="2020-06-11T05:57:00.39" personId="{95B34A1F-88EC-474F-8FFB-A8BDD5793271}" id="{F00DF01D-B13A-40F8-8EDE-57B6F42632A0}" parentId="{C99502DE-12CC-4F5B-B9D6-64703FE7460E}">
    <text>I moved it to specialised ambulatory... they provide psycho (social) rehabilitation...</text>
  </threadedComment>
  <threadedComment ref="B204" dT="2020-06-06T19:17:01.71" personId="{01E2E11F-42CB-498B-8E9E-A214E9D51601}" id="{49311788-ACEB-4966-AA4A-A1D4091AB4DC}">
    <text xml:space="preserve">to be removed: test facility
</text>
  </threadedComment>
  <threadedComment ref="B204" dT="2020-06-07T08:12:23.16" personId="{95B34A1F-88EC-474F-8FFB-A8BDD5793271}" id="{C65733F3-DE76-4CCD-A41B-D4EA4BC6E6A9}" parentId="{49311788-ACEB-4966-AA4A-A1D4091AB4DC}">
    <text>კიბატონო</text>
  </threadedComment>
  <threadedComment ref="B215" dT="2020-06-08T13:38:37.92" personId="{01E2E11F-42CB-498B-8E9E-A214E9D51601}" id="{D97133D3-337B-4FC7-BE8E-5A788E356E3C}" done="1">
    <text xml:space="preserve">ერთადერთი რაც ამ ორგანიზაციაზე ვიპოვნე, არის წიღისეულის მოპოვების ლიცენზია... მგონი, უბრალოდ წავშალოთ
</text>
  </threadedComment>
  <threadedComment ref="B215" dT="2020-06-08T13:39:01.14" personId="{01E2E11F-42CB-498B-8E9E-A214E9D51601}" id="{2A61D5BC-9E65-42DC-94E6-E967B030B79A}" parentId="{D97133D3-337B-4FC7-BE8E-5A788E356E3C}">
    <text xml:space="preserve">ალბათ მაღაროებისთვის აქვს რაიმე სამედიცინო პუნქტი
</text>
  </threadedComment>
  <threadedComment ref="B215" dT="2020-06-11T05:58:09.46" personId="{95B34A1F-88EC-474F-8FFB-A8BDD5793271}" id="{7A20E2C9-72DA-4047-8F65-285546856E9C}" parentId="{D97133D3-337B-4FC7-BE8E-5A788E356E3C}">
    <text>შეიძლება, მაგრამ რატომ მოხვდა ჩვენს ბაზაში? ნიშნავს, რომ რაღაცაზე სმს-მ გადაუხადა ფული. რომ ჩავიხედავთ კონტრაქტში, მივხდებით....</text>
  </threadedComment>
  <threadedComment ref="B222" dT="2020-06-08T13:41:30.58" personId="{01E2E11F-42CB-498B-8E9E-A214E9D51601}" id="{3B61C364-912B-47E0-82F9-FF00E4F18407}">
    <text xml:space="preserve">სამშობიაროა, მრავალპროფილურის ნებართვით
</text>
  </threadedComment>
  <threadedComment ref="B222" dT="2020-06-11T05:59:00.86" personId="{95B34A1F-88EC-474F-8FFB-A8BDD5793271}" id="{C57BA90D-B091-4268-BA1B-70B725A17273}" parentId="{3B61C364-912B-47E0-82F9-FF00E4F18407}">
    <text>მაგალითად? ღებულობს ნებისმიერ სომატურ პაციენტს? ანუ აქვს გადაუდებელი მიღება?</text>
  </threadedComment>
  <threadedComment ref="B222" dT="2020-06-11T23:46:52.03" personId="{01E2E11F-42CB-498B-8E9E-A214E9D51601}" id="{02FE4DF5-3EAD-4C5F-B5D4-43D2FE0169F7}" parentId="{3B61C364-912B-47E0-82F9-FF00E4F18407}">
    <text xml:space="preserve">as agreed, those hospitals who have multiprofile permit, but do not admit patients with general/somatic conditions, but only deliveries, would be put under maternities
</text>
  </threadedComment>
  <threadedComment ref="C233" dT="2020-06-20T07:08:11.57" personId="{95B34A1F-88EC-474F-8FFB-A8BDD5793271}" id="{F1936C9B-7DEE-4467-8C95-EFCD0F0F7DB9}">
    <text>@Lela Serebryakova (CGC) ეს რა ცხოველია? სახელმწიფომ შექმნა საავადყოფოები?</text>
    <mentions>
      <mention mentionpersonId="{27409721-D45C-4BDB-B4C7-3A15E1D2F16C}" mentionId="{079D845D-9FB7-4DF6-9FD7-28A40575A6F4}" startIndex="0" length="24"/>
    </mentions>
  </threadedComment>
  <threadedComment ref="B278" dT="2020-06-08T13:55:27.76" personId="{01E2E11F-42CB-498B-8E9E-A214E9D51601}" id="{E5DF5958-40E3-455D-AA02-A5AFD62C435F}">
    <text xml:space="preserve">მგონი აფთიაქია
</text>
  </threadedComment>
  <threadedComment ref="B278" dT="2020-06-11T05:59:23.58" personId="{95B34A1F-88EC-474F-8FFB-A8BDD5793271}" id="{EB65CE71-2294-4D5A-A4D8-7E3B042B3A84}" parentId="{E5DF5958-40E3-455D-AA02-A5AFD62C435F}">
    <text>ქეთიმ უნდა უშველოს.</text>
  </threadedComment>
  <threadedComment ref="B388" dT="2020-06-06T02:46:47.80" personId="{01E2E11F-42CB-498B-8E9E-A214E9D51601}" id="{503E0E7B-7542-45CF-9979-07C4EB8C48B6}">
    <text xml:space="preserve">for KG validation: please check if this organizations is the same as 202958819
</text>
  </threadedComment>
  <threadedComment ref="B388" dT="2020-06-07T08:13:17.94" personId="{95B34A1F-88EC-474F-8FFB-A8BDD5793271}" id="{346DAEF4-67D4-4D5E-AA89-05BE02B74056}" parentId="{503E0E7B-7542-45CF-9979-07C4EB8C48B6}">
    <text>@kgoginashvili@moh.gov.ge აბა გადაამოწმე</text>
  </threadedComment>
  <threadedComment ref="B395" dT="2020-06-08T13:26:14.45" personId="{01E2E11F-42CB-498B-8E9E-A214E9D51601}" id="{1B4A6964-D3C8-4F23-AC89-8F0AB892CFEF}" done="1">
    <text xml:space="preserve">I could not identify this organization
</text>
  </threadedComment>
  <threadedComment ref="B395" dT="2020-06-11T06:00:00.01" personId="{95B34A1F-88EC-474F-8FFB-A8BDD5793271}" id="{7185297A-8BDF-4D14-820E-54CC901CA7F3}" parentId="{1B4A6964-D3C8-4F23-AC89-8F0AB892CFEF}">
    <text>ეგ შეიძლება გადიოდეს HP.3.3 -ში....</text>
  </threadedComment>
  <threadedComment ref="B400" dT="2020-06-08T13:22:48.31" personId="{01E2E11F-42CB-498B-8E9E-A214E9D51601}" id="{6389F557-CCAF-4822-9DA4-413AF8DD9D08}" done="1">
    <text xml:space="preserve">I have identified this organization as training provider. should be removed. 
</text>
  </threadedComment>
  <threadedComment ref="B400" dT="2020-06-11T06:14:54.31" personId="{95B34A1F-88EC-474F-8FFB-A8BDD5793271}" id="{8A48A0D4-080C-4EBF-B7BE-8B64EB3C6E70}" parentId="{6389F557-CCAF-4822-9DA4-413AF8DD9D08}">
    <text>We don't remove.... we "Exclude". Added typology სასწავლო დაწესებულება</text>
  </threadedComment>
  <threadedComment ref="B417" dT="2020-06-08T09:45:32.80" personId="{01E2E11F-42CB-498B-8E9E-A214E9D51601}" id="{57DA03D4-76A0-432E-A74D-55E33461AEDD}" done="1">
    <text xml:space="preserve">Not sure if it is specilized, or policlinc 
</text>
  </threadedComment>
  <threadedComment ref="B417" dT="2020-06-11T06:15:59.51" personId="{95B34A1F-88EC-474F-8FFB-A8BDD5793271}" id="{B6DC90A2-B6EE-4C3F-B00B-47B6DC3347F5}" parentId="{57DA03D4-76A0-432E-A74D-55E33461AEDD}">
    <text>Let's do the following: unless we are sure, we consider all multi-profile outpatient clinics as POLYclinics. We can revise when we have more information.</text>
  </threadedComment>
  <threadedComment ref="B425" dT="2020-06-06T18:58:49.16" personId="{01E2E11F-42CB-498B-8E9E-A214E9D51601}" id="{1520DADD-C511-4C93-8141-2DB9DF4285E5}">
    <text xml:space="preserve">For KG to validate
</text>
  </threadedComment>
  <threadedComment ref="B447" dT="2020-06-06T18:47:38.44" personId="{01E2E11F-42CB-498B-8E9E-A214E9D51601}" id="{C33E96CC-2E8C-43EA-A474-D14E4E35EE21}">
    <text xml:space="preserve">For KG to verify
</text>
  </threadedComment>
  <threadedComment ref="B452" dT="2020-06-06T10:17:03.70" personId="{01E2E11F-42CB-498B-8E9E-A214E9D51601}" id="{962A206F-CC3A-441F-8E67-13495EED0888}" done="1">
    <text xml:space="preserve">This organization is registered as outpatient clinics, but all i found about its activities, was that it was supplying drugs to state via tenders. So I coded it as pharmacy 
</text>
  </threadedComment>
  <threadedComment ref="B452" dT="2020-06-07T08:14:06.65" personId="{95B34A1F-88EC-474F-8FFB-A8BDD5793271}" id="{C98BA55C-EC54-48C6-988C-531FE31406D2}" parentId="{962A206F-CC3A-441F-8E67-13495EED0888}">
    <text>ჰო.... მაგრამ ჩვენ ალბათ მოგვიწევს ამოგდება - ეგ შუალედური მოხმარების დაწესებულებაა</text>
  </threadedComment>
  <threadedComment ref="B475" dT="2020-06-06T08:09:32.18" personId="{01E2E11F-42CB-498B-8E9E-A214E9D51601}" id="{D68FFF6E-19AE-45CA-8C42-C8BA97E944B4}">
    <text xml:space="preserve">for KG to validate
</text>
  </threadedComment>
  <threadedComment ref="B476" dT="2020-06-06T08:06:58.35" personId="{01E2E11F-42CB-498B-8E9E-A214E9D51601}" id="{98519129-752D-4E73-BF93-74D23447A6E8}">
    <text xml:space="preserve">For KG to validate
</text>
  </threadedComment>
  <threadedComment ref="B482" dT="2020-06-05T20:39:57.58" personId="{01E2E11F-42CB-498B-8E9E-A214E9D51601}" id="{93479D18-D43C-49F5-9D3B-F7FD737F134F}">
    <text xml:space="preserve">For KG to verify
</text>
  </threadedComment>
  <threadedComment ref="B484" dT="2020-06-06T06:28:38.69" personId="{01E2E11F-42CB-498B-8E9E-A214E9D51601}" id="{B7CF6225-9E1D-4E45-96FB-2A4CA391BF65}">
    <text xml:space="preserve">for KG to verify
</text>
  </threadedComment>
  <threadedComment ref="B485" dT="2020-06-05T20:37:49.09" personId="{01E2E11F-42CB-498B-8E9E-A214E9D51601}" id="{30639A1B-CCA6-4F5A-A942-34F6F448D54A}">
    <text xml:space="preserve">for KG to verify
</text>
  </threadedComment>
  <threadedComment ref="C486" dT="2020-06-05T20:34:57.08" personId="{01E2E11F-42CB-498B-8E9E-A214E9D51601}" id="{CC0A4673-D816-41B3-90D9-BC73591CB5A9}">
    <text xml:space="preserve">Business name is ᲡᲐᲛᲔᲓᲘᲪᲘᲜᲝ–ᲓᲘᲐᲒᲜᲝᲡᲢᲘᲙᲣᲠᲘ ᲪᲔᲜᲢᲠᲘ ᲐᲚᲔᲙᲝ
</text>
  </threadedComment>
  <threadedComment ref="C486" dT="2020-06-11T06:18:34.77" personId="{95B34A1F-88EC-474F-8FFB-A8BDD5793271}" id="{168736FE-91DD-4D3F-ADC6-AD91B9B616DB}" parentId="{CC0A4673-D816-41B3-90D9-BC73591CB5A9}">
    <text>სინამდვილეში დიაგნოსტიკააა? თორემ ტატიშვილის კლინიკებსაც ეგრე ქვია....</text>
  </threadedComment>
  <threadedComment ref="B487" dT="2020-06-05T20:31:24.71" personId="{01E2E11F-42CB-498B-8E9E-A214E9D51601}" id="{27F26BFC-CD49-477F-8DBC-EF046BA5BB49}">
    <text xml:space="preserve">For KG to verify
</text>
  </threadedComment>
</ThreadedComment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A201F-CE5E-488B-8BAA-EEB5750E3F30}">
  <sheetPr filterMode="1"/>
  <dimension ref="A1:E546"/>
  <sheetViews>
    <sheetView workbookViewId="0">
      <selection activeCell="C23" sqref="C23"/>
    </sheetView>
  </sheetViews>
  <sheetFormatPr defaultColWidth="8.84375" defaultRowHeight="14.6" zeroHeight="1" x14ac:dyDescent="0.4"/>
  <cols>
    <col min="1" max="1" width="15.3046875" bestFit="1" customWidth="1"/>
    <col min="2" max="2" width="145.3046875" bestFit="1" customWidth="1"/>
  </cols>
  <sheetData>
    <row r="1" spans="1:5" ht="15" thickBot="1" x14ac:dyDescent="0.45">
      <c r="A1" s="103" t="s">
        <v>0</v>
      </c>
      <c r="B1" s="104" t="s">
        <v>1</v>
      </c>
      <c r="E1" s="109" t="s">
        <v>2</v>
      </c>
    </row>
    <row r="2" spans="1:5" hidden="1" x14ac:dyDescent="0.4">
      <c r="A2" s="105" t="s">
        <v>3</v>
      </c>
      <c r="B2" s="106" t="s">
        <v>4</v>
      </c>
      <c r="C2" t="e">
        <f>MATCH(B2,HP_OP!$C$2:$C$487,0)</f>
        <v>#N/A</v>
      </c>
      <c r="D2" t="e">
        <f>IF(ISNUMBER(C2),"",MATCH(B2,HP_IP!$C$2:$C$388,0))</f>
        <v>#N/A</v>
      </c>
      <c r="E2" t="b">
        <f>IF(AND(ISNA(C2),ISNA(D2)),FALSE,TRUE)</f>
        <v>0</v>
      </c>
    </row>
    <row r="3" spans="1:5" hidden="1" x14ac:dyDescent="0.4">
      <c r="A3" s="105" t="s">
        <v>5</v>
      </c>
      <c r="B3" s="106" t="s">
        <v>6</v>
      </c>
      <c r="C3">
        <f>MATCH(B3,HP_OP!$C$2:$C$487,0)</f>
        <v>3</v>
      </c>
      <c r="D3" t="str">
        <f>IF(ISNUMBER(C3),"",MATCH(B3,HP_IP!$C$2:$C$388,0))</f>
        <v/>
      </c>
      <c r="E3" t="b">
        <f t="shared" ref="E3:E66" si="0">IF(AND(ISNA(C3),ISNA(D3)),FALSE,TRUE)</f>
        <v>1</v>
      </c>
    </row>
    <row r="4" spans="1:5" hidden="1" x14ac:dyDescent="0.4">
      <c r="A4" s="105" t="s">
        <v>7</v>
      </c>
      <c r="B4" s="106" t="s">
        <v>8</v>
      </c>
      <c r="C4" t="e">
        <f>MATCH(B4,HP_OP!$C$2:$C$487,0)</f>
        <v>#N/A</v>
      </c>
      <c r="D4" t="e">
        <f>IF(ISNUMBER(C4),"",MATCH(B4,HP_IP!$C$2:$C$388,0))</f>
        <v>#N/A</v>
      </c>
      <c r="E4" t="b">
        <f t="shared" si="0"/>
        <v>0</v>
      </c>
    </row>
    <row r="5" spans="1:5" hidden="1" x14ac:dyDescent="0.4">
      <c r="A5" s="105" t="s">
        <v>9</v>
      </c>
      <c r="B5" s="106" t="s">
        <v>10</v>
      </c>
      <c r="C5">
        <f>MATCH(B5,HP_OP!$C$2:$C$487,0)</f>
        <v>4</v>
      </c>
      <c r="D5" t="str">
        <f>IF(ISNUMBER(C5),"",MATCH(B5,HP_IP!$C$2:$C$388,0))</f>
        <v/>
      </c>
      <c r="E5" t="b">
        <f t="shared" si="0"/>
        <v>1</v>
      </c>
    </row>
    <row r="6" spans="1:5" hidden="1" x14ac:dyDescent="0.4">
      <c r="A6" s="105" t="s">
        <v>11</v>
      </c>
      <c r="B6" s="106" t="s">
        <v>12</v>
      </c>
      <c r="C6">
        <f>MATCH(B6,HP_OP!$C$2:$C$487,0)</f>
        <v>5</v>
      </c>
      <c r="D6" t="str">
        <f>IF(ISNUMBER(C6),"",MATCH(B6,HP_IP!$C$2:$C$388,0))</f>
        <v/>
      </c>
      <c r="E6" t="b">
        <f t="shared" si="0"/>
        <v>1</v>
      </c>
    </row>
    <row r="7" spans="1:5" hidden="1" x14ac:dyDescent="0.4">
      <c r="A7" s="105" t="s">
        <v>13</v>
      </c>
      <c r="B7" s="106" t="s">
        <v>14</v>
      </c>
      <c r="C7" t="e">
        <f>MATCH(B7,HP_OP!$C$2:$C$487,0)</f>
        <v>#N/A</v>
      </c>
      <c r="D7">
        <f>IF(ISNUMBER(C7),"",MATCH(B7,HP_IP!$C$2:$C$388,0))</f>
        <v>2</v>
      </c>
      <c r="E7" t="b">
        <f t="shared" si="0"/>
        <v>1</v>
      </c>
    </row>
    <row r="8" spans="1:5" hidden="1" x14ac:dyDescent="0.4">
      <c r="A8" s="105" t="s">
        <v>15</v>
      </c>
      <c r="B8" s="106" t="s">
        <v>16</v>
      </c>
      <c r="C8" t="e">
        <f>MATCH(B8,HP_OP!$C$2:$C$487,0)</f>
        <v>#N/A</v>
      </c>
      <c r="D8">
        <f>IF(ISNUMBER(C8),"",MATCH(B8,HP_IP!$C$2:$C$388,0))</f>
        <v>3</v>
      </c>
      <c r="E8" t="b">
        <f t="shared" si="0"/>
        <v>1</v>
      </c>
    </row>
    <row r="9" spans="1:5" hidden="1" x14ac:dyDescent="0.4">
      <c r="A9" s="105" t="s">
        <v>17</v>
      </c>
      <c r="B9" s="106" t="s">
        <v>18</v>
      </c>
      <c r="C9">
        <f>MATCH(B9,HP_OP!$C$2:$C$487,0)</f>
        <v>6</v>
      </c>
      <c r="D9" t="str">
        <f>IF(ISNUMBER(C9),"",MATCH(B9,HP_IP!$C$2:$C$388,0))</f>
        <v/>
      </c>
      <c r="E9" t="b">
        <f t="shared" si="0"/>
        <v>1</v>
      </c>
    </row>
    <row r="10" spans="1:5" hidden="1" x14ac:dyDescent="0.4">
      <c r="A10" s="105" t="s">
        <v>19</v>
      </c>
      <c r="B10" s="106" t="s">
        <v>20</v>
      </c>
      <c r="C10">
        <f>MATCH(B10,HP_OP!$C$2:$C$487,0)</f>
        <v>7</v>
      </c>
      <c r="D10" t="str">
        <f>IF(ISNUMBER(C10),"",MATCH(B10,HP_IP!$C$2:$C$388,0))</f>
        <v/>
      </c>
      <c r="E10" t="b">
        <f t="shared" si="0"/>
        <v>1</v>
      </c>
    </row>
    <row r="11" spans="1:5" hidden="1" x14ac:dyDescent="0.4">
      <c r="A11" s="105" t="s">
        <v>21</v>
      </c>
      <c r="B11" s="106" t="s">
        <v>22</v>
      </c>
      <c r="C11">
        <f>MATCH(B11,HP_OP!$C$2:$C$487,0)</f>
        <v>10</v>
      </c>
      <c r="D11" t="str">
        <f>IF(ISNUMBER(C11),"",MATCH(B11,HP_IP!$C$2:$C$388,0))</f>
        <v/>
      </c>
      <c r="E11" t="b">
        <f t="shared" si="0"/>
        <v>1</v>
      </c>
    </row>
    <row r="12" spans="1:5" hidden="1" x14ac:dyDescent="0.4">
      <c r="A12" s="105" t="s">
        <v>23</v>
      </c>
      <c r="B12" s="106" t="s">
        <v>24</v>
      </c>
      <c r="C12" t="e">
        <f>MATCH(B12,HP_OP!$C$2:$C$487,0)</f>
        <v>#N/A</v>
      </c>
      <c r="D12">
        <f>IF(ISNUMBER(C12),"",MATCH(B12,HP_IP!$C$2:$C$388,0))</f>
        <v>6</v>
      </c>
      <c r="E12" t="b">
        <f t="shared" si="0"/>
        <v>1</v>
      </c>
    </row>
    <row r="13" spans="1:5" hidden="1" x14ac:dyDescent="0.4">
      <c r="A13" s="105" t="s">
        <v>25</v>
      </c>
      <c r="B13" s="106" t="s">
        <v>26</v>
      </c>
      <c r="C13" t="e">
        <f>MATCH(B13,HP_OP!$C$2:$C$487,0)</f>
        <v>#N/A</v>
      </c>
      <c r="D13" t="e">
        <f>IF(ISNUMBER(C13),"",MATCH(B13,HP_IP!$C$2:$C$388,0))</f>
        <v>#N/A</v>
      </c>
      <c r="E13" t="b">
        <f t="shared" si="0"/>
        <v>0</v>
      </c>
    </row>
    <row r="14" spans="1:5" hidden="1" x14ac:dyDescent="0.4">
      <c r="A14" s="105" t="s">
        <v>27</v>
      </c>
      <c r="B14" s="106" t="s">
        <v>28</v>
      </c>
      <c r="C14">
        <f>MATCH(B14,HP_OP!$C$2:$C$487,0)</f>
        <v>13</v>
      </c>
      <c r="D14" t="str">
        <f>IF(ISNUMBER(C14),"",MATCH(B14,HP_IP!$C$2:$C$388,0))</f>
        <v/>
      </c>
      <c r="E14" t="b">
        <f t="shared" si="0"/>
        <v>1</v>
      </c>
    </row>
    <row r="15" spans="1:5" hidden="1" x14ac:dyDescent="0.4">
      <c r="A15" s="105" t="s">
        <v>29</v>
      </c>
      <c r="B15" s="106" t="s">
        <v>30</v>
      </c>
      <c r="C15">
        <f>MATCH(B15,HP_OP!$C$2:$C$487,0)</f>
        <v>16</v>
      </c>
      <c r="D15" t="str">
        <f>IF(ISNUMBER(C15),"",MATCH(B15,HP_IP!$C$2:$C$388,0))</f>
        <v/>
      </c>
      <c r="E15" t="b">
        <f t="shared" si="0"/>
        <v>1</v>
      </c>
    </row>
    <row r="16" spans="1:5" hidden="1" x14ac:dyDescent="0.4">
      <c r="A16" s="105" t="s">
        <v>31</v>
      </c>
      <c r="B16" s="106" t="s">
        <v>32</v>
      </c>
      <c r="C16" t="e">
        <f>MATCH(B16,HP_OP!$C$2:$C$487,0)</f>
        <v>#N/A</v>
      </c>
      <c r="D16">
        <f>IF(ISNUMBER(C16),"",MATCH(B16,HP_IP!$C$2:$C$388,0))</f>
        <v>9</v>
      </c>
      <c r="E16" t="b">
        <f t="shared" si="0"/>
        <v>1</v>
      </c>
    </row>
    <row r="17" spans="1:5" hidden="1" x14ac:dyDescent="0.4">
      <c r="A17" s="105" t="s">
        <v>33</v>
      </c>
      <c r="B17" s="106" t="s">
        <v>34</v>
      </c>
      <c r="C17">
        <f>MATCH(B17,HP_OP!$C$2:$C$487,0)</f>
        <v>18</v>
      </c>
      <c r="D17" t="str">
        <f>IF(ISNUMBER(C17),"",MATCH(B17,HP_IP!$C$2:$C$388,0))</f>
        <v/>
      </c>
      <c r="E17" t="b">
        <f t="shared" si="0"/>
        <v>1</v>
      </c>
    </row>
    <row r="18" spans="1:5" hidden="1" x14ac:dyDescent="0.4">
      <c r="A18" s="105" t="s">
        <v>35</v>
      </c>
      <c r="B18" s="106" t="s">
        <v>36</v>
      </c>
      <c r="C18" t="e">
        <f>MATCH(B18,HP_OP!$C$2:$C$487,0)</f>
        <v>#N/A</v>
      </c>
      <c r="D18" t="e">
        <f>IF(ISNUMBER(C18),"",MATCH(B18,HP_IP!$C$2:$C$388,0))</f>
        <v>#N/A</v>
      </c>
      <c r="E18" t="b">
        <f t="shared" si="0"/>
        <v>0</v>
      </c>
    </row>
    <row r="19" spans="1:5" hidden="1" x14ac:dyDescent="0.4">
      <c r="A19" s="105" t="s">
        <v>37</v>
      </c>
      <c r="B19" s="106" t="s">
        <v>38</v>
      </c>
      <c r="C19">
        <f>MATCH(B19,HP_OP!$C$2:$C$487,0)</f>
        <v>21</v>
      </c>
      <c r="D19" t="str">
        <f>IF(ISNUMBER(C19),"",MATCH(B19,HP_IP!$C$2:$C$388,0))</f>
        <v/>
      </c>
      <c r="E19" t="b">
        <f t="shared" si="0"/>
        <v>1</v>
      </c>
    </row>
    <row r="20" spans="1:5" hidden="1" x14ac:dyDescent="0.4">
      <c r="A20" s="105" t="s">
        <v>39</v>
      </c>
      <c r="B20" s="106" t="s">
        <v>40</v>
      </c>
      <c r="C20" t="e">
        <f>MATCH(B20,HP_OP!$C$2:$C$487,0)</f>
        <v>#N/A</v>
      </c>
      <c r="D20" t="e">
        <f>IF(ISNUMBER(C20),"",MATCH(B20,HP_IP!$C$2:$C$388,0))</f>
        <v>#N/A</v>
      </c>
      <c r="E20" t="b">
        <f t="shared" si="0"/>
        <v>0</v>
      </c>
    </row>
    <row r="21" spans="1:5" hidden="1" x14ac:dyDescent="0.4">
      <c r="A21" s="105" t="s">
        <v>41</v>
      </c>
      <c r="B21" s="106" t="s">
        <v>42</v>
      </c>
      <c r="C21" t="e">
        <f>MATCH(B21,HP_OP!$C$2:$C$487,0)</f>
        <v>#N/A</v>
      </c>
      <c r="D21" t="e">
        <f>IF(ISNUMBER(C21),"",MATCH(B21,HP_IP!$C$2:$C$388,0))</f>
        <v>#N/A</v>
      </c>
      <c r="E21" t="b">
        <f t="shared" si="0"/>
        <v>0</v>
      </c>
    </row>
    <row r="22" spans="1:5" hidden="1" x14ac:dyDescent="0.4">
      <c r="A22" s="105" t="s">
        <v>43</v>
      </c>
      <c r="B22" s="106" t="s">
        <v>44</v>
      </c>
      <c r="C22">
        <f>MATCH(B22,HP_OP!$C$2:$C$487,0)</f>
        <v>22</v>
      </c>
      <c r="D22" t="str">
        <f>IF(ISNUMBER(C22),"",MATCH(B22,HP_IP!$C$2:$C$388,0))</f>
        <v/>
      </c>
      <c r="E22" t="b">
        <f t="shared" si="0"/>
        <v>1</v>
      </c>
    </row>
    <row r="23" spans="1:5" x14ac:dyDescent="0.4">
      <c r="A23" s="105" t="s">
        <v>45</v>
      </c>
      <c r="B23" s="106" t="s">
        <v>46</v>
      </c>
      <c r="C23" t="e">
        <f>MATCH(B23,HP_OP!$C$2:$C$487,0)</f>
        <v>#N/A</v>
      </c>
      <c r="D23" t="e">
        <f>IF(ISNUMBER(C23),"",MATCH(B23,HP_IP!$C$2:$C$388,0))</f>
        <v>#N/A</v>
      </c>
      <c r="E23" t="b">
        <f t="shared" si="0"/>
        <v>0</v>
      </c>
    </row>
    <row r="24" spans="1:5" hidden="1" x14ac:dyDescent="0.4">
      <c r="A24" s="105" t="s">
        <v>47</v>
      </c>
      <c r="B24" s="106" t="s">
        <v>48</v>
      </c>
      <c r="C24">
        <f>MATCH(B24,HP_OP!$C$2:$C$487,0)</f>
        <v>26</v>
      </c>
      <c r="D24" t="str">
        <f>IF(ISNUMBER(C24),"",MATCH(B24,HP_IP!$C$2:$C$388,0))</f>
        <v/>
      </c>
      <c r="E24" t="b">
        <f t="shared" si="0"/>
        <v>1</v>
      </c>
    </row>
    <row r="25" spans="1:5" hidden="1" x14ac:dyDescent="0.4">
      <c r="A25" s="105" t="s">
        <v>49</v>
      </c>
      <c r="B25" s="106" t="s">
        <v>50</v>
      </c>
      <c r="C25" t="e">
        <f>MATCH(B25,HP_OP!$C$2:$C$487,0)</f>
        <v>#N/A</v>
      </c>
      <c r="D25" t="e">
        <f>IF(ISNUMBER(C25),"",MATCH(B25,HP_IP!$C$2:$C$388,0))</f>
        <v>#N/A</v>
      </c>
      <c r="E25" t="b">
        <f t="shared" si="0"/>
        <v>0</v>
      </c>
    </row>
    <row r="26" spans="1:5" hidden="1" x14ac:dyDescent="0.4">
      <c r="A26" s="105" t="s">
        <v>51</v>
      </c>
      <c r="B26" s="106" t="s">
        <v>52</v>
      </c>
      <c r="C26">
        <f>MATCH(B26,HP_OP!$C$2:$C$487,0)</f>
        <v>28</v>
      </c>
      <c r="D26" t="str">
        <f>IF(ISNUMBER(C26),"",MATCH(B26,HP_IP!$C$2:$C$388,0))</f>
        <v/>
      </c>
      <c r="E26" t="b">
        <f t="shared" si="0"/>
        <v>1</v>
      </c>
    </row>
    <row r="27" spans="1:5" hidden="1" x14ac:dyDescent="0.4">
      <c r="A27" s="105" t="s">
        <v>53</v>
      </c>
      <c r="B27" s="106" t="s">
        <v>54</v>
      </c>
      <c r="C27" t="e">
        <f>MATCH(B27,HP_OP!$C$2:$C$487,0)</f>
        <v>#N/A</v>
      </c>
      <c r="D27">
        <f>IF(ISNUMBER(C27),"",MATCH(B27,HP_IP!$C$2:$C$388,0))</f>
        <v>13</v>
      </c>
      <c r="E27" t="b">
        <f t="shared" si="0"/>
        <v>1</v>
      </c>
    </row>
    <row r="28" spans="1:5" hidden="1" x14ac:dyDescent="0.4">
      <c r="A28" s="105" t="s">
        <v>55</v>
      </c>
      <c r="B28" s="106" t="s">
        <v>56</v>
      </c>
      <c r="C28" t="e">
        <f>MATCH(B28,HP_OP!$C$2:$C$487,0)</f>
        <v>#N/A</v>
      </c>
      <c r="D28">
        <f>IF(ISNUMBER(C28),"",MATCH(B28,HP_IP!$C$2:$C$388,0))</f>
        <v>15</v>
      </c>
      <c r="E28" t="b">
        <f t="shared" si="0"/>
        <v>1</v>
      </c>
    </row>
    <row r="29" spans="1:5" hidden="1" x14ac:dyDescent="0.4">
      <c r="A29" s="105" t="s">
        <v>57</v>
      </c>
      <c r="B29" s="106" t="s">
        <v>58</v>
      </c>
      <c r="C29" t="e">
        <f>MATCH(B29,HP_OP!$C$2:$C$487,0)</f>
        <v>#N/A</v>
      </c>
      <c r="D29" t="e">
        <f>IF(ISNUMBER(C29),"",MATCH(B29,HP_IP!$C$2:$C$388,0))</f>
        <v>#N/A</v>
      </c>
      <c r="E29" t="b">
        <f t="shared" si="0"/>
        <v>0</v>
      </c>
    </row>
    <row r="30" spans="1:5" hidden="1" x14ac:dyDescent="0.4">
      <c r="A30" s="105" t="s">
        <v>59</v>
      </c>
      <c r="B30" s="106" t="s">
        <v>60</v>
      </c>
      <c r="C30" t="e">
        <f>MATCH(B30,HP_OP!$C$2:$C$487,0)</f>
        <v>#N/A</v>
      </c>
      <c r="D30">
        <f>IF(ISNUMBER(C30),"",MATCH(B30,HP_IP!$C$2:$C$388,0))</f>
        <v>16</v>
      </c>
      <c r="E30" t="b">
        <f t="shared" si="0"/>
        <v>1</v>
      </c>
    </row>
    <row r="31" spans="1:5" hidden="1" x14ac:dyDescent="0.4">
      <c r="A31" s="105" t="s">
        <v>61</v>
      </c>
      <c r="B31" s="106" t="s">
        <v>62</v>
      </c>
      <c r="C31">
        <f>MATCH(B31,HP_OP!$C$2:$C$487,0)</f>
        <v>30</v>
      </c>
      <c r="D31" t="str">
        <f>IF(ISNUMBER(C31),"",MATCH(B31,HP_IP!$C$2:$C$388,0))</f>
        <v/>
      </c>
      <c r="E31" t="b">
        <f t="shared" si="0"/>
        <v>1</v>
      </c>
    </row>
    <row r="32" spans="1:5" hidden="1" x14ac:dyDescent="0.4">
      <c r="A32" s="105" t="s">
        <v>63</v>
      </c>
      <c r="B32" s="106" t="s">
        <v>64</v>
      </c>
      <c r="C32">
        <f>MATCH(B32,HP_OP!$C$2:$C$487,0)</f>
        <v>33</v>
      </c>
      <c r="D32" t="str">
        <f>IF(ISNUMBER(C32),"",MATCH(B32,HP_IP!$C$2:$C$388,0))</f>
        <v/>
      </c>
      <c r="E32" t="b">
        <f t="shared" si="0"/>
        <v>1</v>
      </c>
    </row>
    <row r="33" spans="1:5" hidden="1" x14ac:dyDescent="0.4">
      <c r="A33" s="105" t="s">
        <v>65</v>
      </c>
      <c r="B33" s="106" t="s">
        <v>66</v>
      </c>
      <c r="C33" t="e">
        <f>MATCH(B33,HP_OP!$C$2:$C$487,0)</f>
        <v>#N/A</v>
      </c>
      <c r="D33" t="e">
        <f>IF(ISNUMBER(C33),"",MATCH(B33,HP_IP!$C$2:$C$388,0))</f>
        <v>#N/A</v>
      </c>
      <c r="E33" t="b">
        <f t="shared" si="0"/>
        <v>0</v>
      </c>
    </row>
    <row r="34" spans="1:5" hidden="1" x14ac:dyDescent="0.4">
      <c r="A34" s="105" t="s">
        <v>67</v>
      </c>
      <c r="B34" s="106" t="s">
        <v>68</v>
      </c>
      <c r="C34">
        <f>MATCH(B34,HP_OP!$C$2:$C$487,0)</f>
        <v>34</v>
      </c>
      <c r="D34" t="str">
        <f>IF(ISNUMBER(C34),"",MATCH(B34,HP_IP!$C$2:$C$388,0))</f>
        <v/>
      </c>
      <c r="E34" t="b">
        <f t="shared" si="0"/>
        <v>1</v>
      </c>
    </row>
    <row r="35" spans="1:5" hidden="1" x14ac:dyDescent="0.4">
      <c r="A35" s="105" t="s">
        <v>69</v>
      </c>
      <c r="B35" s="106" t="s">
        <v>70</v>
      </c>
      <c r="C35" t="e">
        <f>MATCH(B35,HP_OP!$C$2:$C$487,0)</f>
        <v>#N/A</v>
      </c>
      <c r="D35" t="e">
        <f>IF(ISNUMBER(C35),"",MATCH(B35,HP_IP!$C$2:$C$388,0))</f>
        <v>#N/A</v>
      </c>
      <c r="E35" t="b">
        <f t="shared" si="0"/>
        <v>0</v>
      </c>
    </row>
    <row r="36" spans="1:5" hidden="1" x14ac:dyDescent="0.4">
      <c r="A36" s="105" t="s">
        <v>71</v>
      </c>
      <c r="B36" s="106" t="s">
        <v>72</v>
      </c>
      <c r="C36" t="e">
        <f>MATCH(B36,HP_OP!$C$2:$C$487,0)</f>
        <v>#N/A</v>
      </c>
      <c r="D36">
        <f>IF(ISNUMBER(C36),"",MATCH(B36,HP_IP!$C$2:$C$388,0))</f>
        <v>19</v>
      </c>
      <c r="E36" t="b">
        <f t="shared" si="0"/>
        <v>1</v>
      </c>
    </row>
    <row r="37" spans="1:5" hidden="1" x14ac:dyDescent="0.4">
      <c r="A37" s="105" t="s">
        <v>73</v>
      </c>
      <c r="B37" s="106" t="s">
        <v>74</v>
      </c>
      <c r="C37" t="e">
        <f>MATCH(B37,HP_OP!$C$2:$C$487,0)</f>
        <v>#N/A</v>
      </c>
      <c r="D37">
        <f>IF(ISNUMBER(C37),"",MATCH(B37,HP_IP!$C$2:$C$388,0))</f>
        <v>20</v>
      </c>
      <c r="E37" t="b">
        <f t="shared" si="0"/>
        <v>1</v>
      </c>
    </row>
    <row r="38" spans="1:5" hidden="1" x14ac:dyDescent="0.4">
      <c r="A38" s="105" t="s">
        <v>75</v>
      </c>
      <c r="B38" s="106" t="s">
        <v>76</v>
      </c>
      <c r="C38">
        <f>MATCH(B38,HP_OP!$C$2:$C$487,0)</f>
        <v>38</v>
      </c>
      <c r="D38" t="str">
        <f>IF(ISNUMBER(C38),"",MATCH(B38,HP_IP!$C$2:$C$388,0))</f>
        <v/>
      </c>
      <c r="E38" t="b">
        <f t="shared" si="0"/>
        <v>1</v>
      </c>
    </row>
    <row r="39" spans="1:5" hidden="1" x14ac:dyDescent="0.4">
      <c r="A39" s="105" t="s">
        <v>77</v>
      </c>
      <c r="B39" s="106" t="s">
        <v>78</v>
      </c>
      <c r="C39" t="e">
        <f>MATCH(B39,HP_OP!$C$2:$C$487,0)</f>
        <v>#N/A</v>
      </c>
      <c r="D39" t="e">
        <f>IF(ISNUMBER(C39),"",MATCH(B39,HP_IP!$C$2:$C$388,0))</f>
        <v>#N/A</v>
      </c>
      <c r="E39" t="b">
        <f t="shared" si="0"/>
        <v>0</v>
      </c>
    </row>
    <row r="40" spans="1:5" hidden="1" x14ac:dyDescent="0.4">
      <c r="A40" s="107" t="s">
        <v>79</v>
      </c>
      <c r="B40" s="106" t="s">
        <v>80</v>
      </c>
      <c r="C40" t="e">
        <f>MATCH(B40,HP_OP!$C$2:$C$487,0)</f>
        <v>#N/A</v>
      </c>
      <c r="D40" t="e">
        <f>IF(ISNUMBER(C40),"",MATCH(B40,HP_IP!$C$2:$C$388,0))</f>
        <v>#N/A</v>
      </c>
      <c r="E40" t="b">
        <f t="shared" si="0"/>
        <v>0</v>
      </c>
    </row>
    <row r="41" spans="1:5" hidden="1" x14ac:dyDescent="0.4">
      <c r="A41" s="105" t="s">
        <v>79</v>
      </c>
      <c r="B41" s="106" t="s">
        <v>81</v>
      </c>
      <c r="C41" t="e">
        <f>MATCH(B41,HP_OP!$C$2:$C$487,0)</f>
        <v>#N/A</v>
      </c>
      <c r="D41" t="e">
        <f>IF(ISNUMBER(C41),"",MATCH(B41,HP_IP!$C$2:$C$388,0))</f>
        <v>#N/A</v>
      </c>
      <c r="E41" t="b">
        <f t="shared" si="0"/>
        <v>0</v>
      </c>
    </row>
    <row r="42" spans="1:5" hidden="1" x14ac:dyDescent="0.4">
      <c r="A42" s="105" t="s">
        <v>82</v>
      </c>
      <c r="B42" s="106" t="s">
        <v>83</v>
      </c>
      <c r="C42">
        <f>MATCH(B42,HP_OP!$C$2:$C$487,0)</f>
        <v>40</v>
      </c>
      <c r="D42" t="str">
        <f>IF(ISNUMBER(C42),"",MATCH(B42,HP_IP!$C$2:$C$388,0))</f>
        <v/>
      </c>
      <c r="E42" t="b">
        <f t="shared" si="0"/>
        <v>1</v>
      </c>
    </row>
    <row r="43" spans="1:5" hidden="1" x14ac:dyDescent="0.4">
      <c r="A43" s="105" t="s">
        <v>84</v>
      </c>
      <c r="B43" s="106" t="s">
        <v>85</v>
      </c>
      <c r="C43">
        <f>MATCH(B43,HP_OP!$C$2:$C$487,0)</f>
        <v>42</v>
      </c>
      <c r="D43" t="str">
        <f>IF(ISNUMBER(C43),"",MATCH(B43,HP_IP!$C$2:$C$388,0))</f>
        <v/>
      </c>
      <c r="E43" t="b">
        <f t="shared" si="0"/>
        <v>1</v>
      </c>
    </row>
    <row r="44" spans="1:5" hidden="1" x14ac:dyDescent="0.4">
      <c r="A44" s="105" t="s">
        <v>86</v>
      </c>
      <c r="B44" s="106" t="s">
        <v>87</v>
      </c>
      <c r="C44">
        <f>MATCH(B44,HP_OP!$C$2:$C$487,0)</f>
        <v>43</v>
      </c>
      <c r="D44" t="str">
        <f>IF(ISNUMBER(C44),"",MATCH(B44,HP_IP!$C$2:$C$388,0))</f>
        <v/>
      </c>
      <c r="E44" t="b">
        <f t="shared" si="0"/>
        <v>1</v>
      </c>
    </row>
    <row r="45" spans="1:5" hidden="1" x14ac:dyDescent="0.4">
      <c r="A45" s="105" t="s">
        <v>88</v>
      </c>
      <c r="B45" s="106" t="s">
        <v>89</v>
      </c>
      <c r="C45" t="e">
        <f>MATCH(B45,HP_OP!$C$2:$C$487,0)</f>
        <v>#N/A</v>
      </c>
      <c r="D45">
        <f>IF(ISNUMBER(C45),"",MATCH(B45,HP_IP!$C$2:$C$388,0))</f>
        <v>26</v>
      </c>
      <c r="E45" t="b">
        <f t="shared" si="0"/>
        <v>1</v>
      </c>
    </row>
    <row r="46" spans="1:5" hidden="1" x14ac:dyDescent="0.4">
      <c r="A46" s="105" t="s">
        <v>90</v>
      </c>
      <c r="B46" s="106" t="s">
        <v>91</v>
      </c>
      <c r="C46">
        <f>MATCH(B46,HP_OP!$C$2:$C$487,0)</f>
        <v>44</v>
      </c>
      <c r="D46" t="str">
        <f>IF(ISNUMBER(C46),"",MATCH(B46,HP_IP!$C$2:$C$388,0))</f>
        <v/>
      </c>
      <c r="E46" t="b">
        <f t="shared" si="0"/>
        <v>1</v>
      </c>
    </row>
    <row r="47" spans="1:5" hidden="1" x14ac:dyDescent="0.4">
      <c r="A47" s="105" t="s">
        <v>92</v>
      </c>
      <c r="B47" s="106" t="s">
        <v>93</v>
      </c>
      <c r="C47" t="e">
        <f>MATCH(B47,HP_OP!$C$2:$C$487,0)</f>
        <v>#N/A</v>
      </c>
      <c r="D47">
        <f>IF(ISNUMBER(C47),"",MATCH(B47,HP_IP!$C$2:$C$388,0))</f>
        <v>28</v>
      </c>
      <c r="E47" t="b">
        <f t="shared" si="0"/>
        <v>1</v>
      </c>
    </row>
    <row r="48" spans="1:5" hidden="1" x14ac:dyDescent="0.4">
      <c r="A48" s="105" t="s">
        <v>94</v>
      </c>
      <c r="B48" s="106" t="s">
        <v>95</v>
      </c>
      <c r="C48" t="e">
        <f>MATCH(B48,HP_OP!$C$2:$C$487,0)</f>
        <v>#N/A</v>
      </c>
      <c r="D48" t="e">
        <f>IF(ISNUMBER(C48),"",MATCH(B48,HP_IP!$C$2:$C$388,0))</f>
        <v>#N/A</v>
      </c>
      <c r="E48" t="b">
        <f t="shared" si="0"/>
        <v>0</v>
      </c>
    </row>
    <row r="49" spans="1:5" hidden="1" x14ac:dyDescent="0.4">
      <c r="A49" s="105" t="s">
        <v>96</v>
      </c>
      <c r="B49" s="106" t="s">
        <v>97</v>
      </c>
      <c r="C49" t="e">
        <f>MATCH(B49,HP_OP!$C$2:$C$487,0)</f>
        <v>#N/A</v>
      </c>
      <c r="D49">
        <f>IF(ISNUMBER(C49),"",MATCH(B49,HP_IP!$C$2:$C$388,0))</f>
        <v>29</v>
      </c>
      <c r="E49" t="b">
        <f t="shared" si="0"/>
        <v>1</v>
      </c>
    </row>
    <row r="50" spans="1:5" hidden="1" x14ac:dyDescent="0.4">
      <c r="A50" s="105" t="s">
        <v>98</v>
      </c>
      <c r="B50" s="106" t="s">
        <v>99</v>
      </c>
      <c r="C50">
        <f>MATCH(B50,HP_OP!$C$2:$C$487,0)</f>
        <v>47</v>
      </c>
      <c r="D50" t="str">
        <f>IF(ISNUMBER(C50),"",MATCH(B50,HP_IP!$C$2:$C$388,0))</f>
        <v/>
      </c>
      <c r="E50" t="b">
        <f t="shared" si="0"/>
        <v>1</v>
      </c>
    </row>
    <row r="51" spans="1:5" hidden="1" x14ac:dyDescent="0.4">
      <c r="A51" s="105" t="s">
        <v>100</v>
      </c>
      <c r="B51" s="106" t="s">
        <v>101</v>
      </c>
      <c r="C51">
        <f>MATCH(B51,HP_OP!$C$2:$C$487,0)</f>
        <v>49</v>
      </c>
      <c r="D51" t="str">
        <f>IF(ISNUMBER(C51),"",MATCH(B51,HP_IP!$C$2:$C$388,0))</f>
        <v/>
      </c>
      <c r="E51" t="b">
        <f t="shared" si="0"/>
        <v>1</v>
      </c>
    </row>
    <row r="52" spans="1:5" hidden="1" x14ac:dyDescent="0.4">
      <c r="A52" s="105" t="s">
        <v>102</v>
      </c>
      <c r="B52" s="106" t="s">
        <v>103</v>
      </c>
      <c r="C52">
        <f>MATCH(B52,HP_OP!$C$2:$C$487,0)</f>
        <v>50</v>
      </c>
      <c r="D52" t="str">
        <f>IF(ISNUMBER(C52),"",MATCH(B52,HP_IP!$C$2:$C$388,0))</f>
        <v/>
      </c>
      <c r="E52" t="b">
        <f t="shared" si="0"/>
        <v>1</v>
      </c>
    </row>
    <row r="53" spans="1:5" hidden="1" x14ac:dyDescent="0.4">
      <c r="A53" s="105" t="s">
        <v>104</v>
      </c>
      <c r="B53" s="106" t="s">
        <v>105</v>
      </c>
      <c r="C53" t="e">
        <f>MATCH(B53,HP_OP!$C$2:$C$487,0)</f>
        <v>#N/A</v>
      </c>
      <c r="D53" t="e">
        <f>IF(ISNUMBER(C53),"",MATCH(B53,HP_IP!$C$2:$C$388,0))</f>
        <v>#N/A</v>
      </c>
      <c r="E53" t="b">
        <f t="shared" si="0"/>
        <v>0</v>
      </c>
    </row>
    <row r="54" spans="1:5" hidden="1" x14ac:dyDescent="0.4">
      <c r="A54" s="105" t="s">
        <v>106</v>
      </c>
      <c r="B54" s="106" t="s">
        <v>107</v>
      </c>
      <c r="C54">
        <f>MATCH(B54,HP_OP!$C$2:$C$487,0)</f>
        <v>52</v>
      </c>
      <c r="D54" t="str">
        <f>IF(ISNUMBER(C54),"",MATCH(B54,HP_IP!$C$2:$C$388,0))</f>
        <v/>
      </c>
      <c r="E54" t="b">
        <f t="shared" si="0"/>
        <v>1</v>
      </c>
    </row>
    <row r="55" spans="1:5" hidden="1" x14ac:dyDescent="0.4">
      <c r="A55" s="105" t="s">
        <v>108</v>
      </c>
      <c r="B55" s="106" t="s">
        <v>109</v>
      </c>
      <c r="C55" t="e">
        <f>MATCH(B55,HP_OP!$C$2:$C$487,0)</f>
        <v>#N/A</v>
      </c>
      <c r="D55" t="e">
        <f>IF(ISNUMBER(C55),"",MATCH(B55,HP_IP!$C$2:$C$388,0))</f>
        <v>#N/A</v>
      </c>
      <c r="E55" t="b">
        <f t="shared" si="0"/>
        <v>0</v>
      </c>
    </row>
    <row r="56" spans="1:5" hidden="1" x14ac:dyDescent="0.4">
      <c r="A56" s="105" t="s">
        <v>110</v>
      </c>
      <c r="B56" s="106" t="s">
        <v>111</v>
      </c>
      <c r="C56" t="e">
        <f>MATCH(B56,HP_OP!$C$2:$C$487,0)</f>
        <v>#N/A</v>
      </c>
      <c r="D56" t="e">
        <f>IF(ISNUMBER(C56),"",MATCH(B56,HP_IP!$C$2:$C$388,0))</f>
        <v>#N/A</v>
      </c>
      <c r="E56" t="b">
        <f t="shared" si="0"/>
        <v>0</v>
      </c>
    </row>
    <row r="57" spans="1:5" hidden="1" x14ac:dyDescent="0.4">
      <c r="A57" s="105" t="s">
        <v>112</v>
      </c>
      <c r="B57" s="106" t="s">
        <v>113</v>
      </c>
      <c r="C57">
        <f>MATCH(B57,HP_OP!$C$2:$C$487,0)</f>
        <v>54</v>
      </c>
      <c r="D57" t="str">
        <f>IF(ISNUMBER(C57),"",MATCH(B57,HP_IP!$C$2:$C$388,0))</f>
        <v/>
      </c>
      <c r="E57" t="b">
        <f t="shared" si="0"/>
        <v>1</v>
      </c>
    </row>
    <row r="58" spans="1:5" hidden="1" x14ac:dyDescent="0.4">
      <c r="A58" s="105" t="s">
        <v>114</v>
      </c>
      <c r="B58" s="106" t="s">
        <v>115</v>
      </c>
      <c r="C58" t="e">
        <f>MATCH(B58,HP_OP!$C$2:$C$487,0)</f>
        <v>#N/A</v>
      </c>
      <c r="D58" t="e">
        <f>IF(ISNUMBER(C58),"",MATCH(B58,HP_IP!$C$2:$C$388,0))</f>
        <v>#N/A</v>
      </c>
      <c r="E58" t="b">
        <f t="shared" si="0"/>
        <v>0</v>
      </c>
    </row>
    <row r="59" spans="1:5" hidden="1" x14ac:dyDescent="0.4">
      <c r="A59" s="105" t="s">
        <v>116</v>
      </c>
      <c r="B59" s="106" t="s">
        <v>117</v>
      </c>
      <c r="C59" t="e">
        <f>MATCH(B59,HP_OP!$C$2:$C$487,0)</f>
        <v>#N/A</v>
      </c>
      <c r="D59" t="e">
        <f>IF(ISNUMBER(C59),"",MATCH(B59,HP_IP!$C$2:$C$388,0))</f>
        <v>#N/A</v>
      </c>
      <c r="E59" t="b">
        <f t="shared" si="0"/>
        <v>0</v>
      </c>
    </row>
    <row r="60" spans="1:5" hidden="1" x14ac:dyDescent="0.4">
      <c r="A60" s="105" t="s">
        <v>118</v>
      </c>
      <c r="B60" s="106" t="s">
        <v>119</v>
      </c>
      <c r="C60">
        <f>MATCH(B60,HP_OP!$C$2:$C$487,0)</f>
        <v>56</v>
      </c>
      <c r="D60" t="str">
        <f>IF(ISNUMBER(C60),"",MATCH(B60,HP_IP!$C$2:$C$388,0))</f>
        <v/>
      </c>
      <c r="E60" t="b">
        <f t="shared" si="0"/>
        <v>1</v>
      </c>
    </row>
    <row r="61" spans="1:5" hidden="1" x14ac:dyDescent="0.4">
      <c r="A61" s="105" t="s">
        <v>120</v>
      </c>
      <c r="B61" s="106" t="s">
        <v>121</v>
      </c>
      <c r="C61">
        <f>MATCH(B61,HP_OP!$C$2:$C$487,0)</f>
        <v>59</v>
      </c>
      <c r="D61" t="str">
        <f>IF(ISNUMBER(C61),"",MATCH(B61,HP_IP!$C$2:$C$388,0))</f>
        <v/>
      </c>
      <c r="E61" t="b">
        <f t="shared" si="0"/>
        <v>1</v>
      </c>
    </row>
    <row r="62" spans="1:5" hidden="1" x14ac:dyDescent="0.4">
      <c r="A62" s="105" t="s">
        <v>122</v>
      </c>
      <c r="B62" s="106" t="s">
        <v>123</v>
      </c>
      <c r="C62">
        <f>MATCH(B62,HP_OP!$C$2:$C$487,0)</f>
        <v>60</v>
      </c>
      <c r="D62" t="str">
        <f>IF(ISNUMBER(C62),"",MATCH(B62,HP_IP!$C$2:$C$388,0))</f>
        <v/>
      </c>
      <c r="E62" t="b">
        <f t="shared" si="0"/>
        <v>1</v>
      </c>
    </row>
    <row r="63" spans="1:5" hidden="1" x14ac:dyDescent="0.4">
      <c r="A63" s="105" t="s">
        <v>124</v>
      </c>
      <c r="B63" s="106" t="s">
        <v>125</v>
      </c>
      <c r="C63">
        <f>MATCH(B63,HP_OP!$C$2:$C$487,0)</f>
        <v>61</v>
      </c>
      <c r="D63" t="str">
        <f>IF(ISNUMBER(C63),"",MATCH(B63,HP_IP!$C$2:$C$388,0))</f>
        <v/>
      </c>
      <c r="E63" t="b">
        <f t="shared" si="0"/>
        <v>1</v>
      </c>
    </row>
    <row r="64" spans="1:5" hidden="1" x14ac:dyDescent="0.4">
      <c r="A64" s="105" t="s">
        <v>126</v>
      </c>
      <c r="B64" s="106" t="s">
        <v>127</v>
      </c>
      <c r="C64" t="e">
        <f>MATCH(B64,HP_OP!$C$2:$C$487,0)</f>
        <v>#N/A</v>
      </c>
      <c r="D64" t="e">
        <f>IF(ISNUMBER(C64),"",MATCH(B64,HP_IP!$C$2:$C$388,0))</f>
        <v>#N/A</v>
      </c>
      <c r="E64" t="b">
        <f t="shared" si="0"/>
        <v>0</v>
      </c>
    </row>
    <row r="65" spans="1:5" hidden="1" x14ac:dyDescent="0.4">
      <c r="A65" s="105" t="s">
        <v>128</v>
      </c>
      <c r="B65" s="106" t="s">
        <v>129</v>
      </c>
      <c r="C65" t="e">
        <f>MATCH(B65,HP_OP!$C$2:$C$487,0)</f>
        <v>#N/A</v>
      </c>
      <c r="D65" t="e">
        <f>IF(ISNUMBER(C65),"",MATCH(B65,HP_IP!$C$2:$C$388,0))</f>
        <v>#N/A</v>
      </c>
      <c r="E65" t="b">
        <f t="shared" si="0"/>
        <v>0</v>
      </c>
    </row>
    <row r="66" spans="1:5" hidden="1" x14ac:dyDescent="0.4">
      <c r="A66" s="105" t="s">
        <v>130</v>
      </c>
      <c r="B66" s="106" t="s">
        <v>131</v>
      </c>
      <c r="C66" t="e">
        <f>MATCH(B66,HP_OP!$C$2:$C$487,0)</f>
        <v>#N/A</v>
      </c>
      <c r="D66" t="e">
        <f>IF(ISNUMBER(C66),"",MATCH(B66,HP_IP!$C$2:$C$388,0))</f>
        <v>#N/A</v>
      </c>
      <c r="E66" t="b">
        <f t="shared" si="0"/>
        <v>0</v>
      </c>
    </row>
    <row r="67" spans="1:5" hidden="1" x14ac:dyDescent="0.4">
      <c r="A67" s="105" t="s">
        <v>132</v>
      </c>
      <c r="B67" s="106" t="s">
        <v>133</v>
      </c>
      <c r="C67" t="e">
        <f>MATCH(B67,HP_OP!$C$2:$C$487,0)</f>
        <v>#N/A</v>
      </c>
      <c r="D67" t="e">
        <f>IF(ISNUMBER(C67),"",MATCH(B67,HP_IP!$C$2:$C$388,0))</f>
        <v>#N/A</v>
      </c>
      <c r="E67" t="b">
        <f t="shared" ref="E67:E130" si="1">IF(AND(ISNA(C67),ISNA(D67)),FALSE,TRUE)</f>
        <v>0</v>
      </c>
    </row>
    <row r="68" spans="1:5" hidden="1" x14ac:dyDescent="0.4">
      <c r="A68" s="105" t="s">
        <v>134</v>
      </c>
      <c r="B68" s="106" t="s">
        <v>135</v>
      </c>
      <c r="C68">
        <f>MATCH(B68,HP_OP!$C$2:$C$487,0)</f>
        <v>65</v>
      </c>
      <c r="D68" t="str">
        <f>IF(ISNUMBER(C68),"",MATCH(B68,HP_IP!$C$2:$C$388,0))</f>
        <v/>
      </c>
      <c r="E68" t="b">
        <f t="shared" si="1"/>
        <v>1</v>
      </c>
    </row>
    <row r="69" spans="1:5" hidden="1" x14ac:dyDescent="0.4">
      <c r="A69" s="105" t="s">
        <v>136</v>
      </c>
      <c r="B69" s="106" t="s">
        <v>137</v>
      </c>
      <c r="C69" t="e">
        <f>MATCH(B69,HP_OP!$C$2:$C$487,0)</f>
        <v>#N/A</v>
      </c>
      <c r="D69">
        <f>IF(ISNUMBER(C69),"",MATCH(B69,HP_IP!$C$2:$C$388,0))</f>
        <v>37</v>
      </c>
      <c r="E69" t="b">
        <f t="shared" si="1"/>
        <v>1</v>
      </c>
    </row>
    <row r="70" spans="1:5" hidden="1" x14ac:dyDescent="0.4">
      <c r="A70" s="105" t="s">
        <v>138</v>
      </c>
      <c r="B70" s="106" t="s">
        <v>139</v>
      </c>
      <c r="C70" t="e">
        <f>MATCH(B70,HP_OP!$C$2:$C$487,0)</f>
        <v>#N/A</v>
      </c>
      <c r="D70" t="e">
        <f>IF(ISNUMBER(C70),"",MATCH(B70,HP_IP!$C$2:$C$388,0))</f>
        <v>#N/A</v>
      </c>
      <c r="E70" t="b">
        <f t="shared" si="1"/>
        <v>0</v>
      </c>
    </row>
    <row r="71" spans="1:5" hidden="1" x14ac:dyDescent="0.4">
      <c r="A71" s="105" t="s">
        <v>140</v>
      </c>
      <c r="B71" s="106" t="s">
        <v>141</v>
      </c>
      <c r="C71" t="e">
        <f>MATCH(B71,HP_OP!$C$2:$C$487,0)</f>
        <v>#N/A</v>
      </c>
      <c r="D71" t="e">
        <f>IF(ISNUMBER(C71),"",MATCH(B71,HP_IP!$C$2:$C$388,0))</f>
        <v>#N/A</v>
      </c>
      <c r="E71" t="b">
        <f t="shared" si="1"/>
        <v>0</v>
      </c>
    </row>
    <row r="72" spans="1:5" hidden="1" x14ac:dyDescent="0.4">
      <c r="A72" s="105" t="s">
        <v>142</v>
      </c>
      <c r="B72" s="106" t="s">
        <v>143</v>
      </c>
      <c r="C72">
        <f>MATCH(B72,HP_OP!$C$2:$C$487,0)</f>
        <v>67</v>
      </c>
      <c r="D72" t="str">
        <f>IF(ISNUMBER(C72),"",MATCH(B72,HP_IP!$C$2:$C$388,0))</f>
        <v/>
      </c>
      <c r="E72" t="b">
        <f t="shared" si="1"/>
        <v>1</v>
      </c>
    </row>
    <row r="73" spans="1:5" hidden="1" x14ac:dyDescent="0.4">
      <c r="A73" s="105" t="s">
        <v>144</v>
      </c>
      <c r="B73" s="106" t="s">
        <v>145</v>
      </c>
      <c r="C73" t="e">
        <f>MATCH(B73,HP_OP!$C$2:$C$487,0)</f>
        <v>#N/A</v>
      </c>
      <c r="D73" t="e">
        <f>IF(ISNUMBER(C73),"",MATCH(B73,HP_IP!$C$2:$C$388,0))</f>
        <v>#N/A</v>
      </c>
      <c r="E73" t="b">
        <f t="shared" si="1"/>
        <v>0</v>
      </c>
    </row>
    <row r="74" spans="1:5" hidden="1" x14ac:dyDescent="0.4">
      <c r="A74" s="105" t="s">
        <v>146</v>
      </c>
      <c r="B74" s="106" t="s">
        <v>147</v>
      </c>
      <c r="C74" t="e">
        <f>MATCH(B74,HP_OP!$C$2:$C$487,0)</f>
        <v>#N/A</v>
      </c>
      <c r="D74">
        <f>IF(ISNUMBER(C74),"",MATCH(B74,HP_IP!$C$2:$C$388,0))</f>
        <v>39</v>
      </c>
      <c r="E74" t="b">
        <f t="shared" si="1"/>
        <v>1</v>
      </c>
    </row>
    <row r="75" spans="1:5" hidden="1" x14ac:dyDescent="0.4">
      <c r="A75" s="105" t="s">
        <v>148</v>
      </c>
      <c r="B75" s="106" t="s">
        <v>149</v>
      </c>
      <c r="C75" t="e">
        <f>MATCH(B75,HP_OP!$C$2:$C$487,0)</f>
        <v>#N/A</v>
      </c>
      <c r="D75">
        <f>IF(ISNUMBER(C75),"",MATCH(B75,HP_IP!$C$2:$C$388,0))</f>
        <v>41</v>
      </c>
      <c r="E75" t="b">
        <f t="shared" si="1"/>
        <v>1</v>
      </c>
    </row>
    <row r="76" spans="1:5" hidden="1" x14ac:dyDescent="0.4">
      <c r="A76" s="105" t="s">
        <v>150</v>
      </c>
      <c r="B76" s="106" t="s">
        <v>151</v>
      </c>
      <c r="C76" t="e">
        <f>MATCH(B76,HP_OP!$C$2:$C$487,0)</f>
        <v>#N/A</v>
      </c>
      <c r="D76">
        <f>IF(ISNUMBER(C76),"",MATCH(B76,HP_IP!$C$2:$C$388,0))</f>
        <v>42</v>
      </c>
      <c r="E76" t="b">
        <f t="shared" si="1"/>
        <v>1</v>
      </c>
    </row>
    <row r="77" spans="1:5" hidden="1" x14ac:dyDescent="0.4">
      <c r="A77" s="107" t="s">
        <v>152</v>
      </c>
      <c r="B77" s="106" t="s">
        <v>153</v>
      </c>
      <c r="C77">
        <f>MATCH(B77,HP_OP!$C$2:$C$487,0)</f>
        <v>76</v>
      </c>
      <c r="D77" t="str">
        <f>IF(ISNUMBER(C77),"",MATCH(B77,HP_IP!$C$2:$C$388,0))</f>
        <v/>
      </c>
      <c r="E77" t="b">
        <f t="shared" si="1"/>
        <v>1</v>
      </c>
    </row>
    <row r="78" spans="1:5" hidden="1" x14ac:dyDescent="0.4">
      <c r="A78" s="105" t="s">
        <v>152</v>
      </c>
      <c r="B78" s="106" t="s">
        <v>154</v>
      </c>
      <c r="C78">
        <f>MATCH(B78,HP_OP!$C$2:$C$487,0)</f>
        <v>75</v>
      </c>
      <c r="D78" t="str">
        <f>IF(ISNUMBER(C78),"",MATCH(B78,HP_IP!$C$2:$C$388,0))</f>
        <v/>
      </c>
      <c r="E78" t="b">
        <f t="shared" si="1"/>
        <v>1</v>
      </c>
    </row>
    <row r="79" spans="1:5" hidden="1" x14ac:dyDescent="0.4">
      <c r="A79" s="105" t="s">
        <v>155</v>
      </c>
      <c r="B79" s="106" t="s">
        <v>156</v>
      </c>
      <c r="C79">
        <f>MATCH(B79,HP_OP!$C$2:$C$487,0)</f>
        <v>78</v>
      </c>
      <c r="D79" t="str">
        <f>IF(ISNUMBER(C79),"",MATCH(B79,HP_IP!$C$2:$C$388,0))</f>
        <v/>
      </c>
      <c r="E79" t="b">
        <f t="shared" si="1"/>
        <v>1</v>
      </c>
    </row>
    <row r="80" spans="1:5" hidden="1" x14ac:dyDescent="0.4">
      <c r="A80" s="105" t="s">
        <v>157</v>
      </c>
      <c r="B80" s="106" t="s">
        <v>158</v>
      </c>
      <c r="C80" t="e">
        <f>MATCH(B80,HP_OP!$C$2:$C$487,0)</f>
        <v>#N/A</v>
      </c>
      <c r="D80">
        <f>IF(ISNUMBER(C80),"",MATCH(B80,HP_IP!$C$2:$C$388,0))</f>
        <v>49</v>
      </c>
      <c r="E80" t="b">
        <f t="shared" si="1"/>
        <v>1</v>
      </c>
    </row>
    <row r="81" spans="1:5" hidden="1" x14ac:dyDescent="0.4">
      <c r="A81" s="105" t="s">
        <v>159</v>
      </c>
      <c r="B81" s="106" t="s">
        <v>160</v>
      </c>
      <c r="C81" t="e">
        <f>MATCH(B81,HP_OP!$C$2:$C$487,0)</f>
        <v>#N/A</v>
      </c>
      <c r="D81" t="e">
        <f>IF(ISNUMBER(C81),"",MATCH(B81,HP_IP!$C$2:$C$388,0))</f>
        <v>#N/A</v>
      </c>
      <c r="E81" t="b">
        <f t="shared" si="1"/>
        <v>0</v>
      </c>
    </row>
    <row r="82" spans="1:5" hidden="1" x14ac:dyDescent="0.4">
      <c r="A82" s="105" t="s">
        <v>161</v>
      </c>
      <c r="B82" s="106" t="s">
        <v>162</v>
      </c>
      <c r="C82">
        <f>MATCH(B82,HP_OP!$C$2:$C$487,0)</f>
        <v>81</v>
      </c>
      <c r="D82" t="str">
        <f>IF(ISNUMBER(C82),"",MATCH(B82,HP_IP!$C$2:$C$388,0))</f>
        <v/>
      </c>
      <c r="E82" t="b">
        <f t="shared" si="1"/>
        <v>1</v>
      </c>
    </row>
    <row r="83" spans="1:5" hidden="1" x14ac:dyDescent="0.4">
      <c r="A83" s="105" t="s">
        <v>163</v>
      </c>
      <c r="B83" s="106" t="s">
        <v>164</v>
      </c>
      <c r="C83" t="e">
        <f>MATCH(B83,HP_OP!$C$2:$C$487,0)</f>
        <v>#N/A</v>
      </c>
      <c r="D83" t="e">
        <f>IF(ISNUMBER(C83),"",MATCH(B83,HP_IP!$C$2:$C$388,0))</f>
        <v>#N/A</v>
      </c>
      <c r="E83" t="b">
        <f t="shared" si="1"/>
        <v>0</v>
      </c>
    </row>
    <row r="84" spans="1:5" hidden="1" x14ac:dyDescent="0.4">
      <c r="A84" s="105" t="s">
        <v>165</v>
      </c>
      <c r="B84" s="106" t="s">
        <v>166</v>
      </c>
      <c r="C84" t="e">
        <f>MATCH(B84,HP_OP!$C$2:$C$487,0)</f>
        <v>#N/A</v>
      </c>
      <c r="D84" t="e">
        <f>IF(ISNUMBER(C84),"",MATCH(B84,HP_IP!$C$2:$C$388,0))</f>
        <v>#N/A</v>
      </c>
      <c r="E84" t="b">
        <f t="shared" si="1"/>
        <v>0</v>
      </c>
    </row>
    <row r="85" spans="1:5" hidden="1" x14ac:dyDescent="0.4">
      <c r="A85" s="105" t="s">
        <v>167</v>
      </c>
      <c r="B85" s="106" t="s">
        <v>168</v>
      </c>
      <c r="C85" t="e">
        <f>MATCH(B85,HP_OP!$C$2:$C$487,0)</f>
        <v>#N/A</v>
      </c>
      <c r="D85" t="e">
        <f>IF(ISNUMBER(C85),"",MATCH(B85,HP_IP!$C$2:$C$388,0))</f>
        <v>#N/A</v>
      </c>
      <c r="E85" t="b">
        <f t="shared" si="1"/>
        <v>0</v>
      </c>
    </row>
    <row r="86" spans="1:5" hidden="1" x14ac:dyDescent="0.4">
      <c r="A86" s="105" t="s">
        <v>169</v>
      </c>
      <c r="B86" s="106" t="s">
        <v>170</v>
      </c>
      <c r="C86" t="e">
        <f>MATCH(B86,HP_OP!$C$2:$C$487,0)</f>
        <v>#N/A</v>
      </c>
      <c r="D86" t="e">
        <f>IF(ISNUMBER(C86),"",MATCH(B86,HP_IP!$C$2:$C$388,0))</f>
        <v>#N/A</v>
      </c>
      <c r="E86" t="b">
        <f t="shared" si="1"/>
        <v>0</v>
      </c>
    </row>
    <row r="87" spans="1:5" hidden="1" x14ac:dyDescent="0.4">
      <c r="A87" s="105" t="s">
        <v>171</v>
      </c>
      <c r="B87" s="106" t="s">
        <v>172</v>
      </c>
      <c r="C87" t="e">
        <f>MATCH(B87,HP_OP!$C$2:$C$487,0)</f>
        <v>#N/A</v>
      </c>
      <c r="D87">
        <f>IF(ISNUMBER(C87),"",MATCH(B87,HP_IP!$C$2:$C$388,0))</f>
        <v>51</v>
      </c>
      <c r="E87" t="b">
        <f t="shared" si="1"/>
        <v>1</v>
      </c>
    </row>
    <row r="88" spans="1:5" hidden="1" x14ac:dyDescent="0.4">
      <c r="A88" s="105" t="s">
        <v>173</v>
      </c>
      <c r="B88" s="106" t="s">
        <v>174</v>
      </c>
      <c r="C88">
        <f>MATCH(B88,HP_OP!$C$2:$C$487,0)</f>
        <v>84</v>
      </c>
      <c r="D88" t="str">
        <f>IF(ISNUMBER(C88),"",MATCH(B88,HP_IP!$C$2:$C$388,0))</f>
        <v/>
      </c>
      <c r="E88" t="b">
        <f t="shared" si="1"/>
        <v>1</v>
      </c>
    </row>
    <row r="89" spans="1:5" hidden="1" x14ac:dyDescent="0.4">
      <c r="A89" s="105" t="s">
        <v>175</v>
      </c>
      <c r="B89" s="106" t="s">
        <v>176</v>
      </c>
      <c r="C89">
        <f>MATCH(B89,HP_OP!$C$2:$C$487,0)</f>
        <v>88</v>
      </c>
      <c r="D89" t="str">
        <f>IF(ISNUMBER(C89),"",MATCH(B89,HP_IP!$C$2:$C$388,0))</f>
        <v/>
      </c>
      <c r="E89" t="b">
        <f t="shared" si="1"/>
        <v>1</v>
      </c>
    </row>
    <row r="90" spans="1:5" hidden="1" x14ac:dyDescent="0.4">
      <c r="A90" s="105" t="s">
        <v>177</v>
      </c>
      <c r="B90" s="106" t="s">
        <v>178</v>
      </c>
      <c r="C90">
        <f>MATCH(B90,HP_OP!$C$2:$C$487,0)</f>
        <v>89</v>
      </c>
      <c r="D90" t="str">
        <f>IF(ISNUMBER(C90),"",MATCH(B90,HP_IP!$C$2:$C$388,0))</f>
        <v/>
      </c>
      <c r="E90" t="b">
        <f t="shared" si="1"/>
        <v>1</v>
      </c>
    </row>
    <row r="91" spans="1:5" hidden="1" x14ac:dyDescent="0.4">
      <c r="A91" s="105" t="s">
        <v>179</v>
      </c>
      <c r="B91" s="106" t="s">
        <v>180</v>
      </c>
      <c r="C91" t="e">
        <f>MATCH(B91,HP_OP!$C$2:$C$487,0)</f>
        <v>#N/A</v>
      </c>
      <c r="D91" t="e">
        <f>IF(ISNUMBER(C91),"",MATCH(B91,HP_IP!$C$2:$C$388,0))</f>
        <v>#N/A</v>
      </c>
      <c r="E91" t="b">
        <f t="shared" si="1"/>
        <v>0</v>
      </c>
    </row>
    <row r="92" spans="1:5" hidden="1" x14ac:dyDescent="0.4">
      <c r="A92" s="105" t="s">
        <v>181</v>
      </c>
      <c r="B92" s="106" t="s">
        <v>182</v>
      </c>
      <c r="C92" t="e">
        <f>MATCH(B92,HP_OP!$C$2:$C$487,0)</f>
        <v>#N/A</v>
      </c>
      <c r="D92" t="e">
        <f>IF(ISNUMBER(C92),"",MATCH(B92,HP_IP!$C$2:$C$388,0))</f>
        <v>#N/A</v>
      </c>
      <c r="E92" t="b">
        <f t="shared" si="1"/>
        <v>0</v>
      </c>
    </row>
    <row r="93" spans="1:5" hidden="1" x14ac:dyDescent="0.4">
      <c r="A93" s="105" t="s">
        <v>183</v>
      </c>
      <c r="B93" s="106" t="s">
        <v>184</v>
      </c>
      <c r="C93" t="e">
        <f>MATCH(B93,HP_OP!$C$2:$C$487,0)</f>
        <v>#N/A</v>
      </c>
      <c r="D93" t="e">
        <f>IF(ISNUMBER(C93),"",MATCH(B93,HP_IP!$C$2:$C$388,0))</f>
        <v>#N/A</v>
      </c>
      <c r="E93" t="b">
        <f t="shared" si="1"/>
        <v>0</v>
      </c>
    </row>
    <row r="94" spans="1:5" hidden="1" x14ac:dyDescent="0.4">
      <c r="A94" s="105" t="s">
        <v>185</v>
      </c>
      <c r="B94" s="106" t="s">
        <v>186</v>
      </c>
      <c r="C94" t="e">
        <f>MATCH(B94,HP_OP!$C$2:$C$487,0)</f>
        <v>#N/A</v>
      </c>
      <c r="D94" t="e">
        <f>IF(ISNUMBER(C94),"",MATCH(B94,HP_IP!$C$2:$C$388,0))</f>
        <v>#N/A</v>
      </c>
      <c r="E94" t="b">
        <f t="shared" si="1"/>
        <v>0</v>
      </c>
    </row>
    <row r="95" spans="1:5" hidden="1" x14ac:dyDescent="0.4">
      <c r="A95" s="105" t="s">
        <v>187</v>
      </c>
      <c r="B95" s="106" t="s">
        <v>188</v>
      </c>
      <c r="C95" t="e">
        <f>MATCH(B95,HP_OP!$C$2:$C$487,0)</f>
        <v>#N/A</v>
      </c>
      <c r="D95">
        <f>IF(ISNUMBER(C95),"",MATCH(B95,HP_IP!$C$2:$C$388,0))</f>
        <v>58</v>
      </c>
      <c r="E95" t="b">
        <f t="shared" si="1"/>
        <v>1</v>
      </c>
    </row>
    <row r="96" spans="1:5" hidden="1" x14ac:dyDescent="0.4">
      <c r="A96" s="105" t="s">
        <v>189</v>
      </c>
      <c r="B96" s="106" t="s">
        <v>190</v>
      </c>
      <c r="C96" t="e">
        <f>MATCH(B96,HP_OP!$C$2:$C$487,0)</f>
        <v>#N/A</v>
      </c>
      <c r="D96" t="e">
        <f>IF(ISNUMBER(C96),"",MATCH(B96,HP_IP!$C$2:$C$388,0))</f>
        <v>#N/A</v>
      </c>
      <c r="E96" t="b">
        <f t="shared" si="1"/>
        <v>0</v>
      </c>
    </row>
    <row r="97" spans="1:5" hidden="1" x14ac:dyDescent="0.4">
      <c r="A97" s="105" t="s">
        <v>191</v>
      </c>
      <c r="B97" s="106" t="s">
        <v>192</v>
      </c>
      <c r="C97">
        <f>MATCH(B97,HP_OP!$C$2:$C$487,0)</f>
        <v>96</v>
      </c>
      <c r="D97" t="str">
        <f>IF(ISNUMBER(C97),"",MATCH(B97,HP_IP!$C$2:$C$388,0))</f>
        <v/>
      </c>
      <c r="E97" t="b">
        <f t="shared" si="1"/>
        <v>1</v>
      </c>
    </row>
    <row r="98" spans="1:5" hidden="1" x14ac:dyDescent="0.4">
      <c r="A98" s="105" t="s">
        <v>193</v>
      </c>
      <c r="B98" s="106" t="s">
        <v>194</v>
      </c>
      <c r="C98">
        <f>MATCH(B98,HP_OP!$C$2:$C$487,0)</f>
        <v>97</v>
      </c>
      <c r="D98" t="str">
        <f>IF(ISNUMBER(C98),"",MATCH(B98,HP_IP!$C$2:$C$388,0))</f>
        <v/>
      </c>
      <c r="E98" t="b">
        <f t="shared" si="1"/>
        <v>1</v>
      </c>
    </row>
    <row r="99" spans="1:5" hidden="1" x14ac:dyDescent="0.4">
      <c r="A99" s="105" t="s">
        <v>195</v>
      </c>
      <c r="B99" s="106" t="s">
        <v>196</v>
      </c>
      <c r="C99">
        <f>MATCH(B99,HP_OP!$C$2:$C$487,0)</f>
        <v>98</v>
      </c>
      <c r="D99" t="str">
        <f>IF(ISNUMBER(C99),"",MATCH(B99,HP_IP!$C$2:$C$388,0))</f>
        <v/>
      </c>
      <c r="E99" t="b">
        <f t="shared" si="1"/>
        <v>1</v>
      </c>
    </row>
    <row r="100" spans="1:5" hidden="1" x14ac:dyDescent="0.4">
      <c r="A100" s="105" t="s">
        <v>197</v>
      </c>
      <c r="B100" s="106" t="s">
        <v>198</v>
      </c>
      <c r="C100">
        <f>MATCH(B100,HP_OP!$C$2:$C$487,0)</f>
        <v>99</v>
      </c>
      <c r="D100" t="str">
        <f>IF(ISNUMBER(C100),"",MATCH(B100,HP_IP!$C$2:$C$388,0))</f>
        <v/>
      </c>
      <c r="E100" t="b">
        <f t="shared" si="1"/>
        <v>1</v>
      </c>
    </row>
    <row r="101" spans="1:5" hidden="1" x14ac:dyDescent="0.4">
      <c r="A101" s="105" t="s">
        <v>199</v>
      </c>
      <c r="B101" s="106" t="s">
        <v>200</v>
      </c>
      <c r="C101">
        <f>MATCH(B101,HP_OP!$C$2:$C$487,0)</f>
        <v>100</v>
      </c>
      <c r="D101" t="str">
        <f>IF(ISNUMBER(C101),"",MATCH(B101,HP_IP!$C$2:$C$388,0))</f>
        <v/>
      </c>
      <c r="E101" t="b">
        <f t="shared" si="1"/>
        <v>1</v>
      </c>
    </row>
    <row r="102" spans="1:5" hidden="1" x14ac:dyDescent="0.4">
      <c r="A102" s="105" t="s">
        <v>201</v>
      </c>
      <c r="B102" s="106" t="s">
        <v>202</v>
      </c>
      <c r="C102" t="e">
        <f>MATCH(B102,HP_OP!$C$2:$C$487,0)</f>
        <v>#N/A</v>
      </c>
      <c r="D102" t="e">
        <f>IF(ISNUMBER(C102),"",MATCH(B102,HP_IP!$C$2:$C$388,0))</f>
        <v>#N/A</v>
      </c>
      <c r="E102" t="b">
        <f t="shared" si="1"/>
        <v>0</v>
      </c>
    </row>
    <row r="103" spans="1:5" hidden="1" x14ac:dyDescent="0.4">
      <c r="A103" s="105" t="s">
        <v>203</v>
      </c>
      <c r="B103" s="106" t="s">
        <v>204</v>
      </c>
      <c r="C103">
        <f>MATCH(B103,HP_OP!$C$2:$C$487,0)</f>
        <v>101</v>
      </c>
      <c r="D103" t="str">
        <f>IF(ISNUMBER(C103),"",MATCH(B103,HP_IP!$C$2:$C$388,0))</f>
        <v/>
      </c>
      <c r="E103" t="b">
        <f t="shared" si="1"/>
        <v>1</v>
      </c>
    </row>
    <row r="104" spans="1:5" hidden="1" x14ac:dyDescent="0.4">
      <c r="A104" s="105" t="s">
        <v>205</v>
      </c>
      <c r="B104" s="106" t="s">
        <v>206</v>
      </c>
      <c r="C104" t="e">
        <f>MATCH(B104,HP_OP!$C$2:$C$487,0)</f>
        <v>#N/A</v>
      </c>
      <c r="D104" t="e">
        <f>IF(ISNUMBER(C104),"",MATCH(B104,HP_IP!$C$2:$C$388,0))</f>
        <v>#N/A</v>
      </c>
      <c r="E104" t="b">
        <f t="shared" si="1"/>
        <v>0</v>
      </c>
    </row>
    <row r="105" spans="1:5" hidden="1" x14ac:dyDescent="0.4">
      <c r="A105" s="105" t="s">
        <v>207</v>
      </c>
      <c r="B105" s="106" t="s">
        <v>208</v>
      </c>
      <c r="C105">
        <f>MATCH(B105,HP_OP!$C$2:$C$487,0)</f>
        <v>104</v>
      </c>
      <c r="D105" t="str">
        <f>IF(ISNUMBER(C105),"",MATCH(B105,HP_IP!$C$2:$C$388,0))</f>
        <v/>
      </c>
      <c r="E105" t="b">
        <f t="shared" si="1"/>
        <v>1</v>
      </c>
    </row>
    <row r="106" spans="1:5" hidden="1" x14ac:dyDescent="0.4">
      <c r="A106" s="105" t="s">
        <v>209</v>
      </c>
      <c r="B106" s="106" t="s">
        <v>210</v>
      </c>
      <c r="C106">
        <f>MATCH(B106,HP_OP!$C$2:$C$487,0)</f>
        <v>105</v>
      </c>
      <c r="D106" t="str">
        <f>IF(ISNUMBER(C106),"",MATCH(B106,HP_IP!$C$2:$C$388,0))</f>
        <v/>
      </c>
      <c r="E106" t="b">
        <f t="shared" si="1"/>
        <v>1</v>
      </c>
    </row>
    <row r="107" spans="1:5" hidden="1" x14ac:dyDescent="0.4">
      <c r="A107" s="105" t="s">
        <v>211</v>
      </c>
      <c r="B107" s="106" t="s">
        <v>212</v>
      </c>
      <c r="C107">
        <f>MATCH(B107,HP_OP!$C$2:$C$487,0)</f>
        <v>106</v>
      </c>
      <c r="D107" t="str">
        <f>IF(ISNUMBER(C107),"",MATCH(B107,HP_IP!$C$2:$C$388,0))</f>
        <v/>
      </c>
      <c r="E107" t="b">
        <f t="shared" si="1"/>
        <v>1</v>
      </c>
    </row>
    <row r="108" spans="1:5" hidden="1" x14ac:dyDescent="0.4">
      <c r="A108" s="105" t="s">
        <v>213</v>
      </c>
      <c r="B108" s="106" t="s">
        <v>214</v>
      </c>
      <c r="C108">
        <f>MATCH(B108,HP_OP!$C$2:$C$487,0)</f>
        <v>109</v>
      </c>
      <c r="D108" t="str">
        <f>IF(ISNUMBER(C108),"",MATCH(B108,HP_IP!$C$2:$C$388,0))</f>
        <v/>
      </c>
      <c r="E108" t="b">
        <f t="shared" si="1"/>
        <v>1</v>
      </c>
    </row>
    <row r="109" spans="1:5" hidden="1" x14ac:dyDescent="0.4">
      <c r="A109" s="105" t="s">
        <v>215</v>
      </c>
      <c r="B109" s="106" t="s">
        <v>216</v>
      </c>
      <c r="C109" t="e">
        <f>MATCH(B109,HP_OP!$C$2:$C$487,0)</f>
        <v>#N/A</v>
      </c>
      <c r="D109" t="e">
        <f>IF(ISNUMBER(C109),"",MATCH(B109,HP_IP!$C$2:$C$388,0))</f>
        <v>#N/A</v>
      </c>
      <c r="E109" t="b">
        <f t="shared" si="1"/>
        <v>0</v>
      </c>
    </row>
    <row r="110" spans="1:5" hidden="1" x14ac:dyDescent="0.4">
      <c r="A110" s="105" t="s">
        <v>217</v>
      </c>
      <c r="B110" s="106" t="s">
        <v>218</v>
      </c>
      <c r="C110" t="e">
        <f>MATCH(B110,HP_OP!$C$2:$C$487,0)</f>
        <v>#N/A</v>
      </c>
      <c r="D110">
        <f>IF(ISNUMBER(C110),"",MATCH(B110,HP_IP!$C$2:$C$388,0))</f>
        <v>70</v>
      </c>
      <c r="E110" t="b">
        <f t="shared" si="1"/>
        <v>1</v>
      </c>
    </row>
    <row r="111" spans="1:5" hidden="1" x14ac:dyDescent="0.4">
      <c r="A111" s="105" t="s">
        <v>219</v>
      </c>
      <c r="B111" s="106" t="s">
        <v>220</v>
      </c>
      <c r="C111" t="e">
        <f>MATCH(B111,HP_OP!$C$2:$C$487,0)</f>
        <v>#N/A</v>
      </c>
      <c r="D111">
        <f>IF(ISNUMBER(C111),"",MATCH(B111,HP_IP!$C$2:$C$388,0))</f>
        <v>71</v>
      </c>
      <c r="E111" t="b">
        <f t="shared" si="1"/>
        <v>1</v>
      </c>
    </row>
    <row r="112" spans="1:5" hidden="1" x14ac:dyDescent="0.4">
      <c r="A112" s="105" t="s">
        <v>221</v>
      </c>
      <c r="B112" s="106" t="s">
        <v>222</v>
      </c>
      <c r="C112" t="e">
        <f>MATCH(B112,HP_OP!$C$2:$C$487,0)</f>
        <v>#N/A</v>
      </c>
      <c r="D112">
        <f>IF(ISNUMBER(C112),"",MATCH(B112,HP_IP!$C$2:$C$388,0))</f>
        <v>72</v>
      </c>
      <c r="E112" t="b">
        <f t="shared" si="1"/>
        <v>1</v>
      </c>
    </row>
    <row r="113" spans="1:5" hidden="1" x14ac:dyDescent="0.4">
      <c r="A113" s="105" t="s">
        <v>223</v>
      </c>
      <c r="B113" s="106" t="s">
        <v>224</v>
      </c>
      <c r="C113">
        <f>MATCH(B113,HP_OP!$C$2:$C$487,0)</f>
        <v>112</v>
      </c>
      <c r="D113" t="str">
        <f>IF(ISNUMBER(C113),"",MATCH(B113,HP_IP!$C$2:$C$388,0))</f>
        <v/>
      </c>
      <c r="E113" t="b">
        <f t="shared" si="1"/>
        <v>1</v>
      </c>
    </row>
    <row r="114" spans="1:5" hidden="1" x14ac:dyDescent="0.4">
      <c r="A114" s="105" t="s">
        <v>225</v>
      </c>
      <c r="B114" s="106" t="s">
        <v>226</v>
      </c>
      <c r="C114">
        <f>MATCH(B114,HP_OP!$C$2:$C$487,0)</f>
        <v>114</v>
      </c>
      <c r="D114" t="str">
        <f>IF(ISNUMBER(C114),"",MATCH(B114,HP_IP!$C$2:$C$388,0))</f>
        <v/>
      </c>
      <c r="E114" t="b">
        <f t="shared" si="1"/>
        <v>1</v>
      </c>
    </row>
    <row r="115" spans="1:5" hidden="1" x14ac:dyDescent="0.4">
      <c r="A115" s="105" t="s">
        <v>227</v>
      </c>
      <c r="B115" s="106" t="s">
        <v>228</v>
      </c>
      <c r="C115">
        <f>MATCH(B115,HP_OP!$C$2:$C$487,0)</f>
        <v>115</v>
      </c>
      <c r="D115" t="str">
        <f>IF(ISNUMBER(C115),"",MATCH(B115,HP_IP!$C$2:$C$388,0))</f>
        <v/>
      </c>
      <c r="E115" t="b">
        <f t="shared" si="1"/>
        <v>1</v>
      </c>
    </row>
    <row r="116" spans="1:5" hidden="1" x14ac:dyDescent="0.4">
      <c r="A116" s="105" t="s">
        <v>229</v>
      </c>
      <c r="B116" s="106" t="s">
        <v>230</v>
      </c>
      <c r="C116">
        <f>MATCH(B116,HP_OP!$C$2:$C$487,0)</f>
        <v>116</v>
      </c>
      <c r="D116" t="str">
        <f>IF(ISNUMBER(C116),"",MATCH(B116,HP_IP!$C$2:$C$388,0))</f>
        <v/>
      </c>
      <c r="E116" t="b">
        <f t="shared" si="1"/>
        <v>1</v>
      </c>
    </row>
    <row r="117" spans="1:5" hidden="1" x14ac:dyDescent="0.4">
      <c r="A117" s="105" t="s">
        <v>231</v>
      </c>
      <c r="B117" s="106" t="s">
        <v>232</v>
      </c>
      <c r="C117">
        <f>MATCH(B117,HP_OP!$C$2:$C$487,0)</f>
        <v>118</v>
      </c>
      <c r="D117" t="str">
        <f>IF(ISNUMBER(C117),"",MATCH(B117,HP_IP!$C$2:$C$388,0))</f>
        <v/>
      </c>
      <c r="E117" t="b">
        <f t="shared" si="1"/>
        <v>1</v>
      </c>
    </row>
    <row r="118" spans="1:5" hidden="1" x14ac:dyDescent="0.4">
      <c r="A118" s="105" t="s">
        <v>233</v>
      </c>
      <c r="B118" s="106" t="s">
        <v>234</v>
      </c>
      <c r="C118">
        <f>MATCH(B118,HP_OP!$C$2:$C$487,0)</f>
        <v>120</v>
      </c>
      <c r="D118" t="str">
        <f>IF(ISNUMBER(C118),"",MATCH(B118,HP_IP!$C$2:$C$388,0))</f>
        <v/>
      </c>
      <c r="E118" t="b">
        <f t="shared" si="1"/>
        <v>1</v>
      </c>
    </row>
    <row r="119" spans="1:5" hidden="1" x14ac:dyDescent="0.4">
      <c r="A119" s="105" t="s">
        <v>235</v>
      </c>
      <c r="B119" s="106" t="s">
        <v>236</v>
      </c>
      <c r="C119">
        <f>MATCH(B119,HP_OP!$C$2:$C$487,0)</f>
        <v>121</v>
      </c>
      <c r="D119" t="str">
        <f>IF(ISNUMBER(C119),"",MATCH(B119,HP_IP!$C$2:$C$388,0))</f>
        <v/>
      </c>
      <c r="E119" t="b">
        <f t="shared" si="1"/>
        <v>1</v>
      </c>
    </row>
    <row r="120" spans="1:5" hidden="1" x14ac:dyDescent="0.4">
      <c r="A120" s="105" t="s">
        <v>237</v>
      </c>
      <c r="B120" s="106" t="s">
        <v>238</v>
      </c>
      <c r="C120">
        <f>MATCH(B120,HP_OP!$C$2:$C$487,0)</f>
        <v>125</v>
      </c>
      <c r="D120" t="str">
        <f>IF(ISNUMBER(C120),"",MATCH(B120,HP_IP!$C$2:$C$388,0))</f>
        <v/>
      </c>
      <c r="E120" t="b">
        <f t="shared" si="1"/>
        <v>1</v>
      </c>
    </row>
    <row r="121" spans="1:5" hidden="1" x14ac:dyDescent="0.4">
      <c r="A121" s="105" t="s">
        <v>239</v>
      </c>
      <c r="B121" s="106" t="s">
        <v>240</v>
      </c>
      <c r="C121" t="e">
        <f>MATCH(B121,HP_OP!$C$2:$C$487,0)</f>
        <v>#N/A</v>
      </c>
      <c r="D121" t="e">
        <f>IF(ISNUMBER(C121),"",MATCH(B121,HP_IP!$C$2:$C$388,0))</f>
        <v>#N/A</v>
      </c>
      <c r="E121" t="b">
        <f t="shared" si="1"/>
        <v>0</v>
      </c>
    </row>
    <row r="122" spans="1:5" hidden="1" x14ac:dyDescent="0.4">
      <c r="A122" s="105" t="s">
        <v>241</v>
      </c>
      <c r="B122" s="106" t="s">
        <v>242</v>
      </c>
      <c r="C122">
        <f>MATCH(B122,HP_OP!$C$2:$C$487,0)</f>
        <v>478</v>
      </c>
      <c r="D122" t="str">
        <f>IF(ISNUMBER(C122),"",MATCH(B122,HP_IP!$C$2:$C$388,0))</f>
        <v/>
      </c>
      <c r="E122" t="b">
        <f t="shared" si="1"/>
        <v>1</v>
      </c>
    </row>
    <row r="123" spans="1:5" hidden="1" x14ac:dyDescent="0.4">
      <c r="A123" s="105" t="s">
        <v>243</v>
      </c>
      <c r="B123" s="106" t="s">
        <v>244</v>
      </c>
      <c r="C123" t="e">
        <f>MATCH(B123,HP_OP!$C$2:$C$487,0)</f>
        <v>#N/A</v>
      </c>
      <c r="D123" t="e">
        <f>IF(ISNUMBER(C123),"",MATCH(B123,HP_IP!$C$2:$C$388,0))</f>
        <v>#N/A</v>
      </c>
      <c r="E123" t="b">
        <f t="shared" si="1"/>
        <v>0</v>
      </c>
    </row>
    <row r="124" spans="1:5" hidden="1" x14ac:dyDescent="0.4">
      <c r="A124" s="107" t="s">
        <v>245</v>
      </c>
      <c r="B124" s="106" t="s">
        <v>246</v>
      </c>
      <c r="C124">
        <f>MATCH(B124,HP_OP!$C$2:$C$487,0)</f>
        <v>128</v>
      </c>
      <c r="D124" t="str">
        <f>IF(ISNUMBER(C124),"",MATCH(B124,HP_IP!$C$2:$C$388,0))</f>
        <v/>
      </c>
      <c r="E124" t="b">
        <f t="shared" si="1"/>
        <v>1</v>
      </c>
    </row>
    <row r="125" spans="1:5" hidden="1" x14ac:dyDescent="0.4">
      <c r="A125" s="105" t="s">
        <v>245</v>
      </c>
      <c r="B125" s="106" t="s">
        <v>247</v>
      </c>
      <c r="C125" t="e">
        <f>MATCH(B125,HP_OP!$C$2:$C$487,0)</f>
        <v>#N/A</v>
      </c>
      <c r="D125">
        <f>IF(ISNUMBER(C125),"",MATCH(B125,HP_IP!$C$2:$C$388,0))</f>
        <v>75</v>
      </c>
      <c r="E125" t="b">
        <f t="shared" si="1"/>
        <v>1</v>
      </c>
    </row>
    <row r="126" spans="1:5" hidden="1" x14ac:dyDescent="0.4">
      <c r="A126" s="105" t="s">
        <v>248</v>
      </c>
      <c r="B126" s="106" t="s">
        <v>249</v>
      </c>
      <c r="C126" t="e">
        <f>MATCH(B126,HP_OP!$C$2:$C$487,0)</f>
        <v>#N/A</v>
      </c>
      <c r="D126" t="e">
        <f>IF(ISNUMBER(C126),"",MATCH(B126,HP_IP!$C$2:$C$388,0))</f>
        <v>#N/A</v>
      </c>
      <c r="E126" t="b">
        <f t="shared" si="1"/>
        <v>0</v>
      </c>
    </row>
    <row r="127" spans="1:5" hidden="1" x14ac:dyDescent="0.4">
      <c r="A127" s="105" t="s">
        <v>250</v>
      </c>
      <c r="B127" s="106" t="s">
        <v>251</v>
      </c>
      <c r="C127">
        <f>MATCH(B127,HP_OP!$C$2:$C$487,0)</f>
        <v>130</v>
      </c>
      <c r="D127" t="str">
        <f>IF(ISNUMBER(C127),"",MATCH(B127,HP_IP!$C$2:$C$388,0))</f>
        <v/>
      </c>
      <c r="E127" t="b">
        <f t="shared" si="1"/>
        <v>1</v>
      </c>
    </row>
    <row r="128" spans="1:5" hidden="1" x14ac:dyDescent="0.4">
      <c r="A128" s="107" t="s">
        <v>252</v>
      </c>
      <c r="B128" s="106" t="s">
        <v>253</v>
      </c>
      <c r="C128">
        <f>MATCH(B128,HP_OP!$C$2:$C$487,0)</f>
        <v>131</v>
      </c>
      <c r="D128" t="str">
        <f>IF(ISNUMBER(C128),"",MATCH(B128,HP_IP!$C$2:$C$388,0))</f>
        <v/>
      </c>
      <c r="E128" t="b">
        <f t="shared" si="1"/>
        <v>1</v>
      </c>
    </row>
    <row r="129" spans="1:5" hidden="1" x14ac:dyDescent="0.4">
      <c r="A129" s="105" t="s">
        <v>252</v>
      </c>
      <c r="B129" s="106" t="s">
        <v>254</v>
      </c>
      <c r="C129" t="e">
        <f>MATCH(B129,HP_OP!$C$2:$C$487,0)</f>
        <v>#N/A</v>
      </c>
      <c r="D129" t="e">
        <f>IF(ISNUMBER(C129),"",MATCH(B129,HP_IP!$C$2:$C$388,0))</f>
        <v>#N/A</v>
      </c>
      <c r="E129" t="b">
        <f t="shared" si="1"/>
        <v>0</v>
      </c>
    </row>
    <row r="130" spans="1:5" hidden="1" x14ac:dyDescent="0.4">
      <c r="A130" s="107" t="s">
        <v>255</v>
      </c>
      <c r="B130" s="106" t="s">
        <v>256</v>
      </c>
      <c r="C130" t="e">
        <f>MATCH(B130,HP_OP!$C$2:$C$487,0)</f>
        <v>#N/A</v>
      </c>
      <c r="D130">
        <f>IF(ISNUMBER(C130),"",MATCH(B130,HP_IP!$C$2:$C$388,0))</f>
        <v>77</v>
      </c>
      <c r="E130" t="b">
        <f t="shared" si="1"/>
        <v>1</v>
      </c>
    </row>
    <row r="131" spans="1:5" hidden="1" x14ac:dyDescent="0.4">
      <c r="A131" s="105" t="s">
        <v>255</v>
      </c>
      <c r="B131" s="106" t="s">
        <v>257</v>
      </c>
      <c r="C131" t="e">
        <f>MATCH(B131,HP_OP!$C$2:$C$487,0)</f>
        <v>#N/A</v>
      </c>
      <c r="D131">
        <f>IF(ISNUMBER(C131),"",MATCH(B131,HP_IP!$C$2:$C$388,0))</f>
        <v>78</v>
      </c>
      <c r="E131" t="b">
        <f t="shared" ref="E131:E194" si="2">IF(AND(ISNA(C131),ISNA(D131)),FALSE,TRUE)</f>
        <v>1</v>
      </c>
    </row>
    <row r="132" spans="1:5" hidden="1" x14ac:dyDescent="0.4">
      <c r="A132" s="105" t="s">
        <v>258</v>
      </c>
      <c r="B132" s="106" t="s">
        <v>259</v>
      </c>
      <c r="C132">
        <f>MATCH(B132,HP_OP!$C$2:$C$487,0)</f>
        <v>133</v>
      </c>
      <c r="D132" t="str">
        <f>IF(ISNUMBER(C132),"",MATCH(B132,HP_IP!$C$2:$C$388,0))</f>
        <v/>
      </c>
      <c r="E132" t="b">
        <f t="shared" si="2"/>
        <v>1</v>
      </c>
    </row>
    <row r="133" spans="1:5" hidden="1" x14ac:dyDescent="0.4">
      <c r="A133" s="105" t="s">
        <v>260</v>
      </c>
      <c r="B133" s="106" t="s">
        <v>261</v>
      </c>
      <c r="C133">
        <f>MATCH(B133,HP_OP!$C$2:$C$487,0)</f>
        <v>135</v>
      </c>
      <c r="D133" t="str">
        <f>IF(ISNUMBER(C133),"",MATCH(B133,HP_IP!$C$2:$C$388,0))</f>
        <v/>
      </c>
      <c r="E133" t="b">
        <f t="shared" si="2"/>
        <v>1</v>
      </c>
    </row>
    <row r="134" spans="1:5" hidden="1" x14ac:dyDescent="0.4">
      <c r="A134" s="105" t="s">
        <v>262</v>
      </c>
      <c r="B134" s="106" t="s">
        <v>263</v>
      </c>
      <c r="C134" t="e">
        <f>MATCH(B134,HP_OP!$C$2:$C$487,0)</f>
        <v>#N/A</v>
      </c>
      <c r="D134">
        <f>IF(ISNUMBER(C134),"",MATCH(B134,HP_IP!$C$2:$C$388,0))</f>
        <v>83</v>
      </c>
      <c r="E134" t="b">
        <f t="shared" si="2"/>
        <v>1</v>
      </c>
    </row>
    <row r="135" spans="1:5" hidden="1" x14ac:dyDescent="0.4">
      <c r="A135" s="105" t="s">
        <v>264</v>
      </c>
      <c r="B135" s="106" t="s">
        <v>265</v>
      </c>
      <c r="C135" t="e">
        <f>MATCH(B135,HP_OP!$C$2:$C$487,0)</f>
        <v>#N/A</v>
      </c>
      <c r="D135" t="e">
        <f>IF(ISNUMBER(C135),"",MATCH(B135,HP_IP!$C$2:$C$388,0))</f>
        <v>#N/A</v>
      </c>
      <c r="E135" t="b">
        <f t="shared" si="2"/>
        <v>0</v>
      </c>
    </row>
    <row r="136" spans="1:5" hidden="1" x14ac:dyDescent="0.4">
      <c r="A136" s="105" t="s">
        <v>266</v>
      </c>
      <c r="B136" s="106" t="s">
        <v>267</v>
      </c>
      <c r="C136" t="e">
        <f>MATCH(B136,HP_OP!$C$2:$C$487,0)</f>
        <v>#N/A</v>
      </c>
      <c r="D136">
        <f>IF(ISNUMBER(C136),"",MATCH(B136,HP_IP!$C$2:$C$388,0))</f>
        <v>84</v>
      </c>
      <c r="E136" t="b">
        <f t="shared" si="2"/>
        <v>1</v>
      </c>
    </row>
    <row r="137" spans="1:5" hidden="1" x14ac:dyDescent="0.4">
      <c r="A137" s="105" t="s">
        <v>268</v>
      </c>
      <c r="B137" s="106" t="s">
        <v>269</v>
      </c>
      <c r="C137">
        <f>MATCH(B137,HP_OP!$C$2:$C$487,0)</f>
        <v>137</v>
      </c>
      <c r="D137" t="str">
        <f>IF(ISNUMBER(C137),"",MATCH(B137,HP_IP!$C$2:$C$388,0))</f>
        <v/>
      </c>
      <c r="E137" t="b">
        <f t="shared" si="2"/>
        <v>1</v>
      </c>
    </row>
    <row r="138" spans="1:5" hidden="1" x14ac:dyDescent="0.4">
      <c r="A138" s="105" t="s">
        <v>270</v>
      </c>
      <c r="B138" s="106" t="s">
        <v>271</v>
      </c>
      <c r="C138" t="e">
        <f>MATCH(B138,HP_OP!$C$2:$C$487,0)</f>
        <v>#N/A</v>
      </c>
      <c r="D138" t="e">
        <f>IF(ISNUMBER(C138),"",MATCH(B138,HP_IP!$C$2:$C$388,0))</f>
        <v>#N/A</v>
      </c>
      <c r="E138" t="b">
        <f t="shared" si="2"/>
        <v>0</v>
      </c>
    </row>
    <row r="139" spans="1:5" hidden="1" x14ac:dyDescent="0.4">
      <c r="A139" s="105" t="s">
        <v>272</v>
      </c>
      <c r="B139" s="106" t="s">
        <v>273</v>
      </c>
      <c r="C139" t="e">
        <f>MATCH(B139,HP_OP!$C$2:$C$487,0)</f>
        <v>#N/A</v>
      </c>
      <c r="D139">
        <f>IF(ISNUMBER(C139),"",MATCH(B139,HP_IP!$C$2:$C$388,0))</f>
        <v>92</v>
      </c>
      <c r="E139" t="b">
        <f t="shared" si="2"/>
        <v>1</v>
      </c>
    </row>
    <row r="140" spans="1:5" hidden="1" x14ac:dyDescent="0.4">
      <c r="A140" s="107" t="s">
        <v>274</v>
      </c>
      <c r="B140" s="106" t="s">
        <v>275</v>
      </c>
      <c r="C140">
        <f>MATCH(B140,HP_OP!$C$2:$C$487,0)</f>
        <v>146</v>
      </c>
      <c r="D140" t="str">
        <f>IF(ISNUMBER(C140),"",MATCH(B140,HP_IP!$C$2:$C$388,0))</f>
        <v/>
      </c>
      <c r="E140" t="b">
        <f t="shared" si="2"/>
        <v>1</v>
      </c>
    </row>
    <row r="141" spans="1:5" hidden="1" x14ac:dyDescent="0.4">
      <c r="A141" s="105" t="s">
        <v>274</v>
      </c>
      <c r="B141" s="106" t="s">
        <v>276</v>
      </c>
      <c r="C141" t="e">
        <f>MATCH(B141,HP_OP!$C$2:$C$487,0)</f>
        <v>#N/A</v>
      </c>
      <c r="D141" t="e">
        <f>IF(ISNUMBER(C141),"",MATCH(B141,HP_IP!$C$2:$C$388,0))</f>
        <v>#N/A</v>
      </c>
      <c r="E141" t="b">
        <f t="shared" si="2"/>
        <v>0</v>
      </c>
    </row>
    <row r="142" spans="1:5" hidden="1" x14ac:dyDescent="0.4">
      <c r="A142" s="105" t="s">
        <v>277</v>
      </c>
      <c r="B142" s="106" t="s">
        <v>278</v>
      </c>
      <c r="C142">
        <f>MATCH(B142,HP_OP!$C$2:$C$487,0)</f>
        <v>147</v>
      </c>
      <c r="D142" t="str">
        <f>IF(ISNUMBER(C142),"",MATCH(B142,HP_IP!$C$2:$C$388,0))</f>
        <v/>
      </c>
      <c r="E142" t="b">
        <f t="shared" si="2"/>
        <v>1</v>
      </c>
    </row>
    <row r="143" spans="1:5" hidden="1" x14ac:dyDescent="0.4">
      <c r="A143" s="105" t="s">
        <v>279</v>
      </c>
      <c r="B143" s="106" t="s">
        <v>280</v>
      </c>
      <c r="C143">
        <f>MATCH(B143,HP_OP!$C$2:$C$487,0)</f>
        <v>148</v>
      </c>
      <c r="D143" t="str">
        <f>IF(ISNUMBER(C143),"",MATCH(B143,HP_IP!$C$2:$C$388,0))</f>
        <v/>
      </c>
      <c r="E143" t="b">
        <f t="shared" si="2"/>
        <v>1</v>
      </c>
    </row>
    <row r="144" spans="1:5" hidden="1" x14ac:dyDescent="0.4">
      <c r="A144" s="105" t="s">
        <v>281</v>
      </c>
      <c r="B144" s="106" t="s">
        <v>282</v>
      </c>
      <c r="C144" t="e">
        <f>MATCH(B144,HP_OP!$C$2:$C$487,0)</f>
        <v>#N/A</v>
      </c>
      <c r="D144">
        <f>IF(ISNUMBER(C144),"",MATCH(B144,HP_IP!$C$2:$C$388,0))</f>
        <v>94</v>
      </c>
      <c r="E144" t="b">
        <f t="shared" si="2"/>
        <v>1</v>
      </c>
    </row>
    <row r="145" spans="1:5" hidden="1" x14ac:dyDescent="0.4">
      <c r="A145" s="105" t="s">
        <v>283</v>
      </c>
      <c r="B145" s="106" t="s">
        <v>284</v>
      </c>
      <c r="C145">
        <f>MATCH(B145,HP_OP!$C$2:$C$487,0)</f>
        <v>151</v>
      </c>
      <c r="D145" t="str">
        <f>IF(ISNUMBER(C145),"",MATCH(B145,HP_IP!$C$2:$C$388,0))</f>
        <v/>
      </c>
      <c r="E145" t="b">
        <f t="shared" si="2"/>
        <v>1</v>
      </c>
    </row>
    <row r="146" spans="1:5" hidden="1" x14ac:dyDescent="0.4">
      <c r="A146" s="105" t="s">
        <v>285</v>
      </c>
      <c r="B146" s="106" t="s">
        <v>286</v>
      </c>
      <c r="C146" t="e">
        <f>MATCH(B146,HP_OP!$C$2:$C$487,0)</f>
        <v>#N/A</v>
      </c>
      <c r="D146">
        <f>IF(ISNUMBER(C146),"",MATCH(B146,HP_IP!$C$2:$C$388,0))</f>
        <v>96</v>
      </c>
      <c r="E146" t="b">
        <f t="shared" si="2"/>
        <v>1</v>
      </c>
    </row>
    <row r="147" spans="1:5" hidden="1" x14ac:dyDescent="0.4">
      <c r="A147" s="105" t="s">
        <v>287</v>
      </c>
      <c r="B147" s="106" t="s">
        <v>288</v>
      </c>
      <c r="C147">
        <f>MATCH(B147,HP_OP!$C$2:$C$487,0)</f>
        <v>152</v>
      </c>
      <c r="D147" t="str">
        <f>IF(ISNUMBER(C147),"",MATCH(B147,HP_IP!$C$2:$C$388,0))</f>
        <v/>
      </c>
      <c r="E147" t="b">
        <f t="shared" si="2"/>
        <v>1</v>
      </c>
    </row>
    <row r="148" spans="1:5" hidden="1" x14ac:dyDescent="0.4">
      <c r="A148" s="105" t="s">
        <v>289</v>
      </c>
      <c r="B148" s="106" t="s">
        <v>290</v>
      </c>
      <c r="C148">
        <f>MATCH(B148,HP_OP!$C$2:$C$487,0)</f>
        <v>155</v>
      </c>
      <c r="D148" t="str">
        <f>IF(ISNUMBER(C148),"",MATCH(B148,HP_IP!$C$2:$C$388,0))</f>
        <v/>
      </c>
      <c r="E148" t="b">
        <f t="shared" si="2"/>
        <v>1</v>
      </c>
    </row>
    <row r="149" spans="1:5" hidden="1" x14ac:dyDescent="0.4">
      <c r="A149" s="105" t="s">
        <v>291</v>
      </c>
      <c r="B149" s="106" t="s">
        <v>292</v>
      </c>
      <c r="C149">
        <f>MATCH(B149,HP_OP!$C$2:$C$487,0)</f>
        <v>156</v>
      </c>
      <c r="D149" t="str">
        <f>IF(ISNUMBER(C149),"",MATCH(B149,HP_IP!$C$2:$C$388,0))</f>
        <v/>
      </c>
      <c r="E149" t="b">
        <f t="shared" si="2"/>
        <v>1</v>
      </c>
    </row>
    <row r="150" spans="1:5" hidden="1" x14ac:dyDescent="0.4">
      <c r="A150" s="105" t="s">
        <v>293</v>
      </c>
      <c r="B150" s="106" t="s">
        <v>294</v>
      </c>
      <c r="C150">
        <f>MATCH(B150,HP_OP!$C$2:$C$487,0)</f>
        <v>157</v>
      </c>
      <c r="D150" t="str">
        <f>IF(ISNUMBER(C150),"",MATCH(B150,HP_IP!$C$2:$C$388,0))</f>
        <v/>
      </c>
      <c r="E150" t="b">
        <f t="shared" si="2"/>
        <v>1</v>
      </c>
    </row>
    <row r="151" spans="1:5" hidden="1" x14ac:dyDescent="0.4">
      <c r="A151" s="105" t="s">
        <v>295</v>
      </c>
      <c r="B151" s="106" t="s">
        <v>296</v>
      </c>
      <c r="C151">
        <f>MATCH(B151,HP_OP!$C$2:$C$487,0)</f>
        <v>158</v>
      </c>
      <c r="D151" t="str">
        <f>IF(ISNUMBER(C151),"",MATCH(B151,HP_IP!$C$2:$C$388,0))</f>
        <v/>
      </c>
      <c r="E151" t="b">
        <f t="shared" si="2"/>
        <v>1</v>
      </c>
    </row>
    <row r="152" spans="1:5" hidden="1" x14ac:dyDescent="0.4">
      <c r="A152" s="105" t="s">
        <v>297</v>
      </c>
      <c r="B152" s="106" t="s">
        <v>298</v>
      </c>
      <c r="C152">
        <f>MATCH(B152,HP_OP!$C$2:$C$487,0)</f>
        <v>159</v>
      </c>
      <c r="D152" t="str">
        <f>IF(ISNUMBER(C152),"",MATCH(B152,HP_IP!$C$2:$C$388,0))</f>
        <v/>
      </c>
      <c r="E152" t="b">
        <f t="shared" si="2"/>
        <v>1</v>
      </c>
    </row>
    <row r="153" spans="1:5" hidden="1" x14ac:dyDescent="0.4">
      <c r="A153" s="105" t="s">
        <v>299</v>
      </c>
      <c r="B153" s="106" t="s">
        <v>300</v>
      </c>
      <c r="C153">
        <f>MATCH(B153,HP_OP!$C$2:$C$487,0)</f>
        <v>161</v>
      </c>
      <c r="D153" t="str">
        <f>IF(ISNUMBER(C153),"",MATCH(B153,HP_IP!$C$2:$C$388,0))</f>
        <v/>
      </c>
      <c r="E153" t="b">
        <f t="shared" si="2"/>
        <v>1</v>
      </c>
    </row>
    <row r="154" spans="1:5" hidden="1" x14ac:dyDescent="0.4">
      <c r="A154" s="105" t="s">
        <v>301</v>
      </c>
      <c r="B154" s="106" t="s">
        <v>302</v>
      </c>
      <c r="C154" t="e">
        <f>MATCH(B154,HP_OP!$C$2:$C$487,0)</f>
        <v>#N/A</v>
      </c>
      <c r="D154" t="e">
        <f>IF(ISNUMBER(C154),"",MATCH(B154,HP_IP!$C$2:$C$388,0))</f>
        <v>#N/A</v>
      </c>
      <c r="E154" t="b">
        <f t="shared" si="2"/>
        <v>0</v>
      </c>
    </row>
    <row r="155" spans="1:5" hidden="1" x14ac:dyDescent="0.4">
      <c r="A155" s="105" t="s">
        <v>303</v>
      </c>
      <c r="B155" s="106" t="s">
        <v>304</v>
      </c>
      <c r="C155">
        <f>MATCH(B155,HP_OP!$C$2:$C$487,0)</f>
        <v>163</v>
      </c>
      <c r="D155" t="str">
        <f>IF(ISNUMBER(C155),"",MATCH(B155,HP_IP!$C$2:$C$388,0))</f>
        <v/>
      </c>
      <c r="E155" t="b">
        <f t="shared" si="2"/>
        <v>1</v>
      </c>
    </row>
    <row r="156" spans="1:5" hidden="1" x14ac:dyDescent="0.4">
      <c r="A156" s="105" t="s">
        <v>305</v>
      </c>
      <c r="B156" s="106" t="s">
        <v>306</v>
      </c>
      <c r="C156">
        <f>MATCH(B156,HP_OP!$C$2:$C$487,0)</f>
        <v>164</v>
      </c>
      <c r="D156" t="str">
        <f>IF(ISNUMBER(C156),"",MATCH(B156,HP_IP!$C$2:$C$388,0))</f>
        <v/>
      </c>
      <c r="E156" t="b">
        <f t="shared" si="2"/>
        <v>1</v>
      </c>
    </row>
    <row r="157" spans="1:5" hidden="1" x14ac:dyDescent="0.4">
      <c r="A157" s="105" t="s">
        <v>307</v>
      </c>
      <c r="B157" s="106" t="s">
        <v>308</v>
      </c>
      <c r="C157">
        <f>MATCH(B157,HP_OP!$C$2:$C$487,0)</f>
        <v>165</v>
      </c>
      <c r="D157" t="str">
        <f>IF(ISNUMBER(C157),"",MATCH(B157,HP_IP!$C$2:$C$388,0))</f>
        <v/>
      </c>
      <c r="E157" t="b">
        <f t="shared" si="2"/>
        <v>1</v>
      </c>
    </row>
    <row r="158" spans="1:5" hidden="1" x14ac:dyDescent="0.4">
      <c r="A158" s="105" t="s">
        <v>309</v>
      </c>
      <c r="B158" s="106" t="s">
        <v>310</v>
      </c>
      <c r="C158" t="e">
        <f>MATCH(B158,HP_OP!$C$2:$C$487,0)</f>
        <v>#N/A</v>
      </c>
      <c r="D158">
        <f>IF(ISNUMBER(C158),"",MATCH(B158,HP_IP!$C$2:$C$388,0))</f>
        <v>103</v>
      </c>
      <c r="E158" t="b">
        <f t="shared" si="2"/>
        <v>1</v>
      </c>
    </row>
    <row r="159" spans="1:5" hidden="1" x14ac:dyDescent="0.4">
      <c r="A159" s="105" t="s">
        <v>311</v>
      </c>
      <c r="B159" s="106" t="s">
        <v>312</v>
      </c>
      <c r="C159" t="e">
        <f>MATCH(B159,HP_OP!$C$2:$C$487,0)</f>
        <v>#N/A</v>
      </c>
      <c r="D159">
        <f>IF(ISNUMBER(C159),"",MATCH(B159,HP_IP!$C$2:$C$388,0))</f>
        <v>104</v>
      </c>
      <c r="E159" t="b">
        <f t="shared" si="2"/>
        <v>1</v>
      </c>
    </row>
    <row r="160" spans="1:5" hidden="1" x14ac:dyDescent="0.4">
      <c r="A160" s="105" t="s">
        <v>313</v>
      </c>
      <c r="B160" s="106" t="s">
        <v>314</v>
      </c>
      <c r="C160">
        <f>MATCH(B160,HP_OP!$C$2:$C$487,0)</f>
        <v>167</v>
      </c>
      <c r="D160" t="str">
        <f>IF(ISNUMBER(C160),"",MATCH(B160,HP_IP!$C$2:$C$388,0))</f>
        <v/>
      </c>
      <c r="E160" t="b">
        <f t="shared" si="2"/>
        <v>1</v>
      </c>
    </row>
    <row r="161" spans="1:5" hidden="1" x14ac:dyDescent="0.4">
      <c r="A161" s="105" t="s">
        <v>315</v>
      </c>
      <c r="B161" s="106" t="s">
        <v>316</v>
      </c>
      <c r="C161">
        <f>MATCH(B161,HP_OP!$C$2:$C$487,0)</f>
        <v>168</v>
      </c>
      <c r="D161" t="str">
        <f>IF(ISNUMBER(C161),"",MATCH(B161,HP_IP!$C$2:$C$388,0))</f>
        <v/>
      </c>
      <c r="E161" t="b">
        <f t="shared" si="2"/>
        <v>1</v>
      </c>
    </row>
    <row r="162" spans="1:5" hidden="1" x14ac:dyDescent="0.4">
      <c r="A162" s="105" t="s">
        <v>317</v>
      </c>
      <c r="B162" s="106" t="s">
        <v>318</v>
      </c>
      <c r="C162">
        <f>MATCH(B162,HP_OP!$C$2:$C$487,0)</f>
        <v>170</v>
      </c>
      <c r="D162" t="str">
        <f>IF(ISNUMBER(C162),"",MATCH(B162,HP_IP!$C$2:$C$388,0))</f>
        <v/>
      </c>
      <c r="E162" t="b">
        <f t="shared" si="2"/>
        <v>1</v>
      </c>
    </row>
    <row r="163" spans="1:5" hidden="1" x14ac:dyDescent="0.4">
      <c r="A163" s="105" t="s">
        <v>319</v>
      </c>
      <c r="B163" s="106" t="s">
        <v>320</v>
      </c>
      <c r="C163" t="e">
        <f>MATCH(B163,HP_OP!$C$2:$C$487,0)</f>
        <v>#N/A</v>
      </c>
      <c r="D163">
        <f>IF(ISNUMBER(C163),"",MATCH(B163,HP_IP!$C$2:$C$388,0))</f>
        <v>107</v>
      </c>
      <c r="E163" t="b">
        <f t="shared" si="2"/>
        <v>1</v>
      </c>
    </row>
    <row r="164" spans="1:5" hidden="1" x14ac:dyDescent="0.4">
      <c r="A164" s="105" t="s">
        <v>321</v>
      </c>
      <c r="B164" s="106" t="s">
        <v>322</v>
      </c>
      <c r="C164" t="e">
        <f>MATCH(B164,HP_OP!$C$2:$C$487,0)</f>
        <v>#N/A</v>
      </c>
      <c r="D164">
        <f>IF(ISNUMBER(C164),"",MATCH(B164,HP_IP!$C$2:$C$388,0))</f>
        <v>109</v>
      </c>
      <c r="E164" t="b">
        <f t="shared" si="2"/>
        <v>1</v>
      </c>
    </row>
    <row r="165" spans="1:5" hidden="1" x14ac:dyDescent="0.4">
      <c r="A165" s="105" t="s">
        <v>323</v>
      </c>
      <c r="B165" s="106" t="s">
        <v>324</v>
      </c>
      <c r="C165">
        <f>MATCH(B165,HP_OP!$C$2:$C$487,0)</f>
        <v>173</v>
      </c>
      <c r="D165" t="str">
        <f>IF(ISNUMBER(C165),"",MATCH(B165,HP_IP!$C$2:$C$388,0))</f>
        <v/>
      </c>
      <c r="E165" t="b">
        <f t="shared" si="2"/>
        <v>1</v>
      </c>
    </row>
    <row r="166" spans="1:5" hidden="1" x14ac:dyDescent="0.4">
      <c r="A166" s="105" t="s">
        <v>325</v>
      </c>
      <c r="B166" s="106" t="s">
        <v>326</v>
      </c>
      <c r="C166">
        <f>MATCH(B166,HP_OP!$C$2:$C$487,0)</f>
        <v>174</v>
      </c>
      <c r="D166" t="str">
        <f>IF(ISNUMBER(C166),"",MATCH(B166,HP_IP!$C$2:$C$388,0))</f>
        <v/>
      </c>
      <c r="E166" t="b">
        <f t="shared" si="2"/>
        <v>1</v>
      </c>
    </row>
    <row r="167" spans="1:5" hidden="1" x14ac:dyDescent="0.4">
      <c r="A167" s="105" t="s">
        <v>327</v>
      </c>
      <c r="B167" s="106" t="s">
        <v>328</v>
      </c>
      <c r="C167">
        <f>MATCH(B167,HP_OP!$C$2:$C$487,0)</f>
        <v>177</v>
      </c>
      <c r="D167" t="str">
        <f>IF(ISNUMBER(C167),"",MATCH(B167,HP_IP!$C$2:$C$388,0))</f>
        <v/>
      </c>
      <c r="E167" t="b">
        <f t="shared" si="2"/>
        <v>1</v>
      </c>
    </row>
    <row r="168" spans="1:5" hidden="1" x14ac:dyDescent="0.4">
      <c r="A168" s="105" t="s">
        <v>329</v>
      </c>
      <c r="B168" s="106" t="s">
        <v>330</v>
      </c>
      <c r="C168" t="e">
        <f>MATCH(B168,HP_OP!$C$2:$C$487,0)</f>
        <v>#N/A</v>
      </c>
      <c r="D168">
        <f>IF(ISNUMBER(C168),"",MATCH(B168,HP_IP!$C$2:$C$388,0))</f>
        <v>112</v>
      </c>
      <c r="E168" t="b">
        <f t="shared" si="2"/>
        <v>1</v>
      </c>
    </row>
    <row r="169" spans="1:5" hidden="1" x14ac:dyDescent="0.4">
      <c r="A169" s="105" t="s">
        <v>331</v>
      </c>
      <c r="B169" s="106" t="s">
        <v>332</v>
      </c>
      <c r="C169">
        <f>MATCH(B169,HP_OP!$C$2:$C$487,0)</f>
        <v>178</v>
      </c>
      <c r="D169" t="str">
        <f>IF(ISNUMBER(C169),"",MATCH(B169,HP_IP!$C$2:$C$388,0))</f>
        <v/>
      </c>
      <c r="E169" t="b">
        <f t="shared" si="2"/>
        <v>1</v>
      </c>
    </row>
    <row r="170" spans="1:5" hidden="1" x14ac:dyDescent="0.4">
      <c r="A170" s="105" t="s">
        <v>333</v>
      </c>
      <c r="B170" s="106" t="s">
        <v>334</v>
      </c>
      <c r="C170" t="e">
        <f>MATCH(B170,HP_OP!$C$2:$C$487,0)</f>
        <v>#N/A</v>
      </c>
      <c r="D170" t="e">
        <f>IF(ISNUMBER(C170),"",MATCH(B170,HP_IP!$C$2:$C$388,0))</f>
        <v>#N/A</v>
      </c>
      <c r="E170" t="b">
        <f t="shared" si="2"/>
        <v>0</v>
      </c>
    </row>
    <row r="171" spans="1:5" hidden="1" x14ac:dyDescent="0.4">
      <c r="A171" s="105" t="s">
        <v>335</v>
      </c>
      <c r="B171" s="106" t="s">
        <v>336</v>
      </c>
      <c r="C171">
        <f>MATCH(B171,HP_OP!$C$2:$C$487,0)</f>
        <v>180</v>
      </c>
      <c r="D171" t="str">
        <f>IF(ISNUMBER(C171),"",MATCH(B171,HP_IP!$C$2:$C$388,0))</f>
        <v/>
      </c>
      <c r="E171" t="b">
        <f t="shared" si="2"/>
        <v>1</v>
      </c>
    </row>
    <row r="172" spans="1:5" hidden="1" x14ac:dyDescent="0.4">
      <c r="A172" s="105" t="s">
        <v>337</v>
      </c>
      <c r="B172" s="106" t="s">
        <v>338</v>
      </c>
      <c r="C172">
        <f>MATCH(B172,HP_OP!$C$2:$C$487,0)</f>
        <v>181</v>
      </c>
      <c r="D172" t="str">
        <f>IF(ISNUMBER(C172),"",MATCH(B172,HP_IP!$C$2:$C$388,0))</f>
        <v/>
      </c>
      <c r="E172" t="b">
        <f t="shared" si="2"/>
        <v>1</v>
      </c>
    </row>
    <row r="173" spans="1:5" hidden="1" x14ac:dyDescent="0.4">
      <c r="A173" s="105" t="s">
        <v>339</v>
      </c>
      <c r="B173" s="106" t="s">
        <v>340</v>
      </c>
      <c r="C173">
        <f>MATCH(B173,HP_OP!$C$2:$C$487,0)</f>
        <v>183</v>
      </c>
      <c r="D173" t="str">
        <f>IF(ISNUMBER(C173),"",MATCH(B173,HP_IP!$C$2:$C$388,0))</f>
        <v/>
      </c>
      <c r="E173" t="b">
        <f t="shared" si="2"/>
        <v>1</v>
      </c>
    </row>
    <row r="174" spans="1:5" hidden="1" x14ac:dyDescent="0.4">
      <c r="A174" s="105" t="s">
        <v>341</v>
      </c>
      <c r="B174" s="106" t="s">
        <v>342</v>
      </c>
      <c r="C174">
        <f>MATCH(B174,HP_OP!$C$2:$C$487,0)</f>
        <v>185</v>
      </c>
      <c r="D174" t="str">
        <f>IF(ISNUMBER(C174),"",MATCH(B174,HP_IP!$C$2:$C$388,0))</f>
        <v/>
      </c>
      <c r="E174" t="b">
        <f t="shared" si="2"/>
        <v>1</v>
      </c>
    </row>
    <row r="175" spans="1:5" hidden="1" x14ac:dyDescent="0.4">
      <c r="A175" s="105" t="s">
        <v>343</v>
      </c>
      <c r="B175" s="106" t="s">
        <v>344</v>
      </c>
      <c r="C175" t="e">
        <f>MATCH(B175,HP_OP!$C$2:$C$487,0)</f>
        <v>#N/A</v>
      </c>
      <c r="D175" t="e">
        <f>IF(ISNUMBER(C175),"",MATCH(B175,HP_IP!$C$2:$C$388,0))</f>
        <v>#N/A</v>
      </c>
      <c r="E175" t="b">
        <f t="shared" si="2"/>
        <v>0</v>
      </c>
    </row>
    <row r="176" spans="1:5" hidden="1" x14ac:dyDescent="0.4">
      <c r="A176" s="105" t="s">
        <v>345</v>
      </c>
      <c r="B176" s="106" t="s">
        <v>346</v>
      </c>
      <c r="C176">
        <f>MATCH(B176,HP_OP!$C$2:$C$487,0)</f>
        <v>186</v>
      </c>
      <c r="D176" t="str">
        <f>IF(ISNUMBER(C176),"",MATCH(B176,HP_IP!$C$2:$C$388,0))</f>
        <v/>
      </c>
      <c r="E176" t="b">
        <f t="shared" si="2"/>
        <v>1</v>
      </c>
    </row>
    <row r="177" spans="1:5" hidden="1" x14ac:dyDescent="0.4">
      <c r="A177" s="105" t="s">
        <v>347</v>
      </c>
      <c r="B177" s="106" t="s">
        <v>348</v>
      </c>
      <c r="C177" t="e">
        <f>MATCH(B177,HP_OP!$C$2:$C$487,0)</f>
        <v>#N/A</v>
      </c>
      <c r="D177">
        <f>IF(ISNUMBER(C177),"",MATCH(B177,HP_IP!$C$2:$C$388,0))</f>
        <v>119</v>
      </c>
      <c r="E177" t="b">
        <f t="shared" si="2"/>
        <v>1</v>
      </c>
    </row>
    <row r="178" spans="1:5" hidden="1" x14ac:dyDescent="0.4">
      <c r="A178" s="105" t="s">
        <v>349</v>
      </c>
      <c r="B178" s="106" t="s">
        <v>350</v>
      </c>
      <c r="C178" t="e">
        <f>MATCH(B178,HP_OP!$C$2:$C$487,0)</f>
        <v>#N/A</v>
      </c>
      <c r="D178">
        <f>IF(ISNUMBER(C178),"",MATCH(B178,HP_IP!$C$2:$C$388,0))</f>
        <v>120</v>
      </c>
      <c r="E178" t="b">
        <f t="shared" si="2"/>
        <v>1</v>
      </c>
    </row>
    <row r="179" spans="1:5" hidden="1" x14ac:dyDescent="0.4">
      <c r="A179" s="105" t="s">
        <v>351</v>
      </c>
      <c r="B179" s="106" t="s">
        <v>352</v>
      </c>
      <c r="C179">
        <f>MATCH(B179,HP_OP!$C$2:$C$487,0)</f>
        <v>188</v>
      </c>
      <c r="D179" t="str">
        <f>IF(ISNUMBER(C179),"",MATCH(B179,HP_IP!$C$2:$C$388,0))</f>
        <v/>
      </c>
      <c r="E179" t="b">
        <f t="shared" si="2"/>
        <v>1</v>
      </c>
    </row>
    <row r="180" spans="1:5" hidden="1" x14ac:dyDescent="0.4">
      <c r="A180" s="105" t="s">
        <v>353</v>
      </c>
      <c r="B180" s="106" t="s">
        <v>354</v>
      </c>
      <c r="C180">
        <f>MATCH(B180,HP_OP!$C$2:$C$487,0)</f>
        <v>189</v>
      </c>
      <c r="D180" t="str">
        <f>IF(ISNUMBER(C180),"",MATCH(B180,HP_IP!$C$2:$C$388,0))</f>
        <v/>
      </c>
      <c r="E180" t="b">
        <f t="shared" si="2"/>
        <v>1</v>
      </c>
    </row>
    <row r="181" spans="1:5" hidden="1" x14ac:dyDescent="0.4">
      <c r="A181" s="105" t="s">
        <v>355</v>
      </c>
      <c r="B181" s="106" t="s">
        <v>356</v>
      </c>
      <c r="C181">
        <f>MATCH(B181,HP_OP!$C$2:$C$487,0)</f>
        <v>190</v>
      </c>
      <c r="D181" t="str">
        <f>IF(ISNUMBER(C181),"",MATCH(B181,HP_IP!$C$2:$C$388,0))</f>
        <v/>
      </c>
      <c r="E181" t="b">
        <f t="shared" si="2"/>
        <v>1</v>
      </c>
    </row>
    <row r="182" spans="1:5" hidden="1" x14ac:dyDescent="0.4">
      <c r="A182" s="105" t="s">
        <v>357</v>
      </c>
      <c r="B182" s="106" t="s">
        <v>358</v>
      </c>
      <c r="C182" t="e">
        <f>MATCH(B182,HP_OP!$C$2:$C$487,0)</f>
        <v>#N/A</v>
      </c>
      <c r="D182" t="e">
        <f>IF(ISNUMBER(C182),"",MATCH(B182,HP_IP!$C$2:$C$388,0))</f>
        <v>#N/A</v>
      </c>
      <c r="E182" t="b">
        <f t="shared" si="2"/>
        <v>0</v>
      </c>
    </row>
    <row r="183" spans="1:5" hidden="1" x14ac:dyDescent="0.4">
      <c r="A183" s="105" t="s">
        <v>359</v>
      </c>
      <c r="B183" s="106" t="s">
        <v>360</v>
      </c>
      <c r="C183">
        <f>MATCH(B183,HP_OP!$C$2:$C$487,0)</f>
        <v>191</v>
      </c>
      <c r="D183" t="str">
        <f>IF(ISNUMBER(C183),"",MATCH(B183,HP_IP!$C$2:$C$388,0))</f>
        <v/>
      </c>
      <c r="E183" t="b">
        <f t="shared" si="2"/>
        <v>1</v>
      </c>
    </row>
    <row r="184" spans="1:5" hidden="1" x14ac:dyDescent="0.4">
      <c r="A184" s="105" t="s">
        <v>361</v>
      </c>
      <c r="B184" s="106" t="s">
        <v>362</v>
      </c>
      <c r="C184">
        <f>MATCH(B184,HP_OP!$C$2:$C$487,0)</f>
        <v>192</v>
      </c>
      <c r="D184" t="str">
        <f>IF(ISNUMBER(C184),"",MATCH(B184,HP_IP!$C$2:$C$388,0))</f>
        <v/>
      </c>
      <c r="E184" t="b">
        <f t="shared" si="2"/>
        <v>1</v>
      </c>
    </row>
    <row r="185" spans="1:5" hidden="1" x14ac:dyDescent="0.4">
      <c r="A185" s="105" t="s">
        <v>363</v>
      </c>
      <c r="B185" s="106" t="s">
        <v>364</v>
      </c>
      <c r="C185">
        <f>MATCH(B185,HP_OP!$C$2:$C$487,0)</f>
        <v>193</v>
      </c>
      <c r="D185" t="str">
        <f>IF(ISNUMBER(C185),"",MATCH(B185,HP_IP!$C$2:$C$388,0))</f>
        <v/>
      </c>
      <c r="E185" t="b">
        <f t="shared" si="2"/>
        <v>1</v>
      </c>
    </row>
    <row r="186" spans="1:5" hidden="1" x14ac:dyDescent="0.4">
      <c r="A186" s="105" t="s">
        <v>365</v>
      </c>
      <c r="B186" s="106" t="s">
        <v>366</v>
      </c>
      <c r="C186">
        <f>MATCH(B186,HP_OP!$C$2:$C$487,0)</f>
        <v>195</v>
      </c>
      <c r="D186" t="str">
        <f>IF(ISNUMBER(C186),"",MATCH(B186,HP_IP!$C$2:$C$388,0))</f>
        <v/>
      </c>
      <c r="E186" t="b">
        <f t="shared" si="2"/>
        <v>1</v>
      </c>
    </row>
    <row r="187" spans="1:5" hidden="1" x14ac:dyDescent="0.4">
      <c r="A187" s="105" t="s">
        <v>367</v>
      </c>
      <c r="B187" s="106" t="s">
        <v>368</v>
      </c>
      <c r="C187">
        <f>MATCH(B187,HP_OP!$C$2:$C$487,0)</f>
        <v>197</v>
      </c>
      <c r="D187" t="str">
        <f>IF(ISNUMBER(C187),"",MATCH(B187,HP_IP!$C$2:$C$388,0))</f>
        <v/>
      </c>
      <c r="E187" t="b">
        <f t="shared" si="2"/>
        <v>1</v>
      </c>
    </row>
    <row r="188" spans="1:5" hidden="1" x14ac:dyDescent="0.4">
      <c r="A188" s="105" t="s">
        <v>369</v>
      </c>
      <c r="B188" s="106" t="s">
        <v>370</v>
      </c>
      <c r="C188">
        <f>MATCH(B188,HP_OP!$C$2:$C$487,0)</f>
        <v>198</v>
      </c>
      <c r="D188" t="str">
        <f>IF(ISNUMBER(C188),"",MATCH(B188,HP_IP!$C$2:$C$388,0))</f>
        <v/>
      </c>
      <c r="E188" t="b">
        <f t="shared" si="2"/>
        <v>1</v>
      </c>
    </row>
    <row r="189" spans="1:5" hidden="1" x14ac:dyDescent="0.4">
      <c r="A189" s="105" t="s">
        <v>371</v>
      </c>
      <c r="B189" s="106" t="s">
        <v>372</v>
      </c>
      <c r="C189">
        <f>MATCH(B189,HP_OP!$C$2:$C$487,0)</f>
        <v>199</v>
      </c>
      <c r="D189" t="str">
        <f>IF(ISNUMBER(C189),"",MATCH(B189,HP_IP!$C$2:$C$388,0))</f>
        <v/>
      </c>
      <c r="E189" t="b">
        <f t="shared" si="2"/>
        <v>1</v>
      </c>
    </row>
    <row r="190" spans="1:5" hidden="1" x14ac:dyDescent="0.4">
      <c r="A190" s="105" t="s">
        <v>373</v>
      </c>
      <c r="B190" s="106" t="s">
        <v>374</v>
      </c>
      <c r="C190" t="e">
        <f>MATCH(B190,HP_OP!$C$2:$C$487,0)</f>
        <v>#N/A</v>
      </c>
      <c r="D190" t="e">
        <f>IF(ISNUMBER(C190),"",MATCH(B190,HP_IP!$C$2:$C$388,0))</f>
        <v>#N/A</v>
      </c>
      <c r="E190" t="b">
        <f t="shared" si="2"/>
        <v>0</v>
      </c>
    </row>
    <row r="191" spans="1:5" hidden="1" x14ac:dyDescent="0.4">
      <c r="A191" s="105" t="s">
        <v>375</v>
      </c>
      <c r="B191" s="106" t="s">
        <v>376</v>
      </c>
      <c r="C191">
        <f>MATCH(B191,HP_OP!$C$2:$C$487,0)</f>
        <v>201</v>
      </c>
      <c r="D191" t="str">
        <f>IF(ISNUMBER(C191),"",MATCH(B191,HP_IP!$C$2:$C$388,0))</f>
        <v/>
      </c>
      <c r="E191" t="b">
        <f t="shared" si="2"/>
        <v>1</v>
      </c>
    </row>
    <row r="192" spans="1:5" hidden="1" x14ac:dyDescent="0.4">
      <c r="A192" s="105" t="s">
        <v>377</v>
      </c>
      <c r="B192" s="106" t="s">
        <v>378</v>
      </c>
      <c r="C192">
        <f>MATCH(B192,HP_OP!$C$2:$C$487,0)</f>
        <v>202</v>
      </c>
      <c r="D192" t="str">
        <f>IF(ISNUMBER(C192),"",MATCH(B192,HP_IP!$C$2:$C$388,0))</f>
        <v/>
      </c>
      <c r="E192" t="b">
        <f t="shared" si="2"/>
        <v>1</v>
      </c>
    </row>
    <row r="193" spans="1:5" hidden="1" x14ac:dyDescent="0.4">
      <c r="A193" s="105" t="s">
        <v>379</v>
      </c>
      <c r="B193" s="106" t="s">
        <v>380</v>
      </c>
      <c r="C193" t="e">
        <f>MATCH(B193,HP_OP!$C$2:$C$487,0)</f>
        <v>#N/A</v>
      </c>
      <c r="D193" t="e">
        <f>IF(ISNUMBER(C193),"",MATCH(B193,HP_IP!$C$2:$C$388,0))</f>
        <v>#N/A</v>
      </c>
      <c r="E193" t="b">
        <f t="shared" si="2"/>
        <v>0</v>
      </c>
    </row>
    <row r="194" spans="1:5" hidden="1" x14ac:dyDescent="0.4">
      <c r="A194" s="105" t="s">
        <v>381</v>
      </c>
      <c r="B194" s="106" t="s">
        <v>382</v>
      </c>
      <c r="C194" t="e">
        <f>MATCH(B194,HP_OP!$C$2:$C$487,0)</f>
        <v>#N/A</v>
      </c>
      <c r="D194">
        <f>IF(ISNUMBER(C194),"",MATCH(B194,HP_IP!$C$2:$C$388,0))</f>
        <v>127</v>
      </c>
      <c r="E194" t="b">
        <f t="shared" si="2"/>
        <v>1</v>
      </c>
    </row>
    <row r="195" spans="1:5" hidden="1" x14ac:dyDescent="0.4">
      <c r="A195" s="105" t="s">
        <v>383</v>
      </c>
      <c r="B195" s="106" t="s">
        <v>384</v>
      </c>
      <c r="C195">
        <f>MATCH(B195,HP_OP!$C$2:$C$487,0)</f>
        <v>206</v>
      </c>
      <c r="D195" t="str">
        <f>IF(ISNUMBER(C195),"",MATCH(B195,HP_IP!$C$2:$C$388,0))</f>
        <v/>
      </c>
      <c r="E195" t="b">
        <f t="shared" ref="E195:E258" si="3">IF(AND(ISNA(C195),ISNA(D195)),FALSE,TRUE)</f>
        <v>1</v>
      </c>
    </row>
    <row r="196" spans="1:5" hidden="1" x14ac:dyDescent="0.4">
      <c r="A196" s="105" t="s">
        <v>385</v>
      </c>
      <c r="B196" s="106" t="s">
        <v>386</v>
      </c>
      <c r="C196" t="e">
        <f>MATCH(B196,HP_OP!$C$2:$C$487,0)</f>
        <v>#N/A</v>
      </c>
      <c r="D196">
        <f>IF(ISNUMBER(C196),"",MATCH(B196,HP_IP!$C$2:$C$388,0))</f>
        <v>128</v>
      </c>
      <c r="E196" t="b">
        <f t="shared" si="3"/>
        <v>1</v>
      </c>
    </row>
    <row r="197" spans="1:5" hidden="1" x14ac:dyDescent="0.4">
      <c r="A197" s="105" t="s">
        <v>387</v>
      </c>
      <c r="B197" s="106" t="s">
        <v>388</v>
      </c>
      <c r="C197">
        <f>MATCH(B197,HP_OP!$C$2:$C$487,0)</f>
        <v>207</v>
      </c>
      <c r="D197" t="str">
        <f>IF(ISNUMBER(C197),"",MATCH(B197,HP_IP!$C$2:$C$388,0))</f>
        <v/>
      </c>
      <c r="E197" t="b">
        <f t="shared" si="3"/>
        <v>1</v>
      </c>
    </row>
    <row r="198" spans="1:5" hidden="1" x14ac:dyDescent="0.4">
      <c r="A198" s="105" t="s">
        <v>389</v>
      </c>
      <c r="B198" s="106" t="s">
        <v>390</v>
      </c>
      <c r="C198" t="e">
        <f>MATCH(B198,HP_OP!$C$2:$C$487,0)</f>
        <v>#N/A</v>
      </c>
      <c r="D198" t="e">
        <f>IF(ISNUMBER(C198),"",MATCH(B198,HP_IP!$C$2:$C$388,0))</f>
        <v>#N/A</v>
      </c>
      <c r="E198" t="b">
        <f t="shared" si="3"/>
        <v>0</v>
      </c>
    </row>
    <row r="199" spans="1:5" hidden="1" x14ac:dyDescent="0.4">
      <c r="A199" s="105" t="s">
        <v>391</v>
      </c>
      <c r="B199" s="106" t="s">
        <v>392</v>
      </c>
      <c r="C199">
        <f>MATCH(B199,HP_OP!$C$2:$C$487,0)</f>
        <v>208</v>
      </c>
      <c r="D199" t="str">
        <f>IF(ISNUMBER(C199),"",MATCH(B199,HP_IP!$C$2:$C$388,0))</f>
        <v/>
      </c>
      <c r="E199" t="b">
        <f t="shared" si="3"/>
        <v>1</v>
      </c>
    </row>
    <row r="200" spans="1:5" hidden="1" x14ac:dyDescent="0.4">
      <c r="A200" s="105" t="s">
        <v>393</v>
      </c>
      <c r="B200" s="106" t="s">
        <v>394</v>
      </c>
      <c r="C200">
        <f>MATCH(B200,HP_OP!$C$2:$C$487,0)</f>
        <v>209</v>
      </c>
      <c r="D200" t="str">
        <f>IF(ISNUMBER(C200),"",MATCH(B200,HP_IP!$C$2:$C$388,0))</f>
        <v/>
      </c>
      <c r="E200" t="b">
        <f t="shared" si="3"/>
        <v>1</v>
      </c>
    </row>
    <row r="201" spans="1:5" hidden="1" x14ac:dyDescent="0.4">
      <c r="A201" s="105" t="s">
        <v>395</v>
      </c>
      <c r="B201" s="106" t="s">
        <v>396</v>
      </c>
      <c r="C201" t="e">
        <f>MATCH(B201,HP_OP!$C$2:$C$487,0)</f>
        <v>#N/A</v>
      </c>
      <c r="D201" t="e">
        <f>IF(ISNUMBER(C201),"",MATCH(B201,HP_IP!$C$2:$C$388,0))</f>
        <v>#N/A</v>
      </c>
      <c r="E201" t="b">
        <f t="shared" si="3"/>
        <v>0</v>
      </c>
    </row>
    <row r="202" spans="1:5" hidden="1" x14ac:dyDescent="0.4">
      <c r="A202" s="105" t="s">
        <v>397</v>
      </c>
      <c r="B202" s="106" t="s">
        <v>398</v>
      </c>
      <c r="C202">
        <f>MATCH(B202,HP_OP!$C$2:$C$487,0)</f>
        <v>210</v>
      </c>
      <c r="D202" t="str">
        <f>IF(ISNUMBER(C202),"",MATCH(B202,HP_IP!$C$2:$C$388,0))</f>
        <v/>
      </c>
      <c r="E202" t="b">
        <f t="shared" si="3"/>
        <v>1</v>
      </c>
    </row>
    <row r="203" spans="1:5" hidden="1" x14ac:dyDescent="0.4">
      <c r="A203" s="105" t="s">
        <v>399</v>
      </c>
      <c r="B203" s="106" t="s">
        <v>400</v>
      </c>
      <c r="C203" t="e">
        <f>MATCH(B203,HP_OP!$C$2:$C$487,0)</f>
        <v>#N/A</v>
      </c>
      <c r="D203" t="e">
        <f>IF(ISNUMBER(C203),"",MATCH(B203,HP_IP!$C$2:$C$388,0))</f>
        <v>#N/A</v>
      </c>
      <c r="E203" t="b">
        <f t="shared" si="3"/>
        <v>0</v>
      </c>
    </row>
    <row r="204" spans="1:5" hidden="1" x14ac:dyDescent="0.4">
      <c r="A204" s="105" t="s">
        <v>401</v>
      </c>
      <c r="B204" s="106" t="s">
        <v>402</v>
      </c>
      <c r="C204" t="e">
        <f>MATCH(B204,HP_OP!$C$2:$C$487,0)</f>
        <v>#N/A</v>
      </c>
      <c r="D204" t="e">
        <f>IF(ISNUMBER(C204),"",MATCH(B204,HP_IP!$C$2:$C$388,0))</f>
        <v>#N/A</v>
      </c>
      <c r="E204" t="b">
        <f t="shared" si="3"/>
        <v>0</v>
      </c>
    </row>
    <row r="205" spans="1:5" hidden="1" x14ac:dyDescent="0.4">
      <c r="A205" s="105" t="s">
        <v>403</v>
      </c>
      <c r="B205" s="106" t="s">
        <v>404</v>
      </c>
      <c r="C205" t="e">
        <f>MATCH(B205,HP_OP!$C$2:$C$487,0)</f>
        <v>#N/A</v>
      </c>
      <c r="D205" t="e">
        <f>IF(ISNUMBER(C205),"",MATCH(B205,HP_IP!$C$2:$C$388,0))</f>
        <v>#N/A</v>
      </c>
      <c r="E205" t="b">
        <f t="shared" si="3"/>
        <v>0</v>
      </c>
    </row>
    <row r="206" spans="1:5" hidden="1" x14ac:dyDescent="0.4">
      <c r="A206" s="105" t="s">
        <v>405</v>
      </c>
      <c r="B206" s="106" t="s">
        <v>406</v>
      </c>
      <c r="C206" t="e">
        <f>MATCH(B206,HP_OP!$C$2:$C$487,0)</f>
        <v>#N/A</v>
      </c>
      <c r="D206">
        <f>IF(ISNUMBER(C206),"",MATCH(B206,HP_IP!$C$2:$C$388,0))</f>
        <v>131</v>
      </c>
      <c r="E206" t="b">
        <f t="shared" si="3"/>
        <v>1</v>
      </c>
    </row>
    <row r="207" spans="1:5" hidden="1" x14ac:dyDescent="0.4">
      <c r="A207" s="105" t="s">
        <v>407</v>
      </c>
      <c r="B207" s="106" t="s">
        <v>408</v>
      </c>
      <c r="C207" t="e">
        <f>MATCH(B207,HP_OP!$C$2:$C$487,0)</f>
        <v>#N/A</v>
      </c>
      <c r="D207">
        <f>IF(ISNUMBER(C207),"",MATCH(B207,HP_IP!$C$2:$C$388,0))</f>
        <v>132</v>
      </c>
      <c r="E207" t="b">
        <f t="shared" si="3"/>
        <v>1</v>
      </c>
    </row>
    <row r="208" spans="1:5" hidden="1" x14ac:dyDescent="0.4">
      <c r="A208" s="105" t="s">
        <v>409</v>
      </c>
      <c r="B208" s="106" t="s">
        <v>410</v>
      </c>
      <c r="C208">
        <f>MATCH(B208,HP_OP!$C$2:$C$487,0)</f>
        <v>214</v>
      </c>
      <c r="D208" t="str">
        <f>IF(ISNUMBER(C208),"",MATCH(B208,HP_IP!$C$2:$C$388,0))</f>
        <v/>
      </c>
      <c r="E208" t="b">
        <f t="shared" si="3"/>
        <v>1</v>
      </c>
    </row>
    <row r="209" spans="1:5" hidden="1" x14ac:dyDescent="0.4">
      <c r="A209" s="105" t="s">
        <v>411</v>
      </c>
      <c r="B209" s="106" t="s">
        <v>412</v>
      </c>
      <c r="C209">
        <f>MATCH(B209,HP_OP!$C$2:$C$487,0)</f>
        <v>215</v>
      </c>
      <c r="D209" t="str">
        <f>IF(ISNUMBER(C209),"",MATCH(B209,HP_IP!$C$2:$C$388,0))</f>
        <v/>
      </c>
      <c r="E209" t="b">
        <f t="shared" si="3"/>
        <v>1</v>
      </c>
    </row>
    <row r="210" spans="1:5" hidden="1" x14ac:dyDescent="0.4">
      <c r="A210" s="105" t="s">
        <v>413</v>
      </c>
      <c r="B210" s="106" t="s">
        <v>414</v>
      </c>
      <c r="C210">
        <f>MATCH(B210,HP_OP!$C$2:$C$487,0)</f>
        <v>217</v>
      </c>
      <c r="D210" t="str">
        <f>IF(ISNUMBER(C210),"",MATCH(B210,HP_IP!$C$2:$C$388,0))</f>
        <v/>
      </c>
      <c r="E210" t="b">
        <f t="shared" si="3"/>
        <v>1</v>
      </c>
    </row>
    <row r="211" spans="1:5" hidden="1" x14ac:dyDescent="0.4">
      <c r="A211" s="105" t="s">
        <v>415</v>
      </c>
      <c r="B211" s="106" t="s">
        <v>416</v>
      </c>
      <c r="C211">
        <f>MATCH(B211,HP_OP!$C$2:$C$487,0)</f>
        <v>219</v>
      </c>
      <c r="D211" t="str">
        <f>IF(ISNUMBER(C211),"",MATCH(B211,HP_IP!$C$2:$C$388,0))</f>
        <v/>
      </c>
      <c r="E211" t="b">
        <f t="shared" si="3"/>
        <v>1</v>
      </c>
    </row>
    <row r="212" spans="1:5" hidden="1" x14ac:dyDescent="0.4">
      <c r="A212" s="105" t="s">
        <v>417</v>
      </c>
      <c r="B212" s="106" t="s">
        <v>418</v>
      </c>
      <c r="C212">
        <f>MATCH(B212,HP_OP!$C$2:$C$487,0)</f>
        <v>220</v>
      </c>
      <c r="D212" t="str">
        <f>IF(ISNUMBER(C212),"",MATCH(B212,HP_IP!$C$2:$C$388,0))</f>
        <v/>
      </c>
      <c r="E212" t="b">
        <f t="shared" si="3"/>
        <v>1</v>
      </c>
    </row>
    <row r="213" spans="1:5" hidden="1" x14ac:dyDescent="0.4">
      <c r="A213" s="105" t="s">
        <v>419</v>
      </c>
      <c r="B213" s="106" t="s">
        <v>420</v>
      </c>
      <c r="C213">
        <f>MATCH(B213,HP_OP!$C$2:$C$487,0)</f>
        <v>221</v>
      </c>
      <c r="D213" t="str">
        <f>IF(ISNUMBER(C213),"",MATCH(B213,HP_IP!$C$2:$C$388,0))</f>
        <v/>
      </c>
      <c r="E213" t="b">
        <f t="shared" si="3"/>
        <v>1</v>
      </c>
    </row>
    <row r="214" spans="1:5" hidden="1" x14ac:dyDescent="0.4">
      <c r="A214" s="105" t="s">
        <v>421</v>
      </c>
      <c r="B214" s="106" t="s">
        <v>422</v>
      </c>
      <c r="C214">
        <f>MATCH(B214,HP_OP!$C$2:$C$487,0)</f>
        <v>224</v>
      </c>
      <c r="D214" t="str">
        <f>IF(ISNUMBER(C214),"",MATCH(B214,HP_IP!$C$2:$C$388,0))</f>
        <v/>
      </c>
      <c r="E214" t="b">
        <f t="shared" si="3"/>
        <v>1</v>
      </c>
    </row>
    <row r="215" spans="1:5" hidden="1" x14ac:dyDescent="0.4">
      <c r="A215" s="105" t="s">
        <v>423</v>
      </c>
      <c r="B215" s="106" t="s">
        <v>424</v>
      </c>
      <c r="C215">
        <f>MATCH(B215,HP_OP!$C$2:$C$487,0)</f>
        <v>227</v>
      </c>
      <c r="D215" t="str">
        <f>IF(ISNUMBER(C215),"",MATCH(B215,HP_IP!$C$2:$C$388,0))</f>
        <v/>
      </c>
      <c r="E215" t="b">
        <f t="shared" si="3"/>
        <v>1</v>
      </c>
    </row>
    <row r="216" spans="1:5" hidden="1" x14ac:dyDescent="0.4">
      <c r="A216" s="105" t="s">
        <v>425</v>
      </c>
      <c r="B216" s="106" t="s">
        <v>426</v>
      </c>
      <c r="C216">
        <f>MATCH(B216,HP_OP!$C$2:$C$487,0)</f>
        <v>229</v>
      </c>
      <c r="D216" t="str">
        <f>IF(ISNUMBER(C216),"",MATCH(B216,HP_IP!$C$2:$C$388,0))</f>
        <v/>
      </c>
      <c r="E216" t="b">
        <f t="shared" si="3"/>
        <v>1</v>
      </c>
    </row>
    <row r="217" spans="1:5" hidden="1" x14ac:dyDescent="0.4">
      <c r="A217" s="105" t="s">
        <v>427</v>
      </c>
      <c r="B217" s="106" t="s">
        <v>428</v>
      </c>
      <c r="C217">
        <f>MATCH(B217,HP_OP!$C$2:$C$487,0)</f>
        <v>230</v>
      </c>
      <c r="D217" t="str">
        <f>IF(ISNUMBER(C217),"",MATCH(B217,HP_IP!$C$2:$C$388,0))</f>
        <v/>
      </c>
      <c r="E217" t="b">
        <f t="shared" si="3"/>
        <v>1</v>
      </c>
    </row>
    <row r="218" spans="1:5" hidden="1" x14ac:dyDescent="0.4">
      <c r="A218" s="105" t="s">
        <v>429</v>
      </c>
      <c r="B218" s="106" t="s">
        <v>430</v>
      </c>
      <c r="C218" t="e">
        <f>MATCH(B218,HP_OP!$C$2:$C$487,0)</f>
        <v>#N/A</v>
      </c>
      <c r="D218" t="e">
        <f>IF(ISNUMBER(C218),"",MATCH(B218,HP_IP!$C$2:$C$388,0))</f>
        <v>#N/A</v>
      </c>
      <c r="E218" t="b">
        <f t="shared" si="3"/>
        <v>0</v>
      </c>
    </row>
    <row r="219" spans="1:5" hidden="1" x14ac:dyDescent="0.4">
      <c r="A219" s="105" t="s">
        <v>431</v>
      </c>
      <c r="B219" s="106" t="s">
        <v>432</v>
      </c>
      <c r="C219">
        <f>MATCH(B219,HP_OP!$C$2:$C$487,0)</f>
        <v>231</v>
      </c>
      <c r="D219" t="str">
        <f>IF(ISNUMBER(C219),"",MATCH(B219,HP_IP!$C$2:$C$388,0))</f>
        <v/>
      </c>
      <c r="E219" t="b">
        <f t="shared" si="3"/>
        <v>1</v>
      </c>
    </row>
    <row r="220" spans="1:5" hidden="1" x14ac:dyDescent="0.4">
      <c r="A220" s="107" t="s">
        <v>433</v>
      </c>
      <c r="B220" s="106" t="s">
        <v>434</v>
      </c>
      <c r="C220">
        <f>MATCH(B220,HP_OP!$C$2:$C$487,0)</f>
        <v>239</v>
      </c>
      <c r="D220" t="str">
        <f>IF(ISNUMBER(C220),"",MATCH(B220,HP_IP!$C$2:$C$388,0))</f>
        <v/>
      </c>
      <c r="E220" t="b">
        <f t="shared" si="3"/>
        <v>1</v>
      </c>
    </row>
    <row r="221" spans="1:5" hidden="1" x14ac:dyDescent="0.4">
      <c r="A221" s="107" t="s">
        <v>433</v>
      </c>
      <c r="B221" s="106" t="s">
        <v>435</v>
      </c>
      <c r="C221" t="e">
        <f>MATCH(B221,HP_OP!$C$2:$C$487,0)</f>
        <v>#N/A</v>
      </c>
      <c r="D221">
        <f>IF(ISNUMBER(C221),"",MATCH(B221,HP_IP!$C$2:$C$388,0))</f>
        <v>149</v>
      </c>
      <c r="E221" t="b">
        <f t="shared" si="3"/>
        <v>1</v>
      </c>
    </row>
    <row r="222" spans="1:5" hidden="1" x14ac:dyDescent="0.4">
      <c r="A222" s="107" t="s">
        <v>433</v>
      </c>
      <c r="B222" s="106" t="s">
        <v>436</v>
      </c>
      <c r="C222">
        <f>MATCH(B222,HP_OP!$C$2:$C$487,0)</f>
        <v>240</v>
      </c>
      <c r="D222" t="str">
        <f>IF(ISNUMBER(C222),"",MATCH(B222,HP_IP!$C$2:$C$388,0))</f>
        <v/>
      </c>
      <c r="E222" t="b">
        <f t="shared" si="3"/>
        <v>1</v>
      </c>
    </row>
    <row r="223" spans="1:5" hidden="1" x14ac:dyDescent="0.4">
      <c r="A223" s="107" t="s">
        <v>433</v>
      </c>
      <c r="B223" s="106" t="s">
        <v>437</v>
      </c>
      <c r="C223">
        <f>MATCH(B223,HP_OP!$C$2:$C$487,0)</f>
        <v>232</v>
      </c>
      <c r="D223" t="str">
        <f>IF(ISNUMBER(C223),"",MATCH(B223,HP_IP!$C$2:$C$388,0))</f>
        <v/>
      </c>
      <c r="E223" t="b">
        <f t="shared" si="3"/>
        <v>1</v>
      </c>
    </row>
    <row r="224" spans="1:5" hidden="1" x14ac:dyDescent="0.4">
      <c r="A224" s="105" t="s">
        <v>433</v>
      </c>
      <c r="B224" s="106" t="s">
        <v>438</v>
      </c>
      <c r="C224" t="e">
        <f>MATCH(B224,HP_OP!$C$2:$C$487,0)</f>
        <v>#N/A</v>
      </c>
      <c r="D224">
        <f>IF(ISNUMBER(C224),"",MATCH(B224,HP_IP!$C$2:$C$388,0))</f>
        <v>157</v>
      </c>
      <c r="E224" t="b">
        <f t="shared" si="3"/>
        <v>1</v>
      </c>
    </row>
    <row r="225" spans="1:5" hidden="1" x14ac:dyDescent="0.4">
      <c r="A225" s="105" t="s">
        <v>439</v>
      </c>
      <c r="B225" s="106" t="s">
        <v>440</v>
      </c>
      <c r="C225" t="e">
        <f>MATCH(B225,HP_OP!$C$2:$C$487,0)</f>
        <v>#N/A</v>
      </c>
      <c r="D225" t="e">
        <f>IF(ISNUMBER(C225),"",MATCH(B225,HP_IP!$C$2:$C$388,0))</f>
        <v>#N/A</v>
      </c>
      <c r="E225" t="b">
        <f t="shared" si="3"/>
        <v>0</v>
      </c>
    </row>
    <row r="226" spans="1:5" hidden="1" x14ac:dyDescent="0.4">
      <c r="A226" s="105" t="s">
        <v>441</v>
      </c>
      <c r="B226" s="106" t="s">
        <v>442</v>
      </c>
      <c r="C226">
        <f>MATCH(B226,HP_OP!$C$2:$C$487,0)</f>
        <v>245</v>
      </c>
      <c r="D226" t="str">
        <f>IF(ISNUMBER(C226),"",MATCH(B226,HP_IP!$C$2:$C$388,0))</f>
        <v/>
      </c>
      <c r="E226" t="b">
        <f t="shared" si="3"/>
        <v>1</v>
      </c>
    </row>
    <row r="227" spans="1:5" hidden="1" x14ac:dyDescent="0.4">
      <c r="A227" s="105" t="s">
        <v>443</v>
      </c>
      <c r="B227" s="106" t="s">
        <v>444</v>
      </c>
      <c r="C227" t="e">
        <f>MATCH(B227,HP_OP!$C$2:$C$487,0)</f>
        <v>#N/A</v>
      </c>
      <c r="D227" t="e">
        <f>IF(ISNUMBER(C227),"",MATCH(B227,HP_IP!$C$2:$C$388,0))</f>
        <v>#N/A</v>
      </c>
      <c r="E227" t="b">
        <f t="shared" si="3"/>
        <v>0</v>
      </c>
    </row>
    <row r="228" spans="1:5" hidden="1" x14ac:dyDescent="0.4">
      <c r="A228" s="105" t="s">
        <v>445</v>
      </c>
      <c r="B228" s="106" t="s">
        <v>446</v>
      </c>
      <c r="C228" t="e">
        <f>MATCH(B228,HP_OP!$C$2:$C$487,0)</f>
        <v>#N/A</v>
      </c>
      <c r="D228" t="e">
        <f>IF(ISNUMBER(C228),"",MATCH(B228,HP_IP!$C$2:$C$388,0))</f>
        <v>#N/A</v>
      </c>
      <c r="E228" t="b">
        <f t="shared" si="3"/>
        <v>0</v>
      </c>
    </row>
    <row r="229" spans="1:5" hidden="1" x14ac:dyDescent="0.4">
      <c r="A229" s="105" t="s">
        <v>447</v>
      </c>
      <c r="B229" s="106" t="s">
        <v>448</v>
      </c>
      <c r="C229">
        <f>MATCH(B229,HP_OP!$C$2:$C$487,0)</f>
        <v>246</v>
      </c>
      <c r="D229" t="str">
        <f>IF(ISNUMBER(C229),"",MATCH(B229,HP_IP!$C$2:$C$388,0))</f>
        <v/>
      </c>
      <c r="E229" t="b">
        <f t="shared" si="3"/>
        <v>1</v>
      </c>
    </row>
    <row r="230" spans="1:5" hidden="1" x14ac:dyDescent="0.4">
      <c r="A230" s="105" t="s">
        <v>449</v>
      </c>
      <c r="B230" s="106" t="s">
        <v>450</v>
      </c>
      <c r="C230" t="e">
        <f>MATCH(B230,HP_OP!$C$2:$C$487,0)</f>
        <v>#N/A</v>
      </c>
      <c r="D230" t="e">
        <f>IF(ISNUMBER(C230),"",MATCH(B230,HP_IP!$C$2:$C$388,0))</f>
        <v>#N/A</v>
      </c>
      <c r="E230" t="b">
        <f t="shared" si="3"/>
        <v>0</v>
      </c>
    </row>
    <row r="231" spans="1:5" hidden="1" x14ac:dyDescent="0.4">
      <c r="A231" s="105" t="s">
        <v>451</v>
      </c>
      <c r="B231" s="106" t="s">
        <v>452</v>
      </c>
      <c r="C231" t="e">
        <f>MATCH(B231,HP_OP!$C$2:$C$487,0)</f>
        <v>#N/A</v>
      </c>
      <c r="D231" t="e">
        <f>IF(ISNUMBER(C231),"",MATCH(B231,HP_IP!$C$2:$C$388,0))</f>
        <v>#N/A</v>
      </c>
      <c r="E231" t="b">
        <f t="shared" si="3"/>
        <v>0</v>
      </c>
    </row>
    <row r="232" spans="1:5" hidden="1" x14ac:dyDescent="0.4">
      <c r="A232" s="105" t="s">
        <v>453</v>
      </c>
      <c r="B232" s="106" t="s">
        <v>454</v>
      </c>
      <c r="C232" t="e">
        <f>MATCH(B232,HP_OP!$C$2:$C$487,0)</f>
        <v>#N/A</v>
      </c>
      <c r="D232">
        <f>IF(ISNUMBER(C232),"",MATCH(B232,HP_IP!$C$2:$C$388,0))</f>
        <v>158</v>
      </c>
      <c r="E232" t="b">
        <f t="shared" si="3"/>
        <v>1</v>
      </c>
    </row>
    <row r="233" spans="1:5" hidden="1" x14ac:dyDescent="0.4">
      <c r="A233" s="105" t="s">
        <v>455</v>
      </c>
      <c r="B233" s="106" t="s">
        <v>456</v>
      </c>
      <c r="C233">
        <f>MATCH(B233,HP_OP!$C$2:$C$487,0)</f>
        <v>247</v>
      </c>
      <c r="D233" t="str">
        <f>IF(ISNUMBER(C233),"",MATCH(B233,HP_IP!$C$2:$C$388,0))</f>
        <v/>
      </c>
      <c r="E233" t="b">
        <f t="shared" si="3"/>
        <v>1</v>
      </c>
    </row>
    <row r="234" spans="1:5" hidden="1" x14ac:dyDescent="0.4">
      <c r="A234" s="105" t="s">
        <v>457</v>
      </c>
      <c r="B234" s="106" t="s">
        <v>458</v>
      </c>
      <c r="C234">
        <f>MATCH(B234,HP_OP!$C$2:$C$487,0)</f>
        <v>248</v>
      </c>
      <c r="D234" t="str">
        <f>IF(ISNUMBER(C234),"",MATCH(B234,HP_IP!$C$2:$C$388,0))</f>
        <v/>
      </c>
      <c r="E234" t="b">
        <f t="shared" si="3"/>
        <v>1</v>
      </c>
    </row>
    <row r="235" spans="1:5" hidden="1" x14ac:dyDescent="0.4">
      <c r="A235" s="105" t="s">
        <v>459</v>
      </c>
      <c r="B235" s="106" t="s">
        <v>460</v>
      </c>
      <c r="C235" t="e">
        <f>MATCH(B235,HP_OP!$C$2:$C$487,0)</f>
        <v>#N/A</v>
      </c>
      <c r="D235">
        <f>IF(ISNUMBER(C235),"",MATCH(B235,HP_IP!$C$2:$C$388,0))</f>
        <v>159</v>
      </c>
      <c r="E235" t="b">
        <f t="shared" si="3"/>
        <v>1</v>
      </c>
    </row>
    <row r="236" spans="1:5" hidden="1" x14ac:dyDescent="0.4">
      <c r="A236" s="105" t="s">
        <v>461</v>
      </c>
      <c r="B236" s="106" t="s">
        <v>462</v>
      </c>
      <c r="C236">
        <f>MATCH(B236,HP_OP!$C$2:$C$487,0)</f>
        <v>249</v>
      </c>
      <c r="D236" t="str">
        <f>IF(ISNUMBER(C236),"",MATCH(B236,HP_IP!$C$2:$C$388,0))</f>
        <v/>
      </c>
      <c r="E236" t="b">
        <f t="shared" si="3"/>
        <v>1</v>
      </c>
    </row>
    <row r="237" spans="1:5" hidden="1" x14ac:dyDescent="0.4">
      <c r="A237" s="105" t="s">
        <v>463</v>
      </c>
      <c r="B237" s="106" t="s">
        <v>464</v>
      </c>
      <c r="C237">
        <f>MATCH(B237,HP_OP!$C$2:$C$487,0)</f>
        <v>250</v>
      </c>
      <c r="D237" t="str">
        <f>IF(ISNUMBER(C237),"",MATCH(B237,HP_IP!$C$2:$C$388,0))</f>
        <v/>
      </c>
      <c r="E237" t="b">
        <f t="shared" si="3"/>
        <v>1</v>
      </c>
    </row>
    <row r="238" spans="1:5" hidden="1" x14ac:dyDescent="0.4">
      <c r="A238" s="105" t="s">
        <v>465</v>
      </c>
      <c r="B238" s="106" t="s">
        <v>466</v>
      </c>
      <c r="C238">
        <f>MATCH(B238,HP_OP!$C$2:$C$487,0)</f>
        <v>251</v>
      </c>
      <c r="D238" t="str">
        <f>IF(ISNUMBER(C238),"",MATCH(B238,HP_IP!$C$2:$C$388,0))</f>
        <v/>
      </c>
      <c r="E238" t="b">
        <f t="shared" si="3"/>
        <v>1</v>
      </c>
    </row>
    <row r="239" spans="1:5" hidden="1" x14ac:dyDescent="0.4">
      <c r="A239" s="105" t="s">
        <v>467</v>
      </c>
      <c r="B239" s="106" t="s">
        <v>468</v>
      </c>
      <c r="C239">
        <f>MATCH(B239,HP_OP!$C$2:$C$487,0)</f>
        <v>252</v>
      </c>
      <c r="D239" t="str">
        <f>IF(ISNUMBER(C239),"",MATCH(B239,HP_IP!$C$2:$C$388,0))</f>
        <v/>
      </c>
      <c r="E239" t="b">
        <f t="shared" si="3"/>
        <v>1</v>
      </c>
    </row>
    <row r="240" spans="1:5" hidden="1" x14ac:dyDescent="0.4">
      <c r="A240" s="105" t="s">
        <v>469</v>
      </c>
      <c r="B240" s="106" t="s">
        <v>470</v>
      </c>
      <c r="C240" t="e">
        <f>MATCH(B240,HP_OP!$C$2:$C$487,0)</f>
        <v>#N/A</v>
      </c>
      <c r="D240" t="e">
        <f>IF(ISNUMBER(C240),"",MATCH(B240,HP_IP!$C$2:$C$388,0))</f>
        <v>#N/A</v>
      </c>
      <c r="E240" t="b">
        <f t="shared" si="3"/>
        <v>0</v>
      </c>
    </row>
    <row r="241" spans="1:5" hidden="1" x14ac:dyDescent="0.4">
      <c r="A241" s="105" t="s">
        <v>471</v>
      </c>
      <c r="B241" s="106" t="s">
        <v>472</v>
      </c>
      <c r="C241" t="e">
        <f>MATCH(B241,HP_OP!$C$2:$C$487,0)</f>
        <v>#N/A</v>
      </c>
      <c r="D241" t="e">
        <f>IF(ISNUMBER(C241),"",MATCH(B241,HP_IP!$C$2:$C$388,0))</f>
        <v>#N/A</v>
      </c>
      <c r="E241" t="b">
        <f t="shared" si="3"/>
        <v>0</v>
      </c>
    </row>
    <row r="242" spans="1:5" hidden="1" x14ac:dyDescent="0.4">
      <c r="A242" s="105" t="s">
        <v>473</v>
      </c>
      <c r="B242" s="106" t="s">
        <v>474</v>
      </c>
      <c r="C242">
        <f>MATCH(B242,HP_OP!$C$2:$C$487,0)</f>
        <v>254</v>
      </c>
      <c r="D242" t="str">
        <f>IF(ISNUMBER(C242),"",MATCH(B242,HP_IP!$C$2:$C$388,0))</f>
        <v/>
      </c>
      <c r="E242" t="b">
        <f t="shared" si="3"/>
        <v>1</v>
      </c>
    </row>
    <row r="243" spans="1:5" hidden="1" x14ac:dyDescent="0.4">
      <c r="A243" s="105" t="s">
        <v>475</v>
      </c>
      <c r="B243" s="106" t="s">
        <v>476</v>
      </c>
      <c r="C243" t="e">
        <f>MATCH(B243,HP_OP!$C$2:$C$487,0)</f>
        <v>#N/A</v>
      </c>
      <c r="D243" t="e">
        <f>IF(ISNUMBER(C243),"",MATCH(B243,HP_IP!$C$2:$C$388,0))</f>
        <v>#N/A</v>
      </c>
      <c r="E243" t="b">
        <f t="shared" si="3"/>
        <v>0</v>
      </c>
    </row>
    <row r="244" spans="1:5" hidden="1" x14ac:dyDescent="0.4">
      <c r="A244" s="105" t="s">
        <v>477</v>
      </c>
      <c r="B244" s="106" t="s">
        <v>478</v>
      </c>
      <c r="C244" t="e">
        <f>MATCH(B244,HP_OP!$C$2:$C$487,0)</f>
        <v>#N/A</v>
      </c>
      <c r="D244" t="e">
        <f>IF(ISNUMBER(C244),"",MATCH(B244,HP_IP!$C$2:$C$388,0))</f>
        <v>#N/A</v>
      </c>
      <c r="E244" t="b">
        <f t="shared" si="3"/>
        <v>0</v>
      </c>
    </row>
    <row r="245" spans="1:5" hidden="1" x14ac:dyDescent="0.4">
      <c r="A245" s="105" t="s">
        <v>479</v>
      </c>
      <c r="B245" s="106" t="s">
        <v>480</v>
      </c>
      <c r="C245">
        <f>MATCH(B245,HP_OP!$C$2:$C$487,0)</f>
        <v>464</v>
      </c>
      <c r="D245" t="str">
        <f>IF(ISNUMBER(C245),"",MATCH(B245,HP_IP!$C$2:$C$388,0))</f>
        <v/>
      </c>
      <c r="E245" t="b">
        <f t="shared" si="3"/>
        <v>1</v>
      </c>
    </row>
    <row r="246" spans="1:5" hidden="1" x14ac:dyDescent="0.4">
      <c r="A246" s="105" t="s">
        <v>481</v>
      </c>
      <c r="B246" s="106" t="s">
        <v>482</v>
      </c>
      <c r="C246" t="e">
        <f>MATCH(B246,HP_OP!$C$2:$C$487,0)</f>
        <v>#N/A</v>
      </c>
      <c r="D246">
        <f>IF(ISNUMBER(C246),"",MATCH(B246,HP_IP!$C$2:$C$388,0))</f>
        <v>165</v>
      </c>
      <c r="E246" t="b">
        <f t="shared" si="3"/>
        <v>1</v>
      </c>
    </row>
    <row r="247" spans="1:5" hidden="1" x14ac:dyDescent="0.4">
      <c r="A247" s="105" t="s">
        <v>483</v>
      </c>
      <c r="B247" s="106" t="s">
        <v>484</v>
      </c>
      <c r="C247">
        <f>MATCH(B247,HP_OP!$C$2:$C$487,0)</f>
        <v>255</v>
      </c>
      <c r="D247" t="str">
        <f>IF(ISNUMBER(C247),"",MATCH(B247,HP_IP!$C$2:$C$388,0))</f>
        <v/>
      </c>
      <c r="E247" t="b">
        <f t="shared" si="3"/>
        <v>1</v>
      </c>
    </row>
    <row r="248" spans="1:5" hidden="1" x14ac:dyDescent="0.4">
      <c r="A248" s="105" t="s">
        <v>485</v>
      </c>
      <c r="B248" s="106" t="s">
        <v>486</v>
      </c>
      <c r="C248" t="e">
        <f>MATCH(B248,HP_OP!$C$2:$C$487,0)</f>
        <v>#N/A</v>
      </c>
      <c r="D248">
        <f>IF(ISNUMBER(C248),"",MATCH(B248,HP_IP!$C$2:$C$388,0))</f>
        <v>167</v>
      </c>
      <c r="E248" t="b">
        <f t="shared" si="3"/>
        <v>1</v>
      </c>
    </row>
    <row r="249" spans="1:5" hidden="1" x14ac:dyDescent="0.4">
      <c r="A249" s="105" t="s">
        <v>487</v>
      </c>
      <c r="B249" s="106" t="s">
        <v>488</v>
      </c>
      <c r="C249" t="e">
        <f>MATCH(B249,HP_OP!$C$2:$C$487,0)</f>
        <v>#N/A</v>
      </c>
      <c r="D249" t="e">
        <f>IF(ISNUMBER(C249),"",MATCH(B249,HP_IP!$C$2:$C$388,0))</f>
        <v>#N/A</v>
      </c>
      <c r="E249" t="b">
        <f t="shared" si="3"/>
        <v>0</v>
      </c>
    </row>
    <row r="250" spans="1:5" hidden="1" x14ac:dyDescent="0.4">
      <c r="A250" s="105" t="s">
        <v>489</v>
      </c>
      <c r="B250" s="106" t="s">
        <v>490</v>
      </c>
      <c r="C250" t="e">
        <f>MATCH(B250,HP_OP!$C$2:$C$487,0)</f>
        <v>#N/A</v>
      </c>
      <c r="D250" t="e">
        <f>IF(ISNUMBER(C250),"",MATCH(B250,HP_IP!$C$2:$C$388,0))</f>
        <v>#N/A</v>
      </c>
      <c r="E250" t="b">
        <f t="shared" si="3"/>
        <v>0</v>
      </c>
    </row>
    <row r="251" spans="1:5" hidden="1" x14ac:dyDescent="0.4">
      <c r="A251" s="105" t="s">
        <v>491</v>
      </c>
      <c r="B251" s="106" t="s">
        <v>492</v>
      </c>
      <c r="C251">
        <f>MATCH(B251,HP_OP!$C$2:$C$487,0)</f>
        <v>256</v>
      </c>
      <c r="D251" t="str">
        <f>IF(ISNUMBER(C251),"",MATCH(B251,HP_IP!$C$2:$C$388,0))</f>
        <v/>
      </c>
      <c r="E251" t="b">
        <f t="shared" si="3"/>
        <v>1</v>
      </c>
    </row>
    <row r="252" spans="1:5" hidden="1" x14ac:dyDescent="0.4">
      <c r="A252" s="105" t="s">
        <v>493</v>
      </c>
      <c r="B252" s="106" t="s">
        <v>494</v>
      </c>
      <c r="C252">
        <f>MATCH(B252,HP_OP!$C$2:$C$487,0)</f>
        <v>257</v>
      </c>
      <c r="D252" t="str">
        <f>IF(ISNUMBER(C252),"",MATCH(B252,HP_IP!$C$2:$C$388,0))</f>
        <v/>
      </c>
      <c r="E252" t="b">
        <f t="shared" si="3"/>
        <v>1</v>
      </c>
    </row>
    <row r="253" spans="1:5" hidden="1" x14ac:dyDescent="0.4">
      <c r="A253" s="105" t="s">
        <v>495</v>
      </c>
      <c r="B253" s="106" t="s">
        <v>496</v>
      </c>
      <c r="C253" t="e">
        <f>MATCH(B253,HP_OP!$C$2:$C$487,0)</f>
        <v>#N/A</v>
      </c>
      <c r="D253" t="e">
        <f>IF(ISNUMBER(C253),"",MATCH(B253,HP_IP!$C$2:$C$388,0))</f>
        <v>#N/A</v>
      </c>
      <c r="E253" t="b">
        <f t="shared" si="3"/>
        <v>0</v>
      </c>
    </row>
    <row r="254" spans="1:5" hidden="1" x14ac:dyDescent="0.4">
      <c r="A254" s="105" t="s">
        <v>497</v>
      </c>
      <c r="B254" s="106" t="s">
        <v>498</v>
      </c>
      <c r="C254">
        <f>MATCH(B254,HP_OP!$C$2:$C$487,0)</f>
        <v>258</v>
      </c>
      <c r="D254" t="str">
        <f>IF(ISNUMBER(C254),"",MATCH(B254,HP_IP!$C$2:$C$388,0))</f>
        <v/>
      </c>
      <c r="E254" t="b">
        <f t="shared" si="3"/>
        <v>1</v>
      </c>
    </row>
    <row r="255" spans="1:5" hidden="1" x14ac:dyDescent="0.4">
      <c r="A255" s="105" t="s">
        <v>499</v>
      </c>
      <c r="B255" s="106" t="s">
        <v>500</v>
      </c>
      <c r="C255">
        <f>MATCH(B255,HP_OP!$C$2:$C$487,0)</f>
        <v>260</v>
      </c>
      <c r="D255" t="str">
        <f>IF(ISNUMBER(C255),"",MATCH(B255,HP_IP!$C$2:$C$388,0))</f>
        <v/>
      </c>
      <c r="E255" t="b">
        <f t="shared" si="3"/>
        <v>1</v>
      </c>
    </row>
    <row r="256" spans="1:5" hidden="1" x14ac:dyDescent="0.4">
      <c r="A256" s="105" t="s">
        <v>501</v>
      </c>
      <c r="B256" s="106" t="s">
        <v>502</v>
      </c>
      <c r="C256">
        <f>MATCH(B256,HP_OP!$C$2:$C$487,0)</f>
        <v>261</v>
      </c>
      <c r="D256" t="str">
        <f>IF(ISNUMBER(C256),"",MATCH(B256,HP_IP!$C$2:$C$388,0))</f>
        <v/>
      </c>
      <c r="E256" t="b">
        <f t="shared" si="3"/>
        <v>1</v>
      </c>
    </row>
    <row r="257" spans="1:5" hidden="1" x14ac:dyDescent="0.4">
      <c r="A257" s="105" t="s">
        <v>503</v>
      </c>
      <c r="B257" s="106" t="s">
        <v>504</v>
      </c>
      <c r="C257">
        <f>MATCH(B257,HP_OP!$C$2:$C$487,0)</f>
        <v>262</v>
      </c>
      <c r="D257" t="str">
        <f>IF(ISNUMBER(C257),"",MATCH(B257,HP_IP!$C$2:$C$388,0))</f>
        <v/>
      </c>
      <c r="E257" t="b">
        <f t="shared" si="3"/>
        <v>1</v>
      </c>
    </row>
    <row r="258" spans="1:5" hidden="1" x14ac:dyDescent="0.4">
      <c r="A258" s="105" t="s">
        <v>505</v>
      </c>
      <c r="B258" s="106" t="s">
        <v>506</v>
      </c>
      <c r="C258">
        <f>MATCH(B258,HP_OP!$C$2:$C$487,0)</f>
        <v>263</v>
      </c>
      <c r="D258" t="str">
        <f>IF(ISNUMBER(C258),"",MATCH(B258,HP_IP!$C$2:$C$388,0))</f>
        <v/>
      </c>
      <c r="E258" t="b">
        <f t="shared" si="3"/>
        <v>1</v>
      </c>
    </row>
    <row r="259" spans="1:5" hidden="1" x14ac:dyDescent="0.4">
      <c r="A259" s="105" t="s">
        <v>507</v>
      </c>
      <c r="B259" s="106" t="s">
        <v>508</v>
      </c>
      <c r="C259">
        <f>MATCH(B259,HP_OP!$C$2:$C$487,0)</f>
        <v>265</v>
      </c>
      <c r="D259" t="str">
        <f>IF(ISNUMBER(C259),"",MATCH(B259,HP_IP!$C$2:$C$388,0))</f>
        <v/>
      </c>
      <c r="E259" t="b">
        <f t="shared" ref="E259:E322" si="4">IF(AND(ISNA(C259),ISNA(D259)),FALSE,TRUE)</f>
        <v>1</v>
      </c>
    </row>
    <row r="260" spans="1:5" hidden="1" x14ac:dyDescent="0.4">
      <c r="A260" s="105" t="s">
        <v>509</v>
      </c>
      <c r="B260" s="106" t="s">
        <v>510</v>
      </c>
      <c r="C260">
        <f>MATCH(B260,HP_OP!$C$2:$C$487,0)</f>
        <v>267</v>
      </c>
      <c r="D260" t="str">
        <f>IF(ISNUMBER(C260),"",MATCH(B260,HP_IP!$C$2:$C$388,0))</f>
        <v/>
      </c>
      <c r="E260" t="b">
        <f t="shared" si="4"/>
        <v>1</v>
      </c>
    </row>
    <row r="261" spans="1:5" hidden="1" x14ac:dyDescent="0.4">
      <c r="A261" s="105" t="s">
        <v>511</v>
      </c>
      <c r="B261" s="106" t="s">
        <v>512</v>
      </c>
      <c r="C261">
        <f>MATCH(B261,HP_OP!$C$2:$C$487,0)</f>
        <v>268</v>
      </c>
      <c r="D261" t="str">
        <f>IF(ISNUMBER(C261),"",MATCH(B261,HP_IP!$C$2:$C$388,0))</f>
        <v/>
      </c>
      <c r="E261" t="b">
        <f t="shared" si="4"/>
        <v>1</v>
      </c>
    </row>
    <row r="262" spans="1:5" hidden="1" x14ac:dyDescent="0.4">
      <c r="A262" s="105" t="s">
        <v>513</v>
      </c>
      <c r="B262" s="106" t="s">
        <v>514</v>
      </c>
      <c r="C262">
        <f>MATCH(B262,HP_OP!$C$2:$C$487,0)</f>
        <v>269</v>
      </c>
      <c r="D262" t="str">
        <f>IF(ISNUMBER(C262),"",MATCH(B262,HP_IP!$C$2:$C$388,0))</f>
        <v/>
      </c>
      <c r="E262" t="b">
        <f t="shared" si="4"/>
        <v>1</v>
      </c>
    </row>
    <row r="263" spans="1:5" hidden="1" x14ac:dyDescent="0.4">
      <c r="A263" s="105" t="s">
        <v>515</v>
      </c>
      <c r="B263" s="106" t="s">
        <v>516</v>
      </c>
      <c r="C263">
        <f>MATCH(B263,HP_OP!$C$2:$C$487,0)</f>
        <v>270</v>
      </c>
      <c r="D263" t="str">
        <f>IF(ISNUMBER(C263),"",MATCH(B263,HP_IP!$C$2:$C$388,0))</f>
        <v/>
      </c>
      <c r="E263" t="b">
        <f t="shared" si="4"/>
        <v>1</v>
      </c>
    </row>
    <row r="264" spans="1:5" hidden="1" x14ac:dyDescent="0.4">
      <c r="A264" s="105" t="s">
        <v>517</v>
      </c>
      <c r="B264" s="106" t="s">
        <v>518</v>
      </c>
      <c r="C264" t="e">
        <f>MATCH(B264,HP_OP!$C$2:$C$487,0)</f>
        <v>#N/A</v>
      </c>
      <c r="D264" t="e">
        <f>IF(ISNUMBER(C264),"",MATCH(B264,HP_IP!$C$2:$C$388,0))</f>
        <v>#N/A</v>
      </c>
      <c r="E264" t="b">
        <f t="shared" si="4"/>
        <v>0</v>
      </c>
    </row>
    <row r="265" spans="1:5" hidden="1" x14ac:dyDescent="0.4">
      <c r="A265" s="105" t="s">
        <v>519</v>
      </c>
      <c r="B265" s="106" t="s">
        <v>520</v>
      </c>
      <c r="C265">
        <f>MATCH(B265,HP_OP!$C$2:$C$487,0)</f>
        <v>271</v>
      </c>
      <c r="D265" t="str">
        <f>IF(ISNUMBER(C265),"",MATCH(B265,HP_IP!$C$2:$C$388,0))</f>
        <v/>
      </c>
      <c r="E265" t="b">
        <f t="shared" si="4"/>
        <v>1</v>
      </c>
    </row>
    <row r="266" spans="1:5" hidden="1" x14ac:dyDescent="0.4">
      <c r="A266" s="105" t="s">
        <v>521</v>
      </c>
      <c r="B266" s="106" t="s">
        <v>522</v>
      </c>
      <c r="C266">
        <f>MATCH(B266,HP_OP!$C$2:$C$487,0)</f>
        <v>272</v>
      </c>
      <c r="D266" t="str">
        <f>IF(ISNUMBER(C266),"",MATCH(B266,HP_IP!$C$2:$C$388,0))</f>
        <v/>
      </c>
      <c r="E266" t="b">
        <f t="shared" si="4"/>
        <v>1</v>
      </c>
    </row>
    <row r="267" spans="1:5" hidden="1" x14ac:dyDescent="0.4">
      <c r="A267" s="105" t="s">
        <v>523</v>
      </c>
      <c r="B267" s="106" t="s">
        <v>524</v>
      </c>
      <c r="C267">
        <f>MATCH(B267,HP_OP!$C$2:$C$487,0)</f>
        <v>273</v>
      </c>
      <c r="D267" t="str">
        <f>IF(ISNUMBER(C267),"",MATCH(B267,HP_IP!$C$2:$C$388,0))</f>
        <v/>
      </c>
      <c r="E267" t="b">
        <f t="shared" si="4"/>
        <v>1</v>
      </c>
    </row>
    <row r="268" spans="1:5" hidden="1" x14ac:dyDescent="0.4">
      <c r="A268" s="105" t="s">
        <v>525</v>
      </c>
      <c r="B268" s="106" t="s">
        <v>526</v>
      </c>
      <c r="C268">
        <f>MATCH(B268,HP_OP!$C$2:$C$487,0)</f>
        <v>274</v>
      </c>
      <c r="D268" t="str">
        <f>IF(ISNUMBER(C268),"",MATCH(B268,HP_IP!$C$2:$C$388,0))</f>
        <v/>
      </c>
      <c r="E268" t="b">
        <f t="shared" si="4"/>
        <v>1</v>
      </c>
    </row>
    <row r="269" spans="1:5" hidden="1" x14ac:dyDescent="0.4">
      <c r="A269" s="105" t="s">
        <v>527</v>
      </c>
      <c r="B269" s="106" t="s">
        <v>528</v>
      </c>
      <c r="C269">
        <f>MATCH(B269,HP_OP!$C$2:$C$487,0)</f>
        <v>275</v>
      </c>
      <c r="D269" t="str">
        <f>IF(ISNUMBER(C269),"",MATCH(B269,HP_IP!$C$2:$C$388,0))</f>
        <v/>
      </c>
      <c r="E269" t="b">
        <f t="shared" si="4"/>
        <v>1</v>
      </c>
    </row>
    <row r="270" spans="1:5" hidden="1" x14ac:dyDescent="0.4">
      <c r="A270" s="105" t="s">
        <v>529</v>
      </c>
      <c r="B270" s="106" t="s">
        <v>530</v>
      </c>
      <c r="C270" t="e">
        <f>MATCH(B270,HP_OP!$C$2:$C$487,0)</f>
        <v>#N/A</v>
      </c>
      <c r="D270" t="e">
        <f>IF(ISNUMBER(C270),"",MATCH(B270,HP_IP!$C$2:$C$388,0))</f>
        <v>#N/A</v>
      </c>
      <c r="E270" t="b">
        <f t="shared" si="4"/>
        <v>0</v>
      </c>
    </row>
    <row r="271" spans="1:5" hidden="1" x14ac:dyDescent="0.4">
      <c r="A271" s="105" t="s">
        <v>531</v>
      </c>
      <c r="B271" s="106" t="s">
        <v>532</v>
      </c>
      <c r="C271">
        <f>MATCH(B271,HP_OP!$C$2:$C$487,0)</f>
        <v>276</v>
      </c>
      <c r="D271" t="str">
        <f>IF(ISNUMBER(C271),"",MATCH(B271,HP_IP!$C$2:$C$388,0))</f>
        <v/>
      </c>
      <c r="E271" t="b">
        <f t="shared" si="4"/>
        <v>1</v>
      </c>
    </row>
    <row r="272" spans="1:5" hidden="1" x14ac:dyDescent="0.4">
      <c r="A272" s="105" t="s">
        <v>533</v>
      </c>
      <c r="B272" s="106" t="s">
        <v>534</v>
      </c>
      <c r="C272">
        <f>MATCH(B272,HP_OP!$C$2:$C$487,0)</f>
        <v>278</v>
      </c>
      <c r="D272" t="str">
        <f>IF(ISNUMBER(C272),"",MATCH(B272,HP_IP!$C$2:$C$388,0))</f>
        <v/>
      </c>
      <c r="E272" t="b">
        <f t="shared" si="4"/>
        <v>1</v>
      </c>
    </row>
    <row r="273" spans="1:5" hidden="1" x14ac:dyDescent="0.4">
      <c r="A273" s="105" t="s">
        <v>535</v>
      </c>
      <c r="B273" s="106" t="s">
        <v>536</v>
      </c>
      <c r="C273">
        <f>MATCH(B273,HP_OP!$C$2:$C$487,0)</f>
        <v>279</v>
      </c>
      <c r="D273" t="str">
        <f>IF(ISNUMBER(C273),"",MATCH(B273,HP_IP!$C$2:$C$388,0))</f>
        <v/>
      </c>
      <c r="E273" t="b">
        <f t="shared" si="4"/>
        <v>1</v>
      </c>
    </row>
    <row r="274" spans="1:5" hidden="1" x14ac:dyDescent="0.4">
      <c r="A274" s="105" t="s">
        <v>537</v>
      </c>
      <c r="B274" s="106" t="s">
        <v>538</v>
      </c>
      <c r="C274">
        <f>MATCH(B274,HP_OP!$C$2:$C$487,0)</f>
        <v>280</v>
      </c>
      <c r="D274" t="str">
        <f>IF(ISNUMBER(C274),"",MATCH(B274,HP_IP!$C$2:$C$388,0))</f>
        <v/>
      </c>
      <c r="E274" t="b">
        <f t="shared" si="4"/>
        <v>1</v>
      </c>
    </row>
    <row r="275" spans="1:5" hidden="1" x14ac:dyDescent="0.4">
      <c r="A275" s="105" t="s">
        <v>539</v>
      </c>
      <c r="B275" s="106" t="s">
        <v>540</v>
      </c>
      <c r="C275">
        <f>MATCH(B275,HP_OP!$C$2:$C$487,0)</f>
        <v>281</v>
      </c>
      <c r="D275" t="str">
        <f>IF(ISNUMBER(C275),"",MATCH(B275,HP_IP!$C$2:$C$388,0))</f>
        <v/>
      </c>
      <c r="E275" t="b">
        <f t="shared" si="4"/>
        <v>1</v>
      </c>
    </row>
    <row r="276" spans="1:5" hidden="1" x14ac:dyDescent="0.4">
      <c r="A276" s="105" t="s">
        <v>541</v>
      </c>
      <c r="B276" s="106" t="s">
        <v>542</v>
      </c>
      <c r="C276">
        <f>MATCH(B276,HP_OP!$C$2:$C$487,0)</f>
        <v>282</v>
      </c>
      <c r="D276" t="str">
        <f>IF(ISNUMBER(C276),"",MATCH(B276,HP_IP!$C$2:$C$388,0))</f>
        <v/>
      </c>
      <c r="E276" t="b">
        <f t="shared" si="4"/>
        <v>1</v>
      </c>
    </row>
    <row r="277" spans="1:5" hidden="1" x14ac:dyDescent="0.4">
      <c r="A277" s="105" t="s">
        <v>543</v>
      </c>
      <c r="B277" s="106" t="s">
        <v>544</v>
      </c>
      <c r="C277">
        <f>MATCH(B277,HP_OP!$C$2:$C$487,0)</f>
        <v>481</v>
      </c>
      <c r="D277" t="str">
        <f>IF(ISNUMBER(C277),"",MATCH(B277,HP_IP!$C$2:$C$388,0))</f>
        <v/>
      </c>
      <c r="E277" t="b">
        <f t="shared" si="4"/>
        <v>1</v>
      </c>
    </row>
    <row r="278" spans="1:5" hidden="1" x14ac:dyDescent="0.4">
      <c r="A278" s="105" t="s">
        <v>545</v>
      </c>
      <c r="B278" s="106" t="s">
        <v>546</v>
      </c>
      <c r="C278">
        <f>MATCH(B278,HP_OP!$C$2:$C$487,0)</f>
        <v>283</v>
      </c>
      <c r="D278" t="str">
        <f>IF(ISNUMBER(C278),"",MATCH(B278,HP_IP!$C$2:$C$388,0))</f>
        <v/>
      </c>
      <c r="E278" t="b">
        <f t="shared" si="4"/>
        <v>1</v>
      </c>
    </row>
    <row r="279" spans="1:5" hidden="1" x14ac:dyDescent="0.4">
      <c r="A279" s="105" t="s">
        <v>547</v>
      </c>
      <c r="B279" s="106" t="s">
        <v>548</v>
      </c>
      <c r="C279" t="e">
        <f>MATCH(B279,HP_OP!$C$2:$C$487,0)</f>
        <v>#N/A</v>
      </c>
      <c r="D279">
        <f>IF(ISNUMBER(C279),"",MATCH(B279,HP_IP!$C$2:$C$388,0))</f>
        <v>183</v>
      </c>
      <c r="E279" t="b">
        <f t="shared" si="4"/>
        <v>1</v>
      </c>
    </row>
    <row r="280" spans="1:5" hidden="1" x14ac:dyDescent="0.4">
      <c r="A280" s="105" t="s">
        <v>549</v>
      </c>
      <c r="B280" s="106" t="s">
        <v>550</v>
      </c>
      <c r="C280" t="e">
        <f>MATCH(B280,HP_OP!$C$2:$C$487,0)</f>
        <v>#N/A</v>
      </c>
      <c r="D280">
        <f>IF(ISNUMBER(C280),"",MATCH(B280,HP_IP!$C$2:$C$388,0))</f>
        <v>184</v>
      </c>
      <c r="E280" t="b">
        <f t="shared" si="4"/>
        <v>1</v>
      </c>
    </row>
    <row r="281" spans="1:5" hidden="1" x14ac:dyDescent="0.4">
      <c r="A281" s="105" t="s">
        <v>551</v>
      </c>
      <c r="B281" s="106" t="s">
        <v>552</v>
      </c>
      <c r="C281">
        <f>MATCH(B281,HP_OP!$C$2:$C$487,0)</f>
        <v>284</v>
      </c>
      <c r="D281" t="str">
        <f>IF(ISNUMBER(C281),"",MATCH(B281,HP_IP!$C$2:$C$388,0))</f>
        <v/>
      </c>
      <c r="E281" t="b">
        <f t="shared" si="4"/>
        <v>1</v>
      </c>
    </row>
    <row r="282" spans="1:5" hidden="1" x14ac:dyDescent="0.4">
      <c r="A282" s="105" t="s">
        <v>553</v>
      </c>
      <c r="B282" s="106" t="s">
        <v>554</v>
      </c>
      <c r="C282">
        <f>MATCH(B282,HP_OP!$C$2:$C$487,0)</f>
        <v>285</v>
      </c>
      <c r="D282" t="str">
        <f>IF(ISNUMBER(C282),"",MATCH(B282,HP_IP!$C$2:$C$388,0))</f>
        <v/>
      </c>
      <c r="E282" t="b">
        <f t="shared" si="4"/>
        <v>1</v>
      </c>
    </row>
    <row r="283" spans="1:5" hidden="1" x14ac:dyDescent="0.4">
      <c r="A283" s="105" t="s">
        <v>555</v>
      </c>
      <c r="B283" s="106" t="s">
        <v>556</v>
      </c>
      <c r="C283">
        <f>MATCH(B283,HP_OP!$C$2:$C$487,0)</f>
        <v>286</v>
      </c>
      <c r="D283" t="str">
        <f>IF(ISNUMBER(C283),"",MATCH(B283,HP_IP!$C$2:$C$388,0))</f>
        <v/>
      </c>
      <c r="E283" t="b">
        <f t="shared" si="4"/>
        <v>1</v>
      </c>
    </row>
    <row r="284" spans="1:5" hidden="1" x14ac:dyDescent="0.4">
      <c r="A284" s="105" t="s">
        <v>557</v>
      </c>
      <c r="B284" s="106" t="s">
        <v>558</v>
      </c>
      <c r="C284" t="e">
        <f>MATCH(B284,HP_OP!$C$2:$C$487,0)</f>
        <v>#N/A</v>
      </c>
      <c r="D284">
        <f>IF(ISNUMBER(C284),"",MATCH(B284,HP_IP!$C$2:$C$388,0))</f>
        <v>186</v>
      </c>
      <c r="E284" t="b">
        <f t="shared" si="4"/>
        <v>1</v>
      </c>
    </row>
    <row r="285" spans="1:5" hidden="1" x14ac:dyDescent="0.4">
      <c r="A285" s="105" t="s">
        <v>559</v>
      </c>
      <c r="B285" s="106" t="s">
        <v>560</v>
      </c>
      <c r="C285">
        <f>MATCH(B285,HP_OP!$C$2:$C$487,0)</f>
        <v>288</v>
      </c>
      <c r="D285" t="str">
        <f>IF(ISNUMBER(C285),"",MATCH(B285,HP_IP!$C$2:$C$388,0))</f>
        <v/>
      </c>
      <c r="E285" t="b">
        <f t="shared" si="4"/>
        <v>1</v>
      </c>
    </row>
    <row r="286" spans="1:5" hidden="1" x14ac:dyDescent="0.4">
      <c r="A286" s="105" t="s">
        <v>561</v>
      </c>
      <c r="B286" s="106" t="s">
        <v>562</v>
      </c>
      <c r="C286" t="e">
        <f>MATCH(B286,HP_OP!$C$2:$C$487,0)</f>
        <v>#N/A</v>
      </c>
      <c r="D286">
        <f>IF(ISNUMBER(C286),"",MATCH(B286,HP_IP!$C$2:$C$388,0))</f>
        <v>188</v>
      </c>
      <c r="E286" t="b">
        <f t="shared" si="4"/>
        <v>1</v>
      </c>
    </row>
    <row r="287" spans="1:5" hidden="1" x14ac:dyDescent="0.4">
      <c r="A287" s="105" t="s">
        <v>563</v>
      </c>
      <c r="B287" s="106" t="s">
        <v>564</v>
      </c>
      <c r="C287" t="e">
        <f>MATCH(B287,HP_OP!$C$2:$C$487,0)</f>
        <v>#N/A</v>
      </c>
      <c r="D287" t="e">
        <f>IF(ISNUMBER(C287),"",MATCH(B287,HP_IP!$C$2:$C$388,0))</f>
        <v>#N/A</v>
      </c>
      <c r="E287" t="b">
        <f t="shared" si="4"/>
        <v>0</v>
      </c>
    </row>
    <row r="288" spans="1:5" hidden="1" x14ac:dyDescent="0.4">
      <c r="A288" s="105" t="s">
        <v>565</v>
      </c>
      <c r="B288" s="106" t="s">
        <v>566</v>
      </c>
      <c r="C288">
        <f>MATCH(B288,HP_OP!$C$2:$C$487,0)</f>
        <v>291</v>
      </c>
      <c r="D288" t="str">
        <f>IF(ISNUMBER(C288),"",MATCH(B288,HP_IP!$C$2:$C$388,0))</f>
        <v/>
      </c>
      <c r="E288" t="b">
        <f t="shared" si="4"/>
        <v>1</v>
      </c>
    </row>
    <row r="289" spans="1:5" hidden="1" x14ac:dyDescent="0.4">
      <c r="A289" s="105" t="s">
        <v>567</v>
      </c>
      <c r="B289" s="106" t="s">
        <v>568</v>
      </c>
      <c r="C289" t="e">
        <f>MATCH(B289,HP_OP!$C$2:$C$487,0)</f>
        <v>#N/A</v>
      </c>
      <c r="D289" t="e">
        <f>IF(ISNUMBER(C289),"",MATCH(B289,HP_IP!$C$2:$C$388,0))</f>
        <v>#N/A</v>
      </c>
      <c r="E289" t="b">
        <f t="shared" si="4"/>
        <v>0</v>
      </c>
    </row>
    <row r="290" spans="1:5" hidden="1" x14ac:dyDescent="0.4">
      <c r="A290" s="105" t="s">
        <v>569</v>
      </c>
      <c r="B290" s="106" t="s">
        <v>570</v>
      </c>
      <c r="C290" t="e">
        <f>MATCH(B290,HP_OP!$C$2:$C$487,0)</f>
        <v>#N/A</v>
      </c>
      <c r="D290" t="e">
        <f>IF(ISNUMBER(C290),"",MATCH(B290,HP_IP!$C$2:$C$388,0))</f>
        <v>#N/A</v>
      </c>
      <c r="E290" t="b">
        <f t="shared" si="4"/>
        <v>0</v>
      </c>
    </row>
    <row r="291" spans="1:5" hidden="1" x14ac:dyDescent="0.4">
      <c r="A291" s="105" t="s">
        <v>571</v>
      </c>
      <c r="B291" s="106" t="s">
        <v>572</v>
      </c>
      <c r="C291" t="e">
        <f>MATCH(B291,HP_OP!$C$2:$C$487,0)</f>
        <v>#N/A</v>
      </c>
      <c r="D291" t="e">
        <f>IF(ISNUMBER(C291),"",MATCH(B291,HP_IP!$C$2:$C$388,0))</f>
        <v>#N/A</v>
      </c>
      <c r="E291" t="b">
        <f t="shared" si="4"/>
        <v>0</v>
      </c>
    </row>
    <row r="292" spans="1:5" hidden="1" x14ac:dyDescent="0.4">
      <c r="A292" s="105" t="s">
        <v>573</v>
      </c>
      <c r="B292" s="106" t="s">
        <v>574</v>
      </c>
      <c r="C292" t="e">
        <f>MATCH(B292,HP_OP!$C$2:$C$487,0)</f>
        <v>#N/A</v>
      </c>
      <c r="D292" t="e">
        <f>IF(ISNUMBER(C292),"",MATCH(B292,HP_IP!$C$2:$C$388,0))</f>
        <v>#N/A</v>
      </c>
      <c r="E292" t="b">
        <f t="shared" si="4"/>
        <v>0</v>
      </c>
    </row>
    <row r="293" spans="1:5" hidden="1" x14ac:dyDescent="0.4">
      <c r="A293" s="105" t="s">
        <v>575</v>
      </c>
      <c r="B293" s="106" t="s">
        <v>576</v>
      </c>
      <c r="C293" t="e">
        <f>MATCH(B293,HP_OP!$C$2:$C$487,0)</f>
        <v>#N/A</v>
      </c>
      <c r="D293" t="e">
        <f>IF(ISNUMBER(C293),"",MATCH(B293,HP_IP!$C$2:$C$388,0))</f>
        <v>#N/A</v>
      </c>
      <c r="E293" t="b">
        <f t="shared" si="4"/>
        <v>0</v>
      </c>
    </row>
    <row r="294" spans="1:5" hidden="1" x14ac:dyDescent="0.4">
      <c r="A294" s="105" t="s">
        <v>577</v>
      </c>
      <c r="B294" s="106" t="s">
        <v>578</v>
      </c>
      <c r="C294">
        <f>MATCH(B294,HP_OP!$C$2:$C$487,0)</f>
        <v>292</v>
      </c>
      <c r="D294" t="str">
        <f>IF(ISNUMBER(C294),"",MATCH(B294,HP_IP!$C$2:$C$388,0))</f>
        <v/>
      </c>
      <c r="E294" t="b">
        <f t="shared" si="4"/>
        <v>1</v>
      </c>
    </row>
    <row r="295" spans="1:5" hidden="1" x14ac:dyDescent="0.4">
      <c r="A295" s="105" t="s">
        <v>579</v>
      </c>
      <c r="B295" s="106" t="s">
        <v>580</v>
      </c>
      <c r="C295" t="e">
        <f>MATCH(B295,HP_OP!$C$2:$C$487,0)</f>
        <v>#N/A</v>
      </c>
      <c r="D295">
        <f>IF(ISNUMBER(C295),"",MATCH(B295,HP_IP!$C$2:$C$388,0))</f>
        <v>190</v>
      </c>
      <c r="E295" t="b">
        <f t="shared" si="4"/>
        <v>1</v>
      </c>
    </row>
    <row r="296" spans="1:5" hidden="1" x14ac:dyDescent="0.4">
      <c r="A296" s="107" t="s">
        <v>581</v>
      </c>
      <c r="B296" s="106" t="s">
        <v>582</v>
      </c>
      <c r="C296" t="e">
        <f>MATCH(B296,HP_OP!$C$2:$C$487,0)</f>
        <v>#N/A</v>
      </c>
      <c r="D296" t="e">
        <f>IF(ISNUMBER(C296),"",MATCH(B296,HP_IP!$C$2:$C$388,0))</f>
        <v>#N/A</v>
      </c>
      <c r="E296" t="b">
        <f t="shared" si="4"/>
        <v>0</v>
      </c>
    </row>
    <row r="297" spans="1:5" hidden="1" x14ac:dyDescent="0.4">
      <c r="A297" s="105" t="s">
        <v>581</v>
      </c>
      <c r="B297" s="106" t="s">
        <v>583</v>
      </c>
      <c r="C297" t="e">
        <f>MATCH(B297,HP_OP!$C$2:$C$487,0)</f>
        <v>#N/A</v>
      </c>
      <c r="D297" t="e">
        <f>IF(ISNUMBER(C297),"",MATCH(B297,HP_IP!$C$2:$C$388,0))</f>
        <v>#N/A</v>
      </c>
      <c r="E297" t="b">
        <f t="shared" si="4"/>
        <v>0</v>
      </c>
    </row>
    <row r="298" spans="1:5" hidden="1" x14ac:dyDescent="0.4">
      <c r="A298" s="105" t="s">
        <v>584</v>
      </c>
      <c r="B298" s="106" t="s">
        <v>585</v>
      </c>
      <c r="C298" t="e">
        <f>MATCH(B298,HP_OP!$C$2:$C$487,0)</f>
        <v>#N/A</v>
      </c>
      <c r="D298" t="e">
        <f>IF(ISNUMBER(C298),"",MATCH(B298,HP_IP!$C$2:$C$388,0))</f>
        <v>#N/A</v>
      </c>
      <c r="E298" t="b">
        <f t="shared" si="4"/>
        <v>0</v>
      </c>
    </row>
    <row r="299" spans="1:5" hidden="1" x14ac:dyDescent="0.4">
      <c r="A299" s="105" t="s">
        <v>586</v>
      </c>
      <c r="B299" s="106" t="s">
        <v>587</v>
      </c>
      <c r="C299" t="e">
        <f>MATCH(B299,HP_OP!$C$2:$C$487,0)</f>
        <v>#N/A</v>
      </c>
      <c r="D299">
        <f>IF(ISNUMBER(C299),"",MATCH(B299,HP_IP!$C$2:$C$388,0))</f>
        <v>191</v>
      </c>
      <c r="E299" t="b">
        <f t="shared" si="4"/>
        <v>1</v>
      </c>
    </row>
    <row r="300" spans="1:5" hidden="1" x14ac:dyDescent="0.4">
      <c r="A300" s="105" t="s">
        <v>588</v>
      </c>
      <c r="B300" s="106" t="s">
        <v>589</v>
      </c>
      <c r="C300" t="e">
        <f>MATCH(B300,HP_OP!$C$2:$C$487,0)</f>
        <v>#N/A</v>
      </c>
      <c r="D300" t="e">
        <f>IF(ISNUMBER(C300),"",MATCH(B300,HP_IP!$C$2:$C$388,0))</f>
        <v>#N/A</v>
      </c>
      <c r="E300" t="b">
        <f t="shared" si="4"/>
        <v>0</v>
      </c>
    </row>
    <row r="301" spans="1:5" hidden="1" x14ac:dyDescent="0.4">
      <c r="A301" s="105" t="s">
        <v>590</v>
      </c>
      <c r="B301" s="106" t="s">
        <v>591</v>
      </c>
      <c r="C301" t="e">
        <f>MATCH(B301,HP_OP!$C$2:$C$487,0)</f>
        <v>#N/A</v>
      </c>
      <c r="D301" t="e">
        <f>IF(ISNUMBER(C301),"",MATCH(B301,HP_IP!$C$2:$C$388,0))</f>
        <v>#N/A</v>
      </c>
      <c r="E301" t="b">
        <f t="shared" si="4"/>
        <v>0</v>
      </c>
    </row>
    <row r="302" spans="1:5" hidden="1" x14ac:dyDescent="0.4">
      <c r="A302" s="105" t="s">
        <v>592</v>
      </c>
      <c r="B302" s="106" t="s">
        <v>593</v>
      </c>
      <c r="C302" t="e">
        <f>MATCH(B302,HP_OP!$C$2:$C$487,0)</f>
        <v>#N/A</v>
      </c>
      <c r="D302">
        <f>IF(ISNUMBER(C302),"",MATCH(B302,HP_IP!$C$2:$C$388,0))</f>
        <v>192</v>
      </c>
      <c r="E302" t="b">
        <f t="shared" si="4"/>
        <v>1</v>
      </c>
    </row>
    <row r="303" spans="1:5" hidden="1" x14ac:dyDescent="0.4">
      <c r="A303" s="105" t="s">
        <v>594</v>
      </c>
      <c r="B303" s="106" t="s">
        <v>595</v>
      </c>
      <c r="C303" t="e">
        <f>MATCH(B303,HP_OP!$C$2:$C$487,0)</f>
        <v>#N/A</v>
      </c>
      <c r="D303">
        <f>IF(ISNUMBER(C303),"",MATCH(B303,HP_IP!$C$2:$C$388,0))</f>
        <v>193</v>
      </c>
      <c r="E303" t="b">
        <f t="shared" si="4"/>
        <v>1</v>
      </c>
    </row>
    <row r="304" spans="1:5" hidden="1" x14ac:dyDescent="0.4">
      <c r="A304" s="105" t="s">
        <v>596</v>
      </c>
      <c r="B304" s="106" t="s">
        <v>597</v>
      </c>
      <c r="C304" t="e">
        <f>MATCH(B304,HP_OP!$C$2:$C$487,0)</f>
        <v>#N/A</v>
      </c>
      <c r="D304">
        <f>IF(ISNUMBER(C304),"",MATCH(B304,HP_IP!$C$2:$C$388,0))</f>
        <v>194</v>
      </c>
      <c r="E304" t="b">
        <f t="shared" si="4"/>
        <v>1</v>
      </c>
    </row>
    <row r="305" spans="1:5" hidden="1" x14ac:dyDescent="0.4">
      <c r="A305" s="105" t="s">
        <v>598</v>
      </c>
      <c r="B305" s="106" t="s">
        <v>599</v>
      </c>
      <c r="C305" t="e">
        <f>MATCH(B305,HP_OP!$C$2:$C$487,0)</f>
        <v>#N/A</v>
      </c>
      <c r="D305">
        <f>IF(ISNUMBER(C305),"",MATCH(B305,HP_IP!$C$2:$C$388,0))</f>
        <v>195</v>
      </c>
      <c r="E305" t="b">
        <f t="shared" si="4"/>
        <v>1</v>
      </c>
    </row>
    <row r="306" spans="1:5" hidden="1" x14ac:dyDescent="0.4">
      <c r="A306" s="105" t="s">
        <v>600</v>
      </c>
      <c r="B306" s="106" t="s">
        <v>601</v>
      </c>
      <c r="C306">
        <f>MATCH(B306,HP_OP!$C$2:$C$487,0)</f>
        <v>299</v>
      </c>
      <c r="D306" t="str">
        <f>IF(ISNUMBER(C306),"",MATCH(B306,HP_IP!$C$2:$C$388,0))</f>
        <v/>
      </c>
      <c r="E306" t="b">
        <f t="shared" si="4"/>
        <v>1</v>
      </c>
    </row>
    <row r="307" spans="1:5" hidden="1" x14ac:dyDescent="0.4">
      <c r="A307" s="105" t="s">
        <v>602</v>
      </c>
      <c r="B307" s="106" t="s">
        <v>603</v>
      </c>
      <c r="C307" t="e">
        <f>MATCH(B307,HP_OP!$C$2:$C$487,0)</f>
        <v>#N/A</v>
      </c>
      <c r="D307" t="e">
        <f>IF(ISNUMBER(C307),"",MATCH(B307,HP_IP!$C$2:$C$388,0))</f>
        <v>#N/A</v>
      </c>
      <c r="E307" t="b">
        <f t="shared" si="4"/>
        <v>0</v>
      </c>
    </row>
    <row r="308" spans="1:5" hidden="1" x14ac:dyDescent="0.4">
      <c r="A308" s="107" t="s">
        <v>604</v>
      </c>
      <c r="B308" s="106" t="s">
        <v>605</v>
      </c>
      <c r="C308" t="e">
        <f>MATCH(B308,HP_OP!$C$2:$C$487,0)</f>
        <v>#N/A</v>
      </c>
      <c r="D308" t="e">
        <f>IF(ISNUMBER(C308),"",MATCH(B308,HP_IP!$C$2:$C$388,0))</f>
        <v>#N/A</v>
      </c>
      <c r="E308" t="b">
        <f t="shared" si="4"/>
        <v>0</v>
      </c>
    </row>
    <row r="309" spans="1:5" hidden="1" x14ac:dyDescent="0.4">
      <c r="A309" s="105" t="s">
        <v>604</v>
      </c>
      <c r="B309" s="106" t="s">
        <v>606</v>
      </c>
      <c r="C309">
        <f>MATCH(B309,HP_OP!$C$2:$C$487,0)</f>
        <v>300</v>
      </c>
      <c r="D309" t="str">
        <f>IF(ISNUMBER(C309),"",MATCH(B309,HP_IP!$C$2:$C$388,0))</f>
        <v/>
      </c>
      <c r="E309" t="b">
        <f t="shared" si="4"/>
        <v>1</v>
      </c>
    </row>
    <row r="310" spans="1:5" hidden="1" x14ac:dyDescent="0.4">
      <c r="A310" s="105" t="s">
        <v>607</v>
      </c>
      <c r="B310" s="106" t="s">
        <v>608</v>
      </c>
      <c r="C310" t="e">
        <f>MATCH(B310,HP_OP!$C$2:$C$487,0)</f>
        <v>#N/A</v>
      </c>
      <c r="D310">
        <f>IF(ISNUMBER(C310),"",MATCH(B310,HP_IP!$C$2:$C$388,0))</f>
        <v>199</v>
      </c>
      <c r="E310" t="b">
        <f t="shared" si="4"/>
        <v>1</v>
      </c>
    </row>
    <row r="311" spans="1:5" hidden="1" x14ac:dyDescent="0.4">
      <c r="A311" s="105" t="s">
        <v>609</v>
      </c>
      <c r="B311" s="106" t="s">
        <v>610</v>
      </c>
      <c r="C311" t="e">
        <f>MATCH(B311,HP_OP!$C$2:$C$487,0)</f>
        <v>#N/A</v>
      </c>
      <c r="D311">
        <f>IF(ISNUMBER(C311),"",MATCH(B311,HP_IP!$C$2:$C$388,0))</f>
        <v>201</v>
      </c>
      <c r="E311" t="b">
        <f t="shared" si="4"/>
        <v>1</v>
      </c>
    </row>
    <row r="312" spans="1:5" hidden="1" x14ac:dyDescent="0.4">
      <c r="A312" s="105" t="s">
        <v>611</v>
      </c>
      <c r="B312" s="106" t="s">
        <v>612</v>
      </c>
      <c r="C312" t="e">
        <f>MATCH(B312,HP_OP!$C$2:$C$487,0)</f>
        <v>#N/A</v>
      </c>
      <c r="D312" t="e">
        <f>IF(ISNUMBER(C312),"",MATCH(B312,HP_IP!$C$2:$C$388,0))</f>
        <v>#N/A</v>
      </c>
      <c r="E312" t="b">
        <f t="shared" si="4"/>
        <v>0</v>
      </c>
    </row>
    <row r="313" spans="1:5" hidden="1" x14ac:dyDescent="0.4">
      <c r="A313" s="105" t="s">
        <v>613</v>
      </c>
      <c r="B313" s="106" t="s">
        <v>614</v>
      </c>
      <c r="C313" t="e">
        <f>MATCH(B313,HP_OP!$C$2:$C$487,0)</f>
        <v>#N/A</v>
      </c>
      <c r="D313" t="e">
        <f>IF(ISNUMBER(C313),"",MATCH(B313,HP_IP!$C$2:$C$388,0))</f>
        <v>#N/A</v>
      </c>
      <c r="E313" t="b">
        <f t="shared" si="4"/>
        <v>0</v>
      </c>
    </row>
    <row r="314" spans="1:5" hidden="1" x14ac:dyDescent="0.4">
      <c r="A314" s="105" t="s">
        <v>615</v>
      </c>
      <c r="B314" s="106" t="s">
        <v>616</v>
      </c>
      <c r="C314" t="e">
        <f>MATCH(B314,HP_OP!$C$2:$C$487,0)</f>
        <v>#N/A</v>
      </c>
      <c r="D314" t="e">
        <f>IF(ISNUMBER(C314),"",MATCH(B314,HP_IP!$C$2:$C$388,0))</f>
        <v>#N/A</v>
      </c>
      <c r="E314" t="b">
        <f t="shared" si="4"/>
        <v>0</v>
      </c>
    </row>
    <row r="315" spans="1:5" hidden="1" x14ac:dyDescent="0.4">
      <c r="A315" s="105" t="s">
        <v>617</v>
      </c>
      <c r="B315" s="106" t="s">
        <v>618</v>
      </c>
      <c r="C315">
        <f>MATCH(B315,HP_OP!$C$2:$C$487,0)</f>
        <v>304</v>
      </c>
      <c r="D315" t="str">
        <f>IF(ISNUMBER(C315),"",MATCH(B315,HP_IP!$C$2:$C$388,0))</f>
        <v/>
      </c>
      <c r="E315" t="b">
        <f t="shared" si="4"/>
        <v>1</v>
      </c>
    </row>
    <row r="316" spans="1:5" hidden="1" x14ac:dyDescent="0.4">
      <c r="A316" s="105" t="s">
        <v>619</v>
      </c>
      <c r="B316" s="106" t="s">
        <v>620</v>
      </c>
      <c r="C316" t="e">
        <f>MATCH(B316,HP_OP!$C$2:$C$487,0)</f>
        <v>#N/A</v>
      </c>
      <c r="D316" t="e">
        <f>IF(ISNUMBER(C316),"",MATCH(B316,HP_IP!$C$2:$C$388,0))</f>
        <v>#N/A</v>
      </c>
      <c r="E316" t="b">
        <f t="shared" si="4"/>
        <v>0</v>
      </c>
    </row>
    <row r="317" spans="1:5" hidden="1" x14ac:dyDescent="0.4">
      <c r="A317" s="105" t="s">
        <v>621</v>
      </c>
      <c r="B317" s="106" t="s">
        <v>622</v>
      </c>
      <c r="C317" t="e">
        <f>MATCH(B317,HP_OP!$C$2:$C$487,0)</f>
        <v>#N/A</v>
      </c>
      <c r="D317">
        <f>IF(ISNUMBER(C317),"",MATCH(B317,HP_IP!$C$2:$C$388,0))</f>
        <v>203</v>
      </c>
      <c r="E317" t="b">
        <f t="shared" si="4"/>
        <v>1</v>
      </c>
    </row>
    <row r="318" spans="1:5" hidden="1" x14ac:dyDescent="0.4">
      <c r="A318" s="105" t="s">
        <v>623</v>
      </c>
      <c r="B318" s="106" t="s">
        <v>624</v>
      </c>
      <c r="C318">
        <f>MATCH(B318,HP_OP!$C$2:$C$487,0)</f>
        <v>305</v>
      </c>
      <c r="D318" t="str">
        <f>IF(ISNUMBER(C318),"",MATCH(B318,HP_IP!$C$2:$C$388,0))</f>
        <v/>
      </c>
      <c r="E318" t="b">
        <f t="shared" si="4"/>
        <v>1</v>
      </c>
    </row>
    <row r="319" spans="1:5" hidden="1" x14ac:dyDescent="0.4">
      <c r="A319" s="105" t="s">
        <v>625</v>
      </c>
      <c r="B319" s="106" t="s">
        <v>626</v>
      </c>
      <c r="C319" t="e">
        <f>MATCH(B319,HP_OP!$C$2:$C$487,0)</f>
        <v>#N/A</v>
      </c>
      <c r="D319" t="e">
        <f>IF(ISNUMBER(C319),"",MATCH(B319,HP_IP!$C$2:$C$388,0))</f>
        <v>#N/A</v>
      </c>
      <c r="E319" t="b">
        <f t="shared" si="4"/>
        <v>0</v>
      </c>
    </row>
    <row r="320" spans="1:5" hidden="1" x14ac:dyDescent="0.4">
      <c r="A320" s="105" t="s">
        <v>627</v>
      </c>
      <c r="B320" s="106" t="s">
        <v>628</v>
      </c>
      <c r="C320" t="e">
        <f>MATCH(B320,HP_OP!$C$2:$C$487,0)</f>
        <v>#N/A</v>
      </c>
      <c r="D320" t="e">
        <f>IF(ISNUMBER(C320),"",MATCH(B320,HP_IP!$C$2:$C$388,0))</f>
        <v>#N/A</v>
      </c>
      <c r="E320" t="b">
        <f t="shared" si="4"/>
        <v>0</v>
      </c>
    </row>
    <row r="321" spans="1:5" hidden="1" x14ac:dyDescent="0.4">
      <c r="A321" s="105" t="s">
        <v>629</v>
      </c>
      <c r="B321" s="106" t="s">
        <v>630</v>
      </c>
      <c r="C321">
        <f>MATCH(B321,HP_OP!$C$2:$C$487,0)</f>
        <v>308</v>
      </c>
      <c r="D321" t="str">
        <f>IF(ISNUMBER(C321),"",MATCH(B321,HP_IP!$C$2:$C$388,0))</f>
        <v/>
      </c>
      <c r="E321" t="b">
        <f t="shared" si="4"/>
        <v>1</v>
      </c>
    </row>
    <row r="322" spans="1:5" hidden="1" x14ac:dyDescent="0.4">
      <c r="A322" s="105" t="s">
        <v>631</v>
      </c>
      <c r="B322" s="106" t="s">
        <v>632</v>
      </c>
      <c r="C322" t="e">
        <f>MATCH(B322,HP_OP!$C$2:$C$487,0)</f>
        <v>#N/A</v>
      </c>
      <c r="D322">
        <f>IF(ISNUMBER(C322),"",MATCH(B322,HP_IP!$C$2:$C$388,0))</f>
        <v>206</v>
      </c>
      <c r="E322" t="b">
        <f t="shared" si="4"/>
        <v>1</v>
      </c>
    </row>
    <row r="323" spans="1:5" hidden="1" x14ac:dyDescent="0.4">
      <c r="A323" s="105" t="s">
        <v>633</v>
      </c>
      <c r="B323" s="106" t="s">
        <v>634</v>
      </c>
      <c r="C323">
        <f>MATCH(B323,HP_OP!$C$2:$C$487,0)</f>
        <v>310</v>
      </c>
      <c r="D323" t="str">
        <f>IF(ISNUMBER(C323),"",MATCH(B323,HP_IP!$C$2:$C$388,0))</f>
        <v/>
      </c>
      <c r="E323" t="b">
        <f t="shared" ref="E323:E386" si="5">IF(AND(ISNA(C323),ISNA(D323)),FALSE,TRUE)</f>
        <v>1</v>
      </c>
    </row>
    <row r="324" spans="1:5" hidden="1" x14ac:dyDescent="0.4">
      <c r="A324" s="105" t="s">
        <v>635</v>
      </c>
      <c r="B324" s="106" t="s">
        <v>636</v>
      </c>
      <c r="C324">
        <f>MATCH(B324,HP_OP!$C$2:$C$487,0)</f>
        <v>311</v>
      </c>
      <c r="D324" t="str">
        <f>IF(ISNUMBER(C324),"",MATCH(B324,HP_IP!$C$2:$C$388,0))</f>
        <v/>
      </c>
      <c r="E324" t="b">
        <f t="shared" si="5"/>
        <v>1</v>
      </c>
    </row>
    <row r="325" spans="1:5" hidden="1" x14ac:dyDescent="0.4">
      <c r="A325" s="107" t="s">
        <v>637</v>
      </c>
      <c r="B325" s="106" t="s">
        <v>638</v>
      </c>
      <c r="C325" t="e">
        <f>MATCH(B325,HP_OP!$C$2:$C$487,0)</f>
        <v>#N/A</v>
      </c>
      <c r="D325" t="e">
        <f>IF(ISNUMBER(C325),"",MATCH(B325,HP_IP!$C$2:$C$388,0))</f>
        <v>#N/A</v>
      </c>
      <c r="E325" t="b">
        <f t="shared" si="5"/>
        <v>0</v>
      </c>
    </row>
    <row r="326" spans="1:5" hidden="1" x14ac:dyDescent="0.4">
      <c r="A326" s="107" t="s">
        <v>637</v>
      </c>
      <c r="B326" s="106" t="s">
        <v>639</v>
      </c>
      <c r="C326" t="e">
        <f>MATCH(B326,HP_OP!$C$2:$C$487,0)</f>
        <v>#N/A</v>
      </c>
      <c r="D326" t="e">
        <f>IF(ISNUMBER(C326),"",MATCH(B326,HP_IP!$C$2:$C$388,0))</f>
        <v>#N/A</v>
      </c>
      <c r="E326" t="b">
        <f t="shared" si="5"/>
        <v>0</v>
      </c>
    </row>
    <row r="327" spans="1:5" hidden="1" x14ac:dyDescent="0.4">
      <c r="A327" s="107" t="s">
        <v>637</v>
      </c>
      <c r="B327" s="106" t="s">
        <v>640</v>
      </c>
      <c r="C327">
        <f>MATCH(B327,HP_OP!$C$2:$C$487,0)</f>
        <v>321</v>
      </c>
      <c r="D327" t="str">
        <f>IF(ISNUMBER(C327),"",MATCH(B327,HP_IP!$C$2:$C$388,0))</f>
        <v/>
      </c>
      <c r="E327" t="b">
        <f t="shared" si="5"/>
        <v>1</v>
      </c>
    </row>
    <row r="328" spans="1:5" hidden="1" x14ac:dyDescent="0.4">
      <c r="A328" s="107" t="s">
        <v>637</v>
      </c>
      <c r="B328" s="106" t="s">
        <v>641</v>
      </c>
      <c r="C328" t="e">
        <f>MATCH(B328,HP_OP!$C$2:$C$487,0)</f>
        <v>#N/A</v>
      </c>
      <c r="D328" t="e">
        <f>IF(ISNUMBER(C328),"",MATCH(B328,HP_IP!$C$2:$C$388,0))</f>
        <v>#N/A</v>
      </c>
      <c r="E328" t="b">
        <f t="shared" si="5"/>
        <v>0</v>
      </c>
    </row>
    <row r="329" spans="1:5" hidden="1" x14ac:dyDescent="0.4">
      <c r="A329" s="107" t="s">
        <v>637</v>
      </c>
      <c r="B329" s="106" t="s">
        <v>642</v>
      </c>
      <c r="C329" t="e">
        <f>MATCH(B329,HP_OP!$C$2:$C$487,0)</f>
        <v>#N/A</v>
      </c>
      <c r="D329" t="e">
        <f>IF(ISNUMBER(C329),"",MATCH(B329,HP_IP!$C$2:$C$388,0))</f>
        <v>#N/A</v>
      </c>
      <c r="E329" t="b">
        <f t="shared" si="5"/>
        <v>0</v>
      </c>
    </row>
    <row r="330" spans="1:5" hidden="1" x14ac:dyDescent="0.4">
      <c r="A330" s="107" t="s">
        <v>637</v>
      </c>
      <c r="B330" s="106" t="s">
        <v>643</v>
      </c>
      <c r="C330" t="e">
        <f>MATCH(B330,HP_OP!$C$2:$C$487,0)</f>
        <v>#N/A</v>
      </c>
      <c r="D330" t="e">
        <f>IF(ISNUMBER(C330),"",MATCH(B330,HP_IP!$C$2:$C$388,0))</f>
        <v>#N/A</v>
      </c>
      <c r="E330" t="b">
        <f t="shared" si="5"/>
        <v>0</v>
      </c>
    </row>
    <row r="331" spans="1:5" hidden="1" x14ac:dyDescent="0.4">
      <c r="A331" s="107" t="s">
        <v>637</v>
      </c>
      <c r="B331" s="106" t="s">
        <v>644</v>
      </c>
      <c r="C331" t="e">
        <f>MATCH(B331,HP_OP!$C$2:$C$487,0)</f>
        <v>#N/A</v>
      </c>
      <c r="D331" t="e">
        <f>IF(ISNUMBER(C331),"",MATCH(B331,HP_IP!$C$2:$C$388,0))</f>
        <v>#N/A</v>
      </c>
      <c r="E331" t="b">
        <f t="shared" si="5"/>
        <v>0</v>
      </c>
    </row>
    <row r="332" spans="1:5" hidden="1" x14ac:dyDescent="0.4">
      <c r="A332" s="107" t="s">
        <v>637</v>
      </c>
      <c r="B332" s="106" t="s">
        <v>645</v>
      </c>
      <c r="C332" t="e">
        <f>MATCH(B332,HP_OP!$C$2:$C$487,0)</f>
        <v>#N/A</v>
      </c>
      <c r="D332" t="e">
        <f>IF(ISNUMBER(C332),"",MATCH(B332,HP_IP!$C$2:$C$388,0))</f>
        <v>#N/A</v>
      </c>
      <c r="E332" t="b">
        <f t="shared" si="5"/>
        <v>0</v>
      </c>
    </row>
    <row r="333" spans="1:5" hidden="1" x14ac:dyDescent="0.4">
      <c r="A333" s="107" t="s">
        <v>637</v>
      </c>
      <c r="B333" s="106" t="s">
        <v>646</v>
      </c>
      <c r="C333" t="e">
        <f>MATCH(B333,HP_OP!$C$2:$C$487,0)</f>
        <v>#N/A</v>
      </c>
      <c r="D333" t="e">
        <f>IF(ISNUMBER(C333),"",MATCH(B333,HP_IP!$C$2:$C$388,0))</f>
        <v>#N/A</v>
      </c>
      <c r="E333" t="b">
        <f t="shared" si="5"/>
        <v>0</v>
      </c>
    </row>
    <row r="334" spans="1:5" hidden="1" x14ac:dyDescent="0.4">
      <c r="A334" s="107" t="s">
        <v>637</v>
      </c>
      <c r="B334" s="106" t="s">
        <v>647</v>
      </c>
      <c r="C334" t="e">
        <f>MATCH(B334,HP_OP!$C$2:$C$487,0)</f>
        <v>#N/A</v>
      </c>
      <c r="D334" t="e">
        <f>IF(ISNUMBER(C334),"",MATCH(B334,HP_IP!$C$2:$C$388,0))</f>
        <v>#N/A</v>
      </c>
      <c r="E334" t="b">
        <f t="shared" si="5"/>
        <v>0</v>
      </c>
    </row>
    <row r="335" spans="1:5" hidden="1" x14ac:dyDescent="0.4">
      <c r="A335" s="107" t="s">
        <v>637</v>
      </c>
      <c r="B335" s="106" t="s">
        <v>648</v>
      </c>
      <c r="C335" t="e">
        <f>MATCH(B335,HP_OP!$C$2:$C$487,0)</f>
        <v>#N/A</v>
      </c>
      <c r="D335" t="e">
        <f>IF(ISNUMBER(C335),"",MATCH(B335,HP_IP!$C$2:$C$388,0))</f>
        <v>#N/A</v>
      </c>
      <c r="E335" t="b">
        <f t="shared" si="5"/>
        <v>0</v>
      </c>
    </row>
    <row r="336" spans="1:5" hidden="1" x14ac:dyDescent="0.4">
      <c r="A336" s="107" t="s">
        <v>637</v>
      </c>
      <c r="B336" s="106" t="s">
        <v>649</v>
      </c>
      <c r="C336" t="e">
        <f>MATCH(B336,HP_OP!$C$2:$C$487,0)</f>
        <v>#N/A</v>
      </c>
      <c r="D336" t="e">
        <f>IF(ISNUMBER(C336),"",MATCH(B336,HP_IP!$C$2:$C$388,0))</f>
        <v>#N/A</v>
      </c>
      <c r="E336" t="b">
        <f t="shared" si="5"/>
        <v>0</v>
      </c>
    </row>
    <row r="337" spans="1:5" hidden="1" x14ac:dyDescent="0.4">
      <c r="A337" s="107" t="s">
        <v>637</v>
      </c>
      <c r="B337" s="106" t="s">
        <v>650</v>
      </c>
      <c r="C337" t="e">
        <f>MATCH(B337,HP_OP!$C$2:$C$487,0)</f>
        <v>#N/A</v>
      </c>
      <c r="D337" t="e">
        <f>IF(ISNUMBER(C337),"",MATCH(B337,HP_IP!$C$2:$C$388,0))</f>
        <v>#N/A</v>
      </c>
      <c r="E337" t="b">
        <f t="shared" si="5"/>
        <v>0</v>
      </c>
    </row>
    <row r="338" spans="1:5" hidden="1" x14ac:dyDescent="0.4">
      <c r="A338" s="107" t="s">
        <v>637</v>
      </c>
      <c r="B338" s="106" t="s">
        <v>651</v>
      </c>
      <c r="C338" t="e">
        <f>MATCH(B338,HP_OP!$C$2:$C$487,0)</f>
        <v>#N/A</v>
      </c>
      <c r="D338" t="e">
        <f>IF(ISNUMBER(C338),"",MATCH(B338,HP_IP!$C$2:$C$388,0))</f>
        <v>#N/A</v>
      </c>
      <c r="E338" t="b">
        <f t="shared" si="5"/>
        <v>0</v>
      </c>
    </row>
    <row r="339" spans="1:5" hidden="1" x14ac:dyDescent="0.4">
      <c r="A339" s="105" t="s">
        <v>637</v>
      </c>
      <c r="B339" s="106" t="s">
        <v>652</v>
      </c>
      <c r="C339" t="e">
        <f>MATCH(B339,HP_OP!$C$2:$C$487,0)</f>
        <v>#N/A</v>
      </c>
      <c r="D339" t="e">
        <f>IF(ISNUMBER(C339),"",MATCH(B339,HP_IP!$C$2:$C$388,0))</f>
        <v>#N/A</v>
      </c>
      <c r="E339" t="b">
        <f t="shared" si="5"/>
        <v>0</v>
      </c>
    </row>
    <row r="340" spans="1:5" hidden="1" x14ac:dyDescent="0.4">
      <c r="A340" s="105" t="s">
        <v>653</v>
      </c>
      <c r="B340" s="106" t="s">
        <v>654</v>
      </c>
      <c r="C340">
        <f>MATCH(B340,HP_OP!$C$2:$C$487,0)</f>
        <v>323</v>
      </c>
      <c r="D340" t="str">
        <f>IF(ISNUMBER(C340),"",MATCH(B340,HP_IP!$C$2:$C$388,0))</f>
        <v/>
      </c>
      <c r="E340" t="b">
        <f t="shared" si="5"/>
        <v>1</v>
      </c>
    </row>
    <row r="341" spans="1:5" hidden="1" x14ac:dyDescent="0.4">
      <c r="A341" s="105" t="s">
        <v>655</v>
      </c>
      <c r="B341" s="106" t="s">
        <v>656</v>
      </c>
      <c r="C341" t="e">
        <f>MATCH(B341,HP_OP!$C$2:$C$487,0)</f>
        <v>#N/A</v>
      </c>
      <c r="D341" t="e">
        <f>IF(ISNUMBER(C341),"",MATCH(B341,HP_IP!$C$2:$C$388,0))</f>
        <v>#N/A</v>
      </c>
      <c r="E341" t="b">
        <f t="shared" si="5"/>
        <v>0</v>
      </c>
    </row>
    <row r="342" spans="1:5" hidden="1" x14ac:dyDescent="0.4">
      <c r="A342" s="105" t="s">
        <v>657</v>
      </c>
      <c r="B342" s="106" t="s">
        <v>658</v>
      </c>
      <c r="C342">
        <f>MATCH(B342,HP_OP!$C$2:$C$487,0)</f>
        <v>325</v>
      </c>
      <c r="D342" t="str">
        <f>IF(ISNUMBER(C342),"",MATCH(B342,HP_IP!$C$2:$C$388,0))</f>
        <v/>
      </c>
      <c r="E342" t="b">
        <f t="shared" si="5"/>
        <v>1</v>
      </c>
    </row>
    <row r="343" spans="1:5" hidden="1" x14ac:dyDescent="0.4">
      <c r="A343" s="105" t="s">
        <v>659</v>
      </c>
      <c r="B343" s="106" t="s">
        <v>660</v>
      </c>
      <c r="C343" t="e">
        <f>MATCH(B343,HP_OP!$C$2:$C$487,0)</f>
        <v>#N/A</v>
      </c>
      <c r="D343">
        <f>IF(ISNUMBER(C343),"",MATCH(B343,HP_IP!$C$2:$C$388,0))</f>
        <v>248</v>
      </c>
      <c r="E343" t="b">
        <f t="shared" si="5"/>
        <v>1</v>
      </c>
    </row>
    <row r="344" spans="1:5" hidden="1" x14ac:dyDescent="0.4">
      <c r="A344" s="105" t="s">
        <v>661</v>
      </c>
      <c r="B344" s="106" t="s">
        <v>662</v>
      </c>
      <c r="C344">
        <f>MATCH(B344,HP_OP!$C$2:$C$487,0)</f>
        <v>327</v>
      </c>
      <c r="D344" t="str">
        <f>IF(ISNUMBER(C344),"",MATCH(B344,HP_IP!$C$2:$C$388,0))</f>
        <v/>
      </c>
      <c r="E344" t="b">
        <f t="shared" si="5"/>
        <v>1</v>
      </c>
    </row>
    <row r="345" spans="1:5" hidden="1" x14ac:dyDescent="0.4">
      <c r="A345" s="105" t="s">
        <v>663</v>
      </c>
      <c r="B345" s="106" t="s">
        <v>664</v>
      </c>
      <c r="C345" t="e">
        <f>MATCH(B345,HP_OP!$C$2:$C$487,0)</f>
        <v>#N/A</v>
      </c>
      <c r="D345" t="e">
        <f>IF(ISNUMBER(C345),"",MATCH(B345,HP_IP!$C$2:$C$388,0))</f>
        <v>#N/A</v>
      </c>
      <c r="E345" t="b">
        <f t="shared" si="5"/>
        <v>0</v>
      </c>
    </row>
    <row r="346" spans="1:5" hidden="1" x14ac:dyDescent="0.4">
      <c r="A346" s="105" t="s">
        <v>665</v>
      </c>
      <c r="B346" s="106" t="s">
        <v>666</v>
      </c>
      <c r="C346" t="e">
        <f>MATCH(B346,HP_OP!$C$2:$C$487,0)</f>
        <v>#N/A</v>
      </c>
      <c r="D346">
        <f>IF(ISNUMBER(C346),"",MATCH(B346,HP_IP!$C$2:$C$388,0))</f>
        <v>250</v>
      </c>
      <c r="E346" t="b">
        <f t="shared" si="5"/>
        <v>1</v>
      </c>
    </row>
    <row r="347" spans="1:5" hidden="1" x14ac:dyDescent="0.4">
      <c r="A347" s="105" t="s">
        <v>667</v>
      </c>
      <c r="B347" s="106" t="s">
        <v>668</v>
      </c>
      <c r="C347" t="e">
        <f>MATCH(B347,HP_OP!$C$2:$C$487,0)</f>
        <v>#N/A</v>
      </c>
      <c r="D347" t="e">
        <f>IF(ISNUMBER(C347),"",MATCH(B347,HP_IP!$C$2:$C$388,0))</f>
        <v>#N/A</v>
      </c>
      <c r="E347" t="b">
        <f t="shared" si="5"/>
        <v>0</v>
      </c>
    </row>
    <row r="348" spans="1:5" hidden="1" x14ac:dyDescent="0.4">
      <c r="A348" s="105" t="s">
        <v>669</v>
      </c>
      <c r="B348" s="106" t="s">
        <v>670</v>
      </c>
      <c r="C348">
        <f>MATCH(B348,HP_OP!$C$2:$C$487,0)</f>
        <v>329</v>
      </c>
      <c r="D348" t="str">
        <f>IF(ISNUMBER(C348),"",MATCH(B348,HP_IP!$C$2:$C$388,0))</f>
        <v/>
      </c>
      <c r="E348" t="b">
        <f t="shared" si="5"/>
        <v>1</v>
      </c>
    </row>
    <row r="349" spans="1:5" hidden="1" x14ac:dyDescent="0.4">
      <c r="A349" s="105" t="s">
        <v>671</v>
      </c>
      <c r="B349" s="106" t="s">
        <v>672</v>
      </c>
      <c r="C349">
        <f>MATCH(B349,HP_OP!$C$2:$C$487,0)</f>
        <v>336</v>
      </c>
      <c r="D349" t="str">
        <f>IF(ISNUMBER(C349),"",MATCH(B349,HP_IP!$C$2:$C$388,0))</f>
        <v/>
      </c>
      <c r="E349" t="b">
        <f t="shared" si="5"/>
        <v>1</v>
      </c>
    </row>
    <row r="350" spans="1:5" hidden="1" x14ac:dyDescent="0.4">
      <c r="A350" s="105" t="s">
        <v>673</v>
      </c>
      <c r="B350" s="106" t="s">
        <v>674</v>
      </c>
      <c r="C350" t="e">
        <f>MATCH(B350,HP_OP!$C$2:$C$487,0)</f>
        <v>#N/A</v>
      </c>
      <c r="D350" t="e">
        <f>IF(ISNUMBER(C350),"",MATCH(B350,HP_IP!$C$2:$C$388,0))</f>
        <v>#N/A</v>
      </c>
      <c r="E350" t="b">
        <f t="shared" si="5"/>
        <v>0</v>
      </c>
    </row>
    <row r="351" spans="1:5" hidden="1" x14ac:dyDescent="0.4">
      <c r="A351" s="107" t="s">
        <v>675</v>
      </c>
      <c r="B351" s="106" t="s">
        <v>676</v>
      </c>
      <c r="C351">
        <f>MATCH(B351,HP_OP!$C$2:$C$487,0)</f>
        <v>338</v>
      </c>
      <c r="D351" t="str">
        <f>IF(ISNUMBER(C351),"",MATCH(B351,HP_IP!$C$2:$C$388,0))</f>
        <v/>
      </c>
      <c r="E351" t="b">
        <f t="shared" si="5"/>
        <v>1</v>
      </c>
    </row>
    <row r="352" spans="1:5" hidden="1" x14ac:dyDescent="0.4">
      <c r="A352" s="107" t="s">
        <v>675</v>
      </c>
      <c r="B352" s="106" t="s">
        <v>677</v>
      </c>
      <c r="C352">
        <f>MATCH(B352,HP_OP!$C$2:$C$487,0)</f>
        <v>339</v>
      </c>
      <c r="D352" t="str">
        <f>IF(ISNUMBER(C352),"",MATCH(B352,HP_IP!$C$2:$C$388,0))</f>
        <v/>
      </c>
      <c r="E352" t="b">
        <f t="shared" si="5"/>
        <v>1</v>
      </c>
    </row>
    <row r="353" spans="1:5" hidden="1" x14ac:dyDescent="0.4">
      <c r="A353" s="105" t="s">
        <v>675</v>
      </c>
      <c r="B353" s="106" t="s">
        <v>678</v>
      </c>
      <c r="C353">
        <f>MATCH(B353,HP_OP!$C$2:$C$487,0)</f>
        <v>340</v>
      </c>
      <c r="D353" t="str">
        <f>IF(ISNUMBER(C353),"",MATCH(B353,HP_IP!$C$2:$C$388,0))</f>
        <v/>
      </c>
      <c r="E353" t="b">
        <f t="shared" si="5"/>
        <v>1</v>
      </c>
    </row>
    <row r="354" spans="1:5" hidden="1" x14ac:dyDescent="0.4">
      <c r="A354" s="105" t="s">
        <v>679</v>
      </c>
      <c r="B354" s="106" t="s">
        <v>680</v>
      </c>
      <c r="C354" t="e">
        <f>MATCH(B354,HP_OP!$C$2:$C$487,0)</f>
        <v>#N/A</v>
      </c>
      <c r="D354" t="e">
        <f>IF(ISNUMBER(C354),"",MATCH(B354,HP_IP!$C$2:$C$388,0))</f>
        <v>#N/A</v>
      </c>
      <c r="E354" t="b">
        <f t="shared" si="5"/>
        <v>0</v>
      </c>
    </row>
    <row r="355" spans="1:5" hidden="1" x14ac:dyDescent="0.4">
      <c r="A355" s="105" t="s">
        <v>681</v>
      </c>
      <c r="B355" s="106" t="s">
        <v>682</v>
      </c>
      <c r="C355" t="e">
        <f>MATCH(B355,HP_OP!$C$2:$C$487,0)</f>
        <v>#N/A</v>
      </c>
      <c r="D355" t="e">
        <f>IF(ISNUMBER(C355),"",MATCH(B355,HP_IP!$C$2:$C$388,0))</f>
        <v>#N/A</v>
      </c>
      <c r="E355" t="b">
        <f t="shared" si="5"/>
        <v>0</v>
      </c>
    </row>
    <row r="356" spans="1:5" hidden="1" x14ac:dyDescent="0.4">
      <c r="A356" s="105" t="s">
        <v>683</v>
      </c>
      <c r="B356" s="106" t="s">
        <v>684</v>
      </c>
      <c r="C356" t="e">
        <f>MATCH(B356,HP_OP!$C$2:$C$487,0)</f>
        <v>#N/A</v>
      </c>
      <c r="D356" t="e">
        <f>IF(ISNUMBER(C356),"",MATCH(B356,HP_IP!$C$2:$C$388,0))</f>
        <v>#N/A</v>
      </c>
      <c r="E356" t="b">
        <f t="shared" si="5"/>
        <v>0</v>
      </c>
    </row>
    <row r="357" spans="1:5" hidden="1" x14ac:dyDescent="0.4">
      <c r="A357" s="105" t="s">
        <v>685</v>
      </c>
      <c r="B357" s="106" t="s">
        <v>686</v>
      </c>
      <c r="C357" t="e">
        <f>MATCH(B357,HP_OP!$C$2:$C$487,0)</f>
        <v>#N/A</v>
      </c>
      <c r="D357">
        <f>IF(ISNUMBER(C357),"",MATCH(B357,HP_IP!$C$2:$C$388,0))</f>
        <v>275</v>
      </c>
      <c r="E357" t="b">
        <f t="shared" si="5"/>
        <v>1</v>
      </c>
    </row>
    <row r="358" spans="1:5" hidden="1" x14ac:dyDescent="0.4">
      <c r="A358" s="105" t="s">
        <v>687</v>
      </c>
      <c r="B358" s="106" t="s">
        <v>688</v>
      </c>
      <c r="C358">
        <f>MATCH(B358,HP_OP!$C$2:$C$487,0)</f>
        <v>341</v>
      </c>
      <c r="D358" t="str">
        <f>IF(ISNUMBER(C358),"",MATCH(B358,HP_IP!$C$2:$C$388,0))</f>
        <v/>
      </c>
      <c r="E358" t="b">
        <f t="shared" si="5"/>
        <v>1</v>
      </c>
    </row>
    <row r="359" spans="1:5" hidden="1" x14ac:dyDescent="0.4">
      <c r="A359" s="105" t="s">
        <v>689</v>
      </c>
      <c r="B359" s="106" t="s">
        <v>690</v>
      </c>
      <c r="C359">
        <f>MATCH(B359,HP_OP!$C$2:$C$487,0)</f>
        <v>346</v>
      </c>
      <c r="D359" t="str">
        <f>IF(ISNUMBER(C359),"",MATCH(B359,HP_IP!$C$2:$C$388,0))</f>
        <v/>
      </c>
      <c r="E359" t="b">
        <f t="shared" si="5"/>
        <v>1</v>
      </c>
    </row>
    <row r="360" spans="1:5" hidden="1" x14ac:dyDescent="0.4">
      <c r="A360" s="105" t="s">
        <v>691</v>
      </c>
      <c r="B360" s="106" t="s">
        <v>692</v>
      </c>
      <c r="C360" t="e">
        <f>MATCH(B360,HP_OP!$C$2:$C$487,0)</f>
        <v>#N/A</v>
      </c>
      <c r="D360" t="e">
        <f>IF(ISNUMBER(C360),"",MATCH(B360,HP_IP!$C$2:$C$388,0))</f>
        <v>#N/A</v>
      </c>
      <c r="E360" t="b">
        <f t="shared" si="5"/>
        <v>0</v>
      </c>
    </row>
    <row r="361" spans="1:5" hidden="1" x14ac:dyDescent="0.4">
      <c r="A361" s="105" t="s">
        <v>693</v>
      </c>
      <c r="B361" s="106" t="s">
        <v>694</v>
      </c>
      <c r="C361">
        <f>MATCH(B361,HP_OP!$C$2:$C$487,0)</f>
        <v>347</v>
      </c>
      <c r="D361" t="str">
        <f>IF(ISNUMBER(C361),"",MATCH(B361,HP_IP!$C$2:$C$388,0))</f>
        <v/>
      </c>
      <c r="E361" t="b">
        <f t="shared" si="5"/>
        <v>1</v>
      </c>
    </row>
    <row r="362" spans="1:5" hidden="1" x14ac:dyDescent="0.4">
      <c r="A362" s="105" t="s">
        <v>695</v>
      </c>
      <c r="B362" s="106" t="s">
        <v>696</v>
      </c>
      <c r="C362">
        <f>MATCH(B362,HP_OP!$C$2:$C$487,0)</f>
        <v>348</v>
      </c>
      <c r="D362" t="str">
        <f>IF(ISNUMBER(C362),"",MATCH(B362,HP_IP!$C$2:$C$388,0))</f>
        <v/>
      </c>
      <c r="E362" t="b">
        <f t="shared" si="5"/>
        <v>1</v>
      </c>
    </row>
    <row r="363" spans="1:5" hidden="1" x14ac:dyDescent="0.4">
      <c r="A363" s="105" t="s">
        <v>697</v>
      </c>
      <c r="B363" s="106" t="s">
        <v>698</v>
      </c>
      <c r="C363">
        <f>MATCH(B363,HP_OP!$C$2:$C$487,0)</f>
        <v>349</v>
      </c>
      <c r="D363" t="str">
        <f>IF(ISNUMBER(C363),"",MATCH(B363,HP_IP!$C$2:$C$388,0))</f>
        <v/>
      </c>
      <c r="E363" t="b">
        <f t="shared" si="5"/>
        <v>1</v>
      </c>
    </row>
    <row r="364" spans="1:5" hidden="1" x14ac:dyDescent="0.4">
      <c r="A364" s="107" t="s">
        <v>699</v>
      </c>
      <c r="B364" s="106" t="s">
        <v>700</v>
      </c>
      <c r="C364">
        <f>MATCH(B364,HP_OP!$C$2:$C$487,0)</f>
        <v>357</v>
      </c>
      <c r="D364" t="str">
        <f>IF(ISNUMBER(C364),"",MATCH(B364,HP_IP!$C$2:$C$388,0))</f>
        <v/>
      </c>
      <c r="E364" t="b">
        <f t="shared" si="5"/>
        <v>1</v>
      </c>
    </row>
    <row r="365" spans="1:5" hidden="1" x14ac:dyDescent="0.4">
      <c r="A365" s="107" t="s">
        <v>699</v>
      </c>
      <c r="B365" s="106" t="s">
        <v>701</v>
      </c>
      <c r="C365">
        <f>MATCH(B365,HP_OP!$C$2:$C$487,0)</f>
        <v>350</v>
      </c>
      <c r="D365" t="str">
        <f>IF(ISNUMBER(C365),"",MATCH(B365,HP_IP!$C$2:$C$388,0))</f>
        <v/>
      </c>
      <c r="E365" t="b">
        <f t="shared" si="5"/>
        <v>1</v>
      </c>
    </row>
    <row r="366" spans="1:5" hidden="1" x14ac:dyDescent="0.4">
      <c r="A366" s="107" t="s">
        <v>699</v>
      </c>
      <c r="B366" s="106" t="s">
        <v>702</v>
      </c>
      <c r="C366" t="e">
        <f>MATCH(B366,HP_OP!$C$2:$C$487,0)</f>
        <v>#N/A</v>
      </c>
      <c r="D366" t="e">
        <f>IF(ISNUMBER(C366),"",MATCH(B366,HP_IP!$C$2:$C$388,0))</f>
        <v>#N/A</v>
      </c>
      <c r="E366" t="b">
        <f t="shared" si="5"/>
        <v>0</v>
      </c>
    </row>
    <row r="367" spans="1:5" hidden="1" x14ac:dyDescent="0.4">
      <c r="A367" s="107" t="s">
        <v>699</v>
      </c>
      <c r="B367" s="106" t="s">
        <v>703</v>
      </c>
      <c r="C367">
        <f>MATCH(B367,HP_OP!$C$2:$C$487,0)</f>
        <v>353</v>
      </c>
      <c r="D367" t="str">
        <f>IF(ISNUMBER(C367),"",MATCH(B367,HP_IP!$C$2:$C$388,0))</f>
        <v/>
      </c>
      <c r="E367" t="b">
        <f t="shared" si="5"/>
        <v>1</v>
      </c>
    </row>
    <row r="368" spans="1:5" hidden="1" x14ac:dyDescent="0.4">
      <c r="A368" s="105" t="s">
        <v>699</v>
      </c>
      <c r="B368" s="106" t="s">
        <v>704</v>
      </c>
      <c r="C368">
        <f>MATCH(B368,HP_OP!$C$2:$C$487,0)</f>
        <v>365</v>
      </c>
      <c r="D368" t="str">
        <f>IF(ISNUMBER(C368),"",MATCH(B368,HP_IP!$C$2:$C$388,0))</f>
        <v/>
      </c>
      <c r="E368" t="b">
        <f t="shared" si="5"/>
        <v>1</v>
      </c>
    </row>
    <row r="369" spans="1:5" hidden="1" x14ac:dyDescent="0.4">
      <c r="A369" s="107" t="s">
        <v>705</v>
      </c>
      <c r="B369" s="106" t="s">
        <v>706</v>
      </c>
      <c r="C369">
        <f>MATCH(B369,HP_OP!$C$2:$C$487,0)</f>
        <v>368</v>
      </c>
      <c r="D369" t="str">
        <f>IF(ISNUMBER(C369),"",MATCH(B369,HP_IP!$C$2:$C$388,0))</f>
        <v/>
      </c>
      <c r="E369" t="b">
        <f t="shared" si="5"/>
        <v>1</v>
      </c>
    </row>
    <row r="370" spans="1:5" hidden="1" x14ac:dyDescent="0.4">
      <c r="A370" s="107" t="s">
        <v>705</v>
      </c>
      <c r="B370" s="106" t="s">
        <v>707</v>
      </c>
      <c r="C370">
        <f>MATCH(B370,HP_OP!$C$2:$C$487,0)</f>
        <v>369</v>
      </c>
      <c r="D370" t="str">
        <f>IF(ISNUMBER(C370),"",MATCH(B370,HP_IP!$C$2:$C$388,0))</f>
        <v/>
      </c>
      <c r="E370" t="b">
        <f t="shared" si="5"/>
        <v>1</v>
      </c>
    </row>
    <row r="371" spans="1:5" hidden="1" x14ac:dyDescent="0.4">
      <c r="A371" s="107" t="s">
        <v>705</v>
      </c>
      <c r="B371" s="106" t="s">
        <v>708</v>
      </c>
      <c r="C371">
        <f>MATCH(B371,HP_OP!$C$2:$C$487,0)</f>
        <v>371</v>
      </c>
      <c r="D371" t="str">
        <f>IF(ISNUMBER(C371),"",MATCH(B371,HP_IP!$C$2:$C$388,0))</f>
        <v/>
      </c>
      <c r="E371" t="b">
        <f t="shared" si="5"/>
        <v>1</v>
      </c>
    </row>
    <row r="372" spans="1:5" hidden="1" x14ac:dyDescent="0.4">
      <c r="A372" s="107" t="s">
        <v>705</v>
      </c>
      <c r="B372" s="106" t="s">
        <v>709</v>
      </c>
      <c r="C372">
        <f>MATCH(B372,HP_OP!$C$2:$C$487,0)</f>
        <v>372</v>
      </c>
      <c r="D372" t="str">
        <f>IF(ISNUMBER(C372),"",MATCH(B372,HP_IP!$C$2:$C$388,0))</f>
        <v/>
      </c>
      <c r="E372" t="b">
        <f t="shared" si="5"/>
        <v>1</v>
      </c>
    </row>
    <row r="373" spans="1:5" hidden="1" x14ac:dyDescent="0.4">
      <c r="A373" s="105" t="s">
        <v>705</v>
      </c>
      <c r="B373" s="106" t="s">
        <v>710</v>
      </c>
      <c r="C373">
        <f>MATCH(B373,HP_OP!$C$2:$C$487,0)</f>
        <v>370</v>
      </c>
      <c r="D373" t="str">
        <f>IF(ISNUMBER(C373),"",MATCH(B373,HP_IP!$C$2:$C$388,0))</f>
        <v/>
      </c>
      <c r="E373" t="b">
        <f t="shared" si="5"/>
        <v>1</v>
      </c>
    </row>
    <row r="374" spans="1:5" hidden="1" x14ac:dyDescent="0.4">
      <c r="A374" s="105" t="s">
        <v>711</v>
      </c>
      <c r="B374" s="106" t="s">
        <v>712</v>
      </c>
      <c r="C374" t="e">
        <f>MATCH(B374,HP_OP!$C$2:$C$487,0)</f>
        <v>#N/A</v>
      </c>
      <c r="D374" t="e">
        <f>IF(ISNUMBER(C374),"",MATCH(B374,HP_IP!$C$2:$C$388,0))</f>
        <v>#N/A</v>
      </c>
      <c r="E374" t="b">
        <f t="shared" si="5"/>
        <v>0</v>
      </c>
    </row>
    <row r="375" spans="1:5" hidden="1" x14ac:dyDescent="0.4">
      <c r="A375" s="105" t="s">
        <v>713</v>
      </c>
      <c r="B375" s="106" t="s">
        <v>714</v>
      </c>
      <c r="C375">
        <f>MATCH(B375,HP_OP!$C$2:$C$487,0)</f>
        <v>373</v>
      </c>
      <c r="D375" t="str">
        <f>IF(ISNUMBER(C375),"",MATCH(B375,HP_IP!$C$2:$C$388,0))</f>
        <v/>
      </c>
      <c r="E375" t="b">
        <f t="shared" si="5"/>
        <v>1</v>
      </c>
    </row>
    <row r="376" spans="1:5" hidden="1" x14ac:dyDescent="0.4">
      <c r="A376" s="105" t="s">
        <v>715</v>
      </c>
      <c r="B376" s="106" t="s">
        <v>716</v>
      </c>
      <c r="C376" t="e">
        <f>MATCH(B376,HP_OP!$C$2:$C$487,0)</f>
        <v>#N/A</v>
      </c>
      <c r="D376" t="e">
        <f>IF(ISNUMBER(C376),"",MATCH(B376,HP_IP!$C$2:$C$388,0))</f>
        <v>#N/A</v>
      </c>
      <c r="E376" t="b">
        <f t="shared" si="5"/>
        <v>0</v>
      </c>
    </row>
    <row r="377" spans="1:5" hidden="1" x14ac:dyDescent="0.4">
      <c r="A377" s="105" t="s">
        <v>717</v>
      </c>
      <c r="B377" s="106" t="s">
        <v>718</v>
      </c>
      <c r="C377">
        <f>MATCH(B377,HP_OP!$C$2:$C$487,0)</f>
        <v>374</v>
      </c>
      <c r="D377" t="str">
        <f>IF(ISNUMBER(C377),"",MATCH(B377,HP_IP!$C$2:$C$388,0))</f>
        <v/>
      </c>
      <c r="E377" t="b">
        <f t="shared" si="5"/>
        <v>1</v>
      </c>
    </row>
    <row r="378" spans="1:5" hidden="1" x14ac:dyDescent="0.4">
      <c r="A378" s="107" t="s">
        <v>719</v>
      </c>
      <c r="B378" s="106" t="s">
        <v>720</v>
      </c>
      <c r="C378" t="e">
        <f>MATCH(B378,HP_OP!$C$2:$C$487,0)</f>
        <v>#N/A</v>
      </c>
      <c r="D378" t="e">
        <f>IF(ISNUMBER(C378),"",MATCH(B378,HP_IP!$C$2:$C$388,0))</f>
        <v>#N/A</v>
      </c>
      <c r="E378" t="b">
        <f t="shared" si="5"/>
        <v>0</v>
      </c>
    </row>
    <row r="379" spans="1:5" hidden="1" x14ac:dyDescent="0.4">
      <c r="A379" s="105" t="s">
        <v>719</v>
      </c>
      <c r="B379" s="106" t="s">
        <v>721</v>
      </c>
      <c r="C379" t="e">
        <f>MATCH(B379,HP_OP!$C$2:$C$487,0)</f>
        <v>#N/A</v>
      </c>
      <c r="D379" t="e">
        <f>IF(ISNUMBER(C379),"",MATCH(B379,HP_IP!$C$2:$C$388,0))</f>
        <v>#N/A</v>
      </c>
      <c r="E379" t="b">
        <f t="shared" si="5"/>
        <v>0</v>
      </c>
    </row>
    <row r="380" spans="1:5" hidden="1" x14ac:dyDescent="0.4">
      <c r="A380" s="105" t="s">
        <v>722</v>
      </c>
      <c r="B380" s="106" t="s">
        <v>723</v>
      </c>
      <c r="C380">
        <f>MATCH(B380,HP_OP!$C$2:$C$487,0)</f>
        <v>380</v>
      </c>
      <c r="D380" t="str">
        <f>IF(ISNUMBER(C380),"",MATCH(B380,HP_IP!$C$2:$C$388,0))</f>
        <v/>
      </c>
      <c r="E380" t="b">
        <f t="shared" si="5"/>
        <v>1</v>
      </c>
    </row>
    <row r="381" spans="1:5" hidden="1" x14ac:dyDescent="0.4">
      <c r="A381" s="105" t="s">
        <v>724</v>
      </c>
      <c r="B381" s="106" t="s">
        <v>725</v>
      </c>
      <c r="C381">
        <f>MATCH(B381,HP_OP!$C$2:$C$487,0)</f>
        <v>382</v>
      </c>
      <c r="D381" t="str">
        <f>IF(ISNUMBER(C381),"",MATCH(B381,HP_IP!$C$2:$C$388,0))</f>
        <v/>
      </c>
      <c r="E381" t="b">
        <f t="shared" si="5"/>
        <v>1</v>
      </c>
    </row>
    <row r="382" spans="1:5" hidden="1" x14ac:dyDescent="0.4">
      <c r="A382" s="105" t="s">
        <v>726</v>
      </c>
      <c r="B382" s="106" t="s">
        <v>727</v>
      </c>
      <c r="C382">
        <f>MATCH(B382,HP_OP!$C$2:$C$487,0)</f>
        <v>383</v>
      </c>
      <c r="D382" t="str">
        <f>IF(ISNUMBER(C382),"",MATCH(B382,HP_IP!$C$2:$C$388,0))</f>
        <v/>
      </c>
      <c r="E382" t="b">
        <f t="shared" si="5"/>
        <v>1</v>
      </c>
    </row>
    <row r="383" spans="1:5" hidden="1" x14ac:dyDescent="0.4">
      <c r="A383" s="105" t="s">
        <v>728</v>
      </c>
      <c r="B383" s="106" t="s">
        <v>729</v>
      </c>
      <c r="C383">
        <f>MATCH(B383,HP_OP!$C$2:$C$487,0)</f>
        <v>387</v>
      </c>
      <c r="D383" t="str">
        <f>IF(ISNUMBER(C383),"",MATCH(B383,HP_IP!$C$2:$C$388,0))</f>
        <v/>
      </c>
      <c r="E383" t="b">
        <f t="shared" si="5"/>
        <v>1</v>
      </c>
    </row>
    <row r="384" spans="1:5" hidden="1" x14ac:dyDescent="0.4">
      <c r="A384" s="105" t="s">
        <v>730</v>
      </c>
      <c r="B384" s="106" t="s">
        <v>731</v>
      </c>
      <c r="C384" t="e">
        <f>MATCH(B384,HP_OP!$C$2:$C$487,0)</f>
        <v>#N/A</v>
      </c>
      <c r="D384">
        <f>IF(ISNUMBER(C384),"",MATCH(B384,HP_IP!$C$2:$C$388,0))</f>
        <v>306</v>
      </c>
      <c r="E384" t="b">
        <f t="shared" si="5"/>
        <v>1</v>
      </c>
    </row>
    <row r="385" spans="1:5" hidden="1" x14ac:dyDescent="0.4">
      <c r="A385" s="105" t="s">
        <v>732</v>
      </c>
      <c r="B385" s="106" t="s">
        <v>733</v>
      </c>
      <c r="C385" t="e">
        <f>MATCH(B385,HP_OP!$C$2:$C$487,0)</f>
        <v>#N/A</v>
      </c>
      <c r="D385" t="e">
        <f>IF(ISNUMBER(C385),"",MATCH(B385,HP_IP!$C$2:$C$388,0))</f>
        <v>#N/A</v>
      </c>
      <c r="E385" t="b">
        <f t="shared" si="5"/>
        <v>0</v>
      </c>
    </row>
    <row r="386" spans="1:5" hidden="1" x14ac:dyDescent="0.4">
      <c r="A386" s="105" t="s">
        <v>734</v>
      </c>
      <c r="B386" s="106" t="s">
        <v>735</v>
      </c>
      <c r="C386" t="e">
        <f>MATCH(B386,HP_OP!$C$2:$C$487,0)</f>
        <v>#N/A</v>
      </c>
      <c r="D386">
        <f>IF(ISNUMBER(C386),"",MATCH(B386,HP_IP!$C$2:$C$388,0))</f>
        <v>307</v>
      </c>
      <c r="E386" t="b">
        <f t="shared" si="5"/>
        <v>1</v>
      </c>
    </row>
    <row r="387" spans="1:5" hidden="1" x14ac:dyDescent="0.4">
      <c r="A387" s="105" t="s">
        <v>736</v>
      </c>
      <c r="B387" s="106" t="s">
        <v>737</v>
      </c>
      <c r="C387" t="e">
        <f>MATCH(B387,HP_OP!$C$2:$C$487,0)</f>
        <v>#N/A</v>
      </c>
      <c r="D387" t="e">
        <f>IF(ISNUMBER(C387),"",MATCH(B387,HP_IP!$C$2:$C$388,0))</f>
        <v>#N/A</v>
      </c>
      <c r="E387" t="b">
        <f t="shared" ref="E387:E450" si="6">IF(AND(ISNA(C387),ISNA(D387)),FALSE,TRUE)</f>
        <v>0</v>
      </c>
    </row>
    <row r="388" spans="1:5" hidden="1" x14ac:dyDescent="0.4">
      <c r="A388" s="105" t="s">
        <v>738</v>
      </c>
      <c r="B388" s="106" t="s">
        <v>739</v>
      </c>
      <c r="C388" t="e">
        <f>MATCH(B388,HP_OP!$C$2:$C$487,0)</f>
        <v>#N/A</v>
      </c>
      <c r="D388">
        <f>IF(ISNUMBER(C388),"",MATCH(B388,HP_IP!$C$2:$C$388,0))</f>
        <v>308</v>
      </c>
      <c r="E388" t="b">
        <f t="shared" si="6"/>
        <v>1</v>
      </c>
    </row>
    <row r="389" spans="1:5" hidden="1" x14ac:dyDescent="0.4">
      <c r="A389" s="105" t="s">
        <v>740</v>
      </c>
      <c r="B389" s="106" t="s">
        <v>741</v>
      </c>
      <c r="C389" t="e">
        <f>MATCH(B389,HP_OP!$C$2:$C$487,0)</f>
        <v>#N/A</v>
      </c>
      <c r="D389">
        <f>IF(ISNUMBER(C389),"",MATCH(B389,HP_IP!$C$2:$C$388,0))</f>
        <v>310</v>
      </c>
      <c r="E389" t="b">
        <f t="shared" si="6"/>
        <v>1</v>
      </c>
    </row>
    <row r="390" spans="1:5" hidden="1" x14ac:dyDescent="0.4">
      <c r="A390" s="105" t="s">
        <v>742</v>
      </c>
      <c r="B390" s="106" t="s">
        <v>743</v>
      </c>
      <c r="C390" t="e">
        <f>MATCH(B390,HP_OP!$C$2:$C$487,0)</f>
        <v>#N/A</v>
      </c>
      <c r="D390" t="e">
        <f>IF(ISNUMBER(C390),"",MATCH(B390,HP_IP!$C$2:$C$388,0))</f>
        <v>#N/A</v>
      </c>
      <c r="E390" t="b">
        <f t="shared" si="6"/>
        <v>0</v>
      </c>
    </row>
    <row r="391" spans="1:5" hidden="1" x14ac:dyDescent="0.4">
      <c r="A391" s="105" t="s">
        <v>744</v>
      </c>
      <c r="B391" s="106" t="s">
        <v>745</v>
      </c>
      <c r="C391">
        <f>MATCH(B391,HP_OP!$C$2:$C$487,0)</f>
        <v>392</v>
      </c>
      <c r="D391" t="str">
        <f>IF(ISNUMBER(C391),"",MATCH(B391,HP_IP!$C$2:$C$388,0))</f>
        <v/>
      </c>
      <c r="E391" t="b">
        <f t="shared" si="6"/>
        <v>1</v>
      </c>
    </row>
    <row r="392" spans="1:5" hidden="1" x14ac:dyDescent="0.4">
      <c r="A392" s="105" t="s">
        <v>746</v>
      </c>
      <c r="B392" s="106" t="s">
        <v>747</v>
      </c>
      <c r="C392" t="e">
        <f>MATCH(B392,HP_OP!$C$2:$C$487,0)</f>
        <v>#N/A</v>
      </c>
      <c r="D392">
        <f>IF(ISNUMBER(C392),"",MATCH(B392,HP_IP!$C$2:$C$388,0))</f>
        <v>312</v>
      </c>
      <c r="E392" t="b">
        <f t="shared" si="6"/>
        <v>1</v>
      </c>
    </row>
    <row r="393" spans="1:5" hidden="1" x14ac:dyDescent="0.4">
      <c r="A393" s="105" t="s">
        <v>748</v>
      </c>
      <c r="B393" s="106" t="s">
        <v>749</v>
      </c>
      <c r="C393">
        <f>MATCH(B393,HP_OP!$C$2:$C$487,0)</f>
        <v>395</v>
      </c>
      <c r="D393" t="str">
        <f>IF(ISNUMBER(C393),"",MATCH(B393,HP_IP!$C$2:$C$388,0))</f>
        <v/>
      </c>
      <c r="E393" t="b">
        <f t="shared" si="6"/>
        <v>1</v>
      </c>
    </row>
    <row r="394" spans="1:5" hidden="1" x14ac:dyDescent="0.4">
      <c r="A394" s="105" t="s">
        <v>750</v>
      </c>
      <c r="B394" s="106" t="s">
        <v>751</v>
      </c>
      <c r="C394">
        <f>MATCH(B394,HP_OP!$C$2:$C$487,0)</f>
        <v>396</v>
      </c>
      <c r="D394" t="str">
        <f>IF(ISNUMBER(C394),"",MATCH(B394,HP_IP!$C$2:$C$388,0))</f>
        <v/>
      </c>
      <c r="E394" t="b">
        <f t="shared" si="6"/>
        <v>1</v>
      </c>
    </row>
    <row r="395" spans="1:5" hidden="1" x14ac:dyDescent="0.4">
      <c r="A395" s="105" t="s">
        <v>752</v>
      </c>
      <c r="B395" s="106" t="s">
        <v>753</v>
      </c>
      <c r="C395" t="e">
        <f>MATCH(B395,HP_OP!$C$2:$C$487,0)</f>
        <v>#N/A</v>
      </c>
      <c r="D395">
        <f>IF(ISNUMBER(C395),"",MATCH(B395,HP_IP!$C$2:$C$388,0))</f>
        <v>315</v>
      </c>
      <c r="E395" t="b">
        <f t="shared" si="6"/>
        <v>1</v>
      </c>
    </row>
    <row r="396" spans="1:5" hidden="1" x14ac:dyDescent="0.4">
      <c r="A396" s="105" t="s">
        <v>754</v>
      </c>
      <c r="B396" s="106" t="s">
        <v>755</v>
      </c>
      <c r="C396">
        <f>MATCH(B396,HP_OP!$C$2:$C$487,0)</f>
        <v>397</v>
      </c>
      <c r="D396" t="str">
        <f>IF(ISNUMBER(C396),"",MATCH(B396,HP_IP!$C$2:$C$388,0))</f>
        <v/>
      </c>
      <c r="E396" t="b">
        <f t="shared" si="6"/>
        <v>1</v>
      </c>
    </row>
    <row r="397" spans="1:5" hidden="1" x14ac:dyDescent="0.4">
      <c r="A397" s="105" t="s">
        <v>756</v>
      </c>
      <c r="B397" s="106" t="s">
        <v>757</v>
      </c>
      <c r="C397">
        <f>MATCH(B397,HP_OP!$C$2:$C$487,0)</f>
        <v>398</v>
      </c>
      <c r="D397" t="str">
        <f>IF(ISNUMBER(C397),"",MATCH(B397,HP_IP!$C$2:$C$388,0))</f>
        <v/>
      </c>
      <c r="E397" t="b">
        <f t="shared" si="6"/>
        <v>1</v>
      </c>
    </row>
    <row r="398" spans="1:5" hidden="1" x14ac:dyDescent="0.4">
      <c r="A398" s="105" t="s">
        <v>758</v>
      </c>
      <c r="B398" s="106" t="s">
        <v>759</v>
      </c>
      <c r="C398" t="e">
        <f>MATCH(B398,HP_OP!$C$2:$C$487,0)</f>
        <v>#N/A</v>
      </c>
      <c r="D398" t="e">
        <f>IF(ISNUMBER(C398),"",MATCH(B398,HP_IP!$C$2:$C$388,0))</f>
        <v>#N/A</v>
      </c>
      <c r="E398" t="b">
        <f t="shared" si="6"/>
        <v>0</v>
      </c>
    </row>
    <row r="399" spans="1:5" hidden="1" x14ac:dyDescent="0.4">
      <c r="A399" s="105" t="s">
        <v>760</v>
      </c>
      <c r="B399" s="106" t="s">
        <v>761</v>
      </c>
      <c r="C399" t="e">
        <f>MATCH(B399,HP_OP!$C$2:$C$487,0)</f>
        <v>#N/A</v>
      </c>
      <c r="D399">
        <f>IF(ISNUMBER(C399),"",MATCH(B399,HP_IP!$C$2:$C$388,0))</f>
        <v>318</v>
      </c>
      <c r="E399" t="b">
        <f t="shared" si="6"/>
        <v>1</v>
      </c>
    </row>
    <row r="400" spans="1:5" hidden="1" x14ac:dyDescent="0.4">
      <c r="A400" s="105" t="s">
        <v>762</v>
      </c>
      <c r="B400" s="106" t="s">
        <v>763</v>
      </c>
      <c r="C400" t="e">
        <f>MATCH(B400,HP_OP!$C$2:$C$487,0)</f>
        <v>#N/A</v>
      </c>
      <c r="D400">
        <f>IF(ISNUMBER(C400),"",MATCH(B400,HP_IP!$C$2:$C$388,0))</f>
        <v>319</v>
      </c>
      <c r="E400" t="b">
        <f t="shared" si="6"/>
        <v>1</v>
      </c>
    </row>
    <row r="401" spans="1:5" hidden="1" x14ac:dyDescent="0.4">
      <c r="A401" s="105" t="s">
        <v>764</v>
      </c>
      <c r="B401" s="106" t="s">
        <v>765</v>
      </c>
      <c r="C401" t="e">
        <f>MATCH(B401,HP_OP!$C$2:$C$487,0)</f>
        <v>#N/A</v>
      </c>
      <c r="D401" t="e">
        <f>IF(ISNUMBER(C401),"",MATCH(B401,HP_IP!$C$2:$C$388,0))</f>
        <v>#N/A</v>
      </c>
      <c r="E401" t="b">
        <f t="shared" si="6"/>
        <v>0</v>
      </c>
    </row>
    <row r="402" spans="1:5" hidden="1" x14ac:dyDescent="0.4">
      <c r="A402" s="105" t="s">
        <v>766</v>
      </c>
      <c r="B402" s="106" t="s">
        <v>767</v>
      </c>
      <c r="C402" t="e">
        <f>MATCH(B402,HP_OP!$C$2:$C$487,0)</f>
        <v>#N/A</v>
      </c>
      <c r="D402" t="e">
        <f>IF(ISNUMBER(C402),"",MATCH(B402,HP_IP!$C$2:$C$388,0))</f>
        <v>#N/A</v>
      </c>
      <c r="E402" t="b">
        <f t="shared" si="6"/>
        <v>0</v>
      </c>
    </row>
    <row r="403" spans="1:5" hidden="1" x14ac:dyDescent="0.4">
      <c r="A403" s="105" t="s">
        <v>768</v>
      </c>
      <c r="B403" s="106" t="s">
        <v>769</v>
      </c>
      <c r="C403">
        <f>MATCH(B403,HP_OP!$C$2:$C$487,0)</f>
        <v>400</v>
      </c>
      <c r="D403" t="str">
        <f>IF(ISNUMBER(C403),"",MATCH(B403,HP_IP!$C$2:$C$388,0))</f>
        <v/>
      </c>
      <c r="E403" t="b">
        <f t="shared" si="6"/>
        <v>1</v>
      </c>
    </row>
    <row r="404" spans="1:5" hidden="1" x14ac:dyDescent="0.4">
      <c r="A404" s="105" t="s">
        <v>770</v>
      </c>
      <c r="B404" s="106" t="s">
        <v>771</v>
      </c>
      <c r="C404" t="e">
        <f>MATCH(B404,HP_OP!$C$2:$C$487,0)</f>
        <v>#N/A</v>
      </c>
      <c r="D404" t="e">
        <f>IF(ISNUMBER(C404),"",MATCH(B404,HP_IP!$C$2:$C$388,0))</f>
        <v>#N/A</v>
      </c>
      <c r="E404" t="b">
        <f t="shared" si="6"/>
        <v>0</v>
      </c>
    </row>
    <row r="405" spans="1:5" hidden="1" x14ac:dyDescent="0.4">
      <c r="A405" s="105" t="s">
        <v>772</v>
      </c>
      <c r="B405" s="106" t="s">
        <v>773</v>
      </c>
      <c r="C405" t="e">
        <f>MATCH(B405,HP_OP!$C$2:$C$487,0)</f>
        <v>#N/A</v>
      </c>
      <c r="D405">
        <f>IF(ISNUMBER(C405),"",MATCH(B405,HP_IP!$C$2:$C$388,0))</f>
        <v>321</v>
      </c>
      <c r="E405" t="b">
        <f t="shared" si="6"/>
        <v>1</v>
      </c>
    </row>
    <row r="406" spans="1:5" hidden="1" x14ac:dyDescent="0.4">
      <c r="A406" s="107" t="s">
        <v>774</v>
      </c>
      <c r="B406" s="106" t="s">
        <v>775</v>
      </c>
      <c r="C406" t="e">
        <f>MATCH(B406,HP_OP!$C$2:$C$487,0)</f>
        <v>#N/A</v>
      </c>
      <c r="D406" t="e">
        <f>IF(ISNUMBER(C406),"",MATCH(B406,HP_IP!$C$2:$C$388,0))</f>
        <v>#N/A</v>
      </c>
      <c r="E406" t="b">
        <f t="shared" si="6"/>
        <v>0</v>
      </c>
    </row>
    <row r="407" spans="1:5" hidden="1" x14ac:dyDescent="0.4">
      <c r="A407" s="105" t="s">
        <v>774</v>
      </c>
      <c r="B407" s="106" t="s">
        <v>776</v>
      </c>
      <c r="C407">
        <f>MATCH(B407,HP_OP!$C$2:$C$487,0)</f>
        <v>401</v>
      </c>
      <c r="D407" t="str">
        <f>IF(ISNUMBER(C407),"",MATCH(B407,HP_IP!$C$2:$C$388,0))</f>
        <v/>
      </c>
      <c r="E407" t="b">
        <f t="shared" si="6"/>
        <v>1</v>
      </c>
    </row>
    <row r="408" spans="1:5" hidden="1" x14ac:dyDescent="0.4">
      <c r="A408" s="105" t="s">
        <v>777</v>
      </c>
      <c r="B408" s="106" t="s">
        <v>778</v>
      </c>
      <c r="C408" t="e">
        <f>MATCH(B408,HP_OP!$C$2:$C$487,0)</f>
        <v>#N/A</v>
      </c>
      <c r="D408" t="e">
        <f>IF(ISNUMBER(C408),"",MATCH(B408,HP_IP!$C$2:$C$388,0))</f>
        <v>#N/A</v>
      </c>
      <c r="E408" t="b">
        <f t="shared" si="6"/>
        <v>0</v>
      </c>
    </row>
    <row r="409" spans="1:5" hidden="1" x14ac:dyDescent="0.4">
      <c r="A409" s="105" t="s">
        <v>779</v>
      </c>
      <c r="B409" s="106" t="s">
        <v>780</v>
      </c>
      <c r="C409" t="e">
        <f>MATCH(B409,HP_OP!$C$2:$C$487,0)</f>
        <v>#N/A</v>
      </c>
      <c r="D409" t="e">
        <f>IF(ISNUMBER(C409),"",MATCH(B409,HP_IP!$C$2:$C$388,0))</f>
        <v>#N/A</v>
      </c>
      <c r="E409" t="b">
        <f t="shared" si="6"/>
        <v>0</v>
      </c>
    </row>
    <row r="410" spans="1:5" hidden="1" x14ac:dyDescent="0.4">
      <c r="A410" s="105" t="s">
        <v>781</v>
      </c>
      <c r="B410" s="106" t="s">
        <v>782</v>
      </c>
      <c r="C410" t="e">
        <f>MATCH(B410,HP_OP!$C$2:$C$487,0)</f>
        <v>#N/A</v>
      </c>
      <c r="D410" t="e">
        <f>IF(ISNUMBER(C410),"",MATCH(B410,HP_IP!$C$2:$C$388,0))</f>
        <v>#N/A</v>
      </c>
      <c r="E410" t="b">
        <f t="shared" si="6"/>
        <v>0</v>
      </c>
    </row>
    <row r="411" spans="1:5" hidden="1" x14ac:dyDescent="0.4">
      <c r="A411" s="105" t="s">
        <v>783</v>
      </c>
      <c r="B411" s="106" t="s">
        <v>784</v>
      </c>
      <c r="C411">
        <f>MATCH(B411,HP_OP!$C$2:$C$487,0)</f>
        <v>403</v>
      </c>
      <c r="D411" t="str">
        <f>IF(ISNUMBER(C411),"",MATCH(B411,HP_IP!$C$2:$C$388,0))</f>
        <v/>
      </c>
      <c r="E411" t="b">
        <f t="shared" si="6"/>
        <v>1</v>
      </c>
    </row>
    <row r="412" spans="1:5" hidden="1" x14ac:dyDescent="0.4">
      <c r="A412" s="105" t="s">
        <v>785</v>
      </c>
      <c r="B412" s="106" t="s">
        <v>786</v>
      </c>
      <c r="C412" t="e">
        <f>MATCH(B412,HP_OP!$C$2:$C$487,0)</f>
        <v>#N/A</v>
      </c>
      <c r="D412">
        <f>IF(ISNUMBER(C412),"",MATCH(B412,HP_IP!$C$2:$C$388,0))</f>
        <v>324</v>
      </c>
      <c r="E412" t="b">
        <f t="shared" si="6"/>
        <v>1</v>
      </c>
    </row>
    <row r="413" spans="1:5" hidden="1" x14ac:dyDescent="0.4">
      <c r="A413" s="105" t="s">
        <v>787</v>
      </c>
      <c r="B413" s="106" t="s">
        <v>788</v>
      </c>
      <c r="C413" t="e">
        <f>MATCH(B413,HP_OP!$C$2:$C$487,0)</f>
        <v>#N/A</v>
      </c>
      <c r="D413">
        <f>IF(ISNUMBER(C413),"",MATCH(B413,HP_IP!$C$2:$C$388,0))</f>
        <v>325</v>
      </c>
      <c r="E413" t="b">
        <f t="shared" si="6"/>
        <v>1</v>
      </c>
    </row>
    <row r="414" spans="1:5" hidden="1" x14ac:dyDescent="0.4">
      <c r="A414" s="105" t="s">
        <v>789</v>
      </c>
      <c r="B414" s="106" t="s">
        <v>790</v>
      </c>
      <c r="C414">
        <f>MATCH(B414,HP_OP!$C$2:$C$487,0)</f>
        <v>404</v>
      </c>
      <c r="D414" t="str">
        <f>IF(ISNUMBER(C414),"",MATCH(B414,HP_IP!$C$2:$C$388,0))</f>
        <v/>
      </c>
      <c r="E414" t="b">
        <f t="shared" si="6"/>
        <v>1</v>
      </c>
    </row>
    <row r="415" spans="1:5" hidden="1" x14ac:dyDescent="0.4">
      <c r="A415" s="105" t="s">
        <v>791</v>
      </c>
      <c r="B415" s="106" t="s">
        <v>792</v>
      </c>
      <c r="C415">
        <f>MATCH(B415,HP_OP!$C$2:$C$487,0)</f>
        <v>406</v>
      </c>
      <c r="D415" t="str">
        <f>IF(ISNUMBER(C415),"",MATCH(B415,HP_IP!$C$2:$C$388,0))</f>
        <v/>
      </c>
      <c r="E415" t="b">
        <f t="shared" si="6"/>
        <v>1</v>
      </c>
    </row>
    <row r="416" spans="1:5" hidden="1" x14ac:dyDescent="0.4">
      <c r="A416" s="105" t="s">
        <v>793</v>
      </c>
      <c r="B416" s="106" t="s">
        <v>794</v>
      </c>
      <c r="C416" t="e">
        <f>MATCH(B416,HP_OP!$C$2:$C$487,0)</f>
        <v>#N/A</v>
      </c>
      <c r="D416" t="e">
        <f>IF(ISNUMBER(C416),"",MATCH(B416,HP_IP!$C$2:$C$388,0))</f>
        <v>#N/A</v>
      </c>
      <c r="E416" t="b">
        <f t="shared" si="6"/>
        <v>0</v>
      </c>
    </row>
    <row r="417" spans="1:5" hidden="1" x14ac:dyDescent="0.4">
      <c r="A417" s="105" t="s">
        <v>795</v>
      </c>
      <c r="B417" s="106" t="s">
        <v>796</v>
      </c>
      <c r="C417" t="e">
        <f>MATCH(B417,HP_OP!$C$2:$C$487,0)</f>
        <v>#N/A</v>
      </c>
      <c r="D417">
        <f>IF(ISNUMBER(C417),"",MATCH(B417,HP_IP!$C$2:$C$388,0))</f>
        <v>327</v>
      </c>
      <c r="E417" t="b">
        <f t="shared" si="6"/>
        <v>1</v>
      </c>
    </row>
    <row r="418" spans="1:5" hidden="1" x14ac:dyDescent="0.4">
      <c r="A418" s="105" t="s">
        <v>797</v>
      </c>
      <c r="B418" s="106" t="s">
        <v>798</v>
      </c>
      <c r="C418">
        <f>MATCH(B418,HP_OP!$C$2:$C$487,0)</f>
        <v>407</v>
      </c>
      <c r="D418" t="str">
        <f>IF(ISNUMBER(C418),"",MATCH(B418,HP_IP!$C$2:$C$388,0))</f>
        <v/>
      </c>
      <c r="E418" t="b">
        <f t="shared" si="6"/>
        <v>1</v>
      </c>
    </row>
    <row r="419" spans="1:5" hidden="1" x14ac:dyDescent="0.4">
      <c r="A419" s="105" t="s">
        <v>799</v>
      </c>
      <c r="B419" s="106" t="s">
        <v>800</v>
      </c>
      <c r="C419" t="e">
        <f>MATCH(B419,HP_OP!$C$2:$C$487,0)</f>
        <v>#N/A</v>
      </c>
      <c r="D419">
        <f>IF(ISNUMBER(C419),"",MATCH(B419,HP_IP!$C$2:$C$388,0))</f>
        <v>328</v>
      </c>
      <c r="E419" t="b">
        <f t="shared" si="6"/>
        <v>1</v>
      </c>
    </row>
    <row r="420" spans="1:5" hidden="1" x14ac:dyDescent="0.4">
      <c r="A420" s="105" t="s">
        <v>801</v>
      </c>
      <c r="B420" s="106" t="s">
        <v>802</v>
      </c>
      <c r="C420">
        <f>MATCH(B420,HP_OP!$C$2:$C$487,0)</f>
        <v>408</v>
      </c>
      <c r="D420" t="str">
        <f>IF(ISNUMBER(C420),"",MATCH(B420,HP_IP!$C$2:$C$388,0))</f>
        <v/>
      </c>
      <c r="E420" t="b">
        <f t="shared" si="6"/>
        <v>1</v>
      </c>
    </row>
    <row r="421" spans="1:5" hidden="1" x14ac:dyDescent="0.4">
      <c r="A421" s="105" t="s">
        <v>803</v>
      </c>
      <c r="B421" s="106" t="s">
        <v>804</v>
      </c>
      <c r="C421">
        <f>MATCH(B421,HP_OP!$C$2:$C$487,0)</f>
        <v>409</v>
      </c>
      <c r="D421" t="str">
        <f>IF(ISNUMBER(C421),"",MATCH(B421,HP_IP!$C$2:$C$388,0))</f>
        <v/>
      </c>
      <c r="E421" t="b">
        <f t="shared" si="6"/>
        <v>1</v>
      </c>
    </row>
    <row r="422" spans="1:5" hidden="1" x14ac:dyDescent="0.4">
      <c r="A422" s="105" t="s">
        <v>805</v>
      </c>
      <c r="B422" s="106" t="s">
        <v>806</v>
      </c>
      <c r="C422" t="e">
        <f>MATCH(B422,HP_OP!$C$2:$C$487,0)</f>
        <v>#N/A</v>
      </c>
      <c r="D422" t="e">
        <f>IF(ISNUMBER(C422),"",MATCH(B422,HP_IP!$C$2:$C$388,0))</f>
        <v>#N/A</v>
      </c>
      <c r="E422" t="b">
        <f t="shared" si="6"/>
        <v>0</v>
      </c>
    </row>
    <row r="423" spans="1:5" hidden="1" x14ac:dyDescent="0.4">
      <c r="A423" s="105" t="s">
        <v>807</v>
      </c>
      <c r="B423" s="106" t="s">
        <v>808</v>
      </c>
      <c r="C423" t="e">
        <f>MATCH(B423,HP_OP!$C$2:$C$487,0)</f>
        <v>#N/A</v>
      </c>
      <c r="D423" t="e">
        <f>IF(ISNUMBER(C423),"",MATCH(B423,HP_IP!$C$2:$C$388,0))</f>
        <v>#N/A</v>
      </c>
      <c r="E423" t="b">
        <f t="shared" si="6"/>
        <v>0</v>
      </c>
    </row>
    <row r="424" spans="1:5" hidden="1" x14ac:dyDescent="0.4">
      <c r="A424" s="105" t="s">
        <v>809</v>
      </c>
      <c r="B424" s="106" t="s">
        <v>810</v>
      </c>
      <c r="C424">
        <f>MATCH(B424,HP_OP!$C$2:$C$487,0)</f>
        <v>410</v>
      </c>
      <c r="D424" t="str">
        <f>IF(ISNUMBER(C424),"",MATCH(B424,HP_IP!$C$2:$C$388,0))</f>
        <v/>
      </c>
      <c r="E424" t="b">
        <f t="shared" si="6"/>
        <v>1</v>
      </c>
    </row>
    <row r="425" spans="1:5" hidden="1" x14ac:dyDescent="0.4">
      <c r="A425" s="105" t="s">
        <v>811</v>
      </c>
      <c r="B425" s="106" t="s">
        <v>812</v>
      </c>
      <c r="C425" t="e">
        <f>MATCH(B425,HP_OP!$C$2:$C$487,0)</f>
        <v>#N/A</v>
      </c>
      <c r="D425" t="e">
        <f>IF(ISNUMBER(C425),"",MATCH(B425,HP_IP!$C$2:$C$388,0))</f>
        <v>#N/A</v>
      </c>
      <c r="E425" t="b">
        <f t="shared" si="6"/>
        <v>0</v>
      </c>
    </row>
    <row r="426" spans="1:5" hidden="1" x14ac:dyDescent="0.4">
      <c r="A426" s="105" t="s">
        <v>813</v>
      </c>
      <c r="B426" s="106" t="s">
        <v>814</v>
      </c>
      <c r="C426">
        <f>MATCH(B426,HP_OP!$C$2:$C$487,0)</f>
        <v>411</v>
      </c>
      <c r="D426" t="str">
        <f>IF(ISNUMBER(C426),"",MATCH(B426,HP_IP!$C$2:$C$388,0))</f>
        <v/>
      </c>
      <c r="E426" t="b">
        <f t="shared" si="6"/>
        <v>1</v>
      </c>
    </row>
    <row r="427" spans="1:5" hidden="1" x14ac:dyDescent="0.4">
      <c r="A427" s="105" t="s">
        <v>815</v>
      </c>
      <c r="B427" s="106" t="s">
        <v>816</v>
      </c>
      <c r="C427" t="e">
        <f>MATCH(B427,HP_OP!$C$2:$C$487,0)</f>
        <v>#N/A</v>
      </c>
      <c r="D427" t="e">
        <f>IF(ISNUMBER(C427),"",MATCH(B427,HP_IP!$C$2:$C$388,0))</f>
        <v>#N/A</v>
      </c>
      <c r="E427" t="b">
        <f t="shared" si="6"/>
        <v>0</v>
      </c>
    </row>
    <row r="428" spans="1:5" hidden="1" x14ac:dyDescent="0.4">
      <c r="A428" s="105" t="s">
        <v>817</v>
      </c>
      <c r="B428" s="106" t="s">
        <v>818</v>
      </c>
      <c r="C428" t="e">
        <f>MATCH(B428,HP_OP!$C$2:$C$487,0)</f>
        <v>#N/A</v>
      </c>
      <c r="D428" t="e">
        <f>IF(ISNUMBER(C428),"",MATCH(B428,HP_IP!$C$2:$C$388,0))</f>
        <v>#N/A</v>
      </c>
      <c r="E428" t="b">
        <f t="shared" si="6"/>
        <v>0</v>
      </c>
    </row>
    <row r="429" spans="1:5" hidden="1" x14ac:dyDescent="0.4">
      <c r="A429" s="107" t="s">
        <v>819</v>
      </c>
      <c r="B429" s="106" t="s">
        <v>820</v>
      </c>
      <c r="C429" t="e">
        <f>MATCH(B429,HP_OP!$C$2:$C$487,0)</f>
        <v>#N/A</v>
      </c>
      <c r="D429" t="e">
        <f>IF(ISNUMBER(C429),"",MATCH(B429,HP_IP!$C$2:$C$388,0))</f>
        <v>#N/A</v>
      </c>
      <c r="E429" t="b">
        <f t="shared" si="6"/>
        <v>0</v>
      </c>
    </row>
    <row r="430" spans="1:5" hidden="1" x14ac:dyDescent="0.4">
      <c r="A430" s="107" t="s">
        <v>819</v>
      </c>
      <c r="B430" s="106" t="s">
        <v>821</v>
      </c>
      <c r="C430" t="e">
        <f>MATCH(B430,HP_OP!$C$2:$C$487,0)</f>
        <v>#N/A</v>
      </c>
      <c r="D430" t="e">
        <f>IF(ISNUMBER(C430),"",MATCH(B430,HP_IP!$C$2:$C$388,0))</f>
        <v>#N/A</v>
      </c>
      <c r="E430" t="b">
        <f t="shared" si="6"/>
        <v>0</v>
      </c>
    </row>
    <row r="431" spans="1:5" hidden="1" x14ac:dyDescent="0.4">
      <c r="A431" s="107" t="s">
        <v>819</v>
      </c>
      <c r="B431" s="106" t="s">
        <v>822</v>
      </c>
      <c r="C431" t="e">
        <f>MATCH(B431,HP_OP!$C$2:$C$487,0)</f>
        <v>#N/A</v>
      </c>
      <c r="D431" t="e">
        <f>IF(ISNUMBER(C431),"",MATCH(B431,HP_IP!$C$2:$C$388,0))</f>
        <v>#N/A</v>
      </c>
      <c r="E431" t="b">
        <f t="shared" si="6"/>
        <v>0</v>
      </c>
    </row>
    <row r="432" spans="1:5" hidden="1" x14ac:dyDescent="0.4">
      <c r="A432" s="107" t="s">
        <v>819</v>
      </c>
      <c r="B432" s="106" t="s">
        <v>823</v>
      </c>
      <c r="C432" t="e">
        <f>MATCH(B432,HP_OP!$C$2:$C$487,0)</f>
        <v>#N/A</v>
      </c>
      <c r="D432" t="e">
        <f>IF(ISNUMBER(C432),"",MATCH(B432,HP_IP!$C$2:$C$388,0))</f>
        <v>#N/A</v>
      </c>
      <c r="E432" t="b">
        <f t="shared" si="6"/>
        <v>0</v>
      </c>
    </row>
    <row r="433" spans="1:5" hidden="1" x14ac:dyDescent="0.4">
      <c r="A433" s="107" t="s">
        <v>819</v>
      </c>
      <c r="B433" s="106" t="s">
        <v>824</v>
      </c>
      <c r="C433" t="e">
        <f>MATCH(B433,HP_OP!$C$2:$C$487,0)</f>
        <v>#N/A</v>
      </c>
      <c r="D433" t="e">
        <f>IF(ISNUMBER(C433),"",MATCH(B433,HP_IP!$C$2:$C$388,0))</f>
        <v>#N/A</v>
      </c>
      <c r="E433" t="b">
        <f t="shared" si="6"/>
        <v>0</v>
      </c>
    </row>
    <row r="434" spans="1:5" hidden="1" x14ac:dyDescent="0.4">
      <c r="A434" s="107" t="s">
        <v>819</v>
      </c>
      <c r="B434" s="106" t="s">
        <v>825</v>
      </c>
      <c r="C434" t="e">
        <f>MATCH(B434,HP_OP!$C$2:$C$487,0)</f>
        <v>#N/A</v>
      </c>
      <c r="D434" t="e">
        <f>IF(ISNUMBER(C434),"",MATCH(B434,HP_IP!$C$2:$C$388,0))</f>
        <v>#N/A</v>
      </c>
      <c r="E434" t="b">
        <f t="shared" si="6"/>
        <v>0</v>
      </c>
    </row>
    <row r="435" spans="1:5" hidden="1" x14ac:dyDescent="0.4">
      <c r="A435" s="107" t="s">
        <v>819</v>
      </c>
      <c r="B435" s="106" t="s">
        <v>826</v>
      </c>
      <c r="C435" t="e">
        <f>MATCH(B435,HP_OP!$C$2:$C$487,0)</f>
        <v>#N/A</v>
      </c>
      <c r="D435" t="e">
        <f>IF(ISNUMBER(C435),"",MATCH(B435,HP_IP!$C$2:$C$388,0))</f>
        <v>#N/A</v>
      </c>
      <c r="E435" t="b">
        <f t="shared" si="6"/>
        <v>0</v>
      </c>
    </row>
    <row r="436" spans="1:5" hidden="1" x14ac:dyDescent="0.4">
      <c r="A436" s="107" t="s">
        <v>819</v>
      </c>
      <c r="B436" s="106" t="s">
        <v>827</v>
      </c>
      <c r="C436" t="e">
        <f>MATCH(B436,HP_OP!$C$2:$C$487,0)</f>
        <v>#N/A</v>
      </c>
      <c r="D436" t="e">
        <f>IF(ISNUMBER(C436),"",MATCH(B436,HP_IP!$C$2:$C$388,0))</f>
        <v>#N/A</v>
      </c>
      <c r="E436" t="b">
        <f t="shared" si="6"/>
        <v>0</v>
      </c>
    </row>
    <row r="437" spans="1:5" hidden="1" x14ac:dyDescent="0.4">
      <c r="A437" s="107" t="s">
        <v>819</v>
      </c>
      <c r="B437" s="106" t="s">
        <v>828</v>
      </c>
      <c r="C437" t="e">
        <f>MATCH(B437,HP_OP!$C$2:$C$487,0)</f>
        <v>#N/A</v>
      </c>
      <c r="D437" t="e">
        <f>IF(ISNUMBER(C437),"",MATCH(B437,HP_IP!$C$2:$C$388,0))</f>
        <v>#N/A</v>
      </c>
      <c r="E437" t="b">
        <f t="shared" si="6"/>
        <v>0</v>
      </c>
    </row>
    <row r="438" spans="1:5" hidden="1" x14ac:dyDescent="0.4">
      <c r="A438" s="107" t="s">
        <v>819</v>
      </c>
      <c r="B438" s="106" t="s">
        <v>829</v>
      </c>
      <c r="C438" t="e">
        <f>MATCH(B438,HP_OP!$C$2:$C$487,0)</f>
        <v>#N/A</v>
      </c>
      <c r="D438" t="e">
        <f>IF(ISNUMBER(C438),"",MATCH(B438,HP_IP!$C$2:$C$388,0))</f>
        <v>#N/A</v>
      </c>
      <c r="E438" t="b">
        <f t="shared" si="6"/>
        <v>0</v>
      </c>
    </row>
    <row r="439" spans="1:5" hidden="1" x14ac:dyDescent="0.4">
      <c r="A439" s="107" t="s">
        <v>819</v>
      </c>
      <c r="B439" s="106" t="s">
        <v>830</v>
      </c>
      <c r="C439" t="e">
        <f>MATCH(B439,HP_OP!$C$2:$C$487,0)</f>
        <v>#N/A</v>
      </c>
      <c r="D439" t="e">
        <f>IF(ISNUMBER(C439),"",MATCH(B439,HP_IP!$C$2:$C$388,0))</f>
        <v>#N/A</v>
      </c>
      <c r="E439" t="b">
        <f t="shared" si="6"/>
        <v>0</v>
      </c>
    </row>
    <row r="440" spans="1:5" hidden="1" x14ac:dyDescent="0.4">
      <c r="A440" s="107" t="s">
        <v>819</v>
      </c>
      <c r="B440" s="106" t="s">
        <v>831</v>
      </c>
      <c r="C440" t="e">
        <f>MATCH(B440,HP_OP!$C$2:$C$487,0)</f>
        <v>#N/A</v>
      </c>
      <c r="D440" t="e">
        <f>IF(ISNUMBER(C440),"",MATCH(B440,HP_IP!$C$2:$C$388,0))</f>
        <v>#N/A</v>
      </c>
      <c r="E440" t="b">
        <f t="shared" si="6"/>
        <v>0</v>
      </c>
    </row>
    <row r="441" spans="1:5" hidden="1" x14ac:dyDescent="0.4">
      <c r="A441" s="107" t="s">
        <v>819</v>
      </c>
      <c r="B441" s="106" t="s">
        <v>832</v>
      </c>
      <c r="C441" t="e">
        <f>MATCH(B441,HP_OP!$C$2:$C$487,0)</f>
        <v>#N/A</v>
      </c>
      <c r="D441" t="e">
        <f>IF(ISNUMBER(C441),"",MATCH(B441,HP_IP!$C$2:$C$388,0))</f>
        <v>#N/A</v>
      </c>
      <c r="E441" t="b">
        <f t="shared" si="6"/>
        <v>0</v>
      </c>
    </row>
    <row r="442" spans="1:5" hidden="1" x14ac:dyDescent="0.4">
      <c r="A442" s="107" t="s">
        <v>819</v>
      </c>
      <c r="B442" s="106" t="s">
        <v>833</v>
      </c>
      <c r="C442" t="e">
        <f>MATCH(B442,HP_OP!$C$2:$C$487,0)</f>
        <v>#N/A</v>
      </c>
      <c r="D442" t="e">
        <f>IF(ISNUMBER(C442),"",MATCH(B442,HP_IP!$C$2:$C$388,0))</f>
        <v>#N/A</v>
      </c>
      <c r="E442" t="b">
        <f t="shared" si="6"/>
        <v>0</v>
      </c>
    </row>
    <row r="443" spans="1:5" hidden="1" x14ac:dyDescent="0.4">
      <c r="A443" s="107" t="s">
        <v>819</v>
      </c>
      <c r="B443" s="106" t="s">
        <v>834</v>
      </c>
      <c r="C443" t="e">
        <f>MATCH(B443,HP_OP!$C$2:$C$487,0)</f>
        <v>#N/A</v>
      </c>
      <c r="D443" t="e">
        <f>IF(ISNUMBER(C443),"",MATCH(B443,HP_IP!$C$2:$C$388,0))</f>
        <v>#N/A</v>
      </c>
      <c r="E443" t="b">
        <f t="shared" si="6"/>
        <v>0</v>
      </c>
    </row>
    <row r="444" spans="1:5" hidden="1" x14ac:dyDescent="0.4">
      <c r="A444" s="107" t="s">
        <v>819</v>
      </c>
      <c r="B444" s="106" t="s">
        <v>835</v>
      </c>
      <c r="C444" t="e">
        <f>MATCH(B444,HP_OP!$C$2:$C$487,0)</f>
        <v>#N/A</v>
      </c>
      <c r="D444" t="e">
        <f>IF(ISNUMBER(C444),"",MATCH(B444,HP_IP!$C$2:$C$388,0))</f>
        <v>#N/A</v>
      </c>
      <c r="E444" t="b">
        <f t="shared" si="6"/>
        <v>0</v>
      </c>
    </row>
    <row r="445" spans="1:5" hidden="1" x14ac:dyDescent="0.4">
      <c r="A445" s="107" t="s">
        <v>819</v>
      </c>
      <c r="B445" s="106" t="s">
        <v>836</v>
      </c>
      <c r="C445" t="e">
        <f>MATCH(B445,HP_OP!$C$2:$C$487,0)</f>
        <v>#N/A</v>
      </c>
      <c r="D445" t="e">
        <f>IF(ISNUMBER(C445),"",MATCH(B445,HP_IP!$C$2:$C$388,0))</f>
        <v>#N/A</v>
      </c>
      <c r="E445" t="b">
        <f t="shared" si="6"/>
        <v>0</v>
      </c>
    </row>
    <row r="446" spans="1:5" hidden="1" x14ac:dyDescent="0.4">
      <c r="A446" s="107" t="s">
        <v>819</v>
      </c>
      <c r="B446" s="106" t="s">
        <v>837</v>
      </c>
      <c r="C446" t="e">
        <f>MATCH(B446,HP_OP!$C$2:$C$487,0)</f>
        <v>#N/A</v>
      </c>
      <c r="D446" t="e">
        <f>IF(ISNUMBER(C446),"",MATCH(B446,HP_IP!$C$2:$C$388,0))</f>
        <v>#N/A</v>
      </c>
      <c r="E446" t="b">
        <f t="shared" si="6"/>
        <v>0</v>
      </c>
    </row>
    <row r="447" spans="1:5" hidden="1" x14ac:dyDescent="0.4">
      <c r="A447" s="107" t="s">
        <v>819</v>
      </c>
      <c r="B447" s="106" t="s">
        <v>838</v>
      </c>
      <c r="C447" t="e">
        <f>MATCH(B447,HP_OP!$C$2:$C$487,0)</f>
        <v>#N/A</v>
      </c>
      <c r="D447" t="e">
        <f>IF(ISNUMBER(C447),"",MATCH(B447,HP_IP!$C$2:$C$388,0))</f>
        <v>#N/A</v>
      </c>
      <c r="E447" t="b">
        <f t="shared" si="6"/>
        <v>0</v>
      </c>
    </row>
    <row r="448" spans="1:5" hidden="1" x14ac:dyDescent="0.4">
      <c r="A448" s="107" t="s">
        <v>819</v>
      </c>
      <c r="B448" s="106" t="s">
        <v>839</v>
      </c>
      <c r="C448" t="e">
        <f>MATCH(B448,HP_OP!$C$2:$C$487,0)</f>
        <v>#N/A</v>
      </c>
      <c r="D448" t="e">
        <f>IF(ISNUMBER(C448),"",MATCH(B448,HP_IP!$C$2:$C$388,0))</f>
        <v>#N/A</v>
      </c>
      <c r="E448" t="b">
        <f t="shared" si="6"/>
        <v>0</v>
      </c>
    </row>
    <row r="449" spans="1:5" hidden="1" x14ac:dyDescent="0.4">
      <c r="A449" s="107" t="s">
        <v>819</v>
      </c>
      <c r="B449" s="106" t="s">
        <v>840</v>
      </c>
      <c r="C449" t="e">
        <f>MATCH(B449,HP_OP!$C$2:$C$487,0)</f>
        <v>#N/A</v>
      </c>
      <c r="D449" t="e">
        <f>IF(ISNUMBER(C449),"",MATCH(B449,HP_IP!$C$2:$C$388,0))</f>
        <v>#N/A</v>
      </c>
      <c r="E449" t="b">
        <f t="shared" si="6"/>
        <v>0</v>
      </c>
    </row>
    <row r="450" spans="1:5" hidden="1" x14ac:dyDescent="0.4">
      <c r="A450" s="107" t="s">
        <v>819</v>
      </c>
      <c r="B450" s="106" t="s">
        <v>841</v>
      </c>
      <c r="C450" t="e">
        <f>MATCH(B450,HP_OP!$C$2:$C$487,0)</f>
        <v>#N/A</v>
      </c>
      <c r="D450" t="e">
        <f>IF(ISNUMBER(C450),"",MATCH(B450,HP_IP!$C$2:$C$388,0))</f>
        <v>#N/A</v>
      </c>
      <c r="E450" t="b">
        <f t="shared" si="6"/>
        <v>0</v>
      </c>
    </row>
    <row r="451" spans="1:5" hidden="1" x14ac:dyDescent="0.4">
      <c r="A451" s="107" t="s">
        <v>819</v>
      </c>
      <c r="B451" s="106" t="s">
        <v>842</v>
      </c>
      <c r="C451" t="e">
        <f>MATCH(B451,HP_OP!$C$2:$C$487,0)</f>
        <v>#N/A</v>
      </c>
      <c r="D451" t="e">
        <f>IF(ISNUMBER(C451),"",MATCH(B451,HP_IP!$C$2:$C$388,0))</f>
        <v>#N/A</v>
      </c>
      <c r="E451" t="b">
        <f t="shared" ref="E451:E514" si="7">IF(AND(ISNA(C451),ISNA(D451)),FALSE,TRUE)</f>
        <v>0</v>
      </c>
    </row>
    <row r="452" spans="1:5" hidden="1" x14ac:dyDescent="0.4">
      <c r="A452" s="107" t="s">
        <v>819</v>
      </c>
      <c r="B452" s="106" t="s">
        <v>843</v>
      </c>
      <c r="C452" t="e">
        <f>MATCH(B452,HP_OP!$C$2:$C$487,0)</f>
        <v>#N/A</v>
      </c>
      <c r="D452" t="e">
        <f>IF(ISNUMBER(C452),"",MATCH(B452,HP_IP!$C$2:$C$388,0))</f>
        <v>#N/A</v>
      </c>
      <c r="E452" t="b">
        <f t="shared" si="7"/>
        <v>0</v>
      </c>
    </row>
    <row r="453" spans="1:5" hidden="1" x14ac:dyDescent="0.4">
      <c r="A453" s="107" t="s">
        <v>819</v>
      </c>
      <c r="B453" s="106" t="s">
        <v>844</v>
      </c>
      <c r="C453" t="e">
        <f>MATCH(B453,HP_OP!$C$2:$C$487,0)</f>
        <v>#N/A</v>
      </c>
      <c r="D453" t="e">
        <f>IF(ISNUMBER(C453),"",MATCH(B453,HP_IP!$C$2:$C$388,0))</f>
        <v>#N/A</v>
      </c>
      <c r="E453" t="b">
        <f t="shared" si="7"/>
        <v>0</v>
      </c>
    </row>
    <row r="454" spans="1:5" hidden="1" x14ac:dyDescent="0.4">
      <c r="A454" s="107" t="s">
        <v>819</v>
      </c>
      <c r="B454" s="106" t="s">
        <v>845</v>
      </c>
      <c r="C454" t="e">
        <f>MATCH(B454,HP_OP!$C$2:$C$487,0)</f>
        <v>#N/A</v>
      </c>
      <c r="D454" t="e">
        <f>IF(ISNUMBER(C454),"",MATCH(B454,HP_IP!$C$2:$C$388,0))</f>
        <v>#N/A</v>
      </c>
      <c r="E454" t="b">
        <f t="shared" si="7"/>
        <v>0</v>
      </c>
    </row>
    <row r="455" spans="1:5" hidden="1" x14ac:dyDescent="0.4">
      <c r="A455" s="107" t="s">
        <v>819</v>
      </c>
      <c r="B455" s="106" t="s">
        <v>846</v>
      </c>
      <c r="C455" t="e">
        <f>MATCH(B455,HP_OP!$C$2:$C$487,0)</f>
        <v>#N/A</v>
      </c>
      <c r="D455" t="e">
        <f>IF(ISNUMBER(C455),"",MATCH(B455,HP_IP!$C$2:$C$388,0))</f>
        <v>#N/A</v>
      </c>
      <c r="E455" t="b">
        <f t="shared" si="7"/>
        <v>0</v>
      </c>
    </row>
    <row r="456" spans="1:5" hidden="1" x14ac:dyDescent="0.4">
      <c r="A456" s="107" t="s">
        <v>819</v>
      </c>
      <c r="B456" s="106" t="s">
        <v>847</v>
      </c>
      <c r="C456" t="e">
        <f>MATCH(B456,HP_OP!$C$2:$C$487,0)</f>
        <v>#N/A</v>
      </c>
      <c r="D456" t="e">
        <f>IF(ISNUMBER(C456),"",MATCH(B456,HP_IP!$C$2:$C$388,0))</f>
        <v>#N/A</v>
      </c>
      <c r="E456" t="b">
        <f t="shared" si="7"/>
        <v>0</v>
      </c>
    </row>
    <row r="457" spans="1:5" hidden="1" x14ac:dyDescent="0.4">
      <c r="A457" s="105" t="s">
        <v>819</v>
      </c>
      <c r="B457" s="106" t="s">
        <v>848</v>
      </c>
      <c r="C457" t="e">
        <f>MATCH(B457,HP_OP!$C$2:$C$487,0)</f>
        <v>#N/A</v>
      </c>
      <c r="D457" t="e">
        <f>IF(ISNUMBER(C457),"",MATCH(B457,HP_IP!$C$2:$C$388,0))</f>
        <v>#N/A</v>
      </c>
      <c r="E457" t="b">
        <f t="shared" si="7"/>
        <v>0</v>
      </c>
    </row>
    <row r="458" spans="1:5" hidden="1" x14ac:dyDescent="0.4">
      <c r="A458" s="105" t="s">
        <v>849</v>
      </c>
      <c r="B458" s="106" t="s">
        <v>850</v>
      </c>
      <c r="C458" t="e">
        <f>MATCH(B458,HP_OP!$C$2:$C$487,0)</f>
        <v>#N/A</v>
      </c>
      <c r="D458" t="e">
        <f>IF(ISNUMBER(C458),"",MATCH(B458,HP_IP!$C$2:$C$388,0))</f>
        <v>#N/A</v>
      </c>
      <c r="E458" t="b">
        <f t="shared" si="7"/>
        <v>0</v>
      </c>
    </row>
    <row r="459" spans="1:5" hidden="1" x14ac:dyDescent="0.4">
      <c r="A459" s="105" t="s">
        <v>851</v>
      </c>
      <c r="B459" s="106" t="s">
        <v>852</v>
      </c>
      <c r="C459" t="e">
        <f>MATCH(B459,HP_OP!$C$2:$C$487,0)</f>
        <v>#N/A</v>
      </c>
      <c r="D459" t="e">
        <f>IF(ISNUMBER(C459),"",MATCH(B459,HP_IP!$C$2:$C$388,0))</f>
        <v>#N/A</v>
      </c>
      <c r="E459" t="b">
        <f t="shared" si="7"/>
        <v>0</v>
      </c>
    </row>
    <row r="460" spans="1:5" hidden="1" x14ac:dyDescent="0.4">
      <c r="A460" s="105" t="s">
        <v>853</v>
      </c>
      <c r="B460" s="106" t="s">
        <v>854</v>
      </c>
      <c r="C460" t="e">
        <f>MATCH(B460,HP_OP!$C$2:$C$487,0)</f>
        <v>#N/A</v>
      </c>
      <c r="D460" t="e">
        <f>IF(ISNUMBER(C460),"",MATCH(B460,HP_IP!$C$2:$C$388,0))</f>
        <v>#N/A</v>
      </c>
      <c r="E460" t="b">
        <f t="shared" si="7"/>
        <v>0</v>
      </c>
    </row>
    <row r="461" spans="1:5" hidden="1" x14ac:dyDescent="0.4">
      <c r="A461" s="105" t="s">
        <v>855</v>
      </c>
      <c r="B461" s="106" t="s">
        <v>856</v>
      </c>
      <c r="C461">
        <f>MATCH(B461,HP_OP!$C$2:$C$487,0)</f>
        <v>413</v>
      </c>
      <c r="D461" t="str">
        <f>IF(ISNUMBER(C461),"",MATCH(B461,HP_IP!$C$2:$C$388,0))</f>
        <v/>
      </c>
      <c r="E461" t="b">
        <f t="shared" si="7"/>
        <v>1</v>
      </c>
    </row>
    <row r="462" spans="1:5" hidden="1" x14ac:dyDescent="0.4">
      <c r="A462" s="105" t="s">
        <v>857</v>
      </c>
      <c r="B462" s="106" t="s">
        <v>858</v>
      </c>
      <c r="C462" t="e">
        <f>MATCH(B462,HP_OP!$C$2:$C$487,0)</f>
        <v>#N/A</v>
      </c>
      <c r="D462">
        <f>IF(ISNUMBER(C462),"",MATCH(B462,HP_IP!$C$2:$C$388,0))</f>
        <v>332</v>
      </c>
      <c r="E462" t="b">
        <f t="shared" si="7"/>
        <v>1</v>
      </c>
    </row>
    <row r="463" spans="1:5" hidden="1" x14ac:dyDescent="0.4">
      <c r="A463" s="105" t="s">
        <v>859</v>
      </c>
      <c r="B463" s="106" t="s">
        <v>860</v>
      </c>
      <c r="C463" t="e">
        <f>MATCH(B463,HP_OP!$C$2:$C$487,0)</f>
        <v>#N/A</v>
      </c>
      <c r="D463">
        <f>IF(ISNUMBER(C463),"",MATCH(B463,HP_IP!$C$2:$C$388,0))</f>
        <v>333</v>
      </c>
      <c r="E463" t="b">
        <f t="shared" si="7"/>
        <v>1</v>
      </c>
    </row>
    <row r="464" spans="1:5" hidden="1" x14ac:dyDescent="0.4">
      <c r="A464" s="105" t="s">
        <v>861</v>
      </c>
      <c r="B464" s="106" t="s">
        <v>862</v>
      </c>
      <c r="C464" t="e">
        <f>MATCH(B464,HP_OP!$C$2:$C$487,0)</f>
        <v>#N/A</v>
      </c>
      <c r="D464" t="e">
        <f>IF(ISNUMBER(C464),"",MATCH(B464,HP_IP!$C$2:$C$388,0))</f>
        <v>#N/A</v>
      </c>
      <c r="E464" t="b">
        <f t="shared" si="7"/>
        <v>0</v>
      </c>
    </row>
    <row r="465" spans="1:5" hidden="1" x14ac:dyDescent="0.4">
      <c r="A465" s="105" t="s">
        <v>863</v>
      </c>
      <c r="B465" s="106" t="s">
        <v>864</v>
      </c>
      <c r="C465">
        <f>MATCH(B465,HP_OP!$C$2:$C$487,0)</f>
        <v>414</v>
      </c>
      <c r="D465" t="str">
        <f>IF(ISNUMBER(C465),"",MATCH(B465,HP_IP!$C$2:$C$388,0))</f>
        <v/>
      </c>
      <c r="E465" t="b">
        <f t="shared" si="7"/>
        <v>1</v>
      </c>
    </row>
    <row r="466" spans="1:5" hidden="1" x14ac:dyDescent="0.4">
      <c r="A466" s="105" t="s">
        <v>865</v>
      </c>
      <c r="B466" s="106" t="s">
        <v>866</v>
      </c>
      <c r="C466" t="e">
        <f>MATCH(B466,HP_OP!$C$2:$C$487,0)</f>
        <v>#N/A</v>
      </c>
      <c r="D466">
        <f>IF(ISNUMBER(C466),"",MATCH(B466,HP_IP!$C$2:$C$388,0))</f>
        <v>335</v>
      </c>
      <c r="E466" t="b">
        <f t="shared" si="7"/>
        <v>1</v>
      </c>
    </row>
    <row r="467" spans="1:5" hidden="1" x14ac:dyDescent="0.4">
      <c r="A467" s="105" t="s">
        <v>867</v>
      </c>
      <c r="B467" s="106" t="s">
        <v>868</v>
      </c>
      <c r="C467">
        <f>MATCH(B467,HP_OP!$C$2:$C$487,0)</f>
        <v>417</v>
      </c>
      <c r="D467" t="str">
        <f>IF(ISNUMBER(C467),"",MATCH(B467,HP_IP!$C$2:$C$388,0))</f>
        <v/>
      </c>
      <c r="E467" t="b">
        <f t="shared" si="7"/>
        <v>1</v>
      </c>
    </row>
    <row r="468" spans="1:5" hidden="1" x14ac:dyDescent="0.4">
      <c r="A468" s="105" t="s">
        <v>869</v>
      </c>
      <c r="B468" s="106" t="s">
        <v>870</v>
      </c>
      <c r="C468" t="e">
        <f>MATCH(B468,HP_OP!$C$2:$C$487,0)</f>
        <v>#N/A</v>
      </c>
      <c r="D468">
        <f>IF(ISNUMBER(C468),"",MATCH(B468,HP_IP!$C$2:$C$388,0))</f>
        <v>339</v>
      </c>
      <c r="E468" t="b">
        <f t="shared" si="7"/>
        <v>1</v>
      </c>
    </row>
    <row r="469" spans="1:5" hidden="1" x14ac:dyDescent="0.4">
      <c r="A469" s="105" t="s">
        <v>871</v>
      </c>
      <c r="B469" s="106" t="s">
        <v>872</v>
      </c>
      <c r="C469" t="e">
        <f>MATCH(B469,HP_OP!$C$2:$C$487,0)</f>
        <v>#N/A</v>
      </c>
      <c r="D469" t="e">
        <f>IF(ISNUMBER(C469),"",MATCH(B469,HP_IP!$C$2:$C$388,0))</f>
        <v>#N/A</v>
      </c>
      <c r="E469" t="b">
        <f t="shared" si="7"/>
        <v>0</v>
      </c>
    </row>
    <row r="470" spans="1:5" hidden="1" x14ac:dyDescent="0.4">
      <c r="A470" s="105" t="s">
        <v>873</v>
      </c>
      <c r="B470" s="106" t="s">
        <v>874</v>
      </c>
      <c r="C470" t="e">
        <f>MATCH(B470,HP_OP!$C$2:$C$487,0)</f>
        <v>#N/A</v>
      </c>
      <c r="D470" t="e">
        <f>IF(ISNUMBER(C470),"",MATCH(B470,HP_IP!$C$2:$C$388,0))</f>
        <v>#N/A</v>
      </c>
      <c r="E470" t="b">
        <f t="shared" si="7"/>
        <v>0</v>
      </c>
    </row>
    <row r="471" spans="1:5" hidden="1" x14ac:dyDescent="0.4">
      <c r="A471" s="105" t="s">
        <v>875</v>
      </c>
      <c r="B471" s="106" t="s">
        <v>876</v>
      </c>
      <c r="C471">
        <f>MATCH(B471,HP_OP!$C$2:$C$487,0)</f>
        <v>419</v>
      </c>
      <c r="D471" t="str">
        <f>IF(ISNUMBER(C471),"",MATCH(B471,HP_IP!$C$2:$C$388,0))</f>
        <v/>
      </c>
      <c r="E471" t="b">
        <f t="shared" si="7"/>
        <v>1</v>
      </c>
    </row>
    <row r="472" spans="1:5" hidden="1" x14ac:dyDescent="0.4">
      <c r="A472" s="105" t="s">
        <v>877</v>
      </c>
      <c r="B472" s="106" t="s">
        <v>878</v>
      </c>
      <c r="C472" t="e">
        <f>MATCH(B472,HP_OP!$C$2:$C$487,0)</f>
        <v>#N/A</v>
      </c>
      <c r="D472" t="e">
        <f>IF(ISNUMBER(C472),"",MATCH(B472,HP_IP!$C$2:$C$388,0))</f>
        <v>#N/A</v>
      </c>
      <c r="E472" t="b">
        <f t="shared" si="7"/>
        <v>0</v>
      </c>
    </row>
    <row r="473" spans="1:5" hidden="1" x14ac:dyDescent="0.4">
      <c r="A473" s="105" t="s">
        <v>879</v>
      </c>
      <c r="B473" s="106" t="s">
        <v>880</v>
      </c>
      <c r="C473">
        <f>MATCH(B473,HP_OP!$C$2:$C$487,0)</f>
        <v>420</v>
      </c>
      <c r="D473" t="str">
        <f>IF(ISNUMBER(C473),"",MATCH(B473,HP_IP!$C$2:$C$388,0))</f>
        <v/>
      </c>
      <c r="E473" t="b">
        <f t="shared" si="7"/>
        <v>1</v>
      </c>
    </row>
    <row r="474" spans="1:5" hidden="1" x14ac:dyDescent="0.4">
      <c r="A474" s="105" t="s">
        <v>881</v>
      </c>
      <c r="B474" s="106" t="s">
        <v>882</v>
      </c>
      <c r="C474">
        <f>MATCH(B474,HP_OP!$C$2:$C$487,0)</f>
        <v>421</v>
      </c>
      <c r="D474" t="str">
        <f>IF(ISNUMBER(C474),"",MATCH(B474,HP_IP!$C$2:$C$388,0))</f>
        <v/>
      </c>
      <c r="E474" t="b">
        <f t="shared" si="7"/>
        <v>1</v>
      </c>
    </row>
    <row r="475" spans="1:5" hidden="1" x14ac:dyDescent="0.4">
      <c r="A475" s="105" t="s">
        <v>883</v>
      </c>
      <c r="B475" s="106" t="s">
        <v>884</v>
      </c>
      <c r="C475">
        <f>MATCH(B475,HP_OP!$C$2:$C$487,0)</f>
        <v>423</v>
      </c>
      <c r="D475" t="str">
        <f>IF(ISNUMBER(C475),"",MATCH(B475,HP_IP!$C$2:$C$388,0))</f>
        <v/>
      </c>
      <c r="E475" t="b">
        <f t="shared" si="7"/>
        <v>1</v>
      </c>
    </row>
    <row r="476" spans="1:5" hidden="1" x14ac:dyDescent="0.4">
      <c r="A476" s="105" t="s">
        <v>885</v>
      </c>
      <c r="B476" s="106" t="s">
        <v>886</v>
      </c>
      <c r="C476" t="e">
        <f>MATCH(B476,HP_OP!$C$2:$C$487,0)</f>
        <v>#N/A</v>
      </c>
      <c r="D476" t="e">
        <f>IF(ISNUMBER(C476),"",MATCH(B476,HP_IP!$C$2:$C$388,0))</f>
        <v>#N/A</v>
      </c>
      <c r="E476" t="b">
        <f t="shared" si="7"/>
        <v>0</v>
      </c>
    </row>
    <row r="477" spans="1:5" hidden="1" x14ac:dyDescent="0.4">
      <c r="A477" s="105" t="s">
        <v>887</v>
      </c>
      <c r="B477" s="106" t="s">
        <v>888</v>
      </c>
      <c r="C477" t="e">
        <f>MATCH(B477,HP_OP!$C$2:$C$487,0)</f>
        <v>#N/A</v>
      </c>
      <c r="D477" t="e">
        <f>IF(ISNUMBER(C477),"",MATCH(B477,HP_IP!$C$2:$C$388,0))</f>
        <v>#N/A</v>
      </c>
      <c r="E477" t="b">
        <f t="shared" si="7"/>
        <v>0</v>
      </c>
    </row>
    <row r="478" spans="1:5" hidden="1" x14ac:dyDescent="0.4">
      <c r="A478" s="105" t="s">
        <v>889</v>
      </c>
      <c r="B478" s="106" t="s">
        <v>890</v>
      </c>
      <c r="C478">
        <f>MATCH(B478,HP_OP!$C$2:$C$487,0)</f>
        <v>428</v>
      </c>
      <c r="D478" t="str">
        <f>IF(ISNUMBER(C478),"",MATCH(B478,HP_IP!$C$2:$C$388,0))</f>
        <v/>
      </c>
      <c r="E478" t="b">
        <f t="shared" si="7"/>
        <v>1</v>
      </c>
    </row>
    <row r="479" spans="1:5" hidden="1" x14ac:dyDescent="0.4">
      <c r="A479" s="105" t="s">
        <v>891</v>
      </c>
      <c r="B479" s="106" t="s">
        <v>892</v>
      </c>
      <c r="C479" t="e">
        <f>MATCH(B479,HP_OP!$C$2:$C$487,0)</f>
        <v>#N/A</v>
      </c>
      <c r="D479">
        <f>IF(ISNUMBER(C479),"",MATCH(B479,HP_IP!$C$2:$C$388,0))</f>
        <v>344</v>
      </c>
      <c r="E479" t="b">
        <f t="shared" si="7"/>
        <v>1</v>
      </c>
    </row>
    <row r="480" spans="1:5" hidden="1" x14ac:dyDescent="0.4">
      <c r="A480" s="105" t="s">
        <v>893</v>
      </c>
      <c r="B480" s="106" t="s">
        <v>894</v>
      </c>
      <c r="C480">
        <f>MATCH(B480,HP_OP!$C$2:$C$487,0)</f>
        <v>429</v>
      </c>
      <c r="D480" t="str">
        <f>IF(ISNUMBER(C480),"",MATCH(B480,HP_IP!$C$2:$C$388,0))</f>
        <v/>
      </c>
      <c r="E480" t="b">
        <f t="shared" si="7"/>
        <v>1</v>
      </c>
    </row>
    <row r="481" spans="1:5" hidden="1" x14ac:dyDescent="0.4">
      <c r="A481" s="105" t="s">
        <v>895</v>
      </c>
      <c r="B481" s="106" t="s">
        <v>896</v>
      </c>
      <c r="C481" t="e">
        <f>MATCH(B481,HP_OP!$C$2:$C$487,0)</f>
        <v>#N/A</v>
      </c>
      <c r="D481">
        <f>IF(ISNUMBER(C481),"",MATCH(B481,HP_IP!$C$2:$C$388,0))</f>
        <v>346</v>
      </c>
      <c r="E481" t="b">
        <f t="shared" si="7"/>
        <v>1</v>
      </c>
    </row>
    <row r="482" spans="1:5" hidden="1" x14ac:dyDescent="0.4">
      <c r="A482" s="105" t="s">
        <v>897</v>
      </c>
      <c r="B482" s="106" t="s">
        <v>898</v>
      </c>
      <c r="C482">
        <f>MATCH(B482,HP_OP!$C$2:$C$487,0)</f>
        <v>430</v>
      </c>
      <c r="D482" t="str">
        <f>IF(ISNUMBER(C482),"",MATCH(B482,HP_IP!$C$2:$C$388,0))</f>
        <v/>
      </c>
      <c r="E482" t="b">
        <f t="shared" si="7"/>
        <v>1</v>
      </c>
    </row>
    <row r="483" spans="1:5" hidden="1" x14ac:dyDescent="0.4">
      <c r="A483" s="105" t="s">
        <v>899</v>
      </c>
      <c r="B483" s="106" t="s">
        <v>900</v>
      </c>
      <c r="C483" t="e">
        <f>MATCH(B483,HP_OP!$C$2:$C$487,0)</f>
        <v>#N/A</v>
      </c>
      <c r="D483" t="e">
        <f>IF(ISNUMBER(C483),"",MATCH(B483,HP_IP!$C$2:$C$388,0))</f>
        <v>#N/A</v>
      </c>
      <c r="E483" t="b">
        <f t="shared" si="7"/>
        <v>0</v>
      </c>
    </row>
    <row r="484" spans="1:5" hidden="1" x14ac:dyDescent="0.4">
      <c r="A484" s="105" t="s">
        <v>901</v>
      </c>
      <c r="B484" s="106" t="s">
        <v>902</v>
      </c>
      <c r="C484" t="e">
        <f>MATCH(B484,HP_OP!$C$2:$C$487,0)</f>
        <v>#N/A</v>
      </c>
      <c r="D484">
        <f>IF(ISNUMBER(C484),"",MATCH(B484,HP_IP!$C$2:$C$388,0))</f>
        <v>348</v>
      </c>
      <c r="E484" t="b">
        <f t="shared" si="7"/>
        <v>1</v>
      </c>
    </row>
    <row r="485" spans="1:5" hidden="1" x14ac:dyDescent="0.4">
      <c r="A485" s="105" t="s">
        <v>903</v>
      </c>
      <c r="B485" s="106" t="s">
        <v>904</v>
      </c>
      <c r="C485" t="e">
        <f>MATCH(B485,HP_OP!$C$2:$C$487,0)</f>
        <v>#N/A</v>
      </c>
      <c r="D485">
        <f>IF(ISNUMBER(C485),"",MATCH(B485,HP_IP!$C$2:$C$388,0))</f>
        <v>349</v>
      </c>
      <c r="E485" t="b">
        <f t="shared" si="7"/>
        <v>1</v>
      </c>
    </row>
    <row r="486" spans="1:5" hidden="1" x14ac:dyDescent="0.4">
      <c r="A486" s="105" t="s">
        <v>905</v>
      </c>
      <c r="B486" s="106" t="s">
        <v>906</v>
      </c>
      <c r="C486" t="e">
        <f>MATCH(B486,HP_OP!$C$2:$C$487,0)</f>
        <v>#N/A</v>
      </c>
      <c r="D486" t="e">
        <f>IF(ISNUMBER(C486),"",MATCH(B486,HP_IP!$C$2:$C$388,0))</f>
        <v>#N/A</v>
      </c>
      <c r="E486" t="b">
        <f t="shared" si="7"/>
        <v>0</v>
      </c>
    </row>
    <row r="487" spans="1:5" hidden="1" x14ac:dyDescent="0.4">
      <c r="A487" s="105" t="s">
        <v>907</v>
      </c>
      <c r="B487" s="106" t="s">
        <v>908</v>
      </c>
      <c r="C487" t="e">
        <f>MATCH(B487,HP_OP!$C$2:$C$487,0)</f>
        <v>#N/A</v>
      </c>
      <c r="D487" t="e">
        <f>IF(ISNUMBER(C487),"",MATCH(B487,HP_IP!$C$2:$C$388,0))</f>
        <v>#N/A</v>
      </c>
      <c r="E487" t="b">
        <f t="shared" si="7"/>
        <v>0</v>
      </c>
    </row>
    <row r="488" spans="1:5" hidden="1" x14ac:dyDescent="0.4">
      <c r="A488" s="105" t="s">
        <v>909</v>
      </c>
      <c r="B488" s="106" t="s">
        <v>910</v>
      </c>
      <c r="C488" t="e">
        <f>MATCH(B488,HP_OP!$C$2:$C$487,0)</f>
        <v>#N/A</v>
      </c>
      <c r="D488" t="e">
        <f>IF(ISNUMBER(C488),"",MATCH(B488,HP_IP!$C$2:$C$388,0))</f>
        <v>#N/A</v>
      </c>
      <c r="E488" t="b">
        <f t="shared" si="7"/>
        <v>0</v>
      </c>
    </row>
    <row r="489" spans="1:5" hidden="1" x14ac:dyDescent="0.4">
      <c r="A489" s="105" t="s">
        <v>911</v>
      </c>
      <c r="B489" s="106" t="s">
        <v>912</v>
      </c>
      <c r="C489">
        <f>MATCH(B489,HP_OP!$C$2:$C$487,0)</f>
        <v>431</v>
      </c>
      <c r="D489" t="str">
        <f>IF(ISNUMBER(C489),"",MATCH(B489,HP_IP!$C$2:$C$388,0))</f>
        <v/>
      </c>
      <c r="E489" t="b">
        <f t="shared" si="7"/>
        <v>1</v>
      </c>
    </row>
    <row r="490" spans="1:5" hidden="1" x14ac:dyDescent="0.4">
      <c r="A490" s="105" t="s">
        <v>913</v>
      </c>
      <c r="B490" s="106" t="s">
        <v>914</v>
      </c>
      <c r="C490">
        <f>MATCH(B490,HP_OP!$C$2:$C$487,0)</f>
        <v>432</v>
      </c>
      <c r="D490" t="str">
        <f>IF(ISNUMBER(C490),"",MATCH(B490,HP_IP!$C$2:$C$388,0))</f>
        <v/>
      </c>
      <c r="E490" t="b">
        <f t="shared" si="7"/>
        <v>1</v>
      </c>
    </row>
    <row r="491" spans="1:5" hidden="1" x14ac:dyDescent="0.4">
      <c r="A491" s="105" t="s">
        <v>915</v>
      </c>
      <c r="B491" s="106" t="s">
        <v>916</v>
      </c>
      <c r="C491" t="e">
        <f>MATCH(B491,HP_OP!$C$2:$C$487,0)</f>
        <v>#N/A</v>
      </c>
      <c r="D491" t="e">
        <f>IF(ISNUMBER(C491),"",MATCH(B491,HP_IP!$C$2:$C$388,0))</f>
        <v>#N/A</v>
      </c>
      <c r="E491" t="b">
        <f t="shared" si="7"/>
        <v>0</v>
      </c>
    </row>
    <row r="492" spans="1:5" hidden="1" x14ac:dyDescent="0.4">
      <c r="A492" s="105" t="s">
        <v>917</v>
      </c>
      <c r="B492" s="106" t="s">
        <v>918</v>
      </c>
      <c r="C492">
        <f>MATCH(B492,HP_OP!$C$2:$C$487,0)</f>
        <v>433</v>
      </c>
      <c r="D492" t="str">
        <f>IF(ISNUMBER(C492),"",MATCH(B492,HP_IP!$C$2:$C$388,0))</f>
        <v/>
      </c>
      <c r="E492" t="b">
        <f t="shared" si="7"/>
        <v>1</v>
      </c>
    </row>
    <row r="493" spans="1:5" hidden="1" x14ac:dyDescent="0.4">
      <c r="A493" s="107" t="s">
        <v>919</v>
      </c>
      <c r="B493" s="106" t="s">
        <v>920</v>
      </c>
      <c r="C493">
        <f>MATCH(B493,HP_OP!$C$2:$C$487,0)</f>
        <v>434</v>
      </c>
      <c r="D493" t="str">
        <f>IF(ISNUMBER(C493),"",MATCH(B493,HP_IP!$C$2:$C$388,0))</f>
        <v/>
      </c>
      <c r="E493" t="b">
        <f t="shared" si="7"/>
        <v>1</v>
      </c>
    </row>
    <row r="494" spans="1:5" hidden="1" x14ac:dyDescent="0.4">
      <c r="A494" s="105" t="s">
        <v>919</v>
      </c>
      <c r="B494" s="106" t="s">
        <v>921</v>
      </c>
      <c r="C494">
        <f>MATCH(B494,HP_OP!$C$2:$C$487,0)</f>
        <v>435</v>
      </c>
      <c r="D494" t="str">
        <f>IF(ISNUMBER(C494),"",MATCH(B494,HP_IP!$C$2:$C$388,0))</f>
        <v/>
      </c>
      <c r="E494" t="b">
        <f t="shared" si="7"/>
        <v>1</v>
      </c>
    </row>
    <row r="495" spans="1:5" hidden="1" x14ac:dyDescent="0.4">
      <c r="A495" s="105" t="s">
        <v>922</v>
      </c>
      <c r="B495" s="106" t="s">
        <v>923</v>
      </c>
      <c r="C495">
        <f>MATCH(B495,HP_OP!$C$2:$C$487,0)</f>
        <v>436</v>
      </c>
      <c r="D495" t="str">
        <f>IF(ISNUMBER(C495),"",MATCH(B495,HP_IP!$C$2:$C$388,0))</f>
        <v/>
      </c>
      <c r="E495" t="b">
        <f t="shared" si="7"/>
        <v>1</v>
      </c>
    </row>
    <row r="496" spans="1:5" hidden="1" x14ac:dyDescent="0.4">
      <c r="A496" s="105" t="s">
        <v>924</v>
      </c>
      <c r="B496" s="106" t="s">
        <v>925</v>
      </c>
      <c r="C496">
        <f>MATCH(B496,HP_OP!$C$2:$C$487,0)</f>
        <v>437</v>
      </c>
      <c r="D496" t="str">
        <f>IF(ISNUMBER(C496),"",MATCH(B496,HP_IP!$C$2:$C$388,0))</f>
        <v/>
      </c>
      <c r="E496" t="b">
        <f t="shared" si="7"/>
        <v>1</v>
      </c>
    </row>
    <row r="497" spans="1:5" hidden="1" x14ac:dyDescent="0.4">
      <c r="A497" s="105" t="s">
        <v>926</v>
      </c>
      <c r="B497" s="106" t="s">
        <v>927</v>
      </c>
      <c r="C497" t="e">
        <f>MATCH(B497,HP_OP!$C$2:$C$487,0)</f>
        <v>#N/A</v>
      </c>
      <c r="D497" t="e">
        <f>IF(ISNUMBER(C497),"",MATCH(B497,HP_IP!$C$2:$C$388,0))</f>
        <v>#N/A</v>
      </c>
      <c r="E497" t="b">
        <f t="shared" si="7"/>
        <v>0</v>
      </c>
    </row>
    <row r="498" spans="1:5" hidden="1" x14ac:dyDescent="0.4">
      <c r="A498" s="105" t="s">
        <v>928</v>
      </c>
      <c r="B498" s="106" t="s">
        <v>929</v>
      </c>
      <c r="C498">
        <f>MATCH(B498,HP_OP!$C$2:$C$487,0)</f>
        <v>438</v>
      </c>
      <c r="D498" t="str">
        <f>IF(ISNUMBER(C498),"",MATCH(B498,HP_IP!$C$2:$C$388,0))</f>
        <v/>
      </c>
      <c r="E498" t="b">
        <f t="shared" si="7"/>
        <v>1</v>
      </c>
    </row>
    <row r="499" spans="1:5" hidden="1" x14ac:dyDescent="0.4">
      <c r="A499" s="105" t="s">
        <v>930</v>
      </c>
      <c r="B499" s="106" t="s">
        <v>931</v>
      </c>
      <c r="C499">
        <f>MATCH(B499,HP_OP!$C$2:$C$487,0)</f>
        <v>439</v>
      </c>
      <c r="D499" t="str">
        <f>IF(ISNUMBER(C499),"",MATCH(B499,HP_IP!$C$2:$C$388,0))</f>
        <v/>
      </c>
      <c r="E499" t="b">
        <f t="shared" si="7"/>
        <v>1</v>
      </c>
    </row>
    <row r="500" spans="1:5" hidden="1" x14ac:dyDescent="0.4">
      <c r="A500" s="105" t="s">
        <v>932</v>
      </c>
      <c r="B500" s="106" t="s">
        <v>933</v>
      </c>
      <c r="C500" t="e">
        <f>MATCH(B500,HP_OP!$C$2:$C$487,0)</f>
        <v>#N/A</v>
      </c>
      <c r="D500" t="e">
        <f>IF(ISNUMBER(C500),"",MATCH(B500,HP_IP!$C$2:$C$388,0))</f>
        <v>#N/A</v>
      </c>
      <c r="E500" t="b">
        <f t="shared" si="7"/>
        <v>0</v>
      </c>
    </row>
    <row r="501" spans="1:5" hidden="1" x14ac:dyDescent="0.4">
      <c r="A501" s="105" t="s">
        <v>934</v>
      </c>
      <c r="B501" s="106" t="s">
        <v>935</v>
      </c>
      <c r="C501">
        <f>MATCH(B501,HP_OP!$C$2:$C$487,0)</f>
        <v>442</v>
      </c>
      <c r="D501" t="str">
        <f>IF(ISNUMBER(C501),"",MATCH(B501,HP_IP!$C$2:$C$388,0))</f>
        <v/>
      </c>
      <c r="E501" t="b">
        <f t="shared" si="7"/>
        <v>1</v>
      </c>
    </row>
    <row r="502" spans="1:5" hidden="1" x14ac:dyDescent="0.4">
      <c r="A502" s="105" t="s">
        <v>936</v>
      </c>
      <c r="B502" s="106" t="s">
        <v>937</v>
      </c>
      <c r="C502">
        <f>MATCH(B502,HP_OP!$C$2:$C$487,0)</f>
        <v>444</v>
      </c>
      <c r="D502" t="str">
        <f>IF(ISNUMBER(C502),"",MATCH(B502,HP_IP!$C$2:$C$388,0))</f>
        <v/>
      </c>
      <c r="E502" t="b">
        <f t="shared" si="7"/>
        <v>1</v>
      </c>
    </row>
    <row r="503" spans="1:5" hidden="1" x14ac:dyDescent="0.4">
      <c r="A503" s="105" t="s">
        <v>938</v>
      </c>
      <c r="B503" s="106" t="s">
        <v>939</v>
      </c>
      <c r="C503">
        <f>MATCH(B503,HP_OP!$C$2:$C$487,0)</f>
        <v>445</v>
      </c>
      <c r="D503" t="str">
        <f>IF(ISNUMBER(C503),"",MATCH(B503,HP_IP!$C$2:$C$388,0))</f>
        <v/>
      </c>
      <c r="E503" t="b">
        <f t="shared" si="7"/>
        <v>1</v>
      </c>
    </row>
    <row r="504" spans="1:5" hidden="1" x14ac:dyDescent="0.4">
      <c r="A504" s="105" t="s">
        <v>940</v>
      </c>
      <c r="B504" s="106" t="s">
        <v>941</v>
      </c>
      <c r="C504">
        <f>MATCH(B504,HP_OP!$C$2:$C$487,0)</f>
        <v>448</v>
      </c>
      <c r="D504" t="str">
        <f>IF(ISNUMBER(C504),"",MATCH(B504,HP_IP!$C$2:$C$388,0))</f>
        <v/>
      </c>
      <c r="E504" t="b">
        <f t="shared" si="7"/>
        <v>1</v>
      </c>
    </row>
    <row r="505" spans="1:5" hidden="1" x14ac:dyDescent="0.4">
      <c r="A505" s="105" t="s">
        <v>942</v>
      </c>
      <c r="B505" s="106" t="s">
        <v>943</v>
      </c>
      <c r="C505">
        <f>MATCH(B505,HP_OP!$C$2:$C$487,0)</f>
        <v>451</v>
      </c>
      <c r="D505" t="str">
        <f>IF(ISNUMBER(C505),"",MATCH(B505,HP_IP!$C$2:$C$388,0))</f>
        <v/>
      </c>
      <c r="E505" t="b">
        <f t="shared" si="7"/>
        <v>1</v>
      </c>
    </row>
    <row r="506" spans="1:5" hidden="1" x14ac:dyDescent="0.4">
      <c r="A506" s="105" t="s">
        <v>944</v>
      </c>
      <c r="B506" s="106" t="s">
        <v>945</v>
      </c>
      <c r="C506">
        <f>MATCH(B506,HP_OP!$C$2:$C$487,0)</f>
        <v>452</v>
      </c>
      <c r="D506" t="str">
        <f>IF(ISNUMBER(C506),"",MATCH(B506,HP_IP!$C$2:$C$388,0))</f>
        <v/>
      </c>
      <c r="E506" t="b">
        <f t="shared" si="7"/>
        <v>1</v>
      </c>
    </row>
    <row r="507" spans="1:5" hidden="1" x14ac:dyDescent="0.4">
      <c r="A507" s="105" t="s">
        <v>946</v>
      </c>
      <c r="B507" s="106" t="s">
        <v>947</v>
      </c>
      <c r="C507" t="e">
        <f>MATCH(B507,HP_OP!$C$2:$C$487,0)</f>
        <v>#N/A</v>
      </c>
      <c r="D507" t="e">
        <f>IF(ISNUMBER(C507),"",MATCH(B507,HP_IP!$C$2:$C$388,0))</f>
        <v>#N/A</v>
      </c>
      <c r="E507" t="b">
        <f t="shared" si="7"/>
        <v>0</v>
      </c>
    </row>
    <row r="508" spans="1:5" hidden="1" x14ac:dyDescent="0.4">
      <c r="A508" s="105" t="s">
        <v>948</v>
      </c>
      <c r="B508" s="106" t="s">
        <v>949</v>
      </c>
      <c r="C508" t="e">
        <f>MATCH(B508,HP_OP!$C$2:$C$487,0)</f>
        <v>#N/A</v>
      </c>
      <c r="D508" t="e">
        <f>IF(ISNUMBER(C508),"",MATCH(B508,HP_IP!$C$2:$C$388,0))</f>
        <v>#N/A</v>
      </c>
      <c r="E508" t="b">
        <f t="shared" si="7"/>
        <v>0</v>
      </c>
    </row>
    <row r="509" spans="1:5" hidden="1" x14ac:dyDescent="0.4">
      <c r="A509" s="105" t="s">
        <v>950</v>
      </c>
      <c r="B509" s="106" t="s">
        <v>951</v>
      </c>
      <c r="C509">
        <f>MATCH(B509,HP_OP!$C$2:$C$487,0)</f>
        <v>454</v>
      </c>
      <c r="D509" t="str">
        <f>IF(ISNUMBER(C509),"",MATCH(B509,HP_IP!$C$2:$C$388,0))</f>
        <v/>
      </c>
      <c r="E509" t="b">
        <f t="shared" si="7"/>
        <v>1</v>
      </c>
    </row>
    <row r="510" spans="1:5" hidden="1" x14ac:dyDescent="0.4">
      <c r="A510" s="105" t="s">
        <v>952</v>
      </c>
      <c r="B510" s="106" t="s">
        <v>953</v>
      </c>
      <c r="C510">
        <f>MATCH(B510,HP_OP!$C$2:$C$487,0)</f>
        <v>455</v>
      </c>
      <c r="D510" t="str">
        <f>IF(ISNUMBER(C510),"",MATCH(B510,HP_IP!$C$2:$C$388,0))</f>
        <v/>
      </c>
      <c r="E510" t="b">
        <f t="shared" si="7"/>
        <v>1</v>
      </c>
    </row>
    <row r="511" spans="1:5" hidden="1" x14ac:dyDescent="0.4">
      <c r="A511" s="105" t="s">
        <v>954</v>
      </c>
      <c r="B511" s="106" t="s">
        <v>955</v>
      </c>
      <c r="C511" t="e">
        <f>MATCH(B511,HP_OP!$C$2:$C$487,0)</f>
        <v>#N/A</v>
      </c>
      <c r="D511">
        <f>IF(ISNUMBER(C511),"",MATCH(B511,HP_IP!$C$2:$C$388,0))</f>
        <v>365</v>
      </c>
      <c r="E511" t="b">
        <f t="shared" si="7"/>
        <v>1</v>
      </c>
    </row>
    <row r="512" spans="1:5" hidden="1" x14ac:dyDescent="0.4">
      <c r="A512" s="105" t="s">
        <v>956</v>
      </c>
      <c r="B512" s="106" t="s">
        <v>957</v>
      </c>
      <c r="C512" t="e">
        <f>MATCH(B512,HP_OP!$C$2:$C$487,0)</f>
        <v>#N/A</v>
      </c>
      <c r="D512">
        <f>IF(ISNUMBER(C512),"",MATCH(B512,HP_IP!$C$2:$C$388,0))</f>
        <v>366</v>
      </c>
      <c r="E512" t="b">
        <f t="shared" si="7"/>
        <v>1</v>
      </c>
    </row>
    <row r="513" spans="1:5" hidden="1" x14ac:dyDescent="0.4">
      <c r="A513" s="105" t="s">
        <v>958</v>
      </c>
      <c r="B513" s="106" t="s">
        <v>959</v>
      </c>
      <c r="C513" t="e">
        <f>MATCH(B513,HP_OP!$C$2:$C$487,0)</f>
        <v>#N/A</v>
      </c>
      <c r="D513">
        <f>IF(ISNUMBER(C513),"",MATCH(B513,HP_IP!$C$2:$C$388,0))</f>
        <v>367</v>
      </c>
      <c r="E513" t="b">
        <f t="shared" si="7"/>
        <v>1</v>
      </c>
    </row>
    <row r="514" spans="1:5" hidden="1" x14ac:dyDescent="0.4">
      <c r="A514" s="105" t="s">
        <v>960</v>
      </c>
      <c r="B514" s="106" t="s">
        <v>961</v>
      </c>
      <c r="C514">
        <f>MATCH(B514,HP_OP!$C$2:$C$487,0)</f>
        <v>456</v>
      </c>
      <c r="D514" t="str">
        <f>IF(ISNUMBER(C514),"",MATCH(B514,HP_IP!$C$2:$C$388,0))</f>
        <v/>
      </c>
      <c r="E514" t="b">
        <f t="shared" si="7"/>
        <v>1</v>
      </c>
    </row>
    <row r="515" spans="1:5" hidden="1" x14ac:dyDescent="0.4">
      <c r="A515" s="105" t="s">
        <v>962</v>
      </c>
      <c r="B515" s="106" t="s">
        <v>963</v>
      </c>
      <c r="C515">
        <f>MATCH(B515,HP_OP!$C$2:$C$487,0)</f>
        <v>458</v>
      </c>
      <c r="D515" t="str">
        <f>IF(ISNUMBER(C515),"",MATCH(B515,HP_IP!$C$2:$C$388,0))</f>
        <v/>
      </c>
      <c r="E515" t="b">
        <f t="shared" ref="E515:E545" si="8">IF(AND(ISNA(C515),ISNA(D515)),FALSE,TRUE)</f>
        <v>1</v>
      </c>
    </row>
    <row r="516" spans="1:5" hidden="1" x14ac:dyDescent="0.4">
      <c r="A516" s="105" t="s">
        <v>964</v>
      </c>
      <c r="B516" s="106" t="s">
        <v>965</v>
      </c>
      <c r="C516" t="e">
        <f>MATCH(B516,HP_OP!$C$2:$C$487,0)</f>
        <v>#N/A</v>
      </c>
      <c r="D516" t="e">
        <f>IF(ISNUMBER(C516),"",MATCH(B516,HP_IP!$C$2:$C$388,0))</f>
        <v>#N/A</v>
      </c>
      <c r="E516" t="b">
        <f t="shared" si="8"/>
        <v>0</v>
      </c>
    </row>
    <row r="517" spans="1:5" hidden="1" x14ac:dyDescent="0.4">
      <c r="A517" s="105" t="s">
        <v>966</v>
      </c>
      <c r="B517" s="106" t="s">
        <v>967</v>
      </c>
      <c r="C517" t="e">
        <f>MATCH(B517,HP_OP!$C$2:$C$487,0)</f>
        <v>#N/A</v>
      </c>
      <c r="D517">
        <f>IF(ISNUMBER(C517),"",MATCH(B517,HP_IP!$C$2:$C$388,0))</f>
        <v>371</v>
      </c>
      <c r="E517" t="b">
        <f t="shared" si="8"/>
        <v>1</v>
      </c>
    </row>
    <row r="518" spans="1:5" hidden="1" x14ac:dyDescent="0.4">
      <c r="A518" s="105" t="s">
        <v>968</v>
      </c>
      <c r="B518" s="106" t="s">
        <v>969</v>
      </c>
      <c r="C518" t="e">
        <f>MATCH(B518,HP_OP!$C$2:$C$487,0)</f>
        <v>#N/A</v>
      </c>
      <c r="D518">
        <f>IF(ISNUMBER(C518),"",MATCH(B518,HP_IP!$C$2:$C$388,0))</f>
        <v>372</v>
      </c>
      <c r="E518" t="b">
        <f t="shared" si="8"/>
        <v>1</v>
      </c>
    </row>
    <row r="519" spans="1:5" hidden="1" x14ac:dyDescent="0.4">
      <c r="A519" s="105" t="s">
        <v>970</v>
      </c>
      <c r="B519" s="106" t="s">
        <v>971</v>
      </c>
      <c r="C519" t="e">
        <f>MATCH(B519,HP_OP!$C$2:$C$487,0)</f>
        <v>#N/A</v>
      </c>
      <c r="D519" t="e">
        <f>IF(ISNUMBER(C519),"",MATCH(B519,HP_IP!$C$2:$C$388,0))</f>
        <v>#N/A</v>
      </c>
      <c r="E519" t="b">
        <f t="shared" si="8"/>
        <v>0</v>
      </c>
    </row>
    <row r="520" spans="1:5" hidden="1" x14ac:dyDescent="0.4">
      <c r="A520" s="105" t="s">
        <v>972</v>
      </c>
      <c r="B520" s="106" t="s">
        <v>973</v>
      </c>
      <c r="C520" t="e">
        <f>MATCH(B520,HP_OP!$C$2:$C$487,0)</f>
        <v>#N/A</v>
      </c>
      <c r="D520">
        <f>IF(ISNUMBER(C520),"",MATCH(B520,HP_IP!$C$2:$C$388,0))</f>
        <v>373</v>
      </c>
      <c r="E520" t="b">
        <f t="shared" si="8"/>
        <v>1</v>
      </c>
    </row>
    <row r="521" spans="1:5" hidden="1" x14ac:dyDescent="0.4">
      <c r="A521" s="105" t="s">
        <v>974</v>
      </c>
      <c r="B521" s="106" t="s">
        <v>975</v>
      </c>
      <c r="C521" t="e">
        <f>MATCH(B521,HP_OP!$C$2:$C$487,0)</f>
        <v>#N/A</v>
      </c>
      <c r="D521" t="e">
        <f>IF(ISNUMBER(C521),"",MATCH(B521,HP_IP!$C$2:$C$388,0))</f>
        <v>#N/A</v>
      </c>
      <c r="E521" t="b">
        <f t="shared" si="8"/>
        <v>0</v>
      </c>
    </row>
    <row r="522" spans="1:5" hidden="1" x14ac:dyDescent="0.4">
      <c r="A522" s="105" t="s">
        <v>976</v>
      </c>
      <c r="B522" s="106" t="s">
        <v>977</v>
      </c>
      <c r="C522" t="e">
        <f>MATCH(B522,HP_OP!$C$2:$C$487,0)</f>
        <v>#N/A</v>
      </c>
      <c r="D522" t="e">
        <f>IF(ISNUMBER(C522),"",MATCH(B522,HP_IP!$C$2:$C$388,0))</f>
        <v>#N/A</v>
      </c>
      <c r="E522" t="b">
        <f t="shared" si="8"/>
        <v>0</v>
      </c>
    </row>
    <row r="523" spans="1:5" hidden="1" x14ac:dyDescent="0.4">
      <c r="A523" s="105" t="s">
        <v>978</v>
      </c>
      <c r="B523" s="106" t="s">
        <v>979</v>
      </c>
      <c r="C523" t="e">
        <f>MATCH(B523,HP_OP!$C$2:$C$487,0)</f>
        <v>#N/A</v>
      </c>
      <c r="D523" t="e">
        <f>IF(ISNUMBER(C523),"",MATCH(B523,HP_IP!$C$2:$C$388,0))</f>
        <v>#N/A</v>
      </c>
      <c r="E523" t="b">
        <f t="shared" si="8"/>
        <v>0</v>
      </c>
    </row>
    <row r="524" spans="1:5" hidden="1" x14ac:dyDescent="0.4">
      <c r="A524" s="105" t="s">
        <v>980</v>
      </c>
      <c r="B524" s="106" t="s">
        <v>981</v>
      </c>
      <c r="C524" t="e">
        <f>MATCH(B524,HP_OP!$C$2:$C$487,0)</f>
        <v>#N/A</v>
      </c>
      <c r="D524" t="e">
        <f>IF(ISNUMBER(C524),"",MATCH(B524,HP_IP!$C$2:$C$388,0))</f>
        <v>#N/A</v>
      </c>
      <c r="E524" t="b">
        <f t="shared" si="8"/>
        <v>0</v>
      </c>
    </row>
    <row r="525" spans="1:5" hidden="1" x14ac:dyDescent="0.4">
      <c r="A525" s="105" t="s">
        <v>982</v>
      </c>
      <c r="B525" s="106" t="s">
        <v>983</v>
      </c>
      <c r="C525" t="e">
        <f>MATCH(B525,HP_OP!$C$2:$C$487,0)</f>
        <v>#N/A</v>
      </c>
      <c r="D525" t="e">
        <f>IF(ISNUMBER(C525),"",MATCH(B525,HP_IP!$C$2:$C$388,0))</f>
        <v>#N/A</v>
      </c>
      <c r="E525" t="b">
        <f t="shared" si="8"/>
        <v>0</v>
      </c>
    </row>
    <row r="526" spans="1:5" hidden="1" x14ac:dyDescent="0.4">
      <c r="A526" s="105" t="s">
        <v>984</v>
      </c>
      <c r="B526" s="106" t="s">
        <v>985</v>
      </c>
      <c r="C526" t="e">
        <f>MATCH(B526,HP_OP!$C$2:$C$487,0)</f>
        <v>#N/A</v>
      </c>
      <c r="D526" t="e">
        <f>IF(ISNUMBER(C526),"",MATCH(B526,HP_IP!$C$2:$C$388,0))</f>
        <v>#N/A</v>
      </c>
      <c r="E526" t="b">
        <f t="shared" si="8"/>
        <v>0</v>
      </c>
    </row>
    <row r="527" spans="1:5" hidden="1" x14ac:dyDescent="0.4">
      <c r="A527" s="105" t="s">
        <v>986</v>
      </c>
      <c r="B527" s="106" t="s">
        <v>987</v>
      </c>
      <c r="C527">
        <f>MATCH(B527,HP_OP!$C$2:$C$487,0)</f>
        <v>460</v>
      </c>
      <c r="D527" t="str">
        <f>IF(ISNUMBER(C527),"",MATCH(B527,HP_IP!$C$2:$C$388,0))</f>
        <v/>
      </c>
      <c r="E527" t="b">
        <f t="shared" si="8"/>
        <v>1</v>
      </c>
    </row>
    <row r="528" spans="1:5" hidden="1" x14ac:dyDescent="0.4">
      <c r="A528" s="105" t="s">
        <v>988</v>
      </c>
      <c r="B528" s="106" t="s">
        <v>989</v>
      </c>
      <c r="C528" t="e">
        <f>MATCH(B528,HP_OP!$C$2:$C$487,0)</f>
        <v>#N/A</v>
      </c>
      <c r="D528" t="e">
        <f>IF(ISNUMBER(C528),"",MATCH(B528,HP_IP!$C$2:$C$388,0))</f>
        <v>#N/A</v>
      </c>
      <c r="E528" t="b">
        <f t="shared" si="8"/>
        <v>0</v>
      </c>
    </row>
    <row r="529" spans="1:5" hidden="1" x14ac:dyDescent="0.4">
      <c r="A529" s="105" t="s">
        <v>990</v>
      </c>
      <c r="B529" s="106" t="s">
        <v>991</v>
      </c>
      <c r="C529">
        <f>MATCH(B529,HP_OP!$C$2:$C$487,0)</f>
        <v>461</v>
      </c>
      <c r="D529" t="str">
        <f>IF(ISNUMBER(C529),"",MATCH(B529,HP_IP!$C$2:$C$388,0))</f>
        <v/>
      </c>
      <c r="E529" t="b">
        <f t="shared" si="8"/>
        <v>1</v>
      </c>
    </row>
    <row r="530" spans="1:5" hidden="1" x14ac:dyDescent="0.4">
      <c r="A530" s="105" t="s">
        <v>992</v>
      </c>
      <c r="B530" s="106" t="s">
        <v>993</v>
      </c>
      <c r="C530" t="e">
        <f>MATCH(B530,HP_OP!$C$2:$C$487,0)</f>
        <v>#N/A</v>
      </c>
      <c r="D530" t="e">
        <f>IF(ISNUMBER(C530),"",MATCH(B530,HP_IP!$C$2:$C$388,0))</f>
        <v>#N/A</v>
      </c>
      <c r="E530" t="b">
        <f t="shared" si="8"/>
        <v>0</v>
      </c>
    </row>
    <row r="531" spans="1:5" hidden="1" x14ac:dyDescent="0.4">
      <c r="A531" s="105" t="s">
        <v>994</v>
      </c>
      <c r="B531" s="106" t="s">
        <v>995</v>
      </c>
      <c r="C531">
        <f>MATCH(B531,HP_OP!$C$2:$C$487,0)</f>
        <v>462</v>
      </c>
      <c r="D531" t="str">
        <f>IF(ISNUMBER(C531),"",MATCH(B531,HP_IP!$C$2:$C$388,0))</f>
        <v/>
      </c>
      <c r="E531" t="b">
        <f t="shared" si="8"/>
        <v>1</v>
      </c>
    </row>
    <row r="532" spans="1:5" hidden="1" x14ac:dyDescent="0.4">
      <c r="A532" s="105" t="s">
        <v>996</v>
      </c>
      <c r="B532" s="106" t="s">
        <v>480</v>
      </c>
      <c r="C532">
        <f>MATCH(B532,HP_OP!$C$2:$C$487,0)</f>
        <v>464</v>
      </c>
      <c r="D532" t="str">
        <f>IF(ISNUMBER(C532),"",MATCH(B532,HP_IP!$C$2:$C$388,0))</f>
        <v/>
      </c>
      <c r="E532" t="b">
        <f t="shared" si="8"/>
        <v>1</v>
      </c>
    </row>
    <row r="533" spans="1:5" hidden="1" x14ac:dyDescent="0.4">
      <c r="A533" s="105" t="s">
        <v>997</v>
      </c>
      <c r="B533" s="106" t="s">
        <v>998</v>
      </c>
      <c r="C533" t="e">
        <f>MATCH(B533,HP_OP!$C$2:$C$487,0)</f>
        <v>#N/A</v>
      </c>
      <c r="D533" t="e">
        <f>IF(ISNUMBER(C533),"",MATCH(B533,HP_IP!$C$2:$C$388,0))</f>
        <v>#N/A</v>
      </c>
      <c r="E533" t="b">
        <f t="shared" si="8"/>
        <v>0</v>
      </c>
    </row>
    <row r="534" spans="1:5" hidden="1" x14ac:dyDescent="0.4">
      <c r="A534" s="105" t="s">
        <v>999</v>
      </c>
      <c r="B534" s="106" t="s">
        <v>1000</v>
      </c>
      <c r="C534" t="e">
        <f>MATCH(B534,HP_OP!$C$2:$C$487,0)</f>
        <v>#N/A</v>
      </c>
      <c r="D534" t="e">
        <f>IF(ISNUMBER(C534),"",MATCH(B534,HP_IP!$C$2:$C$388,0))</f>
        <v>#N/A</v>
      </c>
      <c r="E534" t="b">
        <f t="shared" si="8"/>
        <v>0</v>
      </c>
    </row>
    <row r="535" spans="1:5" hidden="1" x14ac:dyDescent="0.4">
      <c r="A535" s="105" t="s">
        <v>1001</v>
      </c>
      <c r="B535" s="106" t="s">
        <v>1002</v>
      </c>
      <c r="C535">
        <f>MATCH(B535,HP_OP!$C$2:$C$487,0)</f>
        <v>467</v>
      </c>
      <c r="D535" t="str">
        <f>IF(ISNUMBER(C535),"",MATCH(B535,HP_IP!$C$2:$C$388,0))</f>
        <v/>
      </c>
      <c r="E535" t="b">
        <f t="shared" si="8"/>
        <v>1</v>
      </c>
    </row>
    <row r="536" spans="1:5" hidden="1" x14ac:dyDescent="0.4">
      <c r="A536" s="105" t="s">
        <v>1003</v>
      </c>
      <c r="B536" s="106" t="s">
        <v>1004</v>
      </c>
      <c r="C536">
        <f>MATCH(B536,HP_OP!$C$2:$C$487,0)</f>
        <v>468</v>
      </c>
      <c r="D536" t="str">
        <f>IF(ISNUMBER(C536),"",MATCH(B536,HP_IP!$C$2:$C$388,0))</f>
        <v/>
      </c>
      <c r="E536" t="b">
        <f t="shared" si="8"/>
        <v>1</v>
      </c>
    </row>
    <row r="537" spans="1:5" hidden="1" x14ac:dyDescent="0.4">
      <c r="A537" s="105" t="s">
        <v>1005</v>
      </c>
      <c r="B537" s="106" t="s">
        <v>1006</v>
      </c>
      <c r="C537" t="e">
        <f>MATCH(B537,HP_OP!$C$2:$C$487,0)</f>
        <v>#N/A</v>
      </c>
      <c r="D537">
        <f>IF(ISNUMBER(C537),"",MATCH(B537,HP_IP!$C$2:$C$388,0))</f>
        <v>380</v>
      </c>
      <c r="E537" t="b">
        <f t="shared" si="8"/>
        <v>1</v>
      </c>
    </row>
    <row r="538" spans="1:5" hidden="1" x14ac:dyDescent="0.4">
      <c r="A538" s="105" t="s">
        <v>1007</v>
      </c>
      <c r="B538" s="106" t="s">
        <v>1008</v>
      </c>
      <c r="C538">
        <f>MATCH(B538,HP_OP!$C$2:$C$487,0)</f>
        <v>470</v>
      </c>
      <c r="D538" t="str">
        <f>IF(ISNUMBER(C538),"",MATCH(B538,HP_IP!$C$2:$C$388,0))</f>
        <v/>
      </c>
      <c r="E538" t="b">
        <f t="shared" si="8"/>
        <v>1</v>
      </c>
    </row>
    <row r="539" spans="1:5" hidden="1" x14ac:dyDescent="0.4">
      <c r="A539" s="105" t="s">
        <v>1009</v>
      </c>
      <c r="B539" s="106" t="s">
        <v>1010</v>
      </c>
      <c r="C539" t="e">
        <f>MATCH(B539,HP_OP!$C$2:$C$487,0)</f>
        <v>#N/A</v>
      </c>
      <c r="D539" t="e">
        <f>IF(ISNUMBER(C539),"",MATCH(B539,HP_IP!$C$2:$C$388,0))</f>
        <v>#N/A</v>
      </c>
      <c r="E539" t="b">
        <f t="shared" si="8"/>
        <v>0</v>
      </c>
    </row>
    <row r="540" spans="1:5" hidden="1" x14ac:dyDescent="0.4">
      <c r="A540" s="105" t="s">
        <v>1011</v>
      </c>
      <c r="B540" s="106" t="s">
        <v>1012</v>
      </c>
      <c r="C540" t="e">
        <f>MATCH(B540,HP_OP!$C$2:$C$487,0)</f>
        <v>#N/A</v>
      </c>
      <c r="D540">
        <f>IF(ISNUMBER(C540),"",MATCH(B540,HP_IP!$C$2:$C$388,0))</f>
        <v>382</v>
      </c>
      <c r="E540" t="b">
        <f t="shared" si="8"/>
        <v>1</v>
      </c>
    </row>
    <row r="541" spans="1:5" hidden="1" x14ac:dyDescent="0.4">
      <c r="A541" s="105" t="s">
        <v>1013</v>
      </c>
      <c r="B541" s="106" t="s">
        <v>1014</v>
      </c>
      <c r="C541" t="e">
        <f>MATCH(B541,HP_OP!$C$2:$C$487,0)</f>
        <v>#N/A</v>
      </c>
      <c r="D541" t="e">
        <f>IF(ISNUMBER(C541),"",MATCH(B541,HP_IP!$C$2:$C$388,0))</f>
        <v>#N/A</v>
      </c>
      <c r="E541" t="b">
        <f t="shared" si="8"/>
        <v>0</v>
      </c>
    </row>
    <row r="542" spans="1:5" hidden="1" x14ac:dyDescent="0.4">
      <c r="A542" s="105" t="s">
        <v>1015</v>
      </c>
      <c r="B542" s="106" t="s">
        <v>1016</v>
      </c>
      <c r="C542">
        <f>MATCH(B542,HP_OP!$C$2:$C$487,0)</f>
        <v>472</v>
      </c>
      <c r="D542" t="str">
        <f>IF(ISNUMBER(C542),"",MATCH(B542,HP_IP!$C$2:$C$388,0))</f>
        <v/>
      </c>
      <c r="E542" t="b">
        <f t="shared" si="8"/>
        <v>1</v>
      </c>
    </row>
    <row r="543" spans="1:5" hidden="1" x14ac:dyDescent="0.4">
      <c r="A543" s="105" t="s">
        <v>1017</v>
      </c>
      <c r="B543" s="106" t="s">
        <v>1018</v>
      </c>
      <c r="C543" t="e">
        <f>MATCH(B543,HP_OP!$C$2:$C$487,0)</f>
        <v>#N/A</v>
      </c>
      <c r="D543" t="e">
        <f>IF(ISNUMBER(C543),"",MATCH(B543,HP_IP!$C$2:$C$388,0))</f>
        <v>#N/A</v>
      </c>
      <c r="E543" t="b">
        <f t="shared" si="8"/>
        <v>0</v>
      </c>
    </row>
    <row r="544" spans="1:5" hidden="1" x14ac:dyDescent="0.4">
      <c r="A544" s="105" t="s">
        <v>1019</v>
      </c>
      <c r="B544" s="106" t="s">
        <v>1020</v>
      </c>
      <c r="C544">
        <f>MATCH(B544,HP_OP!$C$2:$C$487,0)</f>
        <v>473</v>
      </c>
      <c r="D544" t="str">
        <f>IF(ISNUMBER(C544),"",MATCH(B544,HP_IP!$C$2:$C$388,0))</f>
        <v/>
      </c>
      <c r="E544" t="b">
        <f t="shared" si="8"/>
        <v>1</v>
      </c>
    </row>
    <row r="545" spans="1:5" hidden="1" x14ac:dyDescent="0.4">
      <c r="A545" s="105" t="s">
        <v>1021</v>
      </c>
      <c r="B545" s="108" t="s">
        <v>1022</v>
      </c>
      <c r="C545" t="e">
        <f>MATCH(B545,HP_OP!$C$2:$C$487,0)</f>
        <v>#N/A</v>
      </c>
      <c r="D545" t="e">
        <f>IF(ISNUMBER(C545),"",MATCH(B545,HP_IP!$C$2:$C$388,0))</f>
        <v>#N/A</v>
      </c>
      <c r="E545" t="b">
        <f t="shared" si="8"/>
        <v>0</v>
      </c>
    </row>
    <row r="546" spans="1:5" x14ac:dyDescent="0.4"/>
  </sheetData>
  <autoFilter ref="A1:B545" xr:uid="{D3AF611E-AE9A-4C56-8FCE-B983F4CAF2E4}">
    <filterColumn colId="0">
      <filters>
        <filter val="201954242"/>
      </filters>
    </filterColumn>
    <sortState xmlns:xlrd2="http://schemas.microsoft.com/office/spreadsheetml/2017/richdata2" ref="A2:B545">
      <sortCondition ref="A1:A545"/>
    </sortState>
  </autoFilter>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6D469-FDD6-42AF-9E30-1A2B984A6CCE}">
  <sheetPr codeName="Sheet9"/>
  <dimension ref="A1:K100"/>
  <sheetViews>
    <sheetView workbookViewId="0"/>
  </sheetViews>
  <sheetFormatPr defaultColWidth="0" defaultRowHeight="12" customHeight="1" zeroHeight="1" x14ac:dyDescent="0.35"/>
  <cols>
    <col min="1" max="6" width="7.69140625" style="9" customWidth="1"/>
    <col min="7" max="7" width="32.3046875" style="9" bestFit="1" customWidth="1"/>
    <col min="8" max="11" width="0" style="9" hidden="1" customWidth="1"/>
    <col min="12" max="16384" width="7.69140625" style="9" hidden="1"/>
  </cols>
  <sheetData>
    <row r="1" spans="1:11" x14ac:dyDescent="0.35">
      <c r="A1" s="8" t="s">
        <v>2749</v>
      </c>
      <c r="B1" s="8" t="s">
        <v>2750</v>
      </c>
      <c r="C1" s="8" t="s">
        <v>2751</v>
      </c>
      <c r="D1" s="8" t="s">
        <v>2752</v>
      </c>
      <c r="E1" s="42" t="s">
        <v>1033</v>
      </c>
      <c r="F1" s="9" t="str">
        <f>"_"&amp;E1</f>
        <v>_GEN</v>
      </c>
      <c r="G1" s="9" t="str">
        <f>E1&amp;"_Dscr"</f>
        <v>GEN_Dscr</v>
      </c>
      <c r="H1" s="10" t="s">
        <v>2753</v>
      </c>
      <c r="J1" s="11">
        <f>COUNT(K2:K$100)-COUNTIF(K2:K$100,0)</f>
        <v>3</v>
      </c>
      <c r="K1" s="42" t="s">
        <v>2754</v>
      </c>
    </row>
    <row r="2" spans="1:11" x14ac:dyDescent="0.35">
      <c r="A2" s="8">
        <v>1</v>
      </c>
      <c r="B2" s="8" t="s">
        <v>2748</v>
      </c>
      <c r="C2" s="8" t="s">
        <v>3078</v>
      </c>
      <c r="D2" s="8" t="s">
        <v>3079</v>
      </c>
      <c r="E2" s="9" t="str">
        <f>RIGHT(C2,LEN(C2)-4)</f>
        <v>1</v>
      </c>
      <c r="F2" s="63" t="str">
        <f>IF($K2=0,"",INDEX($E$2:$E$100,$K2))</f>
        <v>1</v>
      </c>
      <c r="G2" s="22" t="str">
        <f t="shared" ref="G2:G4" si="0">IF($K2=0,"",INDEX($D$2:$D$100,$K2))</f>
        <v>Female</v>
      </c>
      <c r="H2" s="9">
        <f t="shared" ref="H2:H4" si="1">IF(OR(ISBLANK(E2),E2=""),0,LEN(E2)-LEN(SUBSTITUTE(E2,".",""))+1)</f>
        <v>1</v>
      </c>
      <c r="I2" s="9" t="b">
        <f>OR(J2,AND(H2&lt;&gt;0,OR(J3,H2&gt;=H3)))</f>
        <v>1</v>
      </c>
      <c r="J2" s="9" t="b">
        <f>IFERROR(SEARCH("nec",E2)&gt;0,FALSE)</f>
        <v>0</v>
      </c>
      <c r="K2" s="9">
        <f>IFERROR(_xlfn.AGGREGATE(15,3,ROW($I$2:$I$100)/($I$2:$I$100=TRUE),ROWS(I$2:I2))-ROW($2:$2)+1,0)</f>
        <v>1</v>
      </c>
    </row>
    <row r="3" spans="1:11" x14ac:dyDescent="0.35">
      <c r="A3" s="8">
        <v>2</v>
      </c>
      <c r="B3" s="8" t="s">
        <v>2748</v>
      </c>
      <c r="C3" s="8" t="s">
        <v>3080</v>
      </c>
      <c r="D3" s="8" t="s">
        <v>3081</v>
      </c>
      <c r="E3" s="9" t="str">
        <f t="shared" ref="E3:E4" si="2">RIGHT(C3,LEN(C3)-4)</f>
        <v>2</v>
      </c>
      <c r="F3" s="63" t="str">
        <f t="shared" ref="F3:F4" si="3">IF(K3=0,"",INDEX($E$2:$E$100,K3))</f>
        <v>2</v>
      </c>
      <c r="G3" s="22" t="str">
        <f t="shared" si="0"/>
        <v>Male</v>
      </c>
      <c r="H3" s="9">
        <f t="shared" si="1"/>
        <v>1</v>
      </c>
      <c r="I3" s="9" t="b">
        <f t="shared" ref="I3:I66" si="4">OR(J3,AND(H3&lt;&gt;0,OR(J4,H3&gt;=H4)))</f>
        <v>1</v>
      </c>
      <c r="J3" s="9" t="b">
        <f t="shared" ref="J3:J4" si="5">IFERROR(SEARCH("nec",E3)&gt;0,FALSE)</f>
        <v>0</v>
      </c>
      <c r="K3" s="9">
        <f>IFERROR(_xlfn.AGGREGATE(15,3,ROW($I$2:$I$100)/($I$2:$I$100=TRUE),ROWS(I$2:I3))-ROW($2:$2)+1,0)</f>
        <v>2</v>
      </c>
    </row>
    <row r="4" spans="1:11" x14ac:dyDescent="0.35">
      <c r="A4" s="8">
        <v>3</v>
      </c>
      <c r="B4" s="8" t="s">
        <v>2748</v>
      </c>
      <c r="C4" s="8" t="s">
        <v>3082</v>
      </c>
      <c r="D4" s="8" t="s">
        <v>3083</v>
      </c>
      <c r="E4" s="9" t="str">
        <f t="shared" si="2"/>
        <v>nec</v>
      </c>
      <c r="F4" s="63" t="str">
        <f t="shared" si="3"/>
        <v>nec</v>
      </c>
      <c r="G4" s="22" t="str">
        <f t="shared" si="0"/>
        <v>Other and unspecified gender (n.e.c.)</v>
      </c>
      <c r="H4" s="9">
        <f t="shared" si="1"/>
        <v>1</v>
      </c>
      <c r="I4" s="9" t="b">
        <f t="shared" si="4"/>
        <v>1</v>
      </c>
      <c r="J4" s="9" t="b">
        <f t="shared" si="5"/>
        <v>1</v>
      </c>
      <c r="K4" s="9">
        <f>IFERROR(_xlfn.AGGREGATE(15,3,ROW($I$2:$I$100)/($I$2:$I$100=TRUE),ROWS(I$2:I4))-ROW($2:$2)+1,0)</f>
        <v>3</v>
      </c>
    </row>
    <row r="5" spans="1:11" x14ac:dyDescent="0.35">
      <c r="A5" s="8"/>
      <c r="B5" s="8"/>
      <c r="C5" s="8"/>
      <c r="D5" s="8"/>
      <c r="I5" s="9" t="b">
        <f t="shared" si="4"/>
        <v>0</v>
      </c>
    </row>
    <row r="6" spans="1:11" hidden="1" x14ac:dyDescent="0.35">
      <c r="A6" s="8"/>
      <c r="B6" s="8"/>
      <c r="C6" s="8"/>
      <c r="D6" s="8"/>
      <c r="I6" s="9" t="b">
        <f t="shared" si="4"/>
        <v>0</v>
      </c>
    </row>
    <row r="7" spans="1:11" hidden="1" x14ac:dyDescent="0.35">
      <c r="A7" s="8"/>
      <c r="B7" s="8"/>
      <c r="C7" s="8"/>
      <c r="D7" s="8"/>
      <c r="I7" s="9" t="b">
        <f t="shared" si="4"/>
        <v>0</v>
      </c>
    </row>
    <row r="8" spans="1:11" hidden="1" x14ac:dyDescent="0.35">
      <c r="A8" s="8"/>
      <c r="B8" s="8"/>
      <c r="C8" s="8"/>
      <c r="D8" s="8"/>
      <c r="I8" s="9" t="b">
        <f t="shared" si="4"/>
        <v>0</v>
      </c>
    </row>
    <row r="9" spans="1:11" hidden="1" x14ac:dyDescent="0.35">
      <c r="A9" s="8"/>
      <c r="B9" s="8"/>
      <c r="C9" s="8"/>
      <c r="D9" s="8"/>
      <c r="I9" s="9" t="b">
        <f t="shared" si="4"/>
        <v>0</v>
      </c>
    </row>
    <row r="10" spans="1:11" hidden="1" x14ac:dyDescent="0.35">
      <c r="A10" s="8"/>
      <c r="B10" s="8"/>
      <c r="C10" s="8"/>
      <c r="D10" s="8"/>
      <c r="I10" s="9" t="b">
        <f t="shared" si="4"/>
        <v>0</v>
      </c>
    </row>
    <row r="11" spans="1:11" hidden="1" x14ac:dyDescent="0.35">
      <c r="A11" s="8"/>
      <c r="B11" s="8"/>
      <c r="C11" s="8"/>
      <c r="D11" s="8"/>
      <c r="I11" s="9" t="b">
        <f t="shared" si="4"/>
        <v>0</v>
      </c>
    </row>
    <row r="12" spans="1:11" hidden="1" x14ac:dyDescent="0.35">
      <c r="A12" s="8"/>
      <c r="B12" s="8"/>
      <c r="C12" s="8"/>
      <c r="D12" s="8"/>
      <c r="I12" s="9" t="b">
        <f t="shared" si="4"/>
        <v>0</v>
      </c>
    </row>
    <row r="13" spans="1:11" hidden="1" x14ac:dyDescent="0.35">
      <c r="A13" s="8"/>
      <c r="B13" s="8"/>
      <c r="C13" s="8"/>
      <c r="D13" s="8"/>
      <c r="I13" s="9" t="b">
        <f t="shared" si="4"/>
        <v>0</v>
      </c>
    </row>
    <row r="14" spans="1:11" hidden="1" x14ac:dyDescent="0.35">
      <c r="A14" s="8"/>
      <c r="B14" s="8"/>
      <c r="C14" s="8"/>
      <c r="D14" s="8"/>
      <c r="I14" s="9" t="b">
        <f t="shared" si="4"/>
        <v>0</v>
      </c>
    </row>
    <row r="15" spans="1:11" hidden="1" x14ac:dyDescent="0.35">
      <c r="A15" s="8"/>
      <c r="B15" s="8"/>
      <c r="C15" s="8"/>
      <c r="D15" s="8"/>
      <c r="I15" s="9" t="b">
        <f t="shared" si="4"/>
        <v>0</v>
      </c>
    </row>
    <row r="16" spans="1:11" hidden="1" x14ac:dyDescent="0.35">
      <c r="A16" s="8"/>
      <c r="B16" s="8"/>
      <c r="C16" s="8"/>
      <c r="D16" s="8"/>
      <c r="I16" s="9" t="b">
        <f t="shared" si="4"/>
        <v>0</v>
      </c>
    </row>
    <row r="17" spans="1:9" hidden="1" x14ac:dyDescent="0.35">
      <c r="A17" s="8"/>
      <c r="B17" s="8"/>
      <c r="C17" s="8"/>
      <c r="D17" s="8"/>
      <c r="I17" s="9" t="b">
        <f t="shared" si="4"/>
        <v>0</v>
      </c>
    </row>
    <row r="18" spans="1:9" hidden="1" x14ac:dyDescent="0.35">
      <c r="A18" s="8"/>
      <c r="B18" s="8"/>
      <c r="C18" s="8"/>
      <c r="D18" s="8"/>
      <c r="I18" s="9" t="b">
        <f t="shared" si="4"/>
        <v>0</v>
      </c>
    </row>
    <row r="19" spans="1:9" hidden="1" x14ac:dyDescent="0.35">
      <c r="A19" s="8"/>
      <c r="B19" s="8"/>
      <c r="C19" s="8"/>
      <c r="D19" s="8"/>
      <c r="I19" s="9" t="b">
        <f t="shared" si="4"/>
        <v>0</v>
      </c>
    </row>
    <row r="20" spans="1:9" hidden="1" x14ac:dyDescent="0.35">
      <c r="A20" s="8"/>
      <c r="B20" s="8"/>
      <c r="C20" s="8"/>
      <c r="D20" s="8"/>
      <c r="I20" s="9" t="b">
        <f t="shared" si="4"/>
        <v>0</v>
      </c>
    </row>
    <row r="21" spans="1:9" hidden="1" x14ac:dyDescent="0.35">
      <c r="A21" s="8"/>
      <c r="B21" s="8"/>
      <c r="C21" s="8"/>
      <c r="D21" s="8"/>
      <c r="I21" s="9" t="b">
        <f t="shared" si="4"/>
        <v>0</v>
      </c>
    </row>
    <row r="22" spans="1:9" hidden="1" x14ac:dyDescent="0.35">
      <c r="A22" s="8"/>
      <c r="B22" s="8"/>
      <c r="C22" s="8"/>
      <c r="D22" s="8"/>
      <c r="I22" s="9" t="b">
        <f t="shared" si="4"/>
        <v>0</v>
      </c>
    </row>
    <row r="23" spans="1:9" hidden="1" x14ac:dyDescent="0.35">
      <c r="A23" s="8"/>
      <c r="B23" s="8"/>
      <c r="C23" s="8"/>
      <c r="D23" s="8"/>
      <c r="I23" s="9" t="b">
        <f t="shared" si="4"/>
        <v>0</v>
      </c>
    </row>
    <row r="24" spans="1:9" hidden="1" x14ac:dyDescent="0.35">
      <c r="A24" s="8"/>
      <c r="B24" s="8"/>
      <c r="C24" s="8"/>
      <c r="D24" s="8"/>
      <c r="I24" s="9" t="b">
        <f t="shared" si="4"/>
        <v>0</v>
      </c>
    </row>
    <row r="25" spans="1:9" hidden="1" x14ac:dyDescent="0.35">
      <c r="A25" s="8"/>
      <c r="B25" s="8"/>
      <c r="C25" s="8"/>
      <c r="D25" s="8"/>
      <c r="I25" s="9" t="b">
        <f t="shared" si="4"/>
        <v>0</v>
      </c>
    </row>
    <row r="26" spans="1:9" hidden="1" x14ac:dyDescent="0.35">
      <c r="A26" s="8"/>
      <c r="B26" s="8"/>
      <c r="C26" s="8"/>
      <c r="D26" s="8"/>
      <c r="I26" s="9" t="b">
        <f t="shared" si="4"/>
        <v>0</v>
      </c>
    </row>
    <row r="27" spans="1:9" hidden="1" x14ac:dyDescent="0.35">
      <c r="A27" s="8"/>
      <c r="B27" s="8"/>
      <c r="C27" s="8"/>
      <c r="D27" s="8"/>
      <c r="I27" s="9" t="b">
        <f t="shared" si="4"/>
        <v>0</v>
      </c>
    </row>
    <row r="28" spans="1:9" hidden="1" x14ac:dyDescent="0.35">
      <c r="A28" s="8"/>
      <c r="B28" s="8"/>
      <c r="C28" s="8"/>
      <c r="D28" s="8"/>
      <c r="I28" s="9" t="b">
        <f t="shared" si="4"/>
        <v>0</v>
      </c>
    </row>
    <row r="29" spans="1:9" hidden="1" x14ac:dyDescent="0.35">
      <c r="A29" s="8"/>
      <c r="B29" s="8"/>
      <c r="C29" s="8"/>
      <c r="D29" s="8"/>
      <c r="I29" s="9" t="b">
        <f t="shared" si="4"/>
        <v>0</v>
      </c>
    </row>
    <row r="30" spans="1:9" hidden="1" x14ac:dyDescent="0.35">
      <c r="A30" s="8"/>
      <c r="B30" s="8"/>
      <c r="C30" s="8"/>
      <c r="D30" s="8"/>
      <c r="I30" s="9" t="b">
        <f t="shared" si="4"/>
        <v>0</v>
      </c>
    </row>
    <row r="31" spans="1:9" hidden="1" x14ac:dyDescent="0.35">
      <c r="A31" s="8"/>
      <c r="B31" s="8"/>
      <c r="C31" s="8"/>
      <c r="D31" s="8"/>
      <c r="I31" s="9" t="b">
        <f t="shared" si="4"/>
        <v>0</v>
      </c>
    </row>
    <row r="32" spans="1:9" hidden="1" x14ac:dyDescent="0.35">
      <c r="A32" s="8"/>
      <c r="B32" s="8"/>
      <c r="C32" s="8"/>
      <c r="D32" s="8"/>
      <c r="I32" s="9" t="b">
        <f t="shared" si="4"/>
        <v>0</v>
      </c>
    </row>
    <row r="33" spans="1:9" hidden="1" x14ac:dyDescent="0.35">
      <c r="A33" s="8"/>
      <c r="B33" s="8"/>
      <c r="C33" s="8"/>
      <c r="D33" s="8"/>
      <c r="I33" s="9" t="b">
        <f t="shared" si="4"/>
        <v>0</v>
      </c>
    </row>
    <row r="34" spans="1:9" hidden="1" x14ac:dyDescent="0.35">
      <c r="A34" s="8"/>
      <c r="B34" s="8"/>
      <c r="C34" s="8"/>
      <c r="D34" s="8"/>
      <c r="I34" s="9" t="b">
        <f t="shared" si="4"/>
        <v>0</v>
      </c>
    </row>
    <row r="35" spans="1:9" hidden="1" x14ac:dyDescent="0.35">
      <c r="A35" s="8"/>
      <c r="B35" s="8"/>
      <c r="C35" s="8"/>
      <c r="D35" s="8"/>
      <c r="I35" s="9" t="b">
        <f t="shared" si="4"/>
        <v>0</v>
      </c>
    </row>
    <row r="36" spans="1:9" hidden="1" x14ac:dyDescent="0.35">
      <c r="A36" s="8"/>
      <c r="B36" s="8"/>
      <c r="C36" s="8"/>
      <c r="D36" s="8"/>
      <c r="I36" s="9" t="b">
        <f t="shared" si="4"/>
        <v>0</v>
      </c>
    </row>
    <row r="37" spans="1:9" hidden="1" x14ac:dyDescent="0.35">
      <c r="A37" s="8"/>
      <c r="B37" s="8"/>
      <c r="C37" s="8"/>
      <c r="D37" s="8"/>
      <c r="I37" s="9" t="b">
        <f t="shared" si="4"/>
        <v>0</v>
      </c>
    </row>
    <row r="38" spans="1:9" hidden="1" x14ac:dyDescent="0.35">
      <c r="A38" s="8"/>
      <c r="B38" s="8"/>
      <c r="C38" s="8"/>
      <c r="D38" s="8"/>
      <c r="I38" s="9" t="b">
        <f t="shared" si="4"/>
        <v>0</v>
      </c>
    </row>
    <row r="39" spans="1:9" hidden="1" x14ac:dyDescent="0.35">
      <c r="A39" s="8"/>
      <c r="B39" s="8"/>
      <c r="C39" s="8"/>
      <c r="D39" s="8"/>
      <c r="I39" s="9" t="b">
        <f t="shared" si="4"/>
        <v>0</v>
      </c>
    </row>
    <row r="40" spans="1:9" hidden="1" x14ac:dyDescent="0.35">
      <c r="A40" s="8"/>
      <c r="B40" s="8"/>
      <c r="C40" s="8"/>
      <c r="D40" s="8"/>
      <c r="I40" s="9" t="b">
        <f t="shared" si="4"/>
        <v>0</v>
      </c>
    </row>
    <row r="41" spans="1:9" hidden="1" x14ac:dyDescent="0.35">
      <c r="A41" s="8"/>
      <c r="B41" s="8"/>
      <c r="C41" s="8"/>
      <c r="D41" s="8"/>
      <c r="I41" s="9" t="b">
        <f t="shared" si="4"/>
        <v>0</v>
      </c>
    </row>
    <row r="42" spans="1:9" hidden="1" x14ac:dyDescent="0.35">
      <c r="A42" s="8"/>
      <c r="B42" s="8"/>
      <c r="C42" s="8"/>
      <c r="D42" s="8"/>
      <c r="I42" s="9" t="b">
        <f t="shared" si="4"/>
        <v>0</v>
      </c>
    </row>
    <row r="43" spans="1:9" hidden="1" x14ac:dyDescent="0.35">
      <c r="A43" s="8"/>
      <c r="B43" s="8"/>
      <c r="C43" s="8"/>
      <c r="D43" s="8"/>
      <c r="I43" s="9" t="b">
        <f t="shared" si="4"/>
        <v>0</v>
      </c>
    </row>
    <row r="44" spans="1:9" hidden="1" x14ac:dyDescent="0.35">
      <c r="A44" s="8"/>
      <c r="B44" s="8"/>
      <c r="C44" s="8"/>
      <c r="D44" s="8"/>
      <c r="I44" s="9" t="b">
        <f t="shared" si="4"/>
        <v>0</v>
      </c>
    </row>
    <row r="45" spans="1:9" hidden="1" x14ac:dyDescent="0.35">
      <c r="A45" s="8"/>
      <c r="B45" s="8"/>
      <c r="C45" s="8"/>
      <c r="D45" s="8"/>
      <c r="I45" s="9" t="b">
        <f t="shared" si="4"/>
        <v>0</v>
      </c>
    </row>
    <row r="46" spans="1:9" hidden="1" x14ac:dyDescent="0.35">
      <c r="A46" s="8"/>
      <c r="B46" s="8"/>
      <c r="C46" s="8"/>
      <c r="D46" s="8"/>
      <c r="I46" s="9" t="b">
        <f t="shared" si="4"/>
        <v>0</v>
      </c>
    </row>
    <row r="47" spans="1:9" hidden="1" x14ac:dyDescent="0.35">
      <c r="A47" s="8"/>
      <c r="B47" s="8"/>
      <c r="C47" s="8"/>
      <c r="D47" s="8"/>
      <c r="I47" s="9" t="b">
        <f t="shared" si="4"/>
        <v>0</v>
      </c>
    </row>
    <row r="48" spans="1:9" hidden="1" x14ac:dyDescent="0.35">
      <c r="A48" s="8"/>
      <c r="B48" s="8"/>
      <c r="C48" s="8"/>
      <c r="D48" s="8"/>
      <c r="I48" s="9" t="b">
        <f t="shared" si="4"/>
        <v>0</v>
      </c>
    </row>
    <row r="49" spans="1:9" hidden="1" x14ac:dyDescent="0.35">
      <c r="A49" s="8"/>
      <c r="B49" s="8"/>
      <c r="C49" s="8"/>
      <c r="D49" s="8"/>
      <c r="I49" s="9" t="b">
        <f t="shared" si="4"/>
        <v>0</v>
      </c>
    </row>
    <row r="50" spans="1:9" hidden="1" x14ac:dyDescent="0.35">
      <c r="A50" s="8"/>
      <c r="B50" s="8"/>
      <c r="C50" s="8"/>
      <c r="D50" s="8"/>
      <c r="I50" s="9" t="b">
        <f t="shared" si="4"/>
        <v>0</v>
      </c>
    </row>
    <row r="51" spans="1:9" hidden="1" x14ac:dyDescent="0.35">
      <c r="A51" s="8"/>
      <c r="B51" s="8"/>
      <c r="C51" s="8"/>
      <c r="D51" s="8"/>
      <c r="I51" s="9" t="b">
        <f t="shared" si="4"/>
        <v>0</v>
      </c>
    </row>
    <row r="52" spans="1:9" hidden="1" x14ac:dyDescent="0.35">
      <c r="A52" s="8"/>
      <c r="B52" s="8"/>
      <c r="C52" s="8"/>
      <c r="D52" s="8"/>
      <c r="I52" s="9" t="b">
        <f t="shared" si="4"/>
        <v>0</v>
      </c>
    </row>
    <row r="53" spans="1:9" hidden="1" x14ac:dyDescent="0.35">
      <c r="A53" s="8"/>
      <c r="B53" s="8"/>
      <c r="C53" s="8"/>
      <c r="D53" s="8"/>
      <c r="I53" s="9" t="b">
        <f t="shared" si="4"/>
        <v>0</v>
      </c>
    </row>
    <row r="54" spans="1:9" hidden="1" x14ac:dyDescent="0.35">
      <c r="A54" s="8"/>
      <c r="B54" s="8"/>
      <c r="C54" s="8"/>
      <c r="D54" s="8"/>
      <c r="I54" s="9" t="b">
        <f t="shared" si="4"/>
        <v>0</v>
      </c>
    </row>
    <row r="55" spans="1:9" hidden="1" x14ac:dyDescent="0.35">
      <c r="A55" s="8"/>
      <c r="B55" s="8"/>
      <c r="C55" s="8"/>
      <c r="D55" s="8"/>
      <c r="I55" s="9" t="b">
        <f t="shared" si="4"/>
        <v>0</v>
      </c>
    </row>
    <row r="56" spans="1:9" hidden="1" x14ac:dyDescent="0.35">
      <c r="A56" s="8"/>
      <c r="B56" s="8"/>
      <c r="C56" s="8"/>
      <c r="D56" s="8"/>
      <c r="I56" s="9" t="b">
        <f t="shared" si="4"/>
        <v>0</v>
      </c>
    </row>
    <row r="57" spans="1:9" hidden="1" x14ac:dyDescent="0.35">
      <c r="A57" s="8"/>
      <c r="B57" s="8"/>
      <c r="C57" s="8"/>
      <c r="D57" s="8"/>
      <c r="I57" s="9" t="b">
        <f t="shared" si="4"/>
        <v>0</v>
      </c>
    </row>
    <row r="58" spans="1:9" hidden="1" x14ac:dyDescent="0.35">
      <c r="A58" s="8"/>
      <c r="B58" s="8"/>
      <c r="C58" s="8"/>
      <c r="D58" s="8"/>
      <c r="I58" s="9" t="b">
        <f t="shared" si="4"/>
        <v>0</v>
      </c>
    </row>
    <row r="59" spans="1:9" hidden="1" x14ac:dyDescent="0.35">
      <c r="A59" s="8"/>
      <c r="B59" s="8"/>
      <c r="C59" s="8"/>
      <c r="D59" s="8"/>
      <c r="I59" s="9" t="b">
        <f t="shared" si="4"/>
        <v>0</v>
      </c>
    </row>
    <row r="60" spans="1:9" hidden="1" x14ac:dyDescent="0.35">
      <c r="A60" s="8"/>
      <c r="B60" s="8"/>
      <c r="C60" s="8"/>
      <c r="D60" s="8"/>
      <c r="I60" s="9" t="b">
        <f t="shared" si="4"/>
        <v>0</v>
      </c>
    </row>
    <row r="61" spans="1:9" hidden="1" x14ac:dyDescent="0.35">
      <c r="A61" s="8"/>
      <c r="B61" s="8"/>
      <c r="C61" s="8"/>
      <c r="D61" s="8"/>
      <c r="I61" s="9" t="b">
        <f t="shared" si="4"/>
        <v>0</v>
      </c>
    </row>
    <row r="62" spans="1:9" hidden="1" x14ac:dyDescent="0.35">
      <c r="A62" s="8"/>
      <c r="B62" s="8"/>
      <c r="C62" s="8"/>
      <c r="D62" s="8"/>
      <c r="I62" s="9" t="b">
        <f t="shared" si="4"/>
        <v>0</v>
      </c>
    </row>
    <row r="63" spans="1:9" hidden="1" x14ac:dyDescent="0.35">
      <c r="A63" s="8"/>
      <c r="B63" s="8"/>
      <c r="C63" s="8"/>
      <c r="D63" s="8"/>
      <c r="I63" s="9" t="b">
        <f t="shared" si="4"/>
        <v>0</v>
      </c>
    </row>
    <row r="64" spans="1:9" hidden="1" x14ac:dyDescent="0.35">
      <c r="A64" s="8"/>
      <c r="B64" s="8"/>
      <c r="C64" s="8"/>
      <c r="D64" s="8"/>
      <c r="I64" s="9" t="b">
        <f t="shared" si="4"/>
        <v>0</v>
      </c>
    </row>
    <row r="65" spans="1:9" hidden="1" x14ac:dyDescent="0.35">
      <c r="A65" s="8"/>
      <c r="B65" s="8"/>
      <c r="C65" s="8"/>
      <c r="D65" s="8"/>
      <c r="I65" s="9" t="b">
        <f t="shared" si="4"/>
        <v>0</v>
      </c>
    </row>
    <row r="66" spans="1:9" hidden="1" x14ac:dyDescent="0.35">
      <c r="A66" s="8"/>
      <c r="B66" s="8"/>
      <c r="C66" s="8"/>
      <c r="D66" s="8"/>
      <c r="I66" s="9" t="b">
        <f t="shared" si="4"/>
        <v>0</v>
      </c>
    </row>
    <row r="67" spans="1:9" hidden="1" x14ac:dyDescent="0.35">
      <c r="A67" s="8"/>
      <c r="B67" s="8"/>
      <c r="C67" s="8"/>
      <c r="D67" s="8"/>
      <c r="I67" s="9" t="b">
        <f t="shared" ref="I67:I100" si="6">OR(J67,AND(H67&lt;&gt;0,OR(J68,H67&gt;=H68)))</f>
        <v>0</v>
      </c>
    </row>
    <row r="68" spans="1:9" hidden="1" x14ac:dyDescent="0.35">
      <c r="A68" s="8"/>
      <c r="B68" s="8"/>
      <c r="C68" s="8"/>
      <c r="D68" s="8"/>
      <c r="I68" s="9" t="b">
        <f t="shared" si="6"/>
        <v>0</v>
      </c>
    </row>
    <row r="69" spans="1:9" hidden="1" x14ac:dyDescent="0.35">
      <c r="A69" s="8"/>
      <c r="B69" s="8"/>
      <c r="C69" s="8"/>
      <c r="D69" s="8"/>
      <c r="I69" s="9" t="b">
        <f t="shared" si="6"/>
        <v>0</v>
      </c>
    </row>
    <row r="70" spans="1:9" hidden="1" x14ac:dyDescent="0.35">
      <c r="A70" s="8"/>
      <c r="B70" s="8"/>
      <c r="C70" s="8"/>
      <c r="D70" s="8"/>
      <c r="I70" s="9" t="b">
        <f t="shared" si="6"/>
        <v>0</v>
      </c>
    </row>
    <row r="71" spans="1:9" hidden="1" x14ac:dyDescent="0.35">
      <c r="A71" s="8"/>
      <c r="B71" s="8"/>
      <c r="C71" s="8"/>
      <c r="D71" s="8"/>
      <c r="I71" s="9" t="b">
        <f t="shared" si="6"/>
        <v>0</v>
      </c>
    </row>
    <row r="72" spans="1:9" hidden="1" x14ac:dyDescent="0.35">
      <c r="A72" s="8"/>
      <c r="B72" s="8"/>
      <c r="C72" s="8"/>
      <c r="D72" s="8"/>
      <c r="I72" s="9" t="b">
        <f t="shared" si="6"/>
        <v>0</v>
      </c>
    </row>
    <row r="73" spans="1:9" hidden="1" x14ac:dyDescent="0.35">
      <c r="A73" s="8"/>
      <c r="B73" s="8"/>
      <c r="C73" s="8"/>
      <c r="D73" s="8"/>
      <c r="I73" s="9" t="b">
        <f t="shared" si="6"/>
        <v>0</v>
      </c>
    </row>
    <row r="74" spans="1:9" hidden="1" x14ac:dyDescent="0.35">
      <c r="A74" s="8"/>
      <c r="B74" s="8"/>
      <c r="C74" s="8"/>
      <c r="D74" s="8"/>
      <c r="I74" s="9" t="b">
        <f t="shared" si="6"/>
        <v>0</v>
      </c>
    </row>
    <row r="75" spans="1:9" hidden="1" x14ac:dyDescent="0.35">
      <c r="A75" s="8"/>
      <c r="B75" s="8"/>
      <c r="C75" s="8"/>
      <c r="D75" s="8"/>
      <c r="I75" s="9" t="b">
        <f t="shared" si="6"/>
        <v>0</v>
      </c>
    </row>
    <row r="76" spans="1:9" hidden="1" x14ac:dyDescent="0.35">
      <c r="A76" s="8"/>
      <c r="B76" s="8"/>
      <c r="C76" s="8"/>
      <c r="D76" s="8"/>
      <c r="I76" s="9" t="b">
        <f t="shared" si="6"/>
        <v>0</v>
      </c>
    </row>
    <row r="77" spans="1:9" hidden="1" x14ac:dyDescent="0.35">
      <c r="A77" s="8"/>
      <c r="B77" s="8"/>
      <c r="C77" s="8"/>
      <c r="D77" s="8"/>
      <c r="I77" s="9" t="b">
        <f t="shared" si="6"/>
        <v>0</v>
      </c>
    </row>
    <row r="78" spans="1:9" hidden="1" x14ac:dyDescent="0.35">
      <c r="A78" s="8"/>
      <c r="B78" s="8"/>
      <c r="C78" s="8"/>
      <c r="D78" s="8"/>
      <c r="I78" s="9" t="b">
        <f t="shared" si="6"/>
        <v>0</v>
      </c>
    </row>
    <row r="79" spans="1:9" hidden="1" x14ac:dyDescent="0.35">
      <c r="A79" s="8"/>
      <c r="B79" s="8"/>
      <c r="C79" s="8"/>
      <c r="D79" s="8"/>
      <c r="I79" s="9" t="b">
        <f t="shared" si="6"/>
        <v>0</v>
      </c>
    </row>
    <row r="80" spans="1:9" hidden="1" x14ac:dyDescent="0.35">
      <c r="A80" s="8"/>
      <c r="B80" s="8"/>
      <c r="C80" s="8"/>
      <c r="D80" s="8"/>
      <c r="I80" s="9" t="b">
        <f t="shared" si="6"/>
        <v>0</v>
      </c>
    </row>
    <row r="81" spans="1:9" hidden="1" x14ac:dyDescent="0.35">
      <c r="A81" s="8"/>
      <c r="B81" s="8"/>
      <c r="C81" s="8"/>
      <c r="D81" s="8"/>
      <c r="I81" s="9" t="b">
        <f t="shared" si="6"/>
        <v>0</v>
      </c>
    </row>
    <row r="82" spans="1:9" hidden="1" x14ac:dyDescent="0.35">
      <c r="A82" s="8"/>
      <c r="B82" s="8"/>
      <c r="C82" s="8"/>
      <c r="D82" s="8"/>
      <c r="I82" s="9" t="b">
        <f t="shared" si="6"/>
        <v>0</v>
      </c>
    </row>
    <row r="83" spans="1:9" hidden="1" x14ac:dyDescent="0.35">
      <c r="A83" s="8"/>
      <c r="B83" s="8"/>
      <c r="C83" s="8"/>
      <c r="D83" s="8"/>
      <c r="I83" s="9" t="b">
        <f t="shared" si="6"/>
        <v>0</v>
      </c>
    </row>
    <row r="84" spans="1:9" hidden="1" x14ac:dyDescent="0.35">
      <c r="A84" s="8"/>
      <c r="B84" s="8"/>
      <c r="C84" s="8"/>
      <c r="D84" s="8"/>
      <c r="I84" s="9" t="b">
        <f t="shared" si="6"/>
        <v>0</v>
      </c>
    </row>
    <row r="85" spans="1:9" hidden="1" x14ac:dyDescent="0.35">
      <c r="A85" s="8"/>
      <c r="B85" s="8"/>
      <c r="C85" s="8"/>
      <c r="D85" s="8"/>
      <c r="I85" s="9" t="b">
        <f t="shared" si="6"/>
        <v>0</v>
      </c>
    </row>
    <row r="86" spans="1:9" hidden="1" x14ac:dyDescent="0.35">
      <c r="A86" s="8"/>
      <c r="B86" s="8"/>
      <c r="C86" s="8"/>
      <c r="D86" s="8"/>
      <c r="I86" s="9" t="b">
        <f t="shared" si="6"/>
        <v>0</v>
      </c>
    </row>
    <row r="87" spans="1:9" hidden="1" x14ac:dyDescent="0.35">
      <c r="A87" s="8"/>
      <c r="B87" s="8"/>
      <c r="C87" s="8"/>
      <c r="D87" s="8"/>
      <c r="I87" s="9" t="b">
        <f t="shared" si="6"/>
        <v>0</v>
      </c>
    </row>
    <row r="88" spans="1:9" hidden="1" x14ac:dyDescent="0.35">
      <c r="A88" s="8"/>
      <c r="B88" s="8"/>
      <c r="C88" s="8"/>
      <c r="D88" s="8"/>
      <c r="I88" s="9" t="b">
        <f t="shared" si="6"/>
        <v>0</v>
      </c>
    </row>
    <row r="89" spans="1:9" hidden="1" x14ac:dyDescent="0.35">
      <c r="A89" s="8"/>
      <c r="B89" s="8"/>
      <c r="C89" s="8"/>
      <c r="D89" s="8"/>
      <c r="I89" s="9" t="b">
        <f t="shared" si="6"/>
        <v>0</v>
      </c>
    </row>
    <row r="90" spans="1:9" hidden="1" x14ac:dyDescent="0.35">
      <c r="A90" s="8"/>
      <c r="B90" s="8"/>
      <c r="C90" s="8"/>
      <c r="D90" s="8"/>
      <c r="I90" s="9" t="b">
        <f t="shared" si="6"/>
        <v>0</v>
      </c>
    </row>
    <row r="91" spans="1:9" hidden="1" x14ac:dyDescent="0.35">
      <c r="A91" s="8"/>
      <c r="B91" s="8"/>
      <c r="C91" s="8"/>
      <c r="D91" s="8"/>
      <c r="I91" s="9" t="b">
        <f t="shared" si="6"/>
        <v>0</v>
      </c>
    </row>
    <row r="92" spans="1:9" hidden="1" x14ac:dyDescent="0.35">
      <c r="A92" s="8"/>
      <c r="B92" s="8"/>
      <c r="C92" s="8"/>
      <c r="D92" s="8"/>
      <c r="I92" s="9" t="b">
        <f t="shared" si="6"/>
        <v>0</v>
      </c>
    </row>
    <row r="93" spans="1:9" hidden="1" x14ac:dyDescent="0.35">
      <c r="A93" s="8"/>
      <c r="B93" s="8"/>
      <c r="C93" s="8"/>
      <c r="D93" s="8"/>
      <c r="I93" s="9" t="b">
        <f t="shared" si="6"/>
        <v>0</v>
      </c>
    </row>
    <row r="94" spans="1:9" hidden="1" x14ac:dyDescent="0.35">
      <c r="A94" s="8"/>
      <c r="B94" s="8"/>
      <c r="C94" s="8"/>
      <c r="D94" s="8"/>
      <c r="I94" s="9" t="b">
        <f t="shared" si="6"/>
        <v>0</v>
      </c>
    </row>
    <row r="95" spans="1:9" hidden="1" x14ac:dyDescent="0.35">
      <c r="A95" s="8"/>
      <c r="B95" s="8"/>
      <c r="C95" s="8"/>
      <c r="D95" s="8"/>
      <c r="I95" s="9" t="b">
        <f t="shared" si="6"/>
        <v>0</v>
      </c>
    </row>
    <row r="96" spans="1:9" hidden="1" x14ac:dyDescent="0.35">
      <c r="A96" s="8"/>
      <c r="B96" s="8"/>
      <c r="C96" s="8"/>
      <c r="D96" s="8"/>
      <c r="I96" s="9" t="b">
        <f t="shared" si="6"/>
        <v>0</v>
      </c>
    </row>
    <row r="97" spans="1:9" hidden="1" x14ac:dyDescent="0.35">
      <c r="A97" s="8"/>
      <c r="B97" s="8"/>
      <c r="C97" s="8"/>
      <c r="D97" s="8"/>
      <c r="I97" s="9" t="b">
        <f t="shared" si="6"/>
        <v>0</v>
      </c>
    </row>
    <row r="98" spans="1:9" hidden="1" x14ac:dyDescent="0.35">
      <c r="A98" s="8"/>
      <c r="B98" s="8"/>
      <c r="C98" s="8"/>
      <c r="D98" s="8"/>
      <c r="I98" s="9" t="b">
        <f t="shared" si="6"/>
        <v>0</v>
      </c>
    </row>
    <row r="99" spans="1:9" hidden="1" x14ac:dyDescent="0.35">
      <c r="A99" s="8"/>
      <c r="B99" s="8"/>
      <c r="C99" s="8"/>
      <c r="D99" s="8"/>
      <c r="I99" s="9" t="b">
        <f t="shared" si="6"/>
        <v>0</v>
      </c>
    </row>
    <row r="100" spans="1:9" hidden="1" x14ac:dyDescent="0.35">
      <c r="A100" s="8"/>
      <c r="B100" s="8"/>
      <c r="C100" s="8"/>
      <c r="D100" s="8"/>
      <c r="I100" s="9" t="b">
        <f t="shared" si="6"/>
        <v>0</v>
      </c>
    </row>
  </sheetData>
  <sheetProtection algorithmName="SHA-512" hashValue="oGqYzNovwRT5cPeiDoMjEpot8bCg0Qy/w+XKhRTAlevDY2RWcs9ezRUVUT4hUCOj0jcVdAJKfwlfyhvDKpCsyA==" saltValue="MAXgXX7qUGlBoqgh0B+5fA==" spinCount="100000" sheet="1" objects="1" formatCells="0" autoFilter="0"/>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0A7E-2B7B-4B9C-A2A0-4482C73834ED}">
  <sheetPr filterMode="1"/>
  <dimension ref="A1:Y1827"/>
  <sheetViews>
    <sheetView workbookViewId="0">
      <pane xSplit="2" topLeftCell="O1" activePane="topRight" state="frozen"/>
      <selection sqref="A1:U1"/>
      <selection pane="topRight" sqref="A1:U1"/>
    </sheetView>
  </sheetViews>
  <sheetFormatPr defaultColWidth="9.3046875" defaultRowHeight="15" customHeight="1" zeroHeight="1" x14ac:dyDescent="0.4"/>
  <cols>
    <col min="1" max="1" width="12.69140625" style="112" customWidth="1"/>
    <col min="2" max="2" width="51" style="112" customWidth="1"/>
    <col min="3" max="3" width="41.3046875" style="112" hidden="1" customWidth="1"/>
    <col min="4" max="4" width="8.15234375" style="112" hidden="1" customWidth="1"/>
    <col min="5" max="6" width="12.69140625" style="112" hidden="1" customWidth="1"/>
    <col min="7" max="7" width="18.69140625" style="112" hidden="1" customWidth="1"/>
    <col min="8" max="8" width="15.69140625" style="112" hidden="1" customWidth="1"/>
    <col min="9" max="9" width="12.69140625" style="112" hidden="1" customWidth="1"/>
    <col min="10" max="10" width="12.69140625" style="112" customWidth="1"/>
    <col min="11" max="11" width="18.69140625" style="112" customWidth="1"/>
    <col min="12" max="12" width="15.69140625" style="112" hidden="1" customWidth="1"/>
    <col min="13" max="13" width="12.69140625" style="112" customWidth="1"/>
    <col min="14" max="14" width="11.3046875" style="112" customWidth="1"/>
    <col min="15" max="15" width="20.3046875" style="112" customWidth="1"/>
    <col min="16" max="16" width="25.15234375" style="112" customWidth="1"/>
    <col min="17" max="17" width="9.3046875" style="112" hidden="1" customWidth="1"/>
    <col min="18" max="18" width="17.69140625" style="112" hidden="1" customWidth="1"/>
    <col min="19" max="19" width="32.69140625" style="112" hidden="1" customWidth="1"/>
    <col min="20" max="20" width="15.3046875" style="112" hidden="1" customWidth="1"/>
    <col min="21" max="21" width="37.3046875" style="112" hidden="1" customWidth="1"/>
    <col min="22" max="22" width="9.3046875" style="112" hidden="1" customWidth="1"/>
    <col min="23" max="24" width="9.3046875" style="112" customWidth="1"/>
    <col min="25" max="25" width="40.69140625" style="112" customWidth="1"/>
    <col min="26" max="16384" width="9.3046875" style="112"/>
  </cols>
  <sheetData>
    <row r="1" spans="1:25" ht="44.15" thickBot="1" x14ac:dyDescent="0.45">
      <c r="A1" s="110" t="s">
        <v>0</v>
      </c>
      <c r="B1" s="111" t="s">
        <v>1</v>
      </c>
      <c r="C1" s="110" t="s">
        <v>3084</v>
      </c>
      <c r="D1" s="110" t="s">
        <v>3085</v>
      </c>
      <c r="E1" s="110" t="s">
        <v>3086</v>
      </c>
      <c r="F1" s="110" t="s">
        <v>3087</v>
      </c>
      <c r="G1" s="110" t="s">
        <v>3088</v>
      </c>
      <c r="H1" s="110" t="s">
        <v>3089</v>
      </c>
      <c r="I1" s="110" t="s">
        <v>3090</v>
      </c>
      <c r="J1" s="110" t="s">
        <v>3091</v>
      </c>
      <c r="K1" s="110" t="s">
        <v>3092</v>
      </c>
      <c r="L1" s="110" t="s">
        <v>3093</v>
      </c>
      <c r="M1" s="110" t="s">
        <v>3094</v>
      </c>
      <c r="N1" s="110" t="s">
        <v>3095</v>
      </c>
      <c r="O1" s="110" t="s">
        <v>3096</v>
      </c>
      <c r="P1" s="110" t="s">
        <v>3097</v>
      </c>
      <c r="Q1" s="111" t="s">
        <v>3098</v>
      </c>
      <c r="R1" s="111" t="s">
        <v>3099</v>
      </c>
      <c r="S1" s="111" t="s">
        <v>3100</v>
      </c>
      <c r="T1" s="111" t="s">
        <v>3101</v>
      </c>
      <c r="U1" s="111" t="s">
        <v>3102</v>
      </c>
      <c r="V1" s="111" t="s">
        <v>3103</v>
      </c>
      <c r="W1" s="111" t="s">
        <v>3104</v>
      </c>
      <c r="X1" s="112" t="s">
        <v>3105</v>
      </c>
      <c r="Y1" s="59" t="str">
        <f>"დაწესებულების ტიპი " &amp; COUNTIFS($X2:$X$1800,FALSE,$Y$2:$Y$1800,"")&amp;"/" &amp; COUNTIF($X2:$X$1800,FALSE)</f>
        <v>დაწესებულების ტიპი 151/488</v>
      </c>
    </row>
    <row r="2" spans="1:25" hidden="1" thickTop="1" x14ac:dyDescent="0.4">
      <c r="A2" s="113" t="s">
        <v>719</v>
      </c>
      <c r="B2" s="113" t="s">
        <v>721</v>
      </c>
      <c r="C2" s="113" t="s">
        <v>720</v>
      </c>
      <c r="D2" s="112" t="b">
        <f>B2=C2</f>
        <v>0</v>
      </c>
      <c r="E2" s="113" t="s">
        <v>3106</v>
      </c>
      <c r="F2" s="113" t="s">
        <v>1160</v>
      </c>
      <c r="G2" s="113" t="s">
        <v>1246</v>
      </c>
      <c r="H2" s="113" t="s">
        <v>3107</v>
      </c>
      <c r="I2" s="113" t="s">
        <v>2547</v>
      </c>
      <c r="J2" s="113" t="s">
        <v>1160</v>
      </c>
      <c r="K2" s="113" t="s">
        <v>1246</v>
      </c>
      <c r="L2" s="113" t="s">
        <v>3107</v>
      </c>
      <c r="M2" s="113" t="s">
        <v>2041</v>
      </c>
      <c r="N2" s="113" t="s">
        <v>3108</v>
      </c>
      <c r="O2" s="113" t="s">
        <v>2711</v>
      </c>
      <c r="P2" s="113" t="s">
        <v>2711</v>
      </c>
      <c r="Q2" s="113" t="s">
        <v>3106</v>
      </c>
      <c r="R2" s="113" t="s">
        <v>3109</v>
      </c>
      <c r="S2" s="114">
        <v>43956</v>
      </c>
      <c r="U2" s="114">
        <v>43980.633581747701</v>
      </c>
      <c r="V2" s="113" t="s">
        <v>3110</v>
      </c>
      <c r="W2" s="113" t="s">
        <v>3111</v>
      </c>
      <c r="X2" s="112" t="b" cm="1">
        <f t="array" ref="X2:X1826">INDEX(NewContracts!$E$2:$E$545,MATCH(B2:B1826,NewContracts!$B$2:$B$545,0))</f>
        <v>0</v>
      </c>
      <c r="Y2" s="117" t="s">
        <v>1101</v>
      </c>
    </row>
    <row r="3" spans="1:25" hidden="1" thickTop="1" x14ac:dyDescent="0.4">
      <c r="A3" s="113" t="s">
        <v>819</v>
      </c>
      <c r="B3" s="113" t="s">
        <v>825</v>
      </c>
      <c r="C3" s="113" t="s">
        <v>3112</v>
      </c>
      <c r="D3" s="112" t="b">
        <f t="shared" ref="D3:D66" si="0">B3=C3</f>
        <v>0</v>
      </c>
      <c r="E3" s="113" t="s">
        <v>3106</v>
      </c>
      <c r="F3" s="113" t="s">
        <v>1160</v>
      </c>
      <c r="G3" s="113" t="s">
        <v>1183</v>
      </c>
      <c r="H3" s="113" t="s">
        <v>3113</v>
      </c>
      <c r="I3" s="113" t="s">
        <v>3114</v>
      </c>
      <c r="J3" s="113" t="s">
        <v>1258</v>
      </c>
      <c r="K3" s="113" t="s">
        <v>1259</v>
      </c>
      <c r="L3" s="113" t="s">
        <v>3115</v>
      </c>
      <c r="M3" s="113" t="s">
        <v>2138</v>
      </c>
      <c r="N3" s="113" t="s">
        <v>3108</v>
      </c>
      <c r="O3" s="113" t="s">
        <v>2711</v>
      </c>
      <c r="P3" s="113" t="s">
        <v>2711</v>
      </c>
      <c r="Q3" s="113" t="s">
        <v>3106</v>
      </c>
      <c r="R3" s="113" t="s">
        <v>3116</v>
      </c>
      <c r="S3" s="114">
        <v>43944</v>
      </c>
      <c r="U3" s="114">
        <v>43965.694416469902</v>
      </c>
      <c r="V3" s="113" t="s">
        <v>3117</v>
      </c>
      <c r="W3" s="113"/>
      <c r="X3" s="112" t="b">
        <v>0</v>
      </c>
      <c r="Y3" s="117" t="s">
        <v>1101</v>
      </c>
    </row>
    <row r="4" spans="1:25" hidden="1" thickTop="1" x14ac:dyDescent="0.4">
      <c r="A4" s="113" t="s">
        <v>49</v>
      </c>
      <c r="B4" s="113" t="s">
        <v>50</v>
      </c>
      <c r="C4" s="113" t="s">
        <v>50</v>
      </c>
      <c r="D4" s="112" t="b">
        <f t="shared" si="0"/>
        <v>1</v>
      </c>
      <c r="E4" s="113" t="s">
        <v>3106</v>
      </c>
      <c r="F4" s="113" t="s">
        <v>1160</v>
      </c>
      <c r="G4" s="113" t="s">
        <v>1187</v>
      </c>
      <c r="H4" s="113" t="s">
        <v>3118</v>
      </c>
      <c r="I4" s="113" t="s">
        <v>3119</v>
      </c>
      <c r="J4" s="113" t="s">
        <v>1160</v>
      </c>
      <c r="K4" s="113" t="s">
        <v>1187</v>
      </c>
      <c r="L4" s="113" t="s">
        <v>3118</v>
      </c>
      <c r="M4" s="113" t="s">
        <v>1218</v>
      </c>
      <c r="N4" s="113" t="s">
        <v>3108</v>
      </c>
      <c r="O4" s="113" t="s">
        <v>3120</v>
      </c>
      <c r="P4" s="113" t="s">
        <v>3120</v>
      </c>
      <c r="Q4" s="113" t="s">
        <v>3106</v>
      </c>
      <c r="R4" s="113" t="s">
        <v>3121</v>
      </c>
      <c r="S4" s="114">
        <v>43922</v>
      </c>
      <c r="U4" s="114">
        <v>43958.539117048596</v>
      </c>
      <c r="V4" s="113" t="s">
        <v>3122</v>
      </c>
      <c r="W4" s="113" t="s">
        <v>3123</v>
      </c>
      <c r="X4" s="112" t="b">
        <v>0</v>
      </c>
      <c r="Y4" s="117" t="s">
        <v>1115</v>
      </c>
    </row>
    <row r="5" spans="1:25" hidden="1" thickTop="1" x14ac:dyDescent="0.4">
      <c r="A5" s="113" t="s">
        <v>65</v>
      </c>
      <c r="B5" s="113" t="s">
        <v>66</v>
      </c>
      <c r="C5" s="113" t="s">
        <v>66</v>
      </c>
      <c r="D5" s="112" t="b">
        <f t="shared" si="0"/>
        <v>1</v>
      </c>
      <c r="E5" s="113" t="s">
        <v>3106</v>
      </c>
      <c r="F5" s="113" t="s">
        <v>1196</v>
      </c>
      <c r="G5" s="113" t="s">
        <v>1657</v>
      </c>
      <c r="H5" s="113" t="s">
        <v>3124</v>
      </c>
      <c r="I5" s="113" t="s">
        <v>3125</v>
      </c>
      <c r="J5" s="113" t="s">
        <v>1160</v>
      </c>
      <c r="K5" s="113" t="s">
        <v>1183</v>
      </c>
      <c r="L5" s="113" t="s">
        <v>3113</v>
      </c>
      <c r="M5" s="113" t="s">
        <v>1235</v>
      </c>
      <c r="N5" s="113" t="s">
        <v>3108</v>
      </c>
      <c r="O5" s="113" t="s">
        <v>3120</v>
      </c>
      <c r="P5" s="113" t="s">
        <v>3120</v>
      </c>
      <c r="Q5" s="113" t="s">
        <v>3106</v>
      </c>
      <c r="R5" s="113" t="s">
        <v>3126</v>
      </c>
      <c r="S5" s="114">
        <v>43922</v>
      </c>
      <c r="U5" s="114">
        <v>43958.535655636602</v>
      </c>
      <c r="V5" s="113"/>
      <c r="W5" s="113"/>
      <c r="X5" s="112" t="b">
        <v>0</v>
      </c>
      <c r="Y5" s="117" t="s">
        <v>1115</v>
      </c>
    </row>
    <row r="6" spans="1:25" hidden="1" thickTop="1" x14ac:dyDescent="0.4">
      <c r="A6" s="113" t="s">
        <v>245</v>
      </c>
      <c r="B6" s="113" t="s">
        <v>246</v>
      </c>
      <c r="C6" s="113" t="s">
        <v>246</v>
      </c>
      <c r="D6" s="112" t="b">
        <f t="shared" si="0"/>
        <v>1</v>
      </c>
      <c r="E6" s="113" t="s">
        <v>3106</v>
      </c>
      <c r="F6" s="113" t="s">
        <v>1160</v>
      </c>
      <c r="G6" s="113" t="s">
        <v>1246</v>
      </c>
      <c r="H6" s="113" t="s">
        <v>3107</v>
      </c>
      <c r="I6" s="113" t="s">
        <v>3127</v>
      </c>
      <c r="J6" s="113" t="s">
        <v>1160</v>
      </c>
      <c r="K6" s="113" t="s">
        <v>1166</v>
      </c>
      <c r="L6" s="113" t="s">
        <v>3128</v>
      </c>
      <c r="M6" s="113" t="s">
        <v>1441</v>
      </c>
      <c r="N6" s="113" t="s">
        <v>3108</v>
      </c>
      <c r="O6" s="113" t="s">
        <v>2733</v>
      </c>
      <c r="P6" s="113" t="s">
        <v>2733</v>
      </c>
      <c r="Q6" s="113" t="s">
        <v>3106</v>
      </c>
      <c r="R6" s="113" t="s">
        <v>3129</v>
      </c>
      <c r="S6" s="114">
        <v>43910</v>
      </c>
      <c r="U6" s="114">
        <v>43943.595431250003</v>
      </c>
      <c r="V6" s="113" t="s">
        <v>3130</v>
      </c>
      <c r="W6" s="113" t="s">
        <v>3131</v>
      </c>
      <c r="X6" s="112" t="b">
        <v>1</v>
      </c>
      <c r="Y6" s="112" t="s">
        <v>1054</v>
      </c>
    </row>
    <row r="7" spans="1:25" hidden="1" thickTop="1" x14ac:dyDescent="0.4">
      <c r="A7" s="113" t="s">
        <v>699</v>
      </c>
      <c r="B7" s="113" t="s">
        <v>701</v>
      </c>
      <c r="C7" s="113" t="s">
        <v>701</v>
      </c>
      <c r="D7" s="112" t="b">
        <f t="shared" si="0"/>
        <v>1</v>
      </c>
      <c r="E7" s="113" t="s">
        <v>3106</v>
      </c>
      <c r="F7" s="113" t="s">
        <v>1160</v>
      </c>
      <c r="G7" s="113" t="s">
        <v>1161</v>
      </c>
      <c r="H7" s="113" t="s">
        <v>3132</v>
      </c>
      <c r="I7" s="113" t="s">
        <v>3133</v>
      </c>
      <c r="J7" s="113" t="s">
        <v>1587</v>
      </c>
      <c r="K7" s="113" t="s">
        <v>1646</v>
      </c>
      <c r="L7" s="113" t="s">
        <v>3134</v>
      </c>
      <c r="M7" s="113" t="s">
        <v>2019</v>
      </c>
      <c r="N7" s="113" t="s">
        <v>3108</v>
      </c>
      <c r="O7" s="113" t="s">
        <v>2729</v>
      </c>
      <c r="P7" s="113" t="s">
        <v>2729</v>
      </c>
      <c r="Q7" s="113" t="s">
        <v>3106</v>
      </c>
      <c r="R7" s="113" t="s">
        <v>3135</v>
      </c>
      <c r="S7" s="114">
        <v>43920</v>
      </c>
      <c r="U7" s="114">
        <v>43924.455367673603</v>
      </c>
      <c r="V7" s="113" t="s">
        <v>3136</v>
      </c>
      <c r="W7" s="113" t="s">
        <v>3137</v>
      </c>
      <c r="X7" s="112" t="b">
        <v>1</v>
      </c>
      <c r="Y7" s="112" t="s">
        <v>1054</v>
      </c>
    </row>
    <row r="8" spans="1:25" hidden="1" thickTop="1" x14ac:dyDescent="0.4">
      <c r="A8" s="113" t="s">
        <v>699</v>
      </c>
      <c r="B8" s="113" t="s">
        <v>701</v>
      </c>
      <c r="C8" s="113" t="s">
        <v>701</v>
      </c>
      <c r="D8" s="112" t="b">
        <f t="shared" si="0"/>
        <v>1</v>
      </c>
      <c r="E8" s="113" t="s">
        <v>3106</v>
      </c>
      <c r="F8" s="113" t="s">
        <v>1160</v>
      </c>
      <c r="G8" s="113" t="s">
        <v>1161</v>
      </c>
      <c r="H8" s="113" t="s">
        <v>3132</v>
      </c>
      <c r="I8" s="113" t="s">
        <v>3133</v>
      </c>
      <c r="J8" s="113" t="s">
        <v>1452</v>
      </c>
      <c r="K8" s="113" t="s">
        <v>1532</v>
      </c>
      <c r="L8" s="113" t="s">
        <v>3138</v>
      </c>
      <c r="M8" s="113" t="s">
        <v>2011</v>
      </c>
      <c r="N8" s="113" t="s">
        <v>3108</v>
      </c>
      <c r="O8" s="113" t="s">
        <v>2729</v>
      </c>
      <c r="P8" s="113" t="s">
        <v>2729</v>
      </c>
      <c r="Q8" s="113" t="s">
        <v>3106</v>
      </c>
      <c r="R8" s="113" t="s">
        <v>3139</v>
      </c>
      <c r="S8" s="114">
        <v>43920</v>
      </c>
      <c r="U8" s="114">
        <v>43923.744922303202</v>
      </c>
      <c r="V8" s="113" t="s">
        <v>3136</v>
      </c>
      <c r="W8" s="113" t="s">
        <v>3137</v>
      </c>
      <c r="X8" s="112" t="b">
        <v>1</v>
      </c>
      <c r="Y8" s="112" t="s">
        <v>1054</v>
      </c>
    </row>
    <row r="9" spans="1:25" hidden="1" thickTop="1" x14ac:dyDescent="0.4">
      <c r="A9" s="113" t="s">
        <v>609</v>
      </c>
      <c r="B9" s="113" t="s">
        <v>610</v>
      </c>
      <c r="C9" s="113" t="s">
        <v>610</v>
      </c>
      <c r="D9" s="112" t="b">
        <f t="shared" si="0"/>
        <v>1</v>
      </c>
      <c r="E9" s="113" t="s">
        <v>3106</v>
      </c>
      <c r="F9" s="113" t="s">
        <v>1160</v>
      </c>
      <c r="G9" s="113" t="s">
        <v>1183</v>
      </c>
      <c r="H9" s="113" t="s">
        <v>3113</v>
      </c>
      <c r="I9" s="113" t="s">
        <v>1806</v>
      </c>
      <c r="J9" s="113" t="s">
        <v>1160</v>
      </c>
      <c r="K9" s="113" t="s">
        <v>1183</v>
      </c>
      <c r="L9" s="113" t="s">
        <v>3113</v>
      </c>
      <c r="M9" s="113" t="s">
        <v>1806</v>
      </c>
      <c r="N9" s="113" t="s">
        <v>3108</v>
      </c>
      <c r="O9" s="113" t="s">
        <v>2731</v>
      </c>
      <c r="P9" s="113" t="s">
        <v>2731</v>
      </c>
      <c r="Q9" s="113" t="s">
        <v>3106</v>
      </c>
      <c r="R9" s="113" t="s">
        <v>3140</v>
      </c>
      <c r="S9" s="114">
        <v>43871</v>
      </c>
      <c r="U9" s="114">
        <v>43871.407901006904</v>
      </c>
      <c r="V9" s="113" t="s">
        <v>3141</v>
      </c>
      <c r="W9" s="113" t="s">
        <v>3142</v>
      </c>
      <c r="X9" s="112" t="b">
        <v>1</v>
      </c>
      <c r="Y9" s="112" t="s">
        <v>1054</v>
      </c>
    </row>
    <row r="10" spans="1:25" hidden="1" thickTop="1" x14ac:dyDescent="0.4">
      <c r="A10" s="113" t="s">
        <v>903</v>
      </c>
      <c r="B10" s="113" t="s">
        <v>904</v>
      </c>
      <c r="C10" s="113" t="s">
        <v>904</v>
      </c>
      <c r="D10" s="112" t="b">
        <f t="shared" si="0"/>
        <v>1</v>
      </c>
      <c r="E10" s="113" t="s">
        <v>3106</v>
      </c>
      <c r="F10" s="113" t="s">
        <v>1452</v>
      </c>
      <c r="G10" s="113" t="s">
        <v>1453</v>
      </c>
      <c r="H10" s="113" t="s">
        <v>3143</v>
      </c>
      <c r="I10" s="113" t="s">
        <v>3144</v>
      </c>
      <c r="J10" s="113" t="s">
        <v>1452</v>
      </c>
      <c r="K10" s="113" t="s">
        <v>1453</v>
      </c>
      <c r="L10" s="113" t="s">
        <v>3143</v>
      </c>
      <c r="M10" s="113" t="s">
        <v>2207</v>
      </c>
      <c r="N10" s="113" t="s">
        <v>3108</v>
      </c>
      <c r="O10" s="113" t="s">
        <v>2731</v>
      </c>
      <c r="P10" s="113" t="s">
        <v>2731</v>
      </c>
      <c r="Q10" s="113" t="s">
        <v>3106</v>
      </c>
      <c r="R10" s="113" t="s">
        <v>3145</v>
      </c>
      <c r="S10" s="114">
        <v>43868</v>
      </c>
      <c r="U10" s="114">
        <v>43867.448951076403</v>
      </c>
      <c r="V10" s="113" t="s">
        <v>3146</v>
      </c>
      <c r="W10" s="113" t="s">
        <v>3147</v>
      </c>
      <c r="X10" s="112" t="b">
        <v>1</v>
      </c>
      <c r="Y10" s="112" t="s">
        <v>1054</v>
      </c>
    </row>
    <row r="11" spans="1:25" hidden="1" thickTop="1" x14ac:dyDescent="0.4">
      <c r="A11" s="113" t="s">
        <v>547</v>
      </c>
      <c r="B11" s="113" t="s">
        <v>548</v>
      </c>
      <c r="C11" s="113" t="s">
        <v>548</v>
      </c>
      <c r="D11" s="112" t="b">
        <f t="shared" si="0"/>
        <v>1</v>
      </c>
      <c r="E11" s="113" t="s">
        <v>3106</v>
      </c>
      <c r="F11" s="113" t="s">
        <v>1160</v>
      </c>
      <c r="G11" s="113" t="s">
        <v>1166</v>
      </c>
      <c r="H11" s="113" t="s">
        <v>3128</v>
      </c>
      <c r="I11" s="113" t="s">
        <v>3148</v>
      </c>
      <c r="J11" s="113" t="s">
        <v>1452</v>
      </c>
      <c r="K11" s="113" t="s">
        <v>1453</v>
      </c>
      <c r="L11" s="113" t="s">
        <v>3143</v>
      </c>
      <c r="M11" s="113" t="s">
        <v>3149</v>
      </c>
      <c r="N11" s="113" t="s">
        <v>3108</v>
      </c>
      <c r="O11" s="113" t="s">
        <v>2729</v>
      </c>
      <c r="P11" s="113" t="s">
        <v>2729</v>
      </c>
      <c r="Q11" s="113" t="s">
        <v>3106</v>
      </c>
      <c r="R11" s="113" t="s">
        <v>3150</v>
      </c>
      <c r="S11" s="114">
        <v>43861</v>
      </c>
      <c r="U11" s="114">
        <v>43861.492021840299</v>
      </c>
      <c r="V11" s="113" t="s">
        <v>3151</v>
      </c>
      <c r="W11" s="113" t="s">
        <v>3152</v>
      </c>
      <c r="X11" s="112" t="b">
        <v>1</v>
      </c>
      <c r="Y11" s="112" t="s">
        <v>1054</v>
      </c>
    </row>
    <row r="12" spans="1:25" hidden="1" thickTop="1" x14ac:dyDescent="0.4">
      <c r="A12" s="113" t="s">
        <v>907</v>
      </c>
      <c r="B12" s="113" t="s">
        <v>908</v>
      </c>
      <c r="C12" s="113" t="s">
        <v>908</v>
      </c>
      <c r="D12" s="112" t="b">
        <f t="shared" si="0"/>
        <v>1</v>
      </c>
      <c r="E12" s="113" t="s">
        <v>3106</v>
      </c>
      <c r="F12" s="113" t="s">
        <v>1452</v>
      </c>
      <c r="G12" s="113" t="s">
        <v>1453</v>
      </c>
      <c r="H12" s="113" t="s">
        <v>3143</v>
      </c>
      <c r="I12" s="113" t="s">
        <v>3153</v>
      </c>
      <c r="J12" s="113" t="s">
        <v>1452</v>
      </c>
      <c r="K12" s="113" t="s">
        <v>1453</v>
      </c>
      <c r="L12" s="113" t="s">
        <v>3143</v>
      </c>
      <c r="M12" s="113" t="s">
        <v>2208</v>
      </c>
      <c r="N12" s="113" t="s">
        <v>3108</v>
      </c>
      <c r="O12" s="113" t="s">
        <v>3154</v>
      </c>
      <c r="P12" s="113" t="s">
        <v>3155</v>
      </c>
      <c r="Q12" s="113" t="s">
        <v>3106</v>
      </c>
      <c r="R12" s="113" t="s">
        <v>3156</v>
      </c>
      <c r="S12" s="114">
        <v>43838</v>
      </c>
      <c r="U12" s="114">
        <v>43838.431003969898</v>
      </c>
      <c r="V12" s="113" t="s">
        <v>3157</v>
      </c>
      <c r="W12" s="113" t="s">
        <v>3158</v>
      </c>
      <c r="X12" s="112" t="b">
        <v>0</v>
      </c>
      <c r="Y12" s="117" t="s">
        <v>1054</v>
      </c>
    </row>
    <row r="13" spans="1:25" hidden="1" thickTop="1" x14ac:dyDescent="0.4">
      <c r="A13" s="113" t="s">
        <v>907</v>
      </c>
      <c r="B13" s="113" t="s">
        <v>908</v>
      </c>
      <c r="C13" s="113" t="s">
        <v>908</v>
      </c>
      <c r="D13" s="112" t="b">
        <f t="shared" si="0"/>
        <v>1</v>
      </c>
      <c r="E13" s="113" t="s">
        <v>3106</v>
      </c>
      <c r="F13" s="113" t="s">
        <v>1452</v>
      </c>
      <c r="G13" s="113" t="s">
        <v>1453</v>
      </c>
      <c r="H13" s="113" t="s">
        <v>3143</v>
      </c>
      <c r="I13" s="113" t="s">
        <v>3153</v>
      </c>
      <c r="J13" s="113" t="s">
        <v>1452</v>
      </c>
      <c r="K13" s="113" t="s">
        <v>1453</v>
      </c>
      <c r="L13" s="113" t="s">
        <v>3143</v>
      </c>
      <c r="M13" s="113" t="s">
        <v>2208</v>
      </c>
      <c r="N13" s="113" t="s">
        <v>3108</v>
      </c>
      <c r="O13" s="113" t="s">
        <v>2742</v>
      </c>
      <c r="P13" s="113" t="s">
        <v>2742</v>
      </c>
      <c r="Q13" s="113" t="s">
        <v>3106</v>
      </c>
      <c r="R13" s="113" t="s">
        <v>3159</v>
      </c>
      <c r="S13" s="114">
        <v>43838</v>
      </c>
      <c r="U13" s="114">
        <v>43838.422511539298</v>
      </c>
      <c r="V13" s="113" t="s">
        <v>3157</v>
      </c>
      <c r="W13" s="113" t="s">
        <v>3158</v>
      </c>
      <c r="X13" s="112" t="b">
        <v>0</v>
      </c>
      <c r="Y13" s="112" t="s">
        <v>1054</v>
      </c>
    </row>
    <row r="14" spans="1:25" hidden="1" thickTop="1" x14ac:dyDescent="0.4">
      <c r="A14" s="113" t="s">
        <v>907</v>
      </c>
      <c r="B14" s="113" t="s">
        <v>908</v>
      </c>
      <c r="C14" s="113" t="s">
        <v>908</v>
      </c>
      <c r="D14" s="112" t="b">
        <f t="shared" si="0"/>
        <v>1</v>
      </c>
      <c r="E14" s="113" t="s">
        <v>3106</v>
      </c>
      <c r="F14" s="113" t="s">
        <v>1452</v>
      </c>
      <c r="G14" s="113" t="s">
        <v>1453</v>
      </c>
      <c r="H14" s="113" t="s">
        <v>3143</v>
      </c>
      <c r="I14" s="113" t="s">
        <v>3153</v>
      </c>
      <c r="J14" s="113" t="s">
        <v>1452</v>
      </c>
      <c r="K14" s="113" t="s">
        <v>1453</v>
      </c>
      <c r="L14" s="113" t="s">
        <v>3143</v>
      </c>
      <c r="M14" s="113" t="s">
        <v>2208</v>
      </c>
      <c r="N14" s="113" t="s">
        <v>3108</v>
      </c>
      <c r="O14" s="113" t="s">
        <v>2711</v>
      </c>
      <c r="P14" s="113" t="s">
        <v>2711</v>
      </c>
      <c r="Q14" s="113" t="s">
        <v>3106</v>
      </c>
      <c r="R14" s="113" t="s">
        <v>3160</v>
      </c>
      <c r="S14" s="114">
        <v>43838</v>
      </c>
      <c r="U14" s="114">
        <v>43838.418482025503</v>
      </c>
      <c r="V14" s="113" t="s">
        <v>3157</v>
      </c>
      <c r="W14" s="113" t="s">
        <v>3158</v>
      </c>
      <c r="X14" s="112" t="b">
        <v>0</v>
      </c>
      <c r="Y14" s="112" t="s">
        <v>1054</v>
      </c>
    </row>
    <row r="15" spans="1:25" hidden="1" thickTop="1" x14ac:dyDescent="0.4">
      <c r="A15" s="113" t="s">
        <v>51</v>
      </c>
      <c r="B15" s="113" t="s">
        <v>52</v>
      </c>
      <c r="C15" s="113" t="s">
        <v>52</v>
      </c>
      <c r="D15" s="112" t="b">
        <f t="shared" si="0"/>
        <v>1</v>
      </c>
      <c r="E15" s="113" t="s">
        <v>3106</v>
      </c>
      <c r="F15" s="113" t="s">
        <v>1160</v>
      </c>
      <c r="G15" s="113" t="s">
        <v>1183</v>
      </c>
      <c r="H15" s="113" t="s">
        <v>3113</v>
      </c>
      <c r="I15" s="113" t="s">
        <v>3161</v>
      </c>
      <c r="J15" s="113" t="s">
        <v>1160</v>
      </c>
      <c r="K15" s="113" t="s">
        <v>1183</v>
      </c>
      <c r="L15" s="113" t="s">
        <v>3113</v>
      </c>
      <c r="M15" s="113" t="s">
        <v>3161</v>
      </c>
      <c r="N15" s="113" t="s">
        <v>3108</v>
      </c>
      <c r="O15" s="113" t="s">
        <v>2722</v>
      </c>
      <c r="P15" s="113" t="s">
        <v>2722</v>
      </c>
      <c r="Q15" s="113" t="s">
        <v>3106</v>
      </c>
      <c r="R15" s="113" t="s">
        <v>3162</v>
      </c>
      <c r="S15" s="114">
        <v>43824</v>
      </c>
      <c r="U15" s="114">
        <v>43825.512197488402</v>
      </c>
      <c r="V15" s="113" t="s">
        <v>3163</v>
      </c>
      <c r="W15" s="113" t="s">
        <v>3164</v>
      </c>
      <c r="X15" s="112" t="b">
        <v>1</v>
      </c>
      <c r="Y15" s="112" t="s">
        <v>1101</v>
      </c>
    </row>
    <row r="16" spans="1:25" hidden="1" thickTop="1" x14ac:dyDescent="0.4">
      <c r="A16" s="113" t="s">
        <v>819</v>
      </c>
      <c r="B16" s="113" t="s">
        <v>847</v>
      </c>
      <c r="C16" s="113" t="s">
        <v>3112</v>
      </c>
      <c r="D16" s="112" t="b">
        <f t="shared" si="0"/>
        <v>0</v>
      </c>
      <c r="E16" s="113" t="s">
        <v>3106</v>
      </c>
      <c r="F16" s="113" t="s">
        <v>1160</v>
      </c>
      <c r="G16" s="113" t="s">
        <v>1183</v>
      </c>
      <c r="H16" s="113" t="s">
        <v>3113</v>
      </c>
      <c r="I16" s="113" t="s">
        <v>3114</v>
      </c>
      <c r="J16" s="113" t="s">
        <v>1160</v>
      </c>
      <c r="K16" s="113" t="s">
        <v>1246</v>
      </c>
      <c r="L16" s="113" t="s">
        <v>3107</v>
      </c>
      <c r="M16" s="113" t="s">
        <v>2158</v>
      </c>
      <c r="N16" s="113" t="s">
        <v>3108</v>
      </c>
      <c r="O16" s="113" t="s">
        <v>2711</v>
      </c>
      <c r="P16" s="113" t="s">
        <v>2711</v>
      </c>
      <c r="Q16" s="113" t="s">
        <v>3106</v>
      </c>
      <c r="R16" s="113" t="s">
        <v>3165</v>
      </c>
      <c r="S16" s="114">
        <v>43817</v>
      </c>
      <c r="U16" s="114">
        <v>43817.430044131899</v>
      </c>
      <c r="V16" s="113" t="s">
        <v>3117</v>
      </c>
      <c r="W16" s="113"/>
      <c r="X16" s="112" t="b">
        <v>0</v>
      </c>
      <c r="Y16" s="117" t="s">
        <v>1101</v>
      </c>
    </row>
    <row r="17" spans="1:25" hidden="1" thickTop="1" x14ac:dyDescent="0.4">
      <c r="A17" s="113" t="s">
        <v>909</v>
      </c>
      <c r="B17" s="113" t="s">
        <v>910</v>
      </c>
      <c r="C17" s="113" t="s">
        <v>910</v>
      </c>
      <c r="D17" s="112" t="b">
        <f t="shared" si="0"/>
        <v>1</v>
      </c>
      <c r="E17" s="113" t="s">
        <v>3106</v>
      </c>
      <c r="F17" s="113" t="s">
        <v>1452</v>
      </c>
      <c r="G17" s="113" t="s">
        <v>1687</v>
      </c>
      <c r="H17" s="113" t="s">
        <v>3166</v>
      </c>
      <c r="I17" s="113" t="s">
        <v>3167</v>
      </c>
      <c r="J17" s="113" t="s">
        <v>1452</v>
      </c>
      <c r="K17" s="113" t="s">
        <v>1687</v>
      </c>
      <c r="L17" s="113" t="s">
        <v>3166</v>
      </c>
      <c r="M17" s="113" t="s">
        <v>2209</v>
      </c>
      <c r="N17" s="113" t="s">
        <v>3108</v>
      </c>
      <c r="O17" s="113" t="s">
        <v>3154</v>
      </c>
      <c r="P17" s="113" t="s">
        <v>3155</v>
      </c>
      <c r="Q17" s="113" t="s">
        <v>3106</v>
      </c>
      <c r="R17" s="113" t="s">
        <v>3168</v>
      </c>
      <c r="S17" s="114">
        <v>43815</v>
      </c>
      <c r="U17" s="114">
        <v>43815.472702280102</v>
      </c>
      <c r="V17" s="113" t="s">
        <v>3169</v>
      </c>
      <c r="W17" s="113" t="s">
        <v>3170</v>
      </c>
      <c r="X17" s="112" t="b">
        <v>0</v>
      </c>
      <c r="Y17" s="117" t="s">
        <v>1103</v>
      </c>
    </row>
    <row r="18" spans="1:25" hidden="1" thickTop="1" x14ac:dyDescent="0.4">
      <c r="A18" s="113" t="s">
        <v>849</v>
      </c>
      <c r="B18" s="113" t="s">
        <v>850</v>
      </c>
      <c r="C18" s="113" t="s">
        <v>850</v>
      </c>
      <c r="D18" s="112" t="b">
        <f t="shared" si="0"/>
        <v>1</v>
      </c>
      <c r="E18" s="113" t="s">
        <v>3106</v>
      </c>
      <c r="F18" s="113" t="s">
        <v>1160</v>
      </c>
      <c r="G18" s="113" t="s">
        <v>1246</v>
      </c>
      <c r="H18" s="113" t="s">
        <v>3107</v>
      </c>
      <c r="I18" s="113" t="s">
        <v>3171</v>
      </c>
      <c r="J18" s="113" t="s">
        <v>1587</v>
      </c>
      <c r="K18" s="113" t="s">
        <v>1646</v>
      </c>
      <c r="L18" s="113" t="s">
        <v>3172</v>
      </c>
      <c r="M18" s="113" t="s">
        <v>2160</v>
      </c>
      <c r="N18" s="113" t="s">
        <v>3108</v>
      </c>
      <c r="O18" s="113" t="s">
        <v>2722</v>
      </c>
      <c r="P18" s="113" t="s">
        <v>2722</v>
      </c>
      <c r="Q18" s="113" t="s">
        <v>3106</v>
      </c>
      <c r="R18" s="113" t="s">
        <v>3173</v>
      </c>
      <c r="S18" s="114">
        <v>43808</v>
      </c>
      <c r="U18" s="114">
        <v>43808.6464466088</v>
      </c>
      <c r="V18" s="113" t="s">
        <v>3174</v>
      </c>
      <c r="W18" s="113" t="s">
        <v>3175</v>
      </c>
      <c r="X18" s="112" t="b">
        <v>0</v>
      </c>
      <c r="Y18" s="117" t="s">
        <v>1101</v>
      </c>
    </row>
    <row r="19" spans="1:25" hidden="1" thickTop="1" x14ac:dyDescent="0.4">
      <c r="A19" s="113" t="s">
        <v>997</v>
      </c>
      <c r="B19" s="113" t="s">
        <v>998</v>
      </c>
      <c r="C19" s="113" t="s">
        <v>998</v>
      </c>
      <c r="D19" s="112" t="b">
        <f t="shared" si="0"/>
        <v>1</v>
      </c>
      <c r="E19" s="113" t="s">
        <v>3106</v>
      </c>
      <c r="F19" s="113" t="s">
        <v>1396</v>
      </c>
      <c r="G19" s="113" t="s">
        <v>1397</v>
      </c>
      <c r="H19" s="113" t="s">
        <v>3176</v>
      </c>
      <c r="I19" s="113" t="s">
        <v>2275</v>
      </c>
      <c r="J19" s="113" t="s">
        <v>1396</v>
      </c>
      <c r="K19" s="113" t="s">
        <v>1397</v>
      </c>
      <c r="L19" s="113" t="s">
        <v>3176</v>
      </c>
      <c r="M19" s="113" t="s">
        <v>2275</v>
      </c>
      <c r="N19" s="113" t="s">
        <v>3108</v>
      </c>
      <c r="O19" s="113" t="s">
        <v>2722</v>
      </c>
      <c r="P19" s="113" t="s">
        <v>2722</v>
      </c>
      <c r="Q19" s="113" t="s">
        <v>3106</v>
      </c>
      <c r="R19" s="113" t="s">
        <v>3177</v>
      </c>
      <c r="S19" s="114">
        <v>43808</v>
      </c>
      <c r="U19" s="114">
        <v>43808.427437580998</v>
      </c>
      <c r="V19" s="113" t="s">
        <v>3178</v>
      </c>
      <c r="W19" s="113" t="s">
        <v>3179</v>
      </c>
      <c r="X19" s="112" t="b">
        <v>0</v>
      </c>
      <c r="Y19" s="117" t="s">
        <v>1101</v>
      </c>
    </row>
    <row r="20" spans="1:25" hidden="1" thickTop="1" x14ac:dyDescent="0.4">
      <c r="A20" s="113" t="s">
        <v>613</v>
      </c>
      <c r="B20" s="113" t="s">
        <v>614</v>
      </c>
      <c r="C20" s="113" t="s">
        <v>614</v>
      </c>
      <c r="D20" s="112" t="b">
        <f t="shared" si="0"/>
        <v>1</v>
      </c>
      <c r="E20" s="113" t="s">
        <v>3106</v>
      </c>
      <c r="F20" s="113" t="s">
        <v>1160</v>
      </c>
      <c r="G20" s="113" t="s">
        <v>1183</v>
      </c>
      <c r="H20" s="113" t="s">
        <v>3113</v>
      </c>
      <c r="I20" s="113" t="s">
        <v>1808</v>
      </c>
      <c r="J20" s="113" t="s">
        <v>1160</v>
      </c>
      <c r="K20" s="113" t="s">
        <v>1183</v>
      </c>
      <c r="L20" s="113" t="s">
        <v>3113</v>
      </c>
      <c r="M20" s="113" t="s">
        <v>1808</v>
      </c>
      <c r="N20" s="113" t="s">
        <v>3108</v>
      </c>
      <c r="O20" s="113" t="s">
        <v>2714</v>
      </c>
      <c r="P20" s="113" t="s">
        <v>3155</v>
      </c>
      <c r="Q20" s="113" t="s">
        <v>3106</v>
      </c>
      <c r="R20" s="113" t="s">
        <v>3180</v>
      </c>
      <c r="S20" s="114">
        <v>43801</v>
      </c>
      <c r="U20" s="114">
        <v>43801.513868136601</v>
      </c>
      <c r="V20" s="113" t="s">
        <v>3181</v>
      </c>
      <c r="W20" s="113" t="s">
        <v>3182</v>
      </c>
      <c r="X20" s="112" t="b">
        <v>0</v>
      </c>
      <c r="Y20" s="117" t="s">
        <v>1097</v>
      </c>
    </row>
    <row r="21" spans="1:25" hidden="1" thickTop="1" x14ac:dyDescent="0.4">
      <c r="A21" s="113" t="s">
        <v>974</v>
      </c>
      <c r="B21" s="113" t="s">
        <v>975</v>
      </c>
      <c r="C21" s="113" t="s">
        <v>975</v>
      </c>
      <c r="D21" s="112" t="b">
        <f t="shared" si="0"/>
        <v>1</v>
      </c>
      <c r="E21" s="113" t="s">
        <v>3106</v>
      </c>
      <c r="F21" s="113" t="s">
        <v>1639</v>
      </c>
      <c r="G21" s="113" t="s">
        <v>1684</v>
      </c>
      <c r="H21" s="113" t="s">
        <v>3183</v>
      </c>
      <c r="I21" s="113" t="s">
        <v>3184</v>
      </c>
      <c r="J21" s="113" t="s">
        <v>1396</v>
      </c>
      <c r="K21" s="113" t="s">
        <v>1397</v>
      </c>
      <c r="L21" s="113" t="s">
        <v>3176</v>
      </c>
      <c r="M21" s="113" t="s">
        <v>2259</v>
      </c>
      <c r="N21" s="113" t="s">
        <v>3108</v>
      </c>
      <c r="O21" s="113" t="s">
        <v>2711</v>
      </c>
      <c r="P21" s="113" t="s">
        <v>2711</v>
      </c>
      <c r="Q21" s="113" t="s">
        <v>3106</v>
      </c>
      <c r="R21" s="113" t="s">
        <v>3185</v>
      </c>
      <c r="S21" s="114">
        <v>43795</v>
      </c>
      <c r="U21" s="114">
        <v>43795.6044358449</v>
      </c>
      <c r="V21" s="113" t="s">
        <v>3186</v>
      </c>
      <c r="W21" s="113" t="s">
        <v>3187</v>
      </c>
      <c r="X21" s="112" t="b">
        <v>0</v>
      </c>
      <c r="Y21" s="117" t="s">
        <v>1103</v>
      </c>
    </row>
    <row r="22" spans="1:25" hidden="1" thickTop="1" x14ac:dyDescent="0.4">
      <c r="A22" s="113" t="s">
        <v>974</v>
      </c>
      <c r="B22" s="113" t="s">
        <v>975</v>
      </c>
      <c r="C22" s="113" t="s">
        <v>975</v>
      </c>
      <c r="D22" s="112" t="b">
        <f t="shared" si="0"/>
        <v>1</v>
      </c>
      <c r="E22" s="113" t="s">
        <v>3106</v>
      </c>
      <c r="F22" s="113" t="s">
        <v>1639</v>
      </c>
      <c r="G22" s="113" t="s">
        <v>1684</v>
      </c>
      <c r="H22" s="113" t="s">
        <v>3183</v>
      </c>
      <c r="I22" s="113" t="s">
        <v>3184</v>
      </c>
      <c r="J22" s="113" t="s">
        <v>1396</v>
      </c>
      <c r="K22" s="113" t="s">
        <v>1397</v>
      </c>
      <c r="L22" s="113" t="s">
        <v>3176</v>
      </c>
      <c r="M22" s="113" t="s">
        <v>2259</v>
      </c>
      <c r="N22" s="113" t="s">
        <v>3108</v>
      </c>
      <c r="O22" s="113" t="s">
        <v>2722</v>
      </c>
      <c r="P22" s="113" t="s">
        <v>2722</v>
      </c>
      <c r="Q22" s="113" t="s">
        <v>3106</v>
      </c>
      <c r="R22" s="113" t="s">
        <v>3188</v>
      </c>
      <c r="S22" s="114">
        <v>43795</v>
      </c>
      <c r="U22" s="114">
        <v>43795.598772453697</v>
      </c>
      <c r="V22" s="113" t="s">
        <v>3186</v>
      </c>
      <c r="W22" s="113" t="s">
        <v>3187</v>
      </c>
      <c r="X22" s="112" t="b">
        <v>0</v>
      </c>
      <c r="Y22" s="117" t="s">
        <v>1103</v>
      </c>
    </row>
    <row r="23" spans="1:25" hidden="1" thickTop="1" x14ac:dyDescent="0.4">
      <c r="A23" s="113" t="s">
        <v>33</v>
      </c>
      <c r="B23" s="113" t="s">
        <v>34</v>
      </c>
      <c r="C23" s="113" t="s">
        <v>34</v>
      </c>
      <c r="D23" s="112" t="b">
        <f t="shared" si="0"/>
        <v>1</v>
      </c>
      <c r="E23" s="113" t="s">
        <v>3106</v>
      </c>
      <c r="F23" s="113" t="s">
        <v>1160</v>
      </c>
      <c r="G23" s="113" t="s">
        <v>1166</v>
      </c>
      <c r="H23" s="113" t="s">
        <v>3128</v>
      </c>
      <c r="I23" s="113" t="s">
        <v>3189</v>
      </c>
      <c r="J23" s="113" t="s">
        <v>1160</v>
      </c>
      <c r="K23" s="113" t="s">
        <v>1179</v>
      </c>
      <c r="L23" s="113" t="s">
        <v>3190</v>
      </c>
      <c r="M23" s="113" t="s">
        <v>3191</v>
      </c>
      <c r="N23" s="113" t="s">
        <v>3108</v>
      </c>
      <c r="O23" s="113" t="s">
        <v>2722</v>
      </c>
      <c r="P23" s="113" t="s">
        <v>2722</v>
      </c>
      <c r="Q23" s="113" t="s">
        <v>3106</v>
      </c>
      <c r="R23" s="113" t="s">
        <v>3192</v>
      </c>
      <c r="S23" s="114">
        <v>43789</v>
      </c>
      <c r="U23" s="114">
        <v>43789.4721130787</v>
      </c>
      <c r="V23" s="113" t="s">
        <v>3193</v>
      </c>
      <c r="W23" s="113" t="s">
        <v>3194</v>
      </c>
      <c r="X23" s="112" t="b">
        <v>1</v>
      </c>
      <c r="Y23" s="112" t="s">
        <v>1101</v>
      </c>
    </row>
    <row r="24" spans="1:25" hidden="1" thickTop="1" x14ac:dyDescent="0.4">
      <c r="A24" s="113" t="s">
        <v>433</v>
      </c>
      <c r="B24" s="113" t="s">
        <v>437</v>
      </c>
      <c r="C24" s="113" t="s">
        <v>437</v>
      </c>
      <c r="D24" s="112" t="b">
        <f t="shared" si="0"/>
        <v>1</v>
      </c>
      <c r="E24" s="113" t="s">
        <v>3106</v>
      </c>
      <c r="F24" s="113" t="s">
        <v>1160</v>
      </c>
      <c r="G24" s="113" t="s">
        <v>1246</v>
      </c>
      <c r="H24" s="113" t="s">
        <v>3107</v>
      </c>
      <c r="I24" s="113" t="s">
        <v>3195</v>
      </c>
      <c r="J24" s="113" t="s">
        <v>1452</v>
      </c>
      <c r="K24" s="113" t="s">
        <v>1453</v>
      </c>
      <c r="L24" s="113" t="s">
        <v>3143</v>
      </c>
      <c r="M24" s="113" t="s">
        <v>3196</v>
      </c>
      <c r="N24" s="113" t="s">
        <v>3108</v>
      </c>
      <c r="O24" s="113" t="s">
        <v>2714</v>
      </c>
      <c r="P24" s="113" t="s">
        <v>3155</v>
      </c>
      <c r="Q24" s="113" t="s">
        <v>3106</v>
      </c>
      <c r="R24" s="113" t="s">
        <v>3197</v>
      </c>
      <c r="S24" s="114">
        <v>43789</v>
      </c>
      <c r="U24" s="114">
        <v>43789.438294594896</v>
      </c>
      <c r="V24" s="113" t="s">
        <v>3198</v>
      </c>
      <c r="W24" s="113" t="s">
        <v>3199</v>
      </c>
      <c r="X24" s="112" t="b">
        <v>1</v>
      </c>
      <c r="Y24" s="112" t="s">
        <v>1054</v>
      </c>
    </row>
    <row r="25" spans="1:25" hidden="1" thickTop="1" x14ac:dyDescent="0.4">
      <c r="A25" s="113" t="s">
        <v>433</v>
      </c>
      <c r="B25" s="113" t="s">
        <v>437</v>
      </c>
      <c r="C25" s="113" t="s">
        <v>437</v>
      </c>
      <c r="D25" s="112" t="b">
        <f t="shared" si="0"/>
        <v>1</v>
      </c>
      <c r="E25" s="113" t="s">
        <v>3106</v>
      </c>
      <c r="F25" s="113" t="s">
        <v>1160</v>
      </c>
      <c r="G25" s="113" t="s">
        <v>1246</v>
      </c>
      <c r="H25" s="113" t="s">
        <v>3107</v>
      </c>
      <c r="I25" s="113" t="s">
        <v>3195</v>
      </c>
      <c r="J25" s="113" t="s">
        <v>1452</v>
      </c>
      <c r="K25" s="113" t="s">
        <v>1453</v>
      </c>
      <c r="L25" s="113" t="s">
        <v>3143</v>
      </c>
      <c r="M25" s="113" t="s">
        <v>3196</v>
      </c>
      <c r="N25" s="113" t="s">
        <v>3108</v>
      </c>
      <c r="O25" s="113" t="s">
        <v>3154</v>
      </c>
      <c r="P25" s="113" t="s">
        <v>3155</v>
      </c>
      <c r="Q25" s="113" t="s">
        <v>3106</v>
      </c>
      <c r="R25" s="113" t="s">
        <v>3200</v>
      </c>
      <c r="S25" s="114">
        <v>43789</v>
      </c>
      <c r="U25" s="114">
        <v>43789.430109803201</v>
      </c>
      <c r="V25" s="113" t="s">
        <v>3198</v>
      </c>
      <c r="W25" s="113" t="s">
        <v>3199</v>
      </c>
      <c r="X25" s="112" t="b">
        <v>1</v>
      </c>
      <c r="Y25" s="112" t="s">
        <v>1054</v>
      </c>
    </row>
    <row r="26" spans="1:25" hidden="1" thickTop="1" x14ac:dyDescent="0.4">
      <c r="A26" s="113" t="s">
        <v>433</v>
      </c>
      <c r="B26" s="113" t="s">
        <v>437</v>
      </c>
      <c r="C26" s="113" t="s">
        <v>437</v>
      </c>
      <c r="D26" s="112" t="b">
        <f t="shared" si="0"/>
        <v>1</v>
      </c>
      <c r="E26" s="113" t="s">
        <v>3106</v>
      </c>
      <c r="F26" s="113" t="s">
        <v>1160</v>
      </c>
      <c r="G26" s="113" t="s">
        <v>1246</v>
      </c>
      <c r="H26" s="113" t="s">
        <v>3107</v>
      </c>
      <c r="I26" s="113" t="s">
        <v>3195</v>
      </c>
      <c r="J26" s="113" t="s">
        <v>1452</v>
      </c>
      <c r="K26" s="113" t="s">
        <v>1453</v>
      </c>
      <c r="L26" s="113" t="s">
        <v>3143</v>
      </c>
      <c r="M26" s="113" t="s">
        <v>3196</v>
      </c>
      <c r="N26" s="113" t="s">
        <v>3108</v>
      </c>
      <c r="O26" s="113" t="s">
        <v>2711</v>
      </c>
      <c r="P26" s="113" t="s">
        <v>2711</v>
      </c>
      <c r="Q26" s="113" t="s">
        <v>3106</v>
      </c>
      <c r="R26" s="113" t="s">
        <v>3201</v>
      </c>
      <c r="S26" s="114">
        <v>43789</v>
      </c>
      <c r="U26" s="114">
        <v>43789.422242048597</v>
      </c>
      <c r="V26" s="113" t="s">
        <v>3198</v>
      </c>
      <c r="W26" s="113" t="s">
        <v>3199</v>
      </c>
      <c r="X26" s="112" t="b">
        <v>1</v>
      </c>
      <c r="Y26" s="112" t="s">
        <v>1054</v>
      </c>
    </row>
    <row r="27" spans="1:25" hidden="1" thickTop="1" x14ac:dyDescent="0.4">
      <c r="A27" s="113" t="s">
        <v>268</v>
      </c>
      <c r="B27" s="113" t="s">
        <v>269</v>
      </c>
      <c r="C27" s="113" t="s">
        <v>269</v>
      </c>
      <c r="D27" s="112" t="b">
        <f t="shared" si="0"/>
        <v>1</v>
      </c>
      <c r="E27" s="113" t="s">
        <v>3106</v>
      </c>
      <c r="F27" s="113" t="s">
        <v>1160</v>
      </c>
      <c r="G27" s="113" t="s">
        <v>1246</v>
      </c>
      <c r="H27" s="113" t="s">
        <v>3107</v>
      </c>
      <c r="I27" s="113" t="s">
        <v>1471</v>
      </c>
      <c r="J27" s="113" t="s">
        <v>1196</v>
      </c>
      <c r="K27" s="113" t="s">
        <v>1197</v>
      </c>
      <c r="L27" s="113" t="s">
        <v>3202</v>
      </c>
      <c r="M27" s="113" t="s">
        <v>1475</v>
      </c>
      <c r="N27" s="113" t="s">
        <v>3108</v>
      </c>
      <c r="O27" s="113" t="s">
        <v>2731</v>
      </c>
      <c r="P27" s="113" t="s">
        <v>2731</v>
      </c>
      <c r="Q27" s="113" t="s">
        <v>3106</v>
      </c>
      <c r="R27" s="113" t="s">
        <v>3203</v>
      </c>
      <c r="S27" s="114">
        <v>43766</v>
      </c>
      <c r="U27" s="114">
        <v>43766.514575381902</v>
      </c>
      <c r="V27" s="113" t="s">
        <v>3204</v>
      </c>
      <c r="W27" s="113" t="s">
        <v>3205</v>
      </c>
      <c r="X27" s="112" t="b">
        <v>1</v>
      </c>
      <c r="Y27" s="112" t="s">
        <v>1054</v>
      </c>
    </row>
    <row r="28" spans="1:25" hidden="1" thickTop="1" x14ac:dyDescent="0.4">
      <c r="A28" s="113" t="s">
        <v>268</v>
      </c>
      <c r="B28" s="113" t="s">
        <v>269</v>
      </c>
      <c r="C28" s="113" t="s">
        <v>269</v>
      </c>
      <c r="D28" s="112" t="b">
        <f t="shared" si="0"/>
        <v>1</v>
      </c>
      <c r="E28" s="113" t="s">
        <v>3106</v>
      </c>
      <c r="F28" s="113" t="s">
        <v>1160</v>
      </c>
      <c r="G28" s="113" t="s">
        <v>1246</v>
      </c>
      <c r="H28" s="113" t="s">
        <v>3107</v>
      </c>
      <c r="I28" s="113" t="s">
        <v>1471</v>
      </c>
      <c r="J28" s="113" t="s">
        <v>1196</v>
      </c>
      <c r="K28" s="113" t="s">
        <v>1197</v>
      </c>
      <c r="L28" s="113" t="s">
        <v>3202</v>
      </c>
      <c r="M28" s="113" t="s">
        <v>1475</v>
      </c>
      <c r="N28" s="113" t="s">
        <v>3108</v>
      </c>
      <c r="O28" s="113" t="s">
        <v>2742</v>
      </c>
      <c r="P28" s="113" t="s">
        <v>2742</v>
      </c>
      <c r="Q28" s="113" t="s">
        <v>3106</v>
      </c>
      <c r="R28" s="113" t="s">
        <v>3206</v>
      </c>
      <c r="S28" s="114">
        <v>43766</v>
      </c>
      <c r="U28" s="114">
        <v>43766.507340937504</v>
      </c>
      <c r="V28" s="113" t="s">
        <v>3204</v>
      </c>
      <c r="W28" s="113" t="s">
        <v>3205</v>
      </c>
      <c r="X28" s="112" t="b">
        <v>1</v>
      </c>
      <c r="Y28" s="112" t="s">
        <v>1054</v>
      </c>
    </row>
    <row r="29" spans="1:25" hidden="1" thickTop="1" x14ac:dyDescent="0.4">
      <c r="A29" s="113" t="s">
        <v>946</v>
      </c>
      <c r="B29" s="113" t="s">
        <v>947</v>
      </c>
      <c r="C29" s="113" t="s">
        <v>947</v>
      </c>
      <c r="D29" s="112" t="b">
        <f t="shared" si="0"/>
        <v>1</v>
      </c>
      <c r="E29" s="113" t="s">
        <v>3106</v>
      </c>
      <c r="F29" s="113" t="s">
        <v>1160</v>
      </c>
      <c r="G29" s="113" t="s">
        <v>1253</v>
      </c>
      <c r="H29" s="113" t="s">
        <v>3207</v>
      </c>
      <c r="I29" s="113" t="s">
        <v>2241</v>
      </c>
      <c r="J29" s="113" t="s">
        <v>1160</v>
      </c>
      <c r="K29" s="113" t="s">
        <v>1253</v>
      </c>
      <c r="L29" s="113" t="s">
        <v>3207</v>
      </c>
      <c r="M29" s="113" t="s">
        <v>2241</v>
      </c>
      <c r="N29" s="113" t="s">
        <v>3108</v>
      </c>
      <c r="O29" s="113" t="s">
        <v>2711</v>
      </c>
      <c r="P29" s="113" t="s">
        <v>2711</v>
      </c>
      <c r="Q29" s="113" t="s">
        <v>3106</v>
      </c>
      <c r="R29" s="113" t="s">
        <v>3208</v>
      </c>
      <c r="S29" s="114">
        <v>43759</v>
      </c>
      <c r="U29" s="114">
        <v>43759.4667920949</v>
      </c>
      <c r="V29" s="113" t="s">
        <v>3209</v>
      </c>
      <c r="W29" s="113" t="s">
        <v>3210</v>
      </c>
      <c r="X29" s="112" t="b">
        <v>0</v>
      </c>
      <c r="Y29" s="117" t="s">
        <v>1101</v>
      </c>
    </row>
    <row r="30" spans="1:25" hidden="1" thickTop="1" x14ac:dyDescent="0.4">
      <c r="A30" s="113" t="s">
        <v>1017</v>
      </c>
      <c r="B30" s="113" t="s">
        <v>1018</v>
      </c>
      <c r="C30" s="113" t="s">
        <v>1018</v>
      </c>
      <c r="D30" s="112" t="b">
        <f t="shared" si="0"/>
        <v>1</v>
      </c>
      <c r="E30" s="113" t="s">
        <v>3106</v>
      </c>
      <c r="F30" s="113" t="s">
        <v>1396</v>
      </c>
      <c r="G30" s="113" t="s">
        <v>1397</v>
      </c>
      <c r="H30" s="113" t="s">
        <v>3176</v>
      </c>
      <c r="I30" s="113" t="s">
        <v>3211</v>
      </c>
      <c r="J30" s="113" t="s">
        <v>1452</v>
      </c>
      <c r="K30" s="113" t="s">
        <v>1453</v>
      </c>
      <c r="L30" s="113" t="s">
        <v>3143</v>
      </c>
      <c r="M30" s="113" t="s">
        <v>2290</v>
      </c>
      <c r="N30" s="113" t="s">
        <v>3108</v>
      </c>
      <c r="O30" s="113" t="s">
        <v>2742</v>
      </c>
      <c r="P30" s="113" t="s">
        <v>2742</v>
      </c>
      <c r="Q30" s="113" t="s">
        <v>3106</v>
      </c>
      <c r="R30" s="113" t="s">
        <v>3212</v>
      </c>
      <c r="S30" s="114">
        <v>43756</v>
      </c>
      <c r="U30" s="114">
        <v>43756.5733622685</v>
      </c>
      <c r="V30" s="113" t="s">
        <v>3213</v>
      </c>
      <c r="W30" s="113" t="s">
        <v>3214</v>
      </c>
      <c r="X30" s="112" t="b">
        <v>0</v>
      </c>
      <c r="Y30" s="117" t="s">
        <v>1109</v>
      </c>
    </row>
    <row r="31" spans="1:25" hidden="1" thickTop="1" x14ac:dyDescent="0.4">
      <c r="A31" s="113" t="s">
        <v>268</v>
      </c>
      <c r="B31" s="113" t="s">
        <v>269</v>
      </c>
      <c r="C31" s="113" t="s">
        <v>269</v>
      </c>
      <c r="D31" s="112" t="b">
        <f t="shared" si="0"/>
        <v>1</v>
      </c>
      <c r="E31" s="113" t="s">
        <v>3106</v>
      </c>
      <c r="F31" s="113" t="s">
        <v>1160</v>
      </c>
      <c r="G31" s="113" t="s">
        <v>1246</v>
      </c>
      <c r="H31" s="113" t="s">
        <v>3107</v>
      </c>
      <c r="I31" s="113" t="s">
        <v>1471</v>
      </c>
      <c r="J31" s="113" t="s">
        <v>1367</v>
      </c>
      <c r="K31" s="113" t="s">
        <v>1456</v>
      </c>
      <c r="L31" s="113" t="s">
        <v>3215</v>
      </c>
      <c r="M31" s="113" t="s">
        <v>1474</v>
      </c>
      <c r="N31" s="113" t="s">
        <v>3108</v>
      </c>
      <c r="O31" s="113" t="s">
        <v>3154</v>
      </c>
      <c r="P31" s="113" t="s">
        <v>3155</v>
      </c>
      <c r="Q31" s="113" t="s">
        <v>3106</v>
      </c>
      <c r="R31" s="113" t="s">
        <v>3216</v>
      </c>
      <c r="S31" s="114">
        <v>43753</v>
      </c>
      <c r="U31" s="114">
        <v>43749.697674155097</v>
      </c>
      <c r="V31" s="113" t="s">
        <v>3204</v>
      </c>
      <c r="W31" s="113" t="s">
        <v>3205</v>
      </c>
      <c r="X31" s="112" t="b">
        <v>1</v>
      </c>
      <c r="Y31" s="112" t="s">
        <v>1058</v>
      </c>
    </row>
    <row r="32" spans="1:25" hidden="1" thickTop="1" x14ac:dyDescent="0.4">
      <c r="A32" s="113" t="s">
        <v>535</v>
      </c>
      <c r="B32" s="113" t="s">
        <v>536</v>
      </c>
      <c r="C32" s="113" t="s">
        <v>536</v>
      </c>
      <c r="D32" s="112" t="b">
        <f t="shared" si="0"/>
        <v>1</v>
      </c>
      <c r="E32" s="113" t="s">
        <v>3106</v>
      </c>
      <c r="F32" s="113" t="s">
        <v>1396</v>
      </c>
      <c r="G32" s="113" t="s">
        <v>1397</v>
      </c>
      <c r="H32" s="113" t="s">
        <v>3176</v>
      </c>
      <c r="I32" s="113" t="s">
        <v>1744</v>
      </c>
      <c r="J32" s="113" t="s">
        <v>1396</v>
      </c>
      <c r="K32" s="113" t="s">
        <v>1397</v>
      </c>
      <c r="L32" s="113" t="s">
        <v>3176</v>
      </c>
      <c r="M32" s="113" t="s">
        <v>1744</v>
      </c>
      <c r="N32" s="113" t="s">
        <v>3108</v>
      </c>
      <c r="O32" s="113" t="s">
        <v>2731</v>
      </c>
      <c r="P32" s="113" t="s">
        <v>2731</v>
      </c>
      <c r="Q32" s="113" t="s">
        <v>3106</v>
      </c>
      <c r="R32" s="113" t="s">
        <v>3217</v>
      </c>
      <c r="S32" s="114">
        <v>43756</v>
      </c>
      <c r="U32" s="114">
        <v>43749.622005474499</v>
      </c>
      <c r="V32" s="113" t="s">
        <v>3218</v>
      </c>
      <c r="W32" s="113" t="s">
        <v>3219</v>
      </c>
      <c r="X32" s="112" t="b">
        <v>1</v>
      </c>
      <c r="Y32" s="112" t="s">
        <v>1054</v>
      </c>
    </row>
    <row r="33" spans="1:25" hidden="1" thickTop="1" x14ac:dyDescent="0.4">
      <c r="A33" s="113" t="s">
        <v>535</v>
      </c>
      <c r="B33" s="113" t="s">
        <v>536</v>
      </c>
      <c r="C33" s="113" t="s">
        <v>536</v>
      </c>
      <c r="D33" s="112" t="b">
        <f t="shared" si="0"/>
        <v>1</v>
      </c>
      <c r="E33" s="113" t="s">
        <v>3106</v>
      </c>
      <c r="F33" s="113" t="s">
        <v>1396</v>
      </c>
      <c r="G33" s="113" t="s">
        <v>1397</v>
      </c>
      <c r="H33" s="113" t="s">
        <v>3176</v>
      </c>
      <c r="I33" s="113" t="s">
        <v>1744</v>
      </c>
      <c r="J33" s="113" t="s">
        <v>1396</v>
      </c>
      <c r="K33" s="113" t="s">
        <v>1397</v>
      </c>
      <c r="L33" s="113" t="s">
        <v>3176</v>
      </c>
      <c r="M33" s="113" t="s">
        <v>1744</v>
      </c>
      <c r="N33" s="113" t="s">
        <v>3108</v>
      </c>
      <c r="O33" s="113" t="s">
        <v>2722</v>
      </c>
      <c r="P33" s="113" t="s">
        <v>2722</v>
      </c>
      <c r="Q33" s="113" t="s">
        <v>3106</v>
      </c>
      <c r="R33" s="113" t="s">
        <v>3220</v>
      </c>
      <c r="S33" s="114">
        <v>43756</v>
      </c>
      <c r="U33" s="114">
        <v>43749.6174370718</v>
      </c>
      <c r="V33" s="113" t="s">
        <v>3218</v>
      </c>
      <c r="W33" s="113" t="s">
        <v>3219</v>
      </c>
      <c r="X33" s="112" t="b">
        <v>1</v>
      </c>
      <c r="Y33" s="112" t="s">
        <v>1054</v>
      </c>
    </row>
    <row r="34" spans="1:25" hidden="1" thickTop="1" x14ac:dyDescent="0.4">
      <c r="A34" s="113" t="s">
        <v>571</v>
      </c>
      <c r="B34" s="113" t="s">
        <v>572</v>
      </c>
      <c r="C34" s="113" t="s">
        <v>572</v>
      </c>
      <c r="D34" s="112" t="b">
        <f t="shared" si="0"/>
        <v>1</v>
      </c>
      <c r="E34" s="113" t="s">
        <v>3106</v>
      </c>
      <c r="F34" s="113" t="s">
        <v>1160</v>
      </c>
      <c r="G34" s="113" t="s">
        <v>1179</v>
      </c>
      <c r="H34" s="113" t="s">
        <v>3190</v>
      </c>
      <c r="I34" s="113" t="s">
        <v>3221</v>
      </c>
      <c r="J34" s="113" t="s">
        <v>1160</v>
      </c>
      <c r="K34" s="113" t="s">
        <v>1179</v>
      </c>
      <c r="L34" s="113" t="s">
        <v>3190</v>
      </c>
      <c r="M34" s="113" t="s">
        <v>1769</v>
      </c>
      <c r="N34" s="113" t="s">
        <v>3108</v>
      </c>
      <c r="O34" s="113" t="s">
        <v>2711</v>
      </c>
      <c r="P34" s="113" t="s">
        <v>2711</v>
      </c>
      <c r="Q34" s="113" t="s">
        <v>3106</v>
      </c>
      <c r="R34" s="113" t="s">
        <v>3222</v>
      </c>
      <c r="S34" s="114">
        <v>43755</v>
      </c>
      <c r="U34" s="114">
        <v>43749.499563854202</v>
      </c>
      <c r="V34" s="113" t="s">
        <v>3223</v>
      </c>
      <c r="W34" s="113" t="s">
        <v>3224</v>
      </c>
      <c r="X34" s="112" t="b">
        <v>0</v>
      </c>
      <c r="Y34" s="117" t="s">
        <v>1101</v>
      </c>
    </row>
    <row r="35" spans="1:25" hidden="1" thickTop="1" x14ac:dyDescent="0.4">
      <c r="A35" s="113" t="s">
        <v>663</v>
      </c>
      <c r="B35" s="113" t="s">
        <v>664</v>
      </c>
      <c r="C35" s="113" t="s">
        <v>664</v>
      </c>
      <c r="D35" s="112" t="b">
        <f t="shared" si="0"/>
        <v>1</v>
      </c>
      <c r="E35" s="113" t="s">
        <v>3106</v>
      </c>
      <c r="F35" s="113" t="s">
        <v>1160</v>
      </c>
      <c r="G35" s="113" t="s">
        <v>1187</v>
      </c>
      <c r="H35" s="113" t="s">
        <v>3118</v>
      </c>
      <c r="I35" s="113" t="s">
        <v>3225</v>
      </c>
      <c r="J35" s="113" t="s">
        <v>1160</v>
      </c>
      <c r="K35" s="113" t="s">
        <v>1246</v>
      </c>
      <c r="L35" s="113" t="s">
        <v>3107</v>
      </c>
      <c r="M35" s="113" t="s">
        <v>1932</v>
      </c>
      <c r="N35" s="113" t="s">
        <v>3108</v>
      </c>
      <c r="O35" s="113" t="s">
        <v>3154</v>
      </c>
      <c r="P35" s="113" t="s">
        <v>3155</v>
      </c>
      <c r="Q35" s="113" t="s">
        <v>3106</v>
      </c>
      <c r="R35" s="113" t="s">
        <v>3226</v>
      </c>
      <c r="S35" s="114">
        <v>43756</v>
      </c>
      <c r="U35" s="114">
        <v>43749.480152164397</v>
      </c>
      <c r="V35" s="113" t="s">
        <v>3227</v>
      </c>
      <c r="W35" s="113" t="s">
        <v>3228</v>
      </c>
      <c r="X35" s="112" t="b">
        <v>0</v>
      </c>
      <c r="Y35" s="117"/>
    </row>
    <row r="36" spans="1:25" hidden="1" thickTop="1" x14ac:dyDescent="0.4">
      <c r="A36" s="113" t="s">
        <v>1017</v>
      </c>
      <c r="B36" s="113" t="s">
        <v>1018</v>
      </c>
      <c r="C36" s="113" t="s">
        <v>1018</v>
      </c>
      <c r="D36" s="112" t="b">
        <f t="shared" si="0"/>
        <v>1</v>
      </c>
      <c r="E36" s="113" t="s">
        <v>3106</v>
      </c>
      <c r="F36" s="113" t="s">
        <v>1396</v>
      </c>
      <c r="G36" s="113" t="s">
        <v>1397</v>
      </c>
      <c r="H36" s="113" t="s">
        <v>3176</v>
      </c>
      <c r="I36" s="113" t="s">
        <v>3211</v>
      </c>
      <c r="J36" s="113" t="s">
        <v>1452</v>
      </c>
      <c r="K36" s="113" t="s">
        <v>1453</v>
      </c>
      <c r="L36" s="113" t="s">
        <v>3143</v>
      </c>
      <c r="M36" s="113" t="s">
        <v>2290</v>
      </c>
      <c r="N36" s="113" t="s">
        <v>3108</v>
      </c>
      <c r="O36" s="113" t="s">
        <v>2722</v>
      </c>
      <c r="P36" s="113" t="s">
        <v>2722</v>
      </c>
      <c r="Q36" s="113" t="s">
        <v>3106</v>
      </c>
      <c r="R36" s="113" t="s">
        <v>3229</v>
      </c>
      <c r="S36" s="114">
        <v>43749</v>
      </c>
      <c r="U36" s="114">
        <v>43748.632736805601</v>
      </c>
      <c r="V36" s="113" t="s">
        <v>3213</v>
      </c>
      <c r="W36" s="113" t="s">
        <v>3214</v>
      </c>
      <c r="X36" s="112" t="b">
        <v>0</v>
      </c>
      <c r="Y36" s="117"/>
    </row>
    <row r="37" spans="1:25" hidden="1" thickTop="1" x14ac:dyDescent="0.4">
      <c r="A37" s="113" t="s">
        <v>815</v>
      </c>
      <c r="B37" s="113" t="s">
        <v>816</v>
      </c>
      <c r="C37" s="113" t="s">
        <v>816</v>
      </c>
      <c r="D37" s="112" t="b">
        <f t="shared" si="0"/>
        <v>1</v>
      </c>
      <c r="E37" s="113" t="s">
        <v>3106</v>
      </c>
      <c r="F37" s="113" t="s">
        <v>1160</v>
      </c>
      <c r="G37" s="113" t="s">
        <v>1163</v>
      </c>
      <c r="H37" s="113" t="s">
        <v>3230</v>
      </c>
      <c r="I37" s="113" t="s">
        <v>3231</v>
      </c>
      <c r="J37" s="113" t="s">
        <v>1160</v>
      </c>
      <c r="K37" s="113" t="s">
        <v>1163</v>
      </c>
      <c r="L37" s="113" t="s">
        <v>3230</v>
      </c>
      <c r="M37" s="113" t="s">
        <v>2132</v>
      </c>
      <c r="N37" s="113" t="s">
        <v>3108</v>
      </c>
      <c r="O37" s="113" t="s">
        <v>2722</v>
      </c>
      <c r="P37" s="113" t="s">
        <v>2722</v>
      </c>
      <c r="Q37" s="113" t="s">
        <v>3106</v>
      </c>
      <c r="R37" s="113" t="s">
        <v>3232</v>
      </c>
      <c r="S37" s="114">
        <v>43748</v>
      </c>
      <c r="U37" s="114">
        <v>43748.594494016201</v>
      </c>
      <c r="V37" s="113" t="s">
        <v>3233</v>
      </c>
      <c r="W37" s="113" t="s">
        <v>3234</v>
      </c>
      <c r="X37" s="112" t="b">
        <v>0</v>
      </c>
      <c r="Y37" s="117"/>
    </row>
    <row r="38" spans="1:25" hidden="1" thickTop="1" x14ac:dyDescent="0.4">
      <c r="A38" s="113" t="s">
        <v>871</v>
      </c>
      <c r="B38" s="113" t="s">
        <v>872</v>
      </c>
      <c r="C38" s="113" t="s">
        <v>872</v>
      </c>
      <c r="D38" s="112" t="b">
        <f t="shared" si="0"/>
        <v>1</v>
      </c>
      <c r="E38" s="113" t="s">
        <v>3106</v>
      </c>
      <c r="F38" s="113" t="s">
        <v>1160</v>
      </c>
      <c r="G38" s="113" t="s">
        <v>1253</v>
      </c>
      <c r="H38" s="113" t="s">
        <v>3207</v>
      </c>
      <c r="I38" s="113" t="s">
        <v>3235</v>
      </c>
      <c r="J38" s="113" t="s">
        <v>1160</v>
      </c>
      <c r="K38" s="113" t="s">
        <v>1285</v>
      </c>
      <c r="L38" s="113" t="s">
        <v>3236</v>
      </c>
      <c r="M38" s="113" t="s">
        <v>2181</v>
      </c>
      <c r="N38" s="113" t="s">
        <v>3108</v>
      </c>
      <c r="O38" s="113" t="s">
        <v>2722</v>
      </c>
      <c r="P38" s="113" t="s">
        <v>2722</v>
      </c>
      <c r="Q38" s="113" t="s">
        <v>3106</v>
      </c>
      <c r="R38" s="113" t="s">
        <v>3237</v>
      </c>
      <c r="S38" s="114">
        <v>43745</v>
      </c>
      <c r="U38" s="114">
        <v>43745.466837002299</v>
      </c>
      <c r="V38" s="113" t="s">
        <v>3238</v>
      </c>
      <c r="W38" s="113" t="s">
        <v>3239</v>
      </c>
      <c r="X38" s="112" t="b">
        <v>0</v>
      </c>
      <c r="Y38" s="117" t="s">
        <v>1101</v>
      </c>
    </row>
    <row r="39" spans="1:25" thickTop="1" x14ac:dyDescent="0.4">
      <c r="A39" s="113" t="s">
        <v>770</v>
      </c>
      <c r="B39" s="113" t="s">
        <v>771</v>
      </c>
      <c r="C39" s="113" t="s">
        <v>771</v>
      </c>
      <c r="D39" s="112" t="b">
        <f t="shared" si="0"/>
        <v>1</v>
      </c>
      <c r="E39" s="113" t="s">
        <v>3106</v>
      </c>
      <c r="F39" s="113" t="s">
        <v>1160</v>
      </c>
      <c r="G39" s="113" t="s">
        <v>1246</v>
      </c>
      <c r="H39" s="113" t="s">
        <v>3107</v>
      </c>
      <c r="I39" s="113" t="s">
        <v>3240</v>
      </c>
      <c r="J39" s="113" t="s">
        <v>1367</v>
      </c>
      <c r="K39" s="113" t="s">
        <v>1648</v>
      </c>
      <c r="L39" s="113" t="s">
        <v>3241</v>
      </c>
      <c r="M39" s="113" t="s">
        <v>2103</v>
      </c>
      <c r="N39" s="113" t="s">
        <v>3108</v>
      </c>
      <c r="O39" s="113" t="s">
        <v>3154</v>
      </c>
      <c r="P39" s="113" t="s">
        <v>3155</v>
      </c>
      <c r="Q39" s="113" t="s">
        <v>3106</v>
      </c>
      <c r="R39" s="113" t="s">
        <v>3242</v>
      </c>
      <c r="S39" s="114">
        <v>43721</v>
      </c>
      <c r="U39" s="114">
        <v>43726.614737187498</v>
      </c>
      <c r="V39" s="113" t="s">
        <v>3243</v>
      </c>
      <c r="W39" s="113" t="s">
        <v>3244</v>
      </c>
      <c r="X39" s="112" t="b">
        <v>0</v>
      </c>
      <c r="Y39" s="117"/>
    </row>
    <row r="40" spans="1:25" ht="14.6" x14ac:dyDescent="0.4">
      <c r="A40" s="113" t="s">
        <v>770</v>
      </c>
      <c r="B40" s="113" t="s">
        <v>771</v>
      </c>
      <c r="C40" s="113" t="s">
        <v>771</v>
      </c>
      <c r="D40" s="112" t="b">
        <f t="shared" si="0"/>
        <v>1</v>
      </c>
      <c r="E40" s="113" t="s">
        <v>3106</v>
      </c>
      <c r="F40" s="113" t="s">
        <v>1160</v>
      </c>
      <c r="G40" s="113" t="s">
        <v>1246</v>
      </c>
      <c r="H40" s="113" t="s">
        <v>3107</v>
      </c>
      <c r="I40" s="113" t="s">
        <v>3240</v>
      </c>
      <c r="J40" s="113" t="s">
        <v>1591</v>
      </c>
      <c r="K40" s="113" t="s">
        <v>1827</v>
      </c>
      <c r="L40" s="113" t="s">
        <v>3245</v>
      </c>
      <c r="M40" s="113" t="s">
        <v>2102</v>
      </c>
      <c r="N40" s="113" t="s">
        <v>3108</v>
      </c>
      <c r="O40" s="113" t="s">
        <v>3154</v>
      </c>
      <c r="P40" s="113" t="s">
        <v>3155</v>
      </c>
      <c r="Q40" s="113" t="s">
        <v>3106</v>
      </c>
      <c r="R40" s="113" t="s">
        <v>3246</v>
      </c>
      <c r="S40" s="114">
        <v>43721</v>
      </c>
      <c r="U40" s="114">
        <v>43726.602596296303</v>
      </c>
      <c r="V40" s="113" t="s">
        <v>3243</v>
      </c>
      <c r="W40" s="113" t="s">
        <v>3244</v>
      </c>
      <c r="X40" s="112" t="b">
        <v>0</v>
      </c>
      <c r="Y40" s="117"/>
    </row>
    <row r="41" spans="1:25" ht="14.6" hidden="1" x14ac:dyDescent="0.4">
      <c r="A41" s="113" t="s">
        <v>611</v>
      </c>
      <c r="B41" s="113" t="s">
        <v>612</v>
      </c>
      <c r="C41" s="113" t="s">
        <v>612</v>
      </c>
      <c r="D41" s="112" t="b">
        <f t="shared" si="0"/>
        <v>1</v>
      </c>
      <c r="E41" s="113" t="s">
        <v>3106</v>
      </c>
      <c r="F41" s="113" t="s">
        <v>1160</v>
      </c>
      <c r="G41" s="113" t="s">
        <v>1228</v>
      </c>
      <c r="H41" s="113" t="s">
        <v>3247</v>
      </c>
      <c r="I41" s="113" t="s">
        <v>1807</v>
      </c>
      <c r="J41" s="113" t="s">
        <v>1160</v>
      </c>
      <c r="K41" s="113" t="s">
        <v>1228</v>
      </c>
      <c r="L41" s="113" t="s">
        <v>3247</v>
      </c>
      <c r="M41" s="113" t="s">
        <v>1807</v>
      </c>
      <c r="N41" s="113" t="s">
        <v>3108</v>
      </c>
      <c r="O41" s="113" t="s">
        <v>2731</v>
      </c>
      <c r="P41" s="113" t="s">
        <v>2731</v>
      </c>
      <c r="Q41" s="113" t="s">
        <v>3106</v>
      </c>
      <c r="R41" s="113" t="s">
        <v>3248</v>
      </c>
      <c r="S41" s="114">
        <v>43725</v>
      </c>
      <c r="U41" s="114">
        <v>43725.424259143503</v>
      </c>
      <c r="V41" s="113" t="s">
        <v>3249</v>
      </c>
      <c r="W41" s="113" t="s">
        <v>3250</v>
      </c>
      <c r="X41" s="112" t="b">
        <v>0</v>
      </c>
      <c r="Y41" s="112" t="s">
        <v>1054</v>
      </c>
    </row>
    <row r="42" spans="1:25" ht="14.6" hidden="1" x14ac:dyDescent="0.4">
      <c r="A42" s="113" t="s">
        <v>738</v>
      </c>
      <c r="B42" s="113" t="s">
        <v>739</v>
      </c>
      <c r="C42" s="113" t="s">
        <v>739</v>
      </c>
      <c r="D42" s="112" t="b">
        <f t="shared" si="0"/>
        <v>1</v>
      </c>
      <c r="E42" s="113" t="s">
        <v>3106</v>
      </c>
      <c r="F42" s="113" t="s">
        <v>1160</v>
      </c>
      <c r="G42" s="113" t="s">
        <v>1161</v>
      </c>
      <c r="H42" s="113" t="s">
        <v>3132</v>
      </c>
      <c r="I42" s="113" t="s">
        <v>3251</v>
      </c>
      <c r="J42" s="113" t="s">
        <v>1372</v>
      </c>
      <c r="K42" s="113" t="s">
        <v>1718</v>
      </c>
      <c r="L42" s="113" t="s">
        <v>3252</v>
      </c>
      <c r="M42" s="113" t="s">
        <v>2071</v>
      </c>
      <c r="N42" s="113" t="s">
        <v>3108</v>
      </c>
      <c r="O42" s="113" t="s">
        <v>2731</v>
      </c>
      <c r="P42" s="113" t="s">
        <v>2731</v>
      </c>
      <c r="Q42" s="113" t="s">
        <v>3106</v>
      </c>
      <c r="R42" s="113" t="s">
        <v>3253</v>
      </c>
      <c r="S42" s="114">
        <v>43724</v>
      </c>
      <c r="U42" s="114">
        <v>43724.624424768503</v>
      </c>
      <c r="V42" s="113" t="s">
        <v>3254</v>
      </c>
      <c r="W42" s="113" t="s">
        <v>3255</v>
      </c>
      <c r="X42" s="112" t="b">
        <v>1</v>
      </c>
    </row>
    <row r="43" spans="1:25" ht="14.6" hidden="1" x14ac:dyDescent="0.4">
      <c r="A43" s="113" t="s">
        <v>637</v>
      </c>
      <c r="B43" s="113" t="s">
        <v>651</v>
      </c>
      <c r="C43" s="113" t="s">
        <v>651</v>
      </c>
      <c r="D43" s="112" t="b">
        <f t="shared" si="0"/>
        <v>1</v>
      </c>
      <c r="E43" s="113" t="s">
        <v>3106</v>
      </c>
      <c r="F43" s="113" t="s">
        <v>1160</v>
      </c>
      <c r="G43" s="113" t="s">
        <v>1183</v>
      </c>
      <c r="H43" s="113" t="s">
        <v>3113</v>
      </c>
      <c r="I43" s="113" t="s">
        <v>3114</v>
      </c>
      <c r="J43" s="113" t="s">
        <v>1160</v>
      </c>
      <c r="K43" s="113" t="s">
        <v>1253</v>
      </c>
      <c r="L43" s="113" t="s">
        <v>3207</v>
      </c>
      <c r="M43" s="113" t="s">
        <v>1895</v>
      </c>
      <c r="N43" s="113" t="s">
        <v>3108</v>
      </c>
      <c r="O43" s="113" t="s">
        <v>2733</v>
      </c>
      <c r="P43" s="113" t="s">
        <v>2733</v>
      </c>
      <c r="Q43" s="113" t="s">
        <v>3106</v>
      </c>
      <c r="R43" s="113" t="s">
        <v>3256</v>
      </c>
      <c r="S43" s="114">
        <v>43720</v>
      </c>
      <c r="U43" s="114">
        <v>43719.664200150502</v>
      </c>
      <c r="V43" s="113" t="s">
        <v>3257</v>
      </c>
      <c r="W43" s="113" t="s">
        <v>3258</v>
      </c>
      <c r="X43" s="112" t="b">
        <v>0</v>
      </c>
      <c r="Y43" s="112" t="s">
        <v>1054</v>
      </c>
    </row>
    <row r="44" spans="1:25" ht="14.6" hidden="1" x14ac:dyDescent="0.4">
      <c r="A44" s="113" t="s">
        <v>637</v>
      </c>
      <c r="B44" s="113" t="s">
        <v>651</v>
      </c>
      <c r="C44" s="113" t="s">
        <v>651</v>
      </c>
      <c r="D44" s="112" t="b">
        <f t="shared" si="0"/>
        <v>1</v>
      </c>
      <c r="E44" s="113" t="s">
        <v>3106</v>
      </c>
      <c r="F44" s="113" t="s">
        <v>1160</v>
      </c>
      <c r="G44" s="113" t="s">
        <v>1183</v>
      </c>
      <c r="H44" s="113" t="s">
        <v>3113</v>
      </c>
      <c r="I44" s="113" t="s">
        <v>3114</v>
      </c>
      <c r="J44" s="113" t="s">
        <v>1160</v>
      </c>
      <c r="K44" s="113" t="s">
        <v>1253</v>
      </c>
      <c r="L44" s="113" t="s">
        <v>3207</v>
      </c>
      <c r="M44" s="113" t="s">
        <v>1895</v>
      </c>
      <c r="N44" s="113" t="s">
        <v>3108</v>
      </c>
      <c r="O44" s="113" t="s">
        <v>2736</v>
      </c>
      <c r="P44" s="113" t="s">
        <v>2736</v>
      </c>
      <c r="Q44" s="113" t="s">
        <v>3106</v>
      </c>
      <c r="R44" s="113" t="s">
        <v>3259</v>
      </c>
      <c r="S44" s="114">
        <v>43720</v>
      </c>
      <c r="U44" s="114">
        <v>43719.657432025502</v>
      </c>
      <c r="V44" s="113" t="s">
        <v>3257</v>
      </c>
      <c r="W44" s="113" t="s">
        <v>3258</v>
      </c>
      <c r="X44" s="112" t="b">
        <v>0</v>
      </c>
      <c r="Y44" s="112" t="s">
        <v>1054</v>
      </c>
    </row>
    <row r="45" spans="1:25" ht="14.6" hidden="1" x14ac:dyDescent="0.4">
      <c r="A45" s="113" t="s">
        <v>152</v>
      </c>
      <c r="B45" s="113" t="s">
        <v>154</v>
      </c>
      <c r="C45" s="113" t="s">
        <v>154</v>
      </c>
      <c r="D45" s="112" t="b">
        <f t="shared" si="0"/>
        <v>1</v>
      </c>
      <c r="E45" s="113" t="s">
        <v>3106</v>
      </c>
      <c r="F45" s="113" t="s">
        <v>1160</v>
      </c>
      <c r="G45" s="113" t="s">
        <v>1246</v>
      </c>
      <c r="H45" s="113" t="s">
        <v>3107</v>
      </c>
      <c r="I45" s="113" t="s">
        <v>3260</v>
      </c>
      <c r="J45" s="113" t="s">
        <v>1452</v>
      </c>
      <c r="K45" s="113" t="s">
        <v>1453</v>
      </c>
      <c r="L45" s="113" t="s">
        <v>3143</v>
      </c>
      <c r="M45" s="113" t="s">
        <v>3261</v>
      </c>
      <c r="N45" s="113" t="s">
        <v>3108</v>
      </c>
      <c r="O45" s="113" t="s">
        <v>3154</v>
      </c>
      <c r="P45" s="113" t="s">
        <v>3155</v>
      </c>
      <c r="Q45" s="113" t="s">
        <v>3106</v>
      </c>
      <c r="R45" s="113" t="s">
        <v>3262</v>
      </c>
      <c r="S45" s="114">
        <v>43717</v>
      </c>
      <c r="U45" s="114">
        <v>43718.457614236097</v>
      </c>
      <c r="V45" s="113" t="s">
        <v>3263</v>
      </c>
      <c r="W45" s="113" t="s">
        <v>3264</v>
      </c>
      <c r="X45" s="112" t="b">
        <v>1</v>
      </c>
    </row>
    <row r="46" spans="1:25" ht="14.6" hidden="1" x14ac:dyDescent="0.4">
      <c r="A46" s="113" t="s">
        <v>187</v>
      </c>
      <c r="B46" s="113" t="s">
        <v>188</v>
      </c>
      <c r="C46" s="113" t="s">
        <v>188</v>
      </c>
      <c r="D46" s="112" t="b">
        <f t="shared" si="0"/>
        <v>1</v>
      </c>
      <c r="E46" s="113" t="s">
        <v>3106</v>
      </c>
      <c r="F46" s="113" t="s">
        <v>1160</v>
      </c>
      <c r="G46" s="113" t="s">
        <v>1161</v>
      </c>
      <c r="H46" s="113" t="s">
        <v>3132</v>
      </c>
      <c r="I46" s="113" t="s">
        <v>3265</v>
      </c>
      <c r="J46" s="113" t="s">
        <v>1160</v>
      </c>
      <c r="K46" s="113" t="s">
        <v>1161</v>
      </c>
      <c r="L46" s="113" t="s">
        <v>3132</v>
      </c>
      <c r="M46" s="113" t="s">
        <v>3266</v>
      </c>
      <c r="N46" s="113" t="s">
        <v>3108</v>
      </c>
      <c r="O46" s="113" t="s">
        <v>2742</v>
      </c>
      <c r="P46" s="113" t="s">
        <v>2742</v>
      </c>
      <c r="Q46" s="113" t="s">
        <v>3106</v>
      </c>
      <c r="R46" s="113" t="s">
        <v>3267</v>
      </c>
      <c r="S46" s="114">
        <v>43704</v>
      </c>
      <c r="U46" s="114">
        <v>43711.428992905101</v>
      </c>
      <c r="V46" s="113" t="s">
        <v>3268</v>
      </c>
      <c r="W46" s="113" t="s">
        <v>3269</v>
      </c>
      <c r="X46" s="112" t="b">
        <v>1</v>
      </c>
      <c r="Y46" s="112" t="s">
        <v>1050</v>
      </c>
    </row>
    <row r="47" spans="1:25" ht="14.6" hidden="1" x14ac:dyDescent="0.4">
      <c r="A47" s="113" t="s">
        <v>905</v>
      </c>
      <c r="B47" s="113" t="s">
        <v>906</v>
      </c>
      <c r="C47" s="113" t="s">
        <v>906</v>
      </c>
      <c r="D47" s="112" t="b">
        <f t="shared" si="0"/>
        <v>1</v>
      </c>
      <c r="E47" s="113" t="s">
        <v>3106</v>
      </c>
      <c r="F47" s="113" t="s">
        <v>1452</v>
      </c>
      <c r="G47" s="113" t="s">
        <v>1453</v>
      </c>
      <c r="H47" s="113" t="s">
        <v>3143</v>
      </c>
      <c r="I47" s="113" t="s">
        <v>3270</v>
      </c>
      <c r="J47" s="113" t="s">
        <v>1452</v>
      </c>
      <c r="K47" s="113" t="s">
        <v>1453</v>
      </c>
      <c r="L47" s="113" t="s">
        <v>3143</v>
      </c>
      <c r="M47" s="113" t="s">
        <v>1750</v>
      </c>
      <c r="N47" s="113" t="s">
        <v>3108</v>
      </c>
      <c r="O47" s="113" t="s">
        <v>2722</v>
      </c>
      <c r="P47" s="113" t="s">
        <v>2722</v>
      </c>
      <c r="Q47" s="113" t="s">
        <v>3106</v>
      </c>
      <c r="R47" s="113" t="s">
        <v>3271</v>
      </c>
      <c r="S47" s="114">
        <v>43693</v>
      </c>
      <c r="U47" s="114">
        <v>43693.654038506902</v>
      </c>
      <c r="V47" s="113" t="s">
        <v>3272</v>
      </c>
      <c r="W47" s="113" t="s">
        <v>3273</v>
      </c>
      <c r="X47" s="112" t="b">
        <v>0</v>
      </c>
      <c r="Y47" s="117"/>
    </row>
    <row r="48" spans="1:25" ht="14.6" hidden="1" x14ac:dyDescent="0.4">
      <c r="A48" s="113" t="s">
        <v>187</v>
      </c>
      <c r="B48" s="113" t="s">
        <v>188</v>
      </c>
      <c r="C48" s="113" t="s">
        <v>188</v>
      </c>
      <c r="D48" s="112" t="b">
        <f t="shared" si="0"/>
        <v>1</v>
      </c>
      <c r="E48" s="113" t="s">
        <v>3106</v>
      </c>
      <c r="F48" s="113" t="s">
        <v>1160</v>
      </c>
      <c r="G48" s="113" t="s">
        <v>1161</v>
      </c>
      <c r="H48" s="113" t="s">
        <v>3132</v>
      </c>
      <c r="I48" s="113" t="s">
        <v>3265</v>
      </c>
      <c r="J48" s="113" t="s">
        <v>1160</v>
      </c>
      <c r="K48" s="113" t="s">
        <v>1161</v>
      </c>
      <c r="L48" s="113" t="s">
        <v>3132</v>
      </c>
      <c r="M48" s="113" t="s">
        <v>3266</v>
      </c>
      <c r="N48" s="113" t="s">
        <v>3108</v>
      </c>
      <c r="O48" s="113" t="s">
        <v>2722</v>
      </c>
      <c r="P48" s="113" t="s">
        <v>2722</v>
      </c>
      <c r="Q48" s="113" t="s">
        <v>3106</v>
      </c>
      <c r="R48" s="113" t="s">
        <v>3274</v>
      </c>
      <c r="S48" s="114">
        <v>43686</v>
      </c>
      <c r="U48" s="114">
        <v>43689.443780011599</v>
      </c>
      <c r="V48" s="113" t="s">
        <v>3268</v>
      </c>
      <c r="W48" s="113" t="s">
        <v>3269</v>
      </c>
      <c r="X48" s="112" t="b">
        <v>1</v>
      </c>
    </row>
    <row r="49" spans="1:25" ht="14.6" hidden="1" x14ac:dyDescent="0.4">
      <c r="A49" s="113" t="s">
        <v>221</v>
      </c>
      <c r="B49" s="113" t="s">
        <v>222</v>
      </c>
      <c r="C49" s="113" t="s">
        <v>222</v>
      </c>
      <c r="D49" s="112" t="b">
        <f t="shared" si="0"/>
        <v>1</v>
      </c>
      <c r="E49" s="113" t="s">
        <v>3106</v>
      </c>
      <c r="F49" s="113" t="s">
        <v>1160</v>
      </c>
      <c r="G49" s="113" t="s">
        <v>1163</v>
      </c>
      <c r="H49" s="113" t="s">
        <v>3230</v>
      </c>
      <c r="I49" s="113" t="s">
        <v>1400</v>
      </c>
      <c r="J49" s="113" t="s">
        <v>1160</v>
      </c>
      <c r="K49" s="113" t="s">
        <v>1163</v>
      </c>
      <c r="L49" s="113" t="s">
        <v>3230</v>
      </c>
      <c r="M49" s="113" t="s">
        <v>1410</v>
      </c>
      <c r="N49" s="113" t="s">
        <v>3108</v>
      </c>
      <c r="O49" s="113" t="s">
        <v>2742</v>
      </c>
      <c r="P49" s="113" t="s">
        <v>2742</v>
      </c>
      <c r="Q49" s="113" t="s">
        <v>3106</v>
      </c>
      <c r="R49" s="113" t="s">
        <v>3275</v>
      </c>
      <c r="S49" s="114">
        <v>43669</v>
      </c>
      <c r="U49" s="114">
        <v>43682.4264966435</v>
      </c>
      <c r="V49" s="113" t="s">
        <v>3276</v>
      </c>
      <c r="W49" s="113" t="s">
        <v>3277</v>
      </c>
      <c r="X49" s="112" t="b">
        <v>1</v>
      </c>
    </row>
    <row r="50" spans="1:25" ht="14.6" hidden="1" x14ac:dyDescent="0.4">
      <c r="A50" s="113" t="s">
        <v>974</v>
      </c>
      <c r="B50" s="113" t="s">
        <v>975</v>
      </c>
      <c r="C50" s="113" t="s">
        <v>975</v>
      </c>
      <c r="D50" s="112" t="b">
        <f t="shared" si="0"/>
        <v>1</v>
      </c>
      <c r="E50" s="113" t="s">
        <v>3106</v>
      </c>
      <c r="F50" s="113" t="s">
        <v>1639</v>
      </c>
      <c r="G50" s="113" t="s">
        <v>1684</v>
      </c>
      <c r="H50" s="113" t="s">
        <v>3183</v>
      </c>
      <c r="I50" s="113" t="s">
        <v>3184</v>
      </c>
      <c r="J50" s="113" t="s">
        <v>1396</v>
      </c>
      <c r="K50" s="113" t="s">
        <v>1397</v>
      </c>
      <c r="L50" s="113" t="s">
        <v>3176</v>
      </c>
      <c r="M50" s="113" t="s">
        <v>2259</v>
      </c>
      <c r="N50" s="113" t="s">
        <v>3108</v>
      </c>
      <c r="O50" s="113" t="s">
        <v>3154</v>
      </c>
      <c r="P50" s="113" t="s">
        <v>3155</v>
      </c>
      <c r="Q50" s="113" t="s">
        <v>3106</v>
      </c>
      <c r="R50" s="113" t="s">
        <v>3278</v>
      </c>
      <c r="S50" s="114">
        <v>43663</v>
      </c>
      <c r="U50" s="114">
        <v>43668.7155452199</v>
      </c>
      <c r="V50" s="113" t="s">
        <v>3186</v>
      </c>
      <c r="W50" s="113" t="s">
        <v>3187</v>
      </c>
      <c r="X50" s="112" t="b">
        <v>0</v>
      </c>
      <c r="Y50" s="117" t="s">
        <v>1103</v>
      </c>
    </row>
    <row r="51" spans="1:25" ht="14.6" hidden="1" x14ac:dyDescent="0.4">
      <c r="A51" s="113" t="s">
        <v>970</v>
      </c>
      <c r="B51" s="113" t="s">
        <v>971</v>
      </c>
      <c r="C51" s="113" t="s">
        <v>971</v>
      </c>
      <c r="D51" s="112" t="b">
        <f t="shared" si="0"/>
        <v>1</v>
      </c>
      <c r="E51" s="113" t="s">
        <v>3106</v>
      </c>
      <c r="F51" s="113" t="s">
        <v>1639</v>
      </c>
      <c r="G51" s="113" t="s">
        <v>1684</v>
      </c>
      <c r="H51" s="113" t="s">
        <v>3183</v>
      </c>
      <c r="I51" s="113" t="s">
        <v>3279</v>
      </c>
      <c r="J51" s="113" t="s">
        <v>1639</v>
      </c>
      <c r="K51" s="113" t="s">
        <v>1684</v>
      </c>
      <c r="L51" s="113" t="s">
        <v>3280</v>
      </c>
      <c r="M51" s="113" t="s">
        <v>2257</v>
      </c>
      <c r="N51" s="113" t="s">
        <v>3108</v>
      </c>
      <c r="O51" s="113" t="s">
        <v>2711</v>
      </c>
      <c r="P51" s="113" t="s">
        <v>2711</v>
      </c>
      <c r="Q51" s="113" t="s">
        <v>3106</v>
      </c>
      <c r="R51" s="113" t="s">
        <v>3281</v>
      </c>
      <c r="S51" s="114">
        <v>43663</v>
      </c>
      <c r="U51" s="114">
        <v>43668.4691395833</v>
      </c>
      <c r="V51" s="113" t="s">
        <v>3282</v>
      </c>
      <c r="W51" s="113" t="s">
        <v>3283</v>
      </c>
      <c r="X51" s="112" t="b">
        <v>0</v>
      </c>
      <c r="Y51" s="117"/>
    </row>
    <row r="52" spans="1:25" ht="14.6" hidden="1" x14ac:dyDescent="0.4">
      <c r="A52" s="113" t="s">
        <v>976</v>
      </c>
      <c r="B52" s="113" t="s">
        <v>977</v>
      </c>
      <c r="C52" s="113" t="s">
        <v>977</v>
      </c>
      <c r="D52" s="112" t="b">
        <f t="shared" si="0"/>
        <v>1</v>
      </c>
      <c r="E52" s="113" t="s">
        <v>3106</v>
      </c>
      <c r="F52" s="113" t="s">
        <v>1367</v>
      </c>
      <c r="G52" s="113" t="s">
        <v>1997</v>
      </c>
      <c r="H52" s="113" t="s">
        <v>3284</v>
      </c>
      <c r="I52" s="113" t="s">
        <v>2260</v>
      </c>
      <c r="J52" s="113" t="s">
        <v>1367</v>
      </c>
      <c r="K52" s="113" t="s">
        <v>1997</v>
      </c>
      <c r="L52" s="113" t="s">
        <v>3284</v>
      </c>
      <c r="M52" s="113" t="s">
        <v>2260</v>
      </c>
      <c r="N52" s="113" t="s">
        <v>3108</v>
      </c>
      <c r="O52" s="113" t="s">
        <v>2711</v>
      </c>
      <c r="P52" s="113" t="s">
        <v>2711</v>
      </c>
      <c r="Q52" s="113" t="s">
        <v>3106</v>
      </c>
      <c r="R52" s="113" t="s">
        <v>3285</v>
      </c>
      <c r="S52" s="114">
        <v>43658</v>
      </c>
      <c r="U52" s="114">
        <v>43662.461765590298</v>
      </c>
      <c r="V52" s="113" t="s">
        <v>3286</v>
      </c>
      <c r="W52" s="113" t="s">
        <v>3287</v>
      </c>
      <c r="X52" s="112" t="b">
        <v>0</v>
      </c>
      <c r="Y52" s="117"/>
    </row>
    <row r="53" spans="1:25" ht="14.6" hidden="1" x14ac:dyDescent="0.4">
      <c r="A53" s="113" t="s">
        <v>930</v>
      </c>
      <c r="B53" s="113" t="s">
        <v>931</v>
      </c>
      <c r="C53" s="113" t="s">
        <v>931</v>
      </c>
      <c r="D53" s="112" t="b">
        <f t="shared" si="0"/>
        <v>1</v>
      </c>
      <c r="E53" s="113" t="s">
        <v>3106</v>
      </c>
      <c r="F53" s="113" t="s">
        <v>1372</v>
      </c>
      <c r="G53" s="113" t="s">
        <v>1459</v>
      </c>
      <c r="H53" s="113" t="s">
        <v>3288</v>
      </c>
      <c r="I53" s="113" t="s">
        <v>2221</v>
      </c>
      <c r="J53" s="113" t="s">
        <v>1372</v>
      </c>
      <c r="K53" s="113" t="s">
        <v>1718</v>
      </c>
      <c r="L53" s="113" t="s">
        <v>3252</v>
      </c>
      <c r="M53" s="113" t="s">
        <v>2223</v>
      </c>
      <c r="N53" s="113" t="s">
        <v>3108</v>
      </c>
      <c r="O53" s="113" t="s">
        <v>2729</v>
      </c>
      <c r="P53" s="113" t="s">
        <v>2729</v>
      </c>
      <c r="Q53" s="113" t="s">
        <v>3106</v>
      </c>
      <c r="R53" s="113" t="s">
        <v>3289</v>
      </c>
      <c r="S53" s="114">
        <v>43592</v>
      </c>
      <c r="U53" s="114">
        <v>43658.461968750002</v>
      </c>
      <c r="V53" s="113" t="s">
        <v>3290</v>
      </c>
      <c r="W53" s="113" t="s">
        <v>3291</v>
      </c>
      <c r="X53" s="112" t="b">
        <v>1</v>
      </c>
      <c r="Y53" s="112" t="s">
        <v>1054</v>
      </c>
    </row>
    <row r="54" spans="1:25" ht="14.6" hidden="1" x14ac:dyDescent="0.4">
      <c r="A54" s="113" t="s">
        <v>9</v>
      </c>
      <c r="B54" s="113" t="s">
        <v>10</v>
      </c>
      <c r="C54" s="113" t="s">
        <v>10</v>
      </c>
      <c r="D54" s="112" t="b">
        <f t="shared" si="0"/>
        <v>1</v>
      </c>
      <c r="E54" s="113" t="s">
        <v>3106</v>
      </c>
      <c r="F54" s="113" t="s">
        <v>1160</v>
      </c>
      <c r="G54" s="113" t="s">
        <v>1166</v>
      </c>
      <c r="H54" s="113" t="s">
        <v>3128</v>
      </c>
      <c r="I54" s="113" t="s">
        <v>3292</v>
      </c>
      <c r="J54" s="113" t="s">
        <v>1160</v>
      </c>
      <c r="K54" s="113" t="s">
        <v>1166</v>
      </c>
      <c r="L54" s="113" t="s">
        <v>3128</v>
      </c>
      <c r="M54" s="113" t="s">
        <v>3293</v>
      </c>
      <c r="N54" s="113" t="s">
        <v>3108</v>
      </c>
      <c r="O54" s="113" t="s">
        <v>2729</v>
      </c>
      <c r="P54" s="113" t="s">
        <v>2729</v>
      </c>
      <c r="Q54" s="113" t="s">
        <v>3106</v>
      </c>
      <c r="R54" s="113" t="s">
        <v>3294</v>
      </c>
      <c r="S54" s="114">
        <v>43656</v>
      </c>
      <c r="U54" s="114">
        <v>43657.421283298601</v>
      </c>
      <c r="V54" s="113" t="s">
        <v>3295</v>
      </c>
      <c r="W54" s="113" t="s">
        <v>3296</v>
      </c>
      <c r="X54" s="112" t="b">
        <v>1</v>
      </c>
    </row>
    <row r="55" spans="1:25" ht="14.6" hidden="1" x14ac:dyDescent="0.4">
      <c r="A55" s="113" t="s">
        <v>811</v>
      </c>
      <c r="B55" s="113" t="s">
        <v>812</v>
      </c>
      <c r="C55" s="113" t="s">
        <v>812</v>
      </c>
      <c r="D55" s="112" t="b">
        <f t="shared" si="0"/>
        <v>1</v>
      </c>
      <c r="E55" s="113" t="s">
        <v>3106</v>
      </c>
      <c r="F55" s="113" t="s">
        <v>1160</v>
      </c>
      <c r="G55" s="113" t="s">
        <v>1246</v>
      </c>
      <c r="H55" s="113" t="s">
        <v>3107</v>
      </c>
      <c r="I55" s="113" t="s">
        <v>3297</v>
      </c>
      <c r="J55" s="113" t="s">
        <v>1160</v>
      </c>
      <c r="K55" s="113" t="s">
        <v>1246</v>
      </c>
      <c r="L55" s="113" t="s">
        <v>3107</v>
      </c>
      <c r="M55" s="113" t="s">
        <v>2130</v>
      </c>
      <c r="N55" s="113" t="s">
        <v>3108</v>
      </c>
      <c r="O55" s="113" t="s">
        <v>3154</v>
      </c>
      <c r="P55" s="113" t="s">
        <v>3155</v>
      </c>
      <c r="Q55" s="113" t="s">
        <v>3106</v>
      </c>
      <c r="R55" s="113" t="s">
        <v>3298</v>
      </c>
      <c r="S55" s="114">
        <v>43650</v>
      </c>
      <c r="U55" s="114">
        <v>43651.690731331</v>
      </c>
      <c r="V55" s="113" t="s">
        <v>3299</v>
      </c>
      <c r="W55" s="113" t="s">
        <v>3300</v>
      </c>
      <c r="X55" s="112" t="b">
        <v>0</v>
      </c>
      <c r="Y55" s="117" t="s">
        <v>1054</v>
      </c>
    </row>
    <row r="56" spans="1:25" ht="14.6" hidden="1" x14ac:dyDescent="0.4">
      <c r="A56" s="113" t="s">
        <v>811</v>
      </c>
      <c r="B56" s="113" t="s">
        <v>812</v>
      </c>
      <c r="C56" s="113" t="s">
        <v>812</v>
      </c>
      <c r="D56" s="112" t="b">
        <f t="shared" si="0"/>
        <v>1</v>
      </c>
      <c r="E56" s="113" t="s">
        <v>3106</v>
      </c>
      <c r="F56" s="113" t="s">
        <v>1160</v>
      </c>
      <c r="G56" s="113" t="s">
        <v>1246</v>
      </c>
      <c r="H56" s="113" t="s">
        <v>3107</v>
      </c>
      <c r="I56" s="113" t="s">
        <v>3297</v>
      </c>
      <c r="J56" s="113" t="s">
        <v>1160</v>
      </c>
      <c r="K56" s="113" t="s">
        <v>1246</v>
      </c>
      <c r="L56" s="113" t="s">
        <v>3107</v>
      </c>
      <c r="M56" s="113" t="s">
        <v>2130</v>
      </c>
      <c r="N56" s="113" t="s">
        <v>3108</v>
      </c>
      <c r="O56" s="113" t="s">
        <v>2714</v>
      </c>
      <c r="P56" s="113" t="s">
        <v>3155</v>
      </c>
      <c r="Q56" s="113" t="s">
        <v>3106</v>
      </c>
      <c r="R56" s="113" t="s">
        <v>3301</v>
      </c>
      <c r="S56" s="114">
        <v>43650</v>
      </c>
      <c r="U56" s="114">
        <v>43651.594857719901</v>
      </c>
      <c r="V56" s="113" t="s">
        <v>3299</v>
      </c>
      <c r="W56" s="113" t="s">
        <v>3300</v>
      </c>
      <c r="X56" s="112" t="b">
        <v>0</v>
      </c>
      <c r="Y56" s="117" t="s">
        <v>1054</v>
      </c>
    </row>
    <row r="57" spans="1:25" ht="14.6" hidden="1" x14ac:dyDescent="0.4">
      <c r="A57" s="113" t="s">
        <v>811</v>
      </c>
      <c r="B57" s="113" t="s">
        <v>812</v>
      </c>
      <c r="C57" s="113" t="s">
        <v>812</v>
      </c>
      <c r="D57" s="112" t="b">
        <f t="shared" si="0"/>
        <v>1</v>
      </c>
      <c r="E57" s="113" t="s">
        <v>3106</v>
      </c>
      <c r="F57" s="113" t="s">
        <v>1160</v>
      </c>
      <c r="G57" s="113" t="s">
        <v>1246</v>
      </c>
      <c r="H57" s="113" t="s">
        <v>3107</v>
      </c>
      <c r="I57" s="113" t="s">
        <v>3297</v>
      </c>
      <c r="J57" s="113" t="s">
        <v>1160</v>
      </c>
      <c r="K57" s="113" t="s">
        <v>1246</v>
      </c>
      <c r="L57" s="113" t="s">
        <v>3107</v>
      </c>
      <c r="M57" s="113" t="s">
        <v>2130</v>
      </c>
      <c r="N57" s="113" t="s">
        <v>3108</v>
      </c>
      <c r="O57" s="113" t="s">
        <v>2731</v>
      </c>
      <c r="P57" s="113" t="s">
        <v>2731</v>
      </c>
      <c r="Q57" s="113" t="s">
        <v>3106</v>
      </c>
      <c r="R57" s="113" t="s">
        <v>3302</v>
      </c>
      <c r="S57" s="114">
        <v>43650</v>
      </c>
      <c r="U57" s="114">
        <v>43651.522837303201</v>
      </c>
      <c r="V57" s="113" t="s">
        <v>3299</v>
      </c>
      <c r="W57" s="113" t="s">
        <v>3300</v>
      </c>
      <c r="X57" s="112" t="b">
        <v>0</v>
      </c>
      <c r="Y57" s="117" t="s">
        <v>1054</v>
      </c>
    </row>
    <row r="58" spans="1:25" ht="14.6" hidden="1" x14ac:dyDescent="0.4">
      <c r="A58" s="113" t="s">
        <v>811</v>
      </c>
      <c r="B58" s="113" t="s">
        <v>812</v>
      </c>
      <c r="C58" s="113" t="s">
        <v>812</v>
      </c>
      <c r="D58" s="112" t="b">
        <f t="shared" si="0"/>
        <v>1</v>
      </c>
      <c r="E58" s="113" t="s">
        <v>3106</v>
      </c>
      <c r="F58" s="113" t="s">
        <v>1160</v>
      </c>
      <c r="G58" s="113" t="s">
        <v>1246</v>
      </c>
      <c r="H58" s="113" t="s">
        <v>3107</v>
      </c>
      <c r="I58" s="113" t="s">
        <v>3297</v>
      </c>
      <c r="J58" s="113" t="s">
        <v>1160</v>
      </c>
      <c r="K58" s="113" t="s">
        <v>1246</v>
      </c>
      <c r="L58" s="113" t="s">
        <v>3107</v>
      </c>
      <c r="M58" s="113" t="s">
        <v>2130</v>
      </c>
      <c r="N58" s="113" t="s">
        <v>3108</v>
      </c>
      <c r="O58" s="113" t="s">
        <v>2711</v>
      </c>
      <c r="P58" s="113" t="s">
        <v>2711</v>
      </c>
      <c r="Q58" s="113" t="s">
        <v>3106</v>
      </c>
      <c r="R58" s="113" t="s">
        <v>3303</v>
      </c>
      <c r="S58" s="114">
        <v>43650</v>
      </c>
      <c r="U58" s="114">
        <v>43651.5178936343</v>
      </c>
      <c r="V58" s="113" t="s">
        <v>3299</v>
      </c>
      <c r="W58" s="113" t="s">
        <v>3300</v>
      </c>
      <c r="X58" s="112" t="b">
        <v>0</v>
      </c>
      <c r="Y58" s="117" t="s">
        <v>1054</v>
      </c>
    </row>
    <row r="59" spans="1:25" ht="14.6" hidden="1" x14ac:dyDescent="0.4">
      <c r="A59" s="113" t="s">
        <v>17</v>
      </c>
      <c r="B59" s="113" t="s">
        <v>18</v>
      </c>
      <c r="C59" s="113" t="s">
        <v>18</v>
      </c>
      <c r="D59" s="112" t="b">
        <f t="shared" si="0"/>
        <v>1</v>
      </c>
      <c r="E59" s="113" t="s">
        <v>3106</v>
      </c>
      <c r="F59" s="113" t="s">
        <v>1160</v>
      </c>
      <c r="G59" s="113" t="s">
        <v>1166</v>
      </c>
      <c r="H59" s="113" t="s">
        <v>3128</v>
      </c>
      <c r="I59" s="113" t="s">
        <v>3304</v>
      </c>
      <c r="J59" s="113" t="s">
        <v>1160</v>
      </c>
      <c r="K59" s="113" t="s">
        <v>1166</v>
      </c>
      <c r="L59" s="113" t="s">
        <v>3128</v>
      </c>
      <c r="M59" s="113" t="s">
        <v>1174</v>
      </c>
      <c r="N59" s="113" t="s">
        <v>3108</v>
      </c>
      <c r="O59" s="113" t="s">
        <v>2733</v>
      </c>
      <c r="P59" s="113" t="s">
        <v>2733</v>
      </c>
      <c r="Q59" s="113" t="s">
        <v>3106</v>
      </c>
      <c r="R59" s="113" t="s">
        <v>3305</v>
      </c>
      <c r="S59" s="114">
        <v>43633</v>
      </c>
      <c r="U59" s="114">
        <v>43635.460872800897</v>
      </c>
      <c r="V59" s="113" t="s">
        <v>3306</v>
      </c>
      <c r="W59" s="113" t="s">
        <v>3307</v>
      </c>
      <c r="X59" s="112" t="b">
        <v>1</v>
      </c>
      <c r="Y59" s="112" t="s">
        <v>1054</v>
      </c>
    </row>
    <row r="60" spans="1:25" ht="14.6" hidden="1" x14ac:dyDescent="0.4">
      <c r="A60" s="113" t="s">
        <v>17</v>
      </c>
      <c r="B60" s="113" t="s">
        <v>18</v>
      </c>
      <c r="C60" s="113" t="s">
        <v>18</v>
      </c>
      <c r="D60" s="112" t="b">
        <f t="shared" si="0"/>
        <v>1</v>
      </c>
      <c r="E60" s="113" t="s">
        <v>3106</v>
      </c>
      <c r="F60" s="113" t="s">
        <v>1160</v>
      </c>
      <c r="G60" s="113" t="s">
        <v>1166</v>
      </c>
      <c r="H60" s="113" t="s">
        <v>3128</v>
      </c>
      <c r="I60" s="113" t="s">
        <v>3304</v>
      </c>
      <c r="J60" s="113" t="s">
        <v>1160</v>
      </c>
      <c r="K60" s="113" t="s">
        <v>1166</v>
      </c>
      <c r="L60" s="113" t="s">
        <v>3128</v>
      </c>
      <c r="M60" s="113" t="s">
        <v>1174</v>
      </c>
      <c r="N60" s="113" t="s">
        <v>3108</v>
      </c>
      <c r="O60" s="113" t="s">
        <v>2736</v>
      </c>
      <c r="P60" s="113" t="s">
        <v>2736</v>
      </c>
      <c r="Q60" s="113" t="s">
        <v>3106</v>
      </c>
      <c r="R60" s="113" t="s">
        <v>3308</v>
      </c>
      <c r="S60" s="114">
        <v>43633</v>
      </c>
      <c r="U60" s="114">
        <v>43635.453877164298</v>
      </c>
      <c r="V60" s="113" t="s">
        <v>3306</v>
      </c>
      <c r="W60" s="113" t="s">
        <v>3307</v>
      </c>
      <c r="X60" s="112" t="b">
        <v>1</v>
      </c>
      <c r="Y60" s="117" t="s">
        <v>1054</v>
      </c>
    </row>
    <row r="61" spans="1:25" ht="14.6" hidden="1" x14ac:dyDescent="0.4">
      <c r="A61" s="113" t="s">
        <v>531</v>
      </c>
      <c r="B61" s="113" t="s">
        <v>532</v>
      </c>
      <c r="C61" s="113" t="s">
        <v>532</v>
      </c>
      <c r="D61" s="112" t="b">
        <f t="shared" si="0"/>
        <v>1</v>
      </c>
      <c r="E61" s="113" t="s">
        <v>3106</v>
      </c>
      <c r="F61" s="113" t="s">
        <v>1396</v>
      </c>
      <c r="G61" s="113" t="s">
        <v>1397</v>
      </c>
      <c r="H61" s="113" t="s">
        <v>3176</v>
      </c>
      <c r="I61" s="113" t="s">
        <v>3309</v>
      </c>
      <c r="J61" s="113" t="s">
        <v>1396</v>
      </c>
      <c r="K61" s="113" t="s">
        <v>1397</v>
      </c>
      <c r="L61" s="113" t="s">
        <v>3176</v>
      </c>
      <c r="M61" s="113" t="s">
        <v>1740</v>
      </c>
      <c r="N61" s="113" t="s">
        <v>3108</v>
      </c>
      <c r="O61" s="113" t="s">
        <v>3154</v>
      </c>
      <c r="P61" s="113" t="s">
        <v>3155</v>
      </c>
      <c r="Q61" s="113" t="s">
        <v>3106</v>
      </c>
      <c r="R61" s="113" t="s">
        <v>3310</v>
      </c>
      <c r="S61" s="114">
        <v>43633</v>
      </c>
      <c r="U61" s="114">
        <v>43633.468493900502</v>
      </c>
      <c r="V61" s="113" t="s">
        <v>3311</v>
      </c>
      <c r="W61" s="113" t="s">
        <v>3312</v>
      </c>
      <c r="X61" s="112" t="b">
        <v>1</v>
      </c>
    </row>
    <row r="62" spans="1:25" ht="14.6" hidden="1" x14ac:dyDescent="0.4">
      <c r="A62" s="113" t="s">
        <v>531</v>
      </c>
      <c r="B62" s="113" t="s">
        <v>532</v>
      </c>
      <c r="C62" s="113" t="s">
        <v>532</v>
      </c>
      <c r="D62" s="112" t="b">
        <f t="shared" si="0"/>
        <v>1</v>
      </c>
      <c r="E62" s="113" t="s">
        <v>3106</v>
      </c>
      <c r="F62" s="113" t="s">
        <v>1396</v>
      </c>
      <c r="G62" s="113" t="s">
        <v>1397</v>
      </c>
      <c r="H62" s="113" t="s">
        <v>3176</v>
      </c>
      <c r="I62" s="113" t="s">
        <v>3309</v>
      </c>
      <c r="J62" s="113" t="s">
        <v>1396</v>
      </c>
      <c r="K62" s="113" t="s">
        <v>1397</v>
      </c>
      <c r="L62" s="113" t="s">
        <v>3176</v>
      </c>
      <c r="M62" s="113" t="s">
        <v>1740</v>
      </c>
      <c r="N62" s="113" t="s">
        <v>3108</v>
      </c>
      <c r="O62" s="113" t="s">
        <v>2711</v>
      </c>
      <c r="P62" s="113" t="s">
        <v>2711</v>
      </c>
      <c r="Q62" s="113" t="s">
        <v>3106</v>
      </c>
      <c r="R62" s="113" t="s">
        <v>3313</v>
      </c>
      <c r="S62" s="114">
        <v>43633</v>
      </c>
      <c r="U62" s="114">
        <v>43633.457639502303</v>
      </c>
      <c r="V62" s="113" t="s">
        <v>3311</v>
      </c>
      <c r="W62" s="113" t="s">
        <v>3312</v>
      </c>
      <c r="X62" s="112" t="b">
        <v>1</v>
      </c>
    </row>
    <row r="63" spans="1:25" ht="14.6" hidden="1" x14ac:dyDescent="0.4">
      <c r="A63" s="113" t="s">
        <v>805</v>
      </c>
      <c r="B63" s="113" t="s">
        <v>806</v>
      </c>
      <c r="C63" s="113" t="s">
        <v>3314</v>
      </c>
      <c r="D63" s="112" t="b">
        <f t="shared" si="0"/>
        <v>0</v>
      </c>
      <c r="E63" s="113" t="s">
        <v>3106</v>
      </c>
      <c r="F63" s="113" t="s">
        <v>1160</v>
      </c>
      <c r="G63" s="113" t="s">
        <v>1161</v>
      </c>
      <c r="H63" s="113" t="s">
        <v>3132</v>
      </c>
      <c r="I63" s="113" t="s">
        <v>3315</v>
      </c>
      <c r="J63" s="113" t="s">
        <v>1160</v>
      </c>
      <c r="K63" s="113" t="s">
        <v>1246</v>
      </c>
      <c r="L63" s="113" t="s">
        <v>3107</v>
      </c>
      <c r="M63" s="113" t="s">
        <v>2127</v>
      </c>
      <c r="N63" s="113" t="s">
        <v>3108</v>
      </c>
      <c r="O63" s="113" t="s">
        <v>3154</v>
      </c>
      <c r="P63" s="113" t="s">
        <v>3155</v>
      </c>
      <c r="Q63" s="113" t="s">
        <v>3106</v>
      </c>
      <c r="R63" s="113" t="s">
        <v>3316</v>
      </c>
      <c r="S63" s="114">
        <v>43628</v>
      </c>
      <c r="U63" s="114">
        <v>43630.441184571799</v>
      </c>
      <c r="V63" s="113" t="s">
        <v>3317</v>
      </c>
      <c r="W63" s="113" t="s">
        <v>3318</v>
      </c>
      <c r="X63" s="112" t="b">
        <v>0</v>
      </c>
      <c r="Y63" s="117" t="s">
        <v>1103</v>
      </c>
    </row>
    <row r="64" spans="1:25" ht="14.6" hidden="1" x14ac:dyDescent="0.4">
      <c r="A64" s="113" t="s">
        <v>807</v>
      </c>
      <c r="B64" s="113" t="s">
        <v>808</v>
      </c>
      <c r="C64" s="113" t="s">
        <v>808</v>
      </c>
      <c r="D64" s="112" t="b">
        <f t="shared" si="0"/>
        <v>1</v>
      </c>
      <c r="E64" s="113" t="s">
        <v>3106</v>
      </c>
      <c r="F64" s="113" t="s">
        <v>1160</v>
      </c>
      <c r="G64" s="113" t="s">
        <v>1161</v>
      </c>
      <c r="H64" s="113" t="s">
        <v>3132</v>
      </c>
      <c r="I64" s="113" t="s">
        <v>2128</v>
      </c>
      <c r="J64" s="113" t="s">
        <v>1160</v>
      </c>
      <c r="K64" s="113" t="s">
        <v>1161</v>
      </c>
      <c r="L64" s="113" t="s">
        <v>3132</v>
      </c>
      <c r="M64" s="113" t="s">
        <v>2128</v>
      </c>
      <c r="N64" s="113" t="s">
        <v>3108</v>
      </c>
      <c r="O64" s="113" t="s">
        <v>2722</v>
      </c>
      <c r="P64" s="113" t="s">
        <v>2722</v>
      </c>
      <c r="Q64" s="113" t="s">
        <v>3106</v>
      </c>
      <c r="R64" s="113" t="s">
        <v>3319</v>
      </c>
      <c r="S64" s="114">
        <v>43626</v>
      </c>
      <c r="U64" s="114">
        <v>43627.461212499999</v>
      </c>
      <c r="V64" s="113" t="s">
        <v>3320</v>
      </c>
      <c r="W64" s="113" t="s">
        <v>3321</v>
      </c>
      <c r="X64" s="112" t="b">
        <v>0</v>
      </c>
      <c r="Y64" s="117" t="s">
        <v>1101</v>
      </c>
    </row>
    <row r="65" spans="1:25" ht="14.6" hidden="1" x14ac:dyDescent="0.4">
      <c r="A65" s="113" t="s">
        <v>1011</v>
      </c>
      <c r="B65" s="113" t="s">
        <v>1012</v>
      </c>
      <c r="C65" s="113" t="s">
        <v>1012</v>
      </c>
      <c r="D65" s="112" t="b">
        <f t="shared" si="0"/>
        <v>1</v>
      </c>
      <c r="E65" s="113" t="s">
        <v>3106</v>
      </c>
      <c r="F65" s="113" t="s">
        <v>1396</v>
      </c>
      <c r="G65" s="113" t="s">
        <v>1397</v>
      </c>
      <c r="H65" s="113" t="s">
        <v>3176</v>
      </c>
      <c r="I65" s="113" t="s">
        <v>3322</v>
      </c>
      <c r="J65" s="113" t="s">
        <v>1396</v>
      </c>
      <c r="K65" s="113" t="s">
        <v>1397</v>
      </c>
      <c r="L65" s="113" t="s">
        <v>3176</v>
      </c>
      <c r="M65" s="113" t="s">
        <v>2286</v>
      </c>
      <c r="N65" s="113" t="s">
        <v>3108</v>
      </c>
      <c r="O65" s="113" t="s">
        <v>2714</v>
      </c>
      <c r="P65" s="113" t="s">
        <v>3155</v>
      </c>
      <c r="Q65" s="113" t="s">
        <v>3106</v>
      </c>
      <c r="R65" s="113" t="s">
        <v>3323</v>
      </c>
      <c r="S65" s="114">
        <v>43623</v>
      </c>
      <c r="U65" s="114">
        <v>43623.625548113399</v>
      </c>
      <c r="V65" s="113" t="s">
        <v>3324</v>
      </c>
      <c r="W65" s="113" t="s">
        <v>3325</v>
      </c>
      <c r="X65" s="112" t="b">
        <v>1</v>
      </c>
    </row>
    <row r="66" spans="1:25" ht="14.6" hidden="1" x14ac:dyDescent="0.4">
      <c r="A66" s="113" t="s">
        <v>1011</v>
      </c>
      <c r="B66" s="113" t="s">
        <v>1012</v>
      </c>
      <c r="C66" s="113" t="s">
        <v>1012</v>
      </c>
      <c r="D66" s="112" t="b">
        <f t="shared" si="0"/>
        <v>1</v>
      </c>
      <c r="E66" s="113" t="s">
        <v>3106</v>
      </c>
      <c r="F66" s="113" t="s">
        <v>1396</v>
      </c>
      <c r="G66" s="113" t="s">
        <v>1397</v>
      </c>
      <c r="H66" s="113" t="s">
        <v>3176</v>
      </c>
      <c r="I66" s="113" t="s">
        <v>3322</v>
      </c>
      <c r="J66" s="113" t="s">
        <v>1396</v>
      </c>
      <c r="K66" s="113" t="s">
        <v>1397</v>
      </c>
      <c r="L66" s="113" t="s">
        <v>3176</v>
      </c>
      <c r="M66" s="113" t="s">
        <v>2286</v>
      </c>
      <c r="N66" s="113" t="s">
        <v>3108</v>
      </c>
      <c r="O66" s="113" t="s">
        <v>3154</v>
      </c>
      <c r="P66" s="113" t="s">
        <v>3155</v>
      </c>
      <c r="Q66" s="113" t="s">
        <v>3106</v>
      </c>
      <c r="R66" s="113" t="s">
        <v>3326</v>
      </c>
      <c r="S66" s="114">
        <v>43623</v>
      </c>
      <c r="U66" s="114">
        <v>43623.593119907397</v>
      </c>
      <c r="V66" s="113" t="s">
        <v>3324</v>
      </c>
      <c r="W66" s="113" t="s">
        <v>3325</v>
      </c>
      <c r="X66" s="112" t="b">
        <v>1</v>
      </c>
    </row>
    <row r="67" spans="1:25" ht="14.6" hidden="1" x14ac:dyDescent="0.4">
      <c r="A67" s="113" t="s">
        <v>1011</v>
      </c>
      <c r="B67" s="113" t="s">
        <v>1012</v>
      </c>
      <c r="C67" s="113" t="s">
        <v>1012</v>
      </c>
      <c r="D67" s="112" t="b">
        <f t="shared" ref="D67:D130" si="1">B67=C67</f>
        <v>1</v>
      </c>
      <c r="E67" s="113" t="s">
        <v>3106</v>
      </c>
      <c r="F67" s="113" t="s">
        <v>1396</v>
      </c>
      <c r="G67" s="113" t="s">
        <v>1397</v>
      </c>
      <c r="H67" s="113" t="s">
        <v>3176</v>
      </c>
      <c r="I67" s="113" t="s">
        <v>3322</v>
      </c>
      <c r="J67" s="113" t="s">
        <v>1396</v>
      </c>
      <c r="K67" s="113" t="s">
        <v>1397</v>
      </c>
      <c r="L67" s="113" t="s">
        <v>3176</v>
      </c>
      <c r="M67" s="113" t="s">
        <v>2286</v>
      </c>
      <c r="N67" s="113" t="s">
        <v>3108</v>
      </c>
      <c r="O67" s="113" t="s">
        <v>2742</v>
      </c>
      <c r="P67" s="113" t="s">
        <v>2742</v>
      </c>
      <c r="Q67" s="113" t="s">
        <v>3106</v>
      </c>
      <c r="R67" s="113" t="s">
        <v>3327</v>
      </c>
      <c r="S67" s="114">
        <v>43623</v>
      </c>
      <c r="U67" s="114">
        <v>43623.501762881897</v>
      </c>
      <c r="V67" s="113" t="s">
        <v>3324</v>
      </c>
      <c r="W67" s="113" t="s">
        <v>3325</v>
      </c>
      <c r="X67" s="112" t="b">
        <v>1</v>
      </c>
    </row>
    <row r="68" spans="1:25" ht="14.6" hidden="1" x14ac:dyDescent="0.4">
      <c r="A68" s="113" t="s">
        <v>1011</v>
      </c>
      <c r="B68" s="113" t="s">
        <v>1012</v>
      </c>
      <c r="C68" s="113" t="s">
        <v>1012</v>
      </c>
      <c r="D68" s="112" t="b">
        <f t="shared" si="1"/>
        <v>1</v>
      </c>
      <c r="E68" s="113" t="s">
        <v>3106</v>
      </c>
      <c r="F68" s="113" t="s">
        <v>1396</v>
      </c>
      <c r="G68" s="113" t="s">
        <v>1397</v>
      </c>
      <c r="H68" s="113" t="s">
        <v>3176</v>
      </c>
      <c r="I68" s="113" t="s">
        <v>3322</v>
      </c>
      <c r="J68" s="113" t="s">
        <v>1396</v>
      </c>
      <c r="K68" s="113" t="s">
        <v>1397</v>
      </c>
      <c r="L68" s="113" t="s">
        <v>3176</v>
      </c>
      <c r="M68" s="113" t="s">
        <v>2286</v>
      </c>
      <c r="N68" s="113" t="s">
        <v>3108</v>
      </c>
      <c r="O68" s="113" t="s">
        <v>2740</v>
      </c>
      <c r="P68" s="113" t="s">
        <v>2740</v>
      </c>
      <c r="Q68" s="113" t="s">
        <v>3106</v>
      </c>
      <c r="R68" s="113" t="s">
        <v>3328</v>
      </c>
      <c r="S68" s="114">
        <v>43623</v>
      </c>
      <c r="U68" s="114">
        <v>43623.491878321802</v>
      </c>
      <c r="V68" s="113" t="s">
        <v>3324</v>
      </c>
      <c r="W68" s="113" t="s">
        <v>3325</v>
      </c>
      <c r="X68" s="112" t="b">
        <v>1</v>
      </c>
    </row>
    <row r="69" spans="1:25" ht="14.6" hidden="1" x14ac:dyDescent="0.4">
      <c r="A69" s="113" t="s">
        <v>1011</v>
      </c>
      <c r="B69" s="113" t="s">
        <v>1012</v>
      </c>
      <c r="C69" s="113" t="s">
        <v>1012</v>
      </c>
      <c r="D69" s="112" t="b">
        <f t="shared" si="1"/>
        <v>1</v>
      </c>
      <c r="E69" s="113" t="s">
        <v>3106</v>
      </c>
      <c r="F69" s="113" t="s">
        <v>1396</v>
      </c>
      <c r="G69" s="113" t="s">
        <v>1397</v>
      </c>
      <c r="H69" s="113" t="s">
        <v>3176</v>
      </c>
      <c r="I69" s="113" t="s">
        <v>3322</v>
      </c>
      <c r="J69" s="113" t="s">
        <v>1396</v>
      </c>
      <c r="K69" s="113" t="s">
        <v>1397</v>
      </c>
      <c r="L69" s="113" t="s">
        <v>3176</v>
      </c>
      <c r="M69" s="113" t="s">
        <v>2286</v>
      </c>
      <c r="N69" s="113" t="s">
        <v>3108</v>
      </c>
      <c r="O69" s="113" t="s">
        <v>2736</v>
      </c>
      <c r="P69" s="113" t="s">
        <v>2736</v>
      </c>
      <c r="Q69" s="113" t="s">
        <v>3106</v>
      </c>
      <c r="R69" s="113" t="s">
        <v>3329</v>
      </c>
      <c r="S69" s="114">
        <v>43623</v>
      </c>
      <c r="U69" s="114">
        <v>43623.468342442102</v>
      </c>
      <c r="V69" s="113" t="s">
        <v>3324</v>
      </c>
      <c r="W69" s="113" t="s">
        <v>3325</v>
      </c>
      <c r="X69" s="112" t="b">
        <v>1</v>
      </c>
      <c r="Y69" s="117" t="s">
        <v>1054</v>
      </c>
    </row>
    <row r="70" spans="1:25" ht="14.6" hidden="1" x14ac:dyDescent="0.4">
      <c r="A70" s="113" t="s">
        <v>1011</v>
      </c>
      <c r="B70" s="113" t="s">
        <v>1012</v>
      </c>
      <c r="C70" s="113" t="s">
        <v>1012</v>
      </c>
      <c r="D70" s="112" t="b">
        <f t="shared" si="1"/>
        <v>1</v>
      </c>
      <c r="E70" s="113" t="s">
        <v>3106</v>
      </c>
      <c r="F70" s="113" t="s">
        <v>1396</v>
      </c>
      <c r="G70" s="113" t="s">
        <v>1397</v>
      </c>
      <c r="H70" s="113" t="s">
        <v>3176</v>
      </c>
      <c r="I70" s="113" t="s">
        <v>3322</v>
      </c>
      <c r="J70" s="113" t="s">
        <v>1396</v>
      </c>
      <c r="K70" s="113" t="s">
        <v>1397</v>
      </c>
      <c r="L70" s="113" t="s">
        <v>3176</v>
      </c>
      <c r="M70" s="113" t="s">
        <v>2286</v>
      </c>
      <c r="N70" s="113" t="s">
        <v>3108</v>
      </c>
      <c r="O70" s="113" t="s">
        <v>2711</v>
      </c>
      <c r="P70" s="113" t="s">
        <v>2711</v>
      </c>
      <c r="Q70" s="113" t="s">
        <v>3106</v>
      </c>
      <c r="R70" s="113" t="s">
        <v>3330</v>
      </c>
      <c r="S70" s="114">
        <v>43623</v>
      </c>
      <c r="U70" s="114">
        <v>43623.462576469901</v>
      </c>
      <c r="V70" s="113" t="s">
        <v>3324</v>
      </c>
      <c r="W70" s="113" t="s">
        <v>3325</v>
      </c>
      <c r="X70" s="112" t="b">
        <v>1</v>
      </c>
    </row>
    <row r="71" spans="1:25" ht="14.6" hidden="1" x14ac:dyDescent="0.4">
      <c r="A71" s="113" t="s">
        <v>978</v>
      </c>
      <c r="B71" s="113" t="s">
        <v>979</v>
      </c>
      <c r="C71" s="113" t="s">
        <v>979</v>
      </c>
      <c r="D71" s="112" t="b">
        <f t="shared" si="1"/>
        <v>1</v>
      </c>
      <c r="E71" s="113" t="s">
        <v>3106</v>
      </c>
      <c r="F71" s="113" t="s">
        <v>1196</v>
      </c>
      <c r="G71" s="113" t="s">
        <v>1197</v>
      </c>
      <c r="H71" s="113" t="s">
        <v>3202</v>
      </c>
      <c r="I71" s="113" t="s">
        <v>2261</v>
      </c>
      <c r="J71" s="113" t="s">
        <v>1196</v>
      </c>
      <c r="K71" s="113" t="s">
        <v>1197</v>
      </c>
      <c r="L71" s="113" t="s">
        <v>3202</v>
      </c>
      <c r="M71" s="113" t="s">
        <v>2261</v>
      </c>
      <c r="N71" s="113" t="s">
        <v>3108</v>
      </c>
      <c r="O71" s="113" t="s">
        <v>2722</v>
      </c>
      <c r="P71" s="113" t="s">
        <v>2722</v>
      </c>
      <c r="Q71" s="113" t="s">
        <v>3106</v>
      </c>
      <c r="R71" s="113" t="s">
        <v>3331</v>
      </c>
      <c r="S71" s="114">
        <v>43614</v>
      </c>
      <c r="U71" s="114">
        <v>43615.4356420486</v>
      </c>
      <c r="V71" s="113" t="s">
        <v>3332</v>
      </c>
      <c r="W71" s="113" t="s">
        <v>3333</v>
      </c>
      <c r="X71" s="112" t="b">
        <v>0</v>
      </c>
      <c r="Y71" s="117" t="s">
        <v>1101</v>
      </c>
    </row>
    <row r="72" spans="1:25" ht="14.6" hidden="1" x14ac:dyDescent="0.4">
      <c r="A72" s="113" t="s">
        <v>978</v>
      </c>
      <c r="B72" s="113" t="s">
        <v>979</v>
      </c>
      <c r="C72" s="113" t="s">
        <v>979</v>
      </c>
      <c r="D72" s="112" t="b">
        <f t="shared" si="1"/>
        <v>1</v>
      </c>
      <c r="E72" s="113" t="s">
        <v>3106</v>
      </c>
      <c r="F72" s="113" t="s">
        <v>1196</v>
      </c>
      <c r="G72" s="113" t="s">
        <v>1197</v>
      </c>
      <c r="H72" s="113" t="s">
        <v>3202</v>
      </c>
      <c r="I72" s="113" t="s">
        <v>2261</v>
      </c>
      <c r="J72" s="113" t="s">
        <v>1196</v>
      </c>
      <c r="K72" s="113" t="s">
        <v>1197</v>
      </c>
      <c r="L72" s="113" t="s">
        <v>3202</v>
      </c>
      <c r="M72" s="113" t="s">
        <v>2261</v>
      </c>
      <c r="N72" s="113" t="s">
        <v>3108</v>
      </c>
      <c r="O72" s="113" t="s">
        <v>2711</v>
      </c>
      <c r="P72" s="113" t="s">
        <v>2711</v>
      </c>
      <c r="Q72" s="113" t="s">
        <v>3106</v>
      </c>
      <c r="R72" s="113" t="s">
        <v>3334</v>
      </c>
      <c r="S72" s="114">
        <v>43614</v>
      </c>
      <c r="U72" s="114">
        <v>43615.430582372697</v>
      </c>
      <c r="V72" s="113" t="s">
        <v>3332</v>
      </c>
      <c r="W72" s="113" t="s">
        <v>3333</v>
      </c>
      <c r="X72" s="112" t="b">
        <v>0</v>
      </c>
      <c r="Y72" s="117" t="s">
        <v>1101</v>
      </c>
    </row>
    <row r="73" spans="1:25" ht="14.6" hidden="1" x14ac:dyDescent="0.4">
      <c r="A73" s="113" t="s">
        <v>793</v>
      </c>
      <c r="B73" s="113" t="s">
        <v>794</v>
      </c>
      <c r="C73" s="113" t="s">
        <v>794</v>
      </c>
      <c r="D73" s="112" t="b">
        <f t="shared" si="1"/>
        <v>1</v>
      </c>
      <c r="E73" s="113" t="s">
        <v>3106</v>
      </c>
      <c r="F73" s="113" t="s">
        <v>1160</v>
      </c>
      <c r="G73" s="113" t="s">
        <v>1246</v>
      </c>
      <c r="H73" s="113" t="s">
        <v>3107</v>
      </c>
      <c r="I73" s="113" t="s">
        <v>2119</v>
      </c>
      <c r="J73" s="113" t="s">
        <v>1160</v>
      </c>
      <c r="K73" s="113" t="s">
        <v>1246</v>
      </c>
      <c r="L73" s="113" t="s">
        <v>3107</v>
      </c>
      <c r="M73" s="113" t="s">
        <v>2119</v>
      </c>
      <c r="N73" s="113" t="s">
        <v>3108</v>
      </c>
      <c r="O73" s="113" t="s">
        <v>2722</v>
      </c>
      <c r="P73" s="113" t="s">
        <v>2722</v>
      </c>
      <c r="Q73" s="113" t="s">
        <v>3106</v>
      </c>
      <c r="R73" s="113" t="s">
        <v>3335</v>
      </c>
      <c r="S73" s="114">
        <v>43601</v>
      </c>
      <c r="U73" s="114">
        <v>43605.588405671297</v>
      </c>
      <c r="V73" s="113" t="s">
        <v>3336</v>
      </c>
      <c r="W73" s="113" t="s">
        <v>3337</v>
      </c>
      <c r="X73" s="112" t="b">
        <v>0</v>
      </c>
      <c r="Y73" s="117" t="s">
        <v>1109</v>
      </c>
    </row>
    <row r="74" spans="1:25" ht="14.6" hidden="1" x14ac:dyDescent="0.4">
      <c r="A74" s="113" t="s">
        <v>899</v>
      </c>
      <c r="B74" s="113" t="s">
        <v>900</v>
      </c>
      <c r="C74" s="113" t="s">
        <v>900</v>
      </c>
      <c r="D74" s="112" t="b">
        <f t="shared" si="1"/>
        <v>1</v>
      </c>
      <c r="E74" s="113" t="s">
        <v>3106</v>
      </c>
      <c r="F74" s="113" t="s">
        <v>1452</v>
      </c>
      <c r="G74" s="113" t="s">
        <v>1453</v>
      </c>
      <c r="H74" s="113" t="s">
        <v>3143</v>
      </c>
      <c r="I74" s="113" t="s">
        <v>3338</v>
      </c>
      <c r="J74" s="113" t="s">
        <v>1452</v>
      </c>
      <c r="K74" s="113" t="s">
        <v>1885</v>
      </c>
      <c r="L74" s="113" t="s">
        <v>3339</v>
      </c>
      <c r="M74" s="113" t="s">
        <v>2205</v>
      </c>
      <c r="N74" s="113" t="s">
        <v>3108</v>
      </c>
      <c r="O74" s="113" t="s">
        <v>3154</v>
      </c>
      <c r="P74" s="113" t="s">
        <v>3155</v>
      </c>
      <c r="Q74" s="113" t="s">
        <v>3106</v>
      </c>
      <c r="R74" s="113" t="s">
        <v>3340</v>
      </c>
      <c r="S74" s="114">
        <v>43601</v>
      </c>
      <c r="U74" s="114">
        <v>43605.537889085601</v>
      </c>
      <c r="V74" s="113" t="s">
        <v>3341</v>
      </c>
      <c r="W74" s="113" t="s">
        <v>3342</v>
      </c>
      <c r="X74" s="112" t="b">
        <v>0</v>
      </c>
      <c r="Y74" s="117" t="s">
        <v>1103</v>
      </c>
    </row>
    <row r="75" spans="1:25" ht="14.6" hidden="1" x14ac:dyDescent="0.4">
      <c r="A75" s="113" t="s">
        <v>899</v>
      </c>
      <c r="B75" s="113" t="s">
        <v>900</v>
      </c>
      <c r="C75" s="113" t="s">
        <v>900</v>
      </c>
      <c r="D75" s="112" t="b">
        <f t="shared" si="1"/>
        <v>1</v>
      </c>
      <c r="E75" s="113" t="s">
        <v>3106</v>
      </c>
      <c r="F75" s="113" t="s">
        <v>1452</v>
      </c>
      <c r="G75" s="113" t="s">
        <v>1453</v>
      </c>
      <c r="H75" s="113" t="s">
        <v>3143</v>
      </c>
      <c r="I75" s="113" t="s">
        <v>3338</v>
      </c>
      <c r="J75" s="113" t="s">
        <v>1452</v>
      </c>
      <c r="K75" s="113" t="s">
        <v>1890</v>
      </c>
      <c r="L75" s="113" t="s">
        <v>3343</v>
      </c>
      <c r="M75" s="113" t="s">
        <v>2206</v>
      </c>
      <c r="N75" s="113" t="s">
        <v>3108</v>
      </c>
      <c r="O75" s="113" t="s">
        <v>3154</v>
      </c>
      <c r="P75" s="113" t="s">
        <v>3155</v>
      </c>
      <c r="Q75" s="113" t="s">
        <v>3106</v>
      </c>
      <c r="R75" s="113" t="s">
        <v>3344</v>
      </c>
      <c r="S75" s="114">
        <v>43601</v>
      </c>
      <c r="U75" s="114">
        <v>43602.4360359606</v>
      </c>
      <c r="V75" s="113" t="s">
        <v>3341</v>
      </c>
      <c r="W75" s="113" t="s">
        <v>3342</v>
      </c>
      <c r="X75" s="112" t="b">
        <v>0</v>
      </c>
      <c r="Y75" s="117" t="s">
        <v>1103</v>
      </c>
    </row>
    <row r="76" spans="1:25" ht="14.6" hidden="1" x14ac:dyDescent="0.4">
      <c r="A76" s="113" t="s">
        <v>819</v>
      </c>
      <c r="B76" s="113" t="s">
        <v>831</v>
      </c>
      <c r="C76" s="113" t="s">
        <v>3112</v>
      </c>
      <c r="D76" s="112" t="b">
        <f t="shared" si="1"/>
        <v>0</v>
      </c>
      <c r="E76" s="113" t="s">
        <v>3106</v>
      </c>
      <c r="F76" s="113" t="s">
        <v>1160</v>
      </c>
      <c r="G76" s="113" t="s">
        <v>1183</v>
      </c>
      <c r="H76" s="113" t="s">
        <v>3113</v>
      </c>
      <c r="I76" s="113" t="s">
        <v>3114</v>
      </c>
      <c r="J76" s="113" t="s">
        <v>1452</v>
      </c>
      <c r="K76" s="113" t="s">
        <v>1453</v>
      </c>
      <c r="L76" s="113" t="s">
        <v>3143</v>
      </c>
      <c r="M76" s="113" t="s">
        <v>2144</v>
      </c>
      <c r="N76" s="113" t="s">
        <v>3108</v>
      </c>
      <c r="O76" s="113" t="s">
        <v>2742</v>
      </c>
      <c r="P76" s="113" t="s">
        <v>2742</v>
      </c>
      <c r="Q76" s="113" t="s">
        <v>3106</v>
      </c>
      <c r="R76" s="113" t="s">
        <v>3345</v>
      </c>
      <c r="S76" s="114">
        <v>43592</v>
      </c>
      <c r="U76" s="114">
        <v>43595.517654710602</v>
      </c>
      <c r="V76" s="113" t="s">
        <v>3117</v>
      </c>
      <c r="W76" s="113"/>
      <c r="X76" s="112" t="b">
        <v>0</v>
      </c>
      <c r="Y76" s="117"/>
    </row>
    <row r="77" spans="1:25" ht="14.6" hidden="1" x14ac:dyDescent="0.4">
      <c r="A77" s="113" t="s">
        <v>930</v>
      </c>
      <c r="B77" s="113" t="s">
        <v>931</v>
      </c>
      <c r="C77" s="113" t="s">
        <v>931</v>
      </c>
      <c r="D77" s="112" t="b">
        <f t="shared" si="1"/>
        <v>1</v>
      </c>
      <c r="E77" s="113" t="s">
        <v>3106</v>
      </c>
      <c r="F77" s="113" t="s">
        <v>1372</v>
      </c>
      <c r="G77" s="113" t="s">
        <v>1459</v>
      </c>
      <c r="H77" s="113" t="s">
        <v>3288</v>
      </c>
      <c r="I77" s="113" t="s">
        <v>2221</v>
      </c>
      <c r="J77" s="113" t="s">
        <v>1372</v>
      </c>
      <c r="K77" s="113" t="s">
        <v>1718</v>
      </c>
      <c r="L77" s="113" t="s">
        <v>3252</v>
      </c>
      <c r="M77" s="113" t="s">
        <v>2223</v>
      </c>
      <c r="N77" s="113" t="s">
        <v>3108</v>
      </c>
      <c r="O77" s="113" t="s">
        <v>2731</v>
      </c>
      <c r="P77" s="113" t="s">
        <v>2731</v>
      </c>
      <c r="Q77" s="113" t="s">
        <v>3106</v>
      </c>
      <c r="R77" s="113" t="s">
        <v>3346</v>
      </c>
      <c r="S77" s="114">
        <v>43592</v>
      </c>
      <c r="U77" s="114">
        <v>43593.436504479199</v>
      </c>
      <c r="V77" s="113" t="s">
        <v>3290</v>
      </c>
      <c r="W77" s="113" t="s">
        <v>3291</v>
      </c>
      <c r="X77" s="112" t="b">
        <v>1</v>
      </c>
      <c r="Y77" s="112" t="s">
        <v>1054</v>
      </c>
    </row>
    <row r="78" spans="1:25" ht="14.6" hidden="1" x14ac:dyDescent="0.4">
      <c r="A78" s="113" t="s">
        <v>705</v>
      </c>
      <c r="B78" s="113" t="s">
        <v>707</v>
      </c>
      <c r="C78" s="113" t="s">
        <v>707</v>
      </c>
      <c r="D78" s="112" t="b">
        <f t="shared" si="1"/>
        <v>1</v>
      </c>
      <c r="E78" s="113" t="s">
        <v>3106</v>
      </c>
      <c r="F78" s="113" t="s">
        <v>1160</v>
      </c>
      <c r="G78" s="113" t="s">
        <v>1246</v>
      </c>
      <c r="H78" s="113" t="s">
        <v>3107</v>
      </c>
      <c r="I78" s="113" t="s">
        <v>3347</v>
      </c>
      <c r="J78" s="113" t="s">
        <v>1396</v>
      </c>
      <c r="K78" s="113" t="s">
        <v>1397</v>
      </c>
      <c r="L78" s="113" t="s">
        <v>3176</v>
      </c>
      <c r="M78" s="113" t="s">
        <v>3348</v>
      </c>
      <c r="N78" s="113" t="s">
        <v>3108</v>
      </c>
      <c r="O78" s="113" t="s">
        <v>3154</v>
      </c>
      <c r="P78" s="113" t="s">
        <v>3155</v>
      </c>
      <c r="Q78" s="113" t="s">
        <v>3106</v>
      </c>
      <c r="R78" s="113" t="s">
        <v>3349</v>
      </c>
      <c r="S78" s="114">
        <v>43574</v>
      </c>
      <c r="U78" s="114">
        <v>43578.506028622702</v>
      </c>
      <c r="V78" s="113" t="s">
        <v>3350</v>
      </c>
      <c r="W78" s="113" t="s">
        <v>3351</v>
      </c>
      <c r="X78" s="112" t="b">
        <v>1</v>
      </c>
      <c r="Y78" s="117" t="s">
        <v>1054</v>
      </c>
    </row>
    <row r="79" spans="1:25" ht="14.6" hidden="1" x14ac:dyDescent="0.4">
      <c r="A79" s="113" t="s">
        <v>705</v>
      </c>
      <c r="B79" s="113" t="s">
        <v>707</v>
      </c>
      <c r="C79" s="113" t="s">
        <v>707</v>
      </c>
      <c r="D79" s="112" t="b">
        <f t="shared" si="1"/>
        <v>1</v>
      </c>
      <c r="E79" s="113" t="s">
        <v>3106</v>
      </c>
      <c r="F79" s="113" t="s">
        <v>1160</v>
      </c>
      <c r="G79" s="113" t="s">
        <v>1246</v>
      </c>
      <c r="H79" s="113" t="s">
        <v>3107</v>
      </c>
      <c r="I79" s="113" t="s">
        <v>3347</v>
      </c>
      <c r="J79" s="113" t="s">
        <v>1396</v>
      </c>
      <c r="K79" s="113" t="s">
        <v>1397</v>
      </c>
      <c r="L79" s="113" t="s">
        <v>3176</v>
      </c>
      <c r="M79" s="113" t="s">
        <v>3348</v>
      </c>
      <c r="N79" s="113" t="s">
        <v>3108</v>
      </c>
      <c r="O79" s="113" t="s">
        <v>2714</v>
      </c>
      <c r="P79" s="113" t="s">
        <v>3155</v>
      </c>
      <c r="Q79" s="113" t="s">
        <v>3106</v>
      </c>
      <c r="R79" s="113" t="s">
        <v>3352</v>
      </c>
      <c r="S79" s="114">
        <v>43574</v>
      </c>
      <c r="U79" s="114">
        <v>43578.455894791703</v>
      </c>
      <c r="V79" s="113" t="s">
        <v>3350</v>
      </c>
      <c r="W79" s="113" t="s">
        <v>3351</v>
      </c>
      <c r="X79" s="112" t="b">
        <v>1</v>
      </c>
      <c r="Y79" s="117" t="s">
        <v>1054</v>
      </c>
    </row>
    <row r="80" spans="1:25" ht="14.6" hidden="1" x14ac:dyDescent="0.4">
      <c r="A80" s="113" t="s">
        <v>705</v>
      </c>
      <c r="B80" s="113" t="s">
        <v>707</v>
      </c>
      <c r="C80" s="113" t="s">
        <v>707</v>
      </c>
      <c r="D80" s="112" t="b">
        <f t="shared" si="1"/>
        <v>1</v>
      </c>
      <c r="E80" s="113" t="s">
        <v>3106</v>
      </c>
      <c r="F80" s="113" t="s">
        <v>1160</v>
      </c>
      <c r="G80" s="113" t="s">
        <v>1246</v>
      </c>
      <c r="H80" s="113" t="s">
        <v>3107</v>
      </c>
      <c r="I80" s="113" t="s">
        <v>3347</v>
      </c>
      <c r="J80" s="113" t="s">
        <v>1396</v>
      </c>
      <c r="K80" s="113" t="s">
        <v>1397</v>
      </c>
      <c r="L80" s="113" t="s">
        <v>3176</v>
      </c>
      <c r="M80" s="113" t="s">
        <v>3348</v>
      </c>
      <c r="N80" s="113" t="s">
        <v>3108</v>
      </c>
      <c r="O80" s="113" t="s">
        <v>2711</v>
      </c>
      <c r="P80" s="113" t="s">
        <v>2711</v>
      </c>
      <c r="Q80" s="113" t="s">
        <v>3106</v>
      </c>
      <c r="R80" s="113" t="s">
        <v>3353</v>
      </c>
      <c r="S80" s="114">
        <v>43574</v>
      </c>
      <c r="U80" s="114">
        <v>43578.427026273101</v>
      </c>
      <c r="V80" s="113" t="s">
        <v>3350</v>
      </c>
      <c r="W80" s="113" t="s">
        <v>3351</v>
      </c>
      <c r="X80" s="112" t="b">
        <v>1</v>
      </c>
      <c r="Y80" s="117" t="s">
        <v>1054</v>
      </c>
    </row>
    <row r="81" spans="1:25" ht="14.6" hidden="1" x14ac:dyDescent="0.4">
      <c r="A81" s="113" t="s">
        <v>705</v>
      </c>
      <c r="B81" s="113" t="s">
        <v>707</v>
      </c>
      <c r="C81" s="113" t="s">
        <v>707</v>
      </c>
      <c r="D81" s="112" t="b">
        <f t="shared" si="1"/>
        <v>1</v>
      </c>
      <c r="E81" s="113" t="s">
        <v>3106</v>
      </c>
      <c r="F81" s="113" t="s">
        <v>1160</v>
      </c>
      <c r="G81" s="113" t="s">
        <v>1246</v>
      </c>
      <c r="H81" s="113" t="s">
        <v>3107</v>
      </c>
      <c r="I81" s="113" t="s">
        <v>3347</v>
      </c>
      <c r="J81" s="113" t="s">
        <v>1396</v>
      </c>
      <c r="K81" s="113" t="s">
        <v>1397</v>
      </c>
      <c r="L81" s="113" t="s">
        <v>3176</v>
      </c>
      <c r="M81" s="113" t="s">
        <v>3348</v>
      </c>
      <c r="N81" s="113" t="s">
        <v>3108</v>
      </c>
      <c r="O81" s="113" t="s">
        <v>2722</v>
      </c>
      <c r="P81" s="113" t="s">
        <v>2722</v>
      </c>
      <c r="Q81" s="113" t="s">
        <v>3106</v>
      </c>
      <c r="R81" s="113" t="s">
        <v>3354</v>
      </c>
      <c r="S81" s="114">
        <v>43574</v>
      </c>
      <c r="U81" s="114">
        <v>43578.423663541696</v>
      </c>
      <c r="V81" s="113" t="s">
        <v>3350</v>
      </c>
      <c r="W81" s="113" t="s">
        <v>3351</v>
      </c>
      <c r="X81" s="112" t="b">
        <v>1</v>
      </c>
      <c r="Y81" s="117" t="s">
        <v>1054</v>
      </c>
    </row>
    <row r="82" spans="1:25" ht="14.6" hidden="1" x14ac:dyDescent="0.4">
      <c r="A82" s="113" t="s">
        <v>285</v>
      </c>
      <c r="B82" s="113" t="s">
        <v>286</v>
      </c>
      <c r="C82" s="113" t="s">
        <v>286</v>
      </c>
      <c r="D82" s="112" t="b">
        <f t="shared" si="1"/>
        <v>1</v>
      </c>
      <c r="E82" s="113" t="s">
        <v>3106</v>
      </c>
      <c r="F82" s="113" t="s">
        <v>1452</v>
      </c>
      <c r="G82" s="113" t="s">
        <v>1453</v>
      </c>
      <c r="H82" s="113" t="s">
        <v>3143</v>
      </c>
      <c r="I82" s="113" t="s">
        <v>3355</v>
      </c>
      <c r="J82" s="113" t="s">
        <v>1452</v>
      </c>
      <c r="K82" s="113" t="s">
        <v>1453</v>
      </c>
      <c r="L82" s="113" t="s">
        <v>3143</v>
      </c>
      <c r="M82" s="113" t="s">
        <v>1494</v>
      </c>
      <c r="N82" s="113" t="s">
        <v>3108</v>
      </c>
      <c r="O82" s="113" t="s">
        <v>2722</v>
      </c>
      <c r="P82" s="113" t="s">
        <v>2722</v>
      </c>
      <c r="Q82" s="113" t="s">
        <v>3106</v>
      </c>
      <c r="R82" s="113" t="s">
        <v>3356</v>
      </c>
      <c r="S82" s="114">
        <v>43573</v>
      </c>
      <c r="U82" s="114">
        <v>43573.700209641203</v>
      </c>
      <c r="V82" s="113" t="s">
        <v>3357</v>
      </c>
      <c r="W82" s="113" t="s">
        <v>3358</v>
      </c>
      <c r="X82" s="112" t="b">
        <v>1</v>
      </c>
      <c r="Y82" s="117" t="s">
        <v>1054</v>
      </c>
    </row>
    <row r="83" spans="1:25" ht="14.6" hidden="1" x14ac:dyDescent="0.4">
      <c r="A83" s="113" t="s">
        <v>285</v>
      </c>
      <c r="B83" s="113" t="s">
        <v>286</v>
      </c>
      <c r="C83" s="113" t="s">
        <v>286</v>
      </c>
      <c r="D83" s="112" t="b">
        <f t="shared" si="1"/>
        <v>1</v>
      </c>
      <c r="E83" s="113" t="s">
        <v>3106</v>
      </c>
      <c r="F83" s="113" t="s">
        <v>1452</v>
      </c>
      <c r="G83" s="113" t="s">
        <v>1453</v>
      </c>
      <c r="H83" s="113" t="s">
        <v>3143</v>
      </c>
      <c r="I83" s="113" t="s">
        <v>3355</v>
      </c>
      <c r="J83" s="113" t="s">
        <v>1452</v>
      </c>
      <c r="K83" s="113" t="s">
        <v>1453</v>
      </c>
      <c r="L83" s="113" t="s">
        <v>3143</v>
      </c>
      <c r="M83" s="113" t="s">
        <v>1494</v>
      </c>
      <c r="N83" s="113" t="s">
        <v>3108</v>
      </c>
      <c r="O83" s="113" t="s">
        <v>2711</v>
      </c>
      <c r="P83" s="113" t="s">
        <v>2711</v>
      </c>
      <c r="Q83" s="113" t="s">
        <v>3106</v>
      </c>
      <c r="R83" s="113" t="s">
        <v>3359</v>
      </c>
      <c r="S83" s="114">
        <v>43573</v>
      </c>
      <c r="U83" s="114">
        <v>43573.694949456003</v>
      </c>
      <c r="V83" s="113" t="s">
        <v>3357</v>
      </c>
      <c r="W83" s="113" t="s">
        <v>3358</v>
      </c>
      <c r="X83" s="112" t="b">
        <v>1</v>
      </c>
      <c r="Y83" s="117" t="s">
        <v>1054</v>
      </c>
    </row>
    <row r="84" spans="1:25" ht="14.6" hidden="1" x14ac:dyDescent="0.4">
      <c r="A84" s="113" t="s">
        <v>285</v>
      </c>
      <c r="B84" s="113" t="s">
        <v>286</v>
      </c>
      <c r="C84" s="113" t="s">
        <v>286</v>
      </c>
      <c r="D84" s="112" t="b">
        <f t="shared" si="1"/>
        <v>1</v>
      </c>
      <c r="E84" s="113" t="s">
        <v>3106</v>
      </c>
      <c r="F84" s="113" t="s">
        <v>1452</v>
      </c>
      <c r="G84" s="113" t="s">
        <v>1453</v>
      </c>
      <c r="H84" s="113" t="s">
        <v>3143</v>
      </c>
      <c r="I84" s="113" t="s">
        <v>3355</v>
      </c>
      <c r="J84" s="113" t="s">
        <v>1452</v>
      </c>
      <c r="K84" s="113" t="s">
        <v>1453</v>
      </c>
      <c r="L84" s="113" t="s">
        <v>3143</v>
      </c>
      <c r="M84" s="113" t="s">
        <v>1494</v>
      </c>
      <c r="N84" s="113" t="s">
        <v>3108</v>
      </c>
      <c r="O84" s="113" t="s">
        <v>2742</v>
      </c>
      <c r="P84" s="113" t="s">
        <v>2742</v>
      </c>
      <c r="Q84" s="113" t="s">
        <v>3106</v>
      </c>
      <c r="R84" s="113" t="s">
        <v>3360</v>
      </c>
      <c r="S84" s="114">
        <v>43573</v>
      </c>
      <c r="U84" s="114">
        <v>43573.688395752302</v>
      </c>
      <c r="V84" s="113" t="s">
        <v>3357</v>
      </c>
      <c r="W84" s="113" t="s">
        <v>3358</v>
      </c>
      <c r="X84" s="112" t="b">
        <v>1</v>
      </c>
      <c r="Y84" s="117" t="s">
        <v>1054</v>
      </c>
    </row>
    <row r="85" spans="1:25" ht="14.6" hidden="1" x14ac:dyDescent="0.4">
      <c r="A85" s="113" t="s">
        <v>285</v>
      </c>
      <c r="B85" s="113" t="s">
        <v>286</v>
      </c>
      <c r="C85" s="113" t="s">
        <v>286</v>
      </c>
      <c r="D85" s="112" t="b">
        <f t="shared" si="1"/>
        <v>1</v>
      </c>
      <c r="E85" s="113" t="s">
        <v>3106</v>
      </c>
      <c r="F85" s="113" t="s">
        <v>1452</v>
      </c>
      <c r="G85" s="113" t="s">
        <v>1453</v>
      </c>
      <c r="H85" s="113" t="s">
        <v>3143</v>
      </c>
      <c r="I85" s="113" t="s">
        <v>3355</v>
      </c>
      <c r="J85" s="113" t="s">
        <v>1452</v>
      </c>
      <c r="K85" s="113" t="s">
        <v>1453</v>
      </c>
      <c r="L85" s="113" t="s">
        <v>3143</v>
      </c>
      <c r="M85" s="113" t="s">
        <v>1494</v>
      </c>
      <c r="N85" s="113" t="s">
        <v>3108</v>
      </c>
      <c r="O85" s="113" t="s">
        <v>2740</v>
      </c>
      <c r="P85" s="113" t="s">
        <v>2740</v>
      </c>
      <c r="Q85" s="113" t="s">
        <v>3106</v>
      </c>
      <c r="R85" s="113" t="s">
        <v>3361</v>
      </c>
      <c r="S85" s="114">
        <v>43573</v>
      </c>
      <c r="U85" s="114">
        <v>43573.684323113397</v>
      </c>
      <c r="V85" s="113" t="s">
        <v>3357</v>
      </c>
      <c r="W85" s="113" t="s">
        <v>3358</v>
      </c>
      <c r="X85" s="112" t="b">
        <v>1</v>
      </c>
      <c r="Y85" s="117" t="s">
        <v>1054</v>
      </c>
    </row>
    <row r="86" spans="1:25" ht="14.6" hidden="1" x14ac:dyDescent="0.4">
      <c r="A86" s="113" t="s">
        <v>285</v>
      </c>
      <c r="B86" s="113" t="s">
        <v>286</v>
      </c>
      <c r="C86" s="113" t="s">
        <v>286</v>
      </c>
      <c r="D86" s="112" t="b">
        <f t="shared" si="1"/>
        <v>1</v>
      </c>
      <c r="E86" s="113" t="s">
        <v>3106</v>
      </c>
      <c r="F86" s="113" t="s">
        <v>1452</v>
      </c>
      <c r="G86" s="113" t="s">
        <v>1453</v>
      </c>
      <c r="H86" s="113" t="s">
        <v>3143</v>
      </c>
      <c r="I86" s="113" t="s">
        <v>3355</v>
      </c>
      <c r="J86" s="113" t="s">
        <v>1452</v>
      </c>
      <c r="K86" s="113" t="s">
        <v>1453</v>
      </c>
      <c r="L86" s="113" t="s">
        <v>3143</v>
      </c>
      <c r="M86" s="113" t="s">
        <v>1494</v>
      </c>
      <c r="N86" s="113" t="s">
        <v>3108</v>
      </c>
      <c r="O86" s="113" t="s">
        <v>2731</v>
      </c>
      <c r="P86" s="113" t="s">
        <v>2731</v>
      </c>
      <c r="Q86" s="113" t="s">
        <v>3106</v>
      </c>
      <c r="R86" s="113" t="s">
        <v>3362</v>
      </c>
      <c r="S86" s="114">
        <v>43573</v>
      </c>
      <c r="U86" s="114">
        <v>43573.678267048599</v>
      </c>
      <c r="V86" s="113" t="s">
        <v>3357</v>
      </c>
      <c r="W86" s="113" t="s">
        <v>3358</v>
      </c>
      <c r="X86" s="112" t="b">
        <v>1</v>
      </c>
      <c r="Y86" s="117" t="s">
        <v>1054</v>
      </c>
    </row>
    <row r="87" spans="1:25" ht="14.6" hidden="1" x14ac:dyDescent="0.4">
      <c r="A87" s="113" t="s">
        <v>285</v>
      </c>
      <c r="B87" s="113" t="s">
        <v>286</v>
      </c>
      <c r="C87" s="113" t="s">
        <v>286</v>
      </c>
      <c r="D87" s="112" t="b">
        <f t="shared" si="1"/>
        <v>1</v>
      </c>
      <c r="E87" s="113" t="s">
        <v>3106</v>
      </c>
      <c r="F87" s="113" t="s">
        <v>1452</v>
      </c>
      <c r="G87" s="113" t="s">
        <v>1453</v>
      </c>
      <c r="H87" s="113" t="s">
        <v>3143</v>
      </c>
      <c r="I87" s="113" t="s">
        <v>3355</v>
      </c>
      <c r="J87" s="113" t="s">
        <v>1452</v>
      </c>
      <c r="K87" s="113" t="s">
        <v>1453</v>
      </c>
      <c r="L87" s="113" t="s">
        <v>3143</v>
      </c>
      <c r="M87" s="113" t="s">
        <v>1494</v>
      </c>
      <c r="N87" s="113" t="s">
        <v>3108</v>
      </c>
      <c r="O87" s="113" t="s">
        <v>3154</v>
      </c>
      <c r="P87" s="113" t="s">
        <v>3155</v>
      </c>
      <c r="Q87" s="113" t="s">
        <v>3106</v>
      </c>
      <c r="R87" s="113" t="s">
        <v>3363</v>
      </c>
      <c r="S87" s="114">
        <v>43573</v>
      </c>
      <c r="U87" s="114">
        <v>43573.670469907403</v>
      </c>
      <c r="V87" s="113" t="s">
        <v>3357</v>
      </c>
      <c r="W87" s="113" t="s">
        <v>3358</v>
      </c>
      <c r="X87" s="112" t="b">
        <v>1</v>
      </c>
      <c r="Y87" s="117" t="s">
        <v>1054</v>
      </c>
    </row>
    <row r="88" spans="1:25" ht="14.6" hidden="1" x14ac:dyDescent="0.4">
      <c r="A88" s="113" t="s">
        <v>285</v>
      </c>
      <c r="B88" s="113" t="s">
        <v>286</v>
      </c>
      <c r="C88" s="113" t="s">
        <v>286</v>
      </c>
      <c r="D88" s="112" t="b">
        <f t="shared" si="1"/>
        <v>1</v>
      </c>
      <c r="E88" s="113" t="s">
        <v>3106</v>
      </c>
      <c r="F88" s="113" t="s">
        <v>1452</v>
      </c>
      <c r="G88" s="113" t="s">
        <v>1453</v>
      </c>
      <c r="H88" s="113" t="s">
        <v>3143</v>
      </c>
      <c r="I88" s="113" t="s">
        <v>3355</v>
      </c>
      <c r="J88" s="113" t="s">
        <v>1452</v>
      </c>
      <c r="K88" s="113" t="s">
        <v>1453</v>
      </c>
      <c r="L88" s="113" t="s">
        <v>3143</v>
      </c>
      <c r="M88" s="113" t="s">
        <v>1494</v>
      </c>
      <c r="N88" s="113" t="s">
        <v>3108</v>
      </c>
      <c r="O88" s="113" t="s">
        <v>2714</v>
      </c>
      <c r="P88" s="113" t="s">
        <v>3155</v>
      </c>
      <c r="Q88" s="113" t="s">
        <v>3106</v>
      </c>
      <c r="R88" s="113" t="s">
        <v>3364</v>
      </c>
      <c r="S88" s="114">
        <v>43573</v>
      </c>
      <c r="U88" s="114">
        <v>43573.616923113397</v>
      </c>
      <c r="V88" s="113" t="s">
        <v>3357</v>
      </c>
      <c r="W88" s="113" t="s">
        <v>3358</v>
      </c>
      <c r="X88" s="112" t="b">
        <v>1</v>
      </c>
      <c r="Y88" s="117" t="s">
        <v>1054</v>
      </c>
    </row>
    <row r="89" spans="1:25" ht="14.6" hidden="1" x14ac:dyDescent="0.4">
      <c r="A89" s="113" t="s">
        <v>893</v>
      </c>
      <c r="B89" s="113" t="s">
        <v>894</v>
      </c>
      <c r="C89" s="113" t="s">
        <v>894</v>
      </c>
      <c r="D89" s="112" t="b">
        <f t="shared" si="1"/>
        <v>1</v>
      </c>
      <c r="E89" s="113" t="s">
        <v>3106</v>
      </c>
      <c r="F89" s="113" t="s">
        <v>1452</v>
      </c>
      <c r="G89" s="113" t="s">
        <v>1453</v>
      </c>
      <c r="H89" s="113" t="s">
        <v>3143</v>
      </c>
      <c r="I89" s="113" t="s">
        <v>3365</v>
      </c>
      <c r="J89" s="113" t="s">
        <v>1452</v>
      </c>
      <c r="K89" s="113" t="s">
        <v>1453</v>
      </c>
      <c r="L89" s="113" t="s">
        <v>3143</v>
      </c>
      <c r="M89" s="113" t="s">
        <v>2202</v>
      </c>
      <c r="N89" s="113" t="s">
        <v>3108</v>
      </c>
      <c r="O89" s="113" t="s">
        <v>3154</v>
      </c>
      <c r="P89" s="113" t="s">
        <v>3155</v>
      </c>
      <c r="Q89" s="113" t="s">
        <v>3106</v>
      </c>
      <c r="R89" s="113" t="s">
        <v>3366</v>
      </c>
      <c r="S89" s="114">
        <v>43571</v>
      </c>
      <c r="U89" s="114">
        <v>43572.410747187503</v>
      </c>
      <c r="V89" s="113" t="s">
        <v>3367</v>
      </c>
      <c r="W89" s="113" t="s">
        <v>3368</v>
      </c>
      <c r="X89" s="112" t="b">
        <v>1</v>
      </c>
      <c r="Y89" s="117" t="s">
        <v>1054</v>
      </c>
    </row>
    <row r="90" spans="1:25" ht="14.6" hidden="1" x14ac:dyDescent="0.4">
      <c r="A90" s="113" t="s">
        <v>893</v>
      </c>
      <c r="B90" s="113" t="s">
        <v>894</v>
      </c>
      <c r="C90" s="113" t="s">
        <v>894</v>
      </c>
      <c r="D90" s="112" t="b">
        <f t="shared" si="1"/>
        <v>1</v>
      </c>
      <c r="E90" s="113" t="s">
        <v>3106</v>
      </c>
      <c r="F90" s="113" t="s">
        <v>1452</v>
      </c>
      <c r="G90" s="113" t="s">
        <v>1453</v>
      </c>
      <c r="H90" s="113" t="s">
        <v>3143</v>
      </c>
      <c r="I90" s="113" t="s">
        <v>3365</v>
      </c>
      <c r="J90" s="113" t="s">
        <v>1452</v>
      </c>
      <c r="K90" s="113" t="s">
        <v>1453</v>
      </c>
      <c r="L90" s="113" t="s">
        <v>3143</v>
      </c>
      <c r="M90" s="113" t="s">
        <v>2202</v>
      </c>
      <c r="N90" s="113" t="s">
        <v>3108</v>
      </c>
      <c r="O90" s="113" t="s">
        <v>2742</v>
      </c>
      <c r="P90" s="113" t="s">
        <v>2742</v>
      </c>
      <c r="Q90" s="113" t="s">
        <v>3106</v>
      </c>
      <c r="R90" s="113" t="s">
        <v>3369</v>
      </c>
      <c r="S90" s="114">
        <v>43571</v>
      </c>
      <c r="U90" s="114">
        <v>43571.732846794002</v>
      </c>
      <c r="V90" s="113" t="s">
        <v>3367</v>
      </c>
      <c r="W90" s="113" t="s">
        <v>3368</v>
      </c>
      <c r="X90" s="112" t="b">
        <v>1</v>
      </c>
      <c r="Y90" s="117" t="s">
        <v>1054</v>
      </c>
    </row>
    <row r="91" spans="1:25" ht="14.6" hidden="1" x14ac:dyDescent="0.4">
      <c r="A91" s="113" t="s">
        <v>893</v>
      </c>
      <c r="B91" s="113" t="s">
        <v>894</v>
      </c>
      <c r="C91" s="113" t="s">
        <v>894</v>
      </c>
      <c r="D91" s="112" t="b">
        <f t="shared" si="1"/>
        <v>1</v>
      </c>
      <c r="E91" s="113" t="s">
        <v>3106</v>
      </c>
      <c r="F91" s="113" t="s">
        <v>1452</v>
      </c>
      <c r="G91" s="113" t="s">
        <v>1453</v>
      </c>
      <c r="H91" s="113" t="s">
        <v>3143</v>
      </c>
      <c r="I91" s="113" t="s">
        <v>3365</v>
      </c>
      <c r="J91" s="113" t="s">
        <v>1452</v>
      </c>
      <c r="K91" s="113" t="s">
        <v>1453</v>
      </c>
      <c r="L91" s="113" t="s">
        <v>3143</v>
      </c>
      <c r="M91" s="113" t="s">
        <v>2202</v>
      </c>
      <c r="N91" s="113" t="s">
        <v>3108</v>
      </c>
      <c r="O91" s="113" t="s">
        <v>2711</v>
      </c>
      <c r="P91" s="113" t="s">
        <v>2711</v>
      </c>
      <c r="Q91" s="113" t="s">
        <v>3106</v>
      </c>
      <c r="R91" s="113" t="s">
        <v>3370</v>
      </c>
      <c r="S91" s="114">
        <v>43571</v>
      </c>
      <c r="U91" s="114">
        <v>43571.7275349884</v>
      </c>
      <c r="V91" s="113" t="s">
        <v>3367</v>
      </c>
      <c r="W91" s="113" t="s">
        <v>3368</v>
      </c>
      <c r="X91" s="112" t="b">
        <v>1</v>
      </c>
      <c r="Y91" s="117" t="s">
        <v>1054</v>
      </c>
    </row>
    <row r="92" spans="1:25" ht="14.6" hidden="1" x14ac:dyDescent="0.4">
      <c r="A92" s="113" t="s">
        <v>893</v>
      </c>
      <c r="B92" s="113" t="s">
        <v>894</v>
      </c>
      <c r="C92" s="113" t="s">
        <v>894</v>
      </c>
      <c r="D92" s="112" t="b">
        <f t="shared" si="1"/>
        <v>1</v>
      </c>
      <c r="E92" s="113" t="s">
        <v>3106</v>
      </c>
      <c r="F92" s="113" t="s">
        <v>1452</v>
      </c>
      <c r="G92" s="113" t="s">
        <v>1453</v>
      </c>
      <c r="H92" s="113" t="s">
        <v>3143</v>
      </c>
      <c r="I92" s="113" t="s">
        <v>3365</v>
      </c>
      <c r="J92" s="113" t="s">
        <v>1452</v>
      </c>
      <c r="K92" s="113" t="s">
        <v>1453</v>
      </c>
      <c r="L92" s="113" t="s">
        <v>3143</v>
      </c>
      <c r="M92" s="113" t="s">
        <v>2202</v>
      </c>
      <c r="N92" s="113" t="s">
        <v>3108</v>
      </c>
      <c r="O92" s="113" t="s">
        <v>2722</v>
      </c>
      <c r="P92" s="113" t="s">
        <v>2722</v>
      </c>
      <c r="Q92" s="113" t="s">
        <v>3106</v>
      </c>
      <c r="R92" s="113" t="s">
        <v>3371</v>
      </c>
      <c r="S92" s="114">
        <v>43571</v>
      </c>
      <c r="U92" s="114">
        <v>43571.722338888903</v>
      </c>
      <c r="V92" s="113" t="s">
        <v>3367</v>
      </c>
      <c r="W92" s="113" t="s">
        <v>3368</v>
      </c>
      <c r="X92" s="112" t="b">
        <v>1</v>
      </c>
      <c r="Y92" s="117" t="s">
        <v>1054</v>
      </c>
    </row>
    <row r="93" spans="1:25" ht="14.6" hidden="1" x14ac:dyDescent="0.4">
      <c r="A93" s="113" t="s">
        <v>893</v>
      </c>
      <c r="B93" s="113" t="s">
        <v>894</v>
      </c>
      <c r="C93" s="113" t="s">
        <v>894</v>
      </c>
      <c r="D93" s="112" t="b">
        <f t="shared" si="1"/>
        <v>1</v>
      </c>
      <c r="E93" s="113" t="s">
        <v>3106</v>
      </c>
      <c r="F93" s="113" t="s">
        <v>1452</v>
      </c>
      <c r="G93" s="113" t="s">
        <v>1453</v>
      </c>
      <c r="H93" s="113" t="s">
        <v>3143</v>
      </c>
      <c r="I93" s="113" t="s">
        <v>3365</v>
      </c>
      <c r="J93" s="113" t="s">
        <v>1452</v>
      </c>
      <c r="K93" s="113" t="s">
        <v>1453</v>
      </c>
      <c r="L93" s="113" t="s">
        <v>3143</v>
      </c>
      <c r="M93" s="113" t="s">
        <v>2202</v>
      </c>
      <c r="N93" s="113" t="s">
        <v>3108</v>
      </c>
      <c r="O93" s="113" t="s">
        <v>2714</v>
      </c>
      <c r="P93" s="113" t="s">
        <v>3155</v>
      </c>
      <c r="Q93" s="113" t="s">
        <v>3106</v>
      </c>
      <c r="R93" s="113" t="s">
        <v>3372</v>
      </c>
      <c r="S93" s="114">
        <v>43571</v>
      </c>
      <c r="U93" s="114">
        <v>43571.690923993097</v>
      </c>
      <c r="V93" s="113" t="s">
        <v>3367</v>
      </c>
      <c r="W93" s="113" t="s">
        <v>3368</v>
      </c>
      <c r="X93" s="112" t="b">
        <v>1</v>
      </c>
      <c r="Y93" s="117" t="s">
        <v>1054</v>
      </c>
    </row>
    <row r="94" spans="1:25" ht="14.6" hidden="1" x14ac:dyDescent="0.4">
      <c r="A94" s="113" t="s">
        <v>73</v>
      </c>
      <c r="B94" s="113" t="s">
        <v>74</v>
      </c>
      <c r="C94" s="113" t="s">
        <v>74</v>
      </c>
      <c r="D94" s="112" t="b">
        <f t="shared" si="1"/>
        <v>1</v>
      </c>
      <c r="E94" s="113" t="s">
        <v>3106</v>
      </c>
      <c r="F94" s="113" t="s">
        <v>1160</v>
      </c>
      <c r="G94" s="113" t="s">
        <v>1166</v>
      </c>
      <c r="H94" s="113" t="s">
        <v>3128</v>
      </c>
      <c r="I94" s="113" t="s">
        <v>1239</v>
      </c>
      <c r="J94" s="113" t="s">
        <v>1160</v>
      </c>
      <c r="K94" s="113" t="s">
        <v>1166</v>
      </c>
      <c r="L94" s="113" t="s">
        <v>3128</v>
      </c>
      <c r="M94" s="113" t="s">
        <v>1239</v>
      </c>
      <c r="N94" s="113" t="s">
        <v>3108</v>
      </c>
      <c r="O94" s="113" t="s">
        <v>2722</v>
      </c>
      <c r="P94" s="113" t="s">
        <v>2722</v>
      </c>
      <c r="Q94" s="113" t="s">
        <v>3106</v>
      </c>
      <c r="R94" s="113" t="s">
        <v>3373</v>
      </c>
      <c r="S94" s="114">
        <v>43570</v>
      </c>
      <c r="U94" s="114">
        <v>43570.488897916701</v>
      </c>
      <c r="V94" s="113" t="s">
        <v>3374</v>
      </c>
      <c r="W94" s="113" t="s">
        <v>3375</v>
      </c>
      <c r="X94" s="112" t="b">
        <v>1</v>
      </c>
      <c r="Y94" s="112" t="s">
        <v>1050</v>
      </c>
    </row>
    <row r="95" spans="1:25" ht="14.6" hidden="1" x14ac:dyDescent="0.4">
      <c r="A95" s="113" t="s">
        <v>73</v>
      </c>
      <c r="B95" s="113" t="s">
        <v>74</v>
      </c>
      <c r="C95" s="113" t="s">
        <v>74</v>
      </c>
      <c r="D95" s="112" t="b">
        <f t="shared" si="1"/>
        <v>1</v>
      </c>
      <c r="E95" s="113" t="s">
        <v>3106</v>
      </c>
      <c r="F95" s="113" t="s">
        <v>1160</v>
      </c>
      <c r="G95" s="113" t="s">
        <v>1166</v>
      </c>
      <c r="H95" s="113" t="s">
        <v>3128</v>
      </c>
      <c r="I95" s="113" t="s">
        <v>1239</v>
      </c>
      <c r="J95" s="113" t="s">
        <v>1160</v>
      </c>
      <c r="K95" s="113" t="s">
        <v>1166</v>
      </c>
      <c r="L95" s="113" t="s">
        <v>3128</v>
      </c>
      <c r="M95" s="113" t="s">
        <v>1239</v>
      </c>
      <c r="N95" s="113" t="s">
        <v>3108</v>
      </c>
      <c r="O95" s="113" t="s">
        <v>3154</v>
      </c>
      <c r="P95" s="113" t="s">
        <v>3155</v>
      </c>
      <c r="Q95" s="113" t="s">
        <v>3106</v>
      </c>
      <c r="R95" s="113" t="s">
        <v>3376</v>
      </c>
      <c r="S95" s="114">
        <v>43570</v>
      </c>
      <c r="U95" s="114">
        <v>43570.4777007292</v>
      </c>
      <c r="V95" s="113" t="s">
        <v>3374</v>
      </c>
      <c r="W95" s="113" t="s">
        <v>3375</v>
      </c>
      <c r="X95" s="112" t="b">
        <v>1</v>
      </c>
      <c r="Y95" s="112" t="s">
        <v>1050</v>
      </c>
    </row>
    <row r="96" spans="1:25" ht="14.6" hidden="1" x14ac:dyDescent="0.4">
      <c r="A96" s="113" t="s">
        <v>367</v>
      </c>
      <c r="B96" s="113" t="s">
        <v>368</v>
      </c>
      <c r="C96" s="113" t="s">
        <v>368</v>
      </c>
      <c r="D96" s="112" t="b">
        <f t="shared" si="1"/>
        <v>1</v>
      </c>
      <c r="E96" s="113" t="s">
        <v>3106</v>
      </c>
      <c r="F96" s="113" t="s">
        <v>1258</v>
      </c>
      <c r="G96" s="113" t="s">
        <v>1338</v>
      </c>
      <c r="H96" s="113" t="s">
        <v>3377</v>
      </c>
      <c r="I96" s="113" t="s">
        <v>3378</v>
      </c>
      <c r="J96" s="113" t="s">
        <v>1258</v>
      </c>
      <c r="K96" s="113" t="s">
        <v>1338</v>
      </c>
      <c r="L96" s="113" t="s">
        <v>3377</v>
      </c>
      <c r="M96" s="113" t="s">
        <v>1574</v>
      </c>
      <c r="N96" s="113" t="s">
        <v>3108</v>
      </c>
      <c r="O96" s="113" t="s">
        <v>2742</v>
      </c>
      <c r="P96" s="113" t="s">
        <v>2742</v>
      </c>
      <c r="Q96" s="113" t="s">
        <v>3106</v>
      </c>
      <c r="R96" s="113" t="s">
        <v>3379</v>
      </c>
      <c r="S96" s="114">
        <v>43567</v>
      </c>
      <c r="U96" s="114">
        <v>43570.459811307897</v>
      </c>
      <c r="V96" s="113" t="s">
        <v>3380</v>
      </c>
      <c r="W96" s="113" t="s">
        <v>3381</v>
      </c>
      <c r="X96" s="112" t="b">
        <v>1</v>
      </c>
    </row>
    <row r="97" spans="1:25" ht="14.6" hidden="1" x14ac:dyDescent="0.4">
      <c r="A97" s="113" t="s">
        <v>811</v>
      </c>
      <c r="B97" s="113" t="s">
        <v>812</v>
      </c>
      <c r="C97" s="113" t="s">
        <v>812</v>
      </c>
      <c r="D97" s="112" t="b">
        <f t="shared" si="1"/>
        <v>1</v>
      </c>
      <c r="E97" s="113" t="s">
        <v>3106</v>
      </c>
      <c r="F97" s="113" t="s">
        <v>1160</v>
      </c>
      <c r="G97" s="113" t="s">
        <v>1246</v>
      </c>
      <c r="H97" s="113" t="s">
        <v>3107</v>
      </c>
      <c r="I97" s="113" t="s">
        <v>3297</v>
      </c>
      <c r="J97" s="113" t="s">
        <v>1160</v>
      </c>
      <c r="K97" s="113" t="s">
        <v>1246</v>
      </c>
      <c r="L97" s="113" t="s">
        <v>3107</v>
      </c>
      <c r="M97" s="113" t="s">
        <v>2130</v>
      </c>
      <c r="N97" s="113" t="s">
        <v>3108</v>
      </c>
      <c r="O97" s="113" t="s">
        <v>2722</v>
      </c>
      <c r="P97" s="113" t="s">
        <v>2722</v>
      </c>
      <c r="Q97" s="113" t="s">
        <v>3106</v>
      </c>
      <c r="R97" s="113" t="s">
        <v>3382</v>
      </c>
      <c r="S97" s="114">
        <v>43553</v>
      </c>
      <c r="U97" s="114">
        <v>43565.414303622703</v>
      </c>
      <c r="V97" s="113" t="s">
        <v>3299</v>
      </c>
      <c r="W97" s="113" t="s">
        <v>3300</v>
      </c>
      <c r="X97" s="112" t="b">
        <v>0</v>
      </c>
      <c r="Y97" s="117"/>
    </row>
    <row r="98" spans="1:25" ht="14.6" hidden="1" x14ac:dyDescent="0.4">
      <c r="A98" s="113" t="s">
        <v>787</v>
      </c>
      <c r="B98" s="113" t="s">
        <v>788</v>
      </c>
      <c r="C98" s="113" t="s">
        <v>788</v>
      </c>
      <c r="D98" s="112" t="b">
        <f t="shared" si="1"/>
        <v>1</v>
      </c>
      <c r="E98" s="113" t="s">
        <v>3106</v>
      </c>
      <c r="F98" s="113" t="s">
        <v>1160</v>
      </c>
      <c r="G98" s="113" t="s">
        <v>1246</v>
      </c>
      <c r="H98" s="113" t="s">
        <v>3107</v>
      </c>
      <c r="I98" s="113" t="s">
        <v>3383</v>
      </c>
      <c r="J98" s="113" t="s">
        <v>1160</v>
      </c>
      <c r="K98" s="113" t="s">
        <v>1246</v>
      </c>
      <c r="L98" s="113" t="s">
        <v>3107</v>
      </c>
      <c r="M98" s="113" t="s">
        <v>2114</v>
      </c>
      <c r="N98" s="113" t="s">
        <v>3108</v>
      </c>
      <c r="O98" s="113" t="s">
        <v>3154</v>
      </c>
      <c r="P98" s="113" t="s">
        <v>3155</v>
      </c>
      <c r="Q98" s="113" t="s">
        <v>3106</v>
      </c>
      <c r="R98" s="113" t="s">
        <v>3384</v>
      </c>
      <c r="S98" s="114">
        <v>43557</v>
      </c>
      <c r="U98" s="114">
        <v>43559.705789895801</v>
      </c>
      <c r="V98" s="113" t="s">
        <v>3385</v>
      </c>
      <c r="W98" s="113" t="s">
        <v>3386</v>
      </c>
      <c r="X98" s="112" t="b">
        <v>1</v>
      </c>
      <c r="Y98" s="112" t="s">
        <v>1050</v>
      </c>
    </row>
    <row r="99" spans="1:25" ht="14.6" hidden="1" x14ac:dyDescent="0.4">
      <c r="A99" s="113" t="s">
        <v>768</v>
      </c>
      <c r="B99" s="113" t="s">
        <v>769</v>
      </c>
      <c r="C99" s="113" t="s">
        <v>769</v>
      </c>
      <c r="D99" s="112" t="b">
        <f t="shared" si="1"/>
        <v>1</v>
      </c>
      <c r="E99" s="113" t="s">
        <v>3106</v>
      </c>
      <c r="F99" s="113" t="s">
        <v>1160</v>
      </c>
      <c r="G99" s="113" t="s">
        <v>1285</v>
      </c>
      <c r="H99" s="113" t="s">
        <v>3236</v>
      </c>
      <c r="I99" s="113" t="s">
        <v>3387</v>
      </c>
      <c r="J99" s="113" t="s">
        <v>1160</v>
      </c>
      <c r="K99" s="113" t="s">
        <v>1285</v>
      </c>
      <c r="L99" s="113" t="s">
        <v>3236</v>
      </c>
      <c r="M99" s="113" t="s">
        <v>2100</v>
      </c>
      <c r="N99" s="113" t="s">
        <v>3108</v>
      </c>
      <c r="O99" s="113" t="s">
        <v>2722</v>
      </c>
      <c r="P99" s="113" t="s">
        <v>2722</v>
      </c>
      <c r="Q99" s="113" t="s">
        <v>3106</v>
      </c>
      <c r="R99" s="113" t="s">
        <v>3388</v>
      </c>
      <c r="S99" s="114">
        <v>43557</v>
      </c>
      <c r="U99" s="114">
        <v>43559.6958842245</v>
      </c>
      <c r="V99" s="113" t="s">
        <v>3389</v>
      </c>
      <c r="W99" s="113" t="s">
        <v>3390</v>
      </c>
      <c r="X99" s="112" t="b">
        <v>1</v>
      </c>
      <c r="Y99" s="112" t="s">
        <v>1054</v>
      </c>
    </row>
    <row r="100" spans="1:25" ht="14.6" hidden="1" x14ac:dyDescent="0.4">
      <c r="A100" s="113" t="s">
        <v>819</v>
      </c>
      <c r="B100" s="113" t="s">
        <v>832</v>
      </c>
      <c r="C100" s="113" t="s">
        <v>3112</v>
      </c>
      <c r="D100" s="112" t="b">
        <f t="shared" si="1"/>
        <v>0</v>
      </c>
      <c r="E100" s="113" t="s">
        <v>3106</v>
      </c>
      <c r="F100" s="113" t="s">
        <v>1160</v>
      </c>
      <c r="G100" s="113" t="s">
        <v>1183</v>
      </c>
      <c r="H100" s="113" t="s">
        <v>3113</v>
      </c>
      <c r="I100" s="113" t="s">
        <v>3114</v>
      </c>
      <c r="J100" s="113" t="s">
        <v>1258</v>
      </c>
      <c r="K100" s="113" t="s">
        <v>1720</v>
      </c>
      <c r="L100" s="113" t="s">
        <v>3391</v>
      </c>
      <c r="M100" s="113" t="s">
        <v>1888</v>
      </c>
      <c r="N100" s="113" t="s">
        <v>3108</v>
      </c>
      <c r="O100" s="113" t="s">
        <v>3154</v>
      </c>
      <c r="P100" s="113" t="s">
        <v>3155</v>
      </c>
      <c r="Q100" s="113" t="s">
        <v>3106</v>
      </c>
      <c r="R100" s="113" t="s">
        <v>3392</v>
      </c>
      <c r="S100" s="114">
        <v>43556</v>
      </c>
      <c r="U100" s="114">
        <v>43559.681979085603</v>
      </c>
      <c r="V100" s="113" t="s">
        <v>3117</v>
      </c>
      <c r="W100" s="113"/>
      <c r="X100" s="112" t="b">
        <v>0</v>
      </c>
      <c r="Y100" s="117" t="s">
        <v>1054</v>
      </c>
    </row>
    <row r="101" spans="1:25" ht="14.6" hidden="1" x14ac:dyDescent="0.4">
      <c r="A101" s="113" t="s">
        <v>819</v>
      </c>
      <c r="B101" s="113" t="s">
        <v>846</v>
      </c>
      <c r="C101" s="113" t="s">
        <v>3112</v>
      </c>
      <c r="D101" s="112" t="b">
        <f t="shared" si="1"/>
        <v>0</v>
      </c>
      <c r="E101" s="113" t="s">
        <v>3106</v>
      </c>
      <c r="F101" s="113" t="s">
        <v>1160</v>
      </c>
      <c r="G101" s="113" t="s">
        <v>1183</v>
      </c>
      <c r="H101" s="113" t="s">
        <v>3113</v>
      </c>
      <c r="I101" s="113" t="s">
        <v>3114</v>
      </c>
      <c r="J101" s="113" t="s">
        <v>1591</v>
      </c>
      <c r="K101" s="113" t="s">
        <v>1867</v>
      </c>
      <c r="L101" s="113" t="s">
        <v>3393</v>
      </c>
      <c r="M101" s="113" t="s">
        <v>2157</v>
      </c>
      <c r="N101" s="113" t="s">
        <v>3108</v>
      </c>
      <c r="O101" s="113" t="s">
        <v>3154</v>
      </c>
      <c r="P101" s="113" t="s">
        <v>3155</v>
      </c>
      <c r="Q101" s="113" t="s">
        <v>3106</v>
      </c>
      <c r="R101" s="113" t="s">
        <v>3394</v>
      </c>
      <c r="S101" s="114">
        <v>43556</v>
      </c>
      <c r="U101" s="114">
        <v>43559.5297270023</v>
      </c>
      <c r="V101" s="113" t="s">
        <v>3117</v>
      </c>
      <c r="W101" s="113"/>
      <c r="X101" s="112" t="b">
        <v>0</v>
      </c>
      <c r="Y101" s="117" t="s">
        <v>1054</v>
      </c>
    </row>
    <row r="102" spans="1:25" ht="14.6" hidden="1" x14ac:dyDescent="0.4">
      <c r="A102" s="113" t="s">
        <v>819</v>
      </c>
      <c r="B102" s="113" t="s">
        <v>830</v>
      </c>
      <c r="C102" s="113" t="s">
        <v>3112</v>
      </c>
      <c r="D102" s="112" t="b">
        <f t="shared" si="1"/>
        <v>0</v>
      </c>
      <c r="E102" s="113" t="s">
        <v>3106</v>
      </c>
      <c r="F102" s="113" t="s">
        <v>1160</v>
      </c>
      <c r="G102" s="113" t="s">
        <v>1183</v>
      </c>
      <c r="H102" s="113" t="s">
        <v>3113</v>
      </c>
      <c r="I102" s="113" t="s">
        <v>3114</v>
      </c>
      <c r="J102" s="113" t="s">
        <v>1258</v>
      </c>
      <c r="K102" s="113" t="s">
        <v>1711</v>
      </c>
      <c r="L102" s="113" t="s">
        <v>3395</v>
      </c>
      <c r="M102" s="113" t="s">
        <v>2143</v>
      </c>
      <c r="N102" s="113" t="s">
        <v>3108</v>
      </c>
      <c r="O102" s="113" t="s">
        <v>3154</v>
      </c>
      <c r="P102" s="113" t="s">
        <v>3155</v>
      </c>
      <c r="Q102" s="113" t="s">
        <v>3106</v>
      </c>
      <c r="R102" s="113" t="s">
        <v>3396</v>
      </c>
      <c r="S102" s="114">
        <v>43556</v>
      </c>
      <c r="U102" s="114">
        <v>43559.4270589468</v>
      </c>
      <c r="V102" s="113" t="s">
        <v>3117</v>
      </c>
      <c r="W102" s="113"/>
      <c r="X102" s="112" t="b">
        <v>0</v>
      </c>
      <c r="Y102" s="117" t="s">
        <v>1054</v>
      </c>
    </row>
    <row r="103" spans="1:25" ht="14.6" hidden="1" x14ac:dyDescent="0.4">
      <c r="A103" s="113" t="s">
        <v>819</v>
      </c>
      <c r="B103" s="113" t="s">
        <v>830</v>
      </c>
      <c r="C103" s="113" t="s">
        <v>3112</v>
      </c>
      <c r="D103" s="112" t="b">
        <f t="shared" si="1"/>
        <v>0</v>
      </c>
      <c r="E103" s="113" t="s">
        <v>3106</v>
      </c>
      <c r="F103" s="113" t="s">
        <v>1160</v>
      </c>
      <c r="G103" s="113" t="s">
        <v>1183</v>
      </c>
      <c r="H103" s="113" t="s">
        <v>3113</v>
      </c>
      <c r="I103" s="113" t="s">
        <v>3114</v>
      </c>
      <c r="J103" s="113" t="s">
        <v>1258</v>
      </c>
      <c r="K103" s="113" t="s">
        <v>1711</v>
      </c>
      <c r="L103" s="113" t="s">
        <v>3395</v>
      </c>
      <c r="M103" s="113" t="s">
        <v>2143</v>
      </c>
      <c r="N103" s="113" t="s">
        <v>3108</v>
      </c>
      <c r="O103" s="113" t="s">
        <v>2722</v>
      </c>
      <c r="P103" s="113" t="s">
        <v>2722</v>
      </c>
      <c r="Q103" s="113" t="s">
        <v>3106</v>
      </c>
      <c r="R103" s="113" t="s">
        <v>3397</v>
      </c>
      <c r="S103" s="114">
        <v>43556</v>
      </c>
      <c r="U103" s="114">
        <v>43558.626762766202</v>
      </c>
      <c r="V103" s="113" t="s">
        <v>3117</v>
      </c>
      <c r="W103" s="113"/>
      <c r="X103" s="112" t="b">
        <v>0</v>
      </c>
      <c r="Y103" s="117" t="s">
        <v>1054</v>
      </c>
    </row>
    <row r="104" spans="1:25" ht="14.6" hidden="1" x14ac:dyDescent="0.4">
      <c r="A104" s="113" t="s">
        <v>819</v>
      </c>
      <c r="B104" s="113" t="s">
        <v>823</v>
      </c>
      <c r="C104" s="113" t="s">
        <v>3112</v>
      </c>
      <c r="D104" s="112" t="b">
        <f t="shared" si="1"/>
        <v>0</v>
      </c>
      <c r="E104" s="113" t="s">
        <v>3106</v>
      </c>
      <c r="F104" s="113" t="s">
        <v>1160</v>
      </c>
      <c r="G104" s="113" t="s">
        <v>1183</v>
      </c>
      <c r="H104" s="113" t="s">
        <v>3113</v>
      </c>
      <c r="I104" s="113" t="s">
        <v>3114</v>
      </c>
      <c r="J104" s="113" t="s">
        <v>1258</v>
      </c>
      <c r="K104" s="113" t="s">
        <v>1644</v>
      </c>
      <c r="L104" s="113" t="s">
        <v>3398</v>
      </c>
      <c r="M104" s="113" t="s">
        <v>2137</v>
      </c>
      <c r="N104" s="113" t="s">
        <v>3108</v>
      </c>
      <c r="O104" s="113" t="s">
        <v>3154</v>
      </c>
      <c r="P104" s="113" t="s">
        <v>3155</v>
      </c>
      <c r="Q104" s="113" t="s">
        <v>3106</v>
      </c>
      <c r="R104" s="113" t="s">
        <v>3399</v>
      </c>
      <c r="S104" s="114">
        <v>43556</v>
      </c>
      <c r="U104" s="114">
        <v>43558.615396527799</v>
      </c>
      <c r="V104" s="113" t="s">
        <v>3117</v>
      </c>
      <c r="W104" s="113"/>
      <c r="X104" s="112" t="b">
        <v>0</v>
      </c>
      <c r="Y104" s="117" t="s">
        <v>1054</v>
      </c>
    </row>
    <row r="105" spans="1:25" ht="14.6" hidden="1" x14ac:dyDescent="0.4">
      <c r="A105" s="113" t="s">
        <v>819</v>
      </c>
      <c r="B105" s="113" t="s">
        <v>829</v>
      </c>
      <c r="C105" s="113" t="s">
        <v>3112</v>
      </c>
      <c r="D105" s="112" t="b">
        <f t="shared" si="1"/>
        <v>0</v>
      </c>
      <c r="E105" s="113" t="s">
        <v>3106</v>
      </c>
      <c r="F105" s="113" t="s">
        <v>1160</v>
      </c>
      <c r="G105" s="113" t="s">
        <v>1183</v>
      </c>
      <c r="H105" s="113" t="s">
        <v>3113</v>
      </c>
      <c r="I105" s="113" t="s">
        <v>3114</v>
      </c>
      <c r="J105" s="113" t="s">
        <v>1258</v>
      </c>
      <c r="K105" s="113" t="s">
        <v>1707</v>
      </c>
      <c r="L105" s="113" t="s">
        <v>3400</v>
      </c>
      <c r="M105" s="113" t="s">
        <v>2142</v>
      </c>
      <c r="N105" s="113" t="s">
        <v>3108</v>
      </c>
      <c r="O105" s="113" t="s">
        <v>3154</v>
      </c>
      <c r="P105" s="113" t="s">
        <v>3155</v>
      </c>
      <c r="Q105" s="113" t="s">
        <v>3106</v>
      </c>
      <c r="R105" s="113" t="s">
        <v>3401</v>
      </c>
      <c r="S105" s="114">
        <v>43556</v>
      </c>
      <c r="U105" s="114">
        <v>43558.592682210598</v>
      </c>
      <c r="V105" s="113" t="s">
        <v>3117</v>
      </c>
      <c r="W105" s="113"/>
      <c r="X105" s="112" t="b">
        <v>0</v>
      </c>
      <c r="Y105" s="117" t="s">
        <v>1054</v>
      </c>
    </row>
    <row r="106" spans="1:25" ht="14.6" hidden="1" x14ac:dyDescent="0.4">
      <c r="A106" s="113" t="s">
        <v>819</v>
      </c>
      <c r="B106" s="113" t="s">
        <v>829</v>
      </c>
      <c r="C106" s="113" t="s">
        <v>3112</v>
      </c>
      <c r="D106" s="112" t="b">
        <f t="shared" si="1"/>
        <v>0</v>
      </c>
      <c r="E106" s="113" t="s">
        <v>3106</v>
      </c>
      <c r="F106" s="113" t="s">
        <v>1160</v>
      </c>
      <c r="G106" s="113" t="s">
        <v>1183</v>
      </c>
      <c r="H106" s="113" t="s">
        <v>3113</v>
      </c>
      <c r="I106" s="113" t="s">
        <v>3114</v>
      </c>
      <c r="J106" s="113" t="s">
        <v>1258</v>
      </c>
      <c r="K106" s="113" t="s">
        <v>1707</v>
      </c>
      <c r="L106" s="113" t="s">
        <v>3400</v>
      </c>
      <c r="M106" s="113" t="s">
        <v>2142</v>
      </c>
      <c r="N106" s="113" t="s">
        <v>3108</v>
      </c>
      <c r="O106" s="113" t="s">
        <v>2722</v>
      </c>
      <c r="P106" s="113" t="s">
        <v>2722</v>
      </c>
      <c r="Q106" s="113" t="s">
        <v>3106</v>
      </c>
      <c r="R106" s="113" t="s">
        <v>3402</v>
      </c>
      <c r="S106" s="114">
        <v>43556</v>
      </c>
      <c r="U106" s="114">
        <v>43558.5855647801</v>
      </c>
      <c r="V106" s="113" t="s">
        <v>3117</v>
      </c>
      <c r="W106" s="113"/>
      <c r="X106" s="112" t="b">
        <v>0</v>
      </c>
      <c r="Y106" s="117" t="s">
        <v>1054</v>
      </c>
    </row>
    <row r="107" spans="1:25" ht="14.6" hidden="1" x14ac:dyDescent="0.4">
      <c r="A107" s="113" t="s">
        <v>819</v>
      </c>
      <c r="B107" s="113" t="s">
        <v>822</v>
      </c>
      <c r="C107" s="113" t="s">
        <v>3112</v>
      </c>
      <c r="D107" s="112" t="b">
        <f t="shared" si="1"/>
        <v>0</v>
      </c>
      <c r="E107" s="113" t="s">
        <v>3106</v>
      </c>
      <c r="F107" s="113" t="s">
        <v>1160</v>
      </c>
      <c r="G107" s="113" t="s">
        <v>1183</v>
      </c>
      <c r="H107" s="113" t="s">
        <v>3113</v>
      </c>
      <c r="I107" s="113" t="s">
        <v>3114</v>
      </c>
      <c r="J107" s="113" t="s">
        <v>1452</v>
      </c>
      <c r="K107" s="113" t="s">
        <v>1836</v>
      </c>
      <c r="L107" s="113" t="s">
        <v>3403</v>
      </c>
      <c r="M107" s="113" t="s">
        <v>2136</v>
      </c>
      <c r="N107" s="113" t="s">
        <v>3108</v>
      </c>
      <c r="O107" s="113" t="s">
        <v>3154</v>
      </c>
      <c r="P107" s="113" t="s">
        <v>3155</v>
      </c>
      <c r="Q107" s="113" t="s">
        <v>3106</v>
      </c>
      <c r="R107" s="113" t="s">
        <v>3404</v>
      </c>
      <c r="S107" s="114">
        <v>43556</v>
      </c>
      <c r="U107" s="114">
        <v>43558.5531435995</v>
      </c>
      <c r="V107" s="113" t="s">
        <v>3117</v>
      </c>
      <c r="W107" s="113"/>
      <c r="X107" s="112" t="b">
        <v>0</v>
      </c>
      <c r="Y107" s="117" t="s">
        <v>1054</v>
      </c>
    </row>
    <row r="108" spans="1:25" ht="14.6" hidden="1" x14ac:dyDescent="0.4">
      <c r="A108" s="113" t="s">
        <v>819</v>
      </c>
      <c r="B108" s="113" t="s">
        <v>826</v>
      </c>
      <c r="C108" s="113" t="s">
        <v>3112</v>
      </c>
      <c r="D108" s="112" t="b">
        <f t="shared" si="1"/>
        <v>0</v>
      </c>
      <c r="E108" s="113" t="s">
        <v>3106</v>
      </c>
      <c r="F108" s="113" t="s">
        <v>1160</v>
      </c>
      <c r="G108" s="113" t="s">
        <v>1183</v>
      </c>
      <c r="H108" s="113" t="s">
        <v>3113</v>
      </c>
      <c r="I108" s="113" t="s">
        <v>3114</v>
      </c>
      <c r="J108" s="113" t="s">
        <v>1396</v>
      </c>
      <c r="K108" s="113" t="s">
        <v>1857</v>
      </c>
      <c r="L108" s="113" t="s">
        <v>3405</v>
      </c>
      <c r="M108" s="113" t="s">
        <v>2139</v>
      </c>
      <c r="N108" s="113" t="s">
        <v>3108</v>
      </c>
      <c r="O108" s="113" t="s">
        <v>3154</v>
      </c>
      <c r="P108" s="113" t="s">
        <v>3155</v>
      </c>
      <c r="Q108" s="113" t="s">
        <v>3106</v>
      </c>
      <c r="R108" s="113" t="s">
        <v>3406</v>
      </c>
      <c r="S108" s="114">
        <v>43556</v>
      </c>
      <c r="U108" s="114">
        <v>43558.547617476797</v>
      </c>
      <c r="V108" s="113" t="s">
        <v>3117</v>
      </c>
      <c r="W108" s="113"/>
      <c r="X108" s="112" t="b">
        <v>0</v>
      </c>
      <c r="Y108" s="117" t="s">
        <v>1054</v>
      </c>
    </row>
    <row r="109" spans="1:25" ht="14.6" hidden="1" x14ac:dyDescent="0.4">
      <c r="A109" s="113" t="s">
        <v>819</v>
      </c>
      <c r="B109" s="113" t="s">
        <v>822</v>
      </c>
      <c r="C109" s="113" t="s">
        <v>3112</v>
      </c>
      <c r="D109" s="112" t="b">
        <f t="shared" si="1"/>
        <v>0</v>
      </c>
      <c r="E109" s="113" t="s">
        <v>3106</v>
      </c>
      <c r="F109" s="113" t="s">
        <v>1160</v>
      </c>
      <c r="G109" s="113" t="s">
        <v>1183</v>
      </c>
      <c r="H109" s="113" t="s">
        <v>3113</v>
      </c>
      <c r="I109" s="113" t="s">
        <v>3114</v>
      </c>
      <c r="J109" s="113" t="s">
        <v>1452</v>
      </c>
      <c r="K109" s="113" t="s">
        <v>1836</v>
      </c>
      <c r="L109" s="113" t="s">
        <v>3403</v>
      </c>
      <c r="M109" s="113" t="s">
        <v>2136</v>
      </c>
      <c r="N109" s="113" t="s">
        <v>3108</v>
      </c>
      <c r="O109" s="113" t="s">
        <v>2722</v>
      </c>
      <c r="P109" s="113" t="s">
        <v>2722</v>
      </c>
      <c r="Q109" s="113" t="s">
        <v>3106</v>
      </c>
      <c r="R109" s="113" t="s">
        <v>3407</v>
      </c>
      <c r="S109" s="114">
        <v>43556</v>
      </c>
      <c r="U109" s="114">
        <v>43558.547533877303</v>
      </c>
      <c r="V109" s="113" t="s">
        <v>3117</v>
      </c>
      <c r="W109" s="113"/>
      <c r="X109" s="112" t="b">
        <v>0</v>
      </c>
      <c r="Y109" s="117" t="s">
        <v>1054</v>
      </c>
    </row>
    <row r="110" spans="1:25" ht="14.6" hidden="1" x14ac:dyDescent="0.4">
      <c r="A110" s="113" t="s">
        <v>819</v>
      </c>
      <c r="B110" s="113" t="s">
        <v>836</v>
      </c>
      <c r="C110" s="113" t="s">
        <v>3112</v>
      </c>
      <c r="D110" s="112" t="b">
        <f t="shared" si="1"/>
        <v>0</v>
      </c>
      <c r="E110" s="113" t="s">
        <v>3106</v>
      </c>
      <c r="F110" s="113" t="s">
        <v>1160</v>
      </c>
      <c r="G110" s="113" t="s">
        <v>1183</v>
      </c>
      <c r="H110" s="113" t="s">
        <v>3113</v>
      </c>
      <c r="I110" s="113" t="s">
        <v>3114</v>
      </c>
      <c r="J110" s="113" t="s">
        <v>1591</v>
      </c>
      <c r="K110" s="113" t="s">
        <v>1848</v>
      </c>
      <c r="L110" s="113" t="s">
        <v>3408</v>
      </c>
      <c r="M110" s="113" t="s">
        <v>2148</v>
      </c>
      <c r="N110" s="113" t="s">
        <v>3108</v>
      </c>
      <c r="O110" s="113" t="s">
        <v>3154</v>
      </c>
      <c r="P110" s="113" t="s">
        <v>3155</v>
      </c>
      <c r="Q110" s="113" t="s">
        <v>3106</v>
      </c>
      <c r="R110" s="113" t="s">
        <v>3409</v>
      </c>
      <c r="S110" s="114">
        <v>43556</v>
      </c>
      <c r="U110" s="114">
        <v>43558.525932442099</v>
      </c>
      <c r="V110" s="113" t="s">
        <v>3117</v>
      </c>
      <c r="W110" s="113"/>
      <c r="X110" s="112" t="b">
        <v>0</v>
      </c>
      <c r="Y110" s="117" t="s">
        <v>1054</v>
      </c>
    </row>
    <row r="111" spans="1:25" ht="14.6" hidden="1" x14ac:dyDescent="0.4">
      <c r="A111" s="113" t="s">
        <v>819</v>
      </c>
      <c r="B111" s="113" t="s">
        <v>836</v>
      </c>
      <c r="C111" s="113" t="s">
        <v>3112</v>
      </c>
      <c r="D111" s="112" t="b">
        <f t="shared" si="1"/>
        <v>0</v>
      </c>
      <c r="E111" s="113" t="s">
        <v>3106</v>
      </c>
      <c r="F111" s="113" t="s">
        <v>1160</v>
      </c>
      <c r="G111" s="113" t="s">
        <v>1183</v>
      </c>
      <c r="H111" s="113" t="s">
        <v>3113</v>
      </c>
      <c r="I111" s="113" t="s">
        <v>3114</v>
      </c>
      <c r="J111" s="113" t="s">
        <v>1591</v>
      </c>
      <c r="K111" s="113" t="s">
        <v>1848</v>
      </c>
      <c r="L111" s="113" t="s">
        <v>3408</v>
      </c>
      <c r="M111" s="113" t="s">
        <v>2148</v>
      </c>
      <c r="N111" s="113" t="s">
        <v>3108</v>
      </c>
      <c r="O111" s="113" t="s">
        <v>2722</v>
      </c>
      <c r="P111" s="113" t="s">
        <v>2722</v>
      </c>
      <c r="Q111" s="113" t="s">
        <v>3106</v>
      </c>
      <c r="R111" s="113" t="s">
        <v>3410</v>
      </c>
      <c r="S111" s="114">
        <v>43556</v>
      </c>
      <c r="U111" s="114">
        <v>43558.521227118101</v>
      </c>
      <c r="V111" s="113" t="s">
        <v>3117</v>
      </c>
      <c r="W111" s="113"/>
      <c r="X111" s="112" t="b">
        <v>0</v>
      </c>
      <c r="Y111" s="117" t="s">
        <v>1054</v>
      </c>
    </row>
    <row r="112" spans="1:25" ht="14.6" hidden="1" x14ac:dyDescent="0.4">
      <c r="A112" s="113" t="s">
        <v>819</v>
      </c>
      <c r="B112" s="113" t="s">
        <v>838</v>
      </c>
      <c r="C112" s="113" t="s">
        <v>3112</v>
      </c>
      <c r="D112" s="112" t="b">
        <f t="shared" si="1"/>
        <v>0</v>
      </c>
      <c r="E112" s="113" t="s">
        <v>3106</v>
      </c>
      <c r="F112" s="113" t="s">
        <v>1160</v>
      </c>
      <c r="G112" s="113" t="s">
        <v>1183</v>
      </c>
      <c r="H112" s="113" t="s">
        <v>3113</v>
      </c>
      <c r="I112" s="113" t="s">
        <v>3114</v>
      </c>
      <c r="J112" s="113" t="s">
        <v>1367</v>
      </c>
      <c r="K112" s="113" t="s">
        <v>1648</v>
      </c>
      <c r="L112" s="113" t="s">
        <v>3241</v>
      </c>
      <c r="M112" s="113" t="s">
        <v>2149</v>
      </c>
      <c r="N112" s="113" t="s">
        <v>3108</v>
      </c>
      <c r="O112" s="113" t="s">
        <v>3154</v>
      </c>
      <c r="P112" s="113" t="s">
        <v>3155</v>
      </c>
      <c r="Q112" s="113" t="s">
        <v>3106</v>
      </c>
      <c r="R112" s="113" t="s">
        <v>3109</v>
      </c>
      <c r="S112" s="114">
        <v>43556</v>
      </c>
      <c r="U112" s="114">
        <v>43558.5126725347</v>
      </c>
      <c r="V112" s="113" t="s">
        <v>3117</v>
      </c>
      <c r="W112" s="113"/>
      <c r="X112" s="112" t="b">
        <v>0</v>
      </c>
      <c r="Y112" s="117" t="s">
        <v>1054</v>
      </c>
    </row>
    <row r="113" spans="1:25" ht="14.6" hidden="1" x14ac:dyDescent="0.4">
      <c r="A113" s="113" t="s">
        <v>819</v>
      </c>
      <c r="B113" s="113" t="s">
        <v>838</v>
      </c>
      <c r="C113" s="113" t="s">
        <v>3112</v>
      </c>
      <c r="D113" s="112" t="b">
        <f t="shared" si="1"/>
        <v>0</v>
      </c>
      <c r="E113" s="113" t="s">
        <v>3106</v>
      </c>
      <c r="F113" s="113" t="s">
        <v>1160</v>
      </c>
      <c r="G113" s="113" t="s">
        <v>1183</v>
      </c>
      <c r="H113" s="113" t="s">
        <v>3113</v>
      </c>
      <c r="I113" s="113" t="s">
        <v>3114</v>
      </c>
      <c r="J113" s="113" t="s">
        <v>1367</v>
      </c>
      <c r="K113" s="113" t="s">
        <v>1648</v>
      </c>
      <c r="L113" s="113" t="s">
        <v>3241</v>
      </c>
      <c r="M113" s="113" t="s">
        <v>2149</v>
      </c>
      <c r="N113" s="113" t="s">
        <v>3108</v>
      </c>
      <c r="O113" s="113" t="s">
        <v>2722</v>
      </c>
      <c r="P113" s="113" t="s">
        <v>2722</v>
      </c>
      <c r="Q113" s="113" t="s">
        <v>3106</v>
      </c>
      <c r="R113" s="113" t="s">
        <v>3411</v>
      </c>
      <c r="S113" s="114">
        <v>43556</v>
      </c>
      <c r="U113" s="114">
        <v>43558.504549919002</v>
      </c>
      <c r="V113" s="113" t="s">
        <v>3117</v>
      </c>
      <c r="W113" s="113"/>
      <c r="X113" s="112" t="b">
        <v>0</v>
      </c>
      <c r="Y113" s="117" t="s">
        <v>1054</v>
      </c>
    </row>
    <row r="114" spans="1:25" ht="14.6" hidden="1" x14ac:dyDescent="0.4">
      <c r="A114" s="113" t="s">
        <v>819</v>
      </c>
      <c r="B114" s="113" t="s">
        <v>838</v>
      </c>
      <c r="C114" s="113" t="s">
        <v>3112</v>
      </c>
      <c r="D114" s="112" t="b">
        <f t="shared" si="1"/>
        <v>0</v>
      </c>
      <c r="E114" s="113" t="s">
        <v>3106</v>
      </c>
      <c r="F114" s="113" t="s">
        <v>1160</v>
      </c>
      <c r="G114" s="113" t="s">
        <v>1183</v>
      </c>
      <c r="H114" s="113" t="s">
        <v>3113</v>
      </c>
      <c r="I114" s="113" t="s">
        <v>3114</v>
      </c>
      <c r="J114" s="113" t="s">
        <v>1367</v>
      </c>
      <c r="K114" s="113" t="s">
        <v>1648</v>
      </c>
      <c r="L114" s="113" t="s">
        <v>3241</v>
      </c>
      <c r="M114" s="113" t="s">
        <v>2149</v>
      </c>
      <c r="N114" s="113" t="s">
        <v>3108</v>
      </c>
      <c r="O114" s="113" t="s">
        <v>2736</v>
      </c>
      <c r="P114" s="113" t="s">
        <v>2736</v>
      </c>
      <c r="Q114" s="113" t="s">
        <v>3106</v>
      </c>
      <c r="R114" s="113" t="s">
        <v>3412</v>
      </c>
      <c r="S114" s="114">
        <v>43556</v>
      </c>
      <c r="U114" s="114">
        <v>43558.499053240703</v>
      </c>
      <c r="V114" s="113" t="s">
        <v>3117</v>
      </c>
      <c r="W114" s="113"/>
      <c r="X114" s="112" t="b">
        <v>0</v>
      </c>
      <c r="Y114" s="117" t="s">
        <v>1054</v>
      </c>
    </row>
    <row r="115" spans="1:25" ht="14.6" hidden="1" x14ac:dyDescent="0.4">
      <c r="A115" s="113" t="s">
        <v>819</v>
      </c>
      <c r="B115" s="113" t="s">
        <v>824</v>
      </c>
      <c r="C115" s="113" t="s">
        <v>3112</v>
      </c>
      <c r="D115" s="112" t="b">
        <f t="shared" si="1"/>
        <v>0</v>
      </c>
      <c r="E115" s="113" t="s">
        <v>3106</v>
      </c>
      <c r="F115" s="113" t="s">
        <v>1160</v>
      </c>
      <c r="G115" s="113" t="s">
        <v>1183</v>
      </c>
      <c r="H115" s="113" t="s">
        <v>3113</v>
      </c>
      <c r="I115" s="113" t="s">
        <v>3114</v>
      </c>
      <c r="J115" s="113" t="s">
        <v>1452</v>
      </c>
      <c r="K115" s="113" t="s">
        <v>1885</v>
      </c>
      <c r="L115" s="113" t="s">
        <v>3339</v>
      </c>
      <c r="M115" s="113" t="s">
        <v>1886</v>
      </c>
      <c r="N115" s="113" t="s">
        <v>3108</v>
      </c>
      <c r="O115" s="113" t="s">
        <v>3154</v>
      </c>
      <c r="P115" s="113" t="s">
        <v>3155</v>
      </c>
      <c r="Q115" s="113" t="s">
        <v>3106</v>
      </c>
      <c r="R115" s="113" t="s">
        <v>3116</v>
      </c>
      <c r="S115" s="114">
        <v>43556</v>
      </c>
      <c r="U115" s="114">
        <v>43558.482645682903</v>
      </c>
      <c r="V115" s="113" t="s">
        <v>3117</v>
      </c>
      <c r="W115" s="113"/>
      <c r="X115" s="112" t="b">
        <v>0</v>
      </c>
      <c r="Y115" s="117" t="s">
        <v>1054</v>
      </c>
    </row>
    <row r="116" spans="1:25" ht="14.6" hidden="1" x14ac:dyDescent="0.4">
      <c r="A116" s="113" t="s">
        <v>819</v>
      </c>
      <c r="B116" s="113" t="s">
        <v>832</v>
      </c>
      <c r="C116" s="113" t="s">
        <v>3112</v>
      </c>
      <c r="D116" s="112" t="b">
        <f t="shared" si="1"/>
        <v>0</v>
      </c>
      <c r="E116" s="113" t="s">
        <v>3106</v>
      </c>
      <c r="F116" s="113" t="s">
        <v>1160</v>
      </c>
      <c r="G116" s="113" t="s">
        <v>1183</v>
      </c>
      <c r="H116" s="113" t="s">
        <v>3113</v>
      </c>
      <c r="I116" s="113" t="s">
        <v>3114</v>
      </c>
      <c r="J116" s="113" t="s">
        <v>1258</v>
      </c>
      <c r="K116" s="113" t="s">
        <v>1720</v>
      </c>
      <c r="L116" s="113" t="s">
        <v>3391</v>
      </c>
      <c r="M116" s="113" t="s">
        <v>1888</v>
      </c>
      <c r="N116" s="113" t="s">
        <v>3108</v>
      </c>
      <c r="O116" s="113" t="s">
        <v>2722</v>
      </c>
      <c r="P116" s="113" t="s">
        <v>2722</v>
      </c>
      <c r="Q116" s="113" t="s">
        <v>3106</v>
      </c>
      <c r="R116" s="113" t="s">
        <v>3413</v>
      </c>
      <c r="S116" s="114">
        <v>43556</v>
      </c>
      <c r="U116" s="114">
        <v>43558.461456284698</v>
      </c>
      <c r="V116" s="113" t="s">
        <v>3117</v>
      </c>
      <c r="W116" s="113"/>
      <c r="X116" s="112" t="b">
        <v>0</v>
      </c>
      <c r="Y116" s="117" t="s">
        <v>1054</v>
      </c>
    </row>
    <row r="117" spans="1:25" ht="14.6" hidden="1" x14ac:dyDescent="0.4">
      <c r="A117" s="113" t="s">
        <v>819</v>
      </c>
      <c r="B117" s="113" t="s">
        <v>823</v>
      </c>
      <c r="C117" s="113" t="s">
        <v>3112</v>
      </c>
      <c r="D117" s="112" t="b">
        <f t="shared" si="1"/>
        <v>0</v>
      </c>
      <c r="E117" s="113" t="s">
        <v>3106</v>
      </c>
      <c r="F117" s="113" t="s">
        <v>1160</v>
      </c>
      <c r="G117" s="113" t="s">
        <v>1183</v>
      </c>
      <c r="H117" s="113" t="s">
        <v>3113</v>
      </c>
      <c r="I117" s="113" t="s">
        <v>3114</v>
      </c>
      <c r="J117" s="113" t="s">
        <v>1258</v>
      </c>
      <c r="K117" s="113" t="s">
        <v>1644</v>
      </c>
      <c r="L117" s="113" t="s">
        <v>3398</v>
      </c>
      <c r="M117" s="113" t="s">
        <v>2137</v>
      </c>
      <c r="N117" s="113" t="s">
        <v>3108</v>
      </c>
      <c r="O117" s="113" t="s">
        <v>2736</v>
      </c>
      <c r="P117" s="113" t="s">
        <v>2736</v>
      </c>
      <c r="Q117" s="113" t="s">
        <v>3106</v>
      </c>
      <c r="R117" s="113" t="s">
        <v>3414</v>
      </c>
      <c r="S117" s="114">
        <v>43556</v>
      </c>
      <c r="U117" s="114">
        <v>43558.443296331003</v>
      </c>
      <c r="V117" s="113" t="s">
        <v>3117</v>
      </c>
      <c r="W117" s="113"/>
      <c r="X117" s="112" t="b">
        <v>0</v>
      </c>
      <c r="Y117" s="117" t="s">
        <v>1054</v>
      </c>
    </row>
    <row r="118" spans="1:25" ht="14.6" hidden="1" x14ac:dyDescent="0.4">
      <c r="A118" s="113" t="s">
        <v>819</v>
      </c>
      <c r="B118" s="113" t="s">
        <v>835</v>
      </c>
      <c r="C118" s="113" t="s">
        <v>3112</v>
      </c>
      <c r="D118" s="112" t="b">
        <f t="shared" si="1"/>
        <v>0</v>
      </c>
      <c r="E118" s="113" t="s">
        <v>3106</v>
      </c>
      <c r="F118" s="113" t="s">
        <v>1160</v>
      </c>
      <c r="G118" s="113" t="s">
        <v>1183</v>
      </c>
      <c r="H118" s="113" t="s">
        <v>3113</v>
      </c>
      <c r="I118" s="113" t="s">
        <v>3114</v>
      </c>
      <c r="J118" s="113" t="s">
        <v>1258</v>
      </c>
      <c r="K118" s="113" t="s">
        <v>1583</v>
      </c>
      <c r="L118" s="113" t="s">
        <v>3415</v>
      </c>
      <c r="M118" s="113" t="s">
        <v>2147</v>
      </c>
      <c r="N118" s="113" t="s">
        <v>3108</v>
      </c>
      <c r="O118" s="113" t="s">
        <v>3154</v>
      </c>
      <c r="P118" s="113" t="s">
        <v>3155</v>
      </c>
      <c r="Q118" s="113" t="s">
        <v>3106</v>
      </c>
      <c r="R118" s="113" t="s">
        <v>3160</v>
      </c>
      <c r="S118" s="114">
        <v>43556</v>
      </c>
      <c r="U118" s="114">
        <v>43558.438874687497</v>
      </c>
      <c r="V118" s="113" t="s">
        <v>3117</v>
      </c>
      <c r="W118" s="113"/>
      <c r="X118" s="112" t="b">
        <v>0</v>
      </c>
      <c r="Y118" s="117" t="s">
        <v>1054</v>
      </c>
    </row>
    <row r="119" spans="1:25" ht="14.6" hidden="1" x14ac:dyDescent="0.4">
      <c r="A119" s="113" t="s">
        <v>819</v>
      </c>
      <c r="B119" s="113" t="s">
        <v>823</v>
      </c>
      <c r="C119" s="113" t="s">
        <v>3112</v>
      </c>
      <c r="D119" s="112" t="b">
        <f t="shared" si="1"/>
        <v>0</v>
      </c>
      <c r="E119" s="113" t="s">
        <v>3106</v>
      </c>
      <c r="F119" s="113" t="s">
        <v>1160</v>
      </c>
      <c r="G119" s="113" t="s">
        <v>1183</v>
      </c>
      <c r="H119" s="113" t="s">
        <v>3113</v>
      </c>
      <c r="I119" s="113" t="s">
        <v>3114</v>
      </c>
      <c r="J119" s="113" t="s">
        <v>1258</v>
      </c>
      <c r="K119" s="113" t="s">
        <v>1644</v>
      </c>
      <c r="L119" s="113" t="s">
        <v>3398</v>
      </c>
      <c r="M119" s="113" t="s">
        <v>2137</v>
      </c>
      <c r="N119" s="113" t="s">
        <v>3108</v>
      </c>
      <c r="O119" s="113" t="s">
        <v>2722</v>
      </c>
      <c r="P119" s="113" t="s">
        <v>2722</v>
      </c>
      <c r="Q119" s="113" t="s">
        <v>3106</v>
      </c>
      <c r="R119" s="113" t="s">
        <v>3416</v>
      </c>
      <c r="S119" s="114">
        <v>43556</v>
      </c>
      <c r="U119" s="114">
        <v>43558.434362731503</v>
      </c>
      <c r="V119" s="113" t="s">
        <v>3117</v>
      </c>
      <c r="W119" s="113"/>
      <c r="X119" s="112" t="b">
        <v>0</v>
      </c>
      <c r="Y119" s="117" t="s">
        <v>1054</v>
      </c>
    </row>
    <row r="120" spans="1:25" ht="14.6" hidden="1" x14ac:dyDescent="0.4">
      <c r="A120" s="113" t="s">
        <v>819</v>
      </c>
      <c r="B120" s="113" t="s">
        <v>848</v>
      </c>
      <c r="C120" s="113" t="s">
        <v>3112</v>
      </c>
      <c r="D120" s="112" t="b">
        <f t="shared" si="1"/>
        <v>0</v>
      </c>
      <c r="E120" s="113" t="s">
        <v>3106</v>
      </c>
      <c r="F120" s="113" t="s">
        <v>1160</v>
      </c>
      <c r="G120" s="113" t="s">
        <v>1183</v>
      </c>
      <c r="H120" s="113" t="s">
        <v>3113</v>
      </c>
      <c r="I120" s="113" t="s">
        <v>3114</v>
      </c>
      <c r="J120" s="113" t="s">
        <v>1367</v>
      </c>
      <c r="K120" s="113" t="s">
        <v>1905</v>
      </c>
      <c r="L120" s="113" t="s">
        <v>3417</v>
      </c>
      <c r="M120" s="113" t="s">
        <v>2159</v>
      </c>
      <c r="N120" s="113" t="s">
        <v>3108</v>
      </c>
      <c r="O120" s="113" t="s">
        <v>3154</v>
      </c>
      <c r="P120" s="113" t="s">
        <v>3155</v>
      </c>
      <c r="Q120" s="113" t="s">
        <v>3106</v>
      </c>
      <c r="R120" s="113" t="s">
        <v>3165</v>
      </c>
      <c r="S120" s="114">
        <v>43556</v>
      </c>
      <c r="U120" s="114">
        <v>43558.402938229199</v>
      </c>
      <c r="V120" s="113" t="s">
        <v>3117</v>
      </c>
      <c r="W120" s="113"/>
      <c r="X120" s="112" t="b">
        <v>0</v>
      </c>
      <c r="Y120" s="117" t="s">
        <v>1054</v>
      </c>
    </row>
    <row r="121" spans="1:25" ht="14.6" hidden="1" x14ac:dyDescent="0.4">
      <c r="A121" s="113" t="s">
        <v>819</v>
      </c>
      <c r="B121" s="113" t="s">
        <v>831</v>
      </c>
      <c r="C121" s="113" t="s">
        <v>3112</v>
      </c>
      <c r="D121" s="112" t="b">
        <f t="shared" si="1"/>
        <v>0</v>
      </c>
      <c r="E121" s="113" t="s">
        <v>3106</v>
      </c>
      <c r="F121" s="113" t="s">
        <v>1160</v>
      </c>
      <c r="G121" s="113" t="s">
        <v>1183</v>
      </c>
      <c r="H121" s="113" t="s">
        <v>3113</v>
      </c>
      <c r="I121" s="113" t="s">
        <v>3114</v>
      </c>
      <c r="J121" s="113" t="s">
        <v>1452</v>
      </c>
      <c r="K121" s="113" t="s">
        <v>1453</v>
      </c>
      <c r="L121" s="113" t="s">
        <v>3143</v>
      </c>
      <c r="M121" s="113" t="s">
        <v>2144</v>
      </c>
      <c r="N121" s="113" t="s">
        <v>3108</v>
      </c>
      <c r="O121" s="113" t="s">
        <v>3154</v>
      </c>
      <c r="P121" s="113" t="s">
        <v>3155</v>
      </c>
      <c r="Q121" s="113" t="s">
        <v>3106</v>
      </c>
      <c r="R121" s="113" t="s">
        <v>3185</v>
      </c>
      <c r="S121" s="114">
        <v>43556</v>
      </c>
      <c r="U121" s="114">
        <v>43557.786240127301</v>
      </c>
      <c r="V121" s="113" t="s">
        <v>3117</v>
      </c>
      <c r="W121" s="113"/>
      <c r="X121" s="112" t="b">
        <v>0</v>
      </c>
      <c r="Y121" s="117" t="s">
        <v>1054</v>
      </c>
    </row>
    <row r="122" spans="1:25" ht="14.6" hidden="1" x14ac:dyDescent="0.4">
      <c r="A122" s="113" t="s">
        <v>819</v>
      </c>
      <c r="B122" s="113" t="s">
        <v>848</v>
      </c>
      <c r="C122" s="113" t="s">
        <v>3112</v>
      </c>
      <c r="D122" s="112" t="b">
        <f t="shared" si="1"/>
        <v>0</v>
      </c>
      <c r="E122" s="113" t="s">
        <v>3106</v>
      </c>
      <c r="F122" s="113" t="s">
        <v>1160</v>
      </c>
      <c r="G122" s="113" t="s">
        <v>1183</v>
      </c>
      <c r="H122" s="113" t="s">
        <v>3113</v>
      </c>
      <c r="I122" s="113" t="s">
        <v>3114</v>
      </c>
      <c r="J122" s="113" t="s">
        <v>1367</v>
      </c>
      <c r="K122" s="113" t="s">
        <v>1905</v>
      </c>
      <c r="L122" s="113" t="s">
        <v>3417</v>
      </c>
      <c r="M122" s="113" t="s">
        <v>2159</v>
      </c>
      <c r="N122" s="113" t="s">
        <v>3108</v>
      </c>
      <c r="O122" s="113" t="s">
        <v>2722</v>
      </c>
      <c r="P122" s="113" t="s">
        <v>2722</v>
      </c>
      <c r="Q122" s="113" t="s">
        <v>3106</v>
      </c>
      <c r="R122" s="113" t="s">
        <v>3418</v>
      </c>
      <c r="S122" s="114">
        <v>43556</v>
      </c>
      <c r="U122" s="114">
        <v>43557.727223067101</v>
      </c>
      <c r="V122" s="113" t="s">
        <v>3117</v>
      </c>
      <c r="W122" s="113"/>
      <c r="X122" s="112" t="b">
        <v>0</v>
      </c>
      <c r="Y122" s="117" t="s">
        <v>1054</v>
      </c>
    </row>
    <row r="123" spans="1:25" ht="14.6" hidden="1" x14ac:dyDescent="0.4">
      <c r="A123" s="113" t="s">
        <v>819</v>
      </c>
      <c r="B123" s="113" t="s">
        <v>834</v>
      </c>
      <c r="C123" s="113" t="s">
        <v>3112</v>
      </c>
      <c r="D123" s="112" t="b">
        <f t="shared" si="1"/>
        <v>0</v>
      </c>
      <c r="E123" s="113" t="s">
        <v>3106</v>
      </c>
      <c r="F123" s="113" t="s">
        <v>1160</v>
      </c>
      <c r="G123" s="113" t="s">
        <v>1183</v>
      </c>
      <c r="H123" s="113" t="s">
        <v>3113</v>
      </c>
      <c r="I123" s="113" t="s">
        <v>3114</v>
      </c>
      <c r="J123" s="113" t="s">
        <v>1396</v>
      </c>
      <c r="K123" s="113" t="s">
        <v>1871</v>
      </c>
      <c r="L123" s="113" t="s">
        <v>3419</v>
      </c>
      <c r="M123" s="113" t="s">
        <v>2146</v>
      </c>
      <c r="N123" s="113" t="s">
        <v>3108</v>
      </c>
      <c r="O123" s="113" t="s">
        <v>3154</v>
      </c>
      <c r="P123" s="113" t="s">
        <v>3155</v>
      </c>
      <c r="Q123" s="113" t="s">
        <v>3106</v>
      </c>
      <c r="R123" s="113" t="s">
        <v>3201</v>
      </c>
      <c r="S123" s="114">
        <v>43556</v>
      </c>
      <c r="U123" s="114">
        <v>43557.714564085603</v>
      </c>
      <c r="V123" s="113" t="s">
        <v>3117</v>
      </c>
      <c r="W123" s="113"/>
      <c r="X123" s="112" t="b">
        <v>0</v>
      </c>
      <c r="Y123" s="117" t="s">
        <v>1054</v>
      </c>
    </row>
    <row r="124" spans="1:25" ht="14.6" hidden="1" x14ac:dyDescent="0.4">
      <c r="A124" s="113" t="s">
        <v>819</v>
      </c>
      <c r="B124" s="113" t="s">
        <v>826</v>
      </c>
      <c r="C124" s="113" t="s">
        <v>3112</v>
      </c>
      <c r="D124" s="112" t="b">
        <f t="shared" si="1"/>
        <v>0</v>
      </c>
      <c r="E124" s="113" t="s">
        <v>3106</v>
      </c>
      <c r="F124" s="113" t="s">
        <v>1160</v>
      </c>
      <c r="G124" s="113" t="s">
        <v>1183</v>
      </c>
      <c r="H124" s="113" t="s">
        <v>3113</v>
      </c>
      <c r="I124" s="113" t="s">
        <v>3114</v>
      </c>
      <c r="J124" s="113" t="s">
        <v>1396</v>
      </c>
      <c r="K124" s="113" t="s">
        <v>1857</v>
      </c>
      <c r="L124" s="113" t="s">
        <v>3405</v>
      </c>
      <c r="M124" s="113" t="s">
        <v>2139</v>
      </c>
      <c r="N124" s="113" t="s">
        <v>3108</v>
      </c>
      <c r="O124" s="113" t="s">
        <v>2736</v>
      </c>
      <c r="P124" s="113" t="s">
        <v>2736</v>
      </c>
      <c r="Q124" s="113" t="s">
        <v>3106</v>
      </c>
      <c r="R124" s="113" t="s">
        <v>3420</v>
      </c>
      <c r="S124" s="114">
        <v>43556</v>
      </c>
      <c r="U124" s="114">
        <v>43557.714549884302</v>
      </c>
      <c r="V124" s="113" t="s">
        <v>3117</v>
      </c>
      <c r="W124" s="113"/>
      <c r="X124" s="112" t="b">
        <v>0</v>
      </c>
      <c r="Y124" s="117" t="s">
        <v>1054</v>
      </c>
    </row>
    <row r="125" spans="1:25" ht="14.6" hidden="1" x14ac:dyDescent="0.4">
      <c r="A125" s="113" t="s">
        <v>819</v>
      </c>
      <c r="B125" s="113" t="s">
        <v>826</v>
      </c>
      <c r="C125" s="113" t="s">
        <v>3112</v>
      </c>
      <c r="D125" s="112" t="b">
        <f t="shared" si="1"/>
        <v>0</v>
      </c>
      <c r="E125" s="113" t="s">
        <v>3106</v>
      </c>
      <c r="F125" s="113" t="s">
        <v>1160</v>
      </c>
      <c r="G125" s="113" t="s">
        <v>1183</v>
      </c>
      <c r="H125" s="113" t="s">
        <v>3113</v>
      </c>
      <c r="I125" s="113" t="s">
        <v>3114</v>
      </c>
      <c r="J125" s="113" t="s">
        <v>1396</v>
      </c>
      <c r="K125" s="113" t="s">
        <v>1857</v>
      </c>
      <c r="L125" s="113" t="s">
        <v>3405</v>
      </c>
      <c r="M125" s="113" t="s">
        <v>2139</v>
      </c>
      <c r="N125" s="113" t="s">
        <v>3108</v>
      </c>
      <c r="O125" s="113" t="s">
        <v>2722</v>
      </c>
      <c r="P125" s="113" t="s">
        <v>2722</v>
      </c>
      <c r="Q125" s="113" t="s">
        <v>3106</v>
      </c>
      <c r="R125" s="113" t="s">
        <v>3421</v>
      </c>
      <c r="S125" s="114">
        <v>43556</v>
      </c>
      <c r="U125" s="114">
        <v>43557.709151041701</v>
      </c>
      <c r="V125" s="113" t="s">
        <v>3117</v>
      </c>
      <c r="W125" s="113"/>
      <c r="X125" s="112" t="b">
        <v>0</v>
      </c>
      <c r="Y125" s="117" t="s">
        <v>1054</v>
      </c>
    </row>
    <row r="126" spans="1:25" ht="14.6" hidden="1" x14ac:dyDescent="0.4">
      <c r="A126" s="113" t="s">
        <v>819</v>
      </c>
      <c r="B126" s="113" t="s">
        <v>846</v>
      </c>
      <c r="C126" s="113" t="s">
        <v>3112</v>
      </c>
      <c r="D126" s="112" t="b">
        <f t="shared" si="1"/>
        <v>0</v>
      </c>
      <c r="E126" s="113" t="s">
        <v>3106</v>
      </c>
      <c r="F126" s="113" t="s">
        <v>1160</v>
      </c>
      <c r="G126" s="113" t="s">
        <v>1183</v>
      </c>
      <c r="H126" s="113" t="s">
        <v>3113</v>
      </c>
      <c r="I126" s="113" t="s">
        <v>3114</v>
      </c>
      <c r="J126" s="113" t="s">
        <v>1591</v>
      </c>
      <c r="K126" s="113" t="s">
        <v>1867</v>
      </c>
      <c r="L126" s="113" t="s">
        <v>3393</v>
      </c>
      <c r="M126" s="113" t="s">
        <v>2157</v>
      </c>
      <c r="N126" s="113" t="s">
        <v>3108</v>
      </c>
      <c r="O126" s="113" t="s">
        <v>2736</v>
      </c>
      <c r="P126" s="113" t="s">
        <v>2736</v>
      </c>
      <c r="Q126" s="113" t="s">
        <v>3106</v>
      </c>
      <c r="R126" s="113" t="s">
        <v>3422</v>
      </c>
      <c r="S126" s="114">
        <v>43556</v>
      </c>
      <c r="U126" s="114">
        <v>43557.701742673598</v>
      </c>
      <c r="V126" s="113" t="s">
        <v>3117</v>
      </c>
      <c r="W126" s="113"/>
      <c r="X126" s="112" t="b">
        <v>0</v>
      </c>
      <c r="Y126" s="117" t="s">
        <v>1054</v>
      </c>
    </row>
    <row r="127" spans="1:25" ht="14.6" hidden="1" x14ac:dyDescent="0.4">
      <c r="A127" s="113" t="s">
        <v>819</v>
      </c>
      <c r="B127" s="113" t="s">
        <v>846</v>
      </c>
      <c r="C127" s="113" t="s">
        <v>3112</v>
      </c>
      <c r="D127" s="112" t="b">
        <f t="shared" si="1"/>
        <v>0</v>
      </c>
      <c r="E127" s="113" t="s">
        <v>3106</v>
      </c>
      <c r="F127" s="113" t="s">
        <v>1160</v>
      </c>
      <c r="G127" s="113" t="s">
        <v>1183</v>
      </c>
      <c r="H127" s="113" t="s">
        <v>3113</v>
      </c>
      <c r="I127" s="113" t="s">
        <v>3114</v>
      </c>
      <c r="J127" s="113" t="s">
        <v>1591</v>
      </c>
      <c r="K127" s="113" t="s">
        <v>1867</v>
      </c>
      <c r="L127" s="113" t="s">
        <v>3393</v>
      </c>
      <c r="M127" s="113" t="s">
        <v>2157</v>
      </c>
      <c r="N127" s="113" t="s">
        <v>3108</v>
      </c>
      <c r="O127" s="113" t="s">
        <v>2722</v>
      </c>
      <c r="P127" s="113" t="s">
        <v>2722</v>
      </c>
      <c r="Q127" s="113" t="s">
        <v>3106</v>
      </c>
      <c r="R127" s="113" t="s">
        <v>3423</v>
      </c>
      <c r="S127" s="114">
        <v>43556</v>
      </c>
      <c r="U127" s="114">
        <v>43557.700034490699</v>
      </c>
      <c r="V127" s="113" t="s">
        <v>3117</v>
      </c>
      <c r="W127" s="113"/>
      <c r="X127" s="112" t="b">
        <v>0</v>
      </c>
      <c r="Y127" s="117" t="s">
        <v>1054</v>
      </c>
    </row>
    <row r="128" spans="1:25" ht="14.6" hidden="1" x14ac:dyDescent="0.4">
      <c r="A128" s="113" t="s">
        <v>819</v>
      </c>
      <c r="B128" s="113" t="s">
        <v>831</v>
      </c>
      <c r="C128" s="113" t="s">
        <v>3112</v>
      </c>
      <c r="D128" s="112" t="b">
        <f t="shared" si="1"/>
        <v>0</v>
      </c>
      <c r="E128" s="113" t="s">
        <v>3106</v>
      </c>
      <c r="F128" s="113" t="s">
        <v>1160</v>
      </c>
      <c r="G128" s="113" t="s">
        <v>1183</v>
      </c>
      <c r="H128" s="113" t="s">
        <v>3113</v>
      </c>
      <c r="I128" s="113" t="s">
        <v>3114</v>
      </c>
      <c r="J128" s="113" t="s">
        <v>1452</v>
      </c>
      <c r="K128" s="113" t="s">
        <v>1453</v>
      </c>
      <c r="L128" s="113" t="s">
        <v>3143</v>
      </c>
      <c r="M128" s="113" t="s">
        <v>2144</v>
      </c>
      <c r="N128" s="113" t="s">
        <v>3108</v>
      </c>
      <c r="O128" s="113" t="s">
        <v>2722</v>
      </c>
      <c r="P128" s="113" t="s">
        <v>2722</v>
      </c>
      <c r="Q128" s="113" t="s">
        <v>3106</v>
      </c>
      <c r="R128" s="113" t="s">
        <v>3424</v>
      </c>
      <c r="S128" s="114">
        <v>43556</v>
      </c>
      <c r="U128" s="114">
        <v>43557.688127199101</v>
      </c>
      <c r="V128" s="113" t="s">
        <v>3117</v>
      </c>
      <c r="W128" s="113"/>
      <c r="X128" s="112" t="b">
        <v>0</v>
      </c>
      <c r="Y128" s="117" t="s">
        <v>1054</v>
      </c>
    </row>
    <row r="129" spans="1:25" ht="14.6" hidden="1" x14ac:dyDescent="0.4">
      <c r="A129" s="113" t="s">
        <v>819</v>
      </c>
      <c r="B129" s="113" t="s">
        <v>827</v>
      </c>
      <c r="C129" s="113" t="s">
        <v>3112</v>
      </c>
      <c r="D129" s="112" t="b">
        <f t="shared" si="1"/>
        <v>0</v>
      </c>
      <c r="E129" s="113" t="s">
        <v>3106</v>
      </c>
      <c r="F129" s="113" t="s">
        <v>1160</v>
      </c>
      <c r="G129" s="113" t="s">
        <v>1183</v>
      </c>
      <c r="H129" s="113" t="s">
        <v>3113</v>
      </c>
      <c r="I129" s="113" t="s">
        <v>3114</v>
      </c>
      <c r="J129" s="113" t="s">
        <v>1396</v>
      </c>
      <c r="K129" s="113" t="s">
        <v>1861</v>
      </c>
      <c r="L129" s="113" t="s">
        <v>3425</v>
      </c>
      <c r="M129" s="113" t="s">
        <v>2140</v>
      </c>
      <c r="N129" s="113" t="s">
        <v>3108</v>
      </c>
      <c r="O129" s="113" t="s">
        <v>3154</v>
      </c>
      <c r="P129" s="113" t="s">
        <v>3155</v>
      </c>
      <c r="Q129" s="113" t="s">
        <v>3106</v>
      </c>
      <c r="R129" s="113" t="s">
        <v>3208</v>
      </c>
      <c r="S129" s="114">
        <v>43556</v>
      </c>
      <c r="U129" s="114">
        <v>43557.655514814804</v>
      </c>
      <c r="V129" s="113" t="s">
        <v>3117</v>
      </c>
      <c r="W129" s="113"/>
      <c r="X129" s="112" t="b">
        <v>0</v>
      </c>
      <c r="Y129" s="117" t="s">
        <v>1054</v>
      </c>
    </row>
    <row r="130" spans="1:25" ht="14.6" hidden="1" x14ac:dyDescent="0.4">
      <c r="A130" s="113" t="s">
        <v>819</v>
      </c>
      <c r="B130" s="113" t="s">
        <v>827</v>
      </c>
      <c r="C130" s="113" t="s">
        <v>3112</v>
      </c>
      <c r="D130" s="112" t="b">
        <f t="shared" si="1"/>
        <v>0</v>
      </c>
      <c r="E130" s="113" t="s">
        <v>3106</v>
      </c>
      <c r="F130" s="113" t="s">
        <v>1160</v>
      </c>
      <c r="G130" s="113" t="s">
        <v>1183</v>
      </c>
      <c r="H130" s="113" t="s">
        <v>3113</v>
      </c>
      <c r="I130" s="113" t="s">
        <v>3114</v>
      </c>
      <c r="J130" s="113" t="s">
        <v>1396</v>
      </c>
      <c r="K130" s="113" t="s">
        <v>1861</v>
      </c>
      <c r="L130" s="113" t="s">
        <v>3425</v>
      </c>
      <c r="M130" s="113" t="s">
        <v>2140</v>
      </c>
      <c r="N130" s="113" t="s">
        <v>3108</v>
      </c>
      <c r="O130" s="113" t="s">
        <v>2736</v>
      </c>
      <c r="P130" s="113" t="s">
        <v>2736</v>
      </c>
      <c r="Q130" s="113" t="s">
        <v>3106</v>
      </c>
      <c r="R130" s="113" t="s">
        <v>3426</v>
      </c>
      <c r="S130" s="114">
        <v>43556</v>
      </c>
      <c r="U130" s="114">
        <v>43557.649446411997</v>
      </c>
      <c r="V130" s="113" t="s">
        <v>3117</v>
      </c>
      <c r="W130" s="113"/>
      <c r="X130" s="112" t="b">
        <v>0</v>
      </c>
      <c r="Y130" s="117" t="s">
        <v>1054</v>
      </c>
    </row>
    <row r="131" spans="1:25" ht="14.6" hidden="1" x14ac:dyDescent="0.4">
      <c r="A131" s="113" t="s">
        <v>819</v>
      </c>
      <c r="B131" s="113" t="s">
        <v>827</v>
      </c>
      <c r="C131" s="113" t="s">
        <v>3112</v>
      </c>
      <c r="D131" s="112" t="b">
        <f t="shared" ref="D131:D194" si="2">B131=C131</f>
        <v>0</v>
      </c>
      <c r="E131" s="113" t="s">
        <v>3106</v>
      </c>
      <c r="F131" s="113" t="s">
        <v>1160</v>
      </c>
      <c r="G131" s="113" t="s">
        <v>1183</v>
      </c>
      <c r="H131" s="113" t="s">
        <v>3113</v>
      </c>
      <c r="I131" s="113" t="s">
        <v>3114</v>
      </c>
      <c r="J131" s="113" t="s">
        <v>1396</v>
      </c>
      <c r="K131" s="113" t="s">
        <v>1861</v>
      </c>
      <c r="L131" s="113" t="s">
        <v>3425</v>
      </c>
      <c r="M131" s="113" t="s">
        <v>2140</v>
      </c>
      <c r="N131" s="113" t="s">
        <v>3108</v>
      </c>
      <c r="O131" s="113" t="s">
        <v>2722</v>
      </c>
      <c r="P131" s="113" t="s">
        <v>2722</v>
      </c>
      <c r="Q131" s="113" t="s">
        <v>3106</v>
      </c>
      <c r="R131" s="113" t="s">
        <v>3427</v>
      </c>
      <c r="S131" s="114">
        <v>43556</v>
      </c>
      <c r="U131" s="114">
        <v>43557.644768946797</v>
      </c>
      <c r="V131" s="113" t="s">
        <v>3117</v>
      </c>
      <c r="W131" s="113"/>
      <c r="X131" s="112" t="b">
        <v>0</v>
      </c>
      <c r="Y131" s="117" t="s">
        <v>1054</v>
      </c>
    </row>
    <row r="132" spans="1:25" ht="14.6" hidden="1" x14ac:dyDescent="0.4">
      <c r="A132" s="113" t="s">
        <v>819</v>
      </c>
      <c r="B132" s="113" t="s">
        <v>834</v>
      </c>
      <c r="C132" s="113" t="s">
        <v>3112</v>
      </c>
      <c r="D132" s="112" t="b">
        <f t="shared" si="2"/>
        <v>0</v>
      </c>
      <c r="E132" s="113" t="s">
        <v>3106</v>
      </c>
      <c r="F132" s="113" t="s">
        <v>1160</v>
      </c>
      <c r="G132" s="113" t="s">
        <v>1183</v>
      </c>
      <c r="H132" s="113" t="s">
        <v>3113</v>
      </c>
      <c r="I132" s="113" t="s">
        <v>3114</v>
      </c>
      <c r="J132" s="113" t="s">
        <v>1396</v>
      </c>
      <c r="K132" s="113" t="s">
        <v>1871</v>
      </c>
      <c r="L132" s="113" t="s">
        <v>3419</v>
      </c>
      <c r="M132" s="113" t="s">
        <v>2146</v>
      </c>
      <c r="N132" s="113" t="s">
        <v>3108</v>
      </c>
      <c r="O132" s="113" t="s">
        <v>2722</v>
      </c>
      <c r="P132" s="113" t="s">
        <v>2722</v>
      </c>
      <c r="Q132" s="113" t="s">
        <v>3106</v>
      </c>
      <c r="R132" s="113" t="s">
        <v>3428</v>
      </c>
      <c r="S132" s="114">
        <v>43556</v>
      </c>
      <c r="U132" s="114">
        <v>43557.613210960597</v>
      </c>
      <c r="V132" s="113" t="s">
        <v>3117</v>
      </c>
      <c r="W132" s="113"/>
      <c r="X132" s="112" t="b">
        <v>0</v>
      </c>
      <c r="Y132" s="117" t="s">
        <v>1054</v>
      </c>
    </row>
    <row r="133" spans="1:25" ht="14.6" hidden="1" x14ac:dyDescent="0.4">
      <c r="A133" s="113" t="s">
        <v>819</v>
      </c>
      <c r="B133" s="113" t="s">
        <v>834</v>
      </c>
      <c r="C133" s="113" t="s">
        <v>3112</v>
      </c>
      <c r="D133" s="112" t="b">
        <f t="shared" si="2"/>
        <v>0</v>
      </c>
      <c r="E133" s="113" t="s">
        <v>3106</v>
      </c>
      <c r="F133" s="113" t="s">
        <v>1160</v>
      </c>
      <c r="G133" s="113" t="s">
        <v>1183</v>
      </c>
      <c r="H133" s="113" t="s">
        <v>3113</v>
      </c>
      <c r="I133" s="113" t="s">
        <v>3114</v>
      </c>
      <c r="J133" s="113" t="s">
        <v>1396</v>
      </c>
      <c r="K133" s="113" t="s">
        <v>1871</v>
      </c>
      <c r="L133" s="113" t="s">
        <v>3419</v>
      </c>
      <c r="M133" s="113" t="s">
        <v>2146</v>
      </c>
      <c r="N133" s="113" t="s">
        <v>3108</v>
      </c>
      <c r="O133" s="113" t="s">
        <v>2736</v>
      </c>
      <c r="P133" s="113" t="s">
        <v>2736</v>
      </c>
      <c r="Q133" s="113" t="s">
        <v>3106</v>
      </c>
      <c r="R133" s="113" t="s">
        <v>3429</v>
      </c>
      <c r="S133" s="114">
        <v>43556</v>
      </c>
      <c r="U133" s="114">
        <v>43557.606949571797</v>
      </c>
      <c r="V133" s="113" t="s">
        <v>3117</v>
      </c>
      <c r="W133" s="113"/>
      <c r="X133" s="112" t="b">
        <v>0</v>
      </c>
      <c r="Y133" s="117" t="s">
        <v>1054</v>
      </c>
    </row>
    <row r="134" spans="1:25" ht="14.6" hidden="1" x14ac:dyDescent="0.4">
      <c r="A134" s="113" t="s">
        <v>819</v>
      </c>
      <c r="B134" s="113" t="s">
        <v>843</v>
      </c>
      <c r="C134" s="113" t="s">
        <v>3112</v>
      </c>
      <c r="D134" s="112" t="b">
        <f t="shared" si="2"/>
        <v>0</v>
      </c>
      <c r="E134" s="113" t="s">
        <v>3106</v>
      </c>
      <c r="F134" s="113" t="s">
        <v>1160</v>
      </c>
      <c r="G134" s="113" t="s">
        <v>1183</v>
      </c>
      <c r="H134" s="113" t="s">
        <v>3113</v>
      </c>
      <c r="I134" s="113" t="s">
        <v>3114</v>
      </c>
      <c r="J134" s="113" t="s">
        <v>1367</v>
      </c>
      <c r="K134" s="113" t="s">
        <v>1456</v>
      </c>
      <c r="L134" s="113" t="s">
        <v>3215</v>
      </c>
      <c r="M134" s="113" t="s">
        <v>2154</v>
      </c>
      <c r="N134" s="113" t="s">
        <v>3108</v>
      </c>
      <c r="O134" s="113" t="s">
        <v>3154</v>
      </c>
      <c r="P134" s="113" t="s">
        <v>3155</v>
      </c>
      <c r="Q134" s="113" t="s">
        <v>3106</v>
      </c>
      <c r="R134" s="113" t="s">
        <v>3222</v>
      </c>
      <c r="S134" s="114">
        <v>43556</v>
      </c>
      <c r="U134" s="114">
        <v>43557.571233599498</v>
      </c>
      <c r="V134" s="113" t="s">
        <v>3117</v>
      </c>
      <c r="W134" s="113"/>
      <c r="X134" s="112" t="b">
        <v>0</v>
      </c>
      <c r="Y134" s="117" t="s">
        <v>1101</v>
      </c>
    </row>
    <row r="135" spans="1:25" ht="14.6" hidden="1" x14ac:dyDescent="0.4">
      <c r="A135" s="113" t="s">
        <v>819</v>
      </c>
      <c r="B135" s="113" t="s">
        <v>820</v>
      </c>
      <c r="C135" s="113" t="s">
        <v>3112</v>
      </c>
      <c r="D135" s="112" t="b">
        <f t="shared" si="2"/>
        <v>0</v>
      </c>
      <c r="E135" s="113" t="s">
        <v>3106</v>
      </c>
      <c r="F135" s="113" t="s">
        <v>1160</v>
      </c>
      <c r="G135" s="113" t="s">
        <v>1183</v>
      </c>
      <c r="H135" s="113" t="s">
        <v>3113</v>
      </c>
      <c r="I135" s="113" t="s">
        <v>3114</v>
      </c>
      <c r="J135" s="113" t="s">
        <v>1396</v>
      </c>
      <c r="K135" s="113" t="s">
        <v>1397</v>
      </c>
      <c r="L135" s="113" t="s">
        <v>3176</v>
      </c>
      <c r="M135" s="113" t="s">
        <v>2134</v>
      </c>
      <c r="N135" s="113" t="s">
        <v>3108</v>
      </c>
      <c r="O135" s="113" t="s">
        <v>3154</v>
      </c>
      <c r="P135" s="113" t="s">
        <v>3155</v>
      </c>
      <c r="Q135" s="113" t="s">
        <v>3106</v>
      </c>
      <c r="R135" s="113" t="s">
        <v>3281</v>
      </c>
      <c r="S135" s="114">
        <v>43556</v>
      </c>
      <c r="U135" s="114">
        <v>43557.558663738397</v>
      </c>
      <c r="V135" s="113" t="s">
        <v>3117</v>
      </c>
      <c r="W135" s="113"/>
      <c r="X135" s="112" t="b">
        <v>0</v>
      </c>
      <c r="Y135" s="117" t="s">
        <v>1101</v>
      </c>
    </row>
    <row r="136" spans="1:25" ht="14.6" hidden="1" x14ac:dyDescent="0.4">
      <c r="A136" s="113" t="s">
        <v>819</v>
      </c>
      <c r="B136" s="113" t="s">
        <v>820</v>
      </c>
      <c r="C136" s="113" t="s">
        <v>3112</v>
      </c>
      <c r="D136" s="112" t="b">
        <f t="shared" si="2"/>
        <v>0</v>
      </c>
      <c r="E136" s="113" t="s">
        <v>3106</v>
      </c>
      <c r="F136" s="113" t="s">
        <v>1160</v>
      </c>
      <c r="G136" s="113" t="s">
        <v>1183</v>
      </c>
      <c r="H136" s="113" t="s">
        <v>3113</v>
      </c>
      <c r="I136" s="113" t="s">
        <v>3114</v>
      </c>
      <c r="J136" s="113" t="s">
        <v>1396</v>
      </c>
      <c r="K136" s="113" t="s">
        <v>1397</v>
      </c>
      <c r="L136" s="113" t="s">
        <v>3176</v>
      </c>
      <c r="M136" s="113" t="s">
        <v>2134</v>
      </c>
      <c r="N136" s="113" t="s">
        <v>3108</v>
      </c>
      <c r="O136" s="113" t="s">
        <v>2722</v>
      </c>
      <c r="P136" s="113" t="s">
        <v>2722</v>
      </c>
      <c r="Q136" s="113" t="s">
        <v>3106</v>
      </c>
      <c r="R136" s="113" t="s">
        <v>3430</v>
      </c>
      <c r="S136" s="114">
        <v>43556</v>
      </c>
      <c r="U136" s="114">
        <v>43557.524952199099</v>
      </c>
      <c r="V136" s="113" t="s">
        <v>3117</v>
      </c>
      <c r="W136" s="113"/>
      <c r="X136" s="112" t="b">
        <v>0</v>
      </c>
      <c r="Y136" s="117" t="s">
        <v>1101</v>
      </c>
    </row>
    <row r="137" spans="1:25" ht="14.6" hidden="1" x14ac:dyDescent="0.4">
      <c r="A137" s="113" t="s">
        <v>819</v>
      </c>
      <c r="B137" s="113" t="s">
        <v>825</v>
      </c>
      <c r="C137" s="113" t="s">
        <v>3112</v>
      </c>
      <c r="D137" s="112" t="b">
        <f t="shared" si="2"/>
        <v>0</v>
      </c>
      <c r="E137" s="113" t="s">
        <v>3106</v>
      </c>
      <c r="F137" s="113" t="s">
        <v>1160</v>
      </c>
      <c r="G137" s="113" t="s">
        <v>1183</v>
      </c>
      <c r="H137" s="113" t="s">
        <v>3113</v>
      </c>
      <c r="I137" s="113" t="s">
        <v>3114</v>
      </c>
      <c r="J137" s="113" t="s">
        <v>1258</v>
      </c>
      <c r="K137" s="113" t="s">
        <v>1259</v>
      </c>
      <c r="L137" s="113" t="s">
        <v>3115</v>
      </c>
      <c r="M137" s="113" t="s">
        <v>2138</v>
      </c>
      <c r="N137" s="113" t="s">
        <v>3108</v>
      </c>
      <c r="O137" s="113" t="s">
        <v>3154</v>
      </c>
      <c r="P137" s="113" t="s">
        <v>3155</v>
      </c>
      <c r="Q137" s="113" t="s">
        <v>3106</v>
      </c>
      <c r="R137" s="113" t="s">
        <v>3285</v>
      </c>
      <c r="S137" s="114">
        <v>43556</v>
      </c>
      <c r="U137" s="114">
        <v>43557.521141088</v>
      </c>
      <c r="V137" s="113" t="s">
        <v>3117</v>
      </c>
      <c r="W137" s="113"/>
      <c r="X137" s="112" t="b">
        <v>0</v>
      </c>
      <c r="Y137" s="117" t="s">
        <v>1101</v>
      </c>
    </row>
    <row r="138" spans="1:25" ht="14.6" hidden="1" x14ac:dyDescent="0.4">
      <c r="A138" s="113" t="s">
        <v>819</v>
      </c>
      <c r="B138" s="113" t="s">
        <v>821</v>
      </c>
      <c r="C138" s="113" t="s">
        <v>3112</v>
      </c>
      <c r="D138" s="112" t="b">
        <f t="shared" si="2"/>
        <v>0</v>
      </c>
      <c r="E138" s="113" t="s">
        <v>3106</v>
      </c>
      <c r="F138" s="113" t="s">
        <v>1160</v>
      </c>
      <c r="G138" s="113" t="s">
        <v>1183</v>
      </c>
      <c r="H138" s="113" t="s">
        <v>3113</v>
      </c>
      <c r="I138" s="113" t="s">
        <v>3114</v>
      </c>
      <c r="J138" s="113" t="s">
        <v>1258</v>
      </c>
      <c r="K138" s="113" t="s">
        <v>1338</v>
      </c>
      <c r="L138" s="113" t="s">
        <v>3377</v>
      </c>
      <c r="M138" s="113" t="s">
        <v>2135</v>
      </c>
      <c r="N138" s="113" t="s">
        <v>3108</v>
      </c>
      <c r="O138" s="113" t="s">
        <v>2742</v>
      </c>
      <c r="P138" s="113" t="s">
        <v>2742</v>
      </c>
      <c r="Q138" s="113" t="s">
        <v>3106</v>
      </c>
      <c r="R138" s="113" t="s">
        <v>3431</v>
      </c>
      <c r="S138" s="114">
        <v>43556</v>
      </c>
      <c r="U138" s="114">
        <v>43557.518651655097</v>
      </c>
      <c r="V138" s="113" t="s">
        <v>3117</v>
      </c>
      <c r="W138" s="113"/>
      <c r="X138" s="112" t="b">
        <v>0</v>
      </c>
      <c r="Y138" s="117" t="s">
        <v>1101</v>
      </c>
    </row>
    <row r="139" spans="1:25" ht="14.6" hidden="1" x14ac:dyDescent="0.4">
      <c r="A139" s="113" t="s">
        <v>819</v>
      </c>
      <c r="B139" s="113" t="s">
        <v>840</v>
      </c>
      <c r="C139" s="113" t="s">
        <v>3112</v>
      </c>
      <c r="D139" s="112" t="b">
        <f t="shared" si="2"/>
        <v>0</v>
      </c>
      <c r="E139" s="113" t="s">
        <v>3106</v>
      </c>
      <c r="F139" s="113" t="s">
        <v>1160</v>
      </c>
      <c r="G139" s="113" t="s">
        <v>1183</v>
      </c>
      <c r="H139" s="113" t="s">
        <v>3113</v>
      </c>
      <c r="I139" s="113" t="s">
        <v>3114</v>
      </c>
      <c r="J139" s="113" t="s">
        <v>1160</v>
      </c>
      <c r="K139" s="113" t="s">
        <v>1246</v>
      </c>
      <c r="L139" s="113" t="s">
        <v>3107</v>
      </c>
      <c r="M139" s="113" t="s">
        <v>2151</v>
      </c>
      <c r="N139" s="113" t="s">
        <v>3108</v>
      </c>
      <c r="O139" s="113" t="s">
        <v>3154</v>
      </c>
      <c r="P139" s="113" t="s">
        <v>3155</v>
      </c>
      <c r="Q139" s="113" t="s">
        <v>3106</v>
      </c>
      <c r="R139" s="113" t="s">
        <v>3303</v>
      </c>
      <c r="S139" s="114">
        <v>43556</v>
      </c>
      <c r="U139" s="114">
        <v>43557.507882372702</v>
      </c>
      <c r="V139" s="113" t="s">
        <v>3117</v>
      </c>
      <c r="W139" s="113"/>
      <c r="X139" s="112" t="b">
        <v>0</v>
      </c>
      <c r="Y139" s="117" t="s">
        <v>1101</v>
      </c>
    </row>
    <row r="140" spans="1:25" ht="14.6" hidden="1" x14ac:dyDescent="0.4">
      <c r="A140" s="113" t="s">
        <v>819</v>
      </c>
      <c r="B140" s="113" t="s">
        <v>847</v>
      </c>
      <c r="C140" s="113" t="s">
        <v>3112</v>
      </c>
      <c r="D140" s="112" t="b">
        <f t="shared" si="2"/>
        <v>0</v>
      </c>
      <c r="E140" s="113" t="s">
        <v>3106</v>
      </c>
      <c r="F140" s="113" t="s">
        <v>1160</v>
      </c>
      <c r="G140" s="113" t="s">
        <v>1183</v>
      </c>
      <c r="H140" s="113" t="s">
        <v>3113</v>
      </c>
      <c r="I140" s="113" t="s">
        <v>3114</v>
      </c>
      <c r="J140" s="113" t="s">
        <v>1160</v>
      </c>
      <c r="K140" s="113" t="s">
        <v>1246</v>
      </c>
      <c r="L140" s="113" t="s">
        <v>3107</v>
      </c>
      <c r="M140" s="113" t="s">
        <v>2158</v>
      </c>
      <c r="N140" s="113" t="s">
        <v>3108</v>
      </c>
      <c r="O140" s="113" t="s">
        <v>3154</v>
      </c>
      <c r="P140" s="113" t="s">
        <v>3155</v>
      </c>
      <c r="Q140" s="113" t="s">
        <v>3106</v>
      </c>
      <c r="R140" s="113" t="s">
        <v>3432</v>
      </c>
      <c r="S140" s="114">
        <v>43556</v>
      </c>
      <c r="U140" s="114">
        <v>43557.501672488397</v>
      </c>
      <c r="V140" s="113" t="s">
        <v>3117</v>
      </c>
      <c r="W140" s="113"/>
      <c r="X140" s="112" t="b">
        <v>0</v>
      </c>
      <c r="Y140" s="117" t="s">
        <v>1101</v>
      </c>
    </row>
    <row r="141" spans="1:25" ht="14.6" hidden="1" x14ac:dyDescent="0.4">
      <c r="A141" s="113" t="s">
        <v>819</v>
      </c>
      <c r="B141" s="113" t="s">
        <v>841</v>
      </c>
      <c r="C141" s="113" t="s">
        <v>3112</v>
      </c>
      <c r="D141" s="112" t="b">
        <f t="shared" si="2"/>
        <v>0</v>
      </c>
      <c r="E141" s="113" t="s">
        <v>3106</v>
      </c>
      <c r="F141" s="113" t="s">
        <v>1160</v>
      </c>
      <c r="G141" s="113" t="s">
        <v>1183</v>
      </c>
      <c r="H141" s="113" t="s">
        <v>3113</v>
      </c>
      <c r="I141" s="113" t="s">
        <v>3114</v>
      </c>
      <c r="J141" s="113" t="s">
        <v>1160</v>
      </c>
      <c r="K141" s="113" t="s">
        <v>1183</v>
      </c>
      <c r="L141" s="113" t="s">
        <v>3113</v>
      </c>
      <c r="M141" s="113" t="s">
        <v>2152</v>
      </c>
      <c r="N141" s="113" t="s">
        <v>3108</v>
      </c>
      <c r="O141" s="113" t="s">
        <v>3154</v>
      </c>
      <c r="P141" s="113" t="s">
        <v>3155</v>
      </c>
      <c r="Q141" s="113" t="s">
        <v>3106</v>
      </c>
      <c r="R141" s="113" t="s">
        <v>3313</v>
      </c>
      <c r="S141" s="114">
        <v>43556</v>
      </c>
      <c r="U141" s="114">
        <v>43557.497694097197</v>
      </c>
      <c r="V141" s="113" t="s">
        <v>3117</v>
      </c>
      <c r="W141" s="113"/>
      <c r="X141" s="112" t="b">
        <v>0</v>
      </c>
      <c r="Y141" s="117" t="s">
        <v>1101</v>
      </c>
    </row>
    <row r="142" spans="1:25" ht="14.6" hidden="1" x14ac:dyDescent="0.4">
      <c r="A142" s="113" t="s">
        <v>819</v>
      </c>
      <c r="B142" s="113" t="s">
        <v>847</v>
      </c>
      <c r="C142" s="113" t="s">
        <v>3112</v>
      </c>
      <c r="D142" s="112" t="b">
        <f t="shared" si="2"/>
        <v>0</v>
      </c>
      <c r="E142" s="113" t="s">
        <v>3106</v>
      </c>
      <c r="F142" s="113" t="s">
        <v>1160</v>
      </c>
      <c r="G142" s="113" t="s">
        <v>1183</v>
      </c>
      <c r="H142" s="113" t="s">
        <v>3113</v>
      </c>
      <c r="I142" s="113" t="s">
        <v>3114</v>
      </c>
      <c r="J142" s="113" t="s">
        <v>1160</v>
      </c>
      <c r="K142" s="113" t="s">
        <v>1246</v>
      </c>
      <c r="L142" s="113" t="s">
        <v>3107</v>
      </c>
      <c r="M142" s="113" t="s">
        <v>2158</v>
      </c>
      <c r="N142" s="113" t="s">
        <v>3108</v>
      </c>
      <c r="O142" s="113" t="s">
        <v>2722</v>
      </c>
      <c r="P142" s="113" t="s">
        <v>2722</v>
      </c>
      <c r="Q142" s="113" t="s">
        <v>3106</v>
      </c>
      <c r="R142" s="113" t="s">
        <v>3433</v>
      </c>
      <c r="S142" s="114">
        <v>43556</v>
      </c>
      <c r="U142" s="114">
        <v>43557.493844328703</v>
      </c>
      <c r="V142" s="113" t="s">
        <v>3117</v>
      </c>
      <c r="W142" s="113"/>
      <c r="X142" s="112" t="b">
        <v>0</v>
      </c>
      <c r="Y142" s="117" t="s">
        <v>1101</v>
      </c>
    </row>
    <row r="143" spans="1:25" ht="14.6" hidden="1" x14ac:dyDescent="0.4">
      <c r="A143" s="113" t="s">
        <v>819</v>
      </c>
      <c r="B143" s="113" t="s">
        <v>845</v>
      </c>
      <c r="C143" s="113" t="s">
        <v>3112</v>
      </c>
      <c r="D143" s="112" t="b">
        <f t="shared" si="2"/>
        <v>0</v>
      </c>
      <c r="E143" s="113" t="s">
        <v>3106</v>
      </c>
      <c r="F143" s="113" t="s">
        <v>1160</v>
      </c>
      <c r="G143" s="113" t="s">
        <v>1183</v>
      </c>
      <c r="H143" s="113" t="s">
        <v>3113</v>
      </c>
      <c r="I143" s="113" t="s">
        <v>3114</v>
      </c>
      <c r="J143" s="113" t="s">
        <v>1160</v>
      </c>
      <c r="K143" s="113" t="s">
        <v>1187</v>
      </c>
      <c r="L143" s="113" t="s">
        <v>3118</v>
      </c>
      <c r="M143" s="113" t="s">
        <v>2156</v>
      </c>
      <c r="N143" s="113" t="s">
        <v>3108</v>
      </c>
      <c r="O143" s="113" t="s">
        <v>3154</v>
      </c>
      <c r="P143" s="113" t="s">
        <v>3155</v>
      </c>
      <c r="Q143" s="113" t="s">
        <v>3106</v>
      </c>
      <c r="R143" s="113" t="s">
        <v>3330</v>
      </c>
      <c r="S143" s="114">
        <v>43556</v>
      </c>
      <c r="U143" s="114">
        <v>43557.4871191782</v>
      </c>
      <c r="V143" s="113" t="s">
        <v>3117</v>
      </c>
      <c r="W143" s="113"/>
      <c r="X143" s="112" t="b">
        <v>0</v>
      </c>
      <c r="Y143" s="117" t="s">
        <v>1101</v>
      </c>
    </row>
    <row r="144" spans="1:25" ht="14.6" hidden="1" x14ac:dyDescent="0.4">
      <c r="A144" s="113" t="s">
        <v>819</v>
      </c>
      <c r="B144" s="113" t="s">
        <v>842</v>
      </c>
      <c r="C144" s="113" t="s">
        <v>3112</v>
      </c>
      <c r="D144" s="112" t="b">
        <f t="shared" si="2"/>
        <v>0</v>
      </c>
      <c r="E144" s="113" t="s">
        <v>3106</v>
      </c>
      <c r="F144" s="113" t="s">
        <v>1160</v>
      </c>
      <c r="G144" s="113" t="s">
        <v>1183</v>
      </c>
      <c r="H144" s="113" t="s">
        <v>3113</v>
      </c>
      <c r="I144" s="113" t="s">
        <v>3114</v>
      </c>
      <c r="J144" s="113" t="s">
        <v>1160</v>
      </c>
      <c r="K144" s="113" t="s">
        <v>1253</v>
      </c>
      <c r="L144" s="113" t="s">
        <v>3207</v>
      </c>
      <c r="M144" s="113" t="s">
        <v>2153</v>
      </c>
      <c r="N144" s="113" t="s">
        <v>3108</v>
      </c>
      <c r="O144" s="113" t="s">
        <v>3154</v>
      </c>
      <c r="P144" s="113" t="s">
        <v>3155</v>
      </c>
      <c r="Q144" s="113" t="s">
        <v>3106</v>
      </c>
      <c r="R144" s="113" t="s">
        <v>3334</v>
      </c>
      <c r="S144" s="114">
        <v>43556</v>
      </c>
      <c r="U144" s="114">
        <v>43557.448285995401</v>
      </c>
      <c r="V144" s="113" t="s">
        <v>3117</v>
      </c>
      <c r="W144" s="113"/>
      <c r="X144" s="112" t="b">
        <v>0</v>
      </c>
      <c r="Y144" s="117" t="s">
        <v>1101</v>
      </c>
    </row>
    <row r="145" spans="1:25" ht="14.6" hidden="1" x14ac:dyDescent="0.4">
      <c r="A145" s="113" t="s">
        <v>819</v>
      </c>
      <c r="B145" s="113" t="s">
        <v>844</v>
      </c>
      <c r="C145" s="113" t="s">
        <v>3112</v>
      </c>
      <c r="D145" s="112" t="b">
        <f t="shared" si="2"/>
        <v>0</v>
      </c>
      <c r="E145" s="113" t="s">
        <v>3106</v>
      </c>
      <c r="F145" s="113" t="s">
        <v>1160</v>
      </c>
      <c r="G145" s="113" t="s">
        <v>1183</v>
      </c>
      <c r="H145" s="113" t="s">
        <v>3113</v>
      </c>
      <c r="I145" s="113" t="s">
        <v>3114</v>
      </c>
      <c r="J145" s="113" t="s">
        <v>1160</v>
      </c>
      <c r="K145" s="113" t="s">
        <v>1163</v>
      </c>
      <c r="L145" s="113" t="s">
        <v>3230</v>
      </c>
      <c r="M145" s="113" t="s">
        <v>2155</v>
      </c>
      <c r="N145" s="113" t="s">
        <v>3108</v>
      </c>
      <c r="O145" s="113" t="s">
        <v>3154</v>
      </c>
      <c r="P145" s="113" t="s">
        <v>3155</v>
      </c>
      <c r="Q145" s="113" t="s">
        <v>3106</v>
      </c>
      <c r="R145" s="113" t="s">
        <v>3353</v>
      </c>
      <c r="S145" s="114">
        <v>43556</v>
      </c>
      <c r="U145" s="114">
        <v>43557.430175659698</v>
      </c>
      <c r="V145" s="113" t="s">
        <v>3117</v>
      </c>
      <c r="W145" s="113"/>
      <c r="X145" s="112" t="b">
        <v>0</v>
      </c>
      <c r="Y145" s="117" t="s">
        <v>1101</v>
      </c>
    </row>
    <row r="146" spans="1:25" ht="14.6" hidden="1" x14ac:dyDescent="0.4">
      <c r="A146" s="113" t="s">
        <v>819</v>
      </c>
      <c r="B146" s="113" t="s">
        <v>839</v>
      </c>
      <c r="C146" s="113" t="s">
        <v>3112</v>
      </c>
      <c r="D146" s="112" t="b">
        <f t="shared" si="2"/>
        <v>0</v>
      </c>
      <c r="E146" s="113" t="s">
        <v>3106</v>
      </c>
      <c r="F146" s="113" t="s">
        <v>1160</v>
      </c>
      <c r="G146" s="113" t="s">
        <v>1183</v>
      </c>
      <c r="H146" s="113" t="s">
        <v>3113</v>
      </c>
      <c r="I146" s="113" t="s">
        <v>3114</v>
      </c>
      <c r="J146" s="113" t="s">
        <v>1160</v>
      </c>
      <c r="K146" s="113" t="s">
        <v>1179</v>
      </c>
      <c r="L146" s="113" t="s">
        <v>3190</v>
      </c>
      <c r="M146" s="113" t="s">
        <v>2150</v>
      </c>
      <c r="N146" s="113" t="s">
        <v>3108</v>
      </c>
      <c r="O146" s="113" t="s">
        <v>3154</v>
      </c>
      <c r="P146" s="113" t="s">
        <v>3155</v>
      </c>
      <c r="Q146" s="113" t="s">
        <v>3106</v>
      </c>
      <c r="R146" s="113" t="s">
        <v>3359</v>
      </c>
      <c r="S146" s="114">
        <v>43556</v>
      </c>
      <c r="U146" s="114">
        <v>43557.414622534699</v>
      </c>
      <c r="V146" s="113" t="s">
        <v>3117</v>
      </c>
      <c r="W146" s="113"/>
      <c r="X146" s="112" t="b">
        <v>0</v>
      </c>
      <c r="Y146" s="117" t="s">
        <v>1101</v>
      </c>
    </row>
    <row r="147" spans="1:25" ht="14.6" hidden="1" x14ac:dyDescent="0.4">
      <c r="A147" s="113" t="s">
        <v>819</v>
      </c>
      <c r="B147" s="113" t="s">
        <v>846</v>
      </c>
      <c r="C147" s="113" t="s">
        <v>3112</v>
      </c>
      <c r="D147" s="112" t="b">
        <f t="shared" si="2"/>
        <v>0</v>
      </c>
      <c r="E147" s="113" t="s">
        <v>3106</v>
      </c>
      <c r="F147" s="113" t="s">
        <v>1160</v>
      </c>
      <c r="G147" s="113" t="s">
        <v>1183</v>
      </c>
      <c r="H147" s="113" t="s">
        <v>3113</v>
      </c>
      <c r="I147" s="113" t="s">
        <v>3114</v>
      </c>
      <c r="J147" s="113" t="s">
        <v>1591</v>
      </c>
      <c r="K147" s="113" t="s">
        <v>1867</v>
      </c>
      <c r="L147" s="113" t="s">
        <v>3393</v>
      </c>
      <c r="M147" s="113" t="s">
        <v>2157</v>
      </c>
      <c r="N147" s="113" t="s">
        <v>3108</v>
      </c>
      <c r="O147" s="113" t="s">
        <v>2714</v>
      </c>
      <c r="P147" s="113" t="s">
        <v>3155</v>
      </c>
      <c r="Q147" s="113" t="s">
        <v>3106</v>
      </c>
      <c r="R147" s="113" t="s">
        <v>3434</v>
      </c>
      <c r="S147" s="114">
        <v>43556</v>
      </c>
      <c r="U147" s="114">
        <v>43556.871470682898</v>
      </c>
      <c r="V147" s="113" t="s">
        <v>3117</v>
      </c>
      <c r="W147" s="113"/>
      <c r="X147" s="112" t="b">
        <v>0</v>
      </c>
      <c r="Y147" s="117" t="s">
        <v>1054</v>
      </c>
    </row>
    <row r="148" spans="1:25" ht="14.6" hidden="1" x14ac:dyDescent="0.4">
      <c r="A148" s="113" t="s">
        <v>819</v>
      </c>
      <c r="B148" s="113" t="s">
        <v>838</v>
      </c>
      <c r="C148" s="113" t="s">
        <v>3112</v>
      </c>
      <c r="D148" s="112" t="b">
        <f t="shared" si="2"/>
        <v>0</v>
      </c>
      <c r="E148" s="113" t="s">
        <v>3106</v>
      </c>
      <c r="F148" s="113" t="s">
        <v>1160</v>
      </c>
      <c r="G148" s="113" t="s">
        <v>1183</v>
      </c>
      <c r="H148" s="113" t="s">
        <v>3113</v>
      </c>
      <c r="I148" s="113" t="s">
        <v>3114</v>
      </c>
      <c r="J148" s="113" t="s">
        <v>1367</v>
      </c>
      <c r="K148" s="113" t="s">
        <v>1648</v>
      </c>
      <c r="L148" s="113" t="s">
        <v>3241</v>
      </c>
      <c r="M148" s="113" t="s">
        <v>2149</v>
      </c>
      <c r="N148" s="113" t="s">
        <v>3108</v>
      </c>
      <c r="O148" s="113" t="s">
        <v>2714</v>
      </c>
      <c r="P148" s="113" t="s">
        <v>3155</v>
      </c>
      <c r="Q148" s="113" t="s">
        <v>3106</v>
      </c>
      <c r="R148" s="113" t="s">
        <v>3435</v>
      </c>
      <c r="S148" s="114">
        <v>43556</v>
      </c>
      <c r="U148" s="114">
        <v>43556.866665196801</v>
      </c>
      <c r="V148" s="113" t="s">
        <v>3117</v>
      </c>
      <c r="W148" s="113"/>
      <c r="X148" s="112" t="b">
        <v>0</v>
      </c>
      <c r="Y148" s="117" t="s">
        <v>1054</v>
      </c>
    </row>
    <row r="149" spans="1:25" ht="14.6" hidden="1" x14ac:dyDescent="0.4">
      <c r="A149" s="113" t="s">
        <v>819</v>
      </c>
      <c r="B149" s="113" t="s">
        <v>846</v>
      </c>
      <c r="C149" s="113" t="s">
        <v>3112</v>
      </c>
      <c r="D149" s="112" t="b">
        <f t="shared" si="2"/>
        <v>0</v>
      </c>
      <c r="E149" s="113" t="s">
        <v>3106</v>
      </c>
      <c r="F149" s="113" t="s">
        <v>1160</v>
      </c>
      <c r="G149" s="113" t="s">
        <v>1183</v>
      </c>
      <c r="H149" s="113" t="s">
        <v>3113</v>
      </c>
      <c r="I149" s="113" t="s">
        <v>3114</v>
      </c>
      <c r="J149" s="113" t="s">
        <v>1591</v>
      </c>
      <c r="K149" s="113" t="s">
        <v>1867</v>
      </c>
      <c r="L149" s="113" t="s">
        <v>3393</v>
      </c>
      <c r="M149" s="113" t="s">
        <v>2157</v>
      </c>
      <c r="N149" s="113" t="s">
        <v>3108</v>
      </c>
      <c r="O149" s="113" t="s">
        <v>2711</v>
      </c>
      <c r="P149" s="113" t="s">
        <v>2711</v>
      </c>
      <c r="Q149" s="113" t="s">
        <v>3106</v>
      </c>
      <c r="R149" s="113" t="s">
        <v>3436</v>
      </c>
      <c r="S149" s="114">
        <v>43556</v>
      </c>
      <c r="U149" s="114">
        <v>43556.866049884302</v>
      </c>
      <c r="V149" s="113" t="s">
        <v>3117</v>
      </c>
      <c r="W149" s="113"/>
      <c r="X149" s="112" t="b">
        <v>0</v>
      </c>
      <c r="Y149" s="117" t="s">
        <v>1054</v>
      </c>
    </row>
    <row r="150" spans="1:25" ht="14.6" hidden="1" x14ac:dyDescent="0.4">
      <c r="A150" s="113" t="s">
        <v>819</v>
      </c>
      <c r="B150" s="113" t="s">
        <v>838</v>
      </c>
      <c r="C150" s="113" t="s">
        <v>3112</v>
      </c>
      <c r="D150" s="112" t="b">
        <f t="shared" si="2"/>
        <v>0</v>
      </c>
      <c r="E150" s="113" t="s">
        <v>3106</v>
      </c>
      <c r="F150" s="113" t="s">
        <v>1160</v>
      </c>
      <c r="G150" s="113" t="s">
        <v>1183</v>
      </c>
      <c r="H150" s="113" t="s">
        <v>3113</v>
      </c>
      <c r="I150" s="113" t="s">
        <v>3114</v>
      </c>
      <c r="J150" s="113" t="s">
        <v>1367</v>
      </c>
      <c r="K150" s="113" t="s">
        <v>1648</v>
      </c>
      <c r="L150" s="113" t="s">
        <v>3241</v>
      </c>
      <c r="M150" s="113" t="s">
        <v>2149</v>
      </c>
      <c r="N150" s="113" t="s">
        <v>3108</v>
      </c>
      <c r="O150" s="113" t="s">
        <v>2711</v>
      </c>
      <c r="P150" s="113" t="s">
        <v>2711</v>
      </c>
      <c r="Q150" s="113" t="s">
        <v>3106</v>
      </c>
      <c r="R150" s="113" t="s">
        <v>3437</v>
      </c>
      <c r="S150" s="114">
        <v>43556</v>
      </c>
      <c r="U150" s="114">
        <v>43556.859086307901</v>
      </c>
      <c r="V150" s="113" t="s">
        <v>3117</v>
      </c>
      <c r="W150" s="113"/>
      <c r="X150" s="112" t="b">
        <v>0</v>
      </c>
      <c r="Y150" s="117" t="s">
        <v>1054</v>
      </c>
    </row>
    <row r="151" spans="1:25" ht="14.6" hidden="1" x14ac:dyDescent="0.4">
      <c r="A151" s="113" t="s">
        <v>819</v>
      </c>
      <c r="B151" s="113" t="s">
        <v>829</v>
      </c>
      <c r="C151" s="113" t="s">
        <v>3112</v>
      </c>
      <c r="D151" s="112" t="b">
        <f t="shared" si="2"/>
        <v>0</v>
      </c>
      <c r="E151" s="113" t="s">
        <v>3106</v>
      </c>
      <c r="F151" s="113" t="s">
        <v>1160</v>
      </c>
      <c r="G151" s="113" t="s">
        <v>1183</v>
      </c>
      <c r="H151" s="113" t="s">
        <v>3113</v>
      </c>
      <c r="I151" s="113" t="s">
        <v>3114</v>
      </c>
      <c r="J151" s="113" t="s">
        <v>1258</v>
      </c>
      <c r="K151" s="113" t="s">
        <v>1707</v>
      </c>
      <c r="L151" s="113" t="s">
        <v>3400</v>
      </c>
      <c r="M151" s="113" t="s">
        <v>2142</v>
      </c>
      <c r="N151" s="113" t="s">
        <v>3108</v>
      </c>
      <c r="O151" s="113" t="s">
        <v>2714</v>
      </c>
      <c r="P151" s="113" t="s">
        <v>3155</v>
      </c>
      <c r="Q151" s="113" t="s">
        <v>3106</v>
      </c>
      <c r="R151" s="113" t="s">
        <v>3438</v>
      </c>
      <c r="S151" s="114">
        <v>43556</v>
      </c>
      <c r="U151" s="114">
        <v>43556.857515543998</v>
      </c>
      <c r="V151" s="113" t="s">
        <v>3117</v>
      </c>
      <c r="W151" s="113"/>
      <c r="X151" s="112" t="b">
        <v>0</v>
      </c>
      <c r="Y151" s="117" t="s">
        <v>1054</v>
      </c>
    </row>
    <row r="152" spans="1:25" ht="14.6" hidden="1" x14ac:dyDescent="0.4">
      <c r="A152" s="113" t="s">
        <v>819</v>
      </c>
      <c r="B152" s="113" t="s">
        <v>823</v>
      </c>
      <c r="C152" s="113" t="s">
        <v>3112</v>
      </c>
      <c r="D152" s="112" t="b">
        <f t="shared" si="2"/>
        <v>0</v>
      </c>
      <c r="E152" s="113" t="s">
        <v>3106</v>
      </c>
      <c r="F152" s="113" t="s">
        <v>1160</v>
      </c>
      <c r="G152" s="113" t="s">
        <v>1183</v>
      </c>
      <c r="H152" s="113" t="s">
        <v>3113</v>
      </c>
      <c r="I152" s="113" t="s">
        <v>3114</v>
      </c>
      <c r="J152" s="113" t="s">
        <v>1258</v>
      </c>
      <c r="K152" s="113" t="s">
        <v>1644</v>
      </c>
      <c r="L152" s="113" t="s">
        <v>3398</v>
      </c>
      <c r="M152" s="113" t="s">
        <v>2137</v>
      </c>
      <c r="N152" s="113" t="s">
        <v>3108</v>
      </c>
      <c r="O152" s="113" t="s">
        <v>2714</v>
      </c>
      <c r="P152" s="113" t="s">
        <v>3155</v>
      </c>
      <c r="Q152" s="113" t="s">
        <v>3106</v>
      </c>
      <c r="R152" s="113" t="s">
        <v>3439</v>
      </c>
      <c r="S152" s="114">
        <v>43556</v>
      </c>
      <c r="U152" s="114">
        <v>43556.8528163542</v>
      </c>
      <c r="V152" s="113" t="s">
        <v>3117</v>
      </c>
      <c r="W152" s="113"/>
      <c r="X152" s="112" t="b">
        <v>0</v>
      </c>
      <c r="Y152" s="117" t="s">
        <v>1054</v>
      </c>
    </row>
    <row r="153" spans="1:25" ht="14.6" hidden="1" x14ac:dyDescent="0.4">
      <c r="A153" s="113" t="s">
        <v>819</v>
      </c>
      <c r="B153" s="113" t="s">
        <v>829</v>
      </c>
      <c r="C153" s="113" t="s">
        <v>3112</v>
      </c>
      <c r="D153" s="112" t="b">
        <f t="shared" si="2"/>
        <v>0</v>
      </c>
      <c r="E153" s="113" t="s">
        <v>3106</v>
      </c>
      <c r="F153" s="113" t="s">
        <v>1160</v>
      </c>
      <c r="G153" s="113" t="s">
        <v>1183</v>
      </c>
      <c r="H153" s="113" t="s">
        <v>3113</v>
      </c>
      <c r="I153" s="113" t="s">
        <v>3114</v>
      </c>
      <c r="J153" s="113" t="s">
        <v>1258</v>
      </c>
      <c r="K153" s="113" t="s">
        <v>1707</v>
      </c>
      <c r="L153" s="113" t="s">
        <v>3400</v>
      </c>
      <c r="M153" s="113" t="s">
        <v>2142</v>
      </c>
      <c r="N153" s="113" t="s">
        <v>3108</v>
      </c>
      <c r="O153" s="113" t="s">
        <v>2711</v>
      </c>
      <c r="P153" s="113" t="s">
        <v>2711</v>
      </c>
      <c r="Q153" s="113" t="s">
        <v>3106</v>
      </c>
      <c r="R153" s="113" t="s">
        <v>3440</v>
      </c>
      <c r="S153" s="114">
        <v>43556</v>
      </c>
      <c r="U153" s="114">
        <v>43556.8523633449</v>
      </c>
      <c r="V153" s="113" t="s">
        <v>3117</v>
      </c>
      <c r="W153" s="113"/>
      <c r="X153" s="112" t="b">
        <v>0</v>
      </c>
      <c r="Y153" s="117" t="s">
        <v>1054</v>
      </c>
    </row>
    <row r="154" spans="1:25" ht="14.6" hidden="1" x14ac:dyDescent="0.4">
      <c r="A154" s="113" t="s">
        <v>819</v>
      </c>
      <c r="B154" s="113" t="s">
        <v>826</v>
      </c>
      <c r="C154" s="113" t="s">
        <v>3112</v>
      </c>
      <c r="D154" s="112" t="b">
        <f t="shared" si="2"/>
        <v>0</v>
      </c>
      <c r="E154" s="113" t="s">
        <v>3106</v>
      </c>
      <c r="F154" s="113" t="s">
        <v>1160</v>
      </c>
      <c r="G154" s="113" t="s">
        <v>1183</v>
      </c>
      <c r="H154" s="113" t="s">
        <v>3113</v>
      </c>
      <c r="I154" s="113" t="s">
        <v>3114</v>
      </c>
      <c r="J154" s="113" t="s">
        <v>1396</v>
      </c>
      <c r="K154" s="113" t="s">
        <v>1857</v>
      </c>
      <c r="L154" s="113" t="s">
        <v>3405</v>
      </c>
      <c r="M154" s="113" t="s">
        <v>2139</v>
      </c>
      <c r="N154" s="113" t="s">
        <v>3108</v>
      </c>
      <c r="O154" s="113" t="s">
        <v>2714</v>
      </c>
      <c r="P154" s="113" t="s">
        <v>3155</v>
      </c>
      <c r="Q154" s="113" t="s">
        <v>3106</v>
      </c>
      <c r="R154" s="113" t="s">
        <v>3441</v>
      </c>
      <c r="S154" s="114">
        <v>43556</v>
      </c>
      <c r="U154" s="114">
        <v>43556.846848692097</v>
      </c>
      <c r="V154" s="113" t="s">
        <v>3117</v>
      </c>
      <c r="W154" s="113"/>
      <c r="X154" s="112" t="b">
        <v>0</v>
      </c>
      <c r="Y154" s="117" t="s">
        <v>1054</v>
      </c>
    </row>
    <row r="155" spans="1:25" ht="14.6" hidden="1" x14ac:dyDescent="0.4">
      <c r="A155" s="113" t="s">
        <v>819</v>
      </c>
      <c r="B155" s="113" t="s">
        <v>823</v>
      </c>
      <c r="C155" s="113" t="s">
        <v>3112</v>
      </c>
      <c r="D155" s="112" t="b">
        <f t="shared" si="2"/>
        <v>0</v>
      </c>
      <c r="E155" s="113" t="s">
        <v>3106</v>
      </c>
      <c r="F155" s="113" t="s">
        <v>1160</v>
      </c>
      <c r="G155" s="113" t="s">
        <v>1183</v>
      </c>
      <c r="H155" s="113" t="s">
        <v>3113</v>
      </c>
      <c r="I155" s="113" t="s">
        <v>3114</v>
      </c>
      <c r="J155" s="113" t="s">
        <v>1258</v>
      </c>
      <c r="K155" s="113" t="s">
        <v>1644</v>
      </c>
      <c r="L155" s="113" t="s">
        <v>3398</v>
      </c>
      <c r="M155" s="113" t="s">
        <v>2137</v>
      </c>
      <c r="N155" s="113" t="s">
        <v>3108</v>
      </c>
      <c r="O155" s="113" t="s">
        <v>2711</v>
      </c>
      <c r="P155" s="113" t="s">
        <v>2711</v>
      </c>
      <c r="Q155" s="113" t="s">
        <v>3106</v>
      </c>
      <c r="R155" s="113" t="s">
        <v>3442</v>
      </c>
      <c r="S155" s="114">
        <v>43556</v>
      </c>
      <c r="U155" s="114">
        <v>43556.846384919001</v>
      </c>
      <c r="V155" s="113" t="s">
        <v>3117</v>
      </c>
      <c r="W155" s="113"/>
      <c r="X155" s="112" t="b">
        <v>0</v>
      </c>
      <c r="Y155" s="117" t="s">
        <v>1054</v>
      </c>
    </row>
    <row r="156" spans="1:25" ht="14.6" hidden="1" x14ac:dyDescent="0.4">
      <c r="A156" s="113" t="s">
        <v>819</v>
      </c>
      <c r="B156" s="113" t="s">
        <v>826</v>
      </c>
      <c r="C156" s="113" t="s">
        <v>3112</v>
      </c>
      <c r="D156" s="112" t="b">
        <f t="shared" si="2"/>
        <v>0</v>
      </c>
      <c r="E156" s="113" t="s">
        <v>3106</v>
      </c>
      <c r="F156" s="113" t="s">
        <v>1160</v>
      </c>
      <c r="G156" s="113" t="s">
        <v>1183</v>
      </c>
      <c r="H156" s="113" t="s">
        <v>3113</v>
      </c>
      <c r="I156" s="113" t="s">
        <v>3114</v>
      </c>
      <c r="J156" s="113" t="s">
        <v>1396</v>
      </c>
      <c r="K156" s="113" t="s">
        <v>1857</v>
      </c>
      <c r="L156" s="113" t="s">
        <v>3405</v>
      </c>
      <c r="M156" s="113" t="s">
        <v>2139</v>
      </c>
      <c r="N156" s="113" t="s">
        <v>3108</v>
      </c>
      <c r="O156" s="113" t="s">
        <v>2711</v>
      </c>
      <c r="P156" s="113" t="s">
        <v>2711</v>
      </c>
      <c r="Q156" s="113" t="s">
        <v>3106</v>
      </c>
      <c r="R156" s="113" t="s">
        <v>3443</v>
      </c>
      <c r="S156" s="114">
        <v>43556</v>
      </c>
      <c r="U156" s="114">
        <v>43556.842082905103</v>
      </c>
      <c r="V156" s="113" t="s">
        <v>3117</v>
      </c>
      <c r="W156" s="113"/>
      <c r="X156" s="112" t="b">
        <v>0</v>
      </c>
      <c r="Y156" s="117" t="s">
        <v>1054</v>
      </c>
    </row>
    <row r="157" spans="1:25" ht="14.6" hidden="1" x14ac:dyDescent="0.4">
      <c r="A157" s="113" t="s">
        <v>819</v>
      </c>
      <c r="B157" s="113" t="s">
        <v>832</v>
      </c>
      <c r="C157" s="113" t="s">
        <v>3112</v>
      </c>
      <c r="D157" s="112" t="b">
        <f t="shared" si="2"/>
        <v>0</v>
      </c>
      <c r="E157" s="113" t="s">
        <v>3106</v>
      </c>
      <c r="F157" s="113" t="s">
        <v>1160</v>
      </c>
      <c r="G157" s="113" t="s">
        <v>1183</v>
      </c>
      <c r="H157" s="113" t="s">
        <v>3113</v>
      </c>
      <c r="I157" s="113" t="s">
        <v>3114</v>
      </c>
      <c r="J157" s="113" t="s">
        <v>1258</v>
      </c>
      <c r="K157" s="113" t="s">
        <v>1720</v>
      </c>
      <c r="L157" s="113" t="s">
        <v>3391</v>
      </c>
      <c r="M157" s="113" t="s">
        <v>1888</v>
      </c>
      <c r="N157" s="113" t="s">
        <v>3108</v>
      </c>
      <c r="O157" s="113" t="s">
        <v>2714</v>
      </c>
      <c r="P157" s="113" t="s">
        <v>3155</v>
      </c>
      <c r="Q157" s="113" t="s">
        <v>3106</v>
      </c>
      <c r="R157" s="113" t="s">
        <v>3444</v>
      </c>
      <c r="S157" s="114">
        <v>43556</v>
      </c>
      <c r="U157" s="114">
        <v>43556.8416576042</v>
      </c>
      <c r="V157" s="113" t="s">
        <v>3117</v>
      </c>
      <c r="W157" s="113"/>
      <c r="X157" s="112" t="b">
        <v>0</v>
      </c>
      <c r="Y157" s="129" t="s">
        <v>1054</v>
      </c>
    </row>
    <row r="158" spans="1:25" ht="14.6" hidden="1" x14ac:dyDescent="0.4">
      <c r="A158" s="113" t="s">
        <v>819</v>
      </c>
      <c r="B158" s="113" t="s">
        <v>832</v>
      </c>
      <c r="C158" s="113" t="s">
        <v>3112</v>
      </c>
      <c r="D158" s="112" t="b">
        <f t="shared" si="2"/>
        <v>0</v>
      </c>
      <c r="E158" s="113" t="s">
        <v>3106</v>
      </c>
      <c r="F158" s="113" t="s">
        <v>1160</v>
      </c>
      <c r="G158" s="113" t="s">
        <v>1183</v>
      </c>
      <c r="H158" s="113" t="s">
        <v>3113</v>
      </c>
      <c r="I158" s="113" t="s">
        <v>3114</v>
      </c>
      <c r="J158" s="113" t="s">
        <v>1258</v>
      </c>
      <c r="K158" s="113" t="s">
        <v>1720</v>
      </c>
      <c r="L158" s="113" t="s">
        <v>3391</v>
      </c>
      <c r="M158" s="113" t="s">
        <v>1888</v>
      </c>
      <c r="N158" s="113" t="s">
        <v>3108</v>
      </c>
      <c r="O158" s="113" t="s">
        <v>2711</v>
      </c>
      <c r="P158" s="113" t="s">
        <v>2711</v>
      </c>
      <c r="Q158" s="113" t="s">
        <v>3106</v>
      </c>
      <c r="R158" s="113" t="s">
        <v>3445</v>
      </c>
      <c r="S158" s="114">
        <v>43556</v>
      </c>
      <c r="U158" s="114">
        <v>43556.834899849498</v>
      </c>
      <c r="V158" s="113" t="s">
        <v>3117</v>
      </c>
      <c r="W158" s="113"/>
      <c r="X158" s="112" t="b">
        <v>0</v>
      </c>
      <c r="Y158" s="129" t="s">
        <v>1054</v>
      </c>
    </row>
    <row r="159" spans="1:25" ht="14.6" hidden="1" x14ac:dyDescent="0.4">
      <c r="A159" s="113" t="s">
        <v>819</v>
      </c>
      <c r="B159" s="113" t="s">
        <v>834</v>
      </c>
      <c r="C159" s="113" t="s">
        <v>3112</v>
      </c>
      <c r="D159" s="112" t="b">
        <f t="shared" si="2"/>
        <v>0</v>
      </c>
      <c r="E159" s="113" t="s">
        <v>3106</v>
      </c>
      <c r="F159" s="113" t="s">
        <v>1160</v>
      </c>
      <c r="G159" s="113" t="s">
        <v>1183</v>
      </c>
      <c r="H159" s="113" t="s">
        <v>3113</v>
      </c>
      <c r="I159" s="113" t="s">
        <v>3114</v>
      </c>
      <c r="J159" s="113" t="s">
        <v>1396</v>
      </c>
      <c r="K159" s="113" t="s">
        <v>1871</v>
      </c>
      <c r="L159" s="113" t="s">
        <v>3419</v>
      </c>
      <c r="M159" s="113" t="s">
        <v>2146</v>
      </c>
      <c r="N159" s="113" t="s">
        <v>3108</v>
      </c>
      <c r="O159" s="113" t="s">
        <v>2714</v>
      </c>
      <c r="P159" s="113" t="s">
        <v>3155</v>
      </c>
      <c r="Q159" s="113" t="s">
        <v>3106</v>
      </c>
      <c r="R159" s="113" t="s">
        <v>3446</v>
      </c>
      <c r="S159" s="114">
        <v>43556</v>
      </c>
      <c r="U159" s="114">
        <v>43556.8347315625</v>
      </c>
      <c r="V159" s="113" t="s">
        <v>3117</v>
      </c>
      <c r="W159" s="113"/>
      <c r="X159" s="112" t="b">
        <v>0</v>
      </c>
      <c r="Y159" s="129" t="s">
        <v>1054</v>
      </c>
    </row>
    <row r="160" spans="1:25" ht="14.6" hidden="1" x14ac:dyDescent="0.4">
      <c r="A160" s="113" t="s">
        <v>819</v>
      </c>
      <c r="B160" s="113" t="s">
        <v>827</v>
      </c>
      <c r="C160" s="113" t="s">
        <v>3112</v>
      </c>
      <c r="D160" s="112" t="b">
        <f t="shared" si="2"/>
        <v>0</v>
      </c>
      <c r="E160" s="113" t="s">
        <v>3106</v>
      </c>
      <c r="F160" s="113" t="s">
        <v>1160</v>
      </c>
      <c r="G160" s="113" t="s">
        <v>1183</v>
      </c>
      <c r="H160" s="113" t="s">
        <v>3113</v>
      </c>
      <c r="I160" s="113" t="s">
        <v>3114</v>
      </c>
      <c r="J160" s="113" t="s">
        <v>1396</v>
      </c>
      <c r="K160" s="113" t="s">
        <v>1861</v>
      </c>
      <c r="L160" s="113" t="s">
        <v>3425</v>
      </c>
      <c r="M160" s="113" t="s">
        <v>2140</v>
      </c>
      <c r="N160" s="113" t="s">
        <v>3108</v>
      </c>
      <c r="O160" s="113" t="s">
        <v>2714</v>
      </c>
      <c r="P160" s="113" t="s">
        <v>3155</v>
      </c>
      <c r="Q160" s="113" t="s">
        <v>3106</v>
      </c>
      <c r="R160" s="113" t="s">
        <v>3447</v>
      </c>
      <c r="S160" s="114">
        <v>43556</v>
      </c>
      <c r="U160" s="114">
        <v>43556.829026388899</v>
      </c>
      <c r="V160" s="113" t="s">
        <v>3117</v>
      </c>
      <c r="W160" s="113"/>
      <c r="X160" s="112" t="b">
        <v>0</v>
      </c>
      <c r="Y160" s="129" t="s">
        <v>1054</v>
      </c>
    </row>
    <row r="161" spans="1:25" ht="14.6" hidden="1" x14ac:dyDescent="0.4">
      <c r="A161" s="113" t="s">
        <v>819</v>
      </c>
      <c r="B161" s="113" t="s">
        <v>834</v>
      </c>
      <c r="C161" s="113" t="s">
        <v>3112</v>
      </c>
      <c r="D161" s="112" t="b">
        <f t="shared" si="2"/>
        <v>0</v>
      </c>
      <c r="E161" s="113" t="s">
        <v>3106</v>
      </c>
      <c r="F161" s="113" t="s">
        <v>1160</v>
      </c>
      <c r="G161" s="113" t="s">
        <v>1183</v>
      </c>
      <c r="H161" s="113" t="s">
        <v>3113</v>
      </c>
      <c r="I161" s="113" t="s">
        <v>3114</v>
      </c>
      <c r="J161" s="113" t="s">
        <v>1396</v>
      </c>
      <c r="K161" s="113" t="s">
        <v>1871</v>
      </c>
      <c r="L161" s="113" t="s">
        <v>3419</v>
      </c>
      <c r="M161" s="113" t="s">
        <v>2146</v>
      </c>
      <c r="N161" s="113" t="s">
        <v>3108</v>
      </c>
      <c r="O161" s="113" t="s">
        <v>2711</v>
      </c>
      <c r="P161" s="113" t="s">
        <v>2711</v>
      </c>
      <c r="Q161" s="113" t="s">
        <v>3106</v>
      </c>
      <c r="R161" s="113" t="s">
        <v>3448</v>
      </c>
      <c r="S161" s="114">
        <v>43556</v>
      </c>
      <c r="U161" s="114">
        <v>43556.825992858801</v>
      </c>
      <c r="V161" s="113" t="s">
        <v>3117</v>
      </c>
      <c r="W161" s="113"/>
      <c r="X161" s="112" t="b">
        <v>0</v>
      </c>
      <c r="Y161" s="129" t="s">
        <v>1054</v>
      </c>
    </row>
    <row r="162" spans="1:25" ht="14.6" hidden="1" x14ac:dyDescent="0.4">
      <c r="A162" s="113" t="s">
        <v>819</v>
      </c>
      <c r="B162" s="113" t="s">
        <v>827</v>
      </c>
      <c r="C162" s="113" t="s">
        <v>3112</v>
      </c>
      <c r="D162" s="112" t="b">
        <f t="shared" si="2"/>
        <v>0</v>
      </c>
      <c r="E162" s="113" t="s">
        <v>3106</v>
      </c>
      <c r="F162" s="113" t="s">
        <v>1160</v>
      </c>
      <c r="G162" s="113" t="s">
        <v>1183</v>
      </c>
      <c r="H162" s="113" t="s">
        <v>3113</v>
      </c>
      <c r="I162" s="113" t="s">
        <v>3114</v>
      </c>
      <c r="J162" s="113" t="s">
        <v>1396</v>
      </c>
      <c r="K162" s="113" t="s">
        <v>1861</v>
      </c>
      <c r="L162" s="113" t="s">
        <v>3425</v>
      </c>
      <c r="M162" s="113" t="s">
        <v>2140</v>
      </c>
      <c r="N162" s="113" t="s">
        <v>3108</v>
      </c>
      <c r="O162" s="113" t="s">
        <v>2711</v>
      </c>
      <c r="P162" s="113" t="s">
        <v>2711</v>
      </c>
      <c r="Q162" s="113" t="s">
        <v>3106</v>
      </c>
      <c r="R162" s="113" t="s">
        <v>3449</v>
      </c>
      <c r="S162" s="114">
        <v>43556</v>
      </c>
      <c r="U162" s="114">
        <v>43556.8231425579</v>
      </c>
      <c r="V162" s="113" t="s">
        <v>3117</v>
      </c>
      <c r="W162" s="113"/>
      <c r="X162" s="112" t="b">
        <v>0</v>
      </c>
      <c r="Y162" s="129" t="s">
        <v>1054</v>
      </c>
    </row>
    <row r="163" spans="1:25" ht="14.6" hidden="1" x14ac:dyDescent="0.4">
      <c r="A163" s="113" t="s">
        <v>819</v>
      </c>
      <c r="B163" s="113" t="s">
        <v>848</v>
      </c>
      <c r="C163" s="113" t="s">
        <v>3112</v>
      </c>
      <c r="D163" s="112" t="b">
        <f t="shared" si="2"/>
        <v>0</v>
      </c>
      <c r="E163" s="113" t="s">
        <v>3106</v>
      </c>
      <c r="F163" s="113" t="s">
        <v>1160</v>
      </c>
      <c r="G163" s="113" t="s">
        <v>1183</v>
      </c>
      <c r="H163" s="113" t="s">
        <v>3113</v>
      </c>
      <c r="I163" s="113" t="s">
        <v>3114</v>
      </c>
      <c r="J163" s="113" t="s">
        <v>1367</v>
      </c>
      <c r="K163" s="113" t="s">
        <v>1905</v>
      </c>
      <c r="L163" s="113" t="s">
        <v>3417</v>
      </c>
      <c r="M163" s="113" t="s">
        <v>2159</v>
      </c>
      <c r="N163" s="113" t="s">
        <v>3108</v>
      </c>
      <c r="O163" s="113" t="s">
        <v>2714</v>
      </c>
      <c r="P163" s="113" t="s">
        <v>3155</v>
      </c>
      <c r="Q163" s="113" t="s">
        <v>3106</v>
      </c>
      <c r="R163" s="113" t="s">
        <v>3450</v>
      </c>
      <c r="S163" s="114">
        <v>43556</v>
      </c>
      <c r="U163" s="114">
        <v>43556.818420682903</v>
      </c>
      <c r="V163" s="113" t="s">
        <v>3117</v>
      </c>
      <c r="W163" s="113"/>
      <c r="X163" s="112" t="b">
        <v>0</v>
      </c>
      <c r="Y163" s="129" t="s">
        <v>1054</v>
      </c>
    </row>
    <row r="164" spans="1:25" ht="14.6" hidden="1" x14ac:dyDescent="0.4">
      <c r="A164" s="113" t="s">
        <v>819</v>
      </c>
      <c r="B164" s="113" t="s">
        <v>830</v>
      </c>
      <c r="C164" s="113" t="s">
        <v>3112</v>
      </c>
      <c r="D164" s="112" t="b">
        <f t="shared" si="2"/>
        <v>0</v>
      </c>
      <c r="E164" s="113" t="s">
        <v>3106</v>
      </c>
      <c r="F164" s="113" t="s">
        <v>1160</v>
      </c>
      <c r="G164" s="113" t="s">
        <v>1183</v>
      </c>
      <c r="H164" s="113" t="s">
        <v>3113</v>
      </c>
      <c r="I164" s="113" t="s">
        <v>3114</v>
      </c>
      <c r="J164" s="113" t="s">
        <v>1258</v>
      </c>
      <c r="K164" s="113" t="s">
        <v>1711</v>
      </c>
      <c r="L164" s="113" t="s">
        <v>3395</v>
      </c>
      <c r="M164" s="113" t="s">
        <v>2143</v>
      </c>
      <c r="N164" s="113" t="s">
        <v>3108</v>
      </c>
      <c r="O164" s="113" t="s">
        <v>2714</v>
      </c>
      <c r="P164" s="113" t="s">
        <v>3155</v>
      </c>
      <c r="Q164" s="113" t="s">
        <v>3106</v>
      </c>
      <c r="R164" s="113" t="s">
        <v>3451</v>
      </c>
      <c r="S164" s="114">
        <v>43556</v>
      </c>
      <c r="U164" s="114">
        <v>43556.815569097198</v>
      </c>
      <c r="V164" s="113" t="s">
        <v>3117</v>
      </c>
      <c r="W164" s="113"/>
      <c r="X164" s="112" t="b">
        <v>0</v>
      </c>
      <c r="Y164" s="129" t="s">
        <v>1054</v>
      </c>
    </row>
    <row r="165" spans="1:25" ht="14.6" hidden="1" x14ac:dyDescent="0.4">
      <c r="A165" s="113" t="s">
        <v>819</v>
      </c>
      <c r="B165" s="113" t="s">
        <v>848</v>
      </c>
      <c r="C165" s="113" t="s">
        <v>3112</v>
      </c>
      <c r="D165" s="112" t="b">
        <f t="shared" si="2"/>
        <v>0</v>
      </c>
      <c r="E165" s="113" t="s">
        <v>3106</v>
      </c>
      <c r="F165" s="113" t="s">
        <v>1160</v>
      </c>
      <c r="G165" s="113" t="s">
        <v>1183</v>
      </c>
      <c r="H165" s="113" t="s">
        <v>3113</v>
      </c>
      <c r="I165" s="113" t="s">
        <v>3114</v>
      </c>
      <c r="J165" s="113" t="s">
        <v>1367</v>
      </c>
      <c r="K165" s="113" t="s">
        <v>1905</v>
      </c>
      <c r="L165" s="113" t="s">
        <v>3417</v>
      </c>
      <c r="M165" s="113" t="s">
        <v>2159</v>
      </c>
      <c r="N165" s="113" t="s">
        <v>3108</v>
      </c>
      <c r="O165" s="113" t="s">
        <v>2711</v>
      </c>
      <c r="P165" s="113" t="s">
        <v>2711</v>
      </c>
      <c r="Q165" s="113" t="s">
        <v>3106</v>
      </c>
      <c r="R165" s="113" t="s">
        <v>3452</v>
      </c>
      <c r="S165" s="114">
        <v>43556</v>
      </c>
      <c r="U165" s="114">
        <v>43556.813601157402</v>
      </c>
      <c r="V165" s="113" t="s">
        <v>3117</v>
      </c>
      <c r="W165" s="113"/>
      <c r="X165" s="112" t="b">
        <v>0</v>
      </c>
      <c r="Y165" s="129" t="s">
        <v>1054</v>
      </c>
    </row>
    <row r="166" spans="1:25" ht="14.6" hidden="1" x14ac:dyDescent="0.4">
      <c r="A166" s="113" t="s">
        <v>819</v>
      </c>
      <c r="B166" s="113" t="s">
        <v>830</v>
      </c>
      <c r="C166" s="113" t="s">
        <v>3112</v>
      </c>
      <c r="D166" s="112" t="b">
        <f t="shared" si="2"/>
        <v>0</v>
      </c>
      <c r="E166" s="113" t="s">
        <v>3106</v>
      </c>
      <c r="F166" s="113" t="s">
        <v>1160</v>
      </c>
      <c r="G166" s="113" t="s">
        <v>1183</v>
      </c>
      <c r="H166" s="113" t="s">
        <v>3113</v>
      </c>
      <c r="I166" s="113" t="s">
        <v>3114</v>
      </c>
      <c r="J166" s="113" t="s">
        <v>1258</v>
      </c>
      <c r="K166" s="113" t="s">
        <v>1711</v>
      </c>
      <c r="L166" s="113" t="s">
        <v>3395</v>
      </c>
      <c r="M166" s="113" t="s">
        <v>2143</v>
      </c>
      <c r="N166" s="113" t="s">
        <v>3108</v>
      </c>
      <c r="O166" s="113" t="s">
        <v>2711</v>
      </c>
      <c r="P166" s="113" t="s">
        <v>2711</v>
      </c>
      <c r="Q166" s="113" t="s">
        <v>3106</v>
      </c>
      <c r="R166" s="113" t="s">
        <v>3453</v>
      </c>
      <c r="S166" s="114">
        <v>43556</v>
      </c>
      <c r="U166" s="114">
        <v>43556.808840891201</v>
      </c>
      <c r="V166" s="113" t="s">
        <v>3117</v>
      </c>
      <c r="W166" s="113"/>
      <c r="X166" s="112" t="b">
        <v>0</v>
      </c>
      <c r="Y166" s="129" t="s">
        <v>1054</v>
      </c>
    </row>
    <row r="167" spans="1:25" ht="14.6" hidden="1" x14ac:dyDescent="0.4">
      <c r="A167" s="113" t="s">
        <v>819</v>
      </c>
      <c r="B167" s="113" t="s">
        <v>836</v>
      </c>
      <c r="C167" s="113" t="s">
        <v>3112</v>
      </c>
      <c r="D167" s="112" t="b">
        <f t="shared" si="2"/>
        <v>0</v>
      </c>
      <c r="E167" s="113" t="s">
        <v>3106</v>
      </c>
      <c r="F167" s="113" t="s">
        <v>1160</v>
      </c>
      <c r="G167" s="113" t="s">
        <v>1183</v>
      </c>
      <c r="H167" s="113" t="s">
        <v>3113</v>
      </c>
      <c r="I167" s="113" t="s">
        <v>3114</v>
      </c>
      <c r="J167" s="113" t="s">
        <v>1591</v>
      </c>
      <c r="K167" s="113" t="s">
        <v>1848</v>
      </c>
      <c r="L167" s="113" t="s">
        <v>3408</v>
      </c>
      <c r="M167" s="113" t="s">
        <v>2148</v>
      </c>
      <c r="N167" s="113" t="s">
        <v>3108</v>
      </c>
      <c r="O167" s="113" t="s">
        <v>2714</v>
      </c>
      <c r="P167" s="113" t="s">
        <v>3155</v>
      </c>
      <c r="Q167" s="113" t="s">
        <v>3106</v>
      </c>
      <c r="R167" s="113" t="s">
        <v>3454</v>
      </c>
      <c r="S167" s="114">
        <v>43556</v>
      </c>
      <c r="U167" s="114">
        <v>43556.808177199098</v>
      </c>
      <c r="V167" s="113" t="s">
        <v>3117</v>
      </c>
      <c r="W167" s="113"/>
      <c r="X167" s="112" t="b">
        <v>0</v>
      </c>
      <c r="Y167" s="129" t="s">
        <v>1054</v>
      </c>
    </row>
    <row r="168" spans="1:25" ht="14.6" hidden="1" x14ac:dyDescent="0.4">
      <c r="A168" s="113" t="s">
        <v>819</v>
      </c>
      <c r="B168" s="113" t="s">
        <v>822</v>
      </c>
      <c r="C168" s="113" t="s">
        <v>3112</v>
      </c>
      <c r="D168" s="112" t="b">
        <f t="shared" si="2"/>
        <v>0</v>
      </c>
      <c r="E168" s="113" t="s">
        <v>3106</v>
      </c>
      <c r="F168" s="113" t="s">
        <v>1160</v>
      </c>
      <c r="G168" s="113" t="s">
        <v>1183</v>
      </c>
      <c r="H168" s="113" t="s">
        <v>3113</v>
      </c>
      <c r="I168" s="113" t="s">
        <v>3114</v>
      </c>
      <c r="J168" s="113" t="s">
        <v>1452</v>
      </c>
      <c r="K168" s="113" t="s">
        <v>1836</v>
      </c>
      <c r="L168" s="113" t="s">
        <v>3403</v>
      </c>
      <c r="M168" s="113" t="s">
        <v>2136</v>
      </c>
      <c r="N168" s="113" t="s">
        <v>3108</v>
      </c>
      <c r="O168" s="113" t="s">
        <v>2711</v>
      </c>
      <c r="P168" s="113" t="s">
        <v>2711</v>
      </c>
      <c r="Q168" s="113" t="s">
        <v>3106</v>
      </c>
      <c r="R168" s="113" t="s">
        <v>3455</v>
      </c>
      <c r="S168" s="114">
        <v>43556</v>
      </c>
      <c r="U168" s="114">
        <v>43556.804638460701</v>
      </c>
      <c r="V168" s="113" t="s">
        <v>3117</v>
      </c>
      <c r="W168" s="113"/>
      <c r="X168" s="112" t="b">
        <v>0</v>
      </c>
      <c r="Y168" s="129" t="s">
        <v>1054</v>
      </c>
    </row>
    <row r="169" spans="1:25" ht="14.6" hidden="1" x14ac:dyDescent="0.4">
      <c r="A169" s="113" t="s">
        <v>819</v>
      </c>
      <c r="B169" s="113" t="s">
        <v>836</v>
      </c>
      <c r="C169" s="113" t="s">
        <v>3112</v>
      </c>
      <c r="D169" s="112" t="b">
        <f t="shared" si="2"/>
        <v>0</v>
      </c>
      <c r="E169" s="113" t="s">
        <v>3106</v>
      </c>
      <c r="F169" s="113" t="s">
        <v>1160</v>
      </c>
      <c r="G169" s="113" t="s">
        <v>1183</v>
      </c>
      <c r="H169" s="113" t="s">
        <v>3113</v>
      </c>
      <c r="I169" s="113" t="s">
        <v>3114</v>
      </c>
      <c r="J169" s="113" t="s">
        <v>1591</v>
      </c>
      <c r="K169" s="113" t="s">
        <v>1848</v>
      </c>
      <c r="L169" s="113" t="s">
        <v>3408</v>
      </c>
      <c r="M169" s="113" t="s">
        <v>2148</v>
      </c>
      <c r="N169" s="113" t="s">
        <v>3108</v>
      </c>
      <c r="O169" s="113" t="s">
        <v>2711</v>
      </c>
      <c r="P169" s="113" t="s">
        <v>2711</v>
      </c>
      <c r="Q169" s="113" t="s">
        <v>3106</v>
      </c>
      <c r="R169" s="113" t="s">
        <v>3456</v>
      </c>
      <c r="S169" s="114">
        <v>43556</v>
      </c>
      <c r="U169" s="114">
        <v>43556.803995451402</v>
      </c>
      <c r="V169" s="113" t="s">
        <v>3117</v>
      </c>
      <c r="W169" s="113"/>
      <c r="X169" s="112" t="b">
        <v>0</v>
      </c>
      <c r="Y169" s="129" t="s">
        <v>1054</v>
      </c>
    </row>
    <row r="170" spans="1:25" ht="14.6" hidden="1" x14ac:dyDescent="0.4">
      <c r="A170" s="113" t="s">
        <v>819</v>
      </c>
      <c r="B170" s="113" t="s">
        <v>822</v>
      </c>
      <c r="C170" s="113" t="s">
        <v>3112</v>
      </c>
      <c r="D170" s="112" t="b">
        <f t="shared" si="2"/>
        <v>0</v>
      </c>
      <c r="E170" s="113" t="s">
        <v>3106</v>
      </c>
      <c r="F170" s="113" t="s">
        <v>1160</v>
      </c>
      <c r="G170" s="113" t="s">
        <v>1183</v>
      </c>
      <c r="H170" s="113" t="s">
        <v>3113</v>
      </c>
      <c r="I170" s="113" t="s">
        <v>3114</v>
      </c>
      <c r="J170" s="113" t="s">
        <v>1452</v>
      </c>
      <c r="K170" s="113" t="s">
        <v>1836</v>
      </c>
      <c r="L170" s="113" t="s">
        <v>3403</v>
      </c>
      <c r="M170" s="113" t="s">
        <v>2136</v>
      </c>
      <c r="N170" s="113" t="s">
        <v>3108</v>
      </c>
      <c r="O170" s="113" t="s">
        <v>2714</v>
      </c>
      <c r="P170" s="113" t="s">
        <v>3155</v>
      </c>
      <c r="Q170" s="113" t="s">
        <v>3106</v>
      </c>
      <c r="R170" s="113" t="s">
        <v>3457</v>
      </c>
      <c r="S170" s="114">
        <v>43556</v>
      </c>
      <c r="U170" s="114">
        <v>43556.798753553201</v>
      </c>
      <c r="V170" s="113" t="s">
        <v>3117</v>
      </c>
      <c r="W170" s="113"/>
      <c r="X170" s="112" t="b">
        <v>0</v>
      </c>
      <c r="Y170" s="129" t="s">
        <v>1054</v>
      </c>
    </row>
    <row r="171" spans="1:25" ht="14.6" hidden="1" x14ac:dyDescent="0.4">
      <c r="A171" s="113" t="s">
        <v>819</v>
      </c>
      <c r="B171" s="113" t="s">
        <v>831</v>
      </c>
      <c r="C171" s="113" t="s">
        <v>3112</v>
      </c>
      <c r="D171" s="112" t="b">
        <f t="shared" si="2"/>
        <v>0</v>
      </c>
      <c r="E171" s="113" t="s">
        <v>3106</v>
      </c>
      <c r="F171" s="113" t="s">
        <v>1160</v>
      </c>
      <c r="G171" s="113" t="s">
        <v>1183</v>
      </c>
      <c r="H171" s="113" t="s">
        <v>3113</v>
      </c>
      <c r="I171" s="113" t="s">
        <v>3114</v>
      </c>
      <c r="J171" s="113" t="s">
        <v>1452</v>
      </c>
      <c r="K171" s="113" t="s">
        <v>1453</v>
      </c>
      <c r="L171" s="113" t="s">
        <v>3143</v>
      </c>
      <c r="M171" s="113" t="s">
        <v>2144</v>
      </c>
      <c r="N171" s="113" t="s">
        <v>3108</v>
      </c>
      <c r="O171" s="113" t="s">
        <v>2714</v>
      </c>
      <c r="P171" s="113" t="s">
        <v>3155</v>
      </c>
      <c r="Q171" s="113" t="s">
        <v>3106</v>
      </c>
      <c r="R171" s="113" t="s">
        <v>3458</v>
      </c>
      <c r="S171" s="114">
        <v>43556</v>
      </c>
      <c r="U171" s="114">
        <v>43556.798663773101</v>
      </c>
      <c r="V171" s="113" t="s">
        <v>3117</v>
      </c>
      <c r="W171" s="113"/>
      <c r="X171" s="112" t="b">
        <v>0</v>
      </c>
      <c r="Y171" s="129" t="s">
        <v>1054</v>
      </c>
    </row>
    <row r="172" spans="1:25" ht="14.6" hidden="1" x14ac:dyDescent="0.4">
      <c r="A172" s="113" t="s">
        <v>819</v>
      </c>
      <c r="B172" s="113" t="s">
        <v>831</v>
      </c>
      <c r="C172" s="113" t="s">
        <v>3112</v>
      </c>
      <c r="D172" s="112" t="b">
        <f t="shared" si="2"/>
        <v>0</v>
      </c>
      <c r="E172" s="113" t="s">
        <v>3106</v>
      </c>
      <c r="F172" s="113" t="s">
        <v>1160</v>
      </c>
      <c r="G172" s="113" t="s">
        <v>1183</v>
      </c>
      <c r="H172" s="113" t="s">
        <v>3113</v>
      </c>
      <c r="I172" s="113" t="s">
        <v>3114</v>
      </c>
      <c r="J172" s="113" t="s">
        <v>1452</v>
      </c>
      <c r="K172" s="113" t="s">
        <v>1453</v>
      </c>
      <c r="L172" s="113" t="s">
        <v>3143</v>
      </c>
      <c r="M172" s="113" t="s">
        <v>2144</v>
      </c>
      <c r="N172" s="113" t="s">
        <v>3108</v>
      </c>
      <c r="O172" s="113" t="s">
        <v>2711</v>
      </c>
      <c r="P172" s="113" t="s">
        <v>2711</v>
      </c>
      <c r="Q172" s="113" t="s">
        <v>3106</v>
      </c>
      <c r="R172" s="113" t="s">
        <v>3459</v>
      </c>
      <c r="S172" s="114">
        <v>43556</v>
      </c>
      <c r="U172" s="114">
        <v>43556.789387233803</v>
      </c>
      <c r="V172" s="113" t="s">
        <v>3117</v>
      </c>
      <c r="W172" s="113"/>
      <c r="X172" s="112" t="b">
        <v>0</v>
      </c>
      <c r="Y172" s="129" t="s">
        <v>1054</v>
      </c>
    </row>
    <row r="173" spans="1:25" ht="14.6" hidden="1" x14ac:dyDescent="0.4">
      <c r="A173" s="113" t="s">
        <v>819</v>
      </c>
      <c r="B173" s="113" t="s">
        <v>837</v>
      </c>
      <c r="C173" s="113" t="s">
        <v>3112</v>
      </c>
      <c r="D173" s="112" t="b">
        <f t="shared" si="2"/>
        <v>0</v>
      </c>
      <c r="E173" s="113" t="s">
        <v>3106</v>
      </c>
      <c r="F173" s="113" t="s">
        <v>1160</v>
      </c>
      <c r="G173" s="113" t="s">
        <v>1183</v>
      </c>
      <c r="H173" s="113" t="s">
        <v>3113</v>
      </c>
      <c r="I173" s="113" t="s">
        <v>3114</v>
      </c>
      <c r="J173" s="113" t="s">
        <v>1591</v>
      </c>
      <c r="K173" s="113" t="s">
        <v>1851</v>
      </c>
      <c r="L173" s="113" t="s">
        <v>3460</v>
      </c>
      <c r="M173" s="113" t="s">
        <v>1852</v>
      </c>
      <c r="N173" s="113" t="s">
        <v>3108</v>
      </c>
      <c r="O173" s="113" t="s">
        <v>2714</v>
      </c>
      <c r="P173" s="113" t="s">
        <v>3155</v>
      </c>
      <c r="Q173" s="113" t="s">
        <v>3106</v>
      </c>
      <c r="R173" s="113" t="s">
        <v>3461</v>
      </c>
      <c r="S173" s="114">
        <v>43556</v>
      </c>
      <c r="U173" s="114">
        <v>43556.784056944402</v>
      </c>
      <c r="V173" s="113" t="s">
        <v>3117</v>
      </c>
      <c r="W173" s="113"/>
      <c r="X173" s="112" t="b">
        <v>0</v>
      </c>
      <c r="Y173" s="129" t="s">
        <v>1054</v>
      </c>
    </row>
    <row r="174" spans="1:25" ht="14.6" hidden="1" x14ac:dyDescent="0.4">
      <c r="A174" s="113" t="s">
        <v>819</v>
      </c>
      <c r="B174" s="113" t="s">
        <v>833</v>
      </c>
      <c r="C174" s="113" t="s">
        <v>3112</v>
      </c>
      <c r="D174" s="112" t="b">
        <f t="shared" si="2"/>
        <v>0</v>
      </c>
      <c r="E174" s="113" t="s">
        <v>3106</v>
      </c>
      <c r="F174" s="113" t="s">
        <v>1160</v>
      </c>
      <c r="G174" s="113" t="s">
        <v>1183</v>
      </c>
      <c r="H174" s="113" t="s">
        <v>3113</v>
      </c>
      <c r="I174" s="113" t="s">
        <v>3114</v>
      </c>
      <c r="J174" s="113" t="s">
        <v>1452</v>
      </c>
      <c r="K174" s="113" t="s">
        <v>1890</v>
      </c>
      <c r="L174" s="113" t="s">
        <v>3343</v>
      </c>
      <c r="M174" s="113" t="s">
        <v>2145</v>
      </c>
      <c r="N174" s="113" t="s">
        <v>3108</v>
      </c>
      <c r="O174" s="113" t="s">
        <v>3154</v>
      </c>
      <c r="P174" s="113" t="s">
        <v>3155</v>
      </c>
      <c r="Q174" s="113" t="s">
        <v>3106</v>
      </c>
      <c r="R174" s="113" t="s">
        <v>3370</v>
      </c>
      <c r="S174" s="114">
        <v>43556</v>
      </c>
      <c r="U174" s="114">
        <v>43556.783654942097</v>
      </c>
      <c r="V174" s="113" t="s">
        <v>3117</v>
      </c>
      <c r="W174" s="113"/>
      <c r="X174" s="112" t="b">
        <v>0</v>
      </c>
      <c r="Y174" s="129" t="s">
        <v>1054</v>
      </c>
    </row>
    <row r="175" spans="1:25" ht="14.6" hidden="1" x14ac:dyDescent="0.4">
      <c r="A175" s="113" t="s">
        <v>819</v>
      </c>
      <c r="B175" s="113" t="s">
        <v>837</v>
      </c>
      <c r="C175" s="113" t="s">
        <v>3112</v>
      </c>
      <c r="D175" s="112" t="b">
        <f t="shared" si="2"/>
        <v>0</v>
      </c>
      <c r="E175" s="113" t="s">
        <v>3106</v>
      </c>
      <c r="F175" s="113" t="s">
        <v>1160</v>
      </c>
      <c r="G175" s="113" t="s">
        <v>1183</v>
      </c>
      <c r="H175" s="113" t="s">
        <v>3113</v>
      </c>
      <c r="I175" s="113" t="s">
        <v>3114</v>
      </c>
      <c r="J175" s="113" t="s">
        <v>1591</v>
      </c>
      <c r="K175" s="113" t="s">
        <v>1851</v>
      </c>
      <c r="L175" s="113" t="s">
        <v>3460</v>
      </c>
      <c r="M175" s="113" t="s">
        <v>1852</v>
      </c>
      <c r="N175" s="113" t="s">
        <v>3108</v>
      </c>
      <c r="O175" s="113" t="s">
        <v>2722</v>
      </c>
      <c r="P175" s="113" t="s">
        <v>2722</v>
      </c>
      <c r="Q175" s="113" t="s">
        <v>3106</v>
      </c>
      <c r="R175" s="113" t="s">
        <v>3462</v>
      </c>
      <c r="S175" s="114">
        <v>43556</v>
      </c>
      <c r="U175" s="114">
        <v>43556.777546261597</v>
      </c>
      <c r="V175" s="113" t="s">
        <v>3117</v>
      </c>
      <c r="W175" s="113"/>
      <c r="X175" s="112" t="b">
        <v>0</v>
      </c>
      <c r="Y175" s="129" t="s">
        <v>1054</v>
      </c>
    </row>
    <row r="176" spans="1:25" ht="14.6" hidden="1" x14ac:dyDescent="0.4">
      <c r="A176" s="113" t="s">
        <v>819</v>
      </c>
      <c r="B176" s="113" t="s">
        <v>833</v>
      </c>
      <c r="C176" s="113" t="s">
        <v>3112</v>
      </c>
      <c r="D176" s="112" t="b">
        <f t="shared" si="2"/>
        <v>0</v>
      </c>
      <c r="E176" s="113" t="s">
        <v>3106</v>
      </c>
      <c r="F176" s="113" t="s">
        <v>1160</v>
      </c>
      <c r="G176" s="113" t="s">
        <v>1183</v>
      </c>
      <c r="H176" s="113" t="s">
        <v>3113</v>
      </c>
      <c r="I176" s="113" t="s">
        <v>3114</v>
      </c>
      <c r="J176" s="113" t="s">
        <v>1452</v>
      </c>
      <c r="K176" s="113" t="s">
        <v>1890</v>
      </c>
      <c r="L176" s="113" t="s">
        <v>3343</v>
      </c>
      <c r="M176" s="113" t="s">
        <v>2145</v>
      </c>
      <c r="N176" s="113" t="s">
        <v>3108</v>
      </c>
      <c r="O176" s="113" t="s">
        <v>2714</v>
      </c>
      <c r="P176" s="113" t="s">
        <v>3155</v>
      </c>
      <c r="Q176" s="113" t="s">
        <v>3106</v>
      </c>
      <c r="R176" s="113" t="s">
        <v>3463</v>
      </c>
      <c r="S176" s="114">
        <v>43556</v>
      </c>
      <c r="U176" s="114">
        <v>43556.777089699099</v>
      </c>
      <c r="V176" s="113" t="s">
        <v>3117</v>
      </c>
      <c r="W176" s="113"/>
      <c r="X176" s="112" t="b">
        <v>0</v>
      </c>
      <c r="Y176" s="129" t="s">
        <v>1054</v>
      </c>
    </row>
    <row r="177" spans="1:25" ht="14.6" hidden="1" x14ac:dyDescent="0.4">
      <c r="A177" s="113" t="s">
        <v>819</v>
      </c>
      <c r="B177" s="113" t="s">
        <v>837</v>
      </c>
      <c r="C177" s="113" t="s">
        <v>3112</v>
      </c>
      <c r="D177" s="112" t="b">
        <f t="shared" si="2"/>
        <v>0</v>
      </c>
      <c r="E177" s="113" t="s">
        <v>3106</v>
      </c>
      <c r="F177" s="113" t="s">
        <v>1160</v>
      </c>
      <c r="G177" s="113" t="s">
        <v>1183</v>
      </c>
      <c r="H177" s="113" t="s">
        <v>3113</v>
      </c>
      <c r="I177" s="113" t="s">
        <v>3114</v>
      </c>
      <c r="J177" s="113" t="s">
        <v>1591</v>
      </c>
      <c r="K177" s="113" t="s">
        <v>1851</v>
      </c>
      <c r="L177" s="113" t="s">
        <v>3460</v>
      </c>
      <c r="M177" s="113" t="s">
        <v>1852</v>
      </c>
      <c r="N177" s="113" t="s">
        <v>3108</v>
      </c>
      <c r="O177" s="113" t="s">
        <v>2711</v>
      </c>
      <c r="P177" s="113" t="s">
        <v>2711</v>
      </c>
      <c r="Q177" s="113" t="s">
        <v>3106</v>
      </c>
      <c r="R177" s="113" t="s">
        <v>3197</v>
      </c>
      <c r="S177" s="114">
        <v>43556</v>
      </c>
      <c r="U177" s="114">
        <v>43556.776819710598</v>
      </c>
      <c r="V177" s="113" t="s">
        <v>3117</v>
      </c>
      <c r="W177" s="113"/>
      <c r="X177" s="112" t="b">
        <v>0</v>
      </c>
      <c r="Y177" s="129" t="s">
        <v>1054</v>
      </c>
    </row>
    <row r="178" spans="1:25" ht="14.6" hidden="1" x14ac:dyDescent="0.4">
      <c r="A178" s="113" t="s">
        <v>819</v>
      </c>
      <c r="B178" s="113" t="s">
        <v>821</v>
      </c>
      <c r="C178" s="113" t="s">
        <v>3112</v>
      </c>
      <c r="D178" s="112" t="b">
        <f t="shared" si="2"/>
        <v>0</v>
      </c>
      <c r="E178" s="113" t="s">
        <v>3106</v>
      </c>
      <c r="F178" s="113" t="s">
        <v>1160</v>
      </c>
      <c r="G178" s="113" t="s">
        <v>1183</v>
      </c>
      <c r="H178" s="113" t="s">
        <v>3113</v>
      </c>
      <c r="I178" s="113" t="s">
        <v>3114</v>
      </c>
      <c r="J178" s="113" t="s">
        <v>1258</v>
      </c>
      <c r="K178" s="113" t="s">
        <v>1338</v>
      </c>
      <c r="L178" s="113" t="s">
        <v>3377</v>
      </c>
      <c r="M178" s="113" t="s">
        <v>2135</v>
      </c>
      <c r="N178" s="113" t="s">
        <v>3108</v>
      </c>
      <c r="O178" s="113" t="s">
        <v>2722</v>
      </c>
      <c r="P178" s="113" t="s">
        <v>2722</v>
      </c>
      <c r="Q178" s="113" t="s">
        <v>3106</v>
      </c>
      <c r="R178" s="113" t="s">
        <v>3464</v>
      </c>
      <c r="S178" s="114">
        <v>43556</v>
      </c>
      <c r="U178" s="114">
        <v>43556.773359490697</v>
      </c>
      <c r="V178" s="113" t="s">
        <v>3117</v>
      </c>
      <c r="W178" s="113"/>
      <c r="X178" s="112" t="b">
        <v>0</v>
      </c>
      <c r="Y178" s="117" t="s">
        <v>1101</v>
      </c>
    </row>
    <row r="179" spans="1:25" ht="14.6" hidden="1" x14ac:dyDescent="0.4">
      <c r="A179" s="113" t="s">
        <v>819</v>
      </c>
      <c r="B179" s="113" t="s">
        <v>833</v>
      </c>
      <c r="C179" s="113" t="s">
        <v>3112</v>
      </c>
      <c r="D179" s="112" t="b">
        <f t="shared" si="2"/>
        <v>0</v>
      </c>
      <c r="E179" s="113" t="s">
        <v>3106</v>
      </c>
      <c r="F179" s="113" t="s">
        <v>1160</v>
      </c>
      <c r="G179" s="113" t="s">
        <v>1183</v>
      </c>
      <c r="H179" s="113" t="s">
        <v>3113</v>
      </c>
      <c r="I179" s="113" t="s">
        <v>3114</v>
      </c>
      <c r="J179" s="113" t="s">
        <v>1452</v>
      </c>
      <c r="K179" s="113" t="s">
        <v>1890</v>
      </c>
      <c r="L179" s="113" t="s">
        <v>3343</v>
      </c>
      <c r="M179" s="113" t="s">
        <v>2145</v>
      </c>
      <c r="N179" s="113" t="s">
        <v>3108</v>
      </c>
      <c r="O179" s="113" t="s">
        <v>2711</v>
      </c>
      <c r="P179" s="113" t="s">
        <v>2711</v>
      </c>
      <c r="Q179" s="113" t="s">
        <v>3106</v>
      </c>
      <c r="R179" s="113" t="s">
        <v>3180</v>
      </c>
      <c r="S179" s="114">
        <v>43556</v>
      </c>
      <c r="U179" s="114">
        <v>43556.771421180601</v>
      </c>
      <c r="V179" s="113" t="s">
        <v>3117</v>
      </c>
      <c r="W179" s="113"/>
      <c r="X179" s="112" t="b">
        <v>0</v>
      </c>
      <c r="Y179" s="129" t="s">
        <v>1054</v>
      </c>
    </row>
    <row r="180" spans="1:25" ht="14.6" hidden="1" x14ac:dyDescent="0.4">
      <c r="A180" s="113" t="s">
        <v>819</v>
      </c>
      <c r="B180" s="113" t="s">
        <v>821</v>
      </c>
      <c r="C180" s="113" t="s">
        <v>3112</v>
      </c>
      <c r="D180" s="112" t="b">
        <f t="shared" si="2"/>
        <v>0</v>
      </c>
      <c r="E180" s="113" t="s">
        <v>3106</v>
      </c>
      <c r="F180" s="113" t="s">
        <v>1160</v>
      </c>
      <c r="G180" s="113" t="s">
        <v>1183</v>
      </c>
      <c r="H180" s="113" t="s">
        <v>3113</v>
      </c>
      <c r="I180" s="113" t="s">
        <v>3114</v>
      </c>
      <c r="J180" s="113" t="s">
        <v>1258</v>
      </c>
      <c r="K180" s="113" t="s">
        <v>1338</v>
      </c>
      <c r="L180" s="113" t="s">
        <v>3377</v>
      </c>
      <c r="M180" s="113" t="s">
        <v>2135</v>
      </c>
      <c r="N180" s="113" t="s">
        <v>3108</v>
      </c>
      <c r="O180" s="113" t="s">
        <v>2711</v>
      </c>
      <c r="P180" s="113" t="s">
        <v>2711</v>
      </c>
      <c r="Q180" s="113" t="s">
        <v>3106</v>
      </c>
      <c r="R180" s="113" t="s">
        <v>3465</v>
      </c>
      <c r="S180" s="114">
        <v>43556</v>
      </c>
      <c r="U180" s="114">
        <v>43556.770862384299</v>
      </c>
      <c r="V180" s="113" t="s">
        <v>3117</v>
      </c>
      <c r="W180" s="113"/>
      <c r="X180" s="112" t="b">
        <v>0</v>
      </c>
      <c r="Y180" s="117" t="s">
        <v>1101</v>
      </c>
    </row>
    <row r="181" spans="1:25" ht="14.6" hidden="1" x14ac:dyDescent="0.4">
      <c r="A181" s="113" t="s">
        <v>819</v>
      </c>
      <c r="B181" s="113" t="s">
        <v>833</v>
      </c>
      <c r="C181" s="113" t="s">
        <v>3112</v>
      </c>
      <c r="D181" s="112" t="b">
        <f t="shared" si="2"/>
        <v>0</v>
      </c>
      <c r="E181" s="113" t="s">
        <v>3106</v>
      </c>
      <c r="F181" s="113" t="s">
        <v>1160</v>
      </c>
      <c r="G181" s="113" t="s">
        <v>1183</v>
      </c>
      <c r="H181" s="113" t="s">
        <v>3113</v>
      </c>
      <c r="I181" s="113" t="s">
        <v>3114</v>
      </c>
      <c r="J181" s="113" t="s">
        <v>1452</v>
      </c>
      <c r="K181" s="113" t="s">
        <v>1890</v>
      </c>
      <c r="L181" s="113" t="s">
        <v>3343</v>
      </c>
      <c r="M181" s="113" t="s">
        <v>2145</v>
      </c>
      <c r="N181" s="113" t="s">
        <v>3108</v>
      </c>
      <c r="O181" s="113" t="s">
        <v>2722</v>
      </c>
      <c r="P181" s="113" t="s">
        <v>2722</v>
      </c>
      <c r="Q181" s="113" t="s">
        <v>3106</v>
      </c>
      <c r="R181" s="113" t="s">
        <v>3466</v>
      </c>
      <c r="S181" s="114">
        <v>43556</v>
      </c>
      <c r="U181" s="114">
        <v>43556.767746840298</v>
      </c>
      <c r="V181" s="113" t="s">
        <v>3117</v>
      </c>
      <c r="W181" s="113"/>
      <c r="X181" s="112" t="b">
        <v>0</v>
      </c>
      <c r="Y181" s="129" t="s">
        <v>1054</v>
      </c>
    </row>
    <row r="182" spans="1:25" ht="14.6" hidden="1" x14ac:dyDescent="0.4">
      <c r="A182" s="113" t="s">
        <v>819</v>
      </c>
      <c r="B182" s="113" t="s">
        <v>835</v>
      </c>
      <c r="C182" s="113" t="s">
        <v>3112</v>
      </c>
      <c r="D182" s="112" t="b">
        <f t="shared" si="2"/>
        <v>0</v>
      </c>
      <c r="E182" s="113" t="s">
        <v>3106</v>
      </c>
      <c r="F182" s="113" t="s">
        <v>1160</v>
      </c>
      <c r="G182" s="113" t="s">
        <v>1183</v>
      </c>
      <c r="H182" s="113" t="s">
        <v>3113</v>
      </c>
      <c r="I182" s="113" t="s">
        <v>3114</v>
      </c>
      <c r="J182" s="113" t="s">
        <v>1258</v>
      </c>
      <c r="K182" s="113" t="s">
        <v>1583</v>
      </c>
      <c r="L182" s="113" t="s">
        <v>3415</v>
      </c>
      <c r="M182" s="113" t="s">
        <v>2147</v>
      </c>
      <c r="N182" s="113" t="s">
        <v>3108</v>
      </c>
      <c r="O182" s="113" t="s">
        <v>2722</v>
      </c>
      <c r="P182" s="113" t="s">
        <v>2722</v>
      </c>
      <c r="Q182" s="113" t="s">
        <v>3106</v>
      </c>
      <c r="R182" s="113" t="s">
        <v>3467</v>
      </c>
      <c r="S182" s="114">
        <v>43556</v>
      </c>
      <c r="U182" s="114">
        <v>43556.767652777802</v>
      </c>
      <c r="V182" s="113" t="s">
        <v>3117</v>
      </c>
      <c r="W182" s="113"/>
      <c r="X182" s="112" t="b">
        <v>0</v>
      </c>
      <c r="Y182" s="129" t="s">
        <v>1054</v>
      </c>
    </row>
    <row r="183" spans="1:25" ht="14.6" hidden="1" x14ac:dyDescent="0.4">
      <c r="A183" s="113" t="s">
        <v>819</v>
      </c>
      <c r="B183" s="113" t="s">
        <v>835</v>
      </c>
      <c r="C183" s="113" t="s">
        <v>3112</v>
      </c>
      <c r="D183" s="112" t="b">
        <f t="shared" si="2"/>
        <v>0</v>
      </c>
      <c r="E183" s="113" t="s">
        <v>3106</v>
      </c>
      <c r="F183" s="113" t="s">
        <v>1160</v>
      </c>
      <c r="G183" s="113" t="s">
        <v>1183</v>
      </c>
      <c r="H183" s="113" t="s">
        <v>3113</v>
      </c>
      <c r="I183" s="113" t="s">
        <v>3114</v>
      </c>
      <c r="J183" s="113" t="s">
        <v>1258</v>
      </c>
      <c r="K183" s="113" t="s">
        <v>1583</v>
      </c>
      <c r="L183" s="113" t="s">
        <v>3415</v>
      </c>
      <c r="M183" s="113" t="s">
        <v>2147</v>
      </c>
      <c r="N183" s="113" t="s">
        <v>3108</v>
      </c>
      <c r="O183" s="113" t="s">
        <v>2711</v>
      </c>
      <c r="P183" s="113" t="s">
        <v>2711</v>
      </c>
      <c r="Q183" s="113" t="s">
        <v>3106</v>
      </c>
      <c r="R183" s="113" t="s">
        <v>3301</v>
      </c>
      <c r="S183" s="114">
        <v>43556</v>
      </c>
      <c r="U183" s="114">
        <v>43556.765153506902</v>
      </c>
      <c r="V183" s="113" t="s">
        <v>3117</v>
      </c>
      <c r="W183" s="113"/>
      <c r="X183" s="112" t="b">
        <v>0</v>
      </c>
      <c r="Y183" s="129" t="s">
        <v>1054</v>
      </c>
    </row>
    <row r="184" spans="1:25" ht="14.6" hidden="1" x14ac:dyDescent="0.4">
      <c r="A184" s="113" t="s">
        <v>819</v>
      </c>
      <c r="B184" s="113" t="s">
        <v>824</v>
      </c>
      <c r="C184" s="113" t="s">
        <v>3112</v>
      </c>
      <c r="D184" s="112" t="b">
        <f t="shared" si="2"/>
        <v>0</v>
      </c>
      <c r="E184" s="113" t="s">
        <v>3106</v>
      </c>
      <c r="F184" s="113" t="s">
        <v>1160</v>
      </c>
      <c r="G184" s="113" t="s">
        <v>1183</v>
      </c>
      <c r="H184" s="113" t="s">
        <v>3113</v>
      </c>
      <c r="I184" s="113" t="s">
        <v>3114</v>
      </c>
      <c r="J184" s="113" t="s">
        <v>1452</v>
      </c>
      <c r="K184" s="113" t="s">
        <v>1885</v>
      </c>
      <c r="L184" s="113" t="s">
        <v>3339</v>
      </c>
      <c r="M184" s="113" t="s">
        <v>1886</v>
      </c>
      <c r="N184" s="113" t="s">
        <v>3108</v>
      </c>
      <c r="O184" s="113" t="s">
        <v>2714</v>
      </c>
      <c r="P184" s="113" t="s">
        <v>3155</v>
      </c>
      <c r="Q184" s="113" t="s">
        <v>3106</v>
      </c>
      <c r="R184" s="113" t="s">
        <v>3468</v>
      </c>
      <c r="S184" s="114">
        <v>43556</v>
      </c>
      <c r="U184" s="114">
        <v>43556.762355787003</v>
      </c>
      <c r="V184" s="113" t="s">
        <v>3117</v>
      </c>
      <c r="W184" s="113"/>
      <c r="X184" s="112" t="b">
        <v>0</v>
      </c>
      <c r="Y184" s="129" t="s">
        <v>1054</v>
      </c>
    </row>
    <row r="185" spans="1:25" ht="14.6" hidden="1" x14ac:dyDescent="0.4">
      <c r="A185" s="113" t="s">
        <v>819</v>
      </c>
      <c r="B185" s="113" t="s">
        <v>835</v>
      </c>
      <c r="C185" s="113" t="s">
        <v>3112</v>
      </c>
      <c r="D185" s="112" t="b">
        <f t="shared" si="2"/>
        <v>0</v>
      </c>
      <c r="E185" s="113" t="s">
        <v>3106</v>
      </c>
      <c r="F185" s="113" t="s">
        <v>1160</v>
      </c>
      <c r="G185" s="113" t="s">
        <v>1183</v>
      </c>
      <c r="H185" s="113" t="s">
        <v>3113</v>
      </c>
      <c r="I185" s="113" t="s">
        <v>3114</v>
      </c>
      <c r="J185" s="113" t="s">
        <v>1258</v>
      </c>
      <c r="K185" s="113" t="s">
        <v>1583</v>
      </c>
      <c r="L185" s="113" t="s">
        <v>3415</v>
      </c>
      <c r="M185" s="113" t="s">
        <v>2147</v>
      </c>
      <c r="N185" s="113" t="s">
        <v>3108</v>
      </c>
      <c r="O185" s="113" t="s">
        <v>2714</v>
      </c>
      <c r="P185" s="113" t="s">
        <v>3155</v>
      </c>
      <c r="Q185" s="113" t="s">
        <v>3106</v>
      </c>
      <c r="R185" s="113" t="s">
        <v>3469</v>
      </c>
      <c r="S185" s="114">
        <v>43556</v>
      </c>
      <c r="U185" s="114">
        <v>43556.756357870399</v>
      </c>
      <c r="V185" s="113" t="s">
        <v>3117</v>
      </c>
      <c r="W185" s="113"/>
      <c r="X185" s="112" t="b">
        <v>0</v>
      </c>
      <c r="Y185" s="129" t="s">
        <v>1054</v>
      </c>
    </row>
    <row r="186" spans="1:25" ht="14.6" hidden="1" x14ac:dyDescent="0.4">
      <c r="A186" s="113" t="s">
        <v>819</v>
      </c>
      <c r="B186" s="113" t="s">
        <v>824</v>
      </c>
      <c r="C186" s="113" t="s">
        <v>3112</v>
      </c>
      <c r="D186" s="112" t="b">
        <f t="shared" si="2"/>
        <v>0</v>
      </c>
      <c r="E186" s="113" t="s">
        <v>3106</v>
      </c>
      <c r="F186" s="113" t="s">
        <v>1160</v>
      </c>
      <c r="G186" s="113" t="s">
        <v>1183</v>
      </c>
      <c r="H186" s="113" t="s">
        <v>3113</v>
      </c>
      <c r="I186" s="113" t="s">
        <v>3114</v>
      </c>
      <c r="J186" s="113" t="s">
        <v>1452</v>
      </c>
      <c r="K186" s="113" t="s">
        <v>1885</v>
      </c>
      <c r="L186" s="113" t="s">
        <v>3339</v>
      </c>
      <c r="M186" s="113" t="s">
        <v>1886</v>
      </c>
      <c r="N186" s="113" t="s">
        <v>3108</v>
      </c>
      <c r="O186" s="113" t="s">
        <v>2736</v>
      </c>
      <c r="P186" s="113" t="s">
        <v>2736</v>
      </c>
      <c r="Q186" s="113" t="s">
        <v>3106</v>
      </c>
      <c r="R186" s="113" t="s">
        <v>3470</v>
      </c>
      <c r="S186" s="114">
        <v>43556</v>
      </c>
      <c r="U186" s="114">
        <v>43556.739212766202</v>
      </c>
      <c r="V186" s="113" t="s">
        <v>3117</v>
      </c>
      <c r="W186" s="113"/>
      <c r="X186" s="112" t="b">
        <v>0</v>
      </c>
      <c r="Y186" s="117" t="s">
        <v>1054</v>
      </c>
    </row>
    <row r="187" spans="1:25" ht="14.6" hidden="1" x14ac:dyDescent="0.4">
      <c r="A187" s="113" t="s">
        <v>819</v>
      </c>
      <c r="B187" s="113" t="s">
        <v>824</v>
      </c>
      <c r="C187" s="113" t="s">
        <v>3112</v>
      </c>
      <c r="D187" s="112" t="b">
        <f t="shared" si="2"/>
        <v>0</v>
      </c>
      <c r="E187" s="113" t="s">
        <v>3106</v>
      </c>
      <c r="F187" s="113" t="s">
        <v>1160</v>
      </c>
      <c r="G187" s="113" t="s">
        <v>1183</v>
      </c>
      <c r="H187" s="113" t="s">
        <v>3113</v>
      </c>
      <c r="I187" s="113" t="s">
        <v>3114</v>
      </c>
      <c r="J187" s="113" t="s">
        <v>1452</v>
      </c>
      <c r="K187" s="113" t="s">
        <v>1885</v>
      </c>
      <c r="L187" s="113" t="s">
        <v>3339</v>
      </c>
      <c r="M187" s="113" t="s">
        <v>1886</v>
      </c>
      <c r="N187" s="113" t="s">
        <v>3108</v>
      </c>
      <c r="O187" s="113" t="s">
        <v>2711</v>
      </c>
      <c r="P187" s="113" t="s">
        <v>2711</v>
      </c>
      <c r="Q187" s="113" t="s">
        <v>3106</v>
      </c>
      <c r="R187" s="113" t="s">
        <v>3352</v>
      </c>
      <c r="S187" s="114">
        <v>43556</v>
      </c>
      <c r="U187" s="114">
        <v>43556.733587002302</v>
      </c>
      <c r="V187" s="113" t="s">
        <v>3117</v>
      </c>
      <c r="W187" s="113"/>
      <c r="X187" s="112" t="b">
        <v>0</v>
      </c>
      <c r="Y187" s="129" t="s">
        <v>1054</v>
      </c>
    </row>
    <row r="188" spans="1:25" ht="14.6" hidden="1" x14ac:dyDescent="0.4">
      <c r="A188" s="113" t="s">
        <v>819</v>
      </c>
      <c r="B188" s="113" t="s">
        <v>824</v>
      </c>
      <c r="C188" s="113" t="s">
        <v>3112</v>
      </c>
      <c r="D188" s="112" t="b">
        <f t="shared" si="2"/>
        <v>0</v>
      </c>
      <c r="E188" s="113" t="s">
        <v>3106</v>
      </c>
      <c r="F188" s="113" t="s">
        <v>1160</v>
      </c>
      <c r="G188" s="113" t="s">
        <v>1183</v>
      </c>
      <c r="H188" s="113" t="s">
        <v>3113</v>
      </c>
      <c r="I188" s="113" t="s">
        <v>3114</v>
      </c>
      <c r="J188" s="113" t="s">
        <v>1452</v>
      </c>
      <c r="K188" s="113" t="s">
        <v>1885</v>
      </c>
      <c r="L188" s="113" t="s">
        <v>3339</v>
      </c>
      <c r="M188" s="113" t="s">
        <v>1886</v>
      </c>
      <c r="N188" s="113" t="s">
        <v>3108</v>
      </c>
      <c r="O188" s="113" t="s">
        <v>2722</v>
      </c>
      <c r="P188" s="113" t="s">
        <v>2722</v>
      </c>
      <c r="Q188" s="113" t="s">
        <v>3106</v>
      </c>
      <c r="R188" s="113" t="s">
        <v>3471</v>
      </c>
      <c r="S188" s="114">
        <v>43556</v>
      </c>
      <c r="U188" s="114">
        <v>43556.727712152802</v>
      </c>
      <c r="V188" s="113" t="s">
        <v>3117</v>
      </c>
      <c r="W188" s="113"/>
      <c r="X188" s="112" t="b">
        <v>0</v>
      </c>
      <c r="Y188" s="129" t="s">
        <v>1054</v>
      </c>
    </row>
    <row r="189" spans="1:25" ht="14.6" hidden="1" x14ac:dyDescent="0.4">
      <c r="A189" s="113" t="s">
        <v>611</v>
      </c>
      <c r="B189" s="113" t="s">
        <v>612</v>
      </c>
      <c r="C189" s="113" t="s">
        <v>612</v>
      </c>
      <c r="D189" s="112" t="b">
        <f t="shared" si="2"/>
        <v>1</v>
      </c>
      <c r="E189" s="113" t="s">
        <v>3106</v>
      </c>
      <c r="F189" s="113" t="s">
        <v>1160</v>
      </c>
      <c r="G189" s="113" t="s">
        <v>1228</v>
      </c>
      <c r="H189" s="113" t="s">
        <v>3247</v>
      </c>
      <c r="I189" s="113" t="s">
        <v>1807</v>
      </c>
      <c r="J189" s="113" t="s">
        <v>1160</v>
      </c>
      <c r="K189" s="113" t="s">
        <v>1228</v>
      </c>
      <c r="L189" s="113" t="s">
        <v>3247</v>
      </c>
      <c r="M189" s="113" t="s">
        <v>1807</v>
      </c>
      <c r="N189" s="113" t="s">
        <v>3108</v>
      </c>
      <c r="O189" s="113" t="s">
        <v>2729</v>
      </c>
      <c r="P189" s="113" t="s">
        <v>2729</v>
      </c>
      <c r="Q189" s="113" t="s">
        <v>3106</v>
      </c>
      <c r="R189" s="113" t="s">
        <v>3472</v>
      </c>
      <c r="S189" s="114">
        <v>43556</v>
      </c>
      <c r="U189" s="114">
        <v>43556.588705983799</v>
      </c>
      <c r="V189" s="113" t="s">
        <v>3249</v>
      </c>
      <c r="W189" s="113" t="s">
        <v>3250</v>
      </c>
      <c r="X189" s="112" t="b">
        <v>0</v>
      </c>
      <c r="Y189" s="112" t="s">
        <v>1054</v>
      </c>
    </row>
    <row r="190" spans="1:25" ht="14.6" hidden="1" x14ac:dyDescent="0.4">
      <c r="A190" s="113" t="s">
        <v>611</v>
      </c>
      <c r="B190" s="113" t="s">
        <v>612</v>
      </c>
      <c r="C190" s="113" t="s">
        <v>612</v>
      </c>
      <c r="D190" s="112" t="b">
        <f t="shared" si="2"/>
        <v>1</v>
      </c>
      <c r="E190" s="113" t="s">
        <v>3106</v>
      </c>
      <c r="F190" s="113" t="s">
        <v>1160</v>
      </c>
      <c r="G190" s="113" t="s">
        <v>1228</v>
      </c>
      <c r="H190" s="113" t="s">
        <v>3247</v>
      </c>
      <c r="I190" s="113" t="s">
        <v>1807</v>
      </c>
      <c r="J190" s="113" t="s">
        <v>1160</v>
      </c>
      <c r="K190" s="113" t="s">
        <v>1228</v>
      </c>
      <c r="L190" s="113" t="s">
        <v>3247</v>
      </c>
      <c r="M190" s="113" t="s">
        <v>1807</v>
      </c>
      <c r="N190" s="113" t="s">
        <v>3108</v>
      </c>
      <c r="O190" s="113" t="s">
        <v>3154</v>
      </c>
      <c r="P190" s="113" t="s">
        <v>3155</v>
      </c>
      <c r="Q190" s="113" t="s">
        <v>3106</v>
      </c>
      <c r="R190" s="113" t="s">
        <v>3436</v>
      </c>
      <c r="S190" s="114">
        <v>43556</v>
      </c>
      <c r="U190" s="114">
        <v>43556.456177627297</v>
      </c>
      <c r="V190" s="113" t="s">
        <v>3249</v>
      </c>
      <c r="W190" s="113" t="s">
        <v>3250</v>
      </c>
      <c r="X190" s="112" t="b">
        <v>0</v>
      </c>
      <c r="Y190" s="112" t="s">
        <v>1054</v>
      </c>
    </row>
    <row r="191" spans="1:25" ht="14.6" hidden="1" x14ac:dyDescent="0.4">
      <c r="A191" s="113" t="s">
        <v>611</v>
      </c>
      <c r="B191" s="113" t="s">
        <v>612</v>
      </c>
      <c r="C191" s="113" t="s">
        <v>612</v>
      </c>
      <c r="D191" s="112" t="b">
        <f t="shared" si="2"/>
        <v>1</v>
      </c>
      <c r="E191" s="113" t="s">
        <v>3106</v>
      </c>
      <c r="F191" s="113" t="s">
        <v>1160</v>
      </c>
      <c r="G191" s="113" t="s">
        <v>1228</v>
      </c>
      <c r="H191" s="113" t="s">
        <v>3247</v>
      </c>
      <c r="I191" s="113" t="s">
        <v>1807</v>
      </c>
      <c r="J191" s="113" t="s">
        <v>1160</v>
      </c>
      <c r="K191" s="113" t="s">
        <v>1228</v>
      </c>
      <c r="L191" s="113" t="s">
        <v>3247</v>
      </c>
      <c r="M191" s="113" t="s">
        <v>1807</v>
      </c>
      <c r="N191" s="113" t="s">
        <v>3108</v>
      </c>
      <c r="O191" s="113" t="s">
        <v>2714</v>
      </c>
      <c r="P191" s="113" t="s">
        <v>3155</v>
      </c>
      <c r="Q191" s="113" t="s">
        <v>3106</v>
      </c>
      <c r="R191" s="113" t="s">
        <v>3473</v>
      </c>
      <c r="S191" s="114">
        <v>43556</v>
      </c>
      <c r="U191" s="114">
        <v>43556.452803738401</v>
      </c>
      <c r="V191" s="113" t="s">
        <v>3249</v>
      </c>
      <c r="W191" s="113" t="s">
        <v>3250</v>
      </c>
      <c r="X191" s="112" t="b">
        <v>0</v>
      </c>
      <c r="Y191" s="112" t="s">
        <v>1054</v>
      </c>
    </row>
    <row r="192" spans="1:25" ht="14.6" hidden="1" x14ac:dyDescent="0.4">
      <c r="A192" s="113" t="s">
        <v>611</v>
      </c>
      <c r="B192" s="113" t="s">
        <v>612</v>
      </c>
      <c r="C192" s="113" t="s">
        <v>612</v>
      </c>
      <c r="D192" s="112" t="b">
        <f t="shared" si="2"/>
        <v>1</v>
      </c>
      <c r="E192" s="113" t="s">
        <v>3106</v>
      </c>
      <c r="F192" s="113" t="s">
        <v>1160</v>
      </c>
      <c r="G192" s="113" t="s">
        <v>1228</v>
      </c>
      <c r="H192" s="113" t="s">
        <v>3247</v>
      </c>
      <c r="I192" s="113" t="s">
        <v>1807</v>
      </c>
      <c r="J192" s="113" t="s">
        <v>1160</v>
      </c>
      <c r="K192" s="113" t="s">
        <v>1228</v>
      </c>
      <c r="L192" s="113" t="s">
        <v>3247</v>
      </c>
      <c r="M192" s="113" t="s">
        <v>1807</v>
      </c>
      <c r="N192" s="113" t="s">
        <v>3108</v>
      </c>
      <c r="O192" s="113" t="s">
        <v>2742</v>
      </c>
      <c r="P192" s="113" t="s">
        <v>2742</v>
      </c>
      <c r="Q192" s="113" t="s">
        <v>3106</v>
      </c>
      <c r="R192" s="113" t="s">
        <v>3474</v>
      </c>
      <c r="S192" s="114">
        <v>43556</v>
      </c>
      <c r="U192" s="114">
        <v>43556.444212534698</v>
      </c>
      <c r="V192" s="113" t="s">
        <v>3249</v>
      </c>
      <c r="W192" s="113" t="s">
        <v>3250</v>
      </c>
      <c r="X192" s="112" t="b">
        <v>0</v>
      </c>
      <c r="Y192" s="112" t="s">
        <v>1054</v>
      </c>
    </row>
    <row r="193" spans="1:25" ht="14.6" hidden="1" x14ac:dyDescent="0.4">
      <c r="A193" s="113" t="s">
        <v>611</v>
      </c>
      <c r="B193" s="113" t="s">
        <v>612</v>
      </c>
      <c r="C193" s="113" t="s">
        <v>612</v>
      </c>
      <c r="D193" s="112" t="b">
        <f t="shared" si="2"/>
        <v>1</v>
      </c>
      <c r="E193" s="113" t="s">
        <v>3106</v>
      </c>
      <c r="F193" s="113" t="s">
        <v>1160</v>
      </c>
      <c r="G193" s="113" t="s">
        <v>1228</v>
      </c>
      <c r="H193" s="113" t="s">
        <v>3247</v>
      </c>
      <c r="I193" s="113" t="s">
        <v>1807</v>
      </c>
      <c r="J193" s="113" t="s">
        <v>1160</v>
      </c>
      <c r="K193" s="113" t="s">
        <v>1228</v>
      </c>
      <c r="L193" s="113" t="s">
        <v>3247</v>
      </c>
      <c r="M193" s="113" t="s">
        <v>1807</v>
      </c>
      <c r="N193" s="113" t="s">
        <v>3108</v>
      </c>
      <c r="O193" s="113" t="s">
        <v>2711</v>
      </c>
      <c r="P193" s="113" t="s">
        <v>2711</v>
      </c>
      <c r="Q193" s="113" t="s">
        <v>3106</v>
      </c>
      <c r="R193" s="113" t="s">
        <v>3323</v>
      </c>
      <c r="S193" s="114">
        <v>43556</v>
      </c>
      <c r="U193" s="114">
        <v>43556.436494791698</v>
      </c>
      <c r="V193" s="113" t="s">
        <v>3249</v>
      </c>
      <c r="W193" s="113" t="s">
        <v>3250</v>
      </c>
      <c r="X193" s="112" t="b">
        <v>0</v>
      </c>
      <c r="Y193" s="112" t="s">
        <v>1054</v>
      </c>
    </row>
    <row r="194" spans="1:25" ht="14.6" hidden="1" x14ac:dyDescent="0.4">
      <c r="A194" s="113" t="s">
        <v>819</v>
      </c>
      <c r="B194" s="113" t="s">
        <v>828</v>
      </c>
      <c r="C194" s="113" t="s">
        <v>3112</v>
      </c>
      <c r="D194" s="112" t="b">
        <f t="shared" si="2"/>
        <v>0</v>
      </c>
      <c r="E194" s="113" t="s">
        <v>3106</v>
      </c>
      <c r="F194" s="113" t="s">
        <v>1160</v>
      </c>
      <c r="G194" s="113" t="s">
        <v>1183</v>
      </c>
      <c r="H194" s="113" t="s">
        <v>3113</v>
      </c>
      <c r="I194" s="113" t="s">
        <v>3114</v>
      </c>
      <c r="J194" s="113" t="s">
        <v>1396</v>
      </c>
      <c r="K194" s="113" t="s">
        <v>1843</v>
      </c>
      <c r="L194" s="113" t="s">
        <v>3475</v>
      </c>
      <c r="M194" s="113" t="s">
        <v>2141</v>
      </c>
      <c r="N194" s="113" t="s">
        <v>3108</v>
      </c>
      <c r="O194" s="113" t="s">
        <v>2722</v>
      </c>
      <c r="P194" s="113" t="s">
        <v>2722</v>
      </c>
      <c r="Q194" s="113" t="s">
        <v>3106</v>
      </c>
      <c r="R194" s="113" t="s">
        <v>3476</v>
      </c>
      <c r="S194" s="114">
        <v>43556</v>
      </c>
      <c r="U194" s="114">
        <v>43550.549945752296</v>
      </c>
      <c r="V194" s="113" t="s">
        <v>3117</v>
      </c>
      <c r="W194" s="113"/>
      <c r="X194" s="112" t="b">
        <v>0</v>
      </c>
      <c r="Y194" s="117" t="s">
        <v>1101</v>
      </c>
    </row>
    <row r="195" spans="1:25" ht="14.6" hidden="1" x14ac:dyDescent="0.4">
      <c r="A195" s="113" t="s">
        <v>819</v>
      </c>
      <c r="B195" s="113" t="s">
        <v>825</v>
      </c>
      <c r="C195" s="113" t="s">
        <v>3112</v>
      </c>
      <c r="D195" s="112" t="b">
        <f t="shared" ref="D195:D258" si="3">B195=C195</f>
        <v>0</v>
      </c>
      <c r="E195" s="113" t="s">
        <v>3106</v>
      </c>
      <c r="F195" s="113" t="s">
        <v>1160</v>
      </c>
      <c r="G195" s="113" t="s">
        <v>1183</v>
      </c>
      <c r="H195" s="113" t="s">
        <v>3113</v>
      </c>
      <c r="I195" s="113" t="s">
        <v>3114</v>
      </c>
      <c r="J195" s="113" t="s">
        <v>1258</v>
      </c>
      <c r="K195" s="113" t="s">
        <v>1259</v>
      </c>
      <c r="L195" s="113" t="s">
        <v>3115</v>
      </c>
      <c r="M195" s="113" t="s">
        <v>2138</v>
      </c>
      <c r="N195" s="113" t="s">
        <v>3108</v>
      </c>
      <c r="O195" s="113" t="s">
        <v>2722</v>
      </c>
      <c r="P195" s="113" t="s">
        <v>2722</v>
      </c>
      <c r="Q195" s="113" t="s">
        <v>3106</v>
      </c>
      <c r="R195" s="113" t="s">
        <v>3477</v>
      </c>
      <c r="S195" s="114">
        <v>43556</v>
      </c>
      <c r="U195" s="114">
        <v>43550.543052743102</v>
      </c>
      <c r="V195" s="113" t="s">
        <v>3117</v>
      </c>
      <c r="W195" s="113"/>
      <c r="X195" s="112" t="b">
        <v>0</v>
      </c>
      <c r="Y195" s="117" t="s">
        <v>1101</v>
      </c>
    </row>
    <row r="196" spans="1:25" ht="14.6" hidden="1" x14ac:dyDescent="0.4">
      <c r="A196" s="113" t="s">
        <v>819</v>
      </c>
      <c r="B196" s="113" t="s">
        <v>843</v>
      </c>
      <c r="C196" s="113" t="s">
        <v>3112</v>
      </c>
      <c r="D196" s="112" t="b">
        <f t="shared" si="3"/>
        <v>0</v>
      </c>
      <c r="E196" s="113" t="s">
        <v>3106</v>
      </c>
      <c r="F196" s="113" t="s">
        <v>1160</v>
      </c>
      <c r="G196" s="113" t="s">
        <v>1183</v>
      </c>
      <c r="H196" s="113" t="s">
        <v>3113</v>
      </c>
      <c r="I196" s="113" t="s">
        <v>3114</v>
      </c>
      <c r="J196" s="113" t="s">
        <v>1367</v>
      </c>
      <c r="K196" s="113" t="s">
        <v>1456</v>
      </c>
      <c r="L196" s="113" t="s">
        <v>3215</v>
      </c>
      <c r="M196" s="113" t="s">
        <v>2154</v>
      </c>
      <c r="N196" s="113" t="s">
        <v>3108</v>
      </c>
      <c r="O196" s="113" t="s">
        <v>2722</v>
      </c>
      <c r="P196" s="113" t="s">
        <v>2722</v>
      </c>
      <c r="Q196" s="113" t="s">
        <v>3106</v>
      </c>
      <c r="R196" s="113" t="s">
        <v>3478</v>
      </c>
      <c r="S196" s="114">
        <v>43556</v>
      </c>
      <c r="U196" s="114">
        <v>43550.532104016202</v>
      </c>
      <c r="V196" s="113" t="s">
        <v>3117</v>
      </c>
      <c r="W196" s="113"/>
      <c r="X196" s="112" t="b">
        <v>0</v>
      </c>
      <c r="Y196" s="117" t="s">
        <v>1101</v>
      </c>
    </row>
    <row r="197" spans="1:25" ht="14.6" hidden="1" x14ac:dyDescent="0.4">
      <c r="A197" s="113" t="s">
        <v>819</v>
      </c>
      <c r="B197" s="113" t="s">
        <v>840</v>
      </c>
      <c r="C197" s="113" t="s">
        <v>3112</v>
      </c>
      <c r="D197" s="112" t="b">
        <f t="shared" si="3"/>
        <v>0</v>
      </c>
      <c r="E197" s="113" t="s">
        <v>3106</v>
      </c>
      <c r="F197" s="113" t="s">
        <v>1160</v>
      </c>
      <c r="G197" s="113" t="s">
        <v>1183</v>
      </c>
      <c r="H197" s="113" t="s">
        <v>3113</v>
      </c>
      <c r="I197" s="113" t="s">
        <v>3114</v>
      </c>
      <c r="J197" s="113" t="s">
        <v>1160</v>
      </c>
      <c r="K197" s="113" t="s">
        <v>1246</v>
      </c>
      <c r="L197" s="113" t="s">
        <v>3107</v>
      </c>
      <c r="M197" s="113" t="s">
        <v>2151</v>
      </c>
      <c r="N197" s="113" t="s">
        <v>3108</v>
      </c>
      <c r="O197" s="113" t="s">
        <v>2722</v>
      </c>
      <c r="P197" s="113" t="s">
        <v>2722</v>
      </c>
      <c r="Q197" s="113" t="s">
        <v>3106</v>
      </c>
      <c r="R197" s="113" t="s">
        <v>3479</v>
      </c>
      <c r="S197" s="114">
        <v>43556</v>
      </c>
      <c r="U197" s="114">
        <v>43550.525352002303</v>
      </c>
      <c r="V197" s="113" t="s">
        <v>3117</v>
      </c>
      <c r="W197" s="113"/>
      <c r="X197" s="112" t="b">
        <v>0</v>
      </c>
      <c r="Y197" s="117" t="s">
        <v>1101</v>
      </c>
    </row>
    <row r="198" spans="1:25" ht="14.6" hidden="1" x14ac:dyDescent="0.4">
      <c r="A198" s="113" t="s">
        <v>819</v>
      </c>
      <c r="B198" s="113" t="s">
        <v>841</v>
      </c>
      <c r="C198" s="113" t="s">
        <v>3112</v>
      </c>
      <c r="D198" s="112" t="b">
        <f t="shared" si="3"/>
        <v>0</v>
      </c>
      <c r="E198" s="113" t="s">
        <v>3106</v>
      </c>
      <c r="F198" s="113" t="s">
        <v>1160</v>
      </c>
      <c r="G198" s="113" t="s">
        <v>1183</v>
      </c>
      <c r="H198" s="113" t="s">
        <v>3113</v>
      </c>
      <c r="I198" s="113" t="s">
        <v>3114</v>
      </c>
      <c r="J198" s="113" t="s">
        <v>1160</v>
      </c>
      <c r="K198" s="113" t="s">
        <v>1183</v>
      </c>
      <c r="L198" s="113" t="s">
        <v>3113</v>
      </c>
      <c r="M198" s="113" t="s">
        <v>2152</v>
      </c>
      <c r="N198" s="113" t="s">
        <v>3108</v>
      </c>
      <c r="O198" s="113" t="s">
        <v>2722</v>
      </c>
      <c r="P198" s="113" t="s">
        <v>2722</v>
      </c>
      <c r="Q198" s="113" t="s">
        <v>3106</v>
      </c>
      <c r="R198" s="113" t="s">
        <v>3480</v>
      </c>
      <c r="S198" s="114">
        <v>43556</v>
      </c>
      <c r="U198" s="114">
        <v>43550.514309837999</v>
      </c>
      <c r="V198" s="113" t="s">
        <v>3117</v>
      </c>
      <c r="W198" s="113"/>
      <c r="X198" s="112" t="b">
        <v>0</v>
      </c>
      <c r="Y198" s="117" t="s">
        <v>1101</v>
      </c>
    </row>
    <row r="199" spans="1:25" ht="14.6" hidden="1" x14ac:dyDescent="0.4">
      <c r="A199" s="113" t="s">
        <v>819</v>
      </c>
      <c r="B199" s="113" t="s">
        <v>845</v>
      </c>
      <c r="C199" s="113" t="s">
        <v>3112</v>
      </c>
      <c r="D199" s="112" t="b">
        <f t="shared" si="3"/>
        <v>0</v>
      </c>
      <c r="E199" s="113" t="s">
        <v>3106</v>
      </c>
      <c r="F199" s="113" t="s">
        <v>1160</v>
      </c>
      <c r="G199" s="113" t="s">
        <v>1183</v>
      </c>
      <c r="H199" s="113" t="s">
        <v>3113</v>
      </c>
      <c r="I199" s="113" t="s">
        <v>3114</v>
      </c>
      <c r="J199" s="113" t="s">
        <v>1160</v>
      </c>
      <c r="K199" s="113" t="s">
        <v>1187</v>
      </c>
      <c r="L199" s="113" t="s">
        <v>3118</v>
      </c>
      <c r="M199" s="113" t="s">
        <v>2156</v>
      </c>
      <c r="N199" s="113" t="s">
        <v>3108</v>
      </c>
      <c r="O199" s="113" t="s">
        <v>2722</v>
      </c>
      <c r="P199" s="113" t="s">
        <v>2722</v>
      </c>
      <c r="Q199" s="113" t="s">
        <v>3106</v>
      </c>
      <c r="R199" s="113" t="s">
        <v>3481</v>
      </c>
      <c r="S199" s="114">
        <v>43556</v>
      </c>
      <c r="U199" s="114">
        <v>43550.505983645802</v>
      </c>
      <c r="V199" s="113" t="s">
        <v>3117</v>
      </c>
      <c r="W199" s="113"/>
      <c r="X199" s="112" t="b">
        <v>0</v>
      </c>
      <c r="Y199" s="117" t="s">
        <v>1101</v>
      </c>
    </row>
    <row r="200" spans="1:25" ht="14.6" hidden="1" x14ac:dyDescent="0.4">
      <c r="A200" s="113" t="s">
        <v>819</v>
      </c>
      <c r="B200" s="113" t="s">
        <v>842</v>
      </c>
      <c r="C200" s="113" t="s">
        <v>3112</v>
      </c>
      <c r="D200" s="112" t="b">
        <f t="shared" si="3"/>
        <v>0</v>
      </c>
      <c r="E200" s="113" t="s">
        <v>3106</v>
      </c>
      <c r="F200" s="113" t="s">
        <v>1160</v>
      </c>
      <c r="G200" s="113" t="s">
        <v>1183</v>
      </c>
      <c r="H200" s="113" t="s">
        <v>3113</v>
      </c>
      <c r="I200" s="113" t="s">
        <v>3114</v>
      </c>
      <c r="J200" s="113" t="s">
        <v>1160</v>
      </c>
      <c r="K200" s="113" t="s">
        <v>1253</v>
      </c>
      <c r="L200" s="113" t="s">
        <v>3207</v>
      </c>
      <c r="M200" s="113" t="s">
        <v>2153</v>
      </c>
      <c r="N200" s="113" t="s">
        <v>3108</v>
      </c>
      <c r="O200" s="113" t="s">
        <v>2722</v>
      </c>
      <c r="P200" s="113" t="s">
        <v>2722</v>
      </c>
      <c r="Q200" s="113" t="s">
        <v>3106</v>
      </c>
      <c r="R200" s="113" t="s">
        <v>3482</v>
      </c>
      <c r="S200" s="114">
        <v>43556</v>
      </c>
      <c r="U200" s="114">
        <v>43550.497187847199</v>
      </c>
      <c r="V200" s="113" t="s">
        <v>3117</v>
      </c>
      <c r="W200" s="113"/>
      <c r="X200" s="112" t="b">
        <v>0</v>
      </c>
      <c r="Y200" s="117" t="s">
        <v>1101</v>
      </c>
    </row>
    <row r="201" spans="1:25" ht="14.6" hidden="1" x14ac:dyDescent="0.4">
      <c r="A201" s="113" t="s">
        <v>819</v>
      </c>
      <c r="B201" s="113" t="s">
        <v>844</v>
      </c>
      <c r="C201" s="113" t="s">
        <v>3112</v>
      </c>
      <c r="D201" s="112" t="b">
        <f t="shared" si="3"/>
        <v>0</v>
      </c>
      <c r="E201" s="113" t="s">
        <v>3106</v>
      </c>
      <c r="F201" s="113" t="s">
        <v>1160</v>
      </c>
      <c r="G201" s="113" t="s">
        <v>1183</v>
      </c>
      <c r="H201" s="113" t="s">
        <v>3113</v>
      </c>
      <c r="I201" s="113" t="s">
        <v>3114</v>
      </c>
      <c r="J201" s="113" t="s">
        <v>1160</v>
      </c>
      <c r="K201" s="113" t="s">
        <v>1163</v>
      </c>
      <c r="L201" s="113" t="s">
        <v>3230</v>
      </c>
      <c r="M201" s="113" t="s">
        <v>2155</v>
      </c>
      <c r="N201" s="113" t="s">
        <v>3108</v>
      </c>
      <c r="O201" s="113" t="s">
        <v>2722</v>
      </c>
      <c r="P201" s="113" t="s">
        <v>2722</v>
      </c>
      <c r="Q201" s="113" t="s">
        <v>3106</v>
      </c>
      <c r="R201" s="113" t="s">
        <v>3483</v>
      </c>
      <c r="S201" s="114">
        <v>43556</v>
      </c>
      <c r="U201" s="114">
        <v>43550.488979594898</v>
      </c>
      <c r="V201" s="113" t="s">
        <v>3117</v>
      </c>
      <c r="W201" s="113"/>
      <c r="X201" s="112" t="b">
        <v>0</v>
      </c>
      <c r="Y201" s="117" t="s">
        <v>1101</v>
      </c>
    </row>
    <row r="202" spans="1:25" ht="14.6" hidden="1" x14ac:dyDescent="0.4">
      <c r="A202" s="113" t="s">
        <v>819</v>
      </c>
      <c r="B202" s="113" t="s">
        <v>839</v>
      </c>
      <c r="C202" s="113" t="s">
        <v>3112</v>
      </c>
      <c r="D202" s="112" t="b">
        <f t="shared" si="3"/>
        <v>0</v>
      </c>
      <c r="E202" s="113" t="s">
        <v>3106</v>
      </c>
      <c r="F202" s="113" t="s">
        <v>1160</v>
      </c>
      <c r="G202" s="113" t="s">
        <v>1183</v>
      </c>
      <c r="H202" s="113" t="s">
        <v>3113</v>
      </c>
      <c r="I202" s="113" t="s">
        <v>3114</v>
      </c>
      <c r="J202" s="113" t="s">
        <v>1160</v>
      </c>
      <c r="K202" s="113" t="s">
        <v>1179</v>
      </c>
      <c r="L202" s="113" t="s">
        <v>3190</v>
      </c>
      <c r="M202" s="113" t="s">
        <v>2150</v>
      </c>
      <c r="N202" s="113" t="s">
        <v>3108</v>
      </c>
      <c r="O202" s="113" t="s">
        <v>2722</v>
      </c>
      <c r="P202" s="113" t="s">
        <v>2722</v>
      </c>
      <c r="Q202" s="113" t="s">
        <v>3106</v>
      </c>
      <c r="R202" s="113" t="s">
        <v>3484</v>
      </c>
      <c r="S202" s="114">
        <v>43556</v>
      </c>
      <c r="U202" s="114">
        <v>43550.4637645486</v>
      </c>
      <c r="V202" s="113" t="s">
        <v>3117</v>
      </c>
      <c r="W202" s="113"/>
      <c r="X202" s="112" t="b">
        <v>0</v>
      </c>
      <c r="Y202" s="117" t="s">
        <v>1101</v>
      </c>
    </row>
    <row r="203" spans="1:25" ht="14.6" hidden="1" x14ac:dyDescent="0.4">
      <c r="A203" s="113" t="s">
        <v>817</v>
      </c>
      <c r="B203" s="113" t="s">
        <v>818</v>
      </c>
      <c r="C203" s="113" t="s">
        <v>818</v>
      </c>
      <c r="D203" s="112" t="b">
        <f t="shared" si="3"/>
        <v>1</v>
      </c>
      <c r="E203" s="113" t="s">
        <v>3106</v>
      </c>
      <c r="F203" s="113" t="s">
        <v>1160</v>
      </c>
      <c r="G203" s="113" t="s">
        <v>1246</v>
      </c>
      <c r="H203" s="113" t="s">
        <v>3107</v>
      </c>
      <c r="I203" s="113" t="s">
        <v>3485</v>
      </c>
      <c r="J203" s="113" t="s">
        <v>1160</v>
      </c>
      <c r="K203" s="113" t="s">
        <v>1163</v>
      </c>
      <c r="L203" s="113" t="s">
        <v>3230</v>
      </c>
      <c r="M203" s="113" t="s">
        <v>2133</v>
      </c>
      <c r="N203" s="113" t="s">
        <v>3108</v>
      </c>
      <c r="O203" s="113" t="s">
        <v>2722</v>
      </c>
      <c r="P203" s="113" t="s">
        <v>2722</v>
      </c>
      <c r="Q203" s="113" t="s">
        <v>3106</v>
      </c>
      <c r="R203" s="113" t="s">
        <v>3486</v>
      </c>
      <c r="S203" s="114">
        <v>43543</v>
      </c>
      <c r="U203" s="114">
        <v>43549.451108414403</v>
      </c>
      <c r="V203" s="113" t="s">
        <v>3487</v>
      </c>
      <c r="W203" s="113" t="s">
        <v>3488</v>
      </c>
      <c r="X203" s="112" t="b">
        <v>0</v>
      </c>
      <c r="Y203" s="117" t="s">
        <v>1089</v>
      </c>
    </row>
    <row r="204" spans="1:25" ht="14.6" hidden="1" x14ac:dyDescent="0.4">
      <c r="A204" s="113" t="s">
        <v>982</v>
      </c>
      <c r="B204" s="113" t="s">
        <v>983</v>
      </c>
      <c r="C204" s="113" t="s">
        <v>983</v>
      </c>
      <c r="D204" s="112" t="b">
        <f t="shared" si="3"/>
        <v>1</v>
      </c>
      <c r="E204" s="113" t="s">
        <v>3106</v>
      </c>
      <c r="F204" s="113" t="s">
        <v>1452</v>
      </c>
      <c r="G204" s="113" t="s">
        <v>1691</v>
      </c>
      <c r="H204" s="113" t="s">
        <v>3489</v>
      </c>
      <c r="I204" s="113" t="s">
        <v>3490</v>
      </c>
      <c r="J204" s="113" t="s">
        <v>1160</v>
      </c>
      <c r="K204" s="113" t="s">
        <v>1166</v>
      </c>
      <c r="L204" s="113" t="s">
        <v>3128</v>
      </c>
      <c r="M204" s="113" t="s">
        <v>2263</v>
      </c>
      <c r="N204" s="113" t="s">
        <v>3108</v>
      </c>
      <c r="O204" s="113" t="s">
        <v>2711</v>
      </c>
      <c r="P204" s="113" t="s">
        <v>2711</v>
      </c>
      <c r="Q204" s="113" t="s">
        <v>3106</v>
      </c>
      <c r="R204" s="113" t="s">
        <v>3372</v>
      </c>
      <c r="S204" s="114">
        <v>43537</v>
      </c>
      <c r="U204" s="114">
        <v>43546.515360914404</v>
      </c>
      <c r="V204" s="113" t="s">
        <v>3491</v>
      </c>
      <c r="W204" s="113"/>
      <c r="X204" s="112" t="b">
        <v>0</v>
      </c>
      <c r="Y204" s="117" t="s">
        <v>1101</v>
      </c>
    </row>
    <row r="205" spans="1:25" ht="14.6" hidden="1" x14ac:dyDescent="0.4">
      <c r="A205" s="113" t="s">
        <v>557</v>
      </c>
      <c r="B205" s="113" t="s">
        <v>558</v>
      </c>
      <c r="C205" s="113" t="s">
        <v>558</v>
      </c>
      <c r="D205" s="112" t="b">
        <f t="shared" si="3"/>
        <v>1</v>
      </c>
      <c r="E205" s="113" t="s">
        <v>3106</v>
      </c>
      <c r="F205" s="113" t="s">
        <v>1160</v>
      </c>
      <c r="G205" s="113" t="s">
        <v>1179</v>
      </c>
      <c r="H205" s="113" t="s">
        <v>3190</v>
      </c>
      <c r="I205" s="113" t="s">
        <v>3492</v>
      </c>
      <c r="J205" s="113" t="s">
        <v>1160</v>
      </c>
      <c r="K205" s="113" t="s">
        <v>1179</v>
      </c>
      <c r="L205" s="113" t="s">
        <v>3190</v>
      </c>
      <c r="M205" s="113" t="s">
        <v>1754</v>
      </c>
      <c r="N205" s="113" t="s">
        <v>3108</v>
      </c>
      <c r="O205" s="113" t="s">
        <v>2742</v>
      </c>
      <c r="P205" s="113" t="s">
        <v>2742</v>
      </c>
      <c r="Q205" s="113" t="s">
        <v>3106</v>
      </c>
      <c r="R205" s="113" t="s">
        <v>3493</v>
      </c>
      <c r="S205" s="114">
        <v>43542</v>
      </c>
      <c r="U205" s="114">
        <v>43542.729984027799</v>
      </c>
      <c r="V205" s="113" t="s">
        <v>3494</v>
      </c>
      <c r="W205" s="113" t="s">
        <v>3495</v>
      </c>
      <c r="X205" s="112" t="b">
        <v>1</v>
      </c>
      <c r="Y205" s="112" t="s">
        <v>1054</v>
      </c>
    </row>
    <row r="206" spans="1:25" ht="14.6" hidden="1" x14ac:dyDescent="0.4">
      <c r="A206" s="113" t="s">
        <v>594</v>
      </c>
      <c r="B206" s="113" t="s">
        <v>595</v>
      </c>
      <c r="C206" s="113" t="s">
        <v>595</v>
      </c>
      <c r="D206" s="112" t="b">
        <f t="shared" si="3"/>
        <v>1</v>
      </c>
      <c r="E206" s="113" t="s">
        <v>3106</v>
      </c>
      <c r="F206" s="113" t="s">
        <v>1160</v>
      </c>
      <c r="G206" s="113" t="s">
        <v>1183</v>
      </c>
      <c r="H206" s="113" t="s">
        <v>3113</v>
      </c>
      <c r="I206" s="113" t="s">
        <v>3496</v>
      </c>
      <c r="J206" s="113" t="s">
        <v>1160</v>
      </c>
      <c r="K206" s="113" t="s">
        <v>1183</v>
      </c>
      <c r="L206" s="113" t="s">
        <v>3113</v>
      </c>
      <c r="M206" s="113" t="s">
        <v>1790</v>
      </c>
      <c r="N206" s="113" t="s">
        <v>3108</v>
      </c>
      <c r="O206" s="113" t="s">
        <v>2714</v>
      </c>
      <c r="P206" s="113" t="s">
        <v>3155</v>
      </c>
      <c r="Q206" s="113" t="s">
        <v>3106</v>
      </c>
      <c r="R206" s="113" t="s">
        <v>3497</v>
      </c>
      <c r="S206" s="114">
        <v>43538</v>
      </c>
      <c r="U206" s="114">
        <v>43538.664024270802</v>
      </c>
      <c r="V206" s="113" t="s">
        <v>3498</v>
      </c>
      <c r="W206" s="113" t="s">
        <v>3499</v>
      </c>
      <c r="X206" s="112" t="b">
        <v>1</v>
      </c>
      <c r="Y206" s="112" t="s">
        <v>1054</v>
      </c>
    </row>
    <row r="207" spans="1:25" ht="14.6" hidden="1" x14ac:dyDescent="0.4">
      <c r="A207" s="113" t="s">
        <v>594</v>
      </c>
      <c r="B207" s="113" t="s">
        <v>595</v>
      </c>
      <c r="C207" s="113" t="s">
        <v>595</v>
      </c>
      <c r="D207" s="112" t="b">
        <f t="shared" si="3"/>
        <v>1</v>
      </c>
      <c r="E207" s="113" t="s">
        <v>3106</v>
      </c>
      <c r="F207" s="113" t="s">
        <v>1160</v>
      </c>
      <c r="G207" s="113" t="s">
        <v>1183</v>
      </c>
      <c r="H207" s="113" t="s">
        <v>3113</v>
      </c>
      <c r="I207" s="113" t="s">
        <v>3496</v>
      </c>
      <c r="J207" s="113" t="s">
        <v>1160</v>
      </c>
      <c r="K207" s="113" t="s">
        <v>1183</v>
      </c>
      <c r="L207" s="113" t="s">
        <v>3113</v>
      </c>
      <c r="M207" s="113" t="s">
        <v>1790</v>
      </c>
      <c r="N207" s="113" t="s">
        <v>3108</v>
      </c>
      <c r="O207" s="113" t="s">
        <v>2711</v>
      </c>
      <c r="P207" s="113" t="s">
        <v>2711</v>
      </c>
      <c r="Q207" s="113" t="s">
        <v>3106</v>
      </c>
      <c r="R207" s="113" t="s">
        <v>3364</v>
      </c>
      <c r="S207" s="114">
        <v>43538</v>
      </c>
      <c r="U207" s="114">
        <v>43538.647794097204</v>
      </c>
      <c r="V207" s="113" t="s">
        <v>3498</v>
      </c>
      <c r="W207" s="113" t="s">
        <v>3499</v>
      </c>
      <c r="X207" s="112" t="b">
        <v>1</v>
      </c>
      <c r="Y207" s="112" t="s">
        <v>1054</v>
      </c>
    </row>
    <row r="208" spans="1:25" ht="14.6" hidden="1" x14ac:dyDescent="0.4">
      <c r="A208" s="113" t="s">
        <v>185</v>
      </c>
      <c r="B208" s="113" t="s">
        <v>186</v>
      </c>
      <c r="C208" s="113" t="s">
        <v>186</v>
      </c>
      <c r="D208" s="112" t="b">
        <f t="shared" si="3"/>
        <v>1</v>
      </c>
      <c r="E208" s="113" t="s">
        <v>3106</v>
      </c>
      <c r="F208" s="113" t="s">
        <v>1160</v>
      </c>
      <c r="G208" s="113" t="s">
        <v>1179</v>
      </c>
      <c r="H208" s="113" t="s">
        <v>3190</v>
      </c>
      <c r="I208" s="113" t="s">
        <v>1378</v>
      </c>
      <c r="J208" s="113" t="s">
        <v>1160</v>
      </c>
      <c r="K208" s="113" t="s">
        <v>1179</v>
      </c>
      <c r="L208" s="113" t="s">
        <v>3190</v>
      </c>
      <c r="M208" s="113" t="s">
        <v>1378</v>
      </c>
      <c r="N208" s="113" t="s">
        <v>3108</v>
      </c>
      <c r="O208" s="113" t="s">
        <v>2742</v>
      </c>
      <c r="P208" s="113" t="s">
        <v>2742</v>
      </c>
      <c r="Q208" s="113" t="s">
        <v>3106</v>
      </c>
      <c r="R208" s="113" t="s">
        <v>3500</v>
      </c>
      <c r="S208" s="114">
        <v>43535</v>
      </c>
      <c r="U208" s="114">
        <v>43535.738208182898</v>
      </c>
      <c r="V208" s="113" t="s">
        <v>3501</v>
      </c>
      <c r="W208" s="113" t="s">
        <v>3502</v>
      </c>
      <c r="X208" s="112" t="b">
        <v>0</v>
      </c>
      <c r="Y208" s="117" t="s">
        <v>1054</v>
      </c>
    </row>
    <row r="209" spans="1:25" ht="14.6" hidden="1" x14ac:dyDescent="0.4">
      <c r="A209" s="113" t="s">
        <v>185</v>
      </c>
      <c r="B209" s="113" t="s">
        <v>186</v>
      </c>
      <c r="C209" s="113" t="s">
        <v>186</v>
      </c>
      <c r="D209" s="112" t="b">
        <f t="shared" si="3"/>
        <v>1</v>
      </c>
      <c r="E209" s="113" t="s">
        <v>3106</v>
      </c>
      <c r="F209" s="113" t="s">
        <v>1160</v>
      </c>
      <c r="G209" s="113" t="s">
        <v>1179</v>
      </c>
      <c r="H209" s="113" t="s">
        <v>3190</v>
      </c>
      <c r="I209" s="113" t="s">
        <v>1378</v>
      </c>
      <c r="J209" s="113" t="s">
        <v>1160</v>
      </c>
      <c r="K209" s="113" t="s">
        <v>1179</v>
      </c>
      <c r="L209" s="113" t="s">
        <v>3190</v>
      </c>
      <c r="M209" s="113" t="s">
        <v>1378</v>
      </c>
      <c r="N209" s="113" t="s">
        <v>3108</v>
      </c>
      <c r="O209" s="113" t="s">
        <v>3154</v>
      </c>
      <c r="P209" s="113" t="s">
        <v>3155</v>
      </c>
      <c r="Q209" s="113" t="s">
        <v>3106</v>
      </c>
      <c r="R209" s="113" t="s">
        <v>3437</v>
      </c>
      <c r="S209" s="114">
        <v>43535</v>
      </c>
      <c r="U209" s="114">
        <v>43535.730030173603</v>
      </c>
      <c r="V209" s="113" t="s">
        <v>3501</v>
      </c>
      <c r="W209" s="113" t="s">
        <v>3502</v>
      </c>
      <c r="X209" s="112" t="b">
        <v>0</v>
      </c>
      <c r="Y209" s="117" t="s">
        <v>1054</v>
      </c>
    </row>
    <row r="210" spans="1:25" ht="14.6" hidden="1" x14ac:dyDescent="0.4">
      <c r="A210" s="113" t="s">
        <v>185</v>
      </c>
      <c r="B210" s="113" t="s">
        <v>186</v>
      </c>
      <c r="C210" s="113" t="s">
        <v>186</v>
      </c>
      <c r="D210" s="112" t="b">
        <f t="shared" si="3"/>
        <v>1</v>
      </c>
      <c r="E210" s="113" t="s">
        <v>3106</v>
      </c>
      <c r="F210" s="113" t="s">
        <v>1160</v>
      </c>
      <c r="G210" s="113" t="s">
        <v>1179</v>
      </c>
      <c r="H210" s="113" t="s">
        <v>3190</v>
      </c>
      <c r="I210" s="113" t="s">
        <v>1378</v>
      </c>
      <c r="J210" s="113" t="s">
        <v>1160</v>
      </c>
      <c r="K210" s="113" t="s">
        <v>1179</v>
      </c>
      <c r="L210" s="113" t="s">
        <v>3190</v>
      </c>
      <c r="M210" s="113" t="s">
        <v>1378</v>
      </c>
      <c r="N210" s="113" t="s">
        <v>3108</v>
      </c>
      <c r="O210" s="113" t="s">
        <v>2731</v>
      </c>
      <c r="P210" s="113" t="s">
        <v>2731</v>
      </c>
      <c r="Q210" s="113" t="s">
        <v>3106</v>
      </c>
      <c r="R210" s="113" t="s">
        <v>3135</v>
      </c>
      <c r="S210" s="114">
        <v>43535</v>
      </c>
      <c r="U210" s="114">
        <v>43535.7015054398</v>
      </c>
      <c r="V210" s="113" t="s">
        <v>3501</v>
      </c>
      <c r="W210" s="113" t="s">
        <v>3502</v>
      </c>
      <c r="X210" s="112" t="b">
        <v>0</v>
      </c>
      <c r="Y210" s="117" t="s">
        <v>1054</v>
      </c>
    </row>
    <row r="211" spans="1:25" ht="14.6" hidden="1" x14ac:dyDescent="0.4">
      <c r="A211" s="113" t="s">
        <v>185</v>
      </c>
      <c r="B211" s="113" t="s">
        <v>186</v>
      </c>
      <c r="C211" s="113" t="s">
        <v>186</v>
      </c>
      <c r="D211" s="112" t="b">
        <f t="shared" si="3"/>
        <v>1</v>
      </c>
      <c r="E211" s="113" t="s">
        <v>3106</v>
      </c>
      <c r="F211" s="113" t="s">
        <v>1160</v>
      </c>
      <c r="G211" s="113" t="s">
        <v>1179</v>
      </c>
      <c r="H211" s="113" t="s">
        <v>3190</v>
      </c>
      <c r="I211" s="113" t="s">
        <v>1378</v>
      </c>
      <c r="J211" s="113" t="s">
        <v>1160</v>
      </c>
      <c r="K211" s="113" t="s">
        <v>1179</v>
      </c>
      <c r="L211" s="113" t="s">
        <v>3190</v>
      </c>
      <c r="M211" s="113" t="s">
        <v>1378</v>
      </c>
      <c r="N211" s="113" t="s">
        <v>3108</v>
      </c>
      <c r="O211" s="113" t="s">
        <v>2714</v>
      </c>
      <c r="P211" s="113" t="s">
        <v>3155</v>
      </c>
      <c r="Q211" s="113" t="s">
        <v>3106</v>
      </c>
      <c r="R211" s="113" t="s">
        <v>3503</v>
      </c>
      <c r="S211" s="114">
        <v>43535</v>
      </c>
      <c r="U211" s="114">
        <v>43535.686699340302</v>
      </c>
      <c r="V211" s="113" t="s">
        <v>3501</v>
      </c>
      <c r="W211" s="113" t="s">
        <v>3502</v>
      </c>
      <c r="X211" s="112" t="b">
        <v>0</v>
      </c>
      <c r="Y211" s="117" t="s">
        <v>1054</v>
      </c>
    </row>
    <row r="212" spans="1:25" ht="14.6" hidden="1" x14ac:dyDescent="0.4">
      <c r="A212" s="113" t="s">
        <v>185</v>
      </c>
      <c r="B212" s="113" t="s">
        <v>186</v>
      </c>
      <c r="C212" s="113" t="s">
        <v>186</v>
      </c>
      <c r="D212" s="112" t="b">
        <f t="shared" si="3"/>
        <v>1</v>
      </c>
      <c r="E212" s="113" t="s">
        <v>3106</v>
      </c>
      <c r="F212" s="113" t="s">
        <v>1160</v>
      </c>
      <c r="G212" s="113" t="s">
        <v>1179</v>
      </c>
      <c r="H212" s="113" t="s">
        <v>3190</v>
      </c>
      <c r="I212" s="113" t="s">
        <v>1378</v>
      </c>
      <c r="J212" s="113" t="s">
        <v>1160</v>
      </c>
      <c r="K212" s="113" t="s">
        <v>1179</v>
      </c>
      <c r="L212" s="113" t="s">
        <v>3190</v>
      </c>
      <c r="M212" s="113" t="s">
        <v>1378</v>
      </c>
      <c r="N212" s="113" t="s">
        <v>3108</v>
      </c>
      <c r="O212" s="113" t="s">
        <v>2711</v>
      </c>
      <c r="P212" s="113" t="s">
        <v>2711</v>
      </c>
      <c r="Q212" s="113" t="s">
        <v>3106</v>
      </c>
      <c r="R212" s="113" t="s">
        <v>3435</v>
      </c>
      <c r="S212" s="114">
        <v>43535</v>
      </c>
      <c r="U212" s="114">
        <v>43535.6665929398</v>
      </c>
      <c r="V212" s="113" t="s">
        <v>3501</v>
      </c>
      <c r="W212" s="113" t="s">
        <v>3502</v>
      </c>
      <c r="X212" s="112" t="b">
        <v>0</v>
      </c>
      <c r="Y212" s="117" t="s">
        <v>1054</v>
      </c>
    </row>
    <row r="213" spans="1:25" ht="14.6" hidden="1" x14ac:dyDescent="0.4">
      <c r="A213" s="113" t="s">
        <v>185</v>
      </c>
      <c r="B213" s="113" t="s">
        <v>186</v>
      </c>
      <c r="C213" s="113" t="s">
        <v>186</v>
      </c>
      <c r="D213" s="112" t="b">
        <f t="shared" si="3"/>
        <v>1</v>
      </c>
      <c r="E213" s="113" t="s">
        <v>3106</v>
      </c>
      <c r="F213" s="113" t="s">
        <v>1160</v>
      </c>
      <c r="G213" s="113" t="s">
        <v>1179</v>
      </c>
      <c r="H213" s="113" t="s">
        <v>3190</v>
      </c>
      <c r="I213" s="113" t="s">
        <v>1378</v>
      </c>
      <c r="J213" s="113" t="s">
        <v>1160</v>
      </c>
      <c r="K213" s="113" t="s">
        <v>1179</v>
      </c>
      <c r="L213" s="113" t="s">
        <v>3190</v>
      </c>
      <c r="M213" s="113" t="s">
        <v>1378</v>
      </c>
      <c r="N213" s="113" t="s">
        <v>3108</v>
      </c>
      <c r="O213" s="113" t="s">
        <v>2722</v>
      </c>
      <c r="P213" s="113" t="s">
        <v>2722</v>
      </c>
      <c r="Q213" s="113" t="s">
        <v>3106</v>
      </c>
      <c r="R213" s="113" t="s">
        <v>3504</v>
      </c>
      <c r="S213" s="114">
        <v>43535</v>
      </c>
      <c r="U213" s="114">
        <v>43535.656836689799</v>
      </c>
      <c r="V213" s="113" t="s">
        <v>3501</v>
      </c>
      <c r="W213" s="113" t="s">
        <v>3502</v>
      </c>
      <c r="X213" s="112" t="b">
        <v>0</v>
      </c>
      <c r="Y213" s="117" t="s">
        <v>1054</v>
      </c>
    </row>
    <row r="214" spans="1:25" ht="14.6" hidden="1" x14ac:dyDescent="0.4">
      <c r="A214" s="113" t="s">
        <v>772</v>
      </c>
      <c r="B214" s="113" t="s">
        <v>773</v>
      </c>
      <c r="C214" s="113" t="s">
        <v>773</v>
      </c>
      <c r="D214" s="112" t="b">
        <f t="shared" si="3"/>
        <v>1</v>
      </c>
      <c r="E214" s="113" t="s">
        <v>3106</v>
      </c>
      <c r="F214" s="113" t="s">
        <v>1160</v>
      </c>
      <c r="G214" s="113" t="s">
        <v>1246</v>
      </c>
      <c r="H214" s="113" t="s">
        <v>3107</v>
      </c>
      <c r="I214" s="113" t="s">
        <v>3505</v>
      </c>
      <c r="J214" s="113" t="s">
        <v>1160</v>
      </c>
      <c r="K214" s="113" t="s">
        <v>1246</v>
      </c>
      <c r="L214" s="113" t="s">
        <v>3107</v>
      </c>
      <c r="M214" s="113" t="s">
        <v>2104</v>
      </c>
      <c r="N214" s="113" t="s">
        <v>3108</v>
      </c>
      <c r="O214" s="113" t="s">
        <v>2722</v>
      </c>
      <c r="P214" s="113" t="s">
        <v>2722</v>
      </c>
      <c r="Q214" s="113" t="s">
        <v>3106</v>
      </c>
      <c r="R214" s="113" t="s">
        <v>3506</v>
      </c>
      <c r="S214" s="114">
        <v>43517</v>
      </c>
      <c r="U214" s="114">
        <v>43518.454581481499</v>
      </c>
      <c r="V214" s="113" t="s">
        <v>3507</v>
      </c>
      <c r="W214" s="113" t="s">
        <v>3508</v>
      </c>
      <c r="X214" s="112" t="b">
        <v>1</v>
      </c>
    </row>
    <row r="215" spans="1:25" ht="14.6" hidden="1" x14ac:dyDescent="0.4">
      <c r="A215" s="113" t="s">
        <v>461</v>
      </c>
      <c r="B215" s="113" t="s">
        <v>462</v>
      </c>
      <c r="C215" s="113" t="s">
        <v>462</v>
      </c>
      <c r="D215" s="112" t="b">
        <f t="shared" si="3"/>
        <v>1</v>
      </c>
      <c r="E215" s="113" t="s">
        <v>3106</v>
      </c>
      <c r="F215" s="113" t="s">
        <v>1452</v>
      </c>
      <c r="G215" s="113" t="s">
        <v>1691</v>
      </c>
      <c r="H215" s="113" t="s">
        <v>3509</v>
      </c>
      <c r="I215" s="113" t="s">
        <v>3510</v>
      </c>
      <c r="J215" s="113" t="s">
        <v>1452</v>
      </c>
      <c r="K215" s="113" t="s">
        <v>1691</v>
      </c>
      <c r="L215" s="113" t="s">
        <v>3509</v>
      </c>
      <c r="M215" s="113" t="s">
        <v>1692</v>
      </c>
      <c r="N215" s="113" t="s">
        <v>3108</v>
      </c>
      <c r="O215" s="113" t="s">
        <v>2729</v>
      </c>
      <c r="P215" s="113" t="s">
        <v>2729</v>
      </c>
      <c r="Q215" s="113" t="s">
        <v>3106</v>
      </c>
      <c r="R215" s="113" t="s">
        <v>3511</v>
      </c>
      <c r="S215" s="114">
        <v>43517</v>
      </c>
      <c r="U215" s="114">
        <v>43518.436460995399</v>
      </c>
      <c r="V215" s="113" t="s">
        <v>3512</v>
      </c>
      <c r="W215" s="113"/>
      <c r="X215" s="112" t="b">
        <v>1</v>
      </c>
      <c r="Y215" s="112" t="s">
        <v>1054</v>
      </c>
    </row>
    <row r="216" spans="1:25" ht="14.6" hidden="1" x14ac:dyDescent="0.4">
      <c r="A216" s="113" t="s">
        <v>152</v>
      </c>
      <c r="B216" s="113" t="s">
        <v>154</v>
      </c>
      <c r="C216" s="113" t="s">
        <v>154</v>
      </c>
      <c r="D216" s="112" t="b">
        <f t="shared" si="3"/>
        <v>1</v>
      </c>
      <c r="E216" s="113" t="s">
        <v>3106</v>
      </c>
      <c r="F216" s="113" t="s">
        <v>1160</v>
      </c>
      <c r="G216" s="113" t="s">
        <v>1246</v>
      </c>
      <c r="H216" s="113" t="s">
        <v>3107</v>
      </c>
      <c r="I216" s="113" t="s">
        <v>3260</v>
      </c>
      <c r="J216" s="113" t="s">
        <v>1196</v>
      </c>
      <c r="K216" s="113" t="s">
        <v>1477</v>
      </c>
      <c r="L216" s="113" t="s">
        <v>3513</v>
      </c>
      <c r="M216" s="113" t="s">
        <v>3514</v>
      </c>
      <c r="N216" s="113" t="s">
        <v>3108</v>
      </c>
      <c r="O216" s="113" t="s">
        <v>3154</v>
      </c>
      <c r="P216" s="113" t="s">
        <v>3155</v>
      </c>
      <c r="Q216" s="113" t="s">
        <v>3106</v>
      </c>
      <c r="R216" s="113" t="s">
        <v>3440</v>
      </c>
      <c r="S216" s="114">
        <v>43514</v>
      </c>
      <c r="U216" s="114">
        <v>43515.496658877302</v>
      </c>
      <c r="V216" s="113" t="s">
        <v>3263</v>
      </c>
      <c r="W216" s="113" t="s">
        <v>3264</v>
      </c>
      <c r="X216" s="112" t="b">
        <v>1</v>
      </c>
    </row>
    <row r="217" spans="1:25" ht="14.6" hidden="1" x14ac:dyDescent="0.4">
      <c r="A217" s="113" t="s">
        <v>391</v>
      </c>
      <c r="B217" s="113" t="s">
        <v>392</v>
      </c>
      <c r="C217" s="113" t="s">
        <v>392</v>
      </c>
      <c r="D217" s="112" t="b">
        <f t="shared" si="3"/>
        <v>1</v>
      </c>
      <c r="E217" s="113" t="s">
        <v>3106</v>
      </c>
      <c r="F217" s="113" t="s">
        <v>1196</v>
      </c>
      <c r="G217" s="113" t="s">
        <v>1595</v>
      </c>
      <c r="H217" s="113" t="s">
        <v>3515</v>
      </c>
      <c r="I217" s="113" t="s">
        <v>1599</v>
      </c>
      <c r="J217" s="113" t="s">
        <v>1196</v>
      </c>
      <c r="K217" s="113" t="s">
        <v>1595</v>
      </c>
      <c r="L217" s="113" t="s">
        <v>3515</v>
      </c>
      <c r="M217" s="113" t="s">
        <v>1599</v>
      </c>
      <c r="N217" s="113" t="s">
        <v>3108</v>
      </c>
      <c r="O217" s="113" t="s">
        <v>2736</v>
      </c>
      <c r="P217" s="113" t="s">
        <v>2736</v>
      </c>
      <c r="Q217" s="113" t="s">
        <v>3106</v>
      </c>
      <c r="R217" s="113" t="s">
        <v>3516</v>
      </c>
      <c r="S217" s="114">
        <v>43502</v>
      </c>
      <c r="U217" s="114">
        <v>43502.764655439802</v>
      </c>
      <c r="V217" s="113" t="s">
        <v>3517</v>
      </c>
      <c r="W217" s="113" t="s">
        <v>3518</v>
      </c>
      <c r="X217" s="112" t="b">
        <v>1</v>
      </c>
      <c r="Y217" s="117" t="s">
        <v>1054</v>
      </c>
    </row>
    <row r="218" spans="1:25" ht="14.6" hidden="1" x14ac:dyDescent="0.4">
      <c r="A218" s="113" t="s">
        <v>699</v>
      </c>
      <c r="B218" s="113" t="s">
        <v>701</v>
      </c>
      <c r="C218" s="113" t="s">
        <v>701</v>
      </c>
      <c r="D218" s="112" t="b">
        <f t="shared" si="3"/>
        <v>1</v>
      </c>
      <c r="E218" s="113" t="s">
        <v>3106</v>
      </c>
      <c r="F218" s="113" t="s">
        <v>1160</v>
      </c>
      <c r="G218" s="113" t="s">
        <v>1161</v>
      </c>
      <c r="H218" s="113" t="s">
        <v>3132</v>
      </c>
      <c r="I218" s="113" t="s">
        <v>3133</v>
      </c>
      <c r="J218" s="113" t="s">
        <v>1196</v>
      </c>
      <c r="K218" s="113" t="s">
        <v>1603</v>
      </c>
      <c r="L218" s="113" t="s">
        <v>3519</v>
      </c>
      <c r="M218" s="113" t="s">
        <v>2024</v>
      </c>
      <c r="N218" s="113" t="s">
        <v>3108</v>
      </c>
      <c r="O218" s="113" t="s">
        <v>2736</v>
      </c>
      <c r="P218" s="113" t="s">
        <v>2736</v>
      </c>
      <c r="Q218" s="113" t="s">
        <v>3106</v>
      </c>
      <c r="R218" s="113" t="s">
        <v>3520</v>
      </c>
      <c r="S218" s="114">
        <v>43497</v>
      </c>
      <c r="U218" s="114">
        <v>43497.544494907401</v>
      </c>
      <c r="V218" s="113" t="s">
        <v>3136</v>
      </c>
      <c r="W218" s="113" t="s">
        <v>3137</v>
      </c>
      <c r="X218" s="112" t="b">
        <v>1</v>
      </c>
      <c r="Y218" s="117" t="s">
        <v>1054</v>
      </c>
    </row>
    <row r="219" spans="1:25" ht="14.6" hidden="1" x14ac:dyDescent="0.4">
      <c r="A219" s="113" t="s">
        <v>102</v>
      </c>
      <c r="B219" s="113" t="s">
        <v>103</v>
      </c>
      <c r="C219" s="113" t="s">
        <v>103</v>
      </c>
      <c r="D219" s="112" t="b">
        <f t="shared" si="3"/>
        <v>1</v>
      </c>
      <c r="E219" s="113" t="s">
        <v>3106</v>
      </c>
      <c r="F219" s="113" t="s">
        <v>1258</v>
      </c>
      <c r="G219" s="113" t="s">
        <v>1274</v>
      </c>
      <c r="H219" s="113" t="s">
        <v>3521</v>
      </c>
      <c r="I219" s="113" t="s">
        <v>3522</v>
      </c>
      <c r="J219" s="113" t="s">
        <v>1258</v>
      </c>
      <c r="K219" s="113" t="s">
        <v>1274</v>
      </c>
      <c r="L219" s="113" t="s">
        <v>3521</v>
      </c>
      <c r="M219" s="113" t="s">
        <v>1275</v>
      </c>
      <c r="N219" s="113" t="s">
        <v>3108</v>
      </c>
      <c r="O219" s="113" t="s">
        <v>2736</v>
      </c>
      <c r="P219" s="113" t="s">
        <v>2736</v>
      </c>
      <c r="Q219" s="113" t="s">
        <v>3106</v>
      </c>
      <c r="R219" s="113" t="s">
        <v>3523</v>
      </c>
      <c r="S219" s="114">
        <v>43497</v>
      </c>
      <c r="U219" s="114">
        <v>43497.526707291698</v>
      </c>
      <c r="V219" s="113" t="s">
        <v>3524</v>
      </c>
      <c r="W219" s="113" t="s">
        <v>3525</v>
      </c>
      <c r="X219" s="112" t="b">
        <v>1</v>
      </c>
      <c r="Y219" s="117" t="s">
        <v>1054</v>
      </c>
    </row>
    <row r="220" spans="1:25" ht="14.6" hidden="1" x14ac:dyDescent="0.4">
      <c r="A220" s="113" t="s">
        <v>341</v>
      </c>
      <c r="B220" s="113" t="s">
        <v>342</v>
      </c>
      <c r="C220" s="113" t="s">
        <v>342</v>
      </c>
      <c r="D220" s="112" t="b">
        <f t="shared" si="3"/>
        <v>1</v>
      </c>
      <c r="E220" s="113" t="s">
        <v>3106</v>
      </c>
      <c r="F220" s="113" t="s">
        <v>1372</v>
      </c>
      <c r="G220" s="113" t="s">
        <v>1459</v>
      </c>
      <c r="H220" s="113" t="s">
        <v>3288</v>
      </c>
      <c r="I220" s="113" t="s">
        <v>3526</v>
      </c>
      <c r="J220" s="113" t="s">
        <v>1372</v>
      </c>
      <c r="K220" s="113" t="s">
        <v>1459</v>
      </c>
      <c r="L220" s="113" t="s">
        <v>3288</v>
      </c>
      <c r="M220" s="113" t="s">
        <v>1553</v>
      </c>
      <c r="N220" s="113" t="s">
        <v>3108</v>
      </c>
      <c r="O220" s="113" t="s">
        <v>2736</v>
      </c>
      <c r="P220" s="113" t="s">
        <v>2736</v>
      </c>
      <c r="Q220" s="113" t="s">
        <v>3106</v>
      </c>
      <c r="R220" s="113" t="s">
        <v>3527</v>
      </c>
      <c r="S220" s="114">
        <v>43497</v>
      </c>
      <c r="U220" s="114">
        <v>43497.525089699098</v>
      </c>
      <c r="V220" s="113" t="s">
        <v>3528</v>
      </c>
      <c r="W220" s="113" t="s">
        <v>3529</v>
      </c>
      <c r="X220" s="112" t="b">
        <v>1</v>
      </c>
      <c r="Y220" s="117" t="s">
        <v>1054</v>
      </c>
    </row>
    <row r="221" spans="1:25" ht="14.6" hidden="1" x14ac:dyDescent="0.4">
      <c r="A221" s="113" t="s">
        <v>893</v>
      </c>
      <c r="B221" s="113" t="s">
        <v>894</v>
      </c>
      <c r="C221" s="113" t="s">
        <v>894</v>
      </c>
      <c r="D221" s="112" t="b">
        <f t="shared" si="3"/>
        <v>1</v>
      </c>
      <c r="E221" s="113" t="s">
        <v>3106</v>
      </c>
      <c r="F221" s="113" t="s">
        <v>1452</v>
      </c>
      <c r="G221" s="113" t="s">
        <v>1453</v>
      </c>
      <c r="H221" s="113" t="s">
        <v>3143</v>
      </c>
      <c r="I221" s="113" t="s">
        <v>3365</v>
      </c>
      <c r="J221" s="113" t="s">
        <v>1452</v>
      </c>
      <c r="K221" s="113" t="s">
        <v>1453</v>
      </c>
      <c r="L221" s="113" t="s">
        <v>3143</v>
      </c>
      <c r="M221" s="113" t="s">
        <v>2202</v>
      </c>
      <c r="N221" s="113" t="s">
        <v>3108</v>
      </c>
      <c r="O221" s="113" t="s">
        <v>2722</v>
      </c>
      <c r="P221" s="113" t="s">
        <v>2722</v>
      </c>
      <c r="Q221" s="113" t="s">
        <v>3106</v>
      </c>
      <c r="R221" s="113" t="s">
        <v>3530</v>
      </c>
      <c r="S221" s="114">
        <v>43474</v>
      </c>
      <c r="U221" s="114">
        <v>43474.562488506897</v>
      </c>
      <c r="V221" s="113" t="s">
        <v>3367</v>
      </c>
      <c r="W221" s="113" t="s">
        <v>3368</v>
      </c>
      <c r="X221" s="112" t="b">
        <v>1</v>
      </c>
    </row>
    <row r="222" spans="1:25" ht="14.6" hidden="1" x14ac:dyDescent="0.4">
      <c r="A222" s="113" t="s">
        <v>13</v>
      </c>
      <c r="B222" s="113" t="s">
        <v>14</v>
      </c>
      <c r="C222" s="113" t="s">
        <v>14</v>
      </c>
      <c r="D222" s="112" t="b">
        <f t="shared" si="3"/>
        <v>1</v>
      </c>
      <c r="E222" s="113" t="s">
        <v>3106</v>
      </c>
      <c r="F222" s="113" t="s">
        <v>1160</v>
      </c>
      <c r="G222" s="113" t="s">
        <v>1166</v>
      </c>
      <c r="H222" s="113" t="s">
        <v>3128</v>
      </c>
      <c r="I222" s="113" t="s">
        <v>3531</v>
      </c>
      <c r="J222" s="113" t="s">
        <v>1160</v>
      </c>
      <c r="K222" s="113" t="s">
        <v>1166</v>
      </c>
      <c r="L222" s="113" t="s">
        <v>3128</v>
      </c>
      <c r="M222" s="113" t="s">
        <v>1172</v>
      </c>
      <c r="N222" s="113" t="s">
        <v>3108</v>
      </c>
      <c r="O222" s="113" t="s">
        <v>2731</v>
      </c>
      <c r="P222" s="113" t="s">
        <v>2731</v>
      </c>
      <c r="Q222" s="113" t="s">
        <v>3106</v>
      </c>
      <c r="R222" s="113" t="s">
        <v>3532</v>
      </c>
      <c r="S222" s="114">
        <v>43468</v>
      </c>
      <c r="U222" s="114">
        <v>43474.468560682901</v>
      </c>
      <c r="V222" s="113" t="s">
        <v>3533</v>
      </c>
      <c r="W222" s="113" t="s">
        <v>3534</v>
      </c>
      <c r="X222" s="112" t="b">
        <v>1</v>
      </c>
    </row>
    <row r="223" spans="1:25" ht="14.6" hidden="1" x14ac:dyDescent="0.4">
      <c r="A223" s="113" t="s">
        <v>415</v>
      </c>
      <c r="B223" s="113" t="s">
        <v>416</v>
      </c>
      <c r="C223" s="113" t="s">
        <v>3535</v>
      </c>
      <c r="D223" s="112" t="b">
        <f t="shared" si="3"/>
        <v>0</v>
      </c>
      <c r="E223" s="113" t="s">
        <v>3106</v>
      </c>
      <c r="F223" s="113" t="s">
        <v>1367</v>
      </c>
      <c r="G223" s="113" t="s">
        <v>1456</v>
      </c>
      <c r="H223" s="113" t="s">
        <v>3215</v>
      </c>
      <c r="I223" s="113" t="s">
        <v>3536</v>
      </c>
      <c r="J223" s="113" t="s">
        <v>1367</v>
      </c>
      <c r="K223" s="113" t="s">
        <v>1456</v>
      </c>
      <c r="L223" s="113" t="s">
        <v>3215</v>
      </c>
      <c r="M223" s="113" t="s">
        <v>1624</v>
      </c>
      <c r="N223" s="113" t="s">
        <v>3108</v>
      </c>
      <c r="O223" s="113" t="s">
        <v>2731</v>
      </c>
      <c r="P223" s="113" t="s">
        <v>2731</v>
      </c>
      <c r="Q223" s="113" t="s">
        <v>3106</v>
      </c>
      <c r="R223" s="113" t="s">
        <v>3537</v>
      </c>
      <c r="S223" s="114">
        <v>43466</v>
      </c>
      <c r="U223" s="114">
        <v>43469.588653206003</v>
      </c>
      <c r="V223" s="113" t="s">
        <v>3538</v>
      </c>
      <c r="W223" s="113" t="s">
        <v>3539</v>
      </c>
      <c r="X223" s="112" t="b">
        <v>1</v>
      </c>
      <c r="Y223" s="112" t="s">
        <v>1054</v>
      </c>
    </row>
    <row r="224" spans="1:25" ht="14.6" hidden="1" x14ac:dyDescent="0.4">
      <c r="A224" s="113" t="s">
        <v>325</v>
      </c>
      <c r="B224" s="113" t="s">
        <v>326</v>
      </c>
      <c r="C224" s="113" t="s">
        <v>326</v>
      </c>
      <c r="D224" s="112" t="b">
        <f t="shared" si="3"/>
        <v>1</v>
      </c>
      <c r="E224" s="113" t="s">
        <v>3106</v>
      </c>
      <c r="F224" s="113" t="s">
        <v>1196</v>
      </c>
      <c r="G224" s="113" t="s">
        <v>1477</v>
      </c>
      <c r="H224" s="113" t="s">
        <v>3513</v>
      </c>
      <c r="I224" s="113" t="s">
        <v>1535</v>
      </c>
      <c r="J224" s="113" t="s">
        <v>1196</v>
      </c>
      <c r="K224" s="113" t="s">
        <v>1477</v>
      </c>
      <c r="L224" s="113" t="s">
        <v>3513</v>
      </c>
      <c r="M224" s="113" t="s">
        <v>1535</v>
      </c>
      <c r="N224" s="113" t="s">
        <v>3108</v>
      </c>
      <c r="O224" s="113" t="s">
        <v>2731</v>
      </c>
      <c r="P224" s="113" t="s">
        <v>2731</v>
      </c>
      <c r="Q224" s="113" t="s">
        <v>3106</v>
      </c>
      <c r="R224" s="113" t="s">
        <v>3540</v>
      </c>
      <c r="S224" s="114">
        <v>43466</v>
      </c>
      <c r="U224" s="114">
        <v>43469.588653206003</v>
      </c>
      <c r="V224" s="113" t="s">
        <v>3541</v>
      </c>
      <c r="W224" s="113" t="s">
        <v>3542</v>
      </c>
      <c r="X224" s="112" t="b">
        <v>1</v>
      </c>
    </row>
    <row r="225" spans="1:25" ht="14.6" hidden="1" x14ac:dyDescent="0.4">
      <c r="A225" s="113" t="s">
        <v>461</v>
      </c>
      <c r="B225" s="113" t="s">
        <v>462</v>
      </c>
      <c r="C225" s="113" t="s">
        <v>462</v>
      </c>
      <c r="D225" s="112" t="b">
        <f t="shared" si="3"/>
        <v>1</v>
      </c>
      <c r="E225" s="113" t="s">
        <v>3106</v>
      </c>
      <c r="F225" s="113" t="s">
        <v>1452</v>
      </c>
      <c r="G225" s="113" t="s">
        <v>1691</v>
      </c>
      <c r="H225" s="113" t="s">
        <v>3509</v>
      </c>
      <c r="I225" s="113" t="s">
        <v>3510</v>
      </c>
      <c r="J225" s="113" t="s">
        <v>1452</v>
      </c>
      <c r="K225" s="113" t="s">
        <v>1691</v>
      </c>
      <c r="L225" s="113" t="s">
        <v>3509</v>
      </c>
      <c r="M225" s="113" t="s">
        <v>1692</v>
      </c>
      <c r="N225" s="113" t="s">
        <v>3108</v>
      </c>
      <c r="O225" s="113" t="s">
        <v>2731</v>
      </c>
      <c r="P225" s="113" t="s">
        <v>2731</v>
      </c>
      <c r="Q225" s="113" t="s">
        <v>3106</v>
      </c>
      <c r="R225" s="113" t="s">
        <v>3150</v>
      </c>
      <c r="S225" s="114">
        <v>43466</v>
      </c>
      <c r="U225" s="114">
        <v>43469.588653206003</v>
      </c>
      <c r="V225" s="113" t="s">
        <v>3512</v>
      </c>
      <c r="W225" s="113"/>
      <c r="X225" s="112" t="b">
        <v>1</v>
      </c>
    </row>
    <row r="226" spans="1:25" ht="14.6" hidden="1" x14ac:dyDescent="0.4">
      <c r="A226" s="113" t="s">
        <v>637</v>
      </c>
      <c r="B226" s="113" t="s">
        <v>644</v>
      </c>
      <c r="C226" s="113" t="s">
        <v>3543</v>
      </c>
      <c r="D226" s="112" t="b">
        <f t="shared" si="3"/>
        <v>0</v>
      </c>
      <c r="E226" s="113" t="s">
        <v>3106</v>
      </c>
      <c r="F226" s="113" t="s">
        <v>1160</v>
      </c>
      <c r="G226" s="113" t="s">
        <v>1183</v>
      </c>
      <c r="H226" s="113" t="s">
        <v>3113</v>
      </c>
      <c r="I226" s="113" t="s">
        <v>3114</v>
      </c>
      <c r="J226" s="113" t="s">
        <v>1258</v>
      </c>
      <c r="K226" s="113" t="s">
        <v>1338</v>
      </c>
      <c r="L226" s="113" t="s">
        <v>3377</v>
      </c>
      <c r="M226" s="113" t="s">
        <v>1834</v>
      </c>
      <c r="N226" s="113" t="s">
        <v>3108</v>
      </c>
      <c r="O226" s="113" t="s">
        <v>2731</v>
      </c>
      <c r="P226" s="113" t="s">
        <v>2731</v>
      </c>
      <c r="Q226" s="113" t="s">
        <v>3106</v>
      </c>
      <c r="R226" s="113" t="s">
        <v>3472</v>
      </c>
      <c r="S226" s="114">
        <v>43466</v>
      </c>
      <c r="U226" s="114">
        <v>43469.588653206003</v>
      </c>
      <c r="V226" s="113" t="s">
        <v>3257</v>
      </c>
      <c r="W226" s="113" t="s">
        <v>3258</v>
      </c>
      <c r="X226" s="112" t="b">
        <v>0</v>
      </c>
      <c r="Y226" s="117" t="s">
        <v>1054</v>
      </c>
    </row>
    <row r="227" spans="1:25" ht="14.6" hidden="1" x14ac:dyDescent="0.4">
      <c r="A227" s="113" t="s">
        <v>637</v>
      </c>
      <c r="B227" s="113" t="s">
        <v>652</v>
      </c>
      <c r="C227" s="113" t="s">
        <v>3543</v>
      </c>
      <c r="D227" s="112" t="b">
        <f t="shared" si="3"/>
        <v>0</v>
      </c>
      <c r="E227" s="113" t="s">
        <v>3106</v>
      </c>
      <c r="F227" s="113" t="s">
        <v>1160</v>
      </c>
      <c r="G227" s="113" t="s">
        <v>1183</v>
      </c>
      <c r="H227" s="113" t="s">
        <v>3113</v>
      </c>
      <c r="I227" s="113" t="s">
        <v>3114</v>
      </c>
      <c r="J227" s="113" t="s">
        <v>1160</v>
      </c>
      <c r="K227" s="113" t="s">
        <v>1183</v>
      </c>
      <c r="L227" s="113" t="s">
        <v>3113</v>
      </c>
      <c r="M227" s="113" t="s">
        <v>1896</v>
      </c>
      <c r="N227" s="113" t="s">
        <v>3108</v>
      </c>
      <c r="O227" s="113" t="s">
        <v>2731</v>
      </c>
      <c r="P227" s="113" t="s">
        <v>2731</v>
      </c>
      <c r="Q227" s="113" t="s">
        <v>3106</v>
      </c>
      <c r="R227" s="113" t="s">
        <v>3121</v>
      </c>
      <c r="S227" s="114">
        <v>43466</v>
      </c>
      <c r="U227" s="114">
        <v>43469.588653206003</v>
      </c>
      <c r="V227" s="113" t="s">
        <v>3257</v>
      </c>
      <c r="W227" s="113" t="s">
        <v>3258</v>
      </c>
      <c r="X227" s="112" t="b">
        <v>0</v>
      </c>
      <c r="Y227" s="117" t="s">
        <v>1054</v>
      </c>
    </row>
    <row r="228" spans="1:25" ht="14.6" hidden="1" x14ac:dyDescent="0.4">
      <c r="A228" s="113" t="s">
        <v>73</v>
      </c>
      <c r="B228" s="113" t="s">
        <v>74</v>
      </c>
      <c r="C228" s="113" t="s">
        <v>74</v>
      </c>
      <c r="D228" s="112" t="b">
        <f t="shared" si="3"/>
        <v>1</v>
      </c>
      <c r="E228" s="113" t="s">
        <v>3106</v>
      </c>
      <c r="F228" s="113" t="s">
        <v>1160</v>
      </c>
      <c r="G228" s="113" t="s">
        <v>1166</v>
      </c>
      <c r="H228" s="113" t="s">
        <v>3128</v>
      </c>
      <c r="I228" s="113" t="s">
        <v>1239</v>
      </c>
      <c r="J228" s="113" t="s">
        <v>1160</v>
      </c>
      <c r="K228" s="113" t="s">
        <v>1166</v>
      </c>
      <c r="L228" s="113" t="s">
        <v>3128</v>
      </c>
      <c r="M228" s="113" t="s">
        <v>1239</v>
      </c>
      <c r="N228" s="113" t="s">
        <v>3108</v>
      </c>
      <c r="O228" s="113" t="s">
        <v>2731</v>
      </c>
      <c r="P228" s="113" t="s">
        <v>2731</v>
      </c>
      <c r="Q228" s="113" t="s">
        <v>3106</v>
      </c>
      <c r="R228" s="113" t="s">
        <v>3544</v>
      </c>
      <c r="S228" s="114">
        <v>43466</v>
      </c>
      <c r="U228" s="114">
        <v>43469.588653206003</v>
      </c>
      <c r="V228" s="113" t="s">
        <v>3374</v>
      </c>
      <c r="W228" s="113" t="s">
        <v>3375</v>
      </c>
      <c r="X228" s="112" t="b">
        <v>1</v>
      </c>
      <c r="Y228" s="112" t="s">
        <v>1050</v>
      </c>
    </row>
    <row r="229" spans="1:25" ht="14.6" hidden="1" x14ac:dyDescent="0.4">
      <c r="A229" s="113" t="s">
        <v>659</v>
      </c>
      <c r="B229" s="113" t="s">
        <v>660</v>
      </c>
      <c r="C229" s="113" t="s">
        <v>660</v>
      </c>
      <c r="D229" s="112" t="b">
        <f t="shared" si="3"/>
        <v>1</v>
      </c>
      <c r="E229" s="113" t="s">
        <v>3106</v>
      </c>
      <c r="F229" s="113" t="s">
        <v>1160</v>
      </c>
      <c r="G229" s="113" t="s">
        <v>1228</v>
      </c>
      <c r="H229" s="113" t="s">
        <v>3247</v>
      </c>
      <c r="I229" s="113" t="s">
        <v>3545</v>
      </c>
      <c r="J229" s="113" t="s">
        <v>1160</v>
      </c>
      <c r="K229" s="113" t="s">
        <v>1228</v>
      </c>
      <c r="L229" s="113" t="s">
        <v>3247</v>
      </c>
      <c r="M229" s="113" t="s">
        <v>1928</v>
      </c>
      <c r="N229" s="113" t="s">
        <v>3108</v>
      </c>
      <c r="O229" s="113" t="s">
        <v>2731</v>
      </c>
      <c r="P229" s="113" t="s">
        <v>2731</v>
      </c>
      <c r="Q229" s="113" t="s">
        <v>3106</v>
      </c>
      <c r="R229" s="113" t="s">
        <v>3546</v>
      </c>
      <c r="S229" s="114">
        <v>43466</v>
      </c>
      <c r="U229" s="114">
        <v>43469.588653206003</v>
      </c>
      <c r="V229" s="113" t="s">
        <v>3547</v>
      </c>
      <c r="W229" s="113" t="s">
        <v>3548</v>
      </c>
      <c r="X229" s="112" t="b">
        <v>1</v>
      </c>
    </row>
    <row r="230" spans="1:25" ht="14.6" hidden="1" x14ac:dyDescent="0.4">
      <c r="A230" s="113" t="s">
        <v>307</v>
      </c>
      <c r="B230" s="113" t="s">
        <v>308</v>
      </c>
      <c r="C230" s="113" t="s">
        <v>308</v>
      </c>
      <c r="D230" s="112" t="b">
        <f t="shared" si="3"/>
        <v>1</v>
      </c>
      <c r="E230" s="113" t="s">
        <v>3106</v>
      </c>
      <c r="F230" s="113" t="s">
        <v>1452</v>
      </c>
      <c r="G230" s="113" t="s">
        <v>1453</v>
      </c>
      <c r="H230" s="113" t="s">
        <v>3143</v>
      </c>
      <c r="I230" s="113" t="s">
        <v>3549</v>
      </c>
      <c r="J230" s="113" t="s">
        <v>1452</v>
      </c>
      <c r="K230" s="113" t="s">
        <v>1453</v>
      </c>
      <c r="L230" s="113" t="s">
        <v>3143</v>
      </c>
      <c r="M230" s="113" t="s">
        <v>1515</v>
      </c>
      <c r="N230" s="113" t="s">
        <v>3108</v>
      </c>
      <c r="O230" s="113" t="s">
        <v>2731</v>
      </c>
      <c r="P230" s="113" t="s">
        <v>2731</v>
      </c>
      <c r="Q230" s="113" t="s">
        <v>3106</v>
      </c>
      <c r="R230" s="113" t="s">
        <v>3550</v>
      </c>
      <c r="S230" s="114">
        <v>43466</v>
      </c>
      <c r="U230" s="114">
        <v>43469.588653206003</v>
      </c>
      <c r="V230" s="113" t="s">
        <v>3551</v>
      </c>
      <c r="W230" s="113" t="s">
        <v>3552</v>
      </c>
      <c r="X230" s="112" t="b">
        <v>1</v>
      </c>
    </row>
    <row r="231" spans="1:25" ht="14.6" hidden="1" x14ac:dyDescent="0.4">
      <c r="A231" s="113" t="s">
        <v>719</v>
      </c>
      <c r="B231" s="113" t="s">
        <v>720</v>
      </c>
      <c r="C231" s="113" t="s">
        <v>720</v>
      </c>
      <c r="D231" s="112" t="b">
        <f t="shared" si="3"/>
        <v>1</v>
      </c>
      <c r="E231" s="113" t="s">
        <v>3106</v>
      </c>
      <c r="F231" s="113" t="s">
        <v>1160</v>
      </c>
      <c r="G231" s="113" t="s">
        <v>1246</v>
      </c>
      <c r="H231" s="113" t="s">
        <v>3107</v>
      </c>
      <c r="I231" s="113" t="s">
        <v>2547</v>
      </c>
      <c r="J231" s="113" t="s">
        <v>1160</v>
      </c>
      <c r="K231" s="113" t="s">
        <v>1246</v>
      </c>
      <c r="L231" s="113" t="s">
        <v>3107</v>
      </c>
      <c r="M231" s="113" t="s">
        <v>2040</v>
      </c>
      <c r="N231" s="113" t="s">
        <v>3108</v>
      </c>
      <c r="O231" s="113" t="s">
        <v>2731</v>
      </c>
      <c r="P231" s="113" t="s">
        <v>2731</v>
      </c>
      <c r="Q231" s="113" t="s">
        <v>3106</v>
      </c>
      <c r="R231" s="113" t="s">
        <v>3553</v>
      </c>
      <c r="S231" s="114">
        <v>43466</v>
      </c>
      <c r="U231" s="114">
        <v>43469.588653206003</v>
      </c>
      <c r="V231" s="113" t="s">
        <v>3110</v>
      </c>
      <c r="W231" s="113" t="s">
        <v>3111</v>
      </c>
      <c r="X231" s="112" t="b">
        <v>0</v>
      </c>
      <c r="Y231" s="117"/>
    </row>
    <row r="232" spans="1:25" ht="14.6" hidden="1" x14ac:dyDescent="0.4">
      <c r="A232" s="113" t="s">
        <v>82</v>
      </c>
      <c r="B232" s="113" t="s">
        <v>83</v>
      </c>
      <c r="C232" s="113" t="s">
        <v>83</v>
      </c>
      <c r="D232" s="112" t="b">
        <f t="shared" si="3"/>
        <v>1</v>
      </c>
      <c r="E232" s="113" t="s">
        <v>3106</v>
      </c>
      <c r="F232" s="113" t="s">
        <v>1160</v>
      </c>
      <c r="G232" s="113" t="s">
        <v>1183</v>
      </c>
      <c r="H232" s="113" t="s">
        <v>3113</v>
      </c>
      <c r="I232" s="113" t="s">
        <v>3554</v>
      </c>
      <c r="J232" s="113" t="s">
        <v>1160</v>
      </c>
      <c r="K232" s="113" t="s">
        <v>1183</v>
      </c>
      <c r="L232" s="113" t="s">
        <v>3113</v>
      </c>
      <c r="M232" s="113" t="s">
        <v>1255</v>
      </c>
      <c r="N232" s="113" t="s">
        <v>3108</v>
      </c>
      <c r="O232" s="113" t="s">
        <v>2731</v>
      </c>
      <c r="P232" s="113" t="s">
        <v>2731</v>
      </c>
      <c r="Q232" s="113" t="s">
        <v>3106</v>
      </c>
      <c r="R232" s="113" t="s">
        <v>3555</v>
      </c>
      <c r="S232" s="114">
        <v>43466</v>
      </c>
      <c r="U232" s="114">
        <v>43469.588653206003</v>
      </c>
      <c r="V232" s="113" t="s">
        <v>3556</v>
      </c>
      <c r="W232" s="113" t="s">
        <v>3557</v>
      </c>
      <c r="X232" s="112" t="b">
        <v>1</v>
      </c>
    </row>
    <row r="233" spans="1:25" ht="14.6" hidden="1" x14ac:dyDescent="0.4">
      <c r="A233" s="113" t="s">
        <v>592</v>
      </c>
      <c r="B233" s="113" t="s">
        <v>593</v>
      </c>
      <c r="C233" s="113" t="s">
        <v>593</v>
      </c>
      <c r="D233" s="112" t="b">
        <f t="shared" si="3"/>
        <v>1</v>
      </c>
      <c r="E233" s="113" t="s">
        <v>3106</v>
      </c>
      <c r="F233" s="113" t="s">
        <v>1160</v>
      </c>
      <c r="G233" s="113" t="s">
        <v>1183</v>
      </c>
      <c r="H233" s="113" t="s">
        <v>3113</v>
      </c>
      <c r="I233" s="113" t="s">
        <v>3558</v>
      </c>
      <c r="J233" s="113" t="s">
        <v>1587</v>
      </c>
      <c r="K233" s="113" t="s">
        <v>1646</v>
      </c>
      <c r="L233" s="113" t="s">
        <v>3134</v>
      </c>
      <c r="M233" s="113" t="s">
        <v>1786</v>
      </c>
      <c r="N233" s="113" t="s">
        <v>3108</v>
      </c>
      <c r="O233" s="113" t="s">
        <v>2731</v>
      </c>
      <c r="P233" s="113" t="s">
        <v>2731</v>
      </c>
      <c r="Q233" s="113" t="s">
        <v>3106</v>
      </c>
      <c r="R233" s="113" t="s">
        <v>3559</v>
      </c>
      <c r="S233" s="114">
        <v>43466</v>
      </c>
      <c r="U233" s="114">
        <v>43469.588653206003</v>
      </c>
      <c r="V233" s="113" t="s">
        <v>3560</v>
      </c>
      <c r="W233" s="113" t="s">
        <v>3561</v>
      </c>
      <c r="X233" s="112" t="b">
        <v>1</v>
      </c>
    </row>
    <row r="234" spans="1:25" ht="14.6" hidden="1" x14ac:dyDescent="0.4">
      <c r="A234" s="113" t="s">
        <v>53</v>
      </c>
      <c r="B234" s="113" t="s">
        <v>54</v>
      </c>
      <c r="C234" s="113" t="s">
        <v>54</v>
      </c>
      <c r="D234" s="112" t="b">
        <f t="shared" si="3"/>
        <v>1</v>
      </c>
      <c r="E234" s="113" t="s">
        <v>3106</v>
      </c>
      <c r="F234" s="113" t="s">
        <v>1160</v>
      </c>
      <c r="G234" s="113" t="s">
        <v>1183</v>
      </c>
      <c r="H234" s="113" t="s">
        <v>3113</v>
      </c>
      <c r="I234" s="113" t="s">
        <v>3562</v>
      </c>
      <c r="J234" s="113" t="s">
        <v>1160</v>
      </c>
      <c r="K234" s="113" t="s">
        <v>1183</v>
      </c>
      <c r="L234" s="113" t="s">
        <v>3113</v>
      </c>
      <c r="M234" s="113" t="s">
        <v>2404</v>
      </c>
      <c r="N234" s="113" t="s">
        <v>3108</v>
      </c>
      <c r="O234" s="113" t="s">
        <v>2731</v>
      </c>
      <c r="P234" s="113" t="s">
        <v>2731</v>
      </c>
      <c r="Q234" s="113" t="s">
        <v>3106</v>
      </c>
      <c r="R234" s="113" t="s">
        <v>3563</v>
      </c>
      <c r="S234" s="114">
        <v>43466</v>
      </c>
      <c r="U234" s="114">
        <v>43469.588653206003</v>
      </c>
      <c r="V234" s="113" t="s">
        <v>3564</v>
      </c>
      <c r="W234" s="113" t="s">
        <v>3565</v>
      </c>
      <c r="X234" s="112" t="b">
        <v>1</v>
      </c>
    </row>
    <row r="235" spans="1:25" ht="14.6" hidden="1" x14ac:dyDescent="0.4">
      <c r="A235" s="113" t="s">
        <v>45</v>
      </c>
      <c r="B235" s="113" t="s">
        <v>46</v>
      </c>
      <c r="C235" s="113" t="s">
        <v>46</v>
      </c>
      <c r="D235" s="112" t="b">
        <f t="shared" si="3"/>
        <v>1</v>
      </c>
      <c r="E235" s="113" t="s">
        <v>3106</v>
      </c>
      <c r="F235" s="113" t="s">
        <v>1160</v>
      </c>
      <c r="G235" s="113" t="s">
        <v>1183</v>
      </c>
      <c r="H235" s="113" t="s">
        <v>3113</v>
      </c>
      <c r="I235" s="113"/>
      <c r="J235" s="113" t="s">
        <v>1160</v>
      </c>
      <c r="K235" s="113" t="s">
        <v>1183</v>
      </c>
      <c r="L235" s="113" t="s">
        <v>3113</v>
      </c>
      <c r="M235" s="113" t="s">
        <v>1216</v>
      </c>
      <c r="N235" s="113" t="s">
        <v>3108</v>
      </c>
      <c r="O235" s="113" t="s">
        <v>2731</v>
      </c>
      <c r="P235" s="113" t="s">
        <v>2731</v>
      </c>
      <c r="Q235" s="113" t="s">
        <v>3106</v>
      </c>
      <c r="R235" s="113" t="s">
        <v>3566</v>
      </c>
      <c r="S235" s="114">
        <v>43466</v>
      </c>
      <c r="U235" s="114">
        <v>43469.588653206003</v>
      </c>
      <c r="V235" s="113" t="s">
        <v>3567</v>
      </c>
      <c r="W235" s="113" t="s">
        <v>3568</v>
      </c>
      <c r="X235" s="112" t="b">
        <v>0</v>
      </c>
      <c r="Y235" s="117" t="s">
        <v>1050</v>
      </c>
    </row>
    <row r="236" spans="1:25" ht="14.6" hidden="1" x14ac:dyDescent="0.4">
      <c r="A236" s="113" t="s">
        <v>1001</v>
      </c>
      <c r="B236" s="113" t="s">
        <v>1002</v>
      </c>
      <c r="C236" s="113" t="s">
        <v>1002</v>
      </c>
      <c r="D236" s="112" t="b">
        <f t="shared" si="3"/>
        <v>1</v>
      </c>
      <c r="E236" s="113" t="s">
        <v>3106</v>
      </c>
      <c r="F236" s="113" t="s">
        <v>1396</v>
      </c>
      <c r="G236" s="113" t="s">
        <v>1397</v>
      </c>
      <c r="H236" s="113" t="s">
        <v>3176</v>
      </c>
      <c r="I236" s="113" t="s">
        <v>3569</v>
      </c>
      <c r="J236" s="113" t="s">
        <v>1396</v>
      </c>
      <c r="K236" s="113" t="s">
        <v>1397</v>
      </c>
      <c r="L236" s="113" t="s">
        <v>3176</v>
      </c>
      <c r="M236" s="113" t="s">
        <v>2279</v>
      </c>
      <c r="N236" s="113" t="s">
        <v>3108</v>
      </c>
      <c r="O236" s="113" t="s">
        <v>2731</v>
      </c>
      <c r="P236" s="113" t="s">
        <v>2731</v>
      </c>
      <c r="Q236" s="113" t="s">
        <v>3106</v>
      </c>
      <c r="R236" s="113" t="s">
        <v>3511</v>
      </c>
      <c r="S236" s="114">
        <v>43466</v>
      </c>
      <c r="U236" s="114">
        <v>43469.588653206003</v>
      </c>
      <c r="V236" s="113" t="s">
        <v>3570</v>
      </c>
      <c r="W236" s="113" t="s">
        <v>3571</v>
      </c>
      <c r="X236" s="112" t="b">
        <v>1</v>
      </c>
    </row>
    <row r="237" spans="1:25" ht="14.6" hidden="1" x14ac:dyDescent="0.4">
      <c r="A237" s="113" t="s">
        <v>897</v>
      </c>
      <c r="B237" s="113" t="s">
        <v>898</v>
      </c>
      <c r="C237" s="113" t="s">
        <v>898</v>
      </c>
      <c r="D237" s="112" t="b">
        <f t="shared" si="3"/>
        <v>1</v>
      </c>
      <c r="E237" s="113" t="s">
        <v>3106</v>
      </c>
      <c r="F237" s="113" t="s">
        <v>1452</v>
      </c>
      <c r="G237" s="113" t="s">
        <v>1453</v>
      </c>
      <c r="H237" s="113" t="s">
        <v>3143</v>
      </c>
      <c r="I237" s="113" t="s">
        <v>3572</v>
      </c>
      <c r="J237" s="113" t="s">
        <v>1452</v>
      </c>
      <c r="K237" s="113" t="s">
        <v>1453</v>
      </c>
      <c r="L237" s="113" t="s">
        <v>3143</v>
      </c>
      <c r="M237" s="113" t="s">
        <v>2204</v>
      </c>
      <c r="N237" s="113" t="s">
        <v>3108</v>
      </c>
      <c r="O237" s="113" t="s">
        <v>2731</v>
      </c>
      <c r="P237" s="113" t="s">
        <v>2731</v>
      </c>
      <c r="Q237" s="113" t="s">
        <v>3106</v>
      </c>
      <c r="R237" s="113" t="s">
        <v>3573</v>
      </c>
      <c r="S237" s="114">
        <v>43466</v>
      </c>
      <c r="U237" s="114">
        <v>43469.588653206003</v>
      </c>
      <c r="V237" s="113" t="s">
        <v>3574</v>
      </c>
      <c r="W237" s="113" t="s">
        <v>3575</v>
      </c>
      <c r="X237" s="112" t="b">
        <v>1</v>
      </c>
    </row>
    <row r="238" spans="1:25" ht="14.6" hidden="1" x14ac:dyDescent="0.4">
      <c r="A238" s="113" t="s">
        <v>161</v>
      </c>
      <c r="B238" s="113" t="s">
        <v>162</v>
      </c>
      <c r="C238" s="113" t="s">
        <v>162</v>
      </c>
      <c r="D238" s="112" t="b">
        <f t="shared" si="3"/>
        <v>1</v>
      </c>
      <c r="E238" s="113" t="s">
        <v>3106</v>
      </c>
      <c r="F238" s="113" t="s">
        <v>1160</v>
      </c>
      <c r="G238" s="113" t="s">
        <v>1246</v>
      </c>
      <c r="H238" s="113" t="s">
        <v>3107</v>
      </c>
      <c r="I238" s="113" t="s">
        <v>3576</v>
      </c>
      <c r="J238" s="113" t="s">
        <v>1160</v>
      </c>
      <c r="K238" s="113" t="s">
        <v>1246</v>
      </c>
      <c r="L238" s="113" t="s">
        <v>3107</v>
      </c>
      <c r="M238" s="113" t="s">
        <v>1351</v>
      </c>
      <c r="N238" s="113" t="s">
        <v>3108</v>
      </c>
      <c r="O238" s="113" t="s">
        <v>2731</v>
      </c>
      <c r="P238" s="113" t="s">
        <v>2731</v>
      </c>
      <c r="Q238" s="113" t="s">
        <v>3106</v>
      </c>
      <c r="R238" s="113" t="s">
        <v>3577</v>
      </c>
      <c r="S238" s="114">
        <v>43466</v>
      </c>
      <c r="U238" s="114">
        <v>43469.588653206003</v>
      </c>
      <c r="V238" s="113" t="s">
        <v>3578</v>
      </c>
      <c r="W238" s="113" t="s">
        <v>3579</v>
      </c>
      <c r="X238" s="112" t="b">
        <v>1</v>
      </c>
    </row>
    <row r="239" spans="1:25" ht="14.6" hidden="1" x14ac:dyDescent="0.4">
      <c r="A239" s="113" t="s">
        <v>169</v>
      </c>
      <c r="B239" s="113" t="s">
        <v>170</v>
      </c>
      <c r="C239" s="113" t="s">
        <v>170</v>
      </c>
      <c r="D239" s="112" t="b">
        <f t="shared" si="3"/>
        <v>1</v>
      </c>
      <c r="E239" s="113" t="s">
        <v>3106</v>
      </c>
      <c r="F239" s="113" t="s">
        <v>1160</v>
      </c>
      <c r="G239" s="113" t="s">
        <v>1246</v>
      </c>
      <c r="H239" s="113" t="s">
        <v>3107</v>
      </c>
      <c r="I239" s="113" t="s">
        <v>3580</v>
      </c>
      <c r="J239" s="113" t="s">
        <v>1160</v>
      </c>
      <c r="K239" s="113" t="s">
        <v>1183</v>
      </c>
      <c r="L239" s="113" t="s">
        <v>3113</v>
      </c>
      <c r="M239" s="113" t="s">
        <v>1357</v>
      </c>
      <c r="N239" s="113" t="s">
        <v>3108</v>
      </c>
      <c r="O239" s="113" t="s">
        <v>2731</v>
      </c>
      <c r="P239" s="113" t="s">
        <v>2731</v>
      </c>
      <c r="Q239" s="113" t="s">
        <v>3106</v>
      </c>
      <c r="R239" s="113" t="s">
        <v>3581</v>
      </c>
      <c r="S239" s="114">
        <v>43466</v>
      </c>
      <c r="U239" s="114">
        <v>43469.588653206003</v>
      </c>
      <c r="V239" s="113" t="s">
        <v>3582</v>
      </c>
      <c r="W239" s="113" t="s">
        <v>3583</v>
      </c>
      <c r="X239" s="112" t="b">
        <v>0</v>
      </c>
      <c r="Y239" s="117"/>
    </row>
    <row r="240" spans="1:25" ht="14.6" hidden="1" x14ac:dyDescent="0.4">
      <c r="A240" s="113" t="s">
        <v>675</v>
      </c>
      <c r="B240" s="113" t="s">
        <v>677</v>
      </c>
      <c r="C240" s="113" t="s">
        <v>678</v>
      </c>
      <c r="D240" s="112" t="b">
        <f t="shared" si="3"/>
        <v>0</v>
      </c>
      <c r="E240" s="113" t="s">
        <v>3106</v>
      </c>
      <c r="F240" s="113" t="s">
        <v>1160</v>
      </c>
      <c r="G240" s="113" t="s">
        <v>1228</v>
      </c>
      <c r="H240" s="113" t="s">
        <v>3247</v>
      </c>
      <c r="I240" s="113" t="s">
        <v>3584</v>
      </c>
      <c r="J240" s="113" t="s">
        <v>1367</v>
      </c>
      <c r="K240" s="113" t="s">
        <v>1636</v>
      </c>
      <c r="L240" s="113" t="s">
        <v>3585</v>
      </c>
      <c r="M240" s="113" t="s">
        <v>1974</v>
      </c>
      <c r="N240" s="113" t="s">
        <v>3108</v>
      </c>
      <c r="O240" s="113" t="s">
        <v>2731</v>
      </c>
      <c r="P240" s="113" t="s">
        <v>2731</v>
      </c>
      <c r="Q240" s="113" t="s">
        <v>3106</v>
      </c>
      <c r="R240" s="113" t="s">
        <v>3586</v>
      </c>
      <c r="S240" s="114">
        <v>43466</v>
      </c>
      <c r="U240" s="114">
        <v>43469.588653206003</v>
      </c>
      <c r="V240" s="113" t="s">
        <v>3587</v>
      </c>
      <c r="W240" s="113" t="s">
        <v>3588</v>
      </c>
      <c r="X240" s="112" t="b">
        <v>1</v>
      </c>
    </row>
    <row r="241" spans="1:25" ht="14.6" hidden="1" x14ac:dyDescent="0.4">
      <c r="A241" s="113" t="s">
        <v>55</v>
      </c>
      <c r="B241" s="113" t="s">
        <v>56</v>
      </c>
      <c r="C241" s="113" t="s">
        <v>56</v>
      </c>
      <c r="D241" s="112" t="b">
        <f t="shared" si="3"/>
        <v>1</v>
      </c>
      <c r="E241" s="113" t="s">
        <v>3106</v>
      </c>
      <c r="F241" s="113" t="s">
        <v>1160</v>
      </c>
      <c r="G241" s="113" t="s">
        <v>1183</v>
      </c>
      <c r="H241" s="113" t="s">
        <v>3113</v>
      </c>
      <c r="I241" s="113" t="s">
        <v>3589</v>
      </c>
      <c r="J241" s="113" t="s">
        <v>1160</v>
      </c>
      <c r="K241" s="113" t="s">
        <v>1183</v>
      </c>
      <c r="L241" s="113" t="s">
        <v>3113</v>
      </c>
      <c r="M241" s="113" t="s">
        <v>3590</v>
      </c>
      <c r="N241" s="113" t="s">
        <v>3108</v>
      </c>
      <c r="O241" s="113" t="s">
        <v>2731</v>
      </c>
      <c r="P241" s="113" t="s">
        <v>2731</v>
      </c>
      <c r="Q241" s="113" t="s">
        <v>3106</v>
      </c>
      <c r="R241" s="113" t="s">
        <v>3294</v>
      </c>
      <c r="S241" s="114">
        <v>43466</v>
      </c>
      <c r="U241" s="114">
        <v>43469.588653206003</v>
      </c>
      <c r="V241" s="113" t="s">
        <v>3591</v>
      </c>
      <c r="W241" s="113" t="s">
        <v>3592</v>
      </c>
      <c r="X241" s="112" t="b">
        <v>1</v>
      </c>
      <c r="Y241" s="112" t="s">
        <v>1050</v>
      </c>
    </row>
    <row r="242" spans="1:25" ht="14.6" hidden="1" x14ac:dyDescent="0.4">
      <c r="A242" s="113" t="s">
        <v>268</v>
      </c>
      <c r="B242" s="113" t="s">
        <v>269</v>
      </c>
      <c r="C242" s="113" t="s">
        <v>269</v>
      </c>
      <c r="D242" s="112" t="b">
        <f t="shared" si="3"/>
        <v>1</v>
      </c>
      <c r="E242" s="113" t="s">
        <v>3106</v>
      </c>
      <c r="F242" s="113" t="s">
        <v>1160</v>
      </c>
      <c r="G242" s="113" t="s">
        <v>1246</v>
      </c>
      <c r="H242" s="113" t="s">
        <v>3107</v>
      </c>
      <c r="I242" s="113" t="s">
        <v>1471</v>
      </c>
      <c r="J242" s="113" t="s">
        <v>1160</v>
      </c>
      <c r="K242" s="113" t="s">
        <v>1246</v>
      </c>
      <c r="L242" s="113" t="s">
        <v>3107</v>
      </c>
      <c r="M242" s="113" t="s">
        <v>1471</v>
      </c>
      <c r="N242" s="113" t="s">
        <v>3108</v>
      </c>
      <c r="O242" s="113" t="s">
        <v>2731</v>
      </c>
      <c r="P242" s="113" t="s">
        <v>2731</v>
      </c>
      <c r="Q242" s="113" t="s">
        <v>3106</v>
      </c>
      <c r="R242" s="113" t="s">
        <v>3593</v>
      </c>
      <c r="S242" s="114">
        <v>43466</v>
      </c>
      <c r="U242" s="114">
        <v>43469.588653206003</v>
      </c>
      <c r="V242" s="113" t="s">
        <v>3204</v>
      </c>
      <c r="W242" s="113" t="s">
        <v>3205</v>
      </c>
      <c r="X242" s="112" t="b">
        <v>1</v>
      </c>
    </row>
    <row r="243" spans="1:25" ht="14.6" hidden="1" x14ac:dyDescent="0.4">
      <c r="A243" s="113" t="s">
        <v>685</v>
      </c>
      <c r="B243" s="113" t="s">
        <v>686</v>
      </c>
      <c r="C243" s="113" t="s">
        <v>686</v>
      </c>
      <c r="D243" s="112" t="b">
        <f t="shared" si="3"/>
        <v>1</v>
      </c>
      <c r="E243" s="113" t="s">
        <v>3106</v>
      </c>
      <c r="F243" s="113" t="s">
        <v>1160</v>
      </c>
      <c r="G243" s="113" t="s">
        <v>1246</v>
      </c>
      <c r="H243" s="113" t="s">
        <v>3107</v>
      </c>
      <c r="I243" s="113" t="s">
        <v>1988</v>
      </c>
      <c r="J243" s="113" t="s">
        <v>1160</v>
      </c>
      <c r="K243" s="113" t="s">
        <v>1246</v>
      </c>
      <c r="L243" s="113" t="s">
        <v>3107</v>
      </c>
      <c r="M243" s="113" t="s">
        <v>1988</v>
      </c>
      <c r="N243" s="113" t="s">
        <v>3108</v>
      </c>
      <c r="O243" s="113" t="s">
        <v>2731</v>
      </c>
      <c r="P243" s="113" t="s">
        <v>2731</v>
      </c>
      <c r="Q243" s="113" t="s">
        <v>3106</v>
      </c>
      <c r="R243" s="113" t="s">
        <v>3594</v>
      </c>
      <c r="S243" s="114">
        <v>43466</v>
      </c>
      <c r="U243" s="114">
        <v>43469.588653206003</v>
      </c>
      <c r="V243" s="113" t="s">
        <v>3595</v>
      </c>
      <c r="W243" s="113" t="s">
        <v>3596</v>
      </c>
      <c r="X243" s="112" t="b">
        <v>1</v>
      </c>
    </row>
    <row r="244" spans="1:25" ht="14.6" hidden="1" x14ac:dyDescent="0.4">
      <c r="A244" s="113" t="s">
        <v>607</v>
      </c>
      <c r="B244" s="113" t="s">
        <v>608</v>
      </c>
      <c r="C244" s="113" t="s">
        <v>608</v>
      </c>
      <c r="D244" s="112" t="b">
        <f t="shared" si="3"/>
        <v>1</v>
      </c>
      <c r="E244" s="113" t="s">
        <v>3106</v>
      </c>
      <c r="F244" s="113" t="s">
        <v>1160</v>
      </c>
      <c r="G244" s="113" t="s">
        <v>1246</v>
      </c>
      <c r="H244" s="113" t="s">
        <v>3107</v>
      </c>
      <c r="I244" s="113" t="s">
        <v>3597</v>
      </c>
      <c r="J244" s="113" t="s">
        <v>1160</v>
      </c>
      <c r="K244" s="113" t="s">
        <v>1179</v>
      </c>
      <c r="L244" s="113" t="s">
        <v>3190</v>
      </c>
      <c r="M244" s="113" t="s">
        <v>1803</v>
      </c>
      <c r="N244" s="113" t="s">
        <v>3108</v>
      </c>
      <c r="O244" s="113" t="s">
        <v>2731</v>
      </c>
      <c r="P244" s="113" t="s">
        <v>2731</v>
      </c>
      <c r="Q244" s="113" t="s">
        <v>3106</v>
      </c>
      <c r="R244" s="113" t="s">
        <v>3598</v>
      </c>
      <c r="S244" s="114">
        <v>43466</v>
      </c>
      <c r="U244" s="114">
        <v>43469.588653206003</v>
      </c>
      <c r="V244" s="113"/>
      <c r="W244" s="113" t="s">
        <v>3599</v>
      </c>
      <c r="X244" s="112" t="b">
        <v>1</v>
      </c>
      <c r="Y244" s="112" t="s">
        <v>1054</v>
      </c>
    </row>
    <row r="245" spans="1:25" ht="14.6" hidden="1" x14ac:dyDescent="0.4">
      <c r="A245" s="113" t="s">
        <v>357</v>
      </c>
      <c r="B245" s="113" t="s">
        <v>358</v>
      </c>
      <c r="C245" s="113" t="s">
        <v>358</v>
      </c>
      <c r="D245" s="112" t="b">
        <f t="shared" si="3"/>
        <v>1</v>
      </c>
      <c r="E245" s="113" t="s">
        <v>3106</v>
      </c>
      <c r="F245" s="113" t="s">
        <v>1258</v>
      </c>
      <c r="G245" s="113" t="s">
        <v>1338</v>
      </c>
      <c r="H245" s="113" t="s">
        <v>3377</v>
      </c>
      <c r="I245" s="113" t="s">
        <v>1564</v>
      </c>
      <c r="J245" s="113" t="s">
        <v>1258</v>
      </c>
      <c r="K245" s="113" t="s">
        <v>1338</v>
      </c>
      <c r="L245" s="113" t="s">
        <v>3377</v>
      </c>
      <c r="M245" s="113" t="s">
        <v>1564</v>
      </c>
      <c r="N245" s="113" t="s">
        <v>3108</v>
      </c>
      <c r="O245" s="113" t="s">
        <v>2731</v>
      </c>
      <c r="P245" s="113" t="s">
        <v>2731</v>
      </c>
      <c r="Q245" s="113" t="s">
        <v>3106</v>
      </c>
      <c r="R245" s="113" t="s">
        <v>3600</v>
      </c>
      <c r="S245" s="114">
        <v>43466</v>
      </c>
      <c r="U245" s="114">
        <v>43469.588653206003</v>
      </c>
      <c r="V245" s="113" t="s">
        <v>3601</v>
      </c>
      <c r="W245" s="113" t="s">
        <v>3602</v>
      </c>
      <c r="X245" s="112" t="b">
        <v>0</v>
      </c>
      <c r="Y245" s="117" t="s">
        <v>1054</v>
      </c>
    </row>
    <row r="246" spans="1:25" ht="14.6" hidden="1" x14ac:dyDescent="0.4">
      <c r="A246" s="113" t="s">
        <v>357</v>
      </c>
      <c r="B246" s="113" t="s">
        <v>358</v>
      </c>
      <c r="C246" s="113" t="s">
        <v>358</v>
      </c>
      <c r="D246" s="112" t="b">
        <f t="shared" si="3"/>
        <v>1</v>
      </c>
      <c r="E246" s="113" t="s">
        <v>3106</v>
      </c>
      <c r="F246" s="113" t="s">
        <v>1258</v>
      </c>
      <c r="G246" s="113" t="s">
        <v>1338</v>
      </c>
      <c r="H246" s="113" t="s">
        <v>3377</v>
      </c>
      <c r="I246" s="113" t="s">
        <v>1564</v>
      </c>
      <c r="J246" s="113" t="s">
        <v>1258</v>
      </c>
      <c r="K246" s="113" t="s">
        <v>1259</v>
      </c>
      <c r="L246" s="113" t="s">
        <v>3115</v>
      </c>
      <c r="M246" s="113" t="s">
        <v>1563</v>
      </c>
      <c r="N246" s="113" t="s">
        <v>3108</v>
      </c>
      <c r="O246" s="113" t="s">
        <v>2731</v>
      </c>
      <c r="P246" s="113" t="s">
        <v>2731</v>
      </c>
      <c r="Q246" s="113" t="s">
        <v>3106</v>
      </c>
      <c r="R246" s="113" t="s">
        <v>3600</v>
      </c>
      <c r="S246" s="114">
        <v>43466</v>
      </c>
      <c r="U246" s="114">
        <v>43469.588653206003</v>
      </c>
      <c r="V246" s="113" t="s">
        <v>3601</v>
      </c>
      <c r="W246" s="113" t="s">
        <v>3602</v>
      </c>
      <c r="X246" s="112" t="b">
        <v>0</v>
      </c>
      <c r="Y246" s="117" t="s">
        <v>1054</v>
      </c>
    </row>
    <row r="247" spans="1:25" ht="14.6" hidden="1" x14ac:dyDescent="0.4">
      <c r="A247" s="113" t="s">
        <v>357</v>
      </c>
      <c r="B247" s="113" t="s">
        <v>358</v>
      </c>
      <c r="C247" s="113" t="s">
        <v>358</v>
      </c>
      <c r="D247" s="112" t="b">
        <f t="shared" si="3"/>
        <v>1</v>
      </c>
      <c r="E247" s="113" t="s">
        <v>3106</v>
      </c>
      <c r="F247" s="113" t="s">
        <v>1258</v>
      </c>
      <c r="G247" s="113" t="s">
        <v>1338</v>
      </c>
      <c r="H247" s="113" t="s">
        <v>3377</v>
      </c>
      <c r="I247" s="113" t="s">
        <v>1564</v>
      </c>
      <c r="J247" s="113" t="s">
        <v>1258</v>
      </c>
      <c r="K247" s="113" t="s">
        <v>1259</v>
      </c>
      <c r="L247" s="113" t="s">
        <v>3115</v>
      </c>
      <c r="M247" s="113" t="s">
        <v>1565</v>
      </c>
      <c r="N247" s="113" t="s">
        <v>3108</v>
      </c>
      <c r="O247" s="113" t="s">
        <v>2731</v>
      </c>
      <c r="P247" s="113" t="s">
        <v>2731</v>
      </c>
      <c r="Q247" s="113" t="s">
        <v>3106</v>
      </c>
      <c r="R247" s="113" t="s">
        <v>3600</v>
      </c>
      <c r="S247" s="114">
        <v>43466</v>
      </c>
      <c r="U247" s="114">
        <v>43469.588653206003</v>
      </c>
      <c r="V247" s="113" t="s">
        <v>3601</v>
      </c>
      <c r="W247" s="113" t="s">
        <v>3602</v>
      </c>
      <c r="X247" s="112" t="b">
        <v>0</v>
      </c>
      <c r="Y247" s="117" t="s">
        <v>1054</v>
      </c>
    </row>
    <row r="248" spans="1:25" ht="14.6" hidden="1" x14ac:dyDescent="0.4">
      <c r="A248" s="113" t="s">
        <v>857</v>
      </c>
      <c r="B248" s="113" t="s">
        <v>858</v>
      </c>
      <c r="C248" s="113" t="s">
        <v>858</v>
      </c>
      <c r="D248" s="112" t="b">
        <f t="shared" si="3"/>
        <v>1</v>
      </c>
      <c r="E248" s="113" t="s">
        <v>3106</v>
      </c>
      <c r="F248" s="113" t="s">
        <v>1160</v>
      </c>
      <c r="G248" s="113" t="s">
        <v>1163</v>
      </c>
      <c r="H248" s="113" t="s">
        <v>3230</v>
      </c>
      <c r="I248" s="113" t="s">
        <v>1778</v>
      </c>
      <c r="J248" s="113" t="s">
        <v>1160</v>
      </c>
      <c r="K248" s="113" t="s">
        <v>1163</v>
      </c>
      <c r="L248" s="113" t="s">
        <v>3230</v>
      </c>
      <c r="M248" s="113" t="s">
        <v>1389</v>
      </c>
      <c r="N248" s="113" t="s">
        <v>3108</v>
      </c>
      <c r="O248" s="113" t="s">
        <v>2731</v>
      </c>
      <c r="P248" s="113" t="s">
        <v>2731</v>
      </c>
      <c r="Q248" s="113" t="s">
        <v>3106</v>
      </c>
      <c r="R248" s="113" t="s">
        <v>3603</v>
      </c>
      <c r="S248" s="114">
        <v>43466</v>
      </c>
      <c r="U248" s="114">
        <v>43469.588653206003</v>
      </c>
      <c r="V248" s="113" t="s">
        <v>3604</v>
      </c>
      <c r="W248" s="113" t="s">
        <v>3605</v>
      </c>
      <c r="X248" s="112" t="b">
        <v>1</v>
      </c>
      <c r="Y248" s="112" t="s">
        <v>1054</v>
      </c>
    </row>
    <row r="249" spans="1:25" ht="14.6" hidden="1" x14ac:dyDescent="0.4">
      <c r="A249" s="113" t="s">
        <v>525</v>
      </c>
      <c r="B249" s="113" t="s">
        <v>526</v>
      </c>
      <c r="C249" s="113" t="s">
        <v>3606</v>
      </c>
      <c r="D249" s="112" t="b">
        <f t="shared" si="3"/>
        <v>0</v>
      </c>
      <c r="E249" s="113" t="s">
        <v>3106</v>
      </c>
      <c r="F249" s="113" t="s">
        <v>1396</v>
      </c>
      <c r="G249" s="113" t="s">
        <v>1397</v>
      </c>
      <c r="H249" s="113" t="s">
        <v>3176</v>
      </c>
      <c r="I249" s="113" t="s">
        <v>3607</v>
      </c>
      <c r="J249" s="113" t="s">
        <v>1396</v>
      </c>
      <c r="K249" s="113" t="s">
        <v>1397</v>
      </c>
      <c r="L249" s="113" t="s">
        <v>3176</v>
      </c>
      <c r="M249" s="113" t="s">
        <v>1737</v>
      </c>
      <c r="N249" s="113" t="s">
        <v>3108</v>
      </c>
      <c r="O249" s="113" t="s">
        <v>2731</v>
      </c>
      <c r="P249" s="113" t="s">
        <v>2731</v>
      </c>
      <c r="Q249" s="113" t="s">
        <v>3106</v>
      </c>
      <c r="R249" s="113" t="s">
        <v>3608</v>
      </c>
      <c r="S249" s="114">
        <v>43466</v>
      </c>
      <c r="U249" s="114">
        <v>43469.588653206003</v>
      </c>
      <c r="V249" s="113" t="s">
        <v>3609</v>
      </c>
      <c r="W249" s="113" t="s">
        <v>3610</v>
      </c>
      <c r="X249" s="112" t="b">
        <v>1</v>
      </c>
    </row>
    <row r="250" spans="1:25" ht="14.6" hidden="1" x14ac:dyDescent="0.4">
      <c r="A250" s="113" t="s">
        <v>637</v>
      </c>
      <c r="B250" s="113" t="s">
        <v>638</v>
      </c>
      <c r="C250" s="113" t="s">
        <v>638</v>
      </c>
      <c r="D250" s="112" t="b">
        <f t="shared" si="3"/>
        <v>1</v>
      </c>
      <c r="E250" s="113" t="s">
        <v>3106</v>
      </c>
      <c r="F250" s="113" t="s">
        <v>1160</v>
      </c>
      <c r="G250" s="113" t="s">
        <v>1183</v>
      </c>
      <c r="H250" s="113" t="s">
        <v>3113</v>
      </c>
      <c r="I250" s="113" t="s">
        <v>3114</v>
      </c>
      <c r="J250" s="113" t="s">
        <v>1396</v>
      </c>
      <c r="K250" s="113" t="s">
        <v>1397</v>
      </c>
      <c r="L250" s="113" t="s">
        <v>3176</v>
      </c>
      <c r="M250" s="113" t="s">
        <v>1838</v>
      </c>
      <c r="N250" s="113" t="s">
        <v>3108</v>
      </c>
      <c r="O250" s="113" t="s">
        <v>2731</v>
      </c>
      <c r="P250" s="113" t="s">
        <v>2731</v>
      </c>
      <c r="Q250" s="113" t="s">
        <v>3106</v>
      </c>
      <c r="R250" s="113" t="s">
        <v>3611</v>
      </c>
      <c r="S250" s="114">
        <v>43466</v>
      </c>
      <c r="U250" s="114">
        <v>43469.588653206003</v>
      </c>
      <c r="V250" s="113" t="s">
        <v>3257</v>
      </c>
      <c r="W250" s="113" t="s">
        <v>3258</v>
      </c>
      <c r="X250" s="112" t="b">
        <v>0</v>
      </c>
      <c r="Y250" s="112" t="s">
        <v>1054</v>
      </c>
    </row>
    <row r="251" spans="1:25" ht="14.6" hidden="1" x14ac:dyDescent="0.4">
      <c r="A251" s="113" t="s">
        <v>1007</v>
      </c>
      <c r="B251" s="113" t="s">
        <v>1008</v>
      </c>
      <c r="C251" s="113" t="s">
        <v>1008</v>
      </c>
      <c r="D251" s="112" t="b">
        <f t="shared" si="3"/>
        <v>1</v>
      </c>
      <c r="E251" s="113" t="s">
        <v>3106</v>
      </c>
      <c r="F251" s="113" t="s">
        <v>1396</v>
      </c>
      <c r="G251" s="113" t="s">
        <v>1397</v>
      </c>
      <c r="H251" s="113" t="s">
        <v>3176</v>
      </c>
      <c r="I251" s="113" t="s">
        <v>3612</v>
      </c>
      <c r="J251" s="113" t="s">
        <v>1396</v>
      </c>
      <c r="K251" s="113" t="s">
        <v>1397</v>
      </c>
      <c r="L251" s="113" t="s">
        <v>3176</v>
      </c>
      <c r="M251" s="113" t="s">
        <v>2284</v>
      </c>
      <c r="N251" s="113" t="s">
        <v>3108</v>
      </c>
      <c r="O251" s="113" t="s">
        <v>2731</v>
      </c>
      <c r="P251" s="113" t="s">
        <v>2731</v>
      </c>
      <c r="Q251" s="113" t="s">
        <v>3106</v>
      </c>
      <c r="R251" s="113" t="s">
        <v>3613</v>
      </c>
      <c r="S251" s="114">
        <v>43466</v>
      </c>
      <c r="U251" s="114">
        <v>43469.588653206003</v>
      </c>
      <c r="V251" s="113" t="s">
        <v>3614</v>
      </c>
      <c r="W251" s="113" t="s">
        <v>3615</v>
      </c>
      <c r="X251" s="112" t="b">
        <v>1</v>
      </c>
      <c r="Y251" s="112" t="s">
        <v>1054</v>
      </c>
    </row>
    <row r="252" spans="1:25" ht="14.6" hidden="1" x14ac:dyDescent="0.4">
      <c r="A252" s="113" t="s">
        <v>122</v>
      </c>
      <c r="B252" s="113" t="s">
        <v>123</v>
      </c>
      <c r="C252" s="113" t="s">
        <v>123</v>
      </c>
      <c r="D252" s="112" t="b">
        <f t="shared" si="3"/>
        <v>1</v>
      </c>
      <c r="E252" s="113" t="s">
        <v>3106</v>
      </c>
      <c r="F252" s="113" t="s">
        <v>1160</v>
      </c>
      <c r="G252" s="113" t="s">
        <v>1285</v>
      </c>
      <c r="H252" s="113" t="s">
        <v>3236</v>
      </c>
      <c r="I252" s="113" t="s">
        <v>3616</v>
      </c>
      <c r="J252" s="113" t="s">
        <v>1160</v>
      </c>
      <c r="K252" s="113" t="s">
        <v>1285</v>
      </c>
      <c r="L252" s="113" t="s">
        <v>3236</v>
      </c>
      <c r="M252" s="113" t="s">
        <v>1296</v>
      </c>
      <c r="N252" s="113" t="s">
        <v>3108</v>
      </c>
      <c r="O252" s="113" t="s">
        <v>2731</v>
      </c>
      <c r="P252" s="113" t="s">
        <v>2731</v>
      </c>
      <c r="Q252" s="113" t="s">
        <v>3106</v>
      </c>
      <c r="R252" s="113" t="s">
        <v>3617</v>
      </c>
      <c r="S252" s="114">
        <v>43466</v>
      </c>
      <c r="U252" s="114">
        <v>43469.588653206003</v>
      </c>
      <c r="V252" s="113" t="s">
        <v>3618</v>
      </c>
      <c r="W252" s="113" t="s">
        <v>3619</v>
      </c>
      <c r="X252" s="112" t="b">
        <v>1</v>
      </c>
    </row>
    <row r="253" spans="1:25" ht="14.6" hidden="1" x14ac:dyDescent="0.4">
      <c r="A253" s="113" t="s">
        <v>347</v>
      </c>
      <c r="B253" s="113" t="s">
        <v>348</v>
      </c>
      <c r="C253" s="113" t="s">
        <v>348</v>
      </c>
      <c r="D253" s="112" t="b">
        <f t="shared" si="3"/>
        <v>1</v>
      </c>
      <c r="E253" s="113" t="s">
        <v>3106</v>
      </c>
      <c r="F253" s="113" t="s">
        <v>1372</v>
      </c>
      <c r="G253" s="113" t="s">
        <v>1459</v>
      </c>
      <c r="H253" s="113" t="s">
        <v>3288</v>
      </c>
      <c r="I253" s="113" t="s">
        <v>3620</v>
      </c>
      <c r="J253" s="113" t="s">
        <v>1372</v>
      </c>
      <c r="K253" s="113" t="s">
        <v>1459</v>
      </c>
      <c r="L253" s="113" t="s">
        <v>3288</v>
      </c>
      <c r="M253" s="113" t="s">
        <v>1556</v>
      </c>
      <c r="N253" s="113" t="s">
        <v>3108</v>
      </c>
      <c r="O253" s="113" t="s">
        <v>2731</v>
      </c>
      <c r="P253" s="113" t="s">
        <v>2731</v>
      </c>
      <c r="Q253" s="113" t="s">
        <v>3106</v>
      </c>
      <c r="R253" s="113" t="s">
        <v>3139</v>
      </c>
      <c r="S253" s="114">
        <v>43466</v>
      </c>
      <c r="U253" s="114">
        <v>43469.588653206003</v>
      </c>
      <c r="V253" s="113" t="s">
        <v>3621</v>
      </c>
      <c r="W253" s="113" t="s">
        <v>3622</v>
      </c>
      <c r="X253" s="112" t="b">
        <v>1</v>
      </c>
      <c r="Y253" s="112" t="s">
        <v>1054</v>
      </c>
    </row>
    <row r="254" spans="1:25" ht="14.6" hidden="1" x14ac:dyDescent="0.4">
      <c r="A254" s="113" t="s">
        <v>245</v>
      </c>
      <c r="B254" s="113" t="s">
        <v>246</v>
      </c>
      <c r="C254" s="113" t="s">
        <v>246</v>
      </c>
      <c r="D254" s="112" t="b">
        <f t="shared" si="3"/>
        <v>1</v>
      </c>
      <c r="E254" s="113" t="s">
        <v>3106</v>
      </c>
      <c r="F254" s="113" t="s">
        <v>1160</v>
      </c>
      <c r="G254" s="113" t="s">
        <v>1246</v>
      </c>
      <c r="H254" s="113" t="s">
        <v>3107</v>
      </c>
      <c r="I254" s="113" t="s">
        <v>3127</v>
      </c>
      <c r="J254" s="113" t="s">
        <v>1160</v>
      </c>
      <c r="K254" s="113" t="s">
        <v>1166</v>
      </c>
      <c r="L254" s="113" t="s">
        <v>3128</v>
      </c>
      <c r="M254" s="113" t="s">
        <v>1441</v>
      </c>
      <c r="N254" s="113" t="s">
        <v>3108</v>
      </c>
      <c r="O254" s="113" t="s">
        <v>2731</v>
      </c>
      <c r="P254" s="113" t="s">
        <v>2731</v>
      </c>
      <c r="Q254" s="113" t="s">
        <v>3106</v>
      </c>
      <c r="R254" s="113" t="s">
        <v>3623</v>
      </c>
      <c r="S254" s="114">
        <v>43466</v>
      </c>
      <c r="U254" s="114">
        <v>43469.588653206003</v>
      </c>
      <c r="V254" s="113" t="s">
        <v>3130</v>
      </c>
      <c r="W254" s="113" t="s">
        <v>3131</v>
      </c>
      <c r="X254" s="112" t="b">
        <v>1</v>
      </c>
    </row>
    <row r="255" spans="1:25" ht="14.6" hidden="1" x14ac:dyDescent="0.4">
      <c r="A255" s="113" t="s">
        <v>417</v>
      </c>
      <c r="B255" s="113" t="s">
        <v>418</v>
      </c>
      <c r="C255" s="113" t="s">
        <v>3624</v>
      </c>
      <c r="D255" s="112" t="b">
        <f t="shared" si="3"/>
        <v>0</v>
      </c>
      <c r="E255" s="113" t="s">
        <v>3106</v>
      </c>
      <c r="F255" s="113" t="s">
        <v>1367</v>
      </c>
      <c r="G255" s="113" t="s">
        <v>1456</v>
      </c>
      <c r="H255" s="113" t="s">
        <v>3215</v>
      </c>
      <c r="I255" s="113" t="s">
        <v>3625</v>
      </c>
      <c r="J255" s="113" t="s">
        <v>1367</v>
      </c>
      <c r="K255" s="113" t="s">
        <v>1456</v>
      </c>
      <c r="L255" s="113" t="s">
        <v>3215</v>
      </c>
      <c r="M255" s="113" t="s">
        <v>1625</v>
      </c>
      <c r="N255" s="113" t="s">
        <v>3108</v>
      </c>
      <c r="O255" s="113" t="s">
        <v>2731</v>
      </c>
      <c r="P255" s="113" t="s">
        <v>2731</v>
      </c>
      <c r="Q255" s="113" t="s">
        <v>3106</v>
      </c>
      <c r="R255" s="113" t="s">
        <v>3361</v>
      </c>
      <c r="S255" s="114">
        <v>43466</v>
      </c>
      <c r="U255" s="114">
        <v>43469.588653206003</v>
      </c>
      <c r="V255" s="113" t="s">
        <v>3626</v>
      </c>
      <c r="W255" s="113" t="s">
        <v>3627</v>
      </c>
      <c r="X255" s="112" t="b">
        <v>1</v>
      </c>
    </row>
    <row r="256" spans="1:25" ht="14.6" hidden="1" x14ac:dyDescent="0.4">
      <c r="A256" s="113" t="s">
        <v>148</v>
      </c>
      <c r="B256" s="113" t="s">
        <v>149</v>
      </c>
      <c r="C256" s="113" t="s">
        <v>149</v>
      </c>
      <c r="D256" s="112" t="b">
        <f t="shared" si="3"/>
        <v>1</v>
      </c>
      <c r="E256" s="113" t="s">
        <v>3106</v>
      </c>
      <c r="F256" s="113" t="s">
        <v>1160</v>
      </c>
      <c r="G256" s="113" t="s">
        <v>1161</v>
      </c>
      <c r="H256" s="113" t="s">
        <v>3132</v>
      </c>
      <c r="I256" s="113" t="s">
        <v>1321</v>
      </c>
      <c r="J256" s="113" t="s">
        <v>1160</v>
      </c>
      <c r="K256" s="113" t="s">
        <v>1161</v>
      </c>
      <c r="L256" s="113" t="s">
        <v>3132</v>
      </c>
      <c r="M256" s="113" t="s">
        <v>1321</v>
      </c>
      <c r="N256" s="113" t="s">
        <v>3108</v>
      </c>
      <c r="O256" s="113" t="s">
        <v>2731</v>
      </c>
      <c r="P256" s="113" t="s">
        <v>2731</v>
      </c>
      <c r="Q256" s="113" t="s">
        <v>3106</v>
      </c>
      <c r="R256" s="113" t="s">
        <v>3628</v>
      </c>
      <c r="S256" s="114">
        <v>43466</v>
      </c>
      <c r="U256" s="114">
        <v>43469.588653206003</v>
      </c>
      <c r="V256" s="113" t="s">
        <v>3629</v>
      </c>
      <c r="W256" s="113" t="s">
        <v>3630</v>
      </c>
      <c r="X256" s="112" t="b">
        <v>1</v>
      </c>
    </row>
    <row r="257" spans="1:25" ht="14.6" hidden="1" x14ac:dyDescent="0.4">
      <c r="A257" s="113" t="s">
        <v>671</v>
      </c>
      <c r="B257" s="113" t="s">
        <v>672</v>
      </c>
      <c r="C257" s="113" t="s">
        <v>672</v>
      </c>
      <c r="D257" s="112" t="b">
        <f t="shared" si="3"/>
        <v>1</v>
      </c>
      <c r="E257" s="113" t="s">
        <v>3106</v>
      </c>
      <c r="F257" s="113" t="s">
        <v>1160</v>
      </c>
      <c r="G257" s="113" t="s">
        <v>1161</v>
      </c>
      <c r="H257" s="113" t="s">
        <v>3132</v>
      </c>
      <c r="I257" s="113" t="s">
        <v>1967</v>
      </c>
      <c r="J257" s="113" t="s">
        <v>1160</v>
      </c>
      <c r="K257" s="113" t="s">
        <v>1161</v>
      </c>
      <c r="L257" s="113" t="s">
        <v>3132</v>
      </c>
      <c r="M257" s="113" t="s">
        <v>1967</v>
      </c>
      <c r="N257" s="113" t="s">
        <v>3108</v>
      </c>
      <c r="O257" s="113" t="s">
        <v>2731</v>
      </c>
      <c r="P257" s="113" t="s">
        <v>2731</v>
      </c>
      <c r="Q257" s="113" t="s">
        <v>3106</v>
      </c>
      <c r="R257" s="113" t="s">
        <v>3328</v>
      </c>
      <c r="S257" s="114">
        <v>43466</v>
      </c>
      <c r="U257" s="114">
        <v>43469.588653206003</v>
      </c>
      <c r="V257" s="113" t="s">
        <v>3631</v>
      </c>
      <c r="W257" s="113" t="s">
        <v>3632</v>
      </c>
      <c r="X257" s="112" t="b">
        <v>1</v>
      </c>
    </row>
    <row r="258" spans="1:25" ht="14.6" hidden="1" x14ac:dyDescent="0.4">
      <c r="A258" s="113" t="s">
        <v>577</v>
      </c>
      <c r="B258" s="113" t="s">
        <v>578</v>
      </c>
      <c r="C258" s="113" t="s">
        <v>3633</v>
      </c>
      <c r="D258" s="112" t="b">
        <f t="shared" si="3"/>
        <v>0</v>
      </c>
      <c r="E258" s="113" t="s">
        <v>3106</v>
      </c>
      <c r="F258" s="113" t="s">
        <v>1160</v>
      </c>
      <c r="G258" s="113" t="s">
        <v>1183</v>
      </c>
      <c r="H258" s="113" t="s">
        <v>3113</v>
      </c>
      <c r="I258" s="113" t="s">
        <v>3634</v>
      </c>
      <c r="J258" s="113" t="s">
        <v>1160</v>
      </c>
      <c r="K258" s="113" t="s">
        <v>1183</v>
      </c>
      <c r="L258" s="113" t="s">
        <v>3113</v>
      </c>
      <c r="M258" s="113" t="s">
        <v>1772</v>
      </c>
      <c r="N258" s="113" t="s">
        <v>3108</v>
      </c>
      <c r="O258" s="113" t="s">
        <v>2731</v>
      </c>
      <c r="P258" s="113" t="s">
        <v>2731</v>
      </c>
      <c r="Q258" s="113" t="s">
        <v>3106</v>
      </c>
      <c r="R258" s="113" t="s">
        <v>3635</v>
      </c>
      <c r="S258" s="114">
        <v>43466</v>
      </c>
      <c r="U258" s="114">
        <v>43469.588653206003</v>
      </c>
      <c r="V258" s="113" t="s">
        <v>3636</v>
      </c>
      <c r="W258" s="113" t="s">
        <v>3637</v>
      </c>
      <c r="X258" s="112" t="b">
        <v>1</v>
      </c>
      <c r="Y258" s="112" t="s">
        <v>1050</v>
      </c>
    </row>
    <row r="259" spans="1:25" ht="14.6" hidden="1" x14ac:dyDescent="0.4">
      <c r="A259" s="113" t="s">
        <v>930</v>
      </c>
      <c r="B259" s="113" t="s">
        <v>931</v>
      </c>
      <c r="C259" s="113" t="s">
        <v>931</v>
      </c>
      <c r="D259" s="112" t="b">
        <f t="shared" ref="D259:D322" si="4">B259=C259</f>
        <v>1</v>
      </c>
      <c r="E259" s="113" t="s">
        <v>3106</v>
      </c>
      <c r="F259" s="113" t="s">
        <v>1372</v>
      </c>
      <c r="G259" s="113" t="s">
        <v>1459</v>
      </c>
      <c r="H259" s="113" t="s">
        <v>3288</v>
      </c>
      <c r="I259" s="113" t="s">
        <v>2221</v>
      </c>
      <c r="J259" s="113" t="s">
        <v>1372</v>
      </c>
      <c r="K259" s="113" t="s">
        <v>1459</v>
      </c>
      <c r="L259" s="113" t="s">
        <v>3288</v>
      </c>
      <c r="M259" s="113" t="s">
        <v>2221</v>
      </c>
      <c r="N259" s="113" t="s">
        <v>3108</v>
      </c>
      <c r="O259" s="113" t="s">
        <v>2731</v>
      </c>
      <c r="P259" s="113" t="s">
        <v>2731</v>
      </c>
      <c r="Q259" s="113" t="s">
        <v>3106</v>
      </c>
      <c r="R259" s="113" t="s">
        <v>3289</v>
      </c>
      <c r="S259" s="114">
        <v>43466</v>
      </c>
      <c r="U259" s="114">
        <v>43469.588653206003</v>
      </c>
      <c r="V259" s="113" t="s">
        <v>3290</v>
      </c>
      <c r="W259" s="113" t="s">
        <v>3291</v>
      </c>
      <c r="X259" s="112" t="b">
        <v>1</v>
      </c>
      <c r="Y259" s="112" t="s">
        <v>1054</v>
      </c>
    </row>
    <row r="260" spans="1:25" ht="14.6" hidden="1" x14ac:dyDescent="0.4">
      <c r="A260" s="113" t="s">
        <v>67</v>
      </c>
      <c r="B260" s="113" t="s">
        <v>68</v>
      </c>
      <c r="C260" s="113" t="s">
        <v>68</v>
      </c>
      <c r="D260" s="112" t="b">
        <f t="shared" si="4"/>
        <v>1</v>
      </c>
      <c r="E260" s="113" t="s">
        <v>3106</v>
      </c>
      <c r="F260" s="113" t="s">
        <v>1160</v>
      </c>
      <c r="G260" s="113" t="s">
        <v>1183</v>
      </c>
      <c r="H260" s="113" t="s">
        <v>3113</v>
      </c>
      <c r="I260" s="113" t="s">
        <v>3638</v>
      </c>
      <c r="J260" s="113" t="s">
        <v>1160</v>
      </c>
      <c r="K260" s="113" t="s">
        <v>1183</v>
      </c>
      <c r="L260" s="113" t="s">
        <v>3113</v>
      </c>
      <c r="M260" s="113" t="s">
        <v>1236</v>
      </c>
      <c r="N260" s="113" t="s">
        <v>3108</v>
      </c>
      <c r="O260" s="113" t="s">
        <v>2731</v>
      </c>
      <c r="P260" s="113" t="s">
        <v>2731</v>
      </c>
      <c r="Q260" s="113" t="s">
        <v>3106</v>
      </c>
      <c r="R260" s="113" t="s">
        <v>3305</v>
      </c>
      <c r="S260" s="114">
        <v>43466</v>
      </c>
      <c r="U260" s="114">
        <v>43469.588653206003</v>
      </c>
      <c r="V260" s="113" t="s">
        <v>3639</v>
      </c>
      <c r="W260" s="113" t="s">
        <v>3640</v>
      </c>
      <c r="X260" s="112" t="b">
        <v>1</v>
      </c>
    </row>
    <row r="261" spans="1:25" ht="14.6" hidden="1" x14ac:dyDescent="0.4">
      <c r="A261" s="113" t="s">
        <v>205</v>
      </c>
      <c r="B261" s="113" t="s">
        <v>206</v>
      </c>
      <c r="C261" s="113" t="s">
        <v>206</v>
      </c>
      <c r="D261" s="112" t="b">
        <f t="shared" si="4"/>
        <v>1</v>
      </c>
      <c r="E261" s="113" t="s">
        <v>3106</v>
      </c>
      <c r="F261" s="113" t="s">
        <v>1160</v>
      </c>
      <c r="G261" s="113" t="s">
        <v>1163</v>
      </c>
      <c r="H261" s="113" t="s">
        <v>3230</v>
      </c>
      <c r="I261" s="113" t="s">
        <v>3641</v>
      </c>
      <c r="J261" s="113" t="s">
        <v>1160</v>
      </c>
      <c r="K261" s="113" t="s">
        <v>1163</v>
      </c>
      <c r="L261" s="113" t="s">
        <v>3230</v>
      </c>
      <c r="M261" s="113" t="s">
        <v>1401</v>
      </c>
      <c r="N261" s="113" t="s">
        <v>3108</v>
      </c>
      <c r="O261" s="113" t="s">
        <v>2731</v>
      </c>
      <c r="P261" s="113" t="s">
        <v>2731</v>
      </c>
      <c r="Q261" s="113" t="s">
        <v>3106</v>
      </c>
      <c r="R261" s="113" t="s">
        <v>3642</v>
      </c>
      <c r="S261" s="114">
        <v>43466</v>
      </c>
      <c r="U261" s="114">
        <v>43469.588653206003</v>
      </c>
      <c r="V261" s="113" t="s">
        <v>3643</v>
      </c>
      <c r="W261" s="113" t="s">
        <v>3644</v>
      </c>
      <c r="X261" s="112" t="b">
        <v>0</v>
      </c>
      <c r="Y261" s="117"/>
    </row>
    <row r="262" spans="1:25" ht="14.6" hidden="1" x14ac:dyDescent="0.4">
      <c r="A262" s="113" t="s">
        <v>917</v>
      </c>
      <c r="B262" s="113" t="s">
        <v>918</v>
      </c>
      <c r="C262" s="113" t="s">
        <v>918</v>
      </c>
      <c r="D262" s="112" t="b">
        <f t="shared" si="4"/>
        <v>1</v>
      </c>
      <c r="E262" s="113" t="s">
        <v>3106</v>
      </c>
      <c r="F262" s="113" t="s">
        <v>1196</v>
      </c>
      <c r="G262" s="113" t="s">
        <v>1477</v>
      </c>
      <c r="H262" s="113" t="s">
        <v>3513</v>
      </c>
      <c r="I262" s="113" t="s">
        <v>2214</v>
      </c>
      <c r="J262" s="113" t="s">
        <v>1196</v>
      </c>
      <c r="K262" s="113" t="s">
        <v>1477</v>
      </c>
      <c r="L262" s="113" t="s">
        <v>3513</v>
      </c>
      <c r="M262" s="113" t="s">
        <v>2214</v>
      </c>
      <c r="N262" s="113" t="s">
        <v>3108</v>
      </c>
      <c r="O262" s="113" t="s">
        <v>2731</v>
      </c>
      <c r="P262" s="113" t="s">
        <v>2731</v>
      </c>
      <c r="Q262" s="113" t="s">
        <v>3106</v>
      </c>
      <c r="R262" s="113" t="s">
        <v>3645</v>
      </c>
      <c r="S262" s="114">
        <v>43466</v>
      </c>
      <c r="U262" s="114">
        <v>43469.588653206003</v>
      </c>
      <c r="V262" s="113" t="s">
        <v>3646</v>
      </c>
      <c r="W262" s="113" t="s">
        <v>3647</v>
      </c>
      <c r="X262" s="112" t="b">
        <v>1</v>
      </c>
    </row>
    <row r="263" spans="1:25" ht="14.6" hidden="1" x14ac:dyDescent="0.4">
      <c r="A263" s="113" t="s">
        <v>557</v>
      </c>
      <c r="B263" s="113" t="s">
        <v>558</v>
      </c>
      <c r="C263" s="113" t="s">
        <v>558</v>
      </c>
      <c r="D263" s="112" t="b">
        <f t="shared" si="4"/>
        <v>1</v>
      </c>
      <c r="E263" s="113" t="s">
        <v>3106</v>
      </c>
      <c r="F263" s="113" t="s">
        <v>1160</v>
      </c>
      <c r="G263" s="113" t="s">
        <v>1179</v>
      </c>
      <c r="H263" s="113" t="s">
        <v>3190</v>
      </c>
      <c r="I263" s="113" t="s">
        <v>3492</v>
      </c>
      <c r="J263" s="113" t="s">
        <v>1160</v>
      </c>
      <c r="K263" s="113" t="s">
        <v>1179</v>
      </c>
      <c r="L263" s="113" t="s">
        <v>3190</v>
      </c>
      <c r="M263" s="113" t="s">
        <v>1754</v>
      </c>
      <c r="N263" s="113" t="s">
        <v>3108</v>
      </c>
      <c r="O263" s="113" t="s">
        <v>2731</v>
      </c>
      <c r="P263" s="113" t="s">
        <v>2731</v>
      </c>
      <c r="Q263" s="113" t="s">
        <v>3106</v>
      </c>
      <c r="R263" s="113" t="s">
        <v>3648</v>
      </c>
      <c r="S263" s="114">
        <v>43466</v>
      </c>
      <c r="U263" s="114">
        <v>43469.588653206003</v>
      </c>
      <c r="V263" s="113" t="s">
        <v>3494</v>
      </c>
      <c r="W263" s="113" t="s">
        <v>3495</v>
      </c>
      <c r="X263" s="112" t="b">
        <v>1</v>
      </c>
    </row>
    <row r="264" spans="1:25" ht="14.6" hidden="1" x14ac:dyDescent="0.4">
      <c r="A264" s="113" t="s">
        <v>213</v>
      </c>
      <c r="B264" s="113" t="s">
        <v>214</v>
      </c>
      <c r="C264" s="113" t="s">
        <v>214</v>
      </c>
      <c r="D264" s="112" t="b">
        <f t="shared" si="4"/>
        <v>1</v>
      </c>
      <c r="E264" s="113" t="s">
        <v>3106</v>
      </c>
      <c r="F264" s="113" t="s">
        <v>1160</v>
      </c>
      <c r="G264" s="113" t="s">
        <v>1163</v>
      </c>
      <c r="H264" s="113" t="s">
        <v>3230</v>
      </c>
      <c r="I264" s="113" t="s">
        <v>1406</v>
      </c>
      <c r="J264" s="113" t="s">
        <v>1160</v>
      </c>
      <c r="K264" s="113" t="s">
        <v>1163</v>
      </c>
      <c r="L264" s="113" t="s">
        <v>3230</v>
      </c>
      <c r="M264" s="113" t="s">
        <v>1406</v>
      </c>
      <c r="N264" s="113" t="s">
        <v>3108</v>
      </c>
      <c r="O264" s="113" t="s">
        <v>2731</v>
      </c>
      <c r="P264" s="113" t="s">
        <v>2731</v>
      </c>
      <c r="Q264" s="113" t="s">
        <v>3106</v>
      </c>
      <c r="R264" s="113" t="s">
        <v>3129</v>
      </c>
      <c r="S264" s="114">
        <v>43466</v>
      </c>
      <c r="U264" s="114">
        <v>43469.588653206003</v>
      </c>
      <c r="V264" s="113" t="s">
        <v>3649</v>
      </c>
      <c r="W264" s="113" t="s">
        <v>3650</v>
      </c>
      <c r="X264" s="112" t="b">
        <v>1</v>
      </c>
    </row>
    <row r="265" spans="1:25" ht="14.6" hidden="1" x14ac:dyDescent="0.4">
      <c r="A265" s="113" t="s">
        <v>309</v>
      </c>
      <c r="B265" s="113" t="s">
        <v>310</v>
      </c>
      <c r="C265" s="113" t="s">
        <v>3651</v>
      </c>
      <c r="D265" s="112" t="b">
        <f t="shared" si="4"/>
        <v>0</v>
      </c>
      <c r="E265" s="113" t="s">
        <v>3106</v>
      </c>
      <c r="F265" s="113" t="s">
        <v>1452</v>
      </c>
      <c r="G265" s="113" t="s">
        <v>1453</v>
      </c>
      <c r="H265" s="113" t="s">
        <v>3143</v>
      </c>
      <c r="I265" s="113" t="s">
        <v>3652</v>
      </c>
      <c r="J265" s="113" t="s">
        <v>1452</v>
      </c>
      <c r="K265" s="113" t="s">
        <v>1453</v>
      </c>
      <c r="L265" s="113" t="s">
        <v>3143</v>
      </c>
      <c r="M265" s="113" t="s">
        <v>1518</v>
      </c>
      <c r="N265" s="113" t="s">
        <v>3108</v>
      </c>
      <c r="O265" s="113" t="s">
        <v>2731</v>
      </c>
      <c r="P265" s="113" t="s">
        <v>2731</v>
      </c>
      <c r="Q265" s="113" t="s">
        <v>3106</v>
      </c>
      <c r="R265" s="113" t="s">
        <v>3653</v>
      </c>
      <c r="S265" s="114">
        <v>43466</v>
      </c>
      <c r="U265" s="114">
        <v>43469.588653206003</v>
      </c>
      <c r="V265" s="113" t="s">
        <v>3654</v>
      </c>
      <c r="W265" s="113" t="s">
        <v>3655</v>
      </c>
      <c r="X265" s="112" t="b">
        <v>1</v>
      </c>
      <c r="Y265" s="112" t="s">
        <v>1054</v>
      </c>
    </row>
    <row r="266" spans="1:25" ht="14.6" hidden="1" x14ac:dyDescent="0.4">
      <c r="A266" s="113" t="s">
        <v>768</v>
      </c>
      <c r="B266" s="113" t="s">
        <v>769</v>
      </c>
      <c r="C266" s="113" t="s">
        <v>769</v>
      </c>
      <c r="D266" s="112" t="b">
        <f t="shared" si="4"/>
        <v>1</v>
      </c>
      <c r="E266" s="113" t="s">
        <v>3106</v>
      </c>
      <c r="F266" s="113" t="s">
        <v>1160</v>
      </c>
      <c r="G266" s="113" t="s">
        <v>1285</v>
      </c>
      <c r="H266" s="113" t="s">
        <v>3236</v>
      </c>
      <c r="I266" s="113" t="s">
        <v>3387</v>
      </c>
      <c r="J266" s="113" t="s">
        <v>1160</v>
      </c>
      <c r="K266" s="113" t="s">
        <v>1285</v>
      </c>
      <c r="L266" s="113" t="s">
        <v>3236</v>
      </c>
      <c r="M266" s="113" t="s">
        <v>2100</v>
      </c>
      <c r="N266" s="113" t="s">
        <v>3108</v>
      </c>
      <c r="O266" s="113" t="s">
        <v>2731</v>
      </c>
      <c r="P266" s="113" t="s">
        <v>2731</v>
      </c>
      <c r="Q266" s="113" t="s">
        <v>3106</v>
      </c>
      <c r="R266" s="113" t="s">
        <v>3656</v>
      </c>
      <c r="S266" s="114">
        <v>43466</v>
      </c>
      <c r="U266" s="114">
        <v>43469.588653206003</v>
      </c>
      <c r="V266" s="113" t="s">
        <v>3389</v>
      </c>
      <c r="W266" s="113" t="s">
        <v>3390</v>
      </c>
      <c r="X266" s="112" t="b">
        <v>1</v>
      </c>
      <c r="Y266" s="112" t="s">
        <v>1054</v>
      </c>
    </row>
    <row r="267" spans="1:25" ht="14.6" hidden="1" x14ac:dyDescent="0.4">
      <c r="A267" s="113" t="s">
        <v>637</v>
      </c>
      <c r="B267" s="113" t="s">
        <v>651</v>
      </c>
      <c r="C267" s="113" t="s">
        <v>651</v>
      </c>
      <c r="D267" s="112" t="b">
        <f t="shared" si="4"/>
        <v>1</v>
      </c>
      <c r="E267" s="113" t="s">
        <v>3106</v>
      </c>
      <c r="F267" s="113" t="s">
        <v>1160</v>
      </c>
      <c r="G267" s="113" t="s">
        <v>1183</v>
      </c>
      <c r="H267" s="113" t="s">
        <v>3113</v>
      </c>
      <c r="I267" s="113" t="s">
        <v>3114</v>
      </c>
      <c r="J267" s="113" t="s">
        <v>1160</v>
      </c>
      <c r="K267" s="113" t="s">
        <v>1253</v>
      </c>
      <c r="L267" s="113" t="s">
        <v>3207</v>
      </c>
      <c r="M267" s="113" t="s">
        <v>1895</v>
      </c>
      <c r="N267" s="113" t="s">
        <v>3108</v>
      </c>
      <c r="O267" s="113" t="s">
        <v>2731</v>
      </c>
      <c r="P267" s="113" t="s">
        <v>2731</v>
      </c>
      <c r="Q267" s="113" t="s">
        <v>3106</v>
      </c>
      <c r="R267" s="113" t="s">
        <v>3657</v>
      </c>
      <c r="S267" s="114">
        <v>43466</v>
      </c>
      <c r="U267" s="114">
        <v>43469.588653206003</v>
      </c>
      <c r="V267" s="113" t="s">
        <v>3257</v>
      </c>
      <c r="W267" s="113" t="s">
        <v>3258</v>
      </c>
      <c r="X267" s="112" t="b">
        <v>0</v>
      </c>
      <c r="Y267" s="112" t="s">
        <v>1054</v>
      </c>
    </row>
    <row r="268" spans="1:25" ht="14.6" hidden="1" x14ac:dyDescent="0.4">
      <c r="A268" s="113" t="s">
        <v>734</v>
      </c>
      <c r="B268" s="113" t="s">
        <v>735</v>
      </c>
      <c r="C268" s="113" t="s">
        <v>735</v>
      </c>
      <c r="D268" s="112" t="b">
        <f t="shared" si="4"/>
        <v>1</v>
      </c>
      <c r="E268" s="113" t="s">
        <v>3106</v>
      </c>
      <c r="F268" s="113" t="s">
        <v>1160</v>
      </c>
      <c r="G268" s="113" t="s">
        <v>1161</v>
      </c>
      <c r="H268" s="113" t="s">
        <v>3132</v>
      </c>
      <c r="I268" s="113" t="s">
        <v>3658</v>
      </c>
      <c r="J268" s="113" t="s">
        <v>1196</v>
      </c>
      <c r="K268" s="113" t="s">
        <v>1197</v>
      </c>
      <c r="L268" s="113" t="s">
        <v>3202</v>
      </c>
      <c r="M268" s="113" t="s">
        <v>2069</v>
      </c>
      <c r="N268" s="113" t="s">
        <v>3108</v>
      </c>
      <c r="O268" s="113" t="s">
        <v>2731</v>
      </c>
      <c r="P268" s="113" t="s">
        <v>2731</v>
      </c>
      <c r="Q268" s="113" t="s">
        <v>3106</v>
      </c>
      <c r="R268" s="113" t="s">
        <v>3659</v>
      </c>
      <c r="S268" s="114">
        <v>43466</v>
      </c>
      <c r="U268" s="114">
        <v>43469.588653206003</v>
      </c>
      <c r="V268" s="113" t="s">
        <v>3660</v>
      </c>
      <c r="W268" s="113"/>
      <c r="X268" s="112" t="b">
        <v>1</v>
      </c>
      <c r="Y268" s="112" t="s">
        <v>1054</v>
      </c>
    </row>
    <row r="269" spans="1:25" ht="14.6" hidden="1" x14ac:dyDescent="0.4">
      <c r="A269" s="113" t="s">
        <v>171</v>
      </c>
      <c r="B269" s="113" t="s">
        <v>172</v>
      </c>
      <c r="C269" s="113" t="s">
        <v>172</v>
      </c>
      <c r="D269" s="112" t="b">
        <f t="shared" si="4"/>
        <v>1</v>
      </c>
      <c r="E269" s="113" t="s">
        <v>3106</v>
      </c>
      <c r="F269" s="113" t="s">
        <v>1160</v>
      </c>
      <c r="G269" s="113" t="s">
        <v>1228</v>
      </c>
      <c r="H269" s="113" t="s">
        <v>3247</v>
      </c>
      <c r="I269" s="113" t="s">
        <v>3661</v>
      </c>
      <c r="J269" s="113" t="s">
        <v>1160</v>
      </c>
      <c r="K269" s="113" t="s">
        <v>1228</v>
      </c>
      <c r="L269" s="113" t="s">
        <v>3247</v>
      </c>
      <c r="M269" s="113" t="s">
        <v>1358</v>
      </c>
      <c r="N269" s="113" t="s">
        <v>3108</v>
      </c>
      <c r="O269" s="113" t="s">
        <v>2731</v>
      </c>
      <c r="P269" s="113" t="s">
        <v>2731</v>
      </c>
      <c r="Q269" s="113" t="s">
        <v>3106</v>
      </c>
      <c r="R269" s="113" t="s">
        <v>3662</v>
      </c>
      <c r="S269" s="114">
        <v>43466</v>
      </c>
      <c r="U269" s="114">
        <v>43469.588653206003</v>
      </c>
      <c r="V269" s="113" t="s">
        <v>3663</v>
      </c>
      <c r="W269" s="113" t="s">
        <v>3664</v>
      </c>
      <c r="X269" s="112" t="b">
        <v>1</v>
      </c>
      <c r="Y269" s="112" t="s">
        <v>1054</v>
      </c>
    </row>
    <row r="270" spans="1:25" ht="14.6" hidden="1" x14ac:dyDescent="0.4">
      <c r="A270" s="113" t="s">
        <v>177</v>
      </c>
      <c r="B270" s="113" t="s">
        <v>178</v>
      </c>
      <c r="C270" s="113" t="s">
        <v>178</v>
      </c>
      <c r="D270" s="112" t="b">
        <f t="shared" si="4"/>
        <v>1</v>
      </c>
      <c r="E270" s="113" t="s">
        <v>3106</v>
      </c>
      <c r="F270" s="113" t="s">
        <v>1160</v>
      </c>
      <c r="G270" s="113" t="s">
        <v>1183</v>
      </c>
      <c r="H270" s="113" t="s">
        <v>3113</v>
      </c>
      <c r="I270" s="113" t="s">
        <v>1366</v>
      </c>
      <c r="J270" s="113" t="s">
        <v>1160</v>
      </c>
      <c r="K270" s="113" t="s">
        <v>1183</v>
      </c>
      <c r="L270" s="113" t="s">
        <v>3113</v>
      </c>
      <c r="M270" s="113" t="s">
        <v>1366</v>
      </c>
      <c r="N270" s="113" t="s">
        <v>3108</v>
      </c>
      <c r="O270" s="113" t="s">
        <v>2731</v>
      </c>
      <c r="P270" s="113" t="s">
        <v>2731</v>
      </c>
      <c r="Q270" s="113" t="s">
        <v>3106</v>
      </c>
      <c r="R270" s="113" t="s">
        <v>3256</v>
      </c>
      <c r="S270" s="114">
        <v>43466</v>
      </c>
      <c r="U270" s="114">
        <v>43469.588653206003</v>
      </c>
      <c r="V270" s="113" t="s">
        <v>3665</v>
      </c>
      <c r="W270" s="113" t="s">
        <v>3666</v>
      </c>
      <c r="X270" s="112" t="b">
        <v>1</v>
      </c>
      <c r="Y270" s="112" t="s">
        <v>1054</v>
      </c>
    </row>
    <row r="271" spans="1:25" ht="14.6" hidden="1" x14ac:dyDescent="0.4">
      <c r="A271" s="113" t="s">
        <v>17</v>
      </c>
      <c r="B271" s="113" t="s">
        <v>18</v>
      </c>
      <c r="C271" s="113" t="s">
        <v>18</v>
      </c>
      <c r="D271" s="112" t="b">
        <f t="shared" si="4"/>
        <v>1</v>
      </c>
      <c r="E271" s="113" t="s">
        <v>3106</v>
      </c>
      <c r="F271" s="113" t="s">
        <v>1160</v>
      </c>
      <c r="G271" s="113" t="s">
        <v>1166</v>
      </c>
      <c r="H271" s="113" t="s">
        <v>3128</v>
      </c>
      <c r="I271" s="113" t="s">
        <v>3304</v>
      </c>
      <c r="J271" s="113" t="s">
        <v>1160</v>
      </c>
      <c r="K271" s="113" t="s">
        <v>1166</v>
      </c>
      <c r="L271" s="113" t="s">
        <v>3128</v>
      </c>
      <c r="M271" s="113" t="s">
        <v>1174</v>
      </c>
      <c r="N271" s="113" t="s">
        <v>3108</v>
      </c>
      <c r="O271" s="113" t="s">
        <v>2731</v>
      </c>
      <c r="P271" s="113" t="s">
        <v>2731</v>
      </c>
      <c r="Q271" s="113" t="s">
        <v>3106</v>
      </c>
      <c r="R271" s="113" t="s">
        <v>3667</v>
      </c>
      <c r="S271" s="114">
        <v>43466</v>
      </c>
      <c r="U271" s="114">
        <v>43469.588653206003</v>
      </c>
      <c r="V271" s="113" t="s">
        <v>3306</v>
      </c>
      <c r="W271" s="113" t="s">
        <v>3307</v>
      </c>
      <c r="X271" s="112" t="b">
        <v>1</v>
      </c>
      <c r="Y271" s="112" t="s">
        <v>1054</v>
      </c>
    </row>
    <row r="272" spans="1:25" ht="14.6" hidden="1" x14ac:dyDescent="0.4">
      <c r="A272" s="113" t="s">
        <v>699</v>
      </c>
      <c r="B272" s="113" t="s">
        <v>701</v>
      </c>
      <c r="C272" s="113" t="s">
        <v>701</v>
      </c>
      <c r="D272" s="112" t="b">
        <f t="shared" si="4"/>
        <v>1</v>
      </c>
      <c r="E272" s="113" t="s">
        <v>3106</v>
      </c>
      <c r="F272" s="113" t="s">
        <v>1160</v>
      </c>
      <c r="G272" s="113" t="s">
        <v>1161</v>
      </c>
      <c r="H272" s="113" t="s">
        <v>3132</v>
      </c>
      <c r="I272" s="113" t="s">
        <v>3133</v>
      </c>
      <c r="J272" s="113" t="s">
        <v>1587</v>
      </c>
      <c r="K272" s="113" t="s">
        <v>1646</v>
      </c>
      <c r="L272" s="113" t="s">
        <v>3134</v>
      </c>
      <c r="M272" s="113" t="s">
        <v>2019</v>
      </c>
      <c r="N272" s="113" t="s">
        <v>3108</v>
      </c>
      <c r="O272" s="113" t="s">
        <v>2731</v>
      </c>
      <c r="P272" s="113" t="s">
        <v>2731</v>
      </c>
      <c r="Q272" s="113" t="s">
        <v>3106</v>
      </c>
      <c r="R272" s="113" t="s">
        <v>3668</v>
      </c>
      <c r="S272" s="114">
        <v>43466</v>
      </c>
      <c r="U272" s="114">
        <v>43469.588653206003</v>
      </c>
      <c r="V272" s="113" t="s">
        <v>3136</v>
      </c>
      <c r="W272" s="113" t="s">
        <v>3137</v>
      </c>
      <c r="X272" s="112" t="b">
        <v>1</v>
      </c>
      <c r="Y272" s="112" t="s">
        <v>1054</v>
      </c>
    </row>
    <row r="273" spans="1:25" ht="14.6" hidden="1" x14ac:dyDescent="0.4">
      <c r="A273" s="113" t="s">
        <v>699</v>
      </c>
      <c r="B273" s="113" t="s">
        <v>701</v>
      </c>
      <c r="C273" s="113" t="s">
        <v>701</v>
      </c>
      <c r="D273" s="112" t="b">
        <f t="shared" si="4"/>
        <v>1</v>
      </c>
      <c r="E273" s="113" t="s">
        <v>3106</v>
      </c>
      <c r="F273" s="113" t="s">
        <v>1160</v>
      </c>
      <c r="G273" s="113" t="s">
        <v>1161</v>
      </c>
      <c r="H273" s="113" t="s">
        <v>3132</v>
      </c>
      <c r="I273" s="113" t="s">
        <v>3133</v>
      </c>
      <c r="J273" s="113" t="s">
        <v>1196</v>
      </c>
      <c r="K273" s="113" t="s">
        <v>1197</v>
      </c>
      <c r="L273" s="113" t="s">
        <v>3202</v>
      </c>
      <c r="M273" s="113" t="s">
        <v>2026</v>
      </c>
      <c r="N273" s="113" t="s">
        <v>3108</v>
      </c>
      <c r="O273" s="113" t="s">
        <v>2731</v>
      </c>
      <c r="P273" s="113" t="s">
        <v>2731</v>
      </c>
      <c r="Q273" s="113" t="s">
        <v>3106</v>
      </c>
      <c r="R273" s="113" t="s">
        <v>3669</v>
      </c>
      <c r="S273" s="114">
        <v>43466</v>
      </c>
      <c r="U273" s="114">
        <v>43469.588653206003</v>
      </c>
      <c r="V273" s="113" t="s">
        <v>3136</v>
      </c>
      <c r="W273" s="113" t="s">
        <v>3137</v>
      </c>
      <c r="X273" s="112" t="b">
        <v>1</v>
      </c>
      <c r="Y273" s="112" t="s">
        <v>1054</v>
      </c>
    </row>
    <row r="274" spans="1:25" ht="14.6" hidden="1" x14ac:dyDescent="0.4">
      <c r="A274" s="113" t="s">
        <v>699</v>
      </c>
      <c r="B274" s="113" t="s">
        <v>701</v>
      </c>
      <c r="C274" s="113" t="s">
        <v>701</v>
      </c>
      <c r="D274" s="112" t="b">
        <f t="shared" si="4"/>
        <v>1</v>
      </c>
      <c r="E274" s="113" t="s">
        <v>3106</v>
      </c>
      <c r="F274" s="113" t="s">
        <v>1160</v>
      </c>
      <c r="G274" s="113" t="s">
        <v>1161</v>
      </c>
      <c r="H274" s="113" t="s">
        <v>3132</v>
      </c>
      <c r="I274" s="113" t="s">
        <v>3133</v>
      </c>
      <c r="J274" s="113" t="s">
        <v>1367</v>
      </c>
      <c r="K274" s="113" t="s">
        <v>1607</v>
      </c>
      <c r="L274" s="113" t="s">
        <v>3670</v>
      </c>
      <c r="M274" s="113" t="s">
        <v>2015</v>
      </c>
      <c r="N274" s="113" t="s">
        <v>3108</v>
      </c>
      <c r="O274" s="113" t="s">
        <v>2731</v>
      </c>
      <c r="P274" s="113" t="s">
        <v>2731</v>
      </c>
      <c r="Q274" s="113" t="s">
        <v>3106</v>
      </c>
      <c r="R274" s="113" t="s">
        <v>3668</v>
      </c>
      <c r="S274" s="114">
        <v>43466</v>
      </c>
      <c r="U274" s="114">
        <v>43469.588653206003</v>
      </c>
      <c r="V274" s="113" t="s">
        <v>3136</v>
      </c>
      <c r="W274" s="113" t="s">
        <v>3137</v>
      </c>
      <c r="X274" s="112" t="b">
        <v>1</v>
      </c>
      <c r="Y274" s="112" t="s">
        <v>1054</v>
      </c>
    </row>
    <row r="275" spans="1:25" ht="14.6" hidden="1" x14ac:dyDescent="0.4">
      <c r="A275" s="113" t="s">
        <v>621</v>
      </c>
      <c r="B275" s="113" t="s">
        <v>622</v>
      </c>
      <c r="C275" s="113" t="s">
        <v>622</v>
      </c>
      <c r="D275" s="112" t="b">
        <f t="shared" si="4"/>
        <v>1</v>
      </c>
      <c r="E275" s="113" t="s">
        <v>3106</v>
      </c>
      <c r="F275" s="113" t="s">
        <v>1160</v>
      </c>
      <c r="G275" s="113" t="s">
        <v>1163</v>
      </c>
      <c r="H275" s="113" t="s">
        <v>3230</v>
      </c>
      <c r="I275" s="113" t="s">
        <v>3671</v>
      </c>
      <c r="J275" s="113" t="s">
        <v>1160</v>
      </c>
      <c r="K275" s="113" t="s">
        <v>1163</v>
      </c>
      <c r="L275" s="113" t="s">
        <v>3230</v>
      </c>
      <c r="M275" s="113" t="s">
        <v>1814</v>
      </c>
      <c r="N275" s="113" t="s">
        <v>3108</v>
      </c>
      <c r="O275" s="113" t="s">
        <v>2731</v>
      </c>
      <c r="P275" s="113" t="s">
        <v>2731</v>
      </c>
      <c r="Q275" s="113" t="s">
        <v>3106</v>
      </c>
      <c r="R275" s="113" t="s">
        <v>3672</v>
      </c>
      <c r="S275" s="114">
        <v>43466</v>
      </c>
      <c r="U275" s="114">
        <v>43469.588653206003</v>
      </c>
      <c r="V275" s="113" t="s">
        <v>3673</v>
      </c>
      <c r="W275" s="113" t="s">
        <v>3674</v>
      </c>
      <c r="X275" s="112" t="b">
        <v>1</v>
      </c>
      <c r="Y275" s="112" t="s">
        <v>1054</v>
      </c>
    </row>
    <row r="276" spans="1:25" ht="14.6" hidden="1" x14ac:dyDescent="0.4">
      <c r="A276" s="113" t="s">
        <v>211</v>
      </c>
      <c r="B276" s="113" t="s">
        <v>212</v>
      </c>
      <c r="C276" s="113" t="s">
        <v>212</v>
      </c>
      <c r="D276" s="112" t="b">
        <f t="shared" si="4"/>
        <v>1</v>
      </c>
      <c r="E276" s="113" t="s">
        <v>3106</v>
      </c>
      <c r="F276" s="113" t="s">
        <v>1160</v>
      </c>
      <c r="G276" s="113" t="s">
        <v>1163</v>
      </c>
      <c r="H276" s="113" t="s">
        <v>3230</v>
      </c>
      <c r="I276" s="113" t="s">
        <v>3675</v>
      </c>
      <c r="J276" s="113" t="s">
        <v>1258</v>
      </c>
      <c r="K276" s="113" t="s">
        <v>1338</v>
      </c>
      <c r="L276" s="113" t="s">
        <v>3377</v>
      </c>
      <c r="M276" s="113" t="s">
        <v>1403</v>
      </c>
      <c r="N276" s="113" t="s">
        <v>3108</v>
      </c>
      <c r="O276" s="113" t="s">
        <v>2731</v>
      </c>
      <c r="P276" s="113" t="s">
        <v>2731</v>
      </c>
      <c r="Q276" s="113" t="s">
        <v>3106</v>
      </c>
      <c r="R276" s="113" t="s">
        <v>3676</v>
      </c>
      <c r="S276" s="114">
        <v>43466</v>
      </c>
      <c r="U276" s="114">
        <v>43469.588653206003</v>
      </c>
      <c r="V276" s="113" t="s">
        <v>3677</v>
      </c>
      <c r="W276" s="113" t="s">
        <v>3678</v>
      </c>
      <c r="X276" s="112" t="b">
        <v>1</v>
      </c>
      <c r="Y276" s="112" t="s">
        <v>1050</v>
      </c>
    </row>
    <row r="277" spans="1:25" ht="14.6" hidden="1" x14ac:dyDescent="0.4">
      <c r="A277" s="113" t="s">
        <v>211</v>
      </c>
      <c r="B277" s="113" t="s">
        <v>212</v>
      </c>
      <c r="C277" s="113" t="s">
        <v>212</v>
      </c>
      <c r="D277" s="112" t="b">
        <f t="shared" si="4"/>
        <v>1</v>
      </c>
      <c r="E277" s="113" t="s">
        <v>3106</v>
      </c>
      <c r="F277" s="113" t="s">
        <v>1160</v>
      </c>
      <c r="G277" s="113" t="s">
        <v>1163</v>
      </c>
      <c r="H277" s="113" t="s">
        <v>3230</v>
      </c>
      <c r="I277" s="113" t="s">
        <v>3675</v>
      </c>
      <c r="J277" s="113" t="s">
        <v>1160</v>
      </c>
      <c r="K277" s="113" t="s">
        <v>1163</v>
      </c>
      <c r="L277" s="113" t="s">
        <v>3230</v>
      </c>
      <c r="M277" s="113" t="s">
        <v>1401</v>
      </c>
      <c r="N277" s="113" t="s">
        <v>3108</v>
      </c>
      <c r="O277" s="113" t="s">
        <v>2731</v>
      </c>
      <c r="P277" s="113" t="s">
        <v>2731</v>
      </c>
      <c r="Q277" s="113" t="s">
        <v>3106</v>
      </c>
      <c r="R277" s="113" t="s">
        <v>3676</v>
      </c>
      <c r="S277" s="114">
        <v>43466</v>
      </c>
      <c r="U277" s="114">
        <v>43469.588653206003</v>
      </c>
      <c r="V277" s="113" t="s">
        <v>3677</v>
      </c>
      <c r="W277" s="113" t="s">
        <v>3678</v>
      </c>
      <c r="X277" s="112" t="b">
        <v>1</v>
      </c>
      <c r="Y277" s="112" t="s">
        <v>1050</v>
      </c>
    </row>
    <row r="278" spans="1:25" ht="14.6" hidden="1" x14ac:dyDescent="0.4">
      <c r="A278" s="113" t="s">
        <v>96</v>
      </c>
      <c r="B278" s="113" t="s">
        <v>97</v>
      </c>
      <c r="C278" s="113" t="s">
        <v>97</v>
      </c>
      <c r="D278" s="112" t="b">
        <f t="shared" si="4"/>
        <v>1</v>
      </c>
      <c r="E278" s="113" t="s">
        <v>3106</v>
      </c>
      <c r="F278" s="113" t="s">
        <v>1160</v>
      </c>
      <c r="G278" s="113" t="s">
        <v>1183</v>
      </c>
      <c r="H278" s="113" t="s">
        <v>3113</v>
      </c>
      <c r="I278" s="113" t="s">
        <v>3679</v>
      </c>
      <c r="J278" s="113" t="s">
        <v>1160</v>
      </c>
      <c r="K278" s="113" t="s">
        <v>1183</v>
      </c>
      <c r="L278" s="113" t="s">
        <v>3113</v>
      </c>
      <c r="M278" s="113" t="s">
        <v>3680</v>
      </c>
      <c r="N278" s="113" t="s">
        <v>3108</v>
      </c>
      <c r="O278" s="113" t="s">
        <v>2731</v>
      </c>
      <c r="P278" s="113" t="s">
        <v>2731</v>
      </c>
      <c r="Q278" s="113" t="s">
        <v>3106</v>
      </c>
      <c r="R278" s="113" t="s">
        <v>3681</v>
      </c>
      <c r="S278" s="114">
        <v>43466</v>
      </c>
      <c r="U278" s="114">
        <v>43469.588653206003</v>
      </c>
      <c r="V278" s="113" t="s">
        <v>3682</v>
      </c>
      <c r="W278" s="113" t="s">
        <v>3683</v>
      </c>
      <c r="X278" s="112" t="b">
        <v>1</v>
      </c>
      <c r="Y278" s="117" t="s">
        <v>1054</v>
      </c>
    </row>
    <row r="279" spans="1:25" ht="14.6" hidden="1" x14ac:dyDescent="0.4">
      <c r="A279" s="113" t="s">
        <v>63</v>
      </c>
      <c r="B279" s="113" t="s">
        <v>64</v>
      </c>
      <c r="C279" s="113" t="s">
        <v>64</v>
      </c>
      <c r="D279" s="112" t="b">
        <f t="shared" si="4"/>
        <v>1</v>
      </c>
      <c r="E279" s="113" t="s">
        <v>3106</v>
      </c>
      <c r="F279" s="113" t="s">
        <v>1160</v>
      </c>
      <c r="G279" s="113" t="s">
        <v>1183</v>
      </c>
      <c r="H279" s="113" t="s">
        <v>3113</v>
      </c>
      <c r="I279" s="113" t="s">
        <v>3684</v>
      </c>
      <c r="J279" s="113" t="s">
        <v>1160</v>
      </c>
      <c r="K279" s="113" t="s">
        <v>1183</v>
      </c>
      <c r="L279" s="113" t="s">
        <v>3113</v>
      </c>
      <c r="M279" s="113" t="s">
        <v>1234</v>
      </c>
      <c r="N279" s="113" t="s">
        <v>3108</v>
      </c>
      <c r="O279" s="113" t="s">
        <v>2731</v>
      </c>
      <c r="P279" s="113" t="s">
        <v>2731</v>
      </c>
      <c r="Q279" s="113" t="s">
        <v>3106</v>
      </c>
      <c r="R279" s="113" t="s">
        <v>3685</v>
      </c>
      <c r="S279" s="114">
        <v>43466</v>
      </c>
      <c r="U279" s="114">
        <v>43469.588653206003</v>
      </c>
      <c r="V279" s="113" t="s">
        <v>3686</v>
      </c>
      <c r="W279" s="113" t="s">
        <v>3687</v>
      </c>
      <c r="X279" s="112" t="b">
        <v>1</v>
      </c>
      <c r="Y279" s="112" t="s">
        <v>1054</v>
      </c>
    </row>
    <row r="280" spans="1:25" ht="14.6" hidden="1" x14ac:dyDescent="0.4">
      <c r="A280" s="113" t="s">
        <v>787</v>
      </c>
      <c r="B280" s="113" t="s">
        <v>788</v>
      </c>
      <c r="C280" s="113" t="s">
        <v>788</v>
      </c>
      <c r="D280" s="112" t="b">
        <f t="shared" si="4"/>
        <v>1</v>
      </c>
      <c r="E280" s="113" t="s">
        <v>3106</v>
      </c>
      <c r="F280" s="113" t="s">
        <v>1160</v>
      </c>
      <c r="G280" s="113" t="s">
        <v>1246</v>
      </c>
      <c r="H280" s="113" t="s">
        <v>3107</v>
      </c>
      <c r="I280" s="113" t="s">
        <v>3383</v>
      </c>
      <c r="J280" s="113" t="s">
        <v>1160</v>
      </c>
      <c r="K280" s="113" t="s">
        <v>1246</v>
      </c>
      <c r="L280" s="113" t="s">
        <v>3107</v>
      </c>
      <c r="M280" s="113" t="s">
        <v>2114</v>
      </c>
      <c r="N280" s="113" t="s">
        <v>3108</v>
      </c>
      <c r="O280" s="113" t="s">
        <v>2731</v>
      </c>
      <c r="P280" s="113" t="s">
        <v>2731</v>
      </c>
      <c r="Q280" s="113" t="s">
        <v>3106</v>
      </c>
      <c r="R280" s="113" t="s">
        <v>3688</v>
      </c>
      <c r="S280" s="114">
        <v>43466</v>
      </c>
      <c r="U280" s="114">
        <v>43469.588653206003</v>
      </c>
      <c r="V280" s="113" t="s">
        <v>3385</v>
      </c>
      <c r="W280" s="113" t="s">
        <v>3386</v>
      </c>
      <c r="X280" s="112" t="b">
        <v>1</v>
      </c>
      <c r="Y280" s="112" t="s">
        <v>1050</v>
      </c>
    </row>
    <row r="281" spans="1:25" ht="14.6" hidden="1" x14ac:dyDescent="0.4">
      <c r="A281" s="113" t="s">
        <v>748</v>
      </c>
      <c r="B281" s="113" t="s">
        <v>749</v>
      </c>
      <c r="C281" s="113" t="s">
        <v>749</v>
      </c>
      <c r="D281" s="112" t="b">
        <f t="shared" si="4"/>
        <v>1</v>
      </c>
      <c r="E281" s="113" t="s">
        <v>3106</v>
      </c>
      <c r="F281" s="113" t="s">
        <v>1160</v>
      </c>
      <c r="G281" s="113" t="s">
        <v>1246</v>
      </c>
      <c r="H281" s="113" t="s">
        <v>3107</v>
      </c>
      <c r="I281" s="113" t="s">
        <v>2088</v>
      </c>
      <c r="J281" s="113" t="s">
        <v>1160</v>
      </c>
      <c r="K281" s="113" t="s">
        <v>1246</v>
      </c>
      <c r="L281" s="113" t="s">
        <v>3107</v>
      </c>
      <c r="M281" s="113" t="s">
        <v>2088</v>
      </c>
      <c r="N281" s="113" t="s">
        <v>3108</v>
      </c>
      <c r="O281" s="113" t="s">
        <v>2731</v>
      </c>
      <c r="P281" s="113" t="s">
        <v>2731</v>
      </c>
      <c r="Q281" s="113" t="s">
        <v>3106</v>
      </c>
      <c r="R281" s="113" t="s">
        <v>3689</v>
      </c>
      <c r="S281" s="114">
        <v>43466</v>
      </c>
      <c r="U281" s="114">
        <v>43469.588653206003</v>
      </c>
      <c r="V281" s="113" t="s">
        <v>3690</v>
      </c>
      <c r="W281" s="113" t="s">
        <v>3640</v>
      </c>
      <c r="X281" s="112" t="b">
        <v>1</v>
      </c>
      <c r="Y281" s="112" t="s">
        <v>1054</v>
      </c>
    </row>
    <row r="282" spans="1:25" ht="14.6" hidden="1" x14ac:dyDescent="0.4">
      <c r="A282" s="113" t="s">
        <v>262</v>
      </c>
      <c r="B282" s="113" t="s">
        <v>263</v>
      </c>
      <c r="C282" s="113" t="s">
        <v>263</v>
      </c>
      <c r="D282" s="112" t="b">
        <f t="shared" si="4"/>
        <v>1</v>
      </c>
      <c r="E282" s="113" t="s">
        <v>3106</v>
      </c>
      <c r="F282" s="113" t="s">
        <v>1160</v>
      </c>
      <c r="G282" s="113" t="s">
        <v>1163</v>
      </c>
      <c r="H282" s="113" t="s">
        <v>3230</v>
      </c>
      <c r="I282" s="113" t="s">
        <v>3675</v>
      </c>
      <c r="J282" s="113" t="s">
        <v>1160</v>
      </c>
      <c r="K282" s="113" t="s">
        <v>1163</v>
      </c>
      <c r="L282" s="113" t="s">
        <v>3230</v>
      </c>
      <c r="M282" s="113" t="s">
        <v>1465</v>
      </c>
      <c r="N282" s="113" t="s">
        <v>3108</v>
      </c>
      <c r="O282" s="113" t="s">
        <v>2731</v>
      </c>
      <c r="P282" s="113" t="s">
        <v>2731</v>
      </c>
      <c r="Q282" s="113" t="s">
        <v>3106</v>
      </c>
      <c r="R282" s="113" t="s">
        <v>3691</v>
      </c>
      <c r="S282" s="114">
        <v>43466</v>
      </c>
      <c r="U282" s="114">
        <v>43469.588653206003</v>
      </c>
      <c r="V282" s="113" t="s">
        <v>3692</v>
      </c>
      <c r="W282" s="113" t="s">
        <v>3693</v>
      </c>
      <c r="X282" s="112" t="b">
        <v>1</v>
      </c>
      <c r="Y282" s="112" t="s">
        <v>1054</v>
      </c>
    </row>
    <row r="283" spans="1:25" ht="14.6" hidden="1" x14ac:dyDescent="0.4">
      <c r="A283" s="113" t="s">
        <v>547</v>
      </c>
      <c r="B283" s="113" t="s">
        <v>548</v>
      </c>
      <c r="C283" s="113" t="s">
        <v>548</v>
      </c>
      <c r="D283" s="112" t="b">
        <f t="shared" si="4"/>
        <v>1</v>
      </c>
      <c r="E283" s="113" t="s">
        <v>3106</v>
      </c>
      <c r="F283" s="113" t="s">
        <v>1160</v>
      </c>
      <c r="G283" s="113" t="s">
        <v>1166</v>
      </c>
      <c r="H283" s="113" t="s">
        <v>3128</v>
      </c>
      <c r="I283" s="113" t="s">
        <v>3148</v>
      </c>
      <c r="J283" s="113" t="s">
        <v>1452</v>
      </c>
      <c r="K283" s="113" t="s">
        <v>1453</v>
      </c>
      <c r="L283" s="113" t="s">
        <v>3143</v>
      </c>
      <c r="M283" s="113" t="s">
        <v>3149</v>
      </c>
      <c r="N283" s="113" t="s">
        <v>3108</v>
      </c>
      <c r="O283" s="113" t="s">
        <v>2714</v>
      </c>
      <c r="P283" s="113" t="s">
        <v>3155</v>
      </c>
      <c r="Q283" s="113" t="s">
        <v>3106</v>
      </c>
      <c r="R283" s="113" t="s">
        <v>3694</v>
      </c>
      <c r="S283" s="114">
        <v>43468</v>
      </c>
      <c r="U283" s="114">
        <v>43468.655883368097</v>
      </c>
      <c r="V283" s="113" t="s">
        <v>3151</v>
      </c>
      <c r="W283" s="113" t="s">
        <v>3152</v>
      </c>
      <c r="X283" s="112" t="b">
        <v>1</v>
      </c>
      <c r="Y283" s="112" t="s">
        <v>1054</v>
      </c>
    </row>
    <row r="284" spans="1:25" ht="14.6" hidden="1" x14ac:dyDescent="0.4">
      <c r="A284" s="113" t="s">
        <v>547</v>
      </c>
      <c r="B284" s="113" t="s">
        <v>548</v>
      </c>
      <c r="C284" s="113" t="s">
        <v>548</v>
      </c>
      <c r="D284" s="112" t="b">
        <f t="shared" si="4"/>
        <v>1</v>
      </c>
      <c r="E284" s="113" t="s">
        <v>3106</v>
      </c>
      <c r="F284" s="113" t="s">
        <v>1160</v>
      </c>
      <c r="G284" s="113" t="s">
        <v>1166</v>
      </c>
      <c r="H284" s="113" t="s">
        <v>3128</v>
      </c>
      <c r="I284" s="113" t="s">
        <v>3148</v>
      </c>
      <c r="J284" s="113" t="s">
        <v>1452</v>
      </c>
      <c r="K284" s="113" t="s">
        <v>1453</v>
      </c>
      <c r="L284" s="113" t="s">
        <v>3143</v>
      </c>
      <c r="M284" s="113" t="s">
        <v>3149</v>
      </c>
      <c r="N284" s="113" t="s">
        <v>3108</v>
      </c>
      <c r="O284" s="113" t="s">
        <v>2711</v>
      </c>
      <c r="P284" s="113" t="s">
        <v>2711</v>
      </c>
      <c r="Q284" s="113" t="s">
        <v>3106</v>
      </c>
      <c r="R284" s="113" t="s">
        <v>3439</v>
      </c>
      <c r="S284" s="114">
        <v>43468</v>
      </c>
      <c r="U284" s="114">
        <v>43468.636727395802</v>
      </c>
      <c r="V284" s="113" t="s">
        <v>3151</v>
      </c>
      <c r="W284" s="113" t="s">
        <v>3152</v>
      </c>
      <c r="X284" s="112" t="b">
        <v>1</v>
      </c>
      <c r="Y284" s="112" t="s">
        <v>1054</v>
      </c>
    </row>
    <row r="285" spans="1:25" ht="14.6" hidden="1" x14ac:dyDescent="0.4">
      <c r="A285" s="113" t="s">
        <v>637</v>
      </c>
      <c r="B285" s="113" t="s">
        <v>645</v>
      </c>
      <c r="C285" s="113" t="s">
        <v>645</v>
      </c>
      <c r="D285" s="112" t="b">
        <f t="shared" si="4"/>
        <v>1</v>
      </c>
      <c r="E285" s="113" t="s">
        <v>3106</v>
      </c>
      <c r="F285" s="113" t="s">
        <v>1160</v>
      </c>
      <c r="G285" s="113" t="s">
        <v>1183</v>
      </c>
      <c r="H285" s="113" t="s">
        <v>3113</v>
      </c>
      <c r="I285" s="113" t="s">
        <v>3114</v>
      </c>
      <c r="J285" s="113" t="s">
        <v>1452</v>
      </c>
      <c r="K285" s="113" t="s">
        <v>1453</v>
      </c>
      <c r="L285" s="113" t="s">
        <v>3143</v>
      </c>
      <c r="M285" s="113" t="s">
        <v>1845</v>
      </c>
      <c r="N285" s="113" t="s">
        <v>3108</v>
      </c>
      <c r="O285" s="113" t="s">
        <v>2711</v>
      </c>
      <c r="P285" s="113" t="s">
        <v>2711</v>
      </c>
      <c r="Q285" s="113" t="s">
        <v>3106</v>
      </c>
      <c r="R285" s="113" t="s">
        <v>3695</v>
      </c>
      <c r="S285" s="114">
        <v>43437</v>
      </c>
      <c r="U285" s="114">
        <v>43461.438322187503</v>
      </c>
      <c r="V285" s="113" t="s">
        <v>3257</v>
      </c>
      <c r="W285" s="113" t="s">
        <v>3258</v>
      </c>
      <c r="X285" s="112" t="b">
        <v>0</v>
      </c>
      <c r="Y285" s="117" t="s">
        <v>1050</v>
      </c>
    </row>
    <row r="286" spans="1:25" ht="14.6" hidden="1" x14ac:dyDescent="0.4">
      <c r="A286" s="113" t="s">
        <v>327</v>
      </c>
      <c r="B286" s="113" t="s">
        <v>328</v>
      </c>
      <c r="C286" s="113" t="s">
        <v>328</v>
      </c>
      <c r="D286" s="112" t="b">
        <f t="shared" si="4"/>
        <v>1</v>
      </c>
      <c r="E286" s="113" t="s">
        <v>3106</v>
      </c>
      <c r="F286" s="113" t="s">
        <v>1196</v>
      </c>
      <c r="G286" s="113" t="s">
        <v>1477</v>
      </c>
      <c r="H286" s="113" t="s">
        <v>3513</v>
      </c>
      <c r="I286" s="113" t="s">
        <v>1540</v>
      </c>
      <c r="J286" s="113" t="s">
        <v>1196</v>
      </c>
      <c r="K286" s="113" t="s">
        <v>1477</v>
      </c>
      <c r="L286" s="113" t="s">
        <v>3513</v>
      </c>
      <c r="M286" s="113" t="s">
        <v>1540</v>
      </c>
      <c r="N286" s="113" t="s">
        <v>3108</v>
      </c>
      <c r="O286" s="113" t="s">
        <v>2714</v>
      </c>
      <c r="P286" s="113" t="s">
        <v>3155</v>
      </c>
      <c r="Q286" s="113" t="s">
        <v>3106</v>
      </c>
      <c r="R286" s="113" t="s">
        <v>3696</v>
      </c>
      <c r="S286" s="114">
        <v>43454</v>
      </c>
      <c r="U286" s="114">
        <v>43458.485236724497</v>
      </c>
      <c r="V286" s="113" t="s">
        <v>3697</v>
      </c>
      <c r="W286" s="113" t="s">
        <v>3698</v>
      </c>
      <c r="X286" s="112" t="b">
        <v>1</v>
      </c>
      <c r="Y286" s="112" t="s">
        <v>1054</v>
      </c>
    </row>
    <row r="287" spans="1:25" ht="14.6" hidden="1" x14ac:dyDescent="0.4">
      <c r="A287" s="113" t="s">
        <v>327</v>
      </c>
      <c r="B287" s="113" t="s">
        <v>328</v>
      </c>
      <c r="C287" s="113" t="s">
        <v>328</v>
      </c>
      <c r="D287" s="112" t="b">
        <f t="shared" si="4"/>
        <v>1</v>
      </c>
      <c r="E287" s="113" t="s">
        <v>3106</v>
      </c>
      <c r="F287" s="113" t="s">
        <v>1196</v>
      </c>
      <c r="G287" s="113" t="s">
        <v>1477</v>
      </c>
      <c r="H287" s="113" t="s">
        <v>3513</v>
      </c>
      <c r="I287" s="113" t="s">
        <v>1540</v>
      </c>
      <c r="J287" s="113" t="s">
        <v>1196</v>
      </c>
      <c r="K287" s="113" t="s">
        <v>1477</v>
      </c>
      <c r="L287" s="113" t="s">
        <v>3513</v>
      </c>
      <c r="M287" s="113" t="s">
        <v>1540</v>
      </c>
      <c r="N287" s="113" t="s">
        <v>3108</v>
      </c>
      <c r="O287" s="113" t="s">
        <v>3154</v>
      </c>
      <c r="P287" s="113" t="s">
        <v>3155</v>
      </c>
      <c r="Q287" s="113" t="s">
        <v>3106</v>
      </c>
      <c r="R287" s="113" t="s">
        <v>3442</v>
      </c>
      <c r="S287" s="114">
        <v>43454</v>
      </c>
      <c r="U287" s="114">
        <v>43458.445383761602</v>
      </c>
      <c r="V287" s="113" t="s">
        <v>3697</v>
      </c>
      <c r="W287" s="113" t="s">
        <v>3698</v>
      </c>
      <c r="X287" s="112" t="b">
        <v>1</v>
      </c>
      <c r="Y287" s="112" t="s">
        <v>1054</v>
      </c>
    </row>
    <row r="288" spans="1:25" ht="14.6" hidden="1" x14ac:dyDescent="0.4">
      <c r="A288" s="113" t="s">
        <v>613</v>
      </c>
      <c r="B288" s="113" t="s">
        <v>614</v>
      </c>
      <c r="C288" s="113" t="s">
        <v>614</v>
      </c>
      <c r="D288" s="112" t="b">
        <f t="shared" si="4"/>
        <v>1</v>
      </c>
      <c r="E288" s="113" t="s">
        <v>3106</v>
      </c>
      <c r="F288" s="113" t="s">
        <v>1160</v>
      </c>
      <c r="G288" s="113" t="s">
        <v>1183</v>
      </c>
      <c r="H288" s="113" t="s">
        <v>3113</v>
      </c>
      <c r="I288" s="113" t="s">
        <v>1808</v>
      </c>
      <c r="J288" s="113" t="s">
        <v>1160</v>
      </c>
      <c r="K288" s="113" t="s">
        <v>1183</v>
      </c>
      <c r="L288" s="113" t="s">
        <v>3113</v>
      </c>
      <c r="M288" s="113" t="s">
        <v>1808</v>
      </c>
      <c r="N288" s="113" t="s">
        <v>3108</v>
      </c>
      <c r="O288" s="113" t="s">
        <v>3154</v>
      </c>
      <c r="P288" s="113" t="s">
        <v>3155</v>
      </c>
      <c r="Q288" s="113" t="s">
        <v>3106</v>
      </c>
      <c r="R288" s="113" t="s">
        <v>3443</v>
      </c>
      <c r="S288" s="114">
        <v>43452</v>
      </c>
      <c r="U288" s="114">
        <v>43452.674788657401</v>
      </c>
      <c r="V288" s="113" t="s">
        <v>3181</v>
      </c>
      <c r="W288" s="113" t="s">
        <v>3182</v>
      </c>
      <c r="X288" s="112" t="b">
        <v>0</v>
      </c>
      <c r="Y288" s="112" t="s">
        <v>1054</v>
      </c>
    </row>
    <row r="289" spans="1:25" ht="14.6" hidden="1" x14ac:dyDescent="0.4">
      <c r="A289" s="113" t="s">
        <v>213</v>
      </c>
      <c r="B289" s="113" t="s">
        <v>214</v>
      </c>
      <c r="C289" s="113" t="s">
        <v>214</v>
      </c>
      <c r="D289" s="112" t="b">
        <f t="shared" si="4"/>
        <v>1</v>
      </c>
      <c r="E289" s="113" t="s">
        <v>3106</v>
      </c>
      <c r="F289" s="113" t="s">
        <v>1160</v>
      </c>
      <c r="G289" s="113" t="s">
        <v>1163</v>
      </c>
      <c r="H289" s="113" t="s">
        <v>3230</v>
      </c>
      <c r="I289" s="113" t="s">
        <v>1406</v>
      </c>
      <c r="J289" s="113" t="s">
        <v>1160</v>
      </c>
      <c r="K289" s="113" t="s">
        <v>1163</v>
      </c>
      <c r="L289" s="113" t="s">
        <v>3230</v>
      </c>
      <c r="M289" s="113" t="s">
        <v>1406</v>
      </c>
      <c r="N289" s="113" t="s">
        <v>3108</v>
      </c>
      <c r="O289" s="113" t="s">
        <v>2711</v>
      </c>
      <c r="P289" s="113" t="s">
        <v>2711</v>
      </c>
      <c r="Q289" s="113" t="s">
        <v>3106</v>
      </c>
      <c r="R289" s="113" t="s">
        <v>3699</v>
      </c>
      <c r="S289" s="114">
        <v>43439</v>
      </c>
      <c r="U289" s="114">
        <v>43439.664146180599</v>
      </c>
      <c r="V289" s="113" t="s">
        <v>3649</v>
      </c>
      <c r="W289" s="113" t="s">
        <v>3650</v>
      </c>
      <c r="X289" s="112" t="b">
        <v>1</v>
      </c>
      <c r="Y289" s="112" t="s">
        <v>1101</v>
      </c>
    </row>
    <row r="290" spans="1:25" ht="14.6" hidden="1" x14ac:dyDescent="0.4">
      <c r="A290" s="113" t="s">
        <v>213</v>
      </c>
      <c r="B290" s="113" t="s">
        <v>214</v>
      </c>
      <c r="C290" s="113" t="s">
        <v>214</v>
      </c>
      <c r="D290" s="112" t="b">
        <f t="shared" si="4"/>
        <v>1</v>
      </c>
      <c r="E290" s="113" t="s">
        <v>3106</v>
      </c>
      <c r="F290" s="113" t="s">
        <v>1160</v>
      </c>
      <c r="G290" s="113" t="s">
        <v>1163</v>
      </c>
      <c r="H290" s="113" t="s">
        <v>3230</v>
      </c>
      <c r="I290" s="113" t="s">
        <v>1406</v>
      </c>
      <c r="J290" s="113" t="s">
        <v>1160</v>
      </c>
      <c r="K290" s="113" t="s">
        <v>1163</v>
      </c>
      <c r="L290" s="113" t="s">
        <v>3230</v>
      </c>
      <c r="M290" s="113" t="s">
        <v>1406</v>
      </c>
      <c r="N290" s="113" t="s">
        <v>3108</v>
      </c>
      <c r="O290" s="113" t="s">
        <v>2722</v>
      </c>
      <c r="P290" s="113" t="s">
        <v>2722</v>
      </c>
      <c r="Q290" s="113" t="s">
        <v>3106</v>
      </c>
      <c r="R290" s="113" t="s">
        <v>3700</v>
      </c>
      <c r="S290" s="114">
        <v>43439</v>
      </c>
      <c r="U290" s="114">
        <v>43439.658776736098</v>
      </c>
      <c r="V290" s="113" t="s">
        <v>3649</v>
      </c>
      <c r="W290" s="113" t="s">
        <v>3650</v>
      </c>
      <c r="X290" s="112" t="b">
        <v>1</v>
      </c>
      <c r="Y290" s="112" t="s">
        <v>1101</v>
      </c>
    </row>
    <row r="291" spans="1:25" ht="14.6" hidden="1" x14ac:dyDescent="0.4">
      <c r="A291" s="113" t="s">
        <v>213</v>
      </c>
      <c r="B291" s="113" t="s">
        <v>214</v>
      </c>
      <c r="C291" s="113" t="s">
        <v>214</v>
      </c>
      <c r="D291" s="112" t="b">
        <f t="shared" si="4"/>
        <v>1</v>
      </c>
      <c r="E291" s="113" t="s">
        <v>3106</v>
      </c>
      <c r="F291" s="113" t="s">
        <v>1160</v>
      </c>
      <c r="G291" s="113" t="s">
        <v>1163</v>
      </c>
      <c r="H291" s="113" t="s">
        <v>3230</v>
      </c>
      <c r="I291" s="113" t="s">
        <v>1406</v>
      </c>
      <c r="J291" s="113" t="s">
        <v>1160</v>
      </c>
      <c r="K291" s="113" t="s">
        <v>1163</v>
      </c>
      <c r="L291" s="113" t="s">
        <v>3230</v>
      </c>
      <c r="M291" s="113" t="s">
        <v>1406</v>
      </c>
      <c r="N291" s="113" t="s">
        <v>3108</v>
      </c>
      <c r="O291" s="113" t="s">
        <v>3154</v>
      </c>
      <c r="P291" s="113" t="s">
        <v>3155</v>
      </c>
      <c r="Q291" s="113" t="s">
        <v>3106</v>
      </c>
      <c r="R291" s="113" t="s">
        <v>3448</v>
      </c>
      <c r="S291" s="114">
        <v>43439</v>
      </c>
      <c r="U291" s="114">
        <v>43439.513695451402</v>
      </c>
      <c r="V291" s="113" t="s">
        <v>3649</v>
      </c>
      <c r="W291" s="113" t="s">
        <v>3650</v>
      </c>
      <c r="X291" s="112" t="b">
        <v>1</v>
      </c>
      <c r="Y291" s="112" t="s">
        <v>1101</v>
      </c>
    </row>
    <row r="292" spans="1:25" ht="14.6" hidden="1" x14ac:dyDescent="0.4">
      <c r="A292" s="113" t="s">
        <v>213</v>
      </c>
      <c r="B292" s="113" t="s">
        <v>214</v>
      </c>
      <c r="C292" s="113" t="s">
        <v>214</v>
      </c>
      <c r="D292" s="112" t="b">
        <f t="shared" si="4"/>
        <v>1</v>
      </c>
      <c r="E292" s="113" t="s">
        <v>3106</v>
      </c>
      <c r="F292" s="113" t="s">
        <v>1160</v>
      </c>
      <c r="G292" s="113" t="s">
        <v>1163</v>
      </c>
      <c r="H292" s="113" t="s">
        <v>3230</v>
      </c>
      <c r="I292" s="113" t="s">
        <v>1406</v>
      </c>
      <c r="J292" s="113" t="s">
        <v>1160</v>
      </c>
      <c r="K292" s="113" t="s">
        <v>1163</v>
      </c>
      <c r="L292" s="113" t="s">
        <v>3230</v>
      </c>
      <c r="M292" s="113" t="s">
        <v>1406</v>
      </c>
      <c r="N292" s="113" t="s">
        <v>3108</v>
      </c>
      <c r="O292" s="113" t="s">
        <v>2714</v>
      </c>
      <c r="P292" s="113" t="s">
        <v>3155</v>
      </c>
      <c r="Q292" s="113" t="s">
        <v>3106</v>
      </c>
      <c r="R292" s="113" t="s">
        <v>3701</v>
      </c>
      <c r="S292" s="114">
        <v>43439</v>
      </c>
      <c r="U292" s="114">
        <v>43439.477344756902</v>
      </c>
      <c r="V292" s="113" t="s">
        <v>3649</v>
      </c>
      <c r="W292" s="113" t="s">
        <v>3650</v>
      </c>
      <c r="X292" s="112" t="b">
        <v>1</v>
      </c>
      <c r="Y292" s="112" t="s">
        <v>1101</v>
      </c>
    </row>
    <row r="293" spans="1:25" ht="14.6" hidden="1" x14ac:dyDescent="0.4">
      <c r="A293" s="113" t="s">
        <v>637</v>
      </c>
      <c r="B293" s="113" t="s">
        <v>645</v>
      </c>
      <c r="C293" s="113" t="s">
        <v>645</v>
      </c>
      <c r="D293" s="112" t="b">
        <f t="shared" si="4"/>
        <v>1</v>
      </c>
      <c r="E293" s="113" t="s">
        <v>3106</v>
      </c>
      <c r="F293" s="113" t="s">
        <v>1160</v>
      </c>
      <c r="G293" s="113" t="s">
        <v>1183</v>
      </c>
      <c r="H293" s="113" t="s">
        <v>3113</v>
      </c>
      <c r="I293" s="113" t="s">
        <v>3114</v>
      </c>
      <c r="J293" s="113" t="s">
        <v>1452</v>
      </c>
      <c r="K293" s="113" t="s">
        <v>1453</v>
      </c>
      <c r="L293" s="113" t="s">
        <v>3143</v>
      </c>
      <c r="M293" s="113" t="s">
        <v>1845</v>
      </c>
      <c r="N293" s="113" t="s">
        <v>3108</v>
      </c>
      <c r="O293" s="113" t="s">
        <v>3154</v>
      </c>
      <c r="P293" s="113" t="s">
        <v>3155</v>
      </c>
      <c r="Q293" s="113" t="s">
        <v>3106</v>
      </c>
      <c r="R293" s="113" t="s">
        <v>3456</v>
      </c>
      <c r="S293" s="114">
        <v>43437</v>
      </c>
      <c r="U293" s="114">
        <v>43438.516258483804</v>
      </c>
      <c r="V293" s="113" t="s">
        <v>3257</v>
      </c>
      <c r="W293" s="113" t="s">
        <v>3258</v>
      </c>
      <c r="X293" s="112" t="b">
        <v>0</v>
      </c>
      <c r="Y293" s="117" t="s">
        <v>1050</v>
      </c>
    </row>
    <row r="294" spans="1:25" ht="14.6" hidden="1" x14ac:dyDescent="0.4">
      <c r="A294" s="113" t="s">
        <v>637</v>
      </c>
      <c r="B294" s="113" t="s">
        <v>645</v>
      </c>
      <c r="C294" s="113" t="s">
        <v>645</v>
      </c>
      <c r="D294" s="112" t="b">
        <f t="shared" si="4"/>
        <v>1</v>
      </c>
      <c r="E294" s="113" t="s">
        <v>3106</v>
      </c>
      <c r="F294" s="113" t="s">
        <v>1160</v>
      </c>
      <c r="G294" s="113" t="s">
        <v>1183</v>
      </c>
      <c r="H294" s="113" t="s">
        <v>3113</v>
      </c>
      <c r="I294" s="113" t="s">
        <v>3114</v>
      </c>
      <c r="J294" s="113" t="s">
        <v>1452</v>
      </c>
      <c r="K294" s="113" t="s">
        <v>1453</v>
      </c>
      <c r="L294" s="113" t="s">
        <v>3143</v>
      </c>
      <c r="M294" s="113" t="s">
        <v>1845</v>
      </c>
      <c r="N294" s="113" t="s">
        <v>3108</v>
      </c>
      <c r="O294" s="113" t="s">
        <v>2714</v>
      </c>
      <c r="P294" s="113" t="s">
        <v>3155</v>
      </c>
      <c r="Q294" s="113" t="s">
        <v>3106</v>
      </c>
      <c r="R294" s="113" t="s">
        <v>3702</v>
      </c>
      <c r="S294" s="114">
        <v>43437</v>
      </c>
      <c r="U294" s="114">
        <v>43437.820411770801</v>
      </c>
      <c r="V294" s="113" t="s">
        <v>3257</v>
      </c>
      <c r="W294" s="113" t="s">
        <v>3258</v>
      </c>
      <c r="X294" s="112" t="b">
        <v>0</v>
      </c>
      <c r="Y294" s="117" t="s">
        <v>1050</v>
      </c>
    </row>
    <row r="295" spans="1:25" ht="14.6" hidden="1" x14ac:dyDescent="0.4">
      <c r="A295" s="113" t="s">
        <v>637</v>
      </c>
      <c r="B295" s="113" t="s">
        <v>638</v>
      </c>
      <c r="C295" s="113" t="s">
        <v>638</v>
      </c>
      <c r="D295" s="112" t="b">
        <f t="shared" si="4"/>
        <v>1</v>
      </c>
      <c r="E295" s="113" t="s">
        <v>3106</v>
      </c>
      <c r="F295" s="113" t="s">
        <v>1160</v>
      </c>
      <c r="G295" s="113" t="s">
        <v>1183</v>
      </c>
      <c r="H295" s="113" t="s">
        <v>3113</v>
      </c>
      <c r="I295" s="113" t="s">
        <v>3114</v>
      </c>
      <c r="J295" s="113" t="s">
        <v>1396</v>
      </c>
      <c r="K295" s="113" t="s">
        <v>1397</v>
      </c>
      <c r="L295" s="113" t="s">
        <v>3176</v>
      </c>
      <c r="M295" s="113" t="s">
        <v>1838</v>
      </c>
      <c r="N295" s="113" t="s">
        <v>3108</v>
      </c>
      <c r="O295" s="113" t="s">
        <v>3154</v>
      </c>
      <c r="P295" s="113" t="s">
        <v>3155</v>
      </c>
      <c r="Q295" s="113" t="s">
        <v>3106</v>
      </c>
      <c r="R295" s="113" t="s">
        <v>3197</v>
      </c>
      <c r="S295" s="114">
        <v>43437</v>
      </c>
      <c r="U295" s="114">
        <v>43437.810530786999</v>
      </c>
      <c r="V295" s="113" t="s">
        <v>3257</v>
      </c>
      <c r="W295" s="113" t="s">
        <v>3258</v>
      </c>
      <c r="X295" s="112" t="b">
        <v>0</v>
      </c>
      <c r="Y295" s="112" t="s">
        <v>1054</v>
      </c>
    </row>
    <row r="296" spans="1:25" ht="14.6" hidden="1" x14ac:dyDescent="0.4">
      <c r="A296" s="113" t="s">
        <v>637</v>
      </c>
      <c r="B296" s="113" t="s">
        <v>638</v>
      </c>
      <c r="C296" s="113" t="s">
        <v>638</v>
      </c>
      <c r="D296" s="112" t="b">
        <f t="shared" si="4"/>
        <v>1</v>
      </c>
      <c r="E296" s="113" t="s">
        <v>3106</v>
      </c>
      <c r="F296" s="113" t="s">
        <v>1160</v>
      </c>
      <c r="G296" s="113" t="s">
        <v>1183</v>
      </c>
      <c r="H296" s="113" t="s">
        <v>3113</v>
      </c>
      <c r="I296" s="113" t="s">
        <v>3114</v>
      </c>
      <c r="J296" s="113" t="s">
        <v>1396</v>
      </c>
      <c r="K296" s="113" t="s">
        <v>1397</v>
      </c>
      <c r="L296" s="113" t="s">
        <v>3176</v>
      </c>
      <c r="M296" s="113" t="s">
        <v>1838</v>
      </c>
      <c r="N296" s="113" t="s">
        <v>3108</v>
      </c>
      <c r="O296" s="113" t="s">
        <v>2742</v>
      </c>
      <c r="P296" s="113" t="s">
        <v>2742</v>
      </c>
      <c r="Q296" s="113" t="s">
        <v>3106</v>
      </c>
      <c r="R296" s="113" t="s">
        <v>3703</v>
      </c>
      <c r="S296" s="114">
        <v>43437</v>
      </c>
      <c r="U296" s="114">
        <v>43437.804537581003</v>
      </c>
      <c r="V296" s="113" t="s">
        <v>3257</v>
      </c>
      <c r="W296" s="113" t="s">
        <v>3258</v>
      </c>
      <c r="X296" s="112" t="b">
        <v>0</v>
      </c>
      <c r="Y296" s="112" t="s">
        <v>1054</v>
      </c>
    </row>
    <row r="297" spans="1:25" ht="14.6" hidden="1" x14ac:dyDescent="0.4">
      <c r="A297" s="113" t="s">
        <v>637</v>
      </c>
      <c r="B297" s="113" t="s">
        <v>638</v>
      </c>
      <c r="C297" s="113" t="s">
        <v>638</v>
      </c>
      <c r="D297" s="112" t="b">
        <f t="shared" si="4"/>
        <v>1</v>
      </c>
      <c r="E297" s="113" t="s">
        <v>3106</v>
      </c>
      <c r="F297" s="113" t="s">
        <v>1160</v>
      </c>
      <c r="G297" s="113" t="s">
        <v>1183</v>
      </c>
      <c r="H297" s="113" t="s">
        <v>3113</v>
      </c>
      <c r="I297" s="113" t="s">
        <v>3114</v>
      </c>
      <c r="J297" s="113" t="s">
        <v>1396</v>
      </c>
      <c r="K297" s="113" t="s">
        <v>1397</v>
      </c>
      <c r="L297" s="113" t="s">
        <v>3176</v>
      </c>
      <c r="M297" s="113" t="s">
        <v>1838</v>
      </c>
      <c r="N297" s="113" t="s">
        <v>3108</v>
      </c>
      <c r="O297" s="113" t="s">
        <v>2714</v>
      </c>
      <c r="P297" s="113" t="s">
        <v>3155</v>
      </c>
      <c r="Q297" s="113" t="s">
        <v>3106</v>
      </c>
      <c r="R297" s="113" t="s">
        <v>3704</v>
      </c>
      <c r="S297" s="114">
        <v>43437</v>
      </c>
      <c r="U297" s="114">
        <v>43437.799005983798</v>
      </c>
      <c r="V297" s="113" t="s">
        <v>3257</v>
      </c>
      <c r="W297" s="113" t="s">
        <v>3258</v>
      </c>
      <c r="X297" s="112" t="b">
        <v>0</v>
      </c>
      <c r="Y297" s="112" t="s">
        <v>1054</v>
      </c>
    </row>
    <row r="298" spans="1:25" ht="14.6" hidden="1" x14ac:dyDescent="0.4">
      <c r="A298" s="113" t="s">
        <v>637</v>
      </c>
      <c r="B298" s="113" t="s">
        <v>638</v>
      </c>
      <c r="C298" s="113" t="s">
        <v>638</v>
      </c>
      <c r="D298" s="112" t="b">
        <f t="shared" si="4"/>
        <v>1</v>
      </c>
      <c r="E298" s="113" t="s">
        <v>3106</v>
      </c>
      <c r="F298" s="113" t="s">
        <v>1160</v>
      </c>
      <c r="G298" s="113" t="s">
        <v>1183</v>
      </c>
      <c r="H298" s="113" t="s">
        <v>3113</v>
      </c>
      <c r="I298" s="113" t="s">
        <v>3114</v>
      </c>
      <c r="J298" s="113" t="s">
        <v>1396</v>
      </c>
      <c r="K298" s="113" t="s">
        <v>1397</v>
      </c>
      <c r="L298" s="113" t="s">
        <v>3176</v>
      </c>
      <c r="M298" s="113" t="s">
        <v>1838</v>
      </c>
      <c r="N298" s="113" t="s">
        <v>3108</v>
      </c>
      <c r="O298" s="113" t="s">
        <v>2711</v>
      </c>
      <c r="P298" s="113" t="s">
        <v>2711</v>
      </c>
      <c r="Q298" s="113" t="s">
        <v>3106</v>
      </c>
      <c r="R298" s="113" t="s">
        <v>3705</v>
      </c>
      <c r="S298" s="114">
        <v>43437</v>
      </c>
      <c r="U298" s="114">
        <v>43437.792752893503</v>
      </c>
      <c r="V298" s="113" t="s">
        <v>3257</v>
      </c>
      <c r="W298" s="113" t="s">
        <v>3258</v>
      </c>
      <c r="X298" s="112" t="b">
        <v>0</v>
      </c>
      <c r="Y298" s="112" t="s">
        <v>1054</v>
      </c>
    </row>
    <row r="299" spans="1:25" ht="14.6" hidden="1" x14ac:dyDescent="0.4">
      <c r="A299" s="113" t="s">
        <v>637</v>
      </c>
      <c r="B299" s="113" t="s">
        <v>645</v>
      </c>
      <c r="C299" s="113" t="s">
        <v>645</v>
      </c>
      <c r="D299" s="112" t="b">
        <f t="shared" si="4"/>
        <v>1</v>
      </c>
      <c r="E299" s="113" t="s">
        <v>3106</v>
      </c>
      <c r="F299" s="113" t="s">
        <v>1160</v>
      </c>
      <c r="G299" s="113" t="s">
        <v>1183</v>
      </c>
      <c r="H299" s="113" t="s">
        <v>3113</v>
      </c>
      <c r="I299" s="113" t="s">
        <v>3114</v>
      </c>
      <c r="J299" s="113" t="s">
        <v>1452</v>
      </c>
      <c r="K299" s="113" t="s">
        <v>1453</v>
      </c>
      <c r="L299" s="113" t="s">
        <v>3143</v>
      </c>
      <c r="M299" s="113" t="s">
        <v>1845</v>
      </c>
      <c r="N299" s="113" t="s">
        <v>3108</v>
      </c>
      <c r="O299" s="113" t="s">
        <v>2742</v>
      </c>
      <c r="P299" s="113" t="s">
        <v>2742</v>
      </c>
      <c r="Q299" s="113" t="s">
        <v>3106</v>
      </c>
      <c r="R299" s="113" t="s">
        <v>3706</v>
      </c>
      <c r="S299" s="114">
        <v>43437</v>
      </c>
      <c r="U299" s="114">
        <v>43437.787102048598</v>
      </c>
      <c r="V299" s="113" t="s">
        <v>3257</v>
      </c>
      <c r="W299" s="113" t="s">
        <v>3258</v>
      </c>
      <c r="X299" s="112" t="b">
        <v>0</v>
      </c>
      <c r="Y299" s="117" t="s">
        <v>1050</v>
      </c>
    </row>
    <row r="300" spans="1:25" ht="14.6" hidden="1" x14ac:dyDescent="0.4">
      <c r="A300" s="113" t="s">
        <v>637</v>
      </c>
      <c r="B300" s="113" t="s">
        <v>638</v>
      </c>
      <c r="C300" s="113" t="s">
        <v>638</v>
      </c>
      <c r="D300" s="112" t="b">
        <f t="shared" si="4"/>
        <v>1</v>
      </c>
      <c r="E300" s="113" t="s">
        <v>3106</v>
      </c>
      <c r="F300" s="113" t="s">
        <v>1160</v>
      </c>
      <c r="G300" s="113" t="s">
        <v>1183</v>
      </c>
      <c r="H300" s="113" t="s">
        <v>3113</v>
      </c>
      <c r="I300" s="113" t="s">
        <v>3114</v>
      </c>
      <c r="J300" s="113" t="s">
        <v>1396</v>
      </c>
      <c r="K300" s="113" t="s">
        <v>1397</v>
      </c>
      <c r="L300" s="113" t="s">
        <v>3176</v>
      </c>
      <c r="M300" s="113" t="s">
        <v>1838</v>
      </c>
      <c r="N300" s="113" t="s">
        <v>3108</v>
      </c>
      <c r="O300" s="113" t="s">
        <v>2722</v>
      </c>
      <c r="P300" s="113" t="s">
        <v>2722</v>
      </c>
      <c r="Q300" s="113" t="s">
        <v>3106</v>
      </c>
      <c r="R300" s="113" t="s">
        <v>3707</v>
      </c>
      <c r="S300" s="114">
        <v>43437</v>
      </c>
      <c r="U300" s="114">
        <v>43437.786848229203</v>
      </c>
      <c r="V300" s="113" t="s">
        <v>3257</v>
      </c>
      <c r="W300" s="113" t="s">
        <v>3258</v>
      </c>
      <c r="X300" s="112" t="b">
        <v>0</v>
      </c>
      <c r="Y300" s="112" t="s">
        <v>1054</v>
      </c>
    </row>
    <row r="301" spans="1:25" ht="14.6" hidden="1" x14ac:dyDescent="0.4">
      <c r="A301" s="113" t="s">
        <v>637</v>
      </c>
      <c r="B301" s="113" t="s">
        <v>645</v>
      </c>
      <c r="C301" s="113" t="s">
        <v>645</v>
      </c>
      <c r="D301" s="112" t="b">
        <f t="shared" si="4"/>
        <v>1</v>
      </c>
      <c r="E301" s="113" t="s">
        <v>3106</v>
      </c>
      <c r="F301" s="113" t="s">
        <v>1160</v>
      </c>
      <c r="G301" s="113" t="s">
        <v>1183</v>
      </c>
      <c r="H301" s="113" t="s">
        <v>3113</v>
      </c>
      <c r="I301" s="113" t="s">
        <v>3114</v>
      </c>
      <c r="J301" s="113" t="s">
        <v>1452</v>
      </c>
      <c r="K301" s="113" t="s">
        <v>1453</v>
      </c>
      <c r="L301" s="113" t="s">
        <v>3143</v>
      </c>
      <c r="M301" s="113" t="s">
        <v>1845</v>
      </c>
      <c r="N301" s="113" t="s">
        <v>3108</v>
      </c>
      <c r="O301" s="113" t="s">
        <v>2740</v>
      </c>
      <c r="P301" s="113" t="s">
        <v>2740</v>
      </c>
      <c r="Q301" s="113" t="s">
        <v>3106</v>
      </c>
      <c r="R301" s="113" t="s">
        <v>3708</v>
      </c>
      <c r="S301" s="114">
        <v>43437</v>
      </c>
      <c r="U301" s="114">
        <v>43437.780913773102</v>
      </c>
      <c r="V301" s="113" t="s">
        <v>3257</v>
      </c>
      <c r="W301" s="113" t="s">
        <v>3258</v>
      </c>
      <c r="X301" s="112" t="b">
        <v>0</v>
      </c>
      <c r="Y301" s="117" t="s">
        <v>1050</v>
      </c>
    </row>
    <row r="302" spans="1:25" ht="14.6" hidden="1" x14ac:dyDescent="0.4">
      <c r="A302" s="113" t="s">
        <v>637</v>
      </c>
      <c r="B302" s="113" t="s">
        <v>643</v>
      </c>
      <c r="C302" s="113" t="s">
        <v>643</v>
      </c>
      <c r="D302" s="112" t="b">
        <f t="shared" si="4"/>
        <v>1</v>
      </c>
      <c r="E302" s="113" t="s">
        <v>3106</v>
      </c>
      <c r="F302" s="113" t="s">
        <v>1160</v>
      </c>
      <c r="G302" s="113" t="s">
        <v>1183</v>
      </c>
      <c r="H302" s="113" t="s">
        <v>3113</v>
      </c>
      <c r="I302" s="113" t="s">
        <v>3114</v>
      </c>
      <c r="J302" s="113" t="s">
        <v>1396</v>
      </c>
      <c r="K302" s="113" t="s">
        <v>1843</v>
      </c>
      <c r="L302" s="113" t="s">
        <v>3709</v>
      </c>
      <c r="M302" s="113" t="s">
        <v>1844</v>
      </c>
      <c r="N302" s="113" t="s">
        <v>3108</v>
      </c>
      <c r="O302" s="113" t="s">
        <v>2736</v>
      </c>
      <c r="P302" s="113" t="s">
        <v>2736</v>
      </c>
      <c r="Q302" s="113" t="s">
        <v>3106</v>
      </c>
      <c r="R302" s="113" t="s">
        <v>3710</v>
      </c>
      <c r="S302" s="114">
        <v>43437</v>
      </c>
      <c r="U302" s="114">
        <v>43437.780646412</v>
      </c>
      <c r="V302" s="113" t="s">
        <v>3257</v>
      </c>
      <c r="W302" s="113" t="s">
        <v>3258</v>
      </c>
      <c r="X302" s="112" t="b">
        <v>0</v>
      </c>
      <c r="Y302" s="112" t="s">
        <v>1054</v>
      </c>
    </row>
    <row r="303" spans="1:25" ht="14.6" hidden="1" x14ac:dyDescent="0.4">
      <c r="A303" s="113" t="s">
        <v>637</v>
      </c>
      <c r="B303" s="113" t="s">
        <v>645</v>
      </c>
      <c r="C303" s="113" t="s">
        <v>645</v>
      </c>
      <c r="D303" s="112" t="b">
        <f t="shared" si="4"/>
        <v>1</v>
      </c>
      <c r="E303" s="113" t="s">
        <v>3106</v>
      </c>
      <c r="F303" s="113" t="s">
        <v>1160</v>
      </c>
      <c r="G303" s="113" t="s">
        <v>1183</v>
      </c>
      <c r="H303" s="113" t="s">
        <v>3113</v>
      </c>
      <c r="I303" s="113" t="s">
        <v>3114</v>
      </c>
      <c r="J303" s="113" t="s">
        <v>1452</v>
      </c>
      <c r="K303" s="113" t="s">
        <v>1453</v>
      </c>
      <c r="L303" s="113" t="s">
        <v>3143</v>
      </c>
      <c r="M303" s="113" t="s">
        <v>1845</v>
      </c>
      <c r="N303" s="113" t="s">
        <v>3108</v>
      </c>
      <c r="O303" s="113" t="s">
        <v>2722</v>
      </c>
      <c r="P303" s="113" t="s">
        <v>2722</v>
      </c>
      <c r="Q303" s="113" t="s">
        <v>3106</v>
      </c>
      <c r="R303" s="113" t="s">
        <v>3711</v>
      </c>
      <c r="S303" s="114">
        <v>43437</v>
      </c>
      <c r="U303" s="114">
        <v>43437.776858136604</v>
      </c>
      <c r="V303" s="113" t="s">
        <v>3257</v>
      </c>
      <c r="W303" s="113" t="s">
        <v>3258</v>
      </c>
      <c r="X303" s="112" t="b">
        <v>0</v>
      </c>
      <c r="Y303" s="117" t="s">
        <v>1050</v>
      </c>
    </row>
    <row r="304" spans="1:25" ht="14.6" hidden="1" x14ac:dyDescent="0.4">
      <c r="A304" s="113" t="s">
        <v>637</v>
      </c>
      <c r="B304" s="113" t="s">
        <v>643</v>
      </c>
      <c r="C304" s="113" t="s">
        <v>643</v>
      </c>
      <c r="D304" s="112" t="b">
        <f t="shared" si="4"/>
        <v>1</v>
      </c>
      <c r="E304" s="113" t="s">
        <v>3106</v>
      </c>
      <c r="F304" s="113" t="s">
        <v>1160</v>
      </c>
      <c r="G304" s="113" t="s">
        <v>1183</v>
      </c>
      <c r="H304" s="113" t="s">
        <v>3113</v>
      </c>
      <c r="I304" s="113" t="s">
        <v>3114</v>
      </c>
      <c r="J304" s="113" t="s">
        <v>1396</v>
      </c>
      <c r="K304" s="113" t="s">
        <v>1843</v>
      </c>
      <c r="L304" s="113" t="s">
        <v>3709</v>
      </c>
      <c r="M304" s="113" t="s">
        <v>1844</v>
      </c>
      <c r="N304" s="113" t="s">
        <v>3108</v>
      </c>
      <c r="O304" s="113" t="s">
        <v>2711</v>
      </c>
      <c r="P304" s="113" t="s">
        <v>2711</v>
      </c>
      <c r="Q304" s="113" t="s">
        <v>3106</v>
      </c>
      <c r="R304" s="113" t="s">
        <v>3712</v>
      </c>
      <c r="S304" s="114">
        <v>43437</v>
      </c>
      <c r="U304" s="114">
        <v>43437.776836307901</v>
      </c>
      <c r="V304" s="113" t="s">
        <v>3257</v>
      </c>
      <c r="W304" s="113" t="s">
        <v>3258</v>
      </c>
      <c r="X304" s="112" t="b">
        <v>0</v>
      </c>
      <c r="Y304" s="112" t="s">
        <v>1054</v>
      </c>
    </row>
    <row r="305" spans="1:25" ht="14.6" hidden="1" x14ac:dyDescent="0.4">
      <c r="A305" s="113" t="s">
        <v>637</v>
      </c>
      <c r="B305" s="113" t="s">
        <v>641</v>
      </c>
      <c r="C305" s="113" t="s">
        <v>641</v>
      </c>
      <c r="D305" s="112" t="b">
        <f t="shared" si="4"/>
        <v>1</v>
      </c>
      <c r="E305" s="113" t="s">
        <v>3106</v>
      </c>
      <c r="F305" s="113" t="s">
        <v>1160</v>
      </c>
      <c r="G305" s="113" t="s">
        <v>1183</v>
      </c>
      <c r="H305" s="113" t="s">
        <v>3113</v>
      </c>
      <c r="I305" s="113" t="s">
        <v>3114</v>
      </c>
      <c r="J305" s="113" t="s">
        <v>1591</v>
      </c>
      <c r="K305" s="113" t="s">
        <v>1592</v>
      </c>
      <c r="L305" s="113" t="s">
        <v>3713</v>
      </c>
      <c r="M305" s="113" t="s">
        <v>1841</v>
      </c>
      <c r="N305" s="113" t="s">
        <v>3108</v>
      </c>
      <c r="O305" s="113" t="s">
        <v>3154</v>
      </c>
      <c r="P305" s="113" t="s">
        <v>3155</v>
      </c>
      <c r="Q305" s="113" t="s">
        <v>3106</v>
      </c>
      <c r="R305" s="113" t="s">
        <v>3180</v>
      </c>
      <c r="S305" s="114">
        <v>43437</v>
      </c>
      <c r="U305" s="114">
        <v>43437.7528550926</v>
      </c>
      <c r="V305" s="113" t="s">
        <v>3257</v>
      </c>
      <c r="W305" s="113" t="s">
        <v>3258</v>
      </c>
      <c r="X305" s="112" t="b">
        <v>0</v>
      </c>
      <c r="Y305" s="112" t="s">
        <v>1054</v>
      </c>
    </row>
    <row r="306" spans="1:25" ht="14.6" hidden="1" x14ac:dyDescent="0.4">
      <c r="A306" s="113" t="s">
        <v>637</v>
      </c>
      <c r="B306" s="113" t="s">
        <v>643</v>
      </c>
      <c r="C306" s="113" t="s">
        <v>643</v>
      </c>
      <c r="D306" s="112" t="b">
        <f t="shared" si="4"/>
        <v>1</v>
      </c>
      <c r="E306" s="113" t="s">
        <v>3106</v>
      </c>
      <c r="F306" s="113" t="s">
        <v>1160</v>
      </c>
      <c r="G306" s="113" t="s">
        <v>1183</v>
      </c>
      <c r="H306" s="113" t="s">
        <v>3113</v>
      </c>
      <c r="I306" s="113" t="s">
        <v>3114</v>
      </c>
      <c r="J306" s="113" t="s">
        <v>1396</v>
      </c>
      <c r="K306" s="113" t="s">
        <v>1843</v>
      </c>
      <c r="L306" s="113" t="s">
        <v>3709</v>
      </c>
      <c r="M306" s="113" t="s">
        <v>1844</v>
      </c>
      <c r="N306" s="113" t="s">
        <v>3108</v>
      </c>
      <c r="O306" s="113" t="s">
        <v>2714</v>
      </c>
      <c r="P306" s="113" t="s">
        <v>3155</v>
      </c>
      <c r="Q306" s="113" t="s">
        <v>3106</v>
      </c>
      <c r="R306" s="113" t="s">
        <v>3714</v>
      </c>
      <c r="S306" s="114">
        <v>43437</v>
      </c>
      <c r="U306" s="114">
        <v>43437.731955011601</v>
      </c>
      <c r="V306" s="113" t="s">
        <v>3257</v>
      </c>
      <c r="W306" s="113" t="s">
        <v>3258</v>
      </c>
      <c r="X306" s="112" t="b">
        <v>0</v>
      </c>
      <c r="Y306" s="112" t="s">
        <v>1054</v>
      </c>
    </row>
    <row r="307" spans="1:25" ht="14.6" hidden="1" x14ac:dyDescent="0.4">
      <c r="A307" s="113" t="s">
        <v>637</v>
      </c>
      <c r="B307" s="113" t="s">
        <v>643</v>
      </c>
      <c r="C307" s="113" t="s">
        <v>643</v>
      </c>
      <c r="D307" s="112" t="b">
        <f t="shared" si="4"/>
        <v>1</v>
      </c>
      <c r="E307" s="113" t="s">
        <v>3106</v>
      </c>
      <c r="F307" s="113" t="s">
        <v>1160</v>
      </c>
      <c r="G307" s="113" t="s">
        <v>1183</v>
      </c>
      <c r="H307" s="113" t="s">
        <v>3113</v>
      </c>
      <c r="I307" s="113" t="s">
        <v>3114</v>
      </c>
      <c r="J307" s="113" t="s">
        <v>1396</v>
      </c>
      <c r="K307" s="113" t="s">
        <v>1843</v>
      </c>
      <c r="L307" s="113" t="s">
        <v>3709</v>
      </c>
      <c r="M307" s="113" t="s">
        <v>1844</v>
      </c>
      <c r="N307" s="113" t="s">
        <v>3108</v>
      </c>
      <c r="O307" s="113" t="s">
        <v>3154</v>
      </c>
      <c r="P307" s="113" t="s">
        <v>3155</v>
      </c>
      <c r="Q307" s="113" t="s">
        <v>3106</v>
      </c>
      <c r="R307" s="113" t="s">
        <v>3465</v>
      </c>
      <c r="S307" s="114">
        <v>43437</v>
      </c>
      <c r="U307" s="114">
        <v>43437.726456331002</v>
      </c>
      <c r="V307" s="113" t="s">
        <v>3257</v>
      </c>
      <c r="W307" s="113" t="s">
        <v>3258</v>
      </c>
      <c r="X307" s="112" t="b">
        <v>0</v>
      </c>
      <c r="Y307" s="112" t="s">
        <v>1054</v>
      </c>
    </row>
    <row r="308" spans="1:25" ht="14.6" hidden="1" x14ac:dyDescent="0.4">
      <c r="A308" s="113" t="s">
        <v>637</v>
      </c>
      <c r="B308" s="113" t="s">
        <v>641</v>
      </c>
      <c r="C308" s="113" t="s">
        <v>3543</v>
      </c>
      <c r="D308" s="112" t="b">
        <f t="shared" si="4"/>
        <v>0</v>
      </c>
      <c r="E308" s="113" t="s">
        <v>3106</v>
      </c>
      <c r="F308" s="113" t="s">
        <v>1160</v>
      </c>
      <c r="G308" s="113" t="s">
        <v>1183</v>
      </c>
      <c r="H308" s="113" t="s">
        <v>3113</v>
      </c>
      <c r="I308" s="113" t="s">
        <v>3114</v>
      </c>
      <c r="J308" s="113" t="s">
        <v>1591</v>
      </c>
      <c r="K308" s="113" t="s">
        <v>1592</v>
      </c>
      <c r="L308" s="113" t="s">
        <v>3713</v>
      </c>
      <c r="M308" s="113" t="s">
        <v>1841</v>
      </c>
      <c r="N308" s="113" t="s">
        <v>3108</v>
      </c>
      <c r="O308" s="113" t="s">
        <v>2714</v>
      </c>
      <c r="P308" s="113" t="s">
        <v>3155</v>
      </c>
      <c r="Q308" s="113" t="s">
        <v>3106</v>
      </c>
      <c r="R308" s="113" t="s">
        <v>3715</v>
      </c>
      <c r="S308" s="114">
        <v>43437</v>
      </c>
      <c r="U308" s="114">
        <v>43437.709215706003</v>
      </c>
      <c r="V308" s="113" t="s">
        <v>3257</v>
      </c>
      <c r="W308" s="113" t="s">
        <v>3258</v>
      </c>
      <c r="X308" s="112" t="b">
        <v>0</v>
      </c>
      <c r="Y308" s="112" t="s">
        <v>1054</v>
      </c>
    </row>
    <row r="309" spans="1:25" ht="14.6" hidden="1" x14ac:dyDescent="0.4">
      <c r="A309" s="113" t="s">
        <v>637</v>
      </c>
      <c r="B309" s="113" t="s">
        <v>643</v>
      </c>
      <c r="C309" s="113" t="s">
        <v>643</v>
      </c>
      <c r="D309" s="112" t="b">
        <f t="shared" si="4"/>
        <v>1</v>
      </c>
      <c r="E309" s="113" t="s">
        <v>3106</v>
      </c>
      <c r="F309" s="113" t="s">
        <v>1160</v>
      </c>
      <c r="G309" s="113" t="s">
        <v>1183</v>
      </c>
      <c r="H309" s="113" t="s">
        <v>3113</v>
      </c>
      <c r="I309" s="113" t="s">
        <v>3114</v>
      </c>
      <c r="J309" s="113" t="s">
        <v>1396</v>
      </c>
      <c r="K309" s="113" t="s">
        <v>1843</v>
      </c>
      <c r="L309" s="113" t="s">
        <v>3709</v>
      </c>
      <c r="M309" s="113" t="s">
        <v>1844</v>
      </c>
      <c r="N309" s="113" t="s">
        <v>3108</v>
      </c>
      <c r="O309" s="113" t="s">
        <v>2722</v>
      </c>
      <c r="P309" s="113" t="s">
        <v>2722</v>
      </c>
      <c r="Q309" s="113" t="s">
        <v>3106</v>
      </c>
      <c r="R309" s="113" t="s">
        <v>3716</v>
      </c>
      <c r="S309" s="114">
        <v>43437</v>
      </c>
      <c r="U309" s="114">
        <v>43437.706707326397</v>
      </c>
      <c r="V309" s="113" t="s">
        <v>3257</v>
      </c>
      <c r="W309" s="113" t="s">
        <v>3258</v>
      </c>
      <c r="X309" s="112" t="b">
        <v>0</v>
      </c>
      <c r="Y309" s="112" t="s">
        <v>1054</v>
      </c>
    </row>
    <row r="310" spans="1:25" ht="14.6" hidden="1" x14ac:dyDescent="0.4">
      <c r="A310" s="113" t="s">
        <v>637</v>
      </c>
      <c r="B310" s="113" t="s">
        <v>641</v>
      </c>
      <c r="C310" s="113" t="s">
        <v>641</v>
      </c>
      <c r="D310" s="112" t="b">
        <f t="shared" si="4"/>
        <v>1</v>
      </c>
      <c r="E310" s="113" t="s">
        <v>3106</v>
      </c>
      <c r="F310" s="113" t="s">
        <v>1160</v>
      </c>
      <c r="G310" s="113" t="s">
        <v>1183</v>
      </c>
      <c r="H310" s="113" t="s">
        <v>3113</v>
      </c>
      <c r="I310" s="113" t="s">
        <v>3114</v>
      </c>
      <c r="J310" s="113" t="s">
        <v>1591</v>
      </c>
      <c r="K310" s="113" t="s">
        <v>1592</v>
      </c>
      <c r="L310" s="113" t="s">
        <v>3713</v>
      </c>
      <c r="M310" s="113" t="s">
        <v>1841</v>
      </c>
      <c r="N310" s="113" t="s">
        <v>3108</v>
      </c>
      <c r="O310" s="113" t="s">
        <v>2711</v>
      </c>
      <c r="P310" s="113" t="s">
        <v>2711</v>
      </c>
      <c r="Q310" s="113" t="s">
        <v>3106</v>
      </c>
      <c r="R310" s="113" t="s">
        <v>3717</v>
      </c>
      <c r="S310" s="114">
        <v>43437</v>
      </c>
      <c r="U310" s="114">
        <v>43437.690216087998</v>
      </c>
      <c r="V310" s="113" t="s">
        <v>3257</v>
      </c>
      <c r="W310" s="113" t="s">
        <v>3258</v>
      </c>
      <c r="X310" s="112" t="b">
        <v>0</v>
      </c>
      <c r="Y310" s="112" t="s">
        <v>1054</v>
      </c>
    </row>
    <row r="311" spans="1:25" ht="14.6" hidden="1" x14ac:dyDescent="0.4">
      <c r="A311" s="113" t="s">
        <v>637</v>
      </c>
      <c r="B311" s="113" t="s">
        <v>641</v>
      </c>
      <c r="C311" s="113" t="s">
        <v>641</v>
      </c>
      <c r="D311" s="112" t="b">
        <f t="shared" si="4"/>
        <v>1</v>
      </c>
      <c r="E311" s="113" t="s">
        <v>3106</v>
      </c>
      <c r="F311" s="113" t="s">
        <v>1160</v>
      </c>
      <c r="G311" s="113" t="s">
        <v>1183</v>
      </c>
      <c r="H311" s="113" t="s">
        <v>3113</v>
      </c>
      <c r="I311" s="113" t="s">
        <v>3114</v>
      </c>
      <c r="J311" s="113" t="s">
        <v>1591</v>
      </c>
      <c r="K311" s="113" t="s">
        <v>1592</v>
      </c>
      <c r="L311" s="113" t="s">
        <v>3713</v>
      </c>
      <c r="M311" s="113" t="s">
        <v>1841</v>
      </c>
      <c r="N311" s="113" t="s">
        <v>3108</v>
      </c>
      <c r="O311" s="113" t="s">
        <v>2722</v>
      </c>
      <c r="P311" s="113" t="s">
        <v>2722</v>
      </c>
      <c r="Q311" s="113" t="s">
        <v>3106</v>
      </c>
      <c r="R311" s="113" t="s">
        <v>3718</v>
      </c>
      <c r="S311" s="114">
        <v>43437</v>
      </c>
      <c r="U311" s="114">
        <v>43437.683167789401</v>
      </c>
      <c r="V311" s="113" t="s">
        <v>3257</v>
      </c>
      <c r="W311" s="113" t="s">
        <v>3258</v>
      </c>
      <c r="X311" s="112" t="b">
        <v>0</v>
      </c>
      <c r="Y311" s="112" t="s">
        <v>1054</v>
      </c>
    </row>
    <row r="312" spans="1:25" ht="14.6" hidden="1" x14ac:dyDescent="0.4">
      <c r="A312" s="113" t="s">
        <v>637</v>
      </c>
      <c r="B312" s="113" t="s">
        <v>641</v>
      </c>
      <c r="C312" s="113" t="s">
        <v>641</v>
      </c>
      <c r="D312" s="112" t="b">
        <f t="shared" si="4"/>
        <v>1</v>
      </c>
      <c r="E312" s="113" t="s">
        <v>3106</v>
      </c>
      <c r="F312" s="113" t="s">
        <v>1160</v>
      </c>
      <c r="G312" s="113" t="s">
        <v>1183</v>
      </c>
      <c r="H312" s="113" t="s">
        <v>3113</v>
      </c>
      <c r="I312" s="113" t="s">
        <v>3114</v>
      </c>
      <c r="J312" s="113" t="s">
        <v>1591</v>
      </c>
      <c r="K312" s="113" t="s">
        <v>1592</v>
      </c>
      <c r="L312" s="113" t="s">
        <v>3713</v>
      </c>
      <c r="M312" s="113" t="s">
        <v>1841</v>
      </c>
      <c r="N312" s="113" t="s">
        <v>3108</v>
      </c>
      <c r="O312" s="113" t="s">
        <v>2742</v>
      </c>
      <c r="P312" s="113" t="s">
        <v>2742</v>
      </c>
      <c r="Q312" s="113" t="s">
        <v>3106</v>
      </c>
      <c r="R312" s="113" t="s">
        <v>3719</v>
      </c>
      <c r="S312" s="114">
        <v>43437</v>
      </c>
      <c r="U312" s="114">
        <v>43437.676606713001</v>
      </c>
      <c r="V312" s="113" t="s">
        <v>3257</v>
      </c>
      <c r="W312" s="113" t="s">
        <v>3258</v>
      </c>
      <c r="X312" s="112" t="b">
        <v>0</v>
      </c>
      <c r="Y312" s="112" t="s">
        <v>1054</v>
      </c>
    </row>
    <row r="313" spans="1:25" ht="14.6" hidden="1" x14ac:dyDescent="0.4">
      <c r="A313" s="113" t="s">
        <v>637</v>
      </c>
      <c r="B313" s="113" t="s">
        <v>641</v>
      </c>
      <c r="C313" s="113" t="s">
        <v>641</v>
      </c>
      <c r="D313" s="112" t="b">
        <f t="shared" si="4"/>
        <v>1</v>
      </c>
      <c r="E313" s="113" t="s">
        <v>3106</v>
      </c>
      <c r="F313" s="113" t="s">
        <v>1160</v>
      </c>
      <c r="G313" s="113" t="s">
        <v>1183</v>
      </c>
      <c r="H313" s="113" t="s">
        <v>3113</v>
      </c>
      <c r="I313" s="113" t="s">
        <v>3114</v>
      </c>
      <c r="J313" s="113" t="s">
        <v>1591</v>
      </c>
      <c r="K313" s="113" t="s">
        <v>1592</v>
      </c>
      <c r="L313" s="113" t="s">
        <v>3713</v>
      </c>
      <c r="M313" s="113" t="s">
        <v>1841</v>
      </c>
      <c r="N313" s="113" t="s">
        <v>3108</v>
      </c>
      <c r="O313" s="113" t="s">
        <v>2736</v>
      </c>
      <c r="P313" s="113" t="s">
        <v>2736</v>
      </c>
      <c r="Q313" s="113" t="s">
        <v>3106</v>
      </c>
      <c r="R313" s="113" t="s">
        <v>3720</v>
      </c>
      <c r="S313" s="114">
        <v>43437</v>
      </c>
      <c r="U313" s="114">
        <v>43437.670693749998</v>
      </c>
      <c r="V313" s="113" t="s">
        <v>3257</v>
      </c>
      <c r="W313" s="113" t="s">
        <v>3258</v>
      </c>
      <c r="X313" s="112" t="b">
        <v>0</v>
      </c>
      <c r="Y313" s="112" t="s">
        <v>1054</v>
      </c>
    </row>
    <row r="314" spans="1:25" ht="14.6" hidden="1" x14ac:dyDescent="0.4">
      <c r="A314" s="113" t="s">
        <v>637</v>
      </c>
      <c r="B314" s="113" t="s">
        <v>641</v>
      </c>
      <c r="C314" s="113" t="s">
        <v>641</v>
      </c>
      <c r="D314" s="112" t="b">
        <f t="shared" si="4"/>
        <v>1</v>
      </c>
      <c r="E314" s="113" t="s">
        <v>3106</v>
      </c>
      <c r="F314" s="113" t="s">
        <v>1160</v>
      </c>
      <c r="G314" s="113" t="s">
        <v>1183</v>
      </c>
      <c r="H314" s="113" t="s">
        <v>3113</v>
      </c>
      <c r="I314" s="113" t="s">
        <v>3114</v>
      </c>
      <c r="J314" s="113" t="s">
        <v>1591</v>
      </c>
      <c r="K314" s="113" t="s">
        <v>1592</v>
      </c>
      <c r="L314" s="113" t="s">
        <v>3713</v>
      </c>
      <c r="M314" s="113" t="s">
        <v>1841</v>
      </c>
      <c r="N314" s="113" t="s">
        <v>3108</v>
      </c>
      <c r="O314" s="113" t="s">
        <v>2729</v>
      </c>
      <c r="P314" s="113" t="s">
        <v>2729</v>
      </c>
      <c r="Q314" s="113" t="s">
        <v>3106</v>
      </c>
      <c r="R314" s="113" t="s">
        <v>3721</v>
      </c>
      <c r="S314" s="114">
        <v>43437</v>
      </c>
      <c r="U314" s="114">
        <v>43437.660284571801</v>
      </c>
      <c r="V314" s="113" t="s">
        <v>3257</v>
      </c>
      <c r="W314" s="113" t="s">
        <v>3258</v>
      </c>
      <c r="X314" s="112" t="b">
        <v>0</v>
      </c>
      <c r="Y314" s="112" t="s">
        <v>1054</v>
      </c>
    </row>
    <row r="315" spans="1:25" ht="14.6" hidden="1" x14ac:dyDescent="0.4">
      <c r="A315" s="113" t="s">
        <v>637</v>
      </c>
      <c r="B315" s="113" t="s">
        <v>640</v>
      </c>
      <c r="C315" s="113" t="s">
        <v>640</v>
      </c>
      <c r="D315" s="112" t="b">
        <f t="shared" si="4"/>
        <v>1</v>
      </c>
      <c r="E315" s="113" t="s">
        <v>3106</v>
      </c>
      <c r="F315" s="113" t="s">
        <v>1160</v>
      </c>
      <c r="G315" s="113" t="s">
        <v>1183</v>
      </c>
      <c r="H315" s="113" t="s">
        <v>3113</v>
      </c>
      <c r="I315" s="113" t="s">
        <v>3114</v>
      </c>
      <c r="J315" s="113" t="s">
        <v>1591</v>
      </c>
      <c r="K315" s="113" t="s">
        <v>1827</v>
      </c>
      <c r="L315" s="113" t="s">
        <v>3245</v>
      </c>
      <c r="M315" s="113" t="s">
        <v>1840</v>
      </c>
      <c r="N315" s="113" t="s">
        <v>3108</v>
      </c>
      <c r="O315" s="113" t="s">
        <v>2714</v>
      </c>
      <c r="P315" s="113" t="s">
        <v>3155</v>
      </c>
      <c r="Q315" s="113" t="s">
        <v>3106</v>
      </c>
      <c r="R315" s="113" t="s">
        <v>3722</v>
      </c>
      <c r="S315" s="114">
        <v>43437</v>
      </c>
      <c r="U315" s="114">
        <v>43437.652743946797</v>
      </c>
      <c r="V315" s="113" t="s">
        <v>3257</v>
      </c>
      <c r="W315" s="113" t="s">
        <v>3258</v>
      </c>
      <c r="X315" s="112" t="b">
        <v>1</v>
      </c>
      <c r="Y315" s="112" t="s">
        <v>1054</v>
      </c>
    </row>
    <row r="316" spans="1:25" ht="14.6" hidden="1" x14ac:dyDescent="0.4">
      <c r="A316" s="113" t="s">
        <v>637</v>
      </c>
      <c r="B316" s="113" t="s">
        <v>640</v>
      </c>
      <c r="C316" s="113" t="s">
        <v>640</v>
      </c>
      <c r="D316" s="112" t="b">
        <f t="shared" si="4"/>
        <v>1</v>
      </c>
      <c r="E316" s="113" t="s">
        <v>3106</v>
      </c>
      <c r="F316" s="113" t="s">
        <v>1160</v>
      </c>
      <c r="G316" s="113" t="s">
        <v>1183</v>
      </c>
      <c r="H316" s="113" t="s">
        <v>3113</v>
      </c>
      <c r="I316" s="113" t="s">
        <v>3114</v>
      </c>
      <c r="J316" s="113" t="s">
        <v>1591</v>
      </c>
      <c r="K316" s="113" t="s">
        <v>1827</v>
      </c>
      <c r="L316" s="113" t="s">
        <v>3245</v>
      </c>
      <c r="M316" s="113" t="s">
        <v>1840</v>
      </c>
      <c r="N316" s="113" t="s">
        <v>3108</v>
      </c>
      <c r="O316" s="113" t="s">
        <v>2711</v>
      </c>
      <c r="P316" s="113" t="s">
        <v>2711</v>
      </c>
      <c r="Q316" s="113" t="s">
        <v>3106</v>
      </c>
      <c r="R316" s="113" t="s">
        <v>3723</v>
      </c>
      <c r="S316" s="114">
        <v>43437</v>
      </c>
      <c r="U316" s="114">
        <v>43437.635924305599</v>
      </c>
      <c r="V316" s="113" t="s">
        <v>3257</v>
      </c>
      <c r="W316" s="113" t="s">
        <v>3258</v>
      </c>
      <c r="X316" s="112" t="b">
        <v>1</v>
      </c>
      <c r="Y316" s="112" t="s">
        <v>1054</v>
      </c>
    </row>
    <row r="317" spans="1:25" ht="14.6" hidden="1" x14ac:dyDescent="0.4">
      <c r="A317" s="113" t="s">
        <v>637</v>
      </c>
      <c r="B317" s="113" t="s">
        <v>640</v>
      </c>
      <c r="C317" s="113" t="s">
        <v>640</v>
      </c>
      <c r="D317" s="112" t="b">
        <f t="shared" si="4"/>
        <v>1</v>
      </c>
      <c r="E317" s="113" t="s">
        <v>3106</v>
      </c>
      <c r="F317" s="113" t="s">
        <v>1160</v>
      </c>
      <c r="G317" s="113" t="s">
        <v>1183</v>
      </c>
      <c r="H317" s="113" t="s">
        <v>3113</v>
      </c>
      <c r="I317" s="113" t="s">
        <v>3114</v>
      </c>
      <c r="J317" s="113" t="s">
        <v>1591</v>
      </c>
      <c r="K317" s="113" t="s">
        <v>1827</v>
      </c>
      <c r="L317" s="113" t="s">
        <v>3245</v>
      </c>
      <c r="M317" s="113" t="s">
        <v>1840</v>
      </c>
      <c r="N317" s="113" t="s">
        <v>3108</v>
      </c>
      <c r="O317" s="113" t="s">
        <v>2722</v>
      </c>
      <c r="P317" s="113" t="s">
        <v>2722</v>
      </c>
      <c r="Q317" s="113" t="s">
        <v>3106</v>
      </c>
      <c r="R317" s="113" t="s">
        <v>3724</v>
      </c>
      <c r="S317" s="114">
        <v>43437</v>
      </c>
      <c r="U317" s="114">
        <v>43437.626844328697</v>
      </c>
      <c r="V317" s="113" t="s">
        <v>3257</v>
      </c>
      <c r="W317" s="113" t="s">
        <v>3258</v>
      </c>
      <c r="X317" s="112" t="b">
        <v>1</v>
      </c>
      <c r="Y317" s="112" t="s">
        <v>1054</v>
      </c>
    </row>
    <row r="318" spans="1:25" ht="14.6" hidden="1" x14ac:dyDescent="0.4">
      <c r="A318" s="113" t="s">
        <v>637</v>
      </c>
      <c r="B318" s="113" t="s">
        <v>640</v>
      </c>
      <c r="C318" s="113" t="s">
        <v>640</v>
      </c>
      <c r="D318" s="112" t="b">
        <f t="shared" si="4"/>
        <v>1</v>
      </c>
      <c r="E318" s="113" t="s">
        <v>3106</v>
      </c>
      <c r="F318" s="113" t="s">
        <v>1160</v>
      </c>
      <c r="G318" s="113" t="s">
        <v>1183</v>
      </c>
      <c r="H318" s="113" t="s">
        <v>3113</v>
      </c>
      <c r="I318" s="113" t="s">
        <v>3114</v>
      </c>
      <c r="J318" s="113" t="s">
        <v>1591</v>
      </c>
      <c r="K318" s="113" t="s">
        <v>1827</v>
      </c>
      <c r="L318" s="113" t="s">
        <v>3245</v>
      </c>
      <c r="M318" s="113" t="s">
        <v>1840</v>
      </c>
      <c r="N318" s="113" t="s">
        <v>3108</v>
      </c>
      <c r="O318" s="113" t="s">
        <v>2736</v>
      </c>
      <c r="P318" s="113" t="s">
        <v>2736</v>
      </c>
      <c r="Q318" s="113" t="s">
        <v>3106</v>
      </c>
      <c r="R318" s="113" t="s">
        <v>3725</v>
      </c>
      <c r="S318" s="114">
        <v>43437</v>
      </c>
      <c r="U318" s="114">
        <v>43437.620911724502</v>
      </c>
      <c r="V318" s="113" t="s">
        <v>3257</v>
      </c>
      <c r="W318" s="113" t="s">
        <v>3258</v>
      </c>
      <c r="X318" s="112" t="b">
        <v>1</v>
      </c>
      <c r="Y318" s="112" t="s">
        <v>1054</v>
      </c>
    </row>
    <row r="319" spans="1:25" ht="14.6" hidden="1" x14ac:dyDescent="0.4">
      <c r="A319" s="113" t="s">
        <v>637</v>
      </c>
      <c r="B319" s="113" t="s">
        <v>640</v>
      </c>
      <c r="C319" s="113" t="s">
        <v>640</v>
      </c>
      <c r="D319" s="112" t="b">
        <f t="shared" si="4"/>
        <v>1</v>
      </c>
      <c r="E319" s="113" t="s">
        <v>3106</v>
      </c>
      <c r="F319" s="113" t="s">
        <v>1160</v>
      </c>
      <c r="G319" s="113" t="s">
        <v>1183</v>
      </c>
      <c r="H319" s="113" t="s">
        <v>3113</v>
      </c>
      <c r="I319" s="113" t="s">
        <v>3114</v>
      </c>
      <c r="J319" s="113" t="s">
        <v>1591</v>
      </c>
      <c r="K319" s="113" t="s">
        <v>1827</v>
      </c>
      <c r="L319" s="113" t="s">
        <v>3245</v>
      </c>
      <c r="M319" s="113" t="s">
        <v>1840</v>
      </c>
      <c r="N319" s="113" t="s">
        <v>3108</v>
      </c>
      <c r="O319" s="113" t="s">
        <v>3154</v>
      </c>
      <c r="P319" s="113" t="s">
        <v>3155</v>
      </c>
      <c r="Q319" s="113" t="s">
        <v>3106</v>
      </c>
      <c r="R319" s="113" t="s">
        <v>3323</v>
      </c>
      <c r="S319" s="114">
        <v>43437</v>
      </c>
      <c r="U319" s="114">
        <v>43437.613406169003</v>
      </c>
      <c r="V319" s="113" t="s">
        <v>3257</v>
      </c>
      <c r="W319" s="113" t="s">
        <v>3258</v>
      </c>
      <c r="X319" s="112" t="b">
        <v>1</v>
      </c>
      <c r="Y319" s="112" t="s">
        <v>1054</v>
      </c>
    </row>
    <row r="320" spans="1:25" ht="14.6" hidden="1" x14ac:dyDescent="0.4">
      <c r="A320" s="113" t="s">
        <v>637</v>
      </c>
      <c r="B320" s="113" t="s">
        <v>642</v>
      </c>
      <c r="C320" s="113" t="s">
        <v>642</v>
      </c>
      <c r="D320" s="112" t="b">
        <f t="shared" si="4"/>
        <v>1</v>
      </c>
      <c r="E320" s="113" t="s">
        <v>3106</v>
      </c>
      <c r="F320" s="113" t="s">
        <v>1160</v>
      </c>
      <c r="G320" s="113" t="s">
        <v>1183</v>
      </c>
      <c r="H320" s="113" t="s">
        <v>3113</v>
      </c>
      <c r="I320" s="113" t="s">
        <v>3114</v>
      </c>
      <c r="J320" s="113" t="s">
        <v>1258</v>
      </c>
      <c r="K320" s="113" t="s">
        <v>1259</v>
      </c>
      <c r="L320" s="113" t="s">
        <v>3115</v>
      </c>
      <c r="M320" s="113" t="s">
        <v>1842</v>
      </c>
      <c r="N320" s="113" t="s">
        <v>3108</v>
      </c>
      <c r="O320" s="113" t="s">
        <v>3154</v>
      </c>
      <c r="P320" s="113" t="s">
        <v>3155</v>
      </c>
      <c r="Q320" s="113" t="s">
        <v>3106</v>
      </c>
      <c r="R320" s="113" t="s">
        <v>3364</v>
      </c>
      <c r="S320" s="114">
        <v>43437</v>
      </c>
      <c r="U320" s="114">
        <v>43437.597782754601</v>
      </c>
      <c r="V320" s="113" t="s">
        <v>3257</v>
      </c>
      <c r="W320" s="113" t="s">
        <v>3258</v>
      </c>
      <c r="X320" s="112" t="b">
        <v>0</v>
      </c>
      <c r="Y320" s="112" t="s">
        <v>1054</v>
      </c>
    </row>
    <row r="321" spans="1:25" ht="14.6" hidden="1" x14ac:dyDescent="0.4">
      <c r="A321" s="113" t="s">
        <v>637</v>
      </c>
      <c r="B321" s="113" t="s">
        <v>642</v>
      </c>
      <c r="C321" s="113" t="s">
        <v>642</v>
      </c>
      <c r="D321" s="112" t="b">
        <f t="shared" si="4"/>
        <v>1</v>
      </c>
      <c r="E321" s="113" t="s">
        <v>3106</v>
      </c>
      <c r="F321" s="113" t="s">
        <v>1160</v>
      </c>
      <c r="G321" s="113" t="s">
        <v>1183</v>
      </c>
      <c r="H321" s="113" t="s">
        <v>3113</v>
      </c>
      <c r="I321" s="113" t="s">
        <v>3114</v>
      </c>
      <c r="J321" s="113" t="s">
        <v>1258</v>
      </c>
      <c r="K321" s="113" t="s">
        <v>1259</v>
      </c>
      <c r="L321" s="113" t="s">
        <v>3115</v>
      </c>
      <c r="M321" s="113" t="s">
        <v>1842</v>
      </c>
      <c r="N321" s="113" t="s">
        <v>3108</v>
      </c>
      <c r="O321" s="113" t="s">
        <v>2714</v>
      </c>
      <c r="P321" s="113" t="s">
        <v>3155</v>
      </c>
      <c r="Q321" s="113" t="s">
        <v>3106</v>
      </c>
      <c r="R321" s="113" t="s">
        <v>3726</v>
      </c>
      <c r="S321" s="114">
        <v>43437</v>
      </c>
      <c r="U321" s="114">
        <v>43437.526869942099</v>
      </c>
      <c r="V321" s="113" t="s">
        <v>3257</v>
      </c>
      <c r="W321" s="113" t="s">
        <v>3258</v>
      </c>
      <c r="X321" s="112" t="b">
        <v>0</v>
      </c>
      <c r="Y321" s="112" t="s">
        <v>1054</v>
      </c>
    </row>
    <row r="322" spans="1:25" ht="14.6" hidden="1" x14ac:dyDescent="0.4">
      <c r="A322" s="113" t="s">
        <v>637</v>
      </c>
      <c r="B322" s="113" t="s">
        <v>642</v>
      </c>
      <c r="C322" s="113" t="s">
        <v>642</v>
      </c>
      <c r="D322" s="112" t="b">
        <f t="shared" si="4"/>
        <v>1</v>
      </c>
      <c r="E322" s="113" t="s">
        <v>3106</v>
      </c>
      <c r="F322" s="113" t="s">
        <v>1160</v>
      </c>
      <c r="G322" s="113" t="s">
        <v>1183</v>
      </c>
      <c r="H322" s="113" t="s">
        <v>3113</v>
      </c>
      <c r="I322" s="113" t="s">
        <v>3114</v>
      </c>
      <c r="J322" s="113" t="s">
        <v>1258</v>
      </c>
      <c r="K322" s="113" t="s">
        <v>1259</v>
      </c>
      <c r="L322" s="113" t="s">
        <v>3115</v>
      </c>
      <c r="M322" s="113" t="s">
        <v>1842</v>
      </c>
      <c r="N322" s="113" t="s">
        <v>3108</v>
      </c>
      <c r="O322" s="113" t="s">
        <v>2711</v>
      </c>
      <c r="P322" s="113" t="s">
        <v>2711</v>
      </c>
      <c r="Q322" s="113" t="s">
        <v>3106</v>
      </c>
      <c r="R322" s="113" t="s">
        <v>3727</v>
      </c>
      <c r="S322" s="114">
        <v>43437</v>
      </c>
      <c r="U322" s="114">
        <v>43437.494538969899</v>
      </c>
      <c r="V322" s="113" t="s">
        <v>3257</v>
      </c>
      <c r="W322" s="113" t="s">
        <v>3258</v>
      </c>
      <c r="X322" s="112" t="b">
        <v>0</v>
      </c>
      <c r="Y322" s="112" t="s">
        <v>1054</v>
      </c>
    </row>
    <row r="323" spans="1:25" ht="14.6" hidden="1" x14ac:dyDescent="0.4">
      <c r="A323" s="113" t="s">
        <v>637</v>
      </c>
      <c r="B323" s="113" t="s">
        <v>642</v>
      </c>
      <c r="C323" s="113" t="s">
        <v>642</v>
      </c>
      <c r="D323" s="112" t="b">
        <f t="shared" ref="D323:D386" si="5">B323=C323</f>
        <v>1</v>
      </c>
      <c r="E323" s="113" t="s">
        <v>3106</v>
      </c>
      <c r="F323" s="113" t="s">
        <v>1160</v>
      </c>
      <c r="G323" s="113" t="s">
        <v>1183</v>
      </c>
      <c r="H323" s="113" t="s">
        <v>3113</v>
      </c>
      <c r="I323" s="113" t="s">
        <v>3114</v>
      </c>
      <c r="J323" s="113" t="s">
        <v>1258</v>
      </c>
      <c r="K323" s="113" t="s">
        <v>1259</v>
      </c>
      <c r="L323" s="113" t="s">
        <v>3115</v>
      </c>
      <c r="M323" s="113" t="s">
        <v>1842</v>
      </c>
      <c r="N323" s="113" t="s">
        <v>3108</v>
      </c>
      <c r="O323" s="113" t="s">
        <v>2722</v>
      </c>
      <c r="P323" s="113" t="s">
        <v>2722</v>
      </c>
      <c r="Q323" s="113" t="s">
        <v>3106</v>
      </c>
      <c r="R323" s="113" t="s">
        <v>3728</v>
      </c>
      <c r="S323" s="114">
        <v>43437</v>
      </c>
      <c r="U323" s="114">
        <v>43437.482929664402</v>
      </c>
      <c r="V323" s="113" t="s">
        <v>3257</v>
      </c>
      <c r="W323" s="113" t="s">
        <v>3258</v>
      </c>
      <c r="X323" s="112" t="b">
        <v>0</v>
      </c>
      <c r="Y323" s="112" t="s">
        <v>1054</v>
      </c>
    </row>
    <row r="324" spans="1:25" ht="14.6" hidden="1" x14ac:dyDescent="0.4">
      <c r="A324" s="113" t="s">
        <v>565</v>
      </c>
      <c r="B324" s="113" t="s">
        <v>566</v>
      </c>
      <c r="C324" s="113" t="s">
        <v>566</v>
      </c>
      <c r="D324" s="112" t="b">
        <f t="shared" si="5"/>
        <v>1</v>
      </c>
      <c r="E324" s="113" t="s">
        <v>3106</v>
      </c>
      <c r="F324" s="113" t="s">
        <v>1196</v>
      </c>
      <c r="G324" s="113" t="s">
        <v>1620</v>
      </c>
      <c r="H324" s="113" t="s">
        <v>3729</v>
      </c>
      <c r="I324" s="113" t="s">
        <v>3730</v>
      </c>
      <c r="J324" s="113" t="s">
        <v>1196</v>
      </c>
      <c r="K324" s="113" t="s">
        <v>1620</v>
      </c>
      <c r="L324" s="113" t="s">
        <v>3729</v>
      </c>
      <c r="M324" s="113" t="s">
        <v>1766</v>
      </c>
      <c r="N324" s="113" t="s">
        <v>3108</v>
      </c>
      <c r="O324" s="113" t="s">
        <v>2722</v>
      </c>
      <c r="P324" s="113" t="s">
        <v>2722</v>
      </c>
      <c r="Q324" s="113" t="s">
        <v>3106</v>
      </c>
      <c r="R324" s="113" t="s">
        <v>3731</v>
      </c>
      <c r="S324" s="114">
        <v>43431</v>
      </c>
      <c r="U324" s="114">
        <v>43434.454655358801</v>
      </c>
      <c r="V324" s="113" t="s">
        <v>3732</v>
      </c>
      <c r="W324" s="113" t="s">
        <v>3733</v>
      </c>
      <c r="X324" s="112" t="b">
        <v>1</v>
      </c>
    </row>
    <row r="325" spans="1:25" ht="14.6" hidden="1" x14ac:dyDescent="0.4">
      <c r="A325" s="113" t="s">
        <v>972</v>
      </c>
      <c r="B325" s="113" t="s">
        <v>973</v>
      </c>
      <c r="C325" s="113" t="s">
        <v>973</v>
      </c>
      <c r="D325" s="112" t="b">
        <f t="shared" si="5"/>
        <v>1</v>
      </c>
      <c r="E325" s="113" t="s">
        <v>3106</v>
      </c>
      <c r="F325" s="113" t="s">
        <v>1639</v>
      </c>
      <c r="G325" s="113" t="s">
        <v>1684</v>
      </c>
      <c r="H325" s="113" t="s">
        <v>3183</v>
      </c>
      <c r="I325" s="113" t="s">
        <v>3734</v>
      </c>
      <c r="J325" s="113" t="s">
        <v>1639</v>
      </c>
      <c r="K325" s="113" t="s">
        <v>1684</v>
      </c>
      <c r="L325" s="113" t="s">
        <v>3183</v>
      </c>
      <c r="M325" s="113" t="s">
        <v>2258</v>
      </c>
      <c r="N325" s="113" t="s">
        <v>3108</v>
      </c>
      <c r="O325" s="113" t="s">
        <v>2711</v>
      </c>
      <c r="P325" s="113" t="s">
        <v>2711</v>
      </c>
      <c r="Q325" s="113" t="s">
        <v>3106</v>
      </c>
      <c r="R325" s="113" t="s">
        <v>3735</v>
      </c>
      <c r="S325" s="114">
        <v>43413</v>
      </c>
      <c r="U325" s="114">
        <v>43423.5505344907</v>
      </c>
      <c r="V325" s="113" t="s">
        <v>3736</v>
      </c>
      <c r="W325" s="113" t="s">
        <v>3187</v>
      </c>
      <c r="X325" s="112" t="b">
        <v>1</v>
      </c>
      <c r="Y325" s="117" t="s">
        <v>1103</v>
      </c>
    </row>
    <row r="326" spans="1:25" ht="14.6" hidden="1" x14ac:dyDescent="0.4">
      <c r="A326" s="113" t="s">
        <v>1015</v>
      </c>
      <c r="B326" s="113" t="s">
        <v>1016</v>
      </c>
      <c r="C326" s="113" t="s">
        <v>1016</v>
      </c>
      <c r="D326" s="112" t="b">
        <f t="shared" si="5"/>
        <v>1</v>
      </c>
      <c r="E326" s="113" t="s">
        <v>3106</v>
      </c>
      <c r="F326" s="113" t="s">
        <v>1396</v>
      </c>
      <c r="G326" s="113" t="s">
        <v>1397</v>
      </c>
      <c r="H326" s="113" t="s">
        <v>3176</v>
      </c>
      <c r="I326" s="113" t="s">
        <v>3737</v>
      </c>
      <c r="J326" s="113" t="s">
        <v>1396</v>
      </c>
      <c r="K326" s="113" t="s">
        <v>1397</v>
      </c>
      <c r="L326" s="113" t="s">
        <v>3176</v>
      </c>
      <c r="M326" s="113" t="s">
        <v>2289</v>
      </c>
      <c r="N326" s="113" t="s">
        <v>3108</v>
      </c>
      <c r="O326" s="113" t="s">
        <v>2714</v>
      </c>
      <c r="P326" s="113" t="s">
        <v>3155</v>
      </c>
      <c r="Q326" s="113" t="s">
        <v>3106</v>
      </c>
      <c r="R326" s="113" t="s">
        <v>3738</v>
      </c>
      <c r="S326" s="114">
        <v>43419</v>
      </c>
      <c r="U326" s="114">
        <v>43423.498795949097</v>
      </c>
      <c r="V326" s="113" t="s">
        <v>3739</v>
      </c>
      <c r="W326" s="113" t="s">
        <v>3740</v>
      </c>
      <c r="X326" s="112" t="b">
        <v>1</v>
      </c>
      <c r="Y326" s="112" t="s">
        <v>1118</v>
      </c>
    </row>
    <row r="327" spans="1:25" ht="14.6" hidden="1" x14ac:dyDescent="0.4">
      <c r="A327" s="113" t="s">
        <v>1015</v>
      </c>
      <c r="B327" s="113" t="s">
        <v>1016</v>
      </c>
      <c r="C327" s="113" t="s">
        <v>1016</v>
      </c>
      <c r="D327" s="112" t="b">
        <f t="shared" si="5"/>
        <v>1</v>
      </c>
      <c r="E327" s="113" t="s">
        <v>3106</v>
      </c>
      <c r="F327" s="113" t="s">
        <v>1396</v>
      </c>
      <c r="G327" s="113" t="s">
        <v>1397</v>
      </c>
      <c r="H327" s="113" t="s">
        <v>3176</v>
      </c>
      <c r="I327" s="113" t="s">
        <v>3737</v>
      </c>
      <c r="J327" s="113" t="s">
        <v>1396</v>
      </c>
      <c r="K327" s="113" t="s">
        <v>1397</v>
      </c>
      <c r="L327" s="113" t="s">
        <v>3176</v>
      </c>
      <c r="M327" s="113" t="s">
        <v>2289</v>
      </c>
      <c r="N327" s="113" t="s">
        <v>3108</v>
      </c>
      <c r="O327" s="113" t="s">
        <v>2711</v>
      </c>
      <c r="P327" s="113" t="s">
        <v>2711</v>
      </c>
      <c r="Q327" s="113" t="s">
        <v>3106</v>
      </c>
      <c r="R327" s="113" t="s">
        <v>3741</v>
      </c>
      <c r="S327" s="114">
        <v>43419</v>
      </c>
      <c r="U327" s="114">
        <v>43423.475981053198</v>
      </c>
      <c r="V327" s="113" t="s">
        <v>3739</v>
      </c>
      <c r="W327" s="113" t="s">
        <v>3740</v>
      </c>
      <c r="X327" s="112" t="b">
        <v>1</v>
      </c>
      <c r="Y327" s="112" t="s">
        <v>1118</v>
      </c>
    </row>
    <row r="328" spans="1:25" ht="14.6" hidden="1" x14ac:dyDescent="0.4">
      <c r="A328" s="113" t="s">
        <v>86</v>
      </c>
      <c r="B328" s="113" t="s">
        <v>87</v>
      </c>
      <c r="C328" s="113" t="s">
        <v>87</v>
      </c>
      <c r="D328" s="112" t="b">
        <f t="shared" si="5"/>
        <v>1</v>
      </c>
      <c r="E328" s="113" t="s">
        <v>3106</v>
      </c>
      <c r="F328" s="113" t="s">
        <v>1160</v>
      </c>
      <c r="G328" s="113" t="s">
        <v>1183</v>
      </c>
      <c r="H328" s="113" t="s">
        <v>3113</v>
      </c>
      <c r="I328" s="113" t="s">
        <v>3742</v>
      </c>
      <c r="J328" s="113" t="s">
        <v>1160</v>
      </c>
      <c r="K328" s="113" t="s">
        <v>1183</v>
      </c>
      <c r="L328" s="113" t="s">
        <v>3113</v>
      </c>
      <c r="M328" s="113" t="s">
        <v>1261</v>
      </c>
      <c r="N328" s="113" t="s">
        <v>3108</v>
      </c>
      <c r="O328" s="113" t="s">
        <v>3154</v>
      </c>
      <c r="P328" s="113" t="s">
        <v>3155</v>
      </c>
      <c r="Q328" s="113" t="s">
        <v>3106</v>
      </c>
      <c r="R328" s="113" t="s">
        <v>3435</v>
      </c>
      <c r="S328" s="114">
        <v>43420</v>
      </c>
      <c r="U328" s="114">
        <v>43420.5026840625</v>
      </c>
      <c r="V328" s="113" t="s">
        <v>3743</v>
      </c>
      <c r="W328" s="113" t="s">
        <v>3744</v>
      </c>
      <c r="X328" s="112" t="b">
        <v>1</v>
      </c>
    </row>
    <row r="329" spans="1:25" ht="14.6" hidden="1" x14ac:dyDescent="0.4">
      <c r="A329" s="113" t="s">
        <v>86</v>
      </c>
      <c r="B329" s="113" t="s">
        <v>87</v>
      </c>
      <c r="C329" s="113" t="s">
        <v>87</v>
      </c>
      <c r="D329" s="112" t="b">
        <f t="shared" si="5"/>
        <v>1</v>
      </c>
      <c r="E329" s="113" t="s">
        <v>3106</v>
      </c>
      <c r="F329" s="113" t="s">
        <v>1160</v>
      </c>
      <c r="G329" s="113" t="s">
        <v>1183</v>
      </c>
      <c r="H329" s="113" t="s">
        <v>3113</v>
      </c>
      <c r="I329" s="113" t="s">
        <v>3742</v>
      </c>
      <c r="J329" s="113" t="s">
        <v>1160</v>
      </c>
      <c r="K329" s="113" t="s">
        <v>1183</v>
      </c>
      <c r="L329" s="113" t="s">
        <v>3113</v>
      </c>
      <c r="M329" s="113" t="s">
        <v>1261</v>
      </c>
      <c r="N329" s="113" t="s">
        <v>3108</v>
      </c>
      <c r="O329" s="113" t="s">
        <v>2711</v>
      </c>
      <c r="P329" s="113" t="s">
        <v>2711</v>
      </c>
      <c r="Q329" s="113" t="s">
        <v>3106</v>
      </c>
      <c r="R329" s="113" t="s">
        <v>3745</v>
      </c>
      <c r="S329" s="114">
        <v>43420</v>
      </c>
      <c r="U329" s="114">
        <v>43420.484358483802</v>
      </c>
      <c r="V329" s="113" t="s">
        <v>3743</v>
      </c>
      <c r="W329" s="113" t="s">
        <v>3744</v>
      </c>
      <c r="X329" s="112" t="b">
        <v>1</v>
      </c>
    </row>
    <row r="330" spans="1:25" ht="14.6" hidden="1" x14ac:dyDescent="0.4">
      <c r="A330" s="113" t="s">
        <v>61</v>
      </c>
      <c r="B330" s="113" t="s">
        <v>62</v>
      </c>
      <c r="C330" s="113" t="s">
        <v>3746</v>
      </c>
      <c r="D330" s="112" t="b">
        <f t="shared" si="5"/>
        <v>0</v>
      </c>
      <c r="E330" s="113" t="s">
        <v>3106</v>
      </c>
      <c r="F330" s="113" t="s">
        <v>1160</v>
      </c>
      <c r="G330" s="113" t="s">
        <v>1228</v>
      </c>
      <c r="H330" s="113" t="s">
        <v>3247</v>
      </c>
      <c r="I330" s="113" t="s">
        <v>3747</v>
      </c>
      <c r="J330" s="113" t="s">
        <v>1160</v>
      </c>
      <c r="K330" s="113" t="s">
        <v>1228</v>
      </c>
      <c r="L330" s="113" t="s">
        <v>3247</v>
      </c>
      <c r="M330" s="113" t="s">
        <v>1229</v>
      </c>
      <c r="N330" s="113" t="s">
        <v>3108</v>
      </c>
      <c r="O330" s="113" t="s">
        <v>2722</v>
      </c>
      <c r="P330" s="113" t="s">
        <v>2722</v>
      </c>
      <c r="Q330" s="113" t="s">
        <v>3106</v>
      </c>
      <c r="R330" s="113" t="s">
        <v>3748</v>
      </c>
      <c r="S330" s="114">
        <v>43411</v>
      </c>
      <c r="U330" s="114">
        <v>43418.441900729202</v>
      </c>
      <c r="V330" s="113" t="s">
        <v>3749</v>
      </c>
      <c r="W330" s="113" t="s">
        <v>3750</v>
      </c>
      <c r="X330" s="112" t="b">
        <v>1</v>
      </c>
    </row>
    <row r="331" spans="1:25" ht="14.6" hidden="1" x14ac:dyDescent="0.4">
      <c r="A331" s="113" t="s">
        <v>637</v>
      </c>
      <c r="B331" s="113" t="s">
        <v>652</v>
      </c>
      <c r="C331" s="113" t="s">
        <v>3543</v>
      </c>
      <c r="D331" s="112" t="b">
        <f t="shared" si="5"/>
        <v>0</v>
      </c>
      <c r="E331" s="113" t="s">
        <v>3106</v>
      </c>
      <c r="F331" s="113" t="s">
        <v>1160</v>
      </c>
      <c r="G331" s="113" t="s">
        <v>1183</v>
      </c>
      <c r="H331" s="113" t="s">
        <v>3113</v>
      </c>
      <c r="I331" s="113" t="s">
        <v>3114</v>
      </c>
      <c r="J331" s="113" t="s">
        <v>1160</v>
      </c>
      <c r="K331" s="113" t="s">
        <v>1183</v>
      </c>
      <c r="L331" s="113" t="s">
        <v>3113</v>
      </c>
      <c r="M331" s="113" t="s">
        <v>1896</v>
      </c>
      <c r="N331" s="113" t="s">
        <v>3108</v>
      </c>
      <c r="O331" s="113" t="s">
        <v>2740</v>
      </c>
      <c r="P331" s="113" t="s">
        <v>2740</v>
      </c>
      <c r="Q331" s="113" t="s">
        <v>3106</v>
      </c>
      <c r="R331" s="113" t="s">
        <v>3751</v>
      </c>
      <c r="S331" s="114">
        <v>43405</v>
      </c>
      <c r="U331" s="114">
        <v>43412.570039849503</v>
      </c>
      <c r="V331" s="113" t="s">
        <v>3257</v>
      </c>
      <c r="W331" s="113" t="s">
        <v>3258</v>
      </c>
      <c r="X331" s="112" t="b">
        <v>0</v>
      </c>
      <c r="Y331" s="117"/>
    </row>
    <row r="332" spans="1:25" ht="14.6" hidden="1" x14ac:dyDescent="0.4">
      <c r="A332" s="113" t="s">
        <v>637</v>
      </c>
      <c r="B332" s="113" t="s">
        <v>652</v>
      </c>
      <c r="C332" s="113" t="s">
        <v>3543</v>
      </c>
      <c r="D332" s="112" t="b">
        <f t="shared" si="5"/>
        <v>0</v>
      </c>
      <c r="E332" s="113" t="s">
        <v>3106</v>
      </c>
      <c r="F332" s="113" t="s">
        <v>1160</v>
      </c>
      <c r="G332" s="113" t="s">
        <v>1183</v>
      </c>
      <c r="H332" s="113" t="s">
        <v>3113</v>
      </c>
      <c r="I332" s="113" t="s">
        <v>3114</v>
      </c>
      <c r="J332" s="113" t="s">
        <v>1160</v>
      </c>
      <c r="K332" s="113" t="s">
        <v>1183</v>
      </c>
      <c r="L332" s="113" t="s">
        <v>3113</v>
      </c>
      <c r="M332" s="113" t="s">
        <v>1896</v>
      </c>
      <c r="N332" s="113" t="s">
        <v>3108</v>
      </c>
      <c r="O332" s="113" t="s">
        <v>2742</v>
      </c>
      <c r="P332" s="113" t="s">
        <v>2742</v>
      </c>
      <c r="Q332" s="113" t="s">
        <v>3106</v>
      </c>
      <c r="R332" s="113" t="s">
        <v>3752</v>
      </c>
      <c r="S332" s="114">
        <v>43405</v>
      </c>
      <c r="U332" s="114">
        <v>43412.5606638889</v>
      </c>
      <c r="V332" s="113" t="s">
        <v>3257</v>
      </c>
      <c r="W332" s="113" t="s">
        <v>3258</v>
      </c>
      <c r="X332" s="112" t="b">
        <v>0</v>
      </c>
      <c r="Y332" s="117"/>
    </row>
    <row r="333" spans="1:25" ht="14.6" hidden="1" x14ac:dyDescent="0.4">
      <c r="A333" s="113" t="s">
        <v>795</v>
      </c>
      <c r="B333" s="113" t="s">
        <v>796</v>
      </c>
      <c r="C333" s="113" t="s">
        <v>796</v>
      </c>
      <c r="D333" s="112" t="b">
        <f t="shared" si="5"/>
        <v>1</v>
      </c>
      <c r="E333" s="113" t="s">
        <v>3106</v>
      </c>
      <c r="F333" s="113" t="s">
        <v>1160</v>
      </c>
      <c r="G333" s="113" t="s">
        <v>1161</v>
      </c>
      <c r="H333" s="113" t="s">
        <v>3132</v>
      </c>
      <c r="I333" s="113" t="s">
        <v>2120</v>
      </c>
      <c r="J333" s="113" t="s">
        <v>1160</v>
      </c>
      <c r="K333" s="113" t="s">
        <v>1161</v>
      </c>
      <c r="L333" s="113" t="s">
        <v>3132</v>
      </c>
      <c r="M333" s="113" t="s">
        <v>2120</v>
      </c>
      <c r="N333" s="113" t="s">
        <v>3108</v>
      </c>
      <c r="O333" s="113" t="s">
        <v>3154</v>
      </c>
      <c r="P333" s="113" t="s">
        <v>3155</v>
      </c>
      <c r="Q333" s="113" t="s">
        <v>3106</v>
      </c>
      <c r="R333" s="113" t="s">
        <v>3438</v>
      </c>
      <c r="S333" s="114">
        <v>43409</v>
      </c>
      <c r="U333" s="114">
        <v>43409.492887499997</v>
      </c>
      <c r="V333" s="113" t="s">
        <v>3753</v>
      </c>
      <c r="W333" s="113" t="s">
        <v>3754</v>
      </c>
      <c r="X333" s="112" t="b">
        <v>1</v>
      </c>
      <c r="Y333" s="112" t="s">
        <v>1050</v>
      </c>
    </row>
    <row r="334" spans="1:25" ht="14.6" hidden="1" x14ac:dyDescent="0.4">
      <c r="A334" s="113" t="s">
        <v>795</v>
      </c>
      <c r="B334" s="113" t="s">
        <v>796</v>
      </c>
      <c r="C334" s="113" t="s">
        <v>796</v>
      </c>
      <c r="D334" s="112" t="b">
        <f t="shared" si="5"/>
        <v>1</v>
      </c>
      <c r="E334" s="113" t="s">
        <v>3106</v>
      </c>
      <c r="F334" s="113" t="s">
        <v>1160</v>
      </c>
      <c r="G334" s="113" t="s">
        <v>1161</v>
      </c>
      <c r="H334" s="113" t="s">
        <v>3132</v>
      </c>
      <c r="I334" s="113" t="s">
        <v>2120</v>
      </c>
      <c r="J334" s="113" t="s">
        <v>1160</v>
      </c>
      <c r="K334" s="113" t="s">
        <v>1161</v>
      </c>
      <c r="L334" s="113" t="s">
        <v>3132</v>
      </c>
      <c r="M334" s="113" t="s">
        <v>2120</v>
      </c>
      <c r="N334" s="113" t="s">
        <v>3108</v>
      </c>
      <c r="O334" s="113" t="s">
        <v>2722</v>
      </c>
      <c r="P334" s="113" t="s">
        <v>2722</v>
      </c>
      <c r="Q334" s="113" t="s">
        <v>3106</v>
      </c>
      <c r="R334" s="113" t="s">
        <v>3755</v>
      </c>
      <c r="S334" s="114">
        <v>43409</v>
      </c>
      <c r="U334" s="114">
        <v>43409.461292824097</v>
      </c>
      <c r="V334" s="113" t="s">
        <v>3753</v>
      </c>
      <c r="W334" s="113" t="s">
        <v>3754</v>
      </c>
      <c r="X334" s="112" t="b">
        <v>1</v>
      </c>
      <c r="Y334" s="112" t="s">
        <v>1050</v>
      </c>
    </row>
    <row r="335" spans="1:25" ht="14.6" hidden="1" x14ac:dyDescent="0.4">
      <c r="A335" s="113" t="s">
        <v>795</v>
      </c>
      <c r="B335" s="113" t="s">
        <v>796</v>
      </c>
      <c r="C335" s="113" t="s">
        <v>796</v>
      </c>
      <c r="D335" s="112" t="b">
        <f t="shared" si="5"/>
        <v>1</v>
      </c>
      <c r="E335" s="113" t="s">
        <v>3106</v>
      </c>
      <c r="F335" s="113" t="s">
        <v>1160</v>
      </c>
      <c r="G335" s="113" t="s">
        <v>1161</v>
      </c>
      <c r="H335" s="113" t="s">
        <v>3132</v>
      </c>
      <c r="I335" s="113" t="s">
        <v>2120</v>
      </c>
      <c r="J335" s="113" t="s">
        <v>1160</v>
      </c>
      <c r="K335" s="113" t="s">
        <v>1161</v>
      </c>
      <c r="L335" s="113" t="s">
        <v>3132</v>
      </c>
      <c r="M335" s="113" t="s">
        <v>2120</v>
      </c>
      <c r="N335" s="113" t="s">
        <v>3108</v>
      </c>
      <c r="O335" s="113" t="s">
        <v>2711</v>
      </c>
      <c r="P335" s="113" t="s">
        <v>2711</v>
      </c>
      <c r="Q335" s="113" t="s">
        <v>3106</v>
      </c>
      <c r="R335" s="113" t="s">
        <v>3756</v>
      </c>
      <c r="S335" s="114">
        <v>43409</v>
      </c>
      <c r="U335" s="114">
        <v>43409.456449224497</v>
      </c>
      <c r="V335" s="113" t="s">
        <v>3753</v>
      </c>
      <c r="W335" s="113" t="s">
        <v>3754</v>
      </c>
      <c r="X335" s="112" t="b">
        <v>1</v>
      </c>
      <c r="Y335" s="112" t="s">
        <v>1050</v>
      </c>
    </row>
    <row r="336" spans="1:25" ht="14.6" hidden="1" x14ac:dyDescent="0.4">
      <c r="A336" s="113" t="s">
        <v>795</v>
      </c>
      <c r="B336" s="113" t="s">
        <v>796</v>
      </c>
      <c r="C336" s="113" t="s">
        <v>796</v>
      </c>
      <c r="D336" s="112" t="b">
        <f t="shared" si="5"/>
        <v>1</v>
      </c>
      <c r="E336" s="113" t="s">
        <v>3106</v>
      </c>
      <c r="F336" s="113" t="s">
        <v>1160</v>
      </c>
      <c r="G336" s="113" t="s">
        <v>1161</v>
      </c>
      <c r="H336" s="113" t="s">
        <v>3132</v>
      </c>
      <c r="I336" s="113" t="s">
        <v>2120</v>
      </c>
      <c r="J336" s="113" t="s">
        <v>1160</v>
      </c>
      <c r="K336" s="113" t="s">
        <v>1161</v>
      </c>
      <c r="L336" s="113" t="s">
        <v>3132</v>
      </c>
      <c r="M336" s="113" t="s">
        <v>2120</v>
      </c>
      <c r="N336" s="113" t="s">
        <v>3108</v>
      </c>
      <c r="O336" s="113" t="s">
        <v>2740</v>
      </c>
      <c r="P336" s="113" t="s">
        <v>2740</v>
      </c>
      <c r="Q336" s="113" t="s">
        <v>3106</v>
      </c>
      <c r="R336" s="113" t="s">
        <v>3757</v>
      </c>
      <c r="S336" s="114">
        <v>43409</v>
      </c>
      <c r="U336" s="114">
        <v>43409.452228588001</v>
      </c>
      <c r="V336" s="113" t="s">
        <v>3753</v>
      </c>
      <c r="W336" s="113" t="s">
        <v>3754</v>
      </c>
      <c r="X336" s="112" t="b">
        <v>1</v>
      </c>
      <c r="Y336" s="112" t="s">
        <v>1050</v>
      </c>
    </row>
    <row r="337" spans="1:25" ht="14.6" hidden="1" x14ac:dyDescent="0.4">
      <c r="A337" s="113" t="s">
        <v>795</v>
      </c>
      <c r="B337" s="113" t="s">
        <v>796</v>
      </c>
      <c r="C337" s="113" t="s">
        <v>796</v>
      </c>
      <c r="D337" s="112" t="b">
        <f t="shared" si="5"/>
        <v>1</v>
      </c>
      <c r="E337" s="113" t="s">
        <v>3106</v>
      </c>
      <c r="F337" s="113" t="s">
        <v>1160</v>
      </c>
      <c r="G337" s="113" t="s">
        <v>1161</v>
      </c>
      <c r="H337" s="113" t="s">
        <v>3132</v>
      </c>
      <c r="I337" s="113" t="s">
        <v>2120</v>
      </c>
      <c r="J337" s="113" t="s">
        <v>1160</v>
      </c>
      <c r="K337" s="113" t="s">
        <v>1161</v>
      </c>
      <c r="L337" s="113" t="s">
        <v>3132</v>
      </c>
      <c r="M337" s="113" t="s">
        <v>2120</v>
      </c>
      <c r="N337" s="113" t="s">
        <v>3108</v>
      </c>
      <c r="O337" s="113" t="s">
        <v>2742</v>
      </c>
      <c r="P337" s="113" t="s">
        <v>2742</v>
      </c>
      <c r="Q337" s="113" t="s">
        <v>3106</v>
      </c>
      <c r="R337" s="113" t="s">
        <v>3758</v>
      </c>
      <c r="S337" s="114">
        <v>43409</v>
      </c>
      <c r="U337" s="114">
        <v>43409.442821909703</v>
      </c>
      <c r="V337" s="113" t="s">
        <v>3753</v>
      </c>
      <c r="W337" s="113" t="s">
        <v>3754</v>
      </c>
      <c r="X337" s="112" t="b">
        <v>1</v>
      </c>
      <c r="Y337" s="112" t="s">
        <v>1050</v>
      </c>
    </row>
    <row r="338" spans="1:25" ht="14.6" hidden="1" x14ac:dyDescent="0.4">
      <c r="A338" s="113" t="s">
        <v>637</v>
      </c>
      <c r="B338" s="113" t="s">
        <v>649</v>
      </c>
      <c r="C338" s="113" t="s">
        <v>3543</v>
      </c>
      <c r="D338" s="112" t="b">
        <f t="shared" si="5"/>
        <v>0</v>
      </c>
      <c r="E338" s="113" t="s">
        <v>3106</v>
      </c>
      <c r="F338" s="113" t="s">
        <v>1160</v>
      </c>
      <c r="G338" s="113" t="s">
        <v>1183</v>
      </c>
      <c r="H338" s="113" t="s">
        <v>3113</v>
      </c>
      <c r="I338" s="113" t="s">
        <v>3114</v>
      </c>
      <c r="J338" s="113" t="s">
        <v>1160</v>
      </c>
      <c r="K338" s="113" t="s">
        <v>1183</v>
      </c>
      <c r="L338" s="113" t="s">
        <v>3113</v>
      </c>
      <c r="M338" s="113" t="s">
        <v>1893</v>
      </c>
      <c r="N338" s="113" t="s">
        <v>3108</v>
      </c>
      <c r="O338" s="113" t="s">
        <v>2714</v>
      </c>
      <c r="P338" s="113" t="s">
        <v>3155</v>
      </c>
      <c r="Q338" s="113" t="s">
        <v>3106</v>
      </c>
      <c r="R338" s="113" t="s">
        <v>3759</v>
      </c>
      <c r="S338" s="114">
        <v>43405</v>
      </c>
      <c r="U338" s="114">
        <v>43406.974177546297</v>
      </c>
      <c r="V338" s="113" t="s">
        <v>3257</v>
      </c>
      <c r="W338" s="113" t="s">
        <v>3258</v>
      </c>
      <c r="X338" s="112" t="b">
        <v>0</v>
      </c>
      <c r="Y338" s="112" t="s">
        <v>1054</v>
      </c>
    </row>
    <row r="339" spans="1:25" ht="14.6" hidden="1" x14ac:dyDescent="0.4">
      <c r="A339" s="113" t="s">
        <v>637</v>
      </c>
      <c r="B339" s="113" t="s">
        <v>649</v>
      </c>
      <c r="C339" s="113" t="s">
        <v>3543</v>
      </c>
      <c r="D339" s="112" t="b">
        <f t="shared" si="5"/>
        <v>0</v>
      </c>
      <c r="E339" s="113" t="s">
        <v>3106</v>
      </c>
      <c r="F339" s="113" t="s">
        <v>1160</v>
      </c>
      <c r="G339" s="113" t="s">
        <v>1183</v>
      </c>
      <c r="H339" s="113" t="s">
        <v>3113</v>
      </c>
      <c r="I339" s="113" t="s">
        <v>3114</v>
      </c>
      <c r="J339" s="113" t="s">
        <v>1160</v>
      </c>
      <c r="K339" s="113" t="s">
        <v>1183</v>
      </c>
      <c r="L339" s="113" t="s">
        <v>3113</v>
      </c>
      <c r="M339" s="113" t="s">
        <v>1893</v>
      </c>
      <c r="N339" s="113" t="s">
        <v>3108</v>
      </c>
      <c r="O339" s="113" t="s">
        <v>3154</v>
      </c>
      <c r="P339" s="113" t="s">
        <v>3155</v>
      </c>
      <c r="Q339" s="113" t="s">
        <v>3106</v>
      </c>
      <c r="R339" s="113" t="s">
        <v>3444</v>
      </c>
      <c r="S339" s="114">
        <v>43405</v>
      </c>
      <c r="U339" s="114">
        <v>43406.971283993102</v>
      </c>
      <c r="V339" s="113" t="s">
        <v>3257</v>
      </c>
      <c r="W339" s="113" t="s">
        <v>3258</v>
      </c>
      <c r="X339" s="112" t="b">
        <v>0</v>
      </c>
      <c r="Y339" s="112" t="s">
        <v>1054</v>
      </c>
    </row>
    <row r="340" spans="1:25" ht="14.6" hidden="1" x14ac:dyDescent="0.4">
      <c r="A340" s="113" t="s">
        <v>637</v>
      </c>
      <c r="B340" s="113" t="s">
        <v>648</v>
      </c>
      <c r="C340" s="113" t="s">
        <v>3543</v>
      </c>
      <c r="D340" s="112" t="b">
        <f t="shared" si="5"/>
        <v>0</v>
      </c>
      <c r="E340" s="113" t="s">
        <v>3106</v>
      </c>
      <c r="F340" s="113" t="s">
        <v>1160</v>
      </c>
      <c r="G340" s="113" t="s">
        <v>1183</v>
      </c>
      <c r="H340" s="113" t="s">
        <v>3113</v>
      </c>
      <c r="I340" s="113" t="s">
        <v>3114</v>
      </c>
      <c r="J340" s="113" t="s">
        <v>1367</v>
      </c>
      <c r="K340" s="113" t="s">
        <v>1456</v>
      </c>
      <c r="L340" s="113" t="s">
        <v>3215</v>
      </c>
      <c r="M340" s="113" t="s">
        <v>1892</v>
      </c>
      <c r="N340" s="113" t="s">
        <v>3108</v>
      </c>
      <c r="O340" s="113" t="s">
        <v>2714</v>
      </c>
      <c r="P340" s="113" t="s">
        <v>3155</v>
      </c>
      <c r="Q340" s="113" t="s">
        <v>3106</v>
      </c>
      <c r="R340" s="113" t="s">
        <v>3760</v>
      </c>
      <c r="S340" s="114">
        <v>43405</v>
      </c>
      <c r="U340" s="114">
        <v>43406.960279282401</v>
      </c>
      <c r="V340" s="113" t="s">
        <v>3257</v>
      </c>
      <c r="W340" s="113" t="s">
        <v>3258</v>
      </c>
      <c r="X340" s="112" t="b">
        <v>0</v>
      </c>
      <c r="Y340" s="112" t="s">
        <v>1054</v>
      </c>
    </row>
    <row r="341" spans="1:25" ht="14.6" hidden="1" x14ac:dyDescent="0.4">
      <c r="A341" s="113" t="s">
        <v>637</v>
      </c>
      <c r="B341" s="113" t="s">
        <v>650</v>
      </c>
      <c r="C341" s="113" t="s">
        <v>3543</v>
      </c>
      <c r="D341" s="112" t="b">
        <f t="shared" si="5"/>
        <v>0</v>
      </c>
      <c r="E341" s="113" t="s">
        <v>3106</v>
      </c>
      <c r="F341" s="113" t="s">
        <v>1160</v>
      </c>
      <c r="G341" s="113" t="s">
        <v>1183</v>
      </c>
      <c r="H341" s="113" t="s">
        <v>3113</v>
      </c>
      <c r="I341" s="113" t="s">
        <v>3114</v>
      </c>
      <c r="J341" s="113" t="s">
        <v>1160</v>
      </c>
      <c r="K341" s="113" t="s">
        <v>1183</v>
      </c>
      <c r="L341" s="113" t="s">
        <v>3113</v>
      </c>
      <c r="M341" s="113" t="s">
        <v>1894</v>
      </c>
      <c r="N341" s="113" t="s">
        <v>3108</v>
      </c>
      <c r="O341" s="113" t="s">
        <v>3154</v>
      </c>
      <c r="P341" s="113" t="s">
        <v>3155</v>
      </c>
      <c r="Q341" s="113" t="s">
        <v>3106</v>
      </c>
      <c r="R341" s="113" t="s">
        <v>3441</v>
      </c>
      <c r="S341" s="114">
        <v>43405</v>
      </c>
      <c r="U341" s="114">
        <v>43406.9569226042</v>
      </c>
      <c r="V341" s="113" t="s">
        <v>3257</v>
      </c>
      <c r="W341" s="113" t="s">
        <v>3258</v>
      </c>
      <c r="X341" s="112" t="b">
        <v>0</v>
      </c>
      <c r="Y341" s="112" t="s">
        <v>1054</v>
      </c>
    </row>
    <row r="342" spans="1:25" ht="14.6" hidden="1" x14ac:dyDescent="0.4">
      <c r="A342" s="113" t="s">
        <v>637</v>
      </c>
      <c r="B342" s="113" t="s">
        <v>652</v>
      </c>
      <c r="C342" s="113" t="s">
        <v>3543</v>
      </c>
      <c r="D342" s="112" t="b">
        <f t="shared" si="5"/>
        <v>0</v>
      </c>
      <c r="E342" s="113" t="s">
        <v>3106</v>
      </c>
      <c r="F342" s="113" t="s">
        <v>1160</v>
      </c>
      <c r="G342" s="113" t="s">
        <v>1183</v>
      </c>
      <c r="H342" s="113" t="s">
        <v>3113</v>
      </c>
      <c r="I342" s="113" t="s">
        <v>3114</v>
      </c>
      <c r="J342" s="113" t="s">
        <v>1160</v>
      </c>
      <c r="K342" s="113" t="s">
        <v>1183</v>
      </c>
      <c r="L342" s="113" t="s">
        <v>3113</v>
      </c>
      <c r="M342" s="113" t="s">
        <v>1896</v>
      </c>
      <c r="N342" s="113" t="s">
        <v>3108</v>
      </c>
      <c r="O342" s="113" t="s">
        <v>2714</v>
      </c>
      <c r="P342" s="113" t="s">
        <v>3155</v>
      </c>
      <c r="Q342" s="113" t="s">
        <v>3106</v>
      </c>
      <c r="R342" s="113" t="s">
        <v>3761</v>
      </c>
      <c r="S342" s="114">
        <v>43405</v>
      </c>
      <c r="U342" s="114">
        <v>43406.952764467598</v>
      </c>
      <c r="V342" s="113" t="s">
        <v>3257</v>
      </c>
      <c r="W342" s="113" t="s">
        <v>3258</v>
      </c>
      <c r="X342" s="112" t="b">
        <v>0</v>
      </c>
      <c r="Y342" s="117"/>
    </row>
    <row r="343" spans="1:25" ht="14.6" hidden="1" x14ac:dyDescent="0.4">
      <c r="A343" s="113" t="s">
        <v>637</v>
      </c>
      <c r="B343" s="113" t="s">
        <v>651</v>
      </c>
      <c r="C343" s="113" t="s">
        <v>651</v>
      </c>
      <c r="D343" s="112" t="b">
        <f t="shared" si="5"/>
        <v>1</v>
      </c>
      <c r="E343" s="113" t="s">
        <v>3106</v>
      </c>
      <c r="F343" s="113" t="s">
        <v>1160</v>
      </c>
      <c r="G343" s="113" t="s">
        <v>1183</v>
      </c>
      <c r="H343" s="113" t="s">
        <v>3113</v>
      </c>
      <c r="I343" s="113" t="s">
        <v>3114</v>
      </c>
      <c r="J343" s="113" t="s">
        <v>1160</v>
      </c>
      <c r="K343" s="113" t="s">
        <v>1253</v>
      </c>
      <c r="L343" s="113" t="s">
        <v>3207</v>
      </c>
      <c r="M343" s="113" t="s">
        <v>1895</v>
      </c>
      <c r="N343" s="113" t="s">
        <v>3108</v>
      </c>
      <c r="O343" s="113" t="s">
        <v>3154</v>
      </c>
      <c r="P343" s="113" t="s">
        <v>3155</v>
      </c>
      <c r="Q343" s="113" t="s">
        <v>3106</v>
      </c>
      <c r="R343" s="113" t="s">
        <v>3447</v>
      </c>
      <c r="S343" s="114">
        <v>43405</v>
      </c>
      <c r="U343" s="114">
        <v>43406.949798576403</v>
      </c>
      <c r="V343" s="113" t="s">
        <v>3257</v>
      </c>
      <c r="W343" s="113" t="s">
        <v>3258</v>
      </c>
      <c r="X343" s="112" t="b">
        <v>0</v>
      </c>
      <c r="Y343" s="112" t="s">
        <v>1054</v>
      </c>
    </row>
    <row r="344" spans="1:25" ht="14.6" hidden="1" x14ac:dyDescent="0.4">
      <c r="A344" s="113" t="s">
        <v>637</v>
      </c>
      <c r="B344" s="113" t="s">
        <v>639</v>
      </c>
      <c r="C344" s="113" t="s">
        <v>3543</v>
      </c>
      <c r="D344" s="112" t="b">
        <f t="shared" si="5"/>
        <v>0</v>
      </c>
      <c r="E344" s="113" t="s">
        <v>3106</v>
      </c>
      <c r="F344" s="113" t="s">
        <v>1160</v>
      </c>
      <c r="G344" s="113" t="s">
        <v>1183</v>
      </c>
      <c r="H344" s="113" t="s">
        <v>3113</v>
      </c>
      <c r="I344" s="113" t="s">
        <v>3114</v>
      </c>
      <c r="J344" s="113" t="s">
        <v>1396</v>
      </c>
      <c r="K344" s="113" t="s">
        <v>1397</v>
      </c>
      <c r="L344" s="113" t="s">
        <v>3176</v>
      </c>
      <c r="M344" s="113" t="s">
        <v>1839</v>
      </c>
      <c r="N344" s="113" t="s">
        <v>3108</v>
      </c>
      <c r="O344" s="113" t="s">
        <v>2736</v>
      </c>
      <c r="P344" s="113" t="s">
        <v>2736</v>
      </c>
      <c r="Q344" s="113" t="s">
        <v>3106</v>
      </c>
      <c r="R344" s="113" t="s">
        <v>3762</v>
      </c>
      <c r="S344" s="114">
        <v>43405</v>
      </c>
      <c r="U344" s="114">
        <v>43406.9431366551</v>
      </c>
      <c r="V344" s="113" t="s">
        <v>3257</v>
      </c>
      <c r="W344" s="113" t="s">
        <v>3258</v>
      </c>
      <c r="X344" s="112" t="b">
        <v>0</v>
      </c>
      <c r="Y344" s="112" t="s">
        <v>1054</v>
      </c>
    </row>
    <row r="345" spans="1:25" ht="14.6" hidden="1" x14ac:dyDescent="0.4">
      <c r="A345" s="113" t="s">
        <v>637</v>
      </c>
      <c r="B345" s="113" t="s">
        <v>649</v>
      </c>
      <c r="C345" s="113" t="s">
        <v>3543</v>
      </c>
      <c r="D345" s="112" t="b">
        <f t="shared" si="5"/>
        <v>0</v>
      </c>
      <c r="E345" s="113" t="s">
        <v>3106</v>
      </c>
      <c r="F345" s="113" t="s">
        <v>1160</v>
      </c>
      <c r="G345" s="113" t="s">
        <v>1183</v>
      </c>
      <c r="H345" s="113" t="s">
        <v>3113</v>
      </c>
      <c r="I345" s="113" t="s">
        <v>3114</v>
      </c>
      <c r="J345" s="113" t="s">
        <v>1160</v>
      </c>
      <c r="K345" s="113" t="s">
        <v>1183</v>
      </c>
      <c r="L345" s="113" t="s">
        <v>3113</v>
      </c>
      <c r="M345" s="113" t="s">
        <v>1893</v>
      </c>
      <c r="N345" s="113" t="s">
        <v>3108</v>
      </c>
      <c r="O345" s="113" t="s">
        <v>2729</v>
      </c>
      <c r="P345" s="113" t="s">
        <v>2729</v>
      </c>
      <c r="Q345" s="113" t="s">
        <v>3106</v>
      </c>
      <c r="R345" s="113" t="s">
        <v>3763</v>
      </c>
      <c r="S345" s="114">
        <v>43405</v>
      </c>
      <c r="U345" s="114">
        <v>43406.941615196803</v>
      </c>
      <c r="V345" s="113" t="s">
        <v>3257</v>
      </c>
      <c r="W345" s="113" t="s">
        <v>3258</v>
      </c>
      <c r="X345" s="112" t="b">
        <v>0</v>
      </c>
      <c r="Y345" s="112" t="s">
        <v>1054</v>
      </c>
    </row>
    <row r="346" spans="1:25" ht="14.6" hidden="1" x14ac:dyDescent="0.4">
      <c r="A346" s="113" t="s">
        <v>637</v>
      </c>
      <c r="B346" s="113" t="s">
        <v>639</v>
      </c>
      <c r="C346" s="113" t="s">
        <v>3543</v>
      </c>
      <c r="D346" s="112" t="b">
        <f t="shared" si="5"/>
        <v>0</v>
      </c>
      <c r="E346" s="113" t="s">
        <v>3106</v>
      </c>
      <c r="F346" s="113" t="s">
        <v>1160</v>
      </c>
      <c r="G346" s="113" t="s">
        <v>1183</v>
      </c>
      <c r="H346" s="113" t="s">
        <v>3113</v>
      </c>
      <c r="I346" s="113" t="s">
        <v>3114</v>
      </c>
      <c r="J346" s="113" t="s">
        <v>1396</v>
      </c>
      <c r="K346" s="113" t="s">
        <v>1397</v>
      </c>
      <c r="L346" s="113" t="s">
        <v>3176</v>
      </c>
      <c r="M346" s="113" t="s">
        <v>1839</v>
      </c>
      <c r="N346" s="113" t="s">
        <v>3108</v>
      </c>
      <c r="O346" s="113" t="s">
        <v>2733</v>
      </c>
      <c r="P346" s="113" t="s">
        <v>2733</v>
      </c>
      <c r="Q346" s="113" t="s">
        <v>3106</v>
      </c>
      <c r="R346" s="113" t="s">
        <v>3764</v>
      </c>
      <c r="S346" s="114">
        <v>43405</v>
      </c>
      <c r="U346" s="114">
        <v>43406.940636574102</v>
      </c>
      <c r="V346" s="113" t="s">
        <v>3257</v>
      </c>
      <c r="W346" s="113" t="s">
        <v>3258</v>
      </c>
      <c r="X346" s="112" t="b">
        <v>0</v>
      </c>
      <c r="Y346" s="112" t="s">
        <v>1054</v>
      </c>
    </row>
    <row r="347" spans="1:25" ht="14.6" hidden="1" x14ac:dyDescent="0.4">
      <c r="A347" s="113" t="s">
        <v>637</v>
      </c>
      <c r="B347" s="113" t="s">
        <v>648</v>
      </c>
      <c r="C347" s="113" t="s">
        <v>3543</v>
      </c>
      <c r="D347" s="112" t="b">
        <f t="shared" si="5"/>
        <v>0</v>
      </c>
      <c r="E347" s="113" t="s">
        <v>3106</v>
      </c>
      <c r="F347" s="113" t="s">
        <v>1160</v>
      </c>
      <c r="G347" s="113" t="s">
        <v>1183</v>
      </c>
      <c r="H347" s="113" t="s">
        <v>3113</v>
      </c>
      <c r="I347" s="113" t="s">
        <v>3114</v>
      </c>
      <c r="J347" s="113" t="s">
        <v>1367</v>
      </c>
      <c r="K347" s="113" t="s">
        <v>1456</v>
      </c>
      <c r="L347" s="113" t="s">
        <v>3215</v>
      </c>
      <c r="M347" s="113" t="s">
        <v>1892</v>
      </c>
      <c r="N347" s="113" t="s">
        <v>3108</v>
      </c>
      <c r="O347" s="113" t="s">
        <v>2711</v>
      </c>
      <c r="P347" s="113" t="s">
        <v>2711</v>
      </c>
      <c r="Q347" s="113" t="s">
        <v>3106</v>
      </c>
      <c r="R347" s="113" t="s">
        <v>3765</v>
      </c>
      <c r="S347" s="114">
        <v>43405</v>
      </c>
      <c r="U347" s="114">
        <v>43406.939568090304</v>
      </c>
      <c r="V347" s="113" t="s">
        <v>3257</v>
      </c>
      <c r="W347" s="113" t="s">
        <v>3258</v>
      </c>
      <c r="X347" s="112" t="b">
        <v>0</v>
      </c>
      <c r="Y347" s="112" t="s">
        <v>1054</v>
      </c>
    </row>
    <row r="348" spans="1:25" ht="14.6" hidden="1" x14ac:dyDescent="0.4">
      <c r="A348" s="113" t="s">
        <v>637</v>
      </c>
      <c r="B348" s="113" t="s">
        <v>652</v>
      </c>
      <c r="C348" s="113" t="s">
        <v>3543</v>
      </c>
      <c r="D348" s="112" t="b">
        <f t="shared" si="5"/>
        <v>0</v>
      </c>
      <c r="E348" s="113" t="s">
        <v>3106</v>
      </c>
      <c r="F348" s="113" t="s">
        <v>1160</v>
      </c>
      <c r="G348" s="113" t="s">
        <v>1183</v>
      </c>
      <c r="H348" s="113" t="s">
        <v>3113</v>
      </c>
      <c r="I348" s="113" t="s">
        <v>3114</v>
      </c>
      <c r="J348" s="113" t="s">
        <v>1160</v>
      </c>
      <c r="K348" s="113" t="s">
        <v>1183</v>
      </c>
      <c r="L348" s="113" t="s">
        <v>3113</v>
      </c>
      <c r="M348" s="113" t="s">
        <v>1896</v>
      </c>
      <c r="N348" s="113" t="s">
        <v>3108</v>
      </c>
      <c r="O348" s="113" t="s">
        <v>2711</v>
      </c>
      <c r="P348" s="113" t="s">
        <v>2711</v>
      </c>
      <c r="Q348" s="113" t="s">
        <v>3106</v>
      </c>
      <c r="R348" s="113" t="s">
        <v>3766</v>
      </c>
      <c r="S348" s="114">
        <v>43405</v>
      </c>
      <c r="U348" s="114">
        <v>43406.938162036997</v>
      </c>
      <c r="V348" s="113" t="s">
        <v>3257</v>
      </c>
      <c r="W348" s="113" t="s">
        <v>3258</v>
      </c>
      <c r="X348" s="112" t="b">
        <v>0</v>
      </c>
      <c r="Y348" s="117"/>
    </row>
    <row r="349" spans="1:25" ht="14.6" hidden="1" x14ac:dyDescent="0.4">
      <c r="A349" s="113" t="s">
        <v>637</v>
      </c>
      <c r="B349" s="113" t="s">
        <v>648</v>
      </c>
      <c r="C349" s="113" t="s">
        <v>3543</v>
      </c>
      <c r="D349" s="112" t="b">
        <f t="shared" si="5"/>
        <v>0</v>
      </c>
      <c r="E349" s="113" t="s">
        <v>3106</v>
      </c>
      <c r="F349" s="113" t="s">
        <v>1160</v>
      </c>
      <c r="G349" s="113" t="s">
        <v>1183</v>
      </c>
      <c r="H349" s="113" t="s">
        <v>3113</v>
      </c>
      <c r="I349" s="113" t="s">
        <v>3114</v>
      </c>
      <c r="J349" s="113" t="s">
        <v>1367</v>
      </c>
      <c r="K349" s="113" t="s">
        <v>1456</v>
      </c>
      <c r="L349" s="113" t="s">
        <v>3215</v>
      </c>
      <c r="M349" s="113" t="s">
        <v>1892</v>
      </c>
      <c r="N349" s="113" t="s">
        <v>3108</v>
      </c>
      <c r="O349" s="113" t="s">
        <v>2722</v>
      </c>
      <c r="P349" s="113" t="s">
        <v>2722</v>
      </c>
      <c r="Q349" s="113" t="s">
        <v>3106</v>
      </c>
      <c r="R349" s="113" t="s">
        <v>3767</v>
      </c>
      <c r="S349" s="114">
        <v>43405</v>
      </c>
      <c r="U349" s="114">
        <v>43406.936403009298</v>
      </c>
      <c r="V349" s="113" t="s">
        <v>3257</v>
      </c>
      <c r="W349" s="113" t="s">
        <v>3258</v>
      </c>
      <c r="X349" s="112" t="b">
        <v>0</v>
      </c>
      <c r="Y349" s="112" t="s">
        <v>1054</v>
      </c>
    </row>
    <row r="350" spans="1:25" ht="14.6" hidden="1" x14ac:dyDescent="0.4">
      <c r="A350" s="113" t="s">
        <v>637</v>
      </c>
      <c r="B350" s="113" t="s">
        <v>651</v>
      </c>
      <c r="C350" s="113" t="s">
        <v>651</v>
      </c>
      <c r="D350" s="112" t="b">
        <f t="shared" si="5"/>
        <v>1</v>
      </c>
      <c r="E350" s="113" t="s">
        <v>3106</v>
      </c>
      <c r="F350" s="113" t="s">
        <v>1160</v>
      </c>
      <c r="G350" s="113" t="s">
        <v>1183</v>
      </c>
      <c r="H350" s="113" t="s">
        <v>3113</v>
      </c>
      <c r="I350" s="113" t="s">
        <v>3114</v>
      </c>
      <c r="J350" s="113" t="s">
        <v>1160</v>
      </c>
      <c r="K350" s="113" t="s">
        <v>1253</v>
      </c>
      <c r="L350" s="113" t="s">
        <v>3207</v>
      </c>
      <c r="M350" s="113" t="s">
        <v>1895</v>
      </c>
      <c r="N350" s="113" t="s">
        <v>3108</v>
      </c>
      <c r="O350" s="113" t="s">
        <v>2714</v>
      </c>
      <c r="P350" s="113" t="s">
        <v>3155</v>
      </c>
      <c r="Q350" s="113" t="s">
        <v>3106</v>
      </c>
      <c r="R350" s="113" t="s">
        <v>3768</v>
      </c>
      <c r="S350" s="114">
        <v>43405</v>
      </c>
      <c r="U350" s="114">
        <v>43406.929616435198</v>
      </c>
      <c r="V350" s="113" t="s">
        <v>3257</v>
      </c>
      <c r="W350" s="113" t="s">
        <v>3258</v>
      </c>
      <c r="X350" s="112" t="b">
        <v>0</v>
      </c>
      <c r="Y350" s="112" t="s">
        <v>1054</v>
      </c>
    </row>
    <row r="351" spans="1:25" ht="14.6" hidden="1" x14ac:dyDescent="0.4">
      <c r="A351" s="113" t="s">
        <v>637</v>
      </c>
      <c r="B351" s="113" t="s">
        <v>639</v>
      </c>
      <c r="C351" s="113" t="s">
        <v>3543</v>
      </c>
      <c r="D351" s="112" t="b">
        <f t="shared" si="5"/>
        <v>0</v>
      </c>
      <c r="E351" s="113" t="s">
        <v>3106</v>
      </c>
      <c r="F351" s="113" t="s">
        <v>1160</v>
      </c>
      <c r="G351" s="113" t="s">
        <v>1183</v>
      </c>
      <c r="H351" s="113" t="s">
        <v>3113</v>
      </c>
      <c r="I351" s="113" t="s">
        <v>3114</v>
      </c>
      <c r="J351" s="113" t="s">
        <v>1396</v>
      </c>
      <c r="K351" s="113" t="s">
        <v>1397</v>
      </c>
      <c r="L351" s="113" t="s">
        <v>3176</v>
      </c>
      <c r="M351" s="113" t="s">
        <v>1839</v>
      </c>
      <c r="N351" s="113" t="s">
        <v>3108</v>
      </c>
      <c r="O351" s="113" t="s">
        <v>2729</v>
      </c>
      <c r="P351" s="113" t="s">
        <v>2729</v>
      </c>
      <c r="Q351" s="113" t="s">
        <v>3106</v>
      </c>
      <c r="R351" s="113" t="s">
        <v>3769</v>
      </c>
      <c r="S351" s="114">
        <v>43405</v>
      </c>
      <c r="U351" s="114">
        <v>43406.925954976803</v>
      </c>
      <c r="V351" s="113" t="s">
        <v>3257</v>
      </c>
      <c r="W351" s="113" t="s">
        <v>3258</v>
      </c>
      <c r="X351" s="112" t="b">
        <v>0</v>
      </c>
      <c r="Y351" s="112" t="s">
        <v>1054</v>
      </c>
    </row>
    <row r="352" spans="1:25" ht="14.6" hidden="1" x14ac:dyDescent="0.4">
      <c r="A352" s="113" t="s">
        <v>637</v>
      </c>
      <c r="B352" s="113" t="s">
        <v>649</v>
      </c>
      <c r="C352" s="113" t="s">
        <v>3543</v>
      </c>
      <c r="D352" s="112" t="b">
        <f t="shared" si="5"/>
        <v>0</v>
      </c>
      <c r="E352" s="113" t="s">
        <v>3106</v>
      </c>
      <c r="F352" s="113" t="s">
        <v>1160</v>
      </c>
      <c r="G352" s="113" t="s">
        <v>1183</v>
      </c>
      <c r="H352" s="113" t="s">
        <v>3113</v>
      </c>
      <c r="I352" s="113" t="s">
        <v>3114</v>
      </c>
      <c r="J352" s="113" t="s">
        <v>1160</v>
      </c>
      <c r="K352" s="113" t="s">
        <v>1183</v>
      </c>
      <c r="L352" s="113" t="s">
        <v>3113</v>
      </c>
      <c r="M352" s="113" t="s">
        <v>1893</v>
      </c>
      <c r="N352" s="113" t="s">
        <v>3108</v>
      </c>
      <c r="O352" s="113" t="s">
        <v>2711</v>
      </c>
      <c r="P352" s="113" t="s">
        <v>2711</v>
      </c>
      <c r="Q352" s="113" t="s">
        <v>3106</v>
      </c>
      <c r="R352" s="113" t="s">
        <v>3770</v>
      </c>
      <c r="S352" s="114">
        <v>43405</v>
      </c>
      <c r="U352" s="114">
        <v>43406.925171180599</v>
      </c>
      <c r="V352" s="113" t="s">
        <v>3257</v>
      </c>
      <c r="W352" s="113" t="s">
        <v>3258</v>
      </c>
      <c r="X352" s="112" t="b">
        <v>0</v>
      </c>
      <c r="Y352" s="112" t="s">
        <v>1054</v>
      </c>
    </row>
    <row r="353" spans="1:25" ht="14.6" hidden="1" x14ac:dyDescent="0.4">
      <c r="A353" s="113" t="s">
        <v>637</v>
      </c>
      <c r="B353" s="113" t="s">
        <v>639</v>
      </c>
      <c r="C353" s="113" t="s">
        <v>3543</v>
      </c>
      <c r="D353" s="112" t="b">
        <f t="shared" si="5"/>
        <v>0</v>
      </c>
      <c r="E353" s="113" t="s">
        <v>3106</v>
      </c>
      <c r="F353" s="113" t="s">
        <v>1160</v>
      </c>
      <c r="G353" s="113" t="s">
        <v>1183</v>
      </c>
      <c r="H353" s="113" t="s">
        <v>3113</v>
      </c>
      <c r="I353" s="113" t="s">
        <v>3114</v>
      </c>
      <c r="J353" s="113" t="s">
        <v>1396</v>
      </c>
      <c r="K353" s="113" t="s">
        <v>1397</v>
      </c>
      <c r="L353" s="113" t="s">
        <v>3176</v>
      </c>
      <c r="M353" s="113" t="s">
        <v>1839</v>
      </c>
      <c r="N353" s="113" t="s">
        <v>3108</v>
      </c>
      <c r="O353" s="113" t="s">
        <v>2714</v>
      </c>
      <c r="P353" s="113" t="s">
        <v>3155</v>
      </c>
      <c r="Q353" s="113" t="s">
        <v>3106</v>
      </c>
      <c r="R353" s="113" t="s">
        <v>3771</v>
      </c>
      <c r="S353" s="114">
        <v>43405</v>
      </c>
      <c r="U353" s="114">
        <v>43406.922761076399</v>
      </c>
      <c r="V353" s="113" t="s">
        <v>3257</v>
      </c>
      <c r="W353" s="113" t="s">
        <v>3258</v>
      </c>
      <c r="X353" s="112" t="b">
        <v>0</v>
      </c>
      <c r="Y353" s="112" t="s">
        <v>1054</v>
      </c>
    </row>
    <row r="354" spans="1:25" ht="14.6" hidden="1" x14ac:dyDescent="0.4">
      <c r="A354" s="113" t="s">
        <v>637</v>
      </c>
      <c r="B354" s="113" t="s">
        <v>639</v>
      </c>
      <c r="C354" s="113" t="s">
        <v>3543</v>
      </c>
      <c r="D354" s="112" t="b">
        <f t="shared" si="5"/>
        <v>0</v>
      </c>
      <c r="E354" s="113" t="s">
        <v>3106</v>
      </c>
      <c r="F354" s="113" t="s">
        <v>1160</v>
      </c>
      <c r="G354" s="113" t="s">
        <v>1183</v>
      </c>
      <c r="H354" s="113" t="s">
        <v>3113</v>
      </c>
      <c r="I354" s="113" t="s">
        <v>3114</v>
      </c>
      <c r="J354" s="113" t="s">
        <v>1396</v>
      </c>
      <c r="K354" s="113" t="s">
        <v>1397</v>
      </c>
      <c r="L354" s="113" t="s">
        <v>3176</v>
      </c>
      <c r="M354" s="113" t="s">
        <v>1839</v>
      </c>
      <c r="N354" s="113" t="s">
        <v>3108</v>
      </c>
      <c r="O354" s="113" t="s">
        <v>3154</v>
      </c>
      <c r="P354" s="113" t="s">
        <v>3155</v>
      </c>
      <c r="Q354" s="113" t="s">
        <v>3106</v>
      </c>
      <c r="R354" s="113" t="s">
        <v>3451</v>
      </c>
      <c r="S354" s="114">
        <v>43405</v>
      </c>
      <c r="U354" s="114">
        <v>43406.920350081004</v>
      </c>
      <c r="V354" s="113" t="s">
        <v>3257</v>
      </c>
      <c r="W354" s="113" t="s">
        <v>3258</v>
      </c>
      <c r="X354" s="112" t="b">
        <v>0</v>
      </c>
      <c r="Y354" s="112" t="s">
        <v>1054</v>
      </c>
    </row>
    <row r="355" spans="1:25" ht="14.6" hidden="1" x14ac:dyDescent="0.4">
      <c r="A355" s="113" t="s">
        <v>637</v>
      </c>
      <c r="B355" s="113" t="s">
        <v>648</v>
      </c>
      <c r="C355" s="113" t="s">
        <v>3543</v>
      </c>
      <c r="D355" s="112" t="b">
        <f t="shared" si="5"/>
        <v>0</v>
      </c>
      <c r="E355" s="113" t="s">
        <v>3106</v>
      </c>
      <c r="F355" s="113" t="s">
        <v>1160</v>
      </c>
      <c r="G355" s="113" t="s">
        <v>1183</v>
      </c>
      <c r="H355" s="113" t="s">
        <v>3113</v>
      </c>
      <c r="I355" s="113" t="s">
        <v>3114</v>
      </c>
      <c r="J355" s="113" t="s">
        <v>1367</v>
      </c>
      <c r="K355" s="113" t="s">
        <v>1456</v>
      </c>
      <c r="L355" s="113" t="s">
        <v>3215</v>
      </c>
      <c r="M355" s="113" t="s">
        <v>1892</v>
      </c>
      <c r="N355" s="113" t="s">
        <v>3108</v>
      </c>
      <c r="O355" s="113" t="s">
        <v>2742</v>
      </c>
      <c r="P355" s="113" t="s">
        <v>2742</v>
      </c>
      <c r="Q355" s="113" t="s">
        <v>3106</v>
      </c>
      <c r="R355" s="113" t="s">
        <v>3772</v>
      </c>
      <c r="S355" s="114">
        <v>43405</v>
      </c>
      <c r="U355" s="114">
        <v>43406.915856631902</v>
      </c>
      <c r="V355" s="113" t="s">
        <v>3257</v>
      </c>
      <c r="W355" s="113" t="s">
        <v>3258</v>
      </c>
      <c r="X355" s="112" t="b">
        <v>0</v>
      </c>
      <c r="Y355" s="112" t="s">
        <v>1054</v>
      </c>
    </row>
    <row r="356" spans="1:25" ht="14.6" hidden="1" x14ac:dyDescent="0.4">
      <c r="A356" s="113" t="s">
        <v>637</v>
      </c>
      <c r="B356" s="113" t="s">
        <v>639</v>
      </c>
      <c r="C356" s="113" t="s">
        <v>3543</v>
      </c>
      <c r="D356" s="112" t="b">
        <f t="shared" si="5"/>
        <v>0</v>
      </c>
      <c r="E356" s="113" t="s">
        <v>3106</v>
      </c>
      <c r="F356" s="113" t="s">
        <v>1160</v>
      </c>
      <c r="G356" s="113" t="s">
        <v>1183</v>
      </c>
      <c r="H356" s="113" t="s">
        <v>3113</v>
      </c>
      <c r="I356" s="113" t="s">
        <v>3114</v>
      </c>
      <c r="J356" s="113" t="s">
        <v>1396</v>
      </c>
      <c r="K356" s="113" t="s">
        <v>1397</v>
      </c>
      <c r="L356" s="113" t="s">
        <v>3176</v>
      </c>
      <c r="M356" s="113" t="s">
        <v>1839</v>
      </c>
      <c r="N356" s="113" t="s">
        <v>3108</v>
      </c>
      <c r="O356" s="113" t="s">
        <v>2711</v>
      </c>
      <c r="P356" s="113" t="s">
        <v>2711</v>
      </c>
      <c r="Q356" s="113" t="s">
        <v>3106</v>
      </c>
      <c r="R356" s="113" t="s">
        <v>3773</v>
      </c>
      <c r="S356" s="114">
        <v>43405</v>
      </c>
      <c r="U356" s="114">
        <v>43406.914059838004</v>
      </c>
      <c r="V356" s="113" t="s">
        <v>3257</v>
      </c>
      <c r="W356" s="113" t="s">
        <v>3258</v>
      </c>
      <c r="X356" s="112" t="b">
        <v>0</v>
      </c>
      <c r="Y356" s="112" t="s">
        <v>1054</v>
      </c>
    </row>
    <row r="357" spans="1:25" ht="14.6" hidden="1" x14ac:dyDescent="0.4">
      <c r="A357" s="113" t="s">
        <v>637</v>
      </c>
      <c r="B357" s="113" t="s">
        <v>648</v>
      </c>
      <c r="C357" s="113" t="s">
        <v>3543</v>
      </c>
      <c r="D357" s="112" t="b">
        <f t="shared" si="5"/>
        <v>0</v>
      </c>
      <c r="E357" s="113" t="s">
        <v>3106</v>
      </c>
      <c r="F357" s="113" t="s">
        <v>1160</v>
      </c>
      <c r="G357" s="113" t="s">
        <v>1183</v>
      </c>
      <c r="H357" s="113" t="s">
        <v>3113</v>
      </c>
      <c r="I357" s="113" t="s">
        <v>3114</v>
      </c>
      <c r="J357" s="113" t="s">
        <v>1367</v>
      </c>
      <c r="K357" s="113" t="s">
        <v>1456</v>
      </c>
      <c r="L357" s="113" t="s">
        <v>3215</v>
      </c>
      <c r="M357" s="113" t="s">
        <v>1892</v>
      </c>
      <c r="N357" s="113" t="s">
        <v>3108</v>
      </c>
      <c r="O357" s="113" t="s">
        <v>3154</v>
      </c>
      <c r="P357" s="113" t="s">
        <v>3155</v>
      </c>
      <c r="Q357" s="113" t="s">
        <v>3106</v>
      </c>
      <c r="R357" s="113" t="s">
        <v>3450</v>
      </c>
      <c r="S357" s="114">
        <v>43405</v>
      </c>
      <c r="U357" s="114">
        <v>43406.912173344899</v>
      </c>
      <c r="V357" s="113" t="s">
        <v>3257</v>
      </c>
      <c r="W357" s="113" t="s">
        <v>3258</v>
      </c>
      <c r="X357" s="112" t="b">
        <v>0</v>
      </c>
      <c r="Y357" s="112" t="s">
        <v>1054</v>
      </c>
    </row>
    <row r="358" spans="1:25" ht="14.6" hidden="1" x14ac:dyDescent="0.4">
      <c r="A358" s="113" t="s">
        <v>637</v>
      </c>
      <c r="B358" s="113" t="s">
        <v>651</v>
      </c>
      <c r="C358" s="113" t="s">
        <v>651</v>
      </c>
      <c r="D358" s="112" t="b">
        <f t="shared" si="5"/>
        <v>1</v>
      </c>
      <c r="E358" s="113" t="s">
        <v>3106</v>
      </c>
      <c r="F358" s="113" t="s">
        <v>1160</v>
      </c>
      <c r="G358" s="113" t="s">
        <v>1183</v>
      </c>
      <c r="H358" s="113" t="s">
        <v>3113</v>
      </c>
      <c r="I358" s="113" t="s">
        <v>3114</v>
      </c>
      <c r="J358" s="113" t="s">
        <v>1160</v>
      </c>
      <c r="K358" s="113" t="s">
        <v>1253</v>
      </c>
      <c r="L358" s="113" t="s">
        <v>3207</v>
      </c>
      <c r="M358" s="113" t="s">
        <v>1895</v>
      </c>
      <c r="N358" s="113" t="s">
        <v>3108</v>
      </c>
      <c r="O358" s="113" t="s">
        <v>2722</v>
      </c>
      <c r="P358" s="113" t="s">
        <v>2722</v>
      </c>
      <c r="Q358" s="113" t="s">
        <v>3106</v>
      </c>
      <c r="R358" s="113" t="s">
        <v>3774</v>
      </c>
      <c r="S358" s="114">
        <v>43405</v>
      </c>
      <c r="U358" s="114">
        <v>43406.904807789397</v>
      </c>
      <c r="V358" s="113" t="s">
        <v>3257</v>
      </c>
      <c r="W358" s="113" t="s">
        <v>3258</v>
      </c>
      <c r="X358" s="112" t="b">
        <v>0</v>
      </c>
      <c r="Y358" s="112" t="s">
        <v>1054</v>
      </c>
    </row>
    <row r="359" spans="1:25" ht="14.6" hidden="1" x14ac:dyDescent="0.4">
      <c r="A359" s="113" t="s">
        <v>637</v>
      </c>
      <c r="B359" s="113" t="s">
        <v>650</v>
      </c>
      <c r="C359" s="113" t="s">
        <v>3543</v>
      </c>
      <c r="D359" s="112" t="b">
        <f t="shared" si="5"/>
        <v>0</v>
      </c>
      <c r="E359" s="113" t="s">
        <v>3106</v>
      </c>
      <c r="F359" s="113" t="s">
        <v>1160</v>
      </c>
      <c r="G359" s="113" t="s">
        <v>1183</v>
      </c>
      <c r="H359" s="113" t="s">
        <v>3113</v>
      </c>
      <c r="I359" s="113" t="s">
        <v>3114</v>
      </c>
      <c r="J359" s="113" t="s">
        <v>1160</v>
      </c>
      <c r="K359" s="113" t="s">
        <v>1183</v>
      </c>
      <c r="L359" s="113" t="s">
        <v>3113</v>
      </c>
      <c r="M359" s="113" t="s">
        <v>1894</v>
      </c>
      <c r="N359" s="113" t="s">
        <v>3108</v>
      </c>
      <c r="O359" s="113" t="s">
        <v>2742</v>
      </c>
      <c r="P359" s="113" t="s">
        <v>2742</v>
      </c>
      <c r="Q359" s="113" t="s">
        <v>3106</v>
      </c>
      <c r="R359" s="113" t="s">
        <v>3775</v>
      </c>
      <c r="S359" s="114">
        <v>43405</v>
      </c>
      <c r="U359" s="114">
        <v>43406.896832905099</v>
      </c>
      <c r="V359" s="113" t="s">
        <v>3257</v>
      </c>
      <c r="W359" s="113" t="s">
        <v>3258</v>
      </c>
      <c r="X359" s="112" t="b">
        <v>0</v>
      </c>
      <c r="Y359" s="112" t="s">
        <v>1054</v>
      </c>
    </row>
    <row r="360" spans="1:25" ht="14.6" hidden="1" x14ac:dyDescent="0.4">
      <c r="A360" s="113" t="s">
        <v>637</v>
      </c>
      <c r="B360" s="113" t="s">
        <v>652</v>
      </c>
      <c r="C360" s="113" t="s">
        <v>3543</v>
      </c>
      <c r="D360" s="112" t="b">
        <f t="shared" si="5"/>
        <v>0</v>
      </c>
      <c r="E360" s="113" t="s">
        <v>3106</v>
      </c>
      <c r="F360" s="113" t="s">
        <v>1160</v>
      </c>
      <c r="G360" s="113" t="s">
        <v>1183</v>
      </c>
      <c r="H360" s="113" t="s">
        <v>3113</v>
      </c>
      <c r="I360" s="113" t="s">
        <v>3114</v>
      </c>
      <c r="J360" s="113" t="s">
        <v>1160</v>
      </c>
      <c r="K360" s="113" t="s">
        <v>1183</v>
      </c>
      <c r="L360" s="113" t="s">
        <v>3113</v>
      </c>
      <c r="M360" s="113" t="s">
        <v>1896</v>
      </c>
      <c r="N360" s="113" t="s">
        <v>3108</v>
      </c>
      <c r="O360" s="113" t="s">
        <v>3154</v>
      </c>
      <c r="P360" s="113" t="s">
        <v>3155</v>
      </c>
      <c r="Q360" s="113" t="s">
        <v>3106</v>
      </c>
      <c r="R360" s="113" t="s">
        <v>3454</v>
      </c>
      <c r="S360" s="114">
        <v>43405</v>
      </c>
      <c r="U360" s="114">
        <v>43406.894583680601</v>
      </c>
      <c r="V360" s="113" t="s">
        <v>3257</v>
      </c>
      <c r="W360" s="113" t="s">
        <v>3258</v>
      </c>
      <c r="X360" s="112" t="b">
        <v>0</v>
      </c>
      <c r="Y360" s="112" t="s">
        <v>1054</v>
      </c>
    </row>
    <row r="361" spans="1:25" ht="14.6" hidden="1" x14ac:dyDescent="0.4">
      <c r="A361" s="113" t="s">
        <v>637</v>
      </c>
      <c r="B361" s="113" t="s">
        <v>651</v>
      </c>
      <c r="C361" s="113" t="s">
        <v>651</v>
      </c>
      <c r="D361" s="112" t="b">
        <f t="shared" si="5"/>
        <v>1</v>
      </c>
      <c r="E361" s="113" t="s">
        <v>3106</v>
      </c>
      <c r="F361" s="113" t="s">
        <v>1160</v>
      </c>
      <c r="G361" s="113" t="s">
        <v>1183</v>
      </c>
      <c r="H361" s="113" t="s">
        <v>3113</v>
      </c>
      <c r="I361" s="113" t="s">
        <v>3114</v>
      </c>
      <c r="J361" s="113" t="s">
        <v>1160</v>
      </c>
      <c r="K361" s="113" t="s">
        <v>1253</v>
      </c>
      <c r="L361" s="113" t="s">
        <v>3207</v>
      </c>
      <c r="M361" s="113" t="s">
        <v>1895</v>
      </c>
      <c r="N361" s="113" t="s">
        <v>3108</v>
      </c>
      <c r="O361" s="113" t="s">
        <v>2711</v>
      </c>
      <c r="P361" s="113" t="s">
        <v>2711</v>
      </c>
      <c r="Q361" s="113" t="s">
        <v>3106</v>
      </c>
      <c r="R361" s="113" t="s">
        <v>3776</v>
      </c>
      <c r="S361" s="114">
        <v>43405</v>
      </c>
      <c r="U361" s="114">
        <v>43406.889439814797</v>
      </c>
      <c r="V361" s="113" t="s">
        <v>3257</v>
      </c>
      <c r="W361" s="113" t="s">
        <v>3258</v>
      </c>
      <c r="X361" s="112" t="b">
        <v>0</v>
      </c>
      <c r="Y361" s="112" t="s">
        <v>1054</v>
      </c>
    </row>
    <row r="362" spans="1:25" ht="14.6" hidden="1" x14ac:dyDescent="0.4">
      <c r="A362" s="113" t="s">
        <v>930</v>
      </c>
      <c r="B362" s="113" t="s">
        <v>931</v>
      </c>
      <c r="C362" s="113" t="s">
        <v>931</v>
      </c>
      <c r="D362" s="112" t="b">
        <f t="shared" si="5"/>
        <v>1</v>
      </c>
      <c r="E362" s="113" t="s">
        <v>3106</v>
      </c>
      <c r="F362" s="113" t="s">
        <v>1372</v>
      </c>
      <c r="G362" s="113" t="s">
        <v>1459</v>
      </c>
      <c r="H362" s="113" t="s">
        <v>3288</v>
      </c>
      <c r="I362" s="113" t="s">
        <v>2221</v>
      </c>
      <c r="J362" s="113" t="s">
        <v>1372</v>
      </c>
      <c r="K362" s="113" t="s">
        <v>1718</v>
      </c>
      <c r="L362" s="113" t="s">
        <v>3252</v>
      </c>
      <c r="M362" s="113" t="s">
        <v>2223</v>
      </c>
      <c r="N362" s="113" t="s">
        <v>3108</v>
      </c>
      <c r="O362" s="113" t="s">
        <v>2714</v>
      </c>
      <c r="P362" s="113" t="s">
        <v>3155</v>
      </c>
      <c r="Q362" s="113" t="s">
        <v>3106</v>
      </c>
      <c r="R362" s="113" t="s">
        <v>3777</v>
      </c>
      <c r="S362" s="114">
        <v>43396</v>
      </c>
      <c r="U362" s="114">
        <v>43398.724617361098</v>
      </c>
      <c r="V362" s="113" t="s">
        <v>3290</v>
      </c>
      <c r="W362" s="113" t="s">
        <v>3291</v>
      </c>
      <c r="X362" s="112" t="b">
        <v>1</v>
      </c>
      <c r="Y362" s="112" t="s">
        <v>1054</v>
      </c>
    </row>
    <row r="363" spans="1:25" ht="14.6" hidden="1" x14ac:dyDescent="0.4">
      <c r="A363" s="113" t="s">
        <v>930</v>
      </c>
      <c r="B363" s="113" t="s">
        <v>931</v>
      </c>
      <c r="C363" s="113" t="s">
        <v>931</v>
      </c>
      <c r="D363" s="112" t="b">
        <f t="shared" si="5"/>
        <v>1</v>
      </c>
      <c r="E363" s="113" t="s">
        <v>3106</v>
      </c>
      <c r="F363" s="113" t="s">
        <v>1372</v>
      </c>
      <c r="G363" s="113" t="s">
        <v>1459</v>
      </c>
      <c r="H363" s="113" t="s">
        <v>3288</v>
      </c>
      <c r="I363" s="113" t="s">
        <v>2221</v>
      </c>
      <c r="J363" s="113" t="s">
        <v>1372</v>
      </c>
      <c r="K363" s="113" t="s">
        <v>1718</v>
      </c>
      <c r="L363" s="113" t="s">
        <v>3252</v>
      </c>
      <c r="M363" s="113" t="s">
        <v>2223</v>
      </c>
      <c r="N363" s="113" t="s">
        <v>3108</v>
      </c>
      <c r="O363" s="113" t="s">
        <v>2722</v>
      </c>
      <c r="P363" s="113" t="s">
        <v>2722</v>
      </c>
      <c r="Q363" s="113" t="s">
        <v>3106</v>
      </c>
      <c r="R363" s="113" t="s">
        <v>3778</v>
      </c>
      <c r="S363" s="114">
        <v>43396</v>
      </c>
      <c r="U363" s="114">
        <v>43398.699780208299</v>
      </c>
      <c r="V363" s="113" t="s">
        <v>3290</v>
      </c>
      <c r="W363" s="113" t="s">
        <v>3291</v>
      </c>
      <c r="X363" s="112" t="b">
        <v>1</v>
      </c>
      <c r="Y363" s="112" t="s">
        <v>1054</v>
      </c>
    </row>
    <row r="364" spans="1:25" ht="14.6" hidden="1" x14ac:dyDescent="0.4">
      <c r="A364" s="113" t="s">
        <v>930</v>
      </c>
      <c r="B364" s="113" t="s">
        <v>931</v>
      </c>
      <c r="C364" s="113" t="s">
        <v>931</v>
      </c>
      <c r="D364" s="112" t="b">
        <f t="shared" si="5"/>
        <v>1</v>
      </c>
      <c r="E364" s="113" t="s">
        <v>3106</v>
      </c>
      <c r="F364" s="113" t="s">
        <v>1372</v>
      </c>
      <c r="G364" s="113" t="s">
        <v>1459</v>
      </c>
      <c r="H364" s="113" t="s">
        <v>3288</v>
      </c>
      <c r="I364" s="113" t="s">
        <v>2221</v>
      </c>
      <c r="J364" s="113" t="s">
        <v>1372</v>
      </c>
      <c r="K364" s="113" t="s">
        <v>1718</v>
      </c>
      <c r="L364" s="113" t="s">
        <v>3252</v>
      </c>
      <c r="M364" s="113" t="s">
        <v>2223</v>
      </c>
      <c r="N364" s="113" t="s">
        <v>3108</v>
      </c>
      <c r="O364" s="113" t="s">
        <v>2711</v>
      </c>
      <c r="P364" s="113" t="s">
        <v>2711</v>
      </c>
      <c r="Q364" s="113" t="s">
        <v>3106</v>
      </c>
      <c r="R364" s="113" t="s">
        <v>3779</v>
      </c>
      <c r="S364" s="114">
        <v>43396</v>
      </c>
      <c r="U364" s="114">
        <v>43398.693795949097</v>
      </c>
      <c r="V364" s="113" t="s">
        <v>3290</v>
      </c>
      <c r="W364" s="113" t="s">
        <v>3291</v>
      </c>
      <c r="X364" s="112" t="b">
        <v>1</v>
      </c>
      <c r="Y364" s="112" t="s">
        <v>1054</v>
      </c>
    </row>
    <row r="365" spans="1:25" ht="14.6" hidden="1" x14ac:dyDescent="0.4">
      <c r="A365" s="113" t="s">
        <v>930</v>
      </c>
      <c r="B365" s="113" t="s">
        <v>931</v>
      </c>
      <c r="C365" s="113" t="s">
        <v>931</v>
      </c>
      <c r="D365" s="112" t="b">
        <f t="shared" si="5"/>
        <v>1</v>
      </c>
      <c r="E365" s="113" t="s">
        <v>3106</v>
      </c>
      <c r="F365" s="113" t="s">
        <v>1372</v>
      </c>
      <c r="G365" s="113" t="s">
        <v>1459</v>
      </c>
      <c r="H365" s="113" t="s">
        <v>3288</v>
      </c>
      <c r="I365" s="113" t="s">
        <v>2221</v>
      </c>
      <c r="J365" s="113" t="s">
        <v>1372</v>
      </c>
      <c r="K365" s="113" t="s">
        <v>1718</v>
      </c>
      <c r="L365" s="113" t="s">
        <v>3252</v>
      </c>
      <c r="M365" s="113" t="s">
        <v>2223</v>
      </c>
      <c r="N365" s="113" t="s">
        <v>3108</v>
      </c>
      <c r="O365" s="113" t="s">
        <v>3154</v>
      </c>
      <c r="P365" s="113" t="s">
        <v>3155</v>
      </c>
      <c r="Q365" s="113" t="s">
        <v>3106</v>
      </c>
      <c r="R365" s="113" t="s">
        <v>3461</v>
      </c>
      <c r="S365" s="114">
        <v>43396</v>
      </c>
      <c r="U365" s="114">
        <v>43398.6845203704</v>
      </c>
      <c r="V365" s="113" t="s">
        <v>3290</v>
      </c>
      <c r="W365" s="113" t="s">
        <v>3291</v>
      </c>
      <c r="X365" s="112" t="b">
        <v>1</v>
      </c>
      <c r="Y365" s="112" t="s">
        <v>1054</v>
      </c>
    </row>
    <row r="366" spans="1:25" ht="14.6" hidden="1" x14ac:dyDescent="0.4">
      <c r="A366" s="113" t="s">
        <v>930</v>
      </c>
      <c r="B366" s="113" t="s">
        <v>931</v>
      </c>
      <c r="C366" s="113" t="s">
        <v>931</v>
      </c>
      <c r="D366" s="112" t="b">
        <f t="shared" si="5"/>
        <v>1</v>
      </c>
      <c r="E366" s="113" t="s">
        <v>3106</v>
      </c>
      <c r="F366" s="113" t="s">
        <v>1372</v>
      </c>
      <c r="G366" s="113" t="s">
        <v>1459</v>
      </c>
      <c r="H366" s="113" t="s">
        <v>3288</v>
      </c>
      <c r="I366" s="113" t="s">
        <v>2221</v>
      </c>
      <c r="J366" s="113" t="s">
        <v>1372</v>
      </c>
      <c r="K366" s="113" t="s">
        <v>1718</v>
      </c>
      <c r="L366" s="113" t="s">
        <v>3252</v>
      </c>
      <c r="M366" s="113" t="s">
        <v>2223</v>
      </c>
      <c r="N366" s="113" t="s">
        <v>3108</v>
      </c>
      <c r="O366" s="113" t="s">
        <v>2742</v>
      </c>
      <c r="P366" s="113" t="s">
        <v>2742</v>
      </c>
      <c r="Q366" s="113" t="s">
        <v>3106</v>
      </c>
      <c r="R366" s="113" t="s">
        <v>3780</v>
      </c>
      <c r="S366" s="114">
        <v>43396</v>
      </c>
      <c r="U366" s="114">
        <v>43398.666860532401</v>
      </c>
      <c r="V366" s="113" t="s">
        <v>3290</v>
      </c>
      <c r="W366" s="113" t="s">
        <v>3291</v>
      </c>
      <c r="X366" s="112" t="b">
        <v>1</v>
      </c>
      <c r="Y366" s="112" t="s">
        <v>1054</v>
      </c>
    </row>
    <row r="367" spans="1:25" ht="14.6" hidden="1" x14ac:dyDescent="0.4">
      <c r="A367" s="113" t="s">
        <v>772</v>
      </c>
      <c r="B367" s="113" t="s">
        <v>773</v>
      </c>
      <c r="C367" s="113" t="s">
        <v>773</v>
      </c>
      <c r="D367" s="112" t="b">
        <f t="shared" si="5"/>
        <v>1</v>
      </c>
      <c r="E367" s="113" t="s">
        <v>3106</v>
      </c>
      <c r="F367" s="113" t="s">
        <v>1160</v>
      </c>
      <c r="G367" s="113" t="s">
        <v>1246</v>
      </c>
      <c r="H367" s="113" t="s">
        <v>3107</v>
      </c>
      <c r="I367" s="113" t="s">
        <v>3505</v>
      </c>
      <c r="J367" s="113" t="s">
        <v>1160</v>
      </c>
      <c r="K367" s="113" t="s">
        <v>1246</v>
      </c>
      <c r="L367" s="113" t="s">
        <v>3107</v>
      </c>
      <c r="M367" s="113" t="s">
        <v>2104</v>
      </c>
      <c r="N367" s="113" t="s">
        <v>3108</v>
      </c>
      <c r="O367" s="113" t="s">
        <v>3154</v>
      </c>
      <c r="P367" s="113" t="s">
        <v>3155</v>
      </c>
      <c r="Q367" s="113" t="s">
        <v>3106</v>
      </c>
      <c r="R367" s="113" t="s">
        <v>3458</v>
      </c>
      <c r="S367" s="114">
        <v>43395</v>
      </c>
      <c r="U367" s="114">
        <v>43395.691593321797</v>
      </c>
      <c r="V367" s="113" t="s">
        <v>3507</v>
      </c>
      <c r="W367" s="113" t="s">
        <v>3508</v>
      </c>
      <c r="X367" s="112" t="b">
        <v>1</v>
      </c>
    </row>
    <row r="368" spans="1:25" ht="14.6" hidden="1" x14ac:dyDescent="0.4">
      <c r="A368" s="113" t="s">
        <v>772</v>
      </c>
      <c r="B368" s="113" t="s">
        <v>773</v>
      </c>
      <c r="C368" s="113" t="s">
        <v>773</v>
      </c>
      <c r="D368" s="112" t="b">
        <f t="shared" si="5"/>
        <v>1</v>
      </c>
      <c r="E368" s="113" t="s">
        <v>3106</v>
      </c>
      <c r="F368" s="113" t="s">
        <v>1160</v>
      </c>
      <c r="G368" s="113" t="s">
        <v>1246</v>
      </c>
      <c r="H368" s="113" t="s">
        <v>3107</v>
      </c>
      <c r="I368" s="113" t="s">
        <v>3505</v>
      </c>
      <c r="J368" s="113" t="s">
        <v>1160</v>
      </c>
      <c r="K368" s="113" t="s">
        <v>1246</v>
      </c>
      <c r="L368" s="113" t="s">
        <v>3107</v>
      </c>
      <c r="M368" s="113" t="s">
        <v>2104</v>
      </c>
      <c r="N368" s="113" t="s">
        <v>3108</v>
      </c>
      <c r="O368" s="113" t="s">
        <v>2742</v>
      </c>
      <c r="P368" s="113" t="s">
        <v>2742</v>
      </c>
      <c r="Q368" s="113" t="s">
        <v>3106</v>
      </c>
      <c r="R368" s="113" t="s">
        <v>3781</v>
      </c>
      <c r="S368" s="114">
        <v>43395</v>
      </c>
      <c r="U368" s="114">
        <v>43395.689269872702</v>
      </c>
      <c r="V368" s="113" t="s">
        <v>3507</v>
      </c>
      <c r="W368" s="113" t="s">
        <v>3508</v>
      </c>
      <c r="X368" s="112" t="b">
        <v>1</v>
      </c>
    </row>
    <row r="369" spans="1:25" ht="14.6" hidden="1" x14ac:dyDescent="0.4">
      <c r="A369" s="113" t="s">
        <v>535</v>
      </c>
      <c r="B369" s="113" t="s">
        <v>536</v>
      </c>
      <c r="C369" s="113" t="s">
        <v>536</v>
      </c>
      <c r="D369" s="112" t="b">
        <f t="shared" si="5"/>
        <v>1</v>
      </c>
      <c r="E369" s="113" t="s">
        <v>3106</v>
      </c>
      <c r="F369" s="113" t="s">
        <v>1396</v>
      </c>
      <c r="G369" s="113" t="s">
        <v>1397</v>
      </c>
      <c r="H369" s="113" t="s">
        <v>3176</v>
      </c>
      <c r="I369" s="113" t="s">
        <v>1744</v>
      </c>
      <c r="J369" s="113" t="s">
        <v>1396</v>
      </c>
      <c r="K369" s="113" t="s">
        <v>1397</v>
      </c>
      <c r="L369" s="113" t="s">
        <v>3176</v>
      </c>
      <c r="M369" s="113" t="s">
        <v>1744</v>
      </c>
      <c r="N369" s="113" t="s">
        <v>3108</v>
      </c>
      <c r="O369" s="113" t="s">
        <v>2736</v>
      </c>
      <c r="P369" s="113" t="s">
        <v>2736</v>
      </c>
      <c r="Q369" s="113" t="s">
        <v>3106</v>
      </c>
      <c r="R369" s="113" t="s">
        <v>3782</v>
      </c>
      <c r="S369" s="114">
        <v>43389</v>
      </c>
      <c r="U369" s="114">
        <v>43390.584011226798</v>
      </c>
      <c r="V369" s="113" t="s">
        <v>3218</v>
      </c>
      <c r="W369" s="113" t="s">
        <v>3219</v>
      </c>
      <c r="X369" s="112" t="b">
        <v>1</v>
      </c>
      <c r="Y369" s="117" t="s">
        <v>1054</v>
      </c>
    </row>
    <row r="370" spans="1:25" ht="14.6" hidden="1" x14ac:dyDescent="0.4">
      <c r="A370" s="113" t="s">
        <v>535</v>
      </c>
      <c r="B370" s="113" t="s">
        <v>536</v>
      </c>
      <c r="C370" s="113" t="s">
        <v>536</v>
      </c>
      <c r="D370" s="112" t="b">
        <f t="shared" si="5"/>
        <v>1</v>
      </c>
      <c r="E370" s="113" t="s">
        <v>3106</v>
      </c>
      <c r="F370" s="113" t="s">
        <v>1396</v>
      </c>
      <c r="G370" s="113" t="s">
        <v>1397</v>
      </c>
      <c r="H370" s="113" t="s">
        <v>3176</v>
      </c>
      <c r="I370" s="113" t="s">
        <v>1744</v>
      </c>
      <c r="J370" s="113" t="s">
        <v>1396</v>
      </c>
      <c r="K370" s="113" t="s">
        <v>1397</v>
      </c>
      <c r="L370" s="113" t="s">
        <v>3176</v>
      </c>
      <c r="M370" s="113" t="s">
        <v>1744</v>
      </c>
      <c r="N370" s="113" t="s">
        <v>3108</v>
      </c>
      <c r="O370" s="113" t="s">
        <v>3154</v>
      </c>
      <c r="P370" s="113" t="s">
        <v>3155</v>
      </c>
      <c r="Q370" s="113" t="s">
        <v>3106</v>
      </c>
      <c r="R370" s="113" t="s">
        <v>3468</v>
      </c>
      <c r="S370" s="114">
        <v>43389</v>
      </c>
      <c r="U370" s="114">
        <v>43390.581314270799</v>
      </c>
      <c r="V370" s="113" t="s">
        <v>3218</v>
      </c>
      <c r="W370" s="113" t="s">
        <v>3219</v>
      </c>
      <c r="X370" s="112" t="b">
        <v>1</v>
      </c>
      <c r="Y370" s="117" t="s">
        <v>1054</v>
      </c>
    </row>
    <row r="371" spans="1:25" ht="14.6" hidden="1" x14ac:dyDescent="0.4">
      <c r="A371" s="113" t="s">
        <v>535</v>
      </c>
      <c r="B371" s="113" t="s">
        <v>536</v>
      </c>
      <c r="C371" s="113" t="s">
        <v>536</v>
      </c>
      <c r="D371" s="112" t="b">
        <f t="shared" si="5"/>
        <v>1</v>
      </c>
      <c r="E371" s="113" t="s">
        <v>3106</v>
      </c>
      <c r="F371" s="113" t="s">
        <v>1396</v>
      </c>
      <c r="G371" s="113" t="s">
        <v>1397</v>
      </c>
      <c r="H371" s="113" t="s">
        <v>3176</v>
      </c>
      <c r="I371" s="113" t="s">
        <v>1744</v>
      </c>
      <c r="J371" s="113" t="s">
        <v>1396</v>
      </c>
      <c r="K371" s="113" t="s">
        <v>1397</v>
      </c>
      <c r="L371" s="113" t="s">
        <v>3176</v>
      </c>
      <c r="M371" s="113" t="s">
        <v>1744</v>
      </c>
      <c r="N371" s="113" t="s">
        <v>3108</v>
      </c>
      <c r="O371" s="113" t="s">
        <v>2714</v>
      </c>
      <c r="P371" s="113" t="s">
        <v>3155</v>
      </c>
      <c r="Q371" s="113" t="s">
        <v>3106</v>
      </c>
      <c r="R371" s="113" t="s">
        <v>3783</v>
      </c>
      <c r="S371" s="114">
        <v>43389</v>
      </c>
      <c r="U371" s="114">
        <v>43390.542100150502</v>
      </c>
      <c r="V371" s="113" t="s">
        <v>3218</v>
      </c>
      <c r="W371" s="113" t="s">
        <v>3219</v>
      </c>
      <c r="X371" s="112" t="b">
        <v>1</v>
      </c>
      <c r="Y371" s="117" t="s">
        <v>1054</v>
      </c>
    </row>
    <row r="372" spans="1:25" ht="14.6" hidden="1" x14ac:dyDescent="0.4">
      <c r="A372" s="113" t="s">
        <v>535</v>
      </c>
      <c r="B372" s="113" t="s">
        <v>536</v>
      </c>
      <c r="C372" s="113" t="s">
        <v>536</v>
      </c>
      <c r="D372" s="112" t="b">
        <f t="shared" si="5"/>
        <v>1</v>
      </c>
      <c r="E372" s="113" t="s">
        <v>3106</v>
      </c>
      <c r="F372" s="113" t="s">
        <v>1396</v>
      </c>
      <c r="G372" s="113" t="s">
        <v>1397</v>
      </c>
      <c r="H372" s="113" t="s">
        <v>3176</v>
      </c>
      <c r="I372" s="113" t="s">
        <v>1744</v>
      </c>
      <c r="J372" s="113" t="s">
        <v>1396</v>
      </c>
      <c r="K372" s="113" t="s">
        <v>1397</v>
      </c>
      <c r="L372" s="113" t="s">
        <v>3176</v>
      </c>
      <c r="M372" s="113" t="s">
        <v>1744</v>
      </c>
      <c r="N372" s="113" t="s">
        <v>3108</v>
      </c>
      <c r="O372" s="113" t="s">
        <v>2711</v>
      </c>
      <c r="P372" s="113" t="s">
        <v>2711</v>
      </c>
      <c r="Q372" s="113" t="s">
        <v>3106</v>
      </c>
      <c r="R372" s="113" t="s">
        <v>3784</v>
      </c>
      <c r="S372" s="114">
        <v>43389</v>
      </c>
      <c r="U372" s="114">
        <v>43390.512032210601</v>
      </c>
      <c r="V372" s="113" t="s">
        <v>3218</v>
      </c>
      <c r="W372" s="113" t="s">
        <v>3219</v>
      </c>
      <c r="X372" s="112" t="b">
        <v>1</v>
      </c>
      <c r="Y372" s="117" t="s">
        <v>1054</v>
      </c>
    </row>
    <row r="373" spans="1:25" ht="14.6" hidden="1" x14ac:dyDescent="0.4">
      <c r="A373" s="113" t="s">
        <v>268</v>
      </c>
      <c r="B373" s="113" t="s">
        <v>269</v>
      </c>
      <c r="C373" s="113" t="s">
        <v>269</v>
      </c>
      <c r="D373" s="112" t="b">
        <f t="shared" si="5"/>
        <v>1</v>
      </c>
      <c r="E373" s="113" t="s">
        <v>3106</v>
      </c>
      <c r="F373" s="113" t="s">
        <v>1160</v>
      </c>
      <c r="G373" s="113" t="s">
        <v>1246</v>
      </c>
      <c r="H373" s="113" t="s">
        <v>3107</v>
      </c>
      <c r="I373" s="113" t="s">
        <v>1471</v>
      </c>
      <c r="J373" s="113" t="s">
        <v>1196</v>
      </c>
      <c r="K373" s="113" t="s">
        <v>1197</v>
      </c>
      <c r="L373" s="113" t="s">
        <v>3202</v>
      </c>
      <c r="M373" s="113" t="s">
        <v>1475</v>
      </c>
      <c r="N373" s="113" t="s">
        <v>3108</v>
      </c>
      <c r="O373" s="113" t="s">
        <v>2722</v>
      </c>
      <c r="P373" s="113" t="s">
        <v>2722</v>
      </c>
      <c r="Q373" s="113" t="s">
        <v>3106</v>
      </c>
      <c r="R373" s="113" t="s">
        <v>3785</v>
      </c>
      <c r="S373" s="114">
        <v>43364</v>
      </c>
      <c r="U373" s="114">
        <v>43384.684291516198</v>
      </c>
      <c r="V373" s="113" t="s">
        <v>3204</v>
      </c>
      <c r="W373" s="113" t="s">
        <v>3205</v>
      </c>
      <c r="X373" s="112" t="b">
        <v>1</v>
      </c>
      <c r="Y373" s="117" t="s">
        <v>1054</v>
      </c>
    </row>
    <row r="374" spans="1:25" ht="14.6" hidden="1" x14ac:dyDescent="0.4">
      <c r="A374" s="113" t="s">
        <v>897</v>
      </c>
      <c r="B374" s="113" t="s">
        <v>898</v>
      </c>
      <c r="C374" s="113" t="s">
        <v>898</v>
      </c>
      <c r="D374" s="112" t="b">
        <f t="shared" si="5"/>
        <v>1</v>
      </c>
      <c r="E374" s="113" t="s">
        <v>3106</v>
      </c>
      <c r="F374" s="113" t="s">
        <v>1452</v>
      </c>
      <c r="G374" s="113" t="s">
        <v>1453</v>
      </c>
      <c r="H374" s="113" t="s">
        <v>3143</v>
      </c>
      <c r="I374" s="113" t="s">
        <v>3572</v>
      </c>
      <c r="J374" s="113" t="s">
        <v>1452</v>
      </c>
      <c r="K374" s="113" t="s">
        <v>1453</v>
      </c>
      <c r="L374" s="113" t="s">
        <v>3143</v>
      </c>
      <c r="M374" s="113" t="s">
        <v>2204</v>
      </c>
      <c r="N374" s="113" t="s">
        <v>3108</v>
      </c>
      <c r="O374" s="113" t="s">
        <v>3154</v>
      </c>
      <c r="P374" s="113" t="s">
        <v>3155</v>
      </c>
      <c r="Q374" s="113" t="s">
        <v>3106</v>
      </c>
      <c r="R374" s="113" t="s">
        <v>3463</v>
      </c>
      <c r="S374" s="114">
        <v>43374</v>
      </c>
      <c r="U374" s="114">
        <v>43377.4115584838</v>
      </c>
      <c r="V374" s="113" t="s">
        <v>3574</v>
      </c>
      <c r="W374" s="113" t="s">
        <v>3575</v>
      </c>
      <c r="X374" s="112" t="b">
        <v>1</v>
      </c>
      <c r="Y374" s="117" t="s">
        <v>1054</v>
      </c>
    </row>
    <row r="375" spans="1:25" ht="14.6" hidden="1" x14ac:dyDescent="0.4">
      <c r="A375" s="113" t="s">
        <v>897</v>
      </c>
      <c r="B375" s="113" t="s">
        <v>898</v>
      </c>
      <c r="C375" s="113" t="s">
        <v>898</v>
      </c>
      <c r="D375" s="112" t="b">
        <f t="shared" si="5"/>
        <v>1</v>
      </c>
      <c r="E375" s="113" t="s">
        <v>3106</v>
      </c>
      <c r="F375" s="113" t="s">
        <v>1452</v>
      </c>
      <c r="G375" s="113" t="s">
        <v>1453</v>
      </c>
      <c r="H375" s="113" t="s">
        <v>3143</v>
      </c>
      <c r="I375" s="113" t="s">
        <v>3572</v>
      </c>
      <c r="J375" s="113" t="s">
        <v>1452</v>
      </c>
      <c r="K375" s="113" t="s">
        <v>1453</v>
      </c>
      <c r="L375" s="113" t="s">
        <v>3143</v>
      </c>
      <c r="M375" s="113" t="s">
        <v>2204</v>
      </c>
      <c r="N375" s="113" t="s">
        <v>3108</v>
      </c>
      <c r="O375" s="113" t="s">
        <v>2714</v>
      </c>
      <c r="P375" s="113" t="s">
        <v>3155</v>
      </c>
      <c r="Q375" s="113" t="s">
        <v>3106</v>
      </c>
      <c r="R375" s="113" t="s">
        <v>3786</v>
      </c>
      <c r="S375" s="114">
        <v>43374</v>
      </c>
      <c r="U375" s="114">
        <v>43376.692201192098</v>
      </c>
      <c r="V375" s="113" t="s">
        <v>3574</v>
      </c>
      <c r="W375" s="113" t="s">
        <v>3575</v>
      </c>
      <c r="X375" s="112" t="b">
        <v>1</v>
      </c>
      <c r="Y375" s="117" t="s">
        <v>1054</v>
      </c>
    </row>
    <row r="376" spans="1:25" ht="14.6" hidden="1" x14ac:dyDescent="0.4">
      <c r="A376" s="113" t="s">
        <v>897</v>
      </c>
      <c r="B376" s="113" t="s">
        <v>898</v>
      </c>
      <c r="C376" s="113" t="s">
        <v>898</v>
      </c>
      <c r="D376" s="112" t="b">
        <f t="shared" si="5"/>
        <v>1</v>
      </c>
      <c r="E376" s="113" t="s">
        <v>3106</v>
      </c>
      <c r="F376" s="113" t="s">
        <v>1452</v>
      </c>
      <c r="G376" s="113" t="s">
        <v>1453</v>
      </c>
      <c r="H376" s="113" t="s">
        <v>3143</v>
      </c>
      <c r="I376" s="113" t="s">
        <v>3572</v>
      </c>
      <c r="J376" s="113" t="s">
        <v>1452</v>
      </c>
      <c r="K376" s="113" t="s">
        <v>1453</v>
      </c>
      <c r="L376" s="113" t="s">
        <v>3143</v>
      </c>
      <c r="M376" s="113" t="s">
        <v>2204</v>
      </c>
      <c r="N376" s="113" t="s">
        <v>3108</v>
      </c>
      <c r="O376" s="113" t="s">
        <v>2740</v>
      </c>
      <c r="P376" s="113" t="s">
        <v>2740</v>
      </c>
      <c r="Q376" s="113" t="s">
        <v>3106</v>
      </c>
      <c r="R376" s="113" t="s">
        <v>3787</v>
      </c>
      <c r="S376" s="114">
        <v>43374</v>
      </c>
      <c r="U376" s="114">
        <v>43376.674327928202</v>
      </c>
      <c r="V376" s="113" t="s">
        <v>3574</v>
      </c>
      <c r="W376" s="113" t="s">
        <v>3575</v>
      </c>
      <c r="X376" s="112" t="b">
        <v>1</v>
      </c>
      <c r="Y376" s="117" t="s">
        <v>1054</v>
      </c>
    </row>
    <row r="377" spans="1:25" ht="14.6" hidden="1" x14ac:dyDescent="0.4">
      <c r="A377" s="113" t="s">
        <v>897</v>
      </c>
      <c r="B377" s="113" t="s">
        <v>898</v>
      </c>
      <c r="C377" s="113" t="s">
        <v>898</v>
      </c>
      <c r="D377" s="112" t="b">
        <f t="shared" si="5"/>
        <v>1</v>
      </c>
      <c r="E377" s="113" t="s">
        <v>3106</v>
      </c>
      <c r="F377" s="113" t="s">
        <v>1452</v>
      </c>
      <c r="G377" s="113" t="s">
        <v>1453</v>
      </c>
      <c r="H377" s="113" t="s">
        <v>3143</v>
      </c>
      <c r="I377" s="113" t="s">
        <v>3572</v>
      </c>
      <c r="J377" s="113" t="s">
        <v>1452</v>
      </c>
      <c r="K377" s="113" t="s">
        <v>1453</v>
      </c>
      <c r="L377" s="113" t="s">
        <v>3143</v>
      </c>
      <c r="M377" s="113" t="s">
        <v>2204</v>
      </c>
      <c r="N377" s="113" t="s">
        <v>3108</v>
      </c>
      <c r="O377" s="113" t="s">
        <v>2742</v>
      </c>
      <c r="P377" s="113" t="s">
        <v>2742</v>
      </c>
      <c r="Q377" s="113" t="s">
        <v>3106</v>
      </c>
      <c r="R377" s="113" t="s">
        <v>3788</v>
      </c>
      <c r="S377" s="114">
        <v>43374</v>
      </c>
      <c r="U377" s="114">
        <v>43376.639641932903</v>
      </c>
      <c r="V377" s="113" t="s">
        <v>3574</v>
      </c>
      <c r="W377" s="113" t="s">
        <v>3575</v>
      </c>
      <c r="X377" s="112" t="b">
        <v>1</v>
      </c>
      <c r="Y377" s="117" t="s">
        <v>1054</v>
      </c>
    </row>
    <row r="378" spans="1:25" ht="14.6" hidden="1" x14ac:dyDescent="0.4">
      <c r="A378" s="113" t="s">
        <v>897</v>
      </c>
      <c r="B378" s="113" t="s">
        <v>898</v>
      </c>
      <c r="C378" s="113" t="s">
        <v>898</v>
      </c>
      <c r="D378" s="112" t="b">
        <f t="shared" si="5"/>
        <v>1</v>
      </c>
      <c r="E378" s="113" t="s">
        <v>3106</v>
      </c>
      <c r="F378" s="113" t="s">
        <v>1452</v>
      </c>
      <c r="G378" s="113" t="s">
        <v>1453</v>
      </c>
      <c r="H378" s="113" t="s">
        <v>3143</v>
      </c>
      <c r="I378" s="113" t="s">
        <v>3572</v>
      </c>
      <c r="J378" s="113" t="s">
        <v>1452</v>
      </c>
      <c r="K378" s="113" t="s">
        <v>1453</v>
      </c>
      <c r="L378" s="113" t="s">
        <v>3143</v>
      </c>
      <c r="M378" s="113" t="s">
        <v>2204</v>
      </c>
      <c r="N378" s="113" t="s">
        <v>3108</v>
      </c>
      <c r="O378" s="113" t="s">
        <v>2711</v>
      </c>
      <c r="P378" s="113" t="s">
        <v>2711</v>
      </c>
      <c r="Q378" s="113" t="s">
        <v>3106</v>
      </c>
      <c r="R378" s="113" t="s">
        <v>3789</v>
      </c>
      <c r="S378" s="114">
        <v>43374</v>
      </c>
      <c r="U378" s="114">
        <v>43376.630333564797</v>
      </c>
      <c r="V378" s="113" t="s">
        <v>3574</v>
      </c>
      <c r="W378" s="113" t="s">
        <v>3575</v>
      </c>
      <c r="X378" s="112" t="b">
        <v>1</v>
      </c>
      <c r="Y378" s="117" t="s">
        <v>1054</v>
      </c>
    </row>
    <row r="379" spans="1:25" ht="14.6" hidden="1" x14ac:dyDescent="0.4">
      <c r="A379" s="113" t="s">
        <v>433</v>
      </c>
      <c r="B379" s="113" t="s">
        <v>435</v>
      </c>
      <c r="C379" s="113" t="s">
        <v>437</v>
      </c>
      <c r="D379" s="112" t="b">
        <f t="shared" si="5"/>
        <v>0</v>
      </c>
      <c r="E379" s="113" t="s">
        <v>3106</v>
      </c>
      <c r="F379" s="113" t="s">
        <v>1160</v>
      </c>
      <c r="G379" s="113" t="s">
        <v>1246</v>
      </c>
      <c r="H379" s="113" t="s">
        <v>3107</v>
      </c>
      <c r="I379" s="113" t="s">
        <v>3195</v>
      </c>
      <c r="J379" s="113" t="s">
        <v>1196</v>
      </c>
      <c r="K379" s="113" t="s">
        <v>1657</v>
      </c>
      <c r="L379" s="113" t="s">
        <v>3124</v>
      </c>
      <c r="M379" s="113" t="s">
        <v>1658</v>
      </c>
      <c r="N379" s="113" t="s">
        <v>3108</v>
      </c>
      <c r="O379" s="113" t="s">
        <v>2714</v>
      </c>
      <c r="P379" s="113" t="s">
        <v>3155</v>
      </c>
      <c r="Q379" s="113" t="s">
        <v>3106</v>
      </c>
      <c r="R379" s="113" t="s">
        <v>3790</v>
      </c>
      <c r="S379" s="114">
        <v>43374</v>
      </c>
      <c r="U379" s="114">
        <v>43375.609647222198</v>
      </c>
      <c r="V379" s="113" t="s">
        <v>3198</v>
      </c>
      <c r="W379" s="113" t="s">
        <v>3199</v>
      </c>
      <c r="X379" s="112" t="b">
        <v>1</v>
      </c>
      <c r="Y379" s="117" t="s">
        <v>1054</v>
      </c>
    </row>
    <row r="380" spans="1:25" ht="14.6" hidden="1" x14ac:dyDescent="0.4">
      <c r="A380" s="113" t="s">
        <v>433</v>
      </c>
      <c r="B380" s="113" t="s">
        <v>435</v>
      </c>
      <c r="C380" s="113" t="s">
        <v>437</v>
      </c>
      <c r="D380" s="112" t="b">
        <f t="shared" si="5"/>
        <v>0</v>
      </c>
      <c r="E380" s="113" t="s">
        <v>3106</v>
      </c>
      <c r="F380" s="113" t="s">
        <v>1160</v>
      </c>
      <c r="G380" s="113" t="s">
        <v>1246</v>
      </c>
      <c r="H380" s="113" t="s">
        <v>3107</v>
      </c>
      <c r="I380" s="113" t="s">
        <v>3195</v>
      </c>
      <c r="J380" s="113" t="s">
        <v>1196</v>
      </c>
      <c r="K380" s="113" t="s">
        <v>1657</v>
      </c>
      <c r="L380" s="113" t="s">
        <v>3124</v>
      </c>
      <c r="M380" s="113" t="s">
        <v>1658</v>
      </c>
      <c r="N380" s="113" t="s">
        <v>3108</v>
      </c>
      <c r="O380" s="113" t="s">
        <v>3154</v>
      </c>
      <c r="P380" s="113" t="s">
        <v>3155</v>
      </c>
      <c r="Q380" s="113" t="s">
        <v>3106</v>
      </c>
      <c r="R380" s="113" t="s">
        <v>3473</v>
      </c>
      <c r="S380" s="114">
        <v>43374</v>
      </c>
      <c r="U380" s="114">
        <v>43375.541458530097</v>
      </c>
      <c r="V380" s="113" t="s">
        <v>3198</v>
      </c>
      <c r="W380" s="113" t="s">
        <v>3199</v>
      </c>
      <c r="X380" s="112" t="b">
        <v>1</v>
      </c>
      <c r="Y380" s="117" t="s">
        <v>1054</v>
      </c>
    </row>
    <row r="381" spans="1:25" ht="14.6" hidden="1" x14ac:dyDescent="0.4">
      <c r="A381" s="113" t="s">
        <v>433</v>
      </c>
      <c r="B381" s="113" t="s">
        <v>435</v>
      </c>
      <c r="C381" s="113" t="s">
        <v>437</v>
      </c>
      <c r="D381" s="112" t="b">
        <f t="shared" si="5"/>
        <v>0</v>
      </c>
      <c r="E381" s="113" t="s">
        <v>3106</v>
      </c>
      <c r="F381" s="113" t="s">
        <v>1160</v>
      </c>
      <c r="G381" s="113" t="s">
        <v>1246</v>
      </c>
      <c r="H381" s="113" t="s">
        <v>3107</v>
      </c>
      <c r="I381" s="113" t="s">
        <v>3195</v>
      </c>
      <c r="J381" s="113" t="s">
        <v>1196</v>
      </c>
      <c r="K381" s="113" t="s">
        <v>1657</v>
      </c>
      <c r="L381" s="113" t="s">
        <v>3124</v>
      </c>
      <c r="M381" s="113" t="s">
        <v>1658</v>
      </c>
      <c r="N381" s="113" t="s">
        <v>3108</v>
      </c>
      <c r="O381" s="113" t="s">
        <v>2736</v>
      </c>
      <c r="P381" s="113" t="s">
        <v>2736</v>
      </c>
      <c r="Q381" s="113" t="s">
        <v>3106</v>
      </c>
      <c r="R381" s="113" t="s">
        <v>3791</v>
      </c>
      <c r="S381" s="114">
        <v>43374</v>
      </c>
      <c r="U381" s="114">
        <v>43375.526921875004</v>
      </c>
      <c r="V381" s="113" t="s">
        <v>3198</v>
      </c>
      <c r="W381" s="113" t="s">
        <v>3199</v>
      </c>
      <c r="X381" s="112" t="b">
        <v>1</v>
      </c>
      <c r="Y381" s="117" t="s">
        <v>1054</v>
      </c>
    </row>
    <row r="382" spans="1:25" ht="14.6" hidden="1" x14ac:dyDescent="0.4">
      <c r="A382" s="113" t="s">
        <v>433</v>
      </c>
      <c r="B382" s="113" t="s">
        <v>435</v>
      </c>
      <c r="C382" s="113" t="s">
        <v>437</v>
      </c>
      <c r="D382" s="112" t="b">
        <f t="shared" si="5"/>
        <v>0</v>
      </c>
      <c r="E382" s="113" t="s">
        <v>3106</v>
      </c>
      <c r="F382" s="113" t="s">
        <v>1160</v>
      </c>
      <c r="G382" s="113" t="s">
        <v>1246</v>
      </c>
      <c r="H382" s="113" t="s">
        <v>3107</v>
      </c>
      <c r="I382" s="113" t="s">
        <v>3195</v>
      </c>
      <c r="J382" s="113" t="s">
        <v>1196</v>
      </c>
      <c r="K382" s="113" t="s">
        <v>1657</v>
      </c>
      <c r="L382" s="113" t="s">
        <v>3124</v>
      </c>
      <c r="M382" s="113" t="s">
        <v>1658</v>
      </c>
      <c r="N382" s="113" t="s">
        <v>3108</v>
      </c>
      <c r="O382" s="113" t="s">
        <v>2711</v>
      </c>
      <c r="P382" s="113" t="s">
        <v>2711</v>
      </c>
      <c r="Q382" s="113" t="s">
        <v>3106</v>
      </c>
      <c r="R382" s="113" t="s">
        <v>3792</v>
      </c>
      <c r="S382" s="114">
        <v>43374</v>
      </c>
      <c r="U382" s="114">
        <v>43375.519982604201</v>
      </c>
      <c r="V382" s="113" t="s">
        <v>3198</v>
      </c>
      <c r="W382" s="113" t="s">
        <v>3199</v>
      </c>
      <c r="X382" s="112" t="b">
        <v>1</v>
      </c>
      <c r="Y382" s="117" t="s">
        <v>1054</v>
      </c>
    </row>
    <row r="383" spans="1:25" ht="14.6" hidden="1" x14ac:dyDescent="0.4">
      <c r="A383" s="113" t="s">
        <v>433</v>
      </c>
      <c r="B383" s="113" t="s">
        <v>435</v>
      </c>
      <c r="C383" s="113" t="s">
        <v>437</v>
      </c>
      <c r="D383" s="112" t="b">
        <f t="shared" si="5"/>
        <v>0</v>
      </c>
      <c r="E383" s="113" t="s">
        <v>3106</v>
      </c>
      <c r="F383" s="113" t="s">
        <v>1160</v>
      </c>
      <c r="G383" s="113" t="s">
        <v>1246</v>
      </c>
      <c r="H383" s="113" t="s">
        <v>3107</v>
      </c>
      <c r="I383" s="113" t="s">
        <v>3195</v>
      </c>
      <c r="J383" s="113" t="s">
        <v>1196</v>
      </c>
      <c r="K383" s="113" t="s">
        <v>1657</v>
      </c>
      <c r="L383" s="113" t="s">
        <v>3124</v>
      </c>
      <c r="M383" s="113" t="s">
        <v>1658</v>
      </c>
      <c r="N383" s="113" t="s">
        <v>3108</v>
      </c>
      <c r="O383" s="113" t="s">
        <v>2722</v>
      </c>
      <c r="P383" s="113" t="s">
        <v>2722</v>
      </c>
      <c r="Q383" s="113" t="s">
        <v>3106</v>
      </c>
      <c r="R383" s="113" t="s">
        <v>3793</v>
      </c>
      <c r="S383" s="114">
        <v>43374</v>
      </c>
      <c r="U383" s="114">
        <v>43375.509839386599</v>
      </c>
      <c r="V383" s="113" t="s">
        <v>3198</v>
      </c>
      <c r="W383" s="113" t="s">
        <v>3199</v>
      </c>
      <c r="X383" s="112" t="b">
        <v>1</v>
      </c>
      <c r="Y383" s="117" t="s">
        <v>1054</v>
      </c>
    </row>
    <row r="384" spans="1:25" ht="14.6" hidden="1" x14ac:dyDescent="0.4">
      <c r="A384" s="113" t="s">
        <v>705</v>
      </c>
      <c r="B384" s="113" t="s">
        <v>709</v>
      </c>
      <c r="C384" s="113" t="s">
        <v>707</v>
      </c>
      <c r="D384" s="112" t="b">
        <f t="shared" si="5"/>
        <v>0</v>
      </c>
      <c r="E384" s="113" t="s">
        <v>3106</v>
      </c>
      <c r="F384" s="113" t="s">
        <v>1160</v>
      </c>
      <c r="G384" s="113" t="s">
        <v>1246</v>
      </c>
      <c r="H384" s="113" t="s">
        <v>3107</v>
      </c>
      <c r="I384" s="113" t="s">
        <v>3347</v>
      </c>
      <c r="J384" s="113" t="s">
        <v>1639</v>
      </c>
      <c r="K384" s="113" t="s">
        <v>1640</v>
      </c>
      <c r="L384" s="113" t="s">
        <v>3794</v>
      </c>
      <c r="M384" s="113" t="s">
        <v>2029</v>
      </c>
      <c r="N384" s="113" t="s">
        <v>3108</v>
      </c>
      <c r="O384" s="113" t="s">
        <v>2736</v>
      </c>
      <c r="P384" s="113" t="s">
        <v>2736</v>
      </c>
      <c r="Q384" s="113" t="s">
        <v>3106</v>
      </c>
      <c r="R384" s="113" t="s">
        <v>3795</v>
      </c>
      <c r="S384" s="114">
        <v>43369</v>
      </c>
      <c r="U384" s="114">
        <v>43374.464397071803</v>
      </c>
      <c r="V384" s="113" t="s">
        <v>3350</v>
      </c>
      <c r="W384" s="113" t="s">
        <v>3351</v>
      </c>
      <c r="X384" s="112" t="b">
        <v>1</v>
      </c>
      <c r="Y384" s="117" t="s">
        <v>1054</v>
      </c>
    </row>
    <row r="385" spans="1:25" ht="14.6" hidden="1" x14ac:dyDescent="0.4">
      <c r="A385" s="113" t="s">
        <v>699</v>
      </c>
      <c r="B385" s="113" t="s">
        <v>701</v>
      </c>
      <c r="C385" s="113" t="s">
        <v>701</v>
      </c>
      <c r="D385" s="112" t="b">
        <f t="shared" si="5"/>
        <v>1</v>
      </c>
      <c r="E385" s="113" t="s">
        <v>3106</v>
      </c>
      <c r="F385" s="113" t="s">
        <v>1160</v>
      </c>
      <c r="G385" s="113" t="s">
        <v>1161</v>
      </c>
      <c r="H385" s="113" t="s">
        <v>3132</v>
      </c>
      <c r="I385" s="113" t="s">
        <v>3133</v>
      </c>
      <c r="J385" s="113" t="s">
        <v>1196</v>
      </c>
      <c r="K385" s="113" t="s">
        <v>1197</v>
      </c>
      <c r="L385" s="113" t="s">
        <v>3202</v>
      </c>
      <c r="M385" s="113" t="s">
        <v>2026</v>
      </c>
      <c r="N385" s="113" t="s">
        <v>3108</v>
      </c>
      <c r="O385" s="113" t="s">
        <v>2742</v>
      </c>
      <c r="P385" s="113" t="s">
        <v>2742</v>
      </c>
      <c r="Q385" s="113" t="s">
        <v>3106</v>
      </c>
      <c r="R385" s="113" t="s">
        <v>3796</v>
      </c>
      <c r="S385" s="114">
        <v>43367</v>
      </c>
      <c r="U385" s="114">
        <v>43369.459987615701</v>
      </c>
      <c r="V385" s="113" t="s">
        <v>3136</v>
      </c>
      <c r="W385" s="113" t="s">
        <v>3137</v>
      </c>
      <c r="X385" s="112" t="b">
        <v>1</v>
      </c>
      <c r="Y385" s="112" t="s">
        <v>1054</v>
      </c>
    </row>
    <row r="386" spans="1:25" ht="14.6" hidden="1" x14ac:dyDescent="0.4">
      <c r="A386" s="113" t="s">
        <v>205</v>
      </c>
      <c r="B386" s="113" t="s">
        <v>206</v>
      </c>
      <c r="C386" s="113" t="s">
        <v>206</v>
      </c>
      <c r="D386" s="112" t="b">
        <f t="shared" si="5"/>
        <v>1</v>
      </c>
      <c r="E386" s="113" t="s">
        <v>3106</v>
      </c>
      <c r="F386" s="113" t="s">
        <v>1160</v>
      </c>
      <c r="G386" s="113" t="s">
        <v>1163</v>
      </c>
      <c r="H386" s="113" t="s">
        <v>3230</v>
      </c>
      <c r="I386" s="113" t="s">
        <v>3641</v>
      </c>
      <c r="J386" s="113" t="s">
        <v>1160</v>
      </c>
      <c r="K386" s="113" t="s">
        <v>1163</v>
      </c>
      <c r="L386" s="113" t="s">
        <v>3230</v>
      </c>
      <c r="M386" s="113" t="s">
        <v>1401</v>
      </c>
      <c r="N386" s="113" t="s">
        <v>3108</v>
      </c>
      <c r="O386" s="113" t="s">
        <v>3154</v>
      </c>
      <c r="P386" s="113" t="s">
        <v>3155</v>
      </c>
      <c r="Q386" s="113" t="s">
        <v>3106</v>
      </c>
      <c r="R386" s="113" t="s">
        <v>3469</v>
      </c>
      <c r="S386" s="114">
        <v>43361</v>
      </c>
      <c r="U386" s="114">
        <v>43362.6855705208</v>
      </c>
      <c r="V386" s="113" t="s">
        <v>3643</v>
      </c>
      <c r="W386" s="113" t="s">
        <v>3644</v>
      </c>
      <c r="X386" s="112" t="b">
        <v>0</v>
      </c>
      <c r="Y386" s="117"/>
    </row>
    <row r="387" spans="1:25" ht="14.6" hidden="1" x14ac:dyDescent="0.4">
      <c r="A387" s="113" t="s">
        <v>205</v>
      </c>
      <c r="B387" s="113" t="s">
        <v>206</v>
      </c>
      <c r="C387" s="113" t="s">
        <v>206</v>
      </c>
      <c r="D387" s="112" t="b">
        <f t="shared" ref="D387:D450" si="6">B387=C387</f>
        <v>1</v>
      </c>
      <c r="E387" s="113" t="s">
        <v>3106</v>
      </c>
      <c r="F387" s="113" t="s">
        <v>1160</v>
      </c>
      <c r="G387" s="113" t="s">
        <v>1163</v>
      </c>
      <c r="H387" s="113" t="s">
        <v>3230</v>
      </c>
      <c r="I387" s="113" t="s">
        <v>3641</v>
      </c>
      <c r="J387" s="113" t="s">
        <v>1160</v>
      </c>
      <c r="K387" s="113" t="s">
        <v>1163</v>
      </c>
      <c r="L387" s="113" t="s">
        <v>3230</v>
      </c>
      <c r="M387" s="113" t="s">
        <v>1401</v>
      </c>
      <c r="N387" s="113" t="s">
        <v>3108</v>
      </c>
      <c r="O387" s="113" t="s">
        <v>2711</v>
      </c>
      <c r="P387" s="113" t="s">
        <v>2711</v>
      </c>
      <c r="Q387" s="113" t="s">
        <v>3106</v>
      </c>
      <c r="R387" s="113" t="s">
        <v>3797</v>
      </c>
      <c r="S387" s="114">
        <v>43361</v>
      </c>
      <c r="U387" s="114">
        <v>43362.644184409699</v>
      </c>
      <c r="V387" s="113" t="s">
        <v>3643</v>
      </c>
      <c r="W387" s="113" t="s">
        <v>3644</v>
      </c>
      <c r="X387" s="112" t="b">
        <v>0</v>
      </c>
      <c r="Y387" s="117"/>
    </row>
    <row r="388" spans="1:25" ht="14.6" hidden="1" x14ac:dyDescent="0.4">
      <c r="A388" s="113" t="s">
        <v>205</v>
      </c>
      <c r="B388" s="113" t="s">
        <v>206</v>
      </c>
      <c r="C388" s="113" t="s">
        <v>206</v>
      </c>
      <c r="D388" s="112" t="b">
        <f t="shared" si="6"/>
        <v>1</v>
      </c>
      <c r="E388" s="113" t="s">
        <v>3106</v>
      </c>
      <c r="F388" s="113" t="s">
        <v>1160</v>
      </c>
      <c r="G388" s="113" t="s">
        <v>1163</v>
      </c>
      <c r="H388" s="113" t="s">
        <v>3230</v>
      </c>
      <c r="I388" s="113" t="s">
        <v>3641</v>
      </c>
      <c r="J388" s="113" t="s">
        <v>1160</v>
      </c>
      <c r="K388" s="113" t="s">
        <v>1163</v>
      </c>
      <c r="L388" s="113" t="s">
        <v>3230</v>
      </c>
      <c r="M388" s="113" t="s">
        <v>1401</v>
      </c>
      <c r="N388" s="113" t="s">
        <v>3108</v>
      </c>
      <c r="O388" s="113" t="s">
        <v>2714</v>
      </c>
      <c r="P388" s="113" t="s">
        <v>3155</v>
      </c>
      <c r="Q388" s="113" t="s">
        <v>3106</v>
      </c>
      <c r="R388" s="113" t="s">
        <v>3798</v>
      </c>
      <c r="S388" s="114">
        <v>43361</v>
      </c>
      <c r="U388" s="114">
        <v>43362.512429826398</v>
      </c>
      <c r="V388" s="113" t="s">
        <v>3643</v>
      </c>
      <c r="W388" s="113" t="s">
        <v>3644</v>
      </c>
      <c r="X388" s="112" t="b">
        <v>0</v>
      </c>
      <c r="Y388" s="117"/>
    </row>
    <row r="389" spans="1:25" ht="14.6" hidden="1" x14ac:dyDescent="0.4">
      <c r="A389" s="113" t="s">
        <v>283</v>
      </c>
      <c r="B389" s="113" t="s">
        <v>284</v>
      </c>
      <c r="C389" s="113" t="s">
        <v>284</v>
      </c>
      <c r="D389" s="112" t="b">
        <f t="shared" si="6"/>
        <v>1</v>
      </c>
      <c r="E389" s="113" t="s">
        <v>3106</v>
      </c>
      <c r="F389" s="113" t="s">
        <v>1452</v>
      </c>
      <c r="G389" s="113" t="s">
        <v>1453</v>
      </c>
      <c r="H389" s="113" t="s">
        <v>3143</v>
      </c>
      <c r="I389" s="113" t="s">
        <v>1493</v>
      </c>
      <c r="J389" s="113" t="s">
        <v>1452</v>
      </c>
      <c r="K389" s="113" t="s">
        <v>1453</v>
      </c>
      <c r="L389" s="113" t="s">
        <v>3143</v>
      </c>
      <c r="M389" s="113" t="s">
        <v>1493</v>
      </c>
      <c r="N389" s="113" t="s">
        <v>3108</v>
      </c>
      <c r="O389" s="113" t="s">
        <v>2729</v>
      </c>
      <c r="P389" s="113" t="s">
        <v>2729</v>
      </c>
      <c r="Q389" s="113" t="s">
        <v>3106</v>
      </c>
      <c r="R389" s="113" t="s">
        <v>3799</v>
      </c>
      <c r="S389" s="114">
        <v>43356</v>
      </c>
      <c r="U389" s="114">
        <v>43356.5492262384</v>
      </c>
      <c r="V389" s="113" t="s">
        <v>3800</v>
      </c>
      <c r="W389" s="113" t="s">
        <v>3801</v>
      </c>
      <c r="X389" s="112" t="b">
        <v>1</v>
      </c>
    </row>
    <row r="390" spans="1:25" ht="14.6" hidden="1" x14ac:dyDescent="0.4">
      <c r="A390" s="113" t="s">
        <v>972</v>
      </c>
      <c r="B390" s="113" t="s">
        <v>973</v>
      </c>
      <c r="C390" s="113" t="s">
        <v>973</v>
      </c>
      <c r="D390" s="112" t="b">
        <f t="shared" si="6"/>
        <v>1</v>
      </c>
      <c r="E390" s="113" t="s">
        <v>3106</v>
      </c>
      <c r="F390" s="113" t="s">
        <v>1639</v>
      </c>
      <c r="G390" s="113" t="s">
        <v>1684</v>
      </c>
      <c r="H390" s="113" t="s">
        <v>3183</v>
      </c>
      <c r="I390" s="113" t="s">
        <v>3734</v>
      </c>
      <c r="J390" s="113" t="s">
        <v>1639</v>
      </c>
      <c r="K390" s="113" t="s">
        <v>1684</v>
      </c>
      <c r="L390" s="113" t="s">
        <v>3183</v>
      </c>
      <c r="M390" s="113" t="s">
        <v>2258</v>
      </c>
      <c r="N390" s="113" t="s">
        <v>3108</v>
      </c>
      <c r="O390" s="113" t="s">
        <v>3154</v>
      </c>
      <c r="P390" s="113" t="s">
        <v>3155</v>
      </c>
      <c r="Q390" s="113" t="s">
        <v>3106</v>
      </c>
      <c r="R390" s="113" t="s">
        <v>3503</v>
      </c>
      <c r="S390" s="114">
        <v>43354</v>
      </c>
      <c r="U390" s="114">
        <v>43355.500345949098</v>
      </c>
      <c r="V390" s="113" t="s">
        <v>3736</v>
      </c>
      <c r="W390" s="113" t="s">
        <v>3187</v>
      </c>
      <c r="X390" s="112" t="b">
        <v>1</v>
      </c>
      <c r="Y390" s="117" t="s">
        <v>1103</v>
      </c>
    </row>
    <row r="391" spans="1:25" ht="14.6" hidden="1" x14ac:dyDescent="0.4">
      <c r="A391" s="113" t="s">
        <v>972</v>
      </c>
      <c r="B391" s="113" t="s">
        <v>973</v>
      </c>
      <c r="C391" s="113" t="s">
        <v>973</v>
      </c>
      <c r="D391" s="112" t="b">
        <f t="shared" si="6"/>
        <v>1</v>
      </c>
      <c r="E391" s="113" t="s">
        <v>3106</v>
      </c>
      <c r="F391" s="113" t="s">
        <v>1639</v>
      </c>
      <c r="G391" s="113" t="s">
        <v>1684</v>
      </c>
      <c r="H391" s="113" t="s">
        <v>3183</v>
      </c>
      <c r="I391" s="113" t="s">
        <v>3734</v>
      </c>
      <c r="J391" s="113" t="s">
        <v>1639</v>
      </c>
      <c r="K391" s="113" t="s">
        <v>1684</v>
      </c>
      <c r="L391" s="113" t="s">
        <v>3183</v>
      </c>
      <c r="M391" s="113" t="s">
        <v>2258</v>
      </c>
      <c r="N391" s="113" t="s">
        <v>3108</v>
      </c>
      <c r="O391" s="113" t="s">
        <v>2722</v>
      </c>
      <c r="P391" s="113" t="s">
        <v>2722</v>
      </c>
      <c r="Q391" s="113" t="s">
        <v>3106</v>
      </c>
      <c r="R391" s="113" t="s">
        <v>3802</v>
      </c>
      <c r="S391" s="114">
        <v>43354</v>
      </c>
      <c r="U391" s="114">
        <v>43355.490945717604</v>
      </c>
      <c r="V391" s="113" t="s">
        <v>3736</v>
      </c>
      <c r="W391" s="113" t="s">
        <v>3187</v>
      </c>
      <c r="X391" s="112" t="b">
        <v>1</v>
      </c>
      <c r="Y391" s="117" t="s">
        <v>1103</v>
      </c>
    </row>
    <row r="392" spans="1:25" ht="14.6" hidden="1" x14ac:dyDescent="0.4">
      <c r="A392" s="113" t="s">
        <v>851</v>
      </c>
      <c r="B392" s="113" t="s">
        <v>852</v>
      </c>
      <c r="C392" s="113" t="s">
        <v>852</v>
      </c>
      <c r="D392" s="112" t="b">
        <f t="shared" si="6"/>
        <v>1</v>
      </c>
      <c r="E392" s="113" t="s">
        <v>3106</v>
      </c>
      <c r="F392" s="113" t="s">
        <v>1160</v>
      </c>
      <c r="G392" s="113" t="s">
        <v>1285</v>
      </c>
      <c r="H392" s="113" t="s">
        <v>3236</v>
      </c>
      <c r="I392" s="113" t="s">
        <v>3803</v>
      </c>
      <c r="J392" s="113" t="s">
        <v>1160</v>
      </c>
      <c r="K392" s="113" t="s">
        <v>1285</v>
      </c>
      <c r="L392" s="113" t="s">
        <v>3236</v>
      </c>
      <c r="M392" s="113" t="s">
        <v>2161</v>
      </c>
      <c r="N392" s="113" t="s">
        <v>3108</v>
      </c>
      <c r="O392" s="113" t="s">
        <v>2722</v>
      </c>
      <c r="P392" s="113" t="s">
        <v>2722</v>
      </c>
      <c r="Q392" s="113" t="s">
        <v>3106</v>
      </c>
      <c r="R392" s="113" t="s">
        <v>3804</v>
      </c>
      <c r="S392" s="114">
        <v>43347</v>
      </c>
      <c r="U392" s="114">
        <v>43348.554404664297</v>
      </c>
      <c r="V392" s="113" t="s">
        <v>3805</v>
      </c>
      <c r="W392" s="113" t="s">
        <v>3806</v>
      </c>
      <c r="X392" s="112" t="b">
        <v>0</v>
      </c>
      <c r="Y392" s="117" t="s">
        <v>1101</v>
      </c>
    </row>
    <row r="393" spans="1:25" ht="14.6" hidden="1" x14ac:dyDescent="0.4">
      <c r="A393" s="113" t="s">
        <v>255</v>
      </c>
      <c r="B393" s="113" t="s">
        <v>256</v>
      </c>
      <c r="C393" s="113" t="s">
        <v>3807</v>
      </c>
      <c r="D393" s="112" t="b">
        <f t="shared" si="6"/>
        <v>0</v>
      </c>
      <c r="E393" s="113" t="s">
        <v>3106</v>
      </c>
      <c r="F393" s="113" t="s">
        <v>1160</v>
      </c>
      <c r="G393" s="113" t="s">
        <v>1183</v>
      </c>
      <c r="H393" s="113" t="s">
        <v>3113</v>
      </c>
      <c r="I393" s="113" t="s">
        <v>1455</v>
      </c>
      <c r="J393" s="113" t="s">
        <v>1196</v>
      </c>
      <c r="K393" s="113" t="s">
        <v>1477</v>
      </c>
      <c r="L393" s="113" t="s">
        <v>3513</v>
      </c>
      <c r="M393" s="113" t="s">
        <v>3808</v>
      </c>
      <c r="N393" s="113" t="s">
        <v>3108</v>
      </c>
      <c r="O393" s="113" t="s">
        <v>3154</v>
      </c>
      <c r="P393" s="113" t="s">
        <v>3155</v>
      </c>
      <c r="Q393" s="113" t="s">
        <v>3106</v>
      </c>
      <c r="R393" s="113" t="s">
        <v>3497</v>
      </c>
      <c r="S393" s="114">
        <v>43322</v>
      </c>
      <c r="U393" s="114">
        <v>43343.434974386597</v>
      </c>
      <c r="V393" s="113" t="s">
        <v>3809</v>
      </c>
      <c r="W393" s="113" t="s">
        <v>3810</v>
      </c>
      <c r="X393" s="112" t="b">
        <v>1</v>
      </c>
      <c r="Y393" s="117" t="s">
        <v>1103</v>
      </c>
    </row>
    <row r="394" spans="1:25" ht="14.6" hidden="1" x14ac:dyDescent="0.4">
      <c r="A394" s="113" t="s">
        <v>557</v>
      </c>
      <c r="B394" s="113" t="s">
        <v>558</v>
      </c>
      <c r="C394" s="113" t="s">
        <v>558</v>
      </c>
      <c r="D394" s="112" t="b">
        <f t="shared" si="6"/>
        <v>1</v>
      </c>
      <c r="E394" s="113" t="s">
        <v>3106</v>
      </c>
      <c r="F394" s="113" t="s">
        <v>1160</v>
      </c>
      <c r="G394" s="113" t="s">
        <v>1179</v>
      </c>
      <c r="H394" s="113" t="s">
        <v>3190</v>
      </c>
      <c r="I394" s="113" t="s">
        <v>3492</v>
      </c>
      <c r="J394" s="113" t="s">
        <v>1160</v>
      </c>
      <c r="K394" s="113" t="s">
        <v>1179</v>
      </c>
      <c r="L394" s="113" t="s">
        <v>3190</v>
      </c>
      <c r="M394" s="113" t="s">
        <v>1754</v>
      </c>
      <c r="N394" s="113" t="s">
        <v>3108</v>
      </c>
      <c r="O394" s="113" t="s">
        <v>2722</v>
      </c>
      <c r="P394" s="113" t="s">
        <v>2722</v>
      </c>
      <c r="Q394" s="113" t="s">
        <v>3106</v>
      </c>
      <c r="R394" s="113" t="s">
        <v>3811</v>
      </c>
      <c r="S394" s="114">
        <v>43334</v>
      </c>
      <c r="U394" s="114">
        <v>43341.511304050902</v>
      </c>
      <c r="V394" s="113" t="s">
        <v>3494</v>
      </c>
      <c r="W394" s="113" t="s">
        <v>3495</v>
      </c>
      <c r="X394" s="112" t="b">
        <v>1</v>
      </c>
    </row>
    <row r="395" spans="1:25" ht="14.6" hidden="1" x14ac:dyDescent="0.4">
      <c r="A395" s="113" t="s">
        <v>433</v>
      </c>
      <c r="B395" s="113" t="s">
        <v>434</v>
      </c>
      <c r="C395" s="113" t="s">
        <v>437</v>
      </c>
      <c r="D395" s="112" t="b">
        <f t="shared" si="6"/>
        <v>0</v>
      </c>
      <c r="E395" s="113" t="s">
        <v>3106</v>
      </c>
      <c r="F395" s="113" t="s">
        <v>1160</v>
      </c>
      <c r="G395" s="113" t="s">
        <v>1246</v>
      </c>
      <c r="H395" s="113" t="s">
        <v>3107</v>
      </c>
      <c r="I395" s="113" t="s">
        <v>3195</v>
      </c>
      <c r="J395" s="113" t="s">
        <v>1367</v>
      </c>
      <c r="K395" s="113" t="s">
        <v>1648</v>
      </c>
      <c r="L395" s="113" t="s">
        <v>3812</v>
      </c>
      <c r="M395" s="113" t="s">
        <v>1649</v>
      </c>
      <c r="N395" s="113" t="s">
        <v>3108</v>
      </c>
      <c r="O395" s="113" t="s">
        <v>2711</v>
      </c>
      <c r="P395" s="113" t="s">
        <v>2711</v>
      </c>
      <c r="Q395" s="113" t="s">
        <v>3106</v>
      </c>
      <c r="R395" s="113" t="s">
        <v>3813</v>
      </c>
      <c r="S395" s="114">
        <v>43313</v>
      </c>
      <c r="U395" s="114">
        <v>43341.475635416697</v>
      </c>
      <c r="V395" s="113" t="s">
        <v>3198</v>
      </c>
      <c r="W395" s="113" t="s">
        <v>3199</v>
      </c>
      <c r="X395" s="112" t="b">
        <v>1</v>
      </c>
      <c r="Y395" s="112" t="s">
        <v>1101</v>
      </c>
    </row>
    <row r="396" spans="1:25" ht="14.6" hidden="1" x14ac:dyDescent="0.4">
      <c r="A396" s="113" t="s">
        <v>433</v>
      </c>
      <c r="B396" s="113" t="s">
        <v>434</v>
      </c>
      <c r="C396" s="113" t="s">
        <v>437</v>
      </c>
      <c r="D396" s="112" t="b">
        <f t="shared" si="6"/>
        <v>0</v>
      </c>
      <c r="E396" s="113" t="s">
        <v>3106</v>
      </c>
      <c r="F396" s="113" t="s">
        <v>1160</v>
      </c>
      <c r="G396" s="113" t="s">
        <v>1246</v>
      </c>
      <c r="H396" s="113" t="s">
        <v>3107</v>
      </c>
      <c r="I396" s="113" t="s">
        <v>3195</v>
      </c>
      <c r="J396" s="113" t="s">
        <v>1367</v>
      </c>
      <c r="K396" s="113" t="s">
        <v>1648</v>
      </c>
      <c r="L396" s="113" t="s">
        <v>3812</v>
      </c>
      <c r="M396" s="113" t="s">
        <v>1649</v>
      </c>
      <c r="N396" s="113" t="s">
        <v>3108</v>
      </c>
      <c r="O396" s="113" t="s">
        <v>2722</v>
      </c>
      <c r="P396" s="113" t="s">
        <v>2722</v>
      </c>
      <c r="Q396" s="113" t="s">
        <v>3106</v>
      </c>
      <c r="R396" s="113" t="s">
        <v>3814</v>
      </c>
      <c r="S396" s="114">
        <v>43313</v>
      </c>
      <c r="U396" s="114">
        <v>43321.598707094898</v>
      </c>
      <c r="V396" s="113" t="s">
        <v>3198</v>
      </c>
      <c r="W396" s="113" t="s">
        <v>3199</v>
      </c>
      <c r="X396" s="112" t="b">
        <v>1</v>
      </c>
      <c r="Y396" s="112" t="s">
        <v>1101</v>
      </c>
    </row>
    <row r="397" spans="1:25" ht="14.6" hidden="1" x14ac:dyDescent="0.4">
      <c r="A397" s="113" t="s">
        <v>433</v>
      </c>
      <c r="B397" s="113" t="s">
        <v>437</v>
      </c>
      <c r="C397" s="113" t="s">
        <v>437</v>
      </c>
      <c r="D397" s="112" t="b">
        <f t="shared" si="6"/>
        <v>1</v>
      </c>
      <c r="E397" s="113" t="s">
        <v>3106</v>
      </c>
      <c r="F397" s="113" t="s">
        <v>1160</v>
      </c>
      <c r="G397" s="113" t="s">
        <v>1246</v>
      </c>
      <c r="H397" s="113" t="s">
        <v>3107</v>
      </c>
      <c r="I397" s="113" t="s">
        <v>3195</v>
      </c>
      <c r="J397" s="113" t="s">
        <v>1639</v>
      </c>
      <c r="K397" s="113" t="s">
        <v>1705</v>
      </c>
      <c r="L397" s="113" t="s">
        <v>3815</v>
      </c>
      <c r="M397" s="113" t="s">
        <v>3816</v>
      </c>
      <c r="N397" s="113" t="s">
        <v>3108</v>
      </c>
      <c r="O397" s="113" t="s">
        <v>2722</v>
      </c>
      <c r="P397" s="113" t="s">
        <v>2722</v>
      </c>
      <c r="Q397" s="113" t="s">
        <v>3106</v>
      </c>
      <c r="R397" s="113" t="s">
        <v>3814</v>
      </c>
      <c r="S397" s="114">
        <v>43313</v>
      </c>
      <c r="U397" s="114">
        <v>43321.598707094898</v>
      </c>
      <c r="V397" s="113" t="s">
        <v>3198</v>
      </c>
      <c r="W397" s="113" t="s">
        <v>3199</v>
      </c>
      <c r="X397" s="112" t="b">
        <v>1</v>
      </c>
      <c r="Y397" s="112" t="s">
        <v>1054</v>
      </c>
    </row>
    <row r="398" spans="1:25" ht="14.6" hidden="1" x14ac:dyDescent="0.4">
      <c r="A398" s="113" t="s">
        <v>433</v>
      </c>
      <c r="B398" s="113" t="s">
        <v>437</v>
      </c>
      <c r="C398" s="113" t="s">
        <v>437</v>
      </c>
      <c r="D398" s="112" t="b">
        <f t="shared" si="6"/>
        <v>1</v>
      </c>
      <c r="E398" s="113" t="s">
        <v>3106</v>
      </c>
      <c r="F398" s="113" t="s">
        <v>1160</v>
      </c>
      <c r="G398" s="113" t="s">
        <v>1246</v>
      </c>
      <c r="H398" s="113" t="s">
        <v>3107</v>
      </c>
      <c r="I398" s="113" t="s">
        <v>3195</v>
      </c>
      <c r="J398" s="113" t="s">
        <v>1452</v>
      </c>
      <c r="K398" s="113" t="s">
        <v>2003</v>
      </c>
      <c r="L398" s="113" t="s">
        <v>3817</v>
      </c>
      <c r="M398" s="113" t="s">
        <v>3818</v>
      </c>
      <c r="N398" s="113" t="s">
        <v>3108</v>
      </c>
      <c r="O398" s="113" t="s">
        <v>2722</v>
      </c>
      <c r="P398" s="113" t="s">
        <v>2722</v>
      </c>
      <c r="Q398" s="113" t="s">
        <v>3106</v>
      </c>
      <c r="R398" s="113" t="s">
        <v>3814</v>
      </c>
      <c r="S398" s="114">
        <v>43313</v>
      </c>
      <c r="U398" s="114">
        <v>43321.598707094898</v>
      </c>
      <c r="V398" s="113" t="s">
        <v>3198</v>
      </c>
      <c r="W398" s="113" t="s">
        <v>3199</v>
      </c>
      <c r="X398" s="112" t="b">
        <v>1</v>
      </c>
      <c r="Y398" s="117" t="s">
        <v>1054</v>
      </c>
    </row>
    <row r="399" spans="1:25" ht="14.6" hidden="1" x14ac:dyDescent="0.4">
      <c r="A399" s="113" t="s">
        <v>433</v>
      </c>
      <c r="B399" s="113" t="s">
        <v>437</v>
      </c>
      <c r="C399" s="113" t="s">
        <v>437</v>
      </c>
      <c r="D399" s="112" t="b">
        <f t="shared" si="6"/>
        <v>1</v>
      </c>
      <c r="E399" s="113" t="s">
        <v>3106</v>
      </c>
      <c r="F399" s="113" t="s">
        <v>1160</v>
      </c>
      <c r="G399" s="113" t="s">
        <v>1246</v>
      </c>
      <c r="H399" s="113" t="s">
        <v>3107</v>
      </c>
      <c r="I399" s="113" t="s">
        <v>3195</v>
      </c>
      <c r="J399" s="113" t="s">
        <v>1367</v>
      </c>
      <c r="K399" s="113" t="s">
        <v>1663</v>
      </c>
      <c r="L399" s="113" t="s">
        <v>3819</v>
      </c>
      <c r="M399" s="113" t="s">
        <v>1664</v>
      </c>
      <c r="N399" s="113" t="s">
        <v>3108</v>
      </c>
      <c r="O399" s="113" t="s">
        <v>2722</v>
      </c>
      <c r="P399" s="113" t="s">
        <v>2722</v>
      </c>
      <c r="Q399" s="113" t="s">
        <v>3106</v>
      </c>
      <c r="R399" s="113" t="s">
        <v>3814</v>
      </c>
      <c r="S399" s="114">
        <v>43313</v>
      </c>
      <c r="U399" s="114">
        <v>43321.598707094898</v>
      </c>
      <c r="V399" s="113" t="s">
        <v>3198</v>
      </c>
      <c r="W399" s="113" t="s">
        <v>3199</v>
      </c>
      <c r="X399" s="112" t="b">
        <v>1</v>
      </c>
      <c r="Y399" s="117" t="s">
        <v>1054</v>
      </c>
    </row>
    <row r="400" spans="1:25" ht="14.6" hidden="1" x14ac:dyDescent="0.4">
      <c r="A400" s="113" t="s">
        <v>531</v>
      </c>
      <c r="B400" s="113" t="s">
        <v>532</v>
      </c>
      <c r="C400" s="113" t="s">
        <v>532</v>
      </c>
      <c r="D400" s="112" t="b">
        <f t="shared" si="6"/>
        <v>1</v>
      </c>
      <c r="E400" s="113" t="s">
        <v>3106</v>
      </c>
      <c r="F400" s="113" t="s">
        <v>1396</v>
      </c>
      <c r="G400" s="113" t="s">
        <v>1397</v>
      </c>
      <c r="H400" s="113" t="s">
        <v>3176</v>
      </c>
      <c r="I400" s="113" t="s">
        <v>3309</v>
      </c>
      <c r="J400" s="113" t="s">
        <v>1396</v>
      </c>
      <c r="K400" s="113" t="s">
        <v>1397</v>
      </c>
      <c r="L400" s="113" t="s">
        <v>3176</v>
      </c>
      <c r="M400" s="113" t="s">
        <v>1740</v>
      </c>
      <c r="N400" s="113" t="s">
        <v>3108</v>
      </c>
      <c r="O400" s="113" t="s">
        <v>2722</v>
      </c>
      <c r="P400" s="113" t="s">
        <v>2722</v>
      </c>
      <c r="Q400" s="113" t="s">
        <v>3106</v>
      </c>
      <c r="R400" s="113" t="s">
        <v>3820</v>
      </c>
      <c r="S400" s="114">
        <v>43313</v>
      </c>
      <c r="U400" s="114">
        <v>43321.598707094898</v>
      </c>
      <c r="V400" s="113" t="s">
        <v>3311</v>
      </c>
      <c r="W400" s="113" t="s">
        <v>3312</v>
      </c>
      <c r="X400" s="112" t="b">
        <v>1</v>
      </c>
    </row>
    <row r="401" spans="1:25" ht="14.6" hidden="1" x14ac:dyDescent="0.4">
      <c r="A401" s="113" t="s">
        <v>913</v>
      </c>
      <c r="B401" s="113" t="s">
        <v>914</v>
      </c>
      <c r="C401" s="113" t="s">
        <v>914</v>
      </c>
      <c r="D401" s="112" t="b">
        <f t="shared" si="6"/>
        <v>1</v>
      </c>
      <c r="E401" s="113" t="s">
        <v>3106</v>
      </c>
      <c r="F401" s="113" t="s">
        <v>1258</v>
      </c>
      <c r="G401" s="113" t="s">
        <v>1259</v>
      </c>
      <c r="H401" s="113" t="s">
        <v>3115</v>
      </c>
      <c r="I401" s="113" t="s">
        <v>3821</v>
      </c>
      <c r="J401" s="113" t="s">
        <v>1258</v>
      </c>
      <c r="K401" s="113" t="s">
        <v>1259</v>
      </c>
      <c r="L401" s="113" t="s">
        <v>3115</v>
      </c>
      <c r="M401" s="113" t="s">
        <v>2211</v>
      </c>
      <c r="N401" s="113" t="s">
        <v>3108</v>
      </c>
      <c r="O401" s="113" t="s">
        <v>2722</v>
      </c>
      <c r="P401" s="113" t="s">
        <v>2722</v>
      </c>
      <c r="Q401" s="113" t="s">
        <v>3106</v>
      </c>
      <c r="R401" s="113" t="s">
        <v>3822</v>
      </c>
      <c r="S401" s="114">
        <v>43313</v>
      </c>
      <c r="U401" s="114">
        <v>43321.598707094898</v>
      </c>
      <c r="V401" s="113" t="s">
        <v>3823</v>
      </c>
      <c r="W401" s="113" t="s">
        <v>3824</v>
      </c>
      <c r="X401" s="112" t="b">
        <v>1</v>
      </c>
    </row>
    <row r="402" spans="1:25" ht="14.6" hidden="1" x14ac:dyDescent="0.4">
      <c r="A402" s="113" t="s">
        <v>283</v>
      </c>
      <c r="B402" s="113" t="s">
        <v>284</v>
      </c>
      <c r="C402" s="113" t="s">
        <v>284</v>
      </c>
      <c r="D402" s="112" t="b">
        <f t="shared" si="6"/>
        <v>1</v>
      </c>
      <c r="E402" s="113" t="s">
        <v>3106</v>
      </c>
      <c r="F402" s="113" t="s">
        <v>1452</v>
      </c>
      <c r="G402" s="113" t="s">
        <v>1453</v>
      </c>
      <c r="H402" s="113" t="s">
        <v>3143</v>
      </c>
      <c r="I402" s="113" t="s">
        <v>1493</v>
      </c>
      <c r="J402" s="113" t="s">
        <v>1452</v>
      </c>
      <c r="K402" s="113" t="s">
        <v>1453</v>
      </c>
      <c r="L402" s="113" t="s">
        <v>3143</v>
      </c>
      <c r="M402" s="113" t="s">
        <v>1493</v>
      </c>
      <c r="N402" s="113" t="s">
        <v>3108</v>
      </c>
      <c r="O402" s="113" t="s">
        <v>2722</v>
      </c>
      <c r="P402" s="113" t="s">
        <v>2722</v>
      </c>
      <c r="Q402" s="113" t="s">
        <v>3106</v>
      </c>
      <c r="R402" s="113" t="s">
        <v>3825</v>
      </c>
      <c r="S402" s="114">
        <v>43313</v>
      </c>
      <c r="U402" s="114">
        <v>43321.598707094898</v>
      </c>
      <c r="V402" s="113" t="s">
        <v>3800</v>
      </c>
      <c r="W402" s="113" t="s">
        <v>3801</v>
      </c>
      <c r="X402" s="112" t="b">
        <v>1</v>
      </c>
    </row>
    <row r="403" spans="1:25" ht="14.6" hidden="1" x14ac:dyDescent="0.4">
      <c r="A403" s="113" t="s">
        <v>323</v>
      </c>
      <c r="B403" s="113" t="s">
        <v>324</v>
      </c>
      <c r="C403" s="113" t="s">
        <v>324</v>
      </c>
      <c r="D403" s="112" t="b">
        <f t="shared" si="6"/>
        <v>1</v>
      </c>
      <c r="E403" s="113" t="s">
        <v>3106</v>
      </c>
      <c r="F403" s="113" t="s">
        <v>1196</v>
      </c>
      <c r="G403" s="113" t="s">
        <v>1477</v>
      </c>
      <c r="H403" s="113" t="s">
        <v>3513</v>
      </c>
      <c r="I403" s="113" t="s">
        <v>1534</v>
      </c>
      <c r="J403" s="113" t="s">
        <v>1196</v>
      </c>
      <c r="K403" s="113" t="s">
        <v>1477</v>
      </c>
      <c r="L403" s="113" t="s">
        <v>3513</v>
      </c>
      <c r="M403" s="113" t="s">
        <v>1534</v>
      </c>
      <c r="N403" s="113" t="s">
        <v>3108</v>
      </c>
      <c r="O403" s="113" t="s">
        <v>2722</v>
      </c>
      <c r="P403" s="113" t="s">
        <v>2722</v>
      </c>
      <c r="Q403" s="113" t="s">
        <v>3106</v>
      </c>
      <c r="R403" s="113" t="s">
        <v>3826</v>
      </c>
      <c r="S403" s="114">
        <v>43313</v>
      </c>
      <c r="U403" s="114">
        <v>43321.598707094898</v>
      </c>
      <c r="V403" s="113" t="s">
        <v>3827</v>
      </c>
      <c r="W403" s="113" t="s">
        <v>3828</v>
      </c>
      <c r="X403" s="112" t="b">
        <v>1</v>
      </c>
    </row>
    <row r="404" spans="1:25" ht="14.6" hidden="1" x14ac:dyDescent="0.4">
      <c r="A404" s="113" t="s">
        <v>887</v>
      </c>
      <c r="B404" s="113" t="s">
        <v>888</v>
      </c>
      <c r="C404" s="113" t="s">
        <v>888</v>
      </c>
      <c r="D404" s="112" t="b">
        <f t="shared" si="6"/>
        <v>1</v>
      </c>
      <c r="E404" s="113" t="s">
        <v>3106</v>
      </c>
      <c r="F404" s="113" t="s">
        <v>1452</v>
      </c>
      <c r="G404" s="113" t="s">
        <v>1453</v>
      </c>
      <c r="H404" s="113" t="s">
        <v>3143</v>
      </c>
      <c r="I404" s="113" t="s">
        <v>3829</v>
      </c>
      <c r="J404" s="113" t="s">
        <v>1452</v>
      </c>
      <c r="K404" s="113" t="s">
        <v>1453</v>
      </c>
      <c r="L404" s="113" t="s">
        <v>3143</v>
      </c>
      <c r="M404" s="113" t="s">
        <v>2191</v>
      </c>
      <c r="N404" s="113" t="s">
        <v>3108</v>
      </c>
      <c r="O404" s="113" t="s">
        <v>2722</v>
      </c>
      <c r="P404" s="113" t="s">
        <v>2722</v>
      </c>
      <c r="Q404" s="113" t="s">
        <v>3106</v>
      </c>
      <c r="R404" s="113" t="s">
        <v>3830</v>
      </c>
      <c r="S404" s="114">
        <v>43313</v>
      </c>
      <c r="U404" s="114">
        <v>43321.598707094898</v>
      </c>
      <c r="V404" s="113" t="s">
        <v>3831</v>
      </c>
      <c r="W404" s="113" t="s">
        <v>3832</v>
      </c>
      <c r="X404" s="112" t="b">
        <v>0</v>
      </c>
      <c r="Y404" s="117" t="s">
        <v>1101</v>
      </c>
    </row>
    <row r="405" spans="1:25" ht="14.6" hidden="1" x14ac:dyDescent="0.4">
      <c r="A405" s="113" t="s">
        <v>399</v>
      </c>
      <c r="B405" s="113" t="s">
        <v>400</v>
      </c>
      <c r="C405" s="113" t="s">
        <v>400</v>
      </c>
      <c r="D405" s="112" t="b">
        <f t="shared" si="6"/>
        <v>1</v>
      </c>
      <c r="E405" s="113" t="s">
        <v>3106</v>
      </c>
      <c r="F405" s="113" t="s">
        <v>1196</v>
      </c>
      <c r="G405" s="113" t="s">
        <v>1603</v>
      </c>
      <c r="H405" s="113" t="s">
        <v>3833</v>
      </c>
      <c r="I405" s="113" t="s">
        <v>3834</v>
      </c>
      <c r="J405" s="113" t="s">
        <v>1196</v>
      </c>
      <c r="K405" s="113" t="s">
        <v>1603</v>
      </c>
      <c r="L405" s="113" t="s">
        <v>3833</v>
      </c>
      <c r="M405" s="113" t="s">
        <v>1604</v>
      </c>
      <c r="N405" s="113" t="s">
        <v>3108</v>
      </c>
      <c r="O405" s="113" t="s">
        <v>2722</v>
      </c>
      <c r="P405" s="113" t="s">
        <v>2722</v>
      </c>
      <c r="Q405" s="113" t="s">
        <v>3106</v>
      </c>
      <c r="R405" s="113" t="s">
        <v>3835</v>
      </c>
      <c r="S405" s="114">
        <v>43313</v>
      </c>
      <c r="U405" s="114">
        <v>43321.598707094898</v>
      </c>
      <c r="V405" s="113" t="s">
        <v>3836</v>
      </c>
      <c r="W405" s="113" t="s">
        <v>3837</v>
      </c>
      <c r="X405" s="112" t="b">
        <v>0</v>
      </c>
      <c r="Y405" s="117"/>
    </row>
    <row r="406" spans="1:25" ht="14.6" hidden="1" x14ac:dyDescent="0.4">
      <c r="A406" s="113" t="s">
        <v>879</v>
      </c>
      <c r="B406" s="113" t="s">
        <v>880</v>
      </c>
      <c r="C406" s="113" t="s">
        <v>880</v>
      </c>
      <c r="D406" s="112" t="b">
        <f t="shared" si="6"/>
        <v>1</v>
      </c>
      <c r="E406" s="113" t="s">
        <v>3106</v>
      </c>
      <c r="F406" s="113" t="s">
        <v>1452</v>
      </c>
      <c r="G406" s="113" t="s">
        <v>1453</v>
      </c>
      <c r="H406" s="113" t="s">
        <v>3143</v>
      </c>
      <c r="I406" s="113" t="s">
        <v>3838</v>
      </c>
      <c r="J406" s="113" t="s">
        <v>1452</v>
      </c>
      <c r="K406" s="113" t="s">
        <v>1453</v>
      </c>
      <c r="L406" s="113" t="s">
        <v>3143</v>
      </c>
      <c r="M406" s="113" t="s">
        <v>2185</v>
      </c>
      <c r="N406" s="113" t="s">
        <v>3108</v>
      </c>
      <c r="O406" s="113" t="s">
        <v>2722</v>
      </c>
      <c r="P406" s="113" t="s">
        <v>2722</v>
      </c>
      <c r="Q406" s="113" t="s">
        <v>3106</v>
      </c>
      <c r="R406" s="113" t="s">
        <v>3839</v>
      </c>
      <c r="S406" s="114">
        <v>43313</v>
      </c>
      <c r="U406" s="114">
        <v>43321.598707094898</v>
      </c>
      <c r="V406" s="113" t="s">
        <v>3840</v>
      </c>
      <c r="W406" s="113" t="s">
        <v>3841</v>
      </c>
      <c r="X406" s="112" t="b">
        <v>1</v>
      </c>
    </row>
    <row r="407" spans="1:25" ht="14.6" hidden="1" x14ac:dyDescent="0.4">
      <c r="A407" s="113" t="s">
        <v>98</v>
      </c>
      <c r="B407" s="113" t="s">
        <v>99</v>
      </c>
      <c r="C407" s="113" t="s">
        <v>99</v>
      </c>
      <c r="D407" s="112" t="b">
        <f t="shared" si="6"/>
        <v>1</v>
      </c>
      <c r="E407" s="113" t="s">
        <v>3106</v>
      </c>
      <c r="F407" s="113" t="s">
        <v>1160</v>
      </c>
      <c r="G407" s="113" t="s">
        <v>1228</v>
      </c>
      <c r="H407" s="113" t="s">
        <v>3247</v>
      </c>
      <c r="I407" s="113" t="s">
        <v>3842</v>
      </c>
      <c r="J407" s="113" t="s">
        <v>1160</v>
      </c>
      <c r="K407" s="113" t="s">
        <v>1228</v>
      </c>
      <c r="L407" s="113" t="s">
        <v>3247</v>
      </c>
      <c r="M407" s="113" t="s">
        <v>1270</v>
      </c>
      <c r="N407" s="113" t="s">
        <v>3108</v>
      </c>
      <c r="O407" s="113" t="s">
        <v>2722</v>
      </c>
      <c r="P407" s="113" t="s">
        <v>2722</v>
      </c>
      <c r="Q407" s="113" t="s">
        <v>3106</v>
      </c>
      <c r="R407" s="113" t="s">
        <v>3843</v>
      </c>
      <c r="S407" s="114">
        <v>43313</v>
      </c>
      <c r="U407" s="114">
        <v>43321.598707094898</v>
      </c>
      <c r="V407" s="113" t="s">
        <v>3844</v>
      </c>
      <c r="W407" s="113" t="s">
        <v>3845</v>
      </c>
      <c r="X407" s="112" t="b">
        <v>1</v>
      </c>
      <c r="Y407" s="117" t="s">
        <v>1089</v>
      </c>
    </row>
    <row r="408" spans="1:25" ht="14.6" hidden="1" x14ac:dyDescent="0.4">
      <c r="A408" s="113" t="s">
        <v>661</v>
      </c>
      <c r="B408" s="113" t="s">
        <v>662</v>
      </c>
      <c r="C408" s="113" t="s">
        <v>662</v>
      </c>
      <c r="D408" s="112" t="b">
        <f t="shared" si="6"/>
        <v>1</v>
      </c>
      <c r="E408" s="113" t="s">
        <v>3106</v>
      </c>
      <c r="F408" s="113" t="s">
        <v>1160</v>
      </c>
      <c r="G408" s="113" t="s">
        <v>1161</v>
      </c>
      <c r="H408" s="113" t="s">
        <v>3132</v>
      </c>
      <c r="I408" s="113" t="s">
        <v>3846</v>
      </c>
      <c r="J408" s="113" t="s">
        <v>1160</v>
      </c>
      <c r="K408" s="113" t="s">
        <v>1161</v>
      </c>
      <c r="L408" s="113" t="s">
        <v>3132</v>
      </c>
      <c r="M408" s="113" t="s">
        <v>2406</v>
      </c>
      <c r="N408" s="113" t="s">
        <v>3108</v>
      </c>
      <c r="O408" s="113" t="s">
        <v>2722</v>
      </c>
      <c r="P408" s="113" t="s">
        <v>2722</v>
      </c>
      <c r="Q408" s="113" t="s">
        <v>3106</v>
      </c>
      <c r="R408" s="113" t="s">
        <v>3847</v>
      </c>
      <c r="S408" s="114">
        <v>43313</v>
      </c>
      <c r="U408" s="114">
        <v>43321.598707094898</v>
      </c>
      <c r="V408" s="113" t="s">
        <v>3848</v>
      </c>
      <c r="W408" s="113" t="s">
        <v>3849</v>
      </c>
      <c r="X408" s="112" t="b">
        <v>1</v>
      </c>
      <c r="Y408" s="117" t="s">
        <v>1101</v>
      </c>
    </row>
    <row r="409" spans="1:25" ht="14.6" hidden="1" x14ac:dyDescent="0.4">
      <c r="A409" s="113" t="s">
        <v>537</v>
      </c>
      <c r="B409" s="113" t="s">
        <v>538</v>
      </c>
      <c r="C409" s="113" t="s">
        <v>538</v>
      </c>
      <c r="D409" s="112" t="b">
        <f t="shared" si="6"/>
        <v>1</v>
      </c>
      <c r="E409" s="113" t="s">
        <v>3106</v>
      </c>
      <c r="F409" s="113" t="s">
        <v>1396</v>
      </c>
      <c r="G409" s="113" t="s">
        <v>1745</v>
      </c>
      <c r="H409" s="113" t="s">
        <v>3850</v>
      </c>
      <c r="I409" s="113" t="s">
        <v>2692</v>
      </c>
      <c r="J409" s="113" t="s">
        <v>1396</v>
      </c>
      <c r="K409" s="113" t="s">
        <v>1745</v>
      </c>
      <c r="L409" s="113" t="s">
        <v>3850</v>
      </c>
      <c r="M409" s="113" t="s">
        <v>2692</v>
      </c>
      <c r="N409" s="113" t="s">
        <v>3108</v>
      </c>
      <c r="O409" s="113" t="s">
        <v>2722</v>
      </c>
      <c r="P409" s="113" t="s">
        <v>2722</v>
      </c>
      <c r="Q409" s="113" t="s">
        <v>3106</v>
      </c>
      <c r="R409" s="113" t="s">
        <v>3851</v>
      </c>
      <c r="S409" s="114">
        <v>43313</v>
      </c>
      <c r="U409" s="114">
        <v>43321.598707094898</v>
      </c>
      <c r="V409" s="113" t="s">
        <v>3852</v>
      </c>
      <c r="W409" s="113" t="s">
        <v>3853</v>
      </c>
      <c r="X409" s="112" t="b">
        <v>1</v>
      </c>
    </row>
    <row r="410" spans="1:25" ht="14.6" hidden="1" x14ac:dyDescent="0.4">
      <c r="A410" s="113" t="s">
        <v>313</v>
      </c>
      <c r="B410" s="113" t="s">
        <v>314</v>
      </c>
      <c r="C410" s="113" t="s">
        <v>314</v>
      </c>
      <c r="D410" s="112" t="b">
        <f t="shared" si="6"/>
        <v>1</v>
      </c>
      <c r="E410" s="113" t="s">
        <v>3106</v>
      </c>
      <c r="F410" s="113" t="s">
        <v>1452</v>
      </c>
      <c r="G410" s="113" t="s">
        <v>1453</v>
      </c>
      <c r="H410" s="113" t="s">
        <v>3143</v>
      </c>
      <c r="I410" s="113" t="s">
        <v>3854</v>
      </c>
      <c r="J410" s="113" t="s">
        <v>1452</v>
      </c>
      <c r="K410" s="113" t="s">
        <v>1453</v>
      </c>
      <c r="L410" s="113" t="s">
        <v>3143</v>
      </c>
      <c r="M410" s="113" t="s">
        <v>1520</v>
      </c>
      <c r="N410" s="113" t="s">
        <v>3108</v>
      </c>
      <c r="O410" s="113" t="s">
        <v>2722</v>
      </c>
      <c r="P410" s="113" t="s">
        <v>2722</v>
      </c>
      <c r="Q410" s="113" t="s">
        <v>3106</v>
      </c>
      <c r="R410" s="113" t="s">
        <v>3855</v>
      </c>
      <c r="S410" s="114">
        <v>43313</v>
      </c>
      <c r="U410" s="114">
        <v>43321.598707094898</v>
      </c>
      <c r="V410" s="113" t="s">
        <v>3856</v>
      </c>
      <c r="W410" s="113" t="s">
        <v>3857</v>
      </c>
      <c r="X410" s="112" t="b">
        <v>1</v>
      </c>
    </row>
    <row r="411" spans="1:25" ht="14.6" hidden="1" x14ac:dyDescent="0.4">
      <c r="A411" s="113" t="s">
        <v>455</v>
      </c>
      <c r="B411" s="113" t="s">
        <v>456</v>
      </c>
      <c r="C411" s="113" t="s">
        <v>456</v>
      </c>
      <c r="D411" s="112" t="b">
        <f t="shared" si="6"/>
        <v>1</v>
      </c>
      <c r="E411" s="113" t="s">
        <v>3106</v>
      </c>
      <c r="F411" s="113" t="s">
        <v>1452</v>
      </c>
      <c r="G411" s="113" t="s">
        <v>1687</v>
      </c>
      <c r="H411" s="113" t="s">
        <v>3166</v>
      </c>
      <c r="I411" s="113" t="s">
        <v>1688</v>
      </c>
      <c r="J411" s="113" t="s">
        <v>1452</v>
      </c>
      <c r="K411" s="113" t="s">
        <v>1687</v>
      </c>
      <c r="L411" s="113" t="s">
        <v>3166</v>
      </c>
      <c r="M411" s="113" t="s">
        <v>1688</v>
      </c>
      <c r="N411" s="113" t="s">
        <v>3108</v>
      </c>
      <c r="O411" s="113" t="s">
        <v>2722</v>
      </c>
      <c r="P411" s="113" t="s">
        <v>2722</v>
      </c>
      <c r="Q411" s="113" t="s">
        <v>3106</v>
      </c>
      <c r="R411" s="113" t="s">
        <v>3858</v>
      </c>
      <c r="S411" s="114">
        <v>43313</v>
      </c>
      <c r="U411" s="114">
        <v>43321.598707094898</v>
      </c>
      <c r="V411" s="113" t="s">
        <v>3859</v>
      </c>
      <c r="W411" s="113" t="s">
        <v>3860</v>
      </c>
      <c r="X411" s="112" t="b">
        <v>1</v>
      </c>
    </row>
    <row r="412" spans="1:25" ht="14.6" hidden="1" x14ac:dyDescent="0.4">
      <c r="A412" s="113" t="s">
        <v>441</v>
      </c>
      <c r="B412" s="113" t="s">
        <v>442</v>
      </c>
      <c r="C412" s="113" t="s">
        <v>442</v>
      </c>
      <c r="D412" s="112" t="b">
        <f t="shared" si="6"/>
        <v>1</v>
      </c>
      <c r="E412" s="113" t="s">
        <v>3106</v>
      </c>
      <c r="F412" s="113" t="s">
        <v>1160</v>
      </c>
      <c r="G412" s="113" t="s">
        <v>1246</v>
      </c>
      <c r="H412" s="113" t="s">
        <v>3107</v>
      </c>
      <c r="I412" s="113" t="s">
        <v>3861</v>
      </c>
      <c r="J412" s="113" t="s">
        <v>1160</v>
      </c>
      <c r="K412" s="113" t="s">
        <v>1246</v>
      </c>
      <c r="L412" s="113" t="s">
        <v>3107</v>
      </c>
      <c r="M412" s="113" t="s">
        <v>1679</v>
      </c>
      <c r="N412" s="113" t="s">
        <v>3108</v>
      </c>
      <c r="O412" s="113" t="s">
        <v>2722</v>
      </c>
      <c r="P412" s="113" t="s">
        <v>2722</v>
      </c>
      <c r="Q412" s="113" t="s">
        <v>3106</v>
      </c>
      <c r="R412" s="113" t="s">
        <v>3862</v>
      </c>
      <c r="S412" s="114">
        <v>43313</v>
      </c>
      <c r="U412" s="114">
        <v>43321.598707094898</v>
      </c>
      <c r="V412" s="113" t="s">
        <v>3863</v>
      </c>
      <c r="W412" s="113" t="s">
        <v>3864</v>
      </c>
      <c r="X412" s="112" t="b">
        <v>1</v>
      </c>
    </row>
    <row r="413" spans="1:25" ht="14.6" hidden="1" x14ac:dyDescent="0.4">
      <c r="A413" s="113" t="s">
        <v>600</v>
      </c>
      <c r="B413" s="113" t="s">
        <v>601</v>
      </c>
      <c r="C413" s="113" t="s">
        <v>601</v>
      </c>
      <c r="D413" s="112" t="b">
        <f t="shared" si="6"/>
        <v>1</v>
      </c>
      <c r="E413" s="113" t="s">
        <v>3106</v>
      </c>
      <c r="F413" s="113" t="s">
        <v>1160</v>
      </c>
      <c r="G413" s="113" t="s">
        <v>1183</v>
      </c>
      <c r="H413" s="113" t="s">
        <v>3113</v>
      </c>
      <c r="I413" s="113" t="s">
        <v>3865</v>
      </c>
      <c r="J413" s="113" t="s">
        <v>1160</v>
      </c>
      <c r="K413" s="113" t="s">
        <v>1161</v>
      </c>
      <c r="L413" s="113" t="s">
        <v>3132</v>
      </c>
      <c r="M413" s="113" t="s">
        <v>1793</v>
      </c>
      <c r="N413" s="113" t="s">
        <v>3108</v>
      </c>
      <c r="O413" s="113" t="s">
        <v>2722</v>
      </c>
      <c r="P413" s="113" t="s">
        <v>2722</v>
      </c>
      <c r="Q413" s="113" t="s">
        <v>3106</v>
      </c>
      <c r="R413" s="113" t="s">
        <v>3866</v>
      </c>
      <c r="S413" s="114">
        <v>43313</v>
      </c>
      <c r="U413" s="114">
        <v>43321.598707094898</v>
      </c>
      <c r="V413" s="113" t="s">
        <v>3867</v>
      </c>
      <c r="W413" s="113" t="s">
        <v>3868</v>
      </c>
      <c r="X413" s="112" t="b">
        <v>1</v>
      </c>
      <c r="Y413" s="117" t="s">
        <v>1103</v>
      </c>
    </row>
    <row r="414" spans="1:25" ht="14.6" hidden="1" x14ac:dyDescent="0.4">
      <c r="A414" s="113" t="s">
        <v>233</v>
      </c>
      <c r="B414" s="113" t="s">
        <v>234</v>
      </c>
      <c r="C414" s="113" t="s">
        <v>234</v>
      </c>
      <c r="D414" s="112" t="b">
        <f t="shared" si="6"/>
        <v>1</v>
      </c>
      <c r="E414" s="113" t="s">
        <v>3106</v>
      </c>
      <c r="F414" s="113" t="s">
        <v>1160</v>
      </c>
      <c r="G414" s="113" t="s">
        <v>1253</v>
      </c>
      <c r="H414" s="113" t="s">
        <v>3207</v>
      </c>
      <c r="I414" s="113" t="s">
        <v>1424</v>
      </c>
      <c r="J414" s="113" t="s">
        <v>1160</v>
      </c>
      <c r="K414" s="113" t="s">
        <v>1253</v>
      </c>
      <c r="L414" s="113" t="s">
        <v>3207</v>
      </c>
      <c r="M414" s="113" t="s">
        <v>1424</v>
      </c>
      <c r="N414" s="113" t="s">
        <v>3108</v>
      </c>
      <c r="O414" s="113" t="s">
        <v>2722</v>
      </c>
      <c r="P414" s="113" t="s">
        <v>2722</v>
      </c>
      <c r="Q414" s="113" t="s">
        <v>3106</v>
      </c>
      <c r="R414" s="113" t="s">
        <v>3869</v>
      </c>
      <c r="S414" s="114">
        <v>43313</v>
      </c>
      <c r="U414" s="114">
        <v>43321.598707094898</v>
      </c>
      <c r="V414" s="113" t="s">
        <v>3870</v>
      </c>
      <c r="W414" s="113" t="s">
        <v>3871</v>
      </c>
      <c r="X414" s="112" t="b">
        <v>1</v>
      </c>
    </row>
    <row r="415" spans="1:25" ht="14.6" hidden="1" x14ac:dyDescent="0.4">
      <c r="A415" s="113" t="s">
        <v>411</v>
      </c>
      <c r="B415" s="113" t="s">
        <v>412</v>
      </c>
      <c r="C415" s="113" t="s">
        <v>412</v>
      </c>
      <c r="D415" s="112" t="b">
        <f t="shared" si="6"/>
        <v>1</v>
      </c>
      <c r="E415" s="113" t="s">
        <v>3106</v>
      </c>
      <c r="F415" s="113" t="s">
        <v>1452</v>
      </c>
      <c r="G415" s="113" t="s">
        <v>1615</v>
      </c>
      <c r="H415" s="113" t="s">
        <v>3872</v>
      </c>
      <c r="I415" s="113" t="s">
        <v>1617</v>
      </c>
      <c r="J415" s="113" t="s">
        <v>1452</v>
      </c>
      <c r="K415" s="113" t="s">
        <v>1615</v>
      </c>
      <c r="L415" s="113" t="s">
        <v>3872</v>
      </c>
      <c r="M415" s="113" t="s">
        <v>1617</v>
      </c>
      <c r="N415" s="113" t="s">
        <v>3108</v>
      </c>
      <c r="O415" s="113" t="s">
        <v>2722</v>
      </c>
      <c r="P415" s="113" t="s">
        <v>2722</v>
      </c>
      <c r="Q415" s="113" t="s">
        <v>3106</v>
      </c>
      <c r="R415" s="113" t="s">
        <v>3873</v>
      </c>
      <c r="S415" s="114">
        <v>43313</v>
      </c>
      <c r="U415" s="114">
        <v>43321.598707094898</v>
      </c>
      <c r="V415" s="113" t="s">
        <v>3874</v>
      </c>
      <c r="W415" s="113" t="s">
        <v>3875</v>
      </c>
      <c r="X415" s="112" t="b">
        <v>1</v>
      </c>
    </row>
    <row r="416" spans="1:25" ht="14.6" hidden="1" x14ac:dyDescent="0.4">
      <c r="A416" s="113" t="s">
        <v>183</v>
      </c>
      <c r="B416" s="113" t="s">
        <v>184</v>
      </c>
      <c r="C416" s="113" t="s">
        <v>184</v>
      </c>
      <c r="D416" s="112" t="b">
        <f t="shared" si="6"/>
        <v>1</v>
      </c>
      <c r="E416" s="113" t="s">
        <v>3106</v>
      </c>
      <c r="F416" s="113" t="s">
        <v>1160</v>
      </c>
      <c r="G416" s="113" t="s">
        <v>1246</v>
      </c>
      <c r="H416" s="113" t="s">
        <v>3107</v>
      </c>
      <c r="I416" s="113" t="s">
        <v>3876</v>
      </c>
      <c r="J416" s="113" t="s">
        <v>1160</v>
      </c>
      <c r="K416" s="113" t="s">
        <v>1246</v>
      </c>
      <c r="L416" s="113" t="s">
        <v>3107</v>
      </c>
      <c r="M416" s="113" t="s">
        <v>1377</v>
      </c>
      <c r="N416" s="113" t="s">
        <v>3108</v>
      </c>
      <c r="O416" s="113" t="s">
        <v>2722</v>
      </c>
      <c r="P416" s="113" t="s">
        <v>2722</v>
      </c>
      <c r="Q416" s="113" t="s">
        <v>3106</v>
      </c>
      <c r="R416" s="113" t="s">
        <v>3877</v>
      </c>
      <c r="S416" s="114">
        <v>43313</v>
      </c>
      <c r="U416" s="114">
        <v>43321.598707094898</v>
      </c>
      <c r="V416" s="113" t="s">
        <v>3878</v>
      </c>
      <c r="W416" s="113" t="s">
        <v>3879</v>
      </c>
      <c r="X416" s="112" t="b">
        <v>0</v>
      </c>
      <c r="Y416" s="117" t="s">
        <v>1101</v>
      </c>
    </row>
    <row r="417" spans="1:25" ht="14.6" hidden="1" x14ac:dyDescent="0.4">
      <c r="A417" s="113" t="s">
        <v>990</v>
      </c>
      <c r="B417" s="113" t="s">
        <v>991</v>
      </c>
      <c r="C417" s="113" t="s">
        <v>991</v>
      </c>
      <c r="D417" s="112" t="b">
        <f t="shared" si="6"/>
        <v>1</v>
      </c>
      <c r="E417" s="113" t="s">
        <v>3106</v>
      </c>
      <c r="F417" s="113" t="s">
        <v>1258</v>
      </c>
      <c r="G417" s="113" t="s">
        <v>1711</v>
      </c>
      <c r="H417" s="113" t="s">
        <v>3395</v>
      </c>
      <c r="I417" s="113" t="s">
        <v>2267</v>
      </c>
      <c r="J417" s="113" t="s">
        <v>1258</v>
      </c>
      <c r="K417" s="113" t="s">
        <v>1711</v>
      </c>
      <c r="L417" s="113" t="s">
        <v>3395</v>
      </c>
      <c r="M417" s="113" t="s">
        <v>2267</v>
      </c>
      <c r="N417" s="113" t="s">
        <v>3108</v>
      </c>
      <c r="O417" s="113" t="s">
        <v>2722</v>
      </c>
      <c r="P417" s="113" t="s">
        <v>2722</v>
      </c>
      <c r="Q417" s="113" t="s">
        <v>3106</v>
      </c>
      <c r="R417" s="113" t="s">
        <v>3880</v>
      </c>
      <c r="S417" s="114">
        <v>43313</v>
      </c>
      <c r="U417" s="114">
        <v>43321.598707094898</v>
      </c>
      <c r="V417" s="113" t="s">
        <v>3881</v>
      </c>
      <c r="W417" s="113" t="s">
        <v>3882</v>
      </c>
      <c r="X417" s="112" t="b">
        <v>1</v>
      </c>
    </row>
    <row r="418" spans="1:25" ht="14.6" hidden="1" x14ac:dyDescent="0.4">
      <c r="A418" s="113" t="s">
        <v>545</v>
      </c>
      <c r="B418" s="113" t="s">
        <v>546</v>
      </c>
      <c r="C418" s="113" t="s">
        <v>546</v>
      </c>
      <c r="D418" s="112" t="b">
        <f t="shared" si="6"/>
        <v>1</v>
      </c>
      <c r="E418" s="113" t="s">
        <v>3106</v>
      </c>
      <c r="F418" s="113" t="s">
        <v>1160</v>
      </c>
      <c r="G418" s="113" t="s">
        <v>1179</v>
      </c>
      <c r="H418" s="113" t="s">
        <v>3190</v>
      </c>
      <c r="I418" s="113" t="s">
        <v>3883</v>
      </c>
      <c r="J418" s="113" t="s">
        <v>1160</v>
      </c>
      <c r="K418" s="113" t="s">
        <v>1179</v>
      </c>
      <c r="L418" s="113" t="s">
        <v>3190</v>
      </c>
      <c r="M418" s="113" t="s">
        <v>2644</v>
      </c>
      <c r="N418" s="113" t="s">
        <v>3108</v>
      </c>
      <c r="O418" s="113" t="s">
        <v>2722</v>
      </c>
      <c r="P418" s="113" t="s">
        <v>2722</v>
      </c>
      <c r="Q418" s="113" t="s">
        <v>3106</v>
      </c>
      <c r="R418" s="113" t="s">
        <v>3884</v>
      </c>
      <c r="S418" s="114">
        <v>43313</v>
      </c>
      <c r="U418" s="114">
        <v>43321.598707094898</v>
      </c>
      <c r="V418" s="113" t="s">
        <v>3885</v>
      </c>
      <c r="W418" s="113" t="s">
        <v>3886</v>
      </c>
      <c r="X418" s="112" t="b">
        <v>1</v>
      </c>
    </row>
    <row r="419" spans="1:25" ht="14.6" hidden="1" x14ac:dyDescent="0.4">
      <c r="A419" s="113" t="s">
        <v>385</v>
      </c>
      <c r="B419" s="113" t="s">
        <v>386</v>
      </c>
      <c r="C419" s="113" t="s">
        <v>3887</v>
      </c>
      <c r="D419" s="112" t="b">
        <f t="shared" si="6"/>
        <v>0</v>
      </c>
      <c r="E419" s="113" t="s">
        <v>3106</v>
      </c>
      <c r="F419" s="113" t="s">
        <v>1196</v>
      </c>
      <c r="G419" s="113" t="s">
        <v>1595</v>
      </c>
      <c r="H419" s="113" t="s">
        <v>3515</v>
      </c>
      <c r="I419" s="113" t="s">
        <v>1596</v>
      </c>
      <c r="J419" s="113" t="s">
        <v>1196</v>
      </c>
      <c r="K419" s="113" t="s">
        <v>1595</v>
      </c>
      <c r="L419" s="113" t="s">
        <v>3515</v>
      </c>
      <c r="M419" s="113" t="s">
        <v>1596</v>
      </c>
      <c r="N419" s="113" t="s">
        <v>3108</v>
      </c>
      <c r="O419" s="113" t="s">
        <v>2722</v>
      </c>
      <c r="P419" s="113" t="s">
        <v>2722</v>
      </c>
      <c r="Q419" s="113" t="s">
        <v>3106</v>
      </c>
      <c r="R419" s="113" t="s">
        <v>3888</v>
      </c>
      <c r="S419" s="114">
        <v>43313</v>
      </c>
      <c r="U419" s="114">
        <v>43321.598707094898</v>
      </c>
      <c r="V419" s="113" t="s">
        <v>3889</v>
      </c>
      <c r="W419" s="113" t="s">
        <v>3890</v>
      </c>
      <c r="X419" s="112" t="b">
        <v>1</v>
      </c>
    </row>
    <row r="420" spans="1:25" ht="14.6" hidden="1" x14ac:dyDescent="0.4">
      <c r="A420" s="113" t="s">
        <v>287</v>
      </c>
      <c r="B420" s="113" t="s">
        <v>288</v>
      </c>
      <c r="C420" s="113" t="s">
        <v>288</v>
      </c>
      <c r="D420" s="112" t="b">
        <f t="shared" si="6"/>
        <v>1</v>
      </c>
      <c r="E420" s="113" t="s">
        <v>3106</v>
      </c>
      <c r="F420" s="113" t="s">
        <v>1452</v>
      </c>
      <c r="G420" s="113" t="s">
        <v>1453</v>
      </c>
      <c r="H420" s="113" t="s">
        <v>3143</v>
      </c>
      <c r="I420" s="113" t="s">
        <v>3891</v>
      </c>
      <c r="J420" s="113" t="s">
        <v>1452</v>
      </c>
      <c r="K420" s="113" t="s">
        <v>1453</v>
      </c>
      <c r="L420" s="113" t="s">
        <v>3143</v>
      </c>
      <c r="M420" s="113" t="s">
        <v>1495</v>
      </c>
      <c r="N420" s="113" t="s">
        <v>3108</v>
      </c>
      <c r="O420" s="113" t="s">
        <v>2722</v>
      </c>
      <c r="P420" s="113" t="s">
        <v>2722</v>
      </c>
      <c r="Q420" s="113" t="s">
        <v>3106</v>
      </c>
      <c r="R420" s="113" t="s">
        <v>3892</v>
      </c>
      <c r="S420" s="114">
        <v>43313</v>
      </c>
      <c r="U420" s="114">
        <v>43321.598707094898</v>
      </c>
      <c r="V420" s="113" t="s">
        <v>3893</v>
      </c>
      <c r="W420" s="113" t="s">
        <v>3894</v>
      </c>
      <c r="X420" s="112" t="b">
        <v>1</v>
      </c>
      <c r="Y420" s="117" t="s">
        <v>1101</v>
      </c>
    </row>
    <row r="421" spans="1:25" ht="14.6" hidden="1" x14ac:dyDescent="0.4">
      <c r="A421" s="113" t="s">
        <v>250</v>
      </c>
      <c r="B421" s="113" t="s">
        <v>251</v>
      </c>
      <c r="C421" s="113" t="s">
        <v>251</v>
      </c>
      <c r="D421" s="112" t="b">
        <f t="shared" si="6"/>
        <v>1</v>
      </c>
      <c r="E421" s="113" t="s">
        <v>3106</v>
      </c>
      <c r="F421" s="113" t="s">
        <v>1160</v>
      </c>
      <c r="G421" s="113" t="s">
        <v>1246</v>
      </c>
      <c r="H421" s="113" t="s">
        <v>3107</v>
      </c>
      <c r="I421" s="113" t="s">
        <v>1446</v>
      </c>
      <c r="J421" s="113" t="s">
        <v>1160</v>
      </c>
      <c r="K421" s="113" t="s">
        <v>1246</v>
      </c>
      <c r="L421" s="113" t="s">
        <v>3107</v>
      </c>
      <c r="M421" s="113" t="s">
        <v>1446</v>
      </c>
      <c r="N421" s="113" t="s">
        <v>3108</v>
      </c>
      <c r="O421" s="113" t="s">
        <v>2722</v>
      </c>
      <c r="P421" s="113" t="s">
        <v>2722</v>
      </c>
      <c r="Q421" s="113" t="s">
        <v>3106</v>
      </c>
      <c r="R421" s="113" t="s">
        <v>3895</v>
      </c>
      <c r="S421" s="114">
        <v>43313</v>
      </c>
      <c r="U421" s="114">
        <v>43321.598707094898</v>
      </c>
      <c r="V421" s="113" t="s">
        <v>3896</v>
      </c>
      <c r="W421" s="113" t="s">
        <v>3897</v>
      </c>
      <c r="X421" s="112" t="b">
        <v>1</v>
      </c>
    </row>
    <row r="422" spans="1:25" ht="14.6" hidden="1" x14ac:dyDescent="0.4">
      <c r="A422" s="113" t="s">
        <v>19</v>
      </c>
      <c r="B422" s="113" t="s">
        <v>20</v>
      </c>
      <c r="C422" s="113" t="s">
        <v>20</v>
      </c>
      <c r="D422" s="112" t="b">
        <f t="shared" si="6"/>
        <v>1</v>
      </c>
      <c r="E422" s="113" t="s">
        <v>3106</v>
      </c>
      <c r="F422" s="113" t="s">
        <v>1160</v>
      </c>
      <c r="G422" s="113" t="s">
        <v>1166</v>
      </c>
      <c r="H422" s="113" t="s">
        <v>3128</v>
      </c>
      <c r="I422" s="113" t="s">
        <v>1175</v>
      </c>
      <c r="J422" s="113" t="s">
        <v>1160</v>
      </c>
      <c r="K422" s="113" t="s">
        <v>1166</v>
      </c>
      <c r="L422" s="113" t="s">
        <v>3128</v>
      </c>
      <c r="M422" s="113" t="s">
        <v>1175</v>
      </c>
      <c r="N422" s="113" t="s">
        <v>3108</v>
      </c>
      <c r="O422" s="113" t="s">
        <v>2722</v>
      </c>
      <c r="P422" s="113" t="s">
        <v>2722</v>
      </c>
      <c r="Q422" s="113" t="s">
        <v>3106</v>
      </c>
      <c r="R422" s="113" t="s">
        <v>3898</v>
      </c>
      <c r="S422" s="114">
        <v>43313</v>
      </c>
      <c r="U422" s="114">
        <v>43321.598707094898</v>
      </c>
      <c r="V422" s="113" t="s">
        <v>3899</v>
      </c>
      <c r="W422" s="113" t="s">
        <v>3900</v>
      </c>
      <c r="X422" s="112" t="b">
        <v>1</v>
      </c>
    </row>
    <row r="423" spans="1:25" ht="14.6" hidden="1" x14ac:dyDescent="0.4">
      <c r="A423" s="113" t="s">
        <v>415</v>
      </c>
      <c r="B423" s="113" t="s">
        <v>416</v>
      </c>
      <c r="C423" s="113" t="s">
        <v>3535</v>
      </c>
      <c r="D423" s="112" t="b">
        <f t="shared" si="6"/>
        <v>0</v>
      </c>
      <c r="E423" s="113" t="s">
        <v>3106</v>
      </c>
      <c r="F423" s="113" t="s">
        <v>1367</v>
      </c>
      <c r="G423" s="113" t="s">
        <v>1456</v>
      </c>
      <c r="H423" s="113" t="s">
        <v>3215</v>
      </c>
      <c r="I423" s="113" t="s">
        <v>3536</v>
      </c>
      <c r="J423" s="113" t="s">
        <v>1367</v>
      </c>
      <c r="K423" s="113" t="s">
        <v>1456</v>
      </c>
      <c r="L423" s="113" t="s">
        <v>3215</v>
      </c>
      <c r="M423" s="113" t="s">
        <v>1624</v>
      </c>
      <c r="N423" s="113" t="s">
        <v>3108</v>
      </c>
      <c r="O423" s="113" t="s">
        <v>2722</v>
      </c>
      <c r="P423" s="113" t="s">
        <v>2722</v>
      </c>
      <c r="Q423" s="113" t="s">
        <v>3106</v>
      </c>
      <c r="R423" s="113" t="s">
        <v>3901</v>
      </c>
      <c r="S423" s="114">
        <v>43313</v>
      </c>
      <c r="U423" s="114">
        <v>43321.598707094898</v>
      </c>
      <c r="V423" s="113" t="s">
        <v>3538</v>
      </c>
      <c r="W423" s="113" t="s">
        <v>3539</v>
      </c>
      <c r="X423" s="112" t="b">
        <v>1</v>
      </c>
    </row>
    <row r="424" spans="1:25" ht="14.6" hidden="1" x14ac:dyDescent="0.4">
      <c r="A424" s="113" t="s">
        <v>984</v>
      </c>
      <c r="B424" s="113" t="s">
        <v>985</v>
      </c>
      <c r="C424" s="113" t="s">
        <v>985</v>
      </c>
      <c r="D424" s="112" t="b">
        <f t="shared" si="6"/>
        <v>1</v>
      </c>
      <c r="E424" s="113" t="s">
        <v>3106</v>
      </c>
      <c r="F424" s="113" t="s">
        <v>1258</v>
      </c>
      <c r="G424" s="113" t="s">
        <v>1274</v>
      </c>
      <c r="H424" s="113" t="s">
        <v>3521</v>
      </c>
      <c r="I424" s="113" t="s">
        <v>3902</v>
      </c>
      <c r="J424" s="113" t="s">
        <v>1258</v>
      </c>
      <c r="K424" s="113" t="s">
        <v>1274</v>
      </c>
      <c r="L424" s="113" t="s">
        <v>3521</v>
      </c>
      <c r="M424" s="113" t="s">
        <v>2264</v>
      </c>
      <c r="N424" s="113" t="s">
        <v>3108</v>
      </c>
      <c r="O424" s="113" t="s">
        <v>2722</v>
      </c>
      <c r="P424" s="113" t="s">
        <v>2722</v>
      </c>
      <c r="Q424" s="113" t="s">
        <v>3106</v>
      </c>
      <c r="R424" s="113" t="s">
        <v>3903</v>
      </c>
      <c r="S424" s="114">
        <v>43313</v>
      </c>
      <c r="U424" s="114">
        <v>43321.598707094898</v>
      </c>
      <c r="V424" s="113" t="s">
        <v>3904</v>
      </c>
      <c r="W424" s="113" t="s">
        <v>3905</v>
      </c>
      <c r="X424" s="112" t="b">
        <v>0</v>
      </c>
      <c r="Y424" s="117" t="s">
        <v>1089</v>
      </c>
    </row>
    <row r="425" spans="1:25" ht="14.6" hidden="1" x14ac:dyDescent="0.4">
      <c r="A425" s="113" t="s">
        <v>915</v>
      </c>
      <c r="B425" s="113" t="s">
        <v>916</v>
      </c>
      <c r="C425" s="113" t="s">
        <v>916</v>
      </c>
      <c r="D425" s="112" t="b">
        <f t="shared" si="6"/>
        <v>1</v>
      </c>
      <c r="E425" s="113" t="s">
        <v>3106</v>
      </c>
      <c r="F425" s="113" t="s">
        <v>1452</v>
      </c>
      <c r="G425" s="113" t="s">
        <v>1532</v>
      </c>
      <c r="H425" s="113" t="s">
        <v>3138</v>
      </c>
      <c r="I425" s="113" t="s">
        <v>3906</v>
      </c>
      <c r="J425" s="113" t="s">
        <v>1452</v>
      </c>
      <c r="K425" s="113" t="s">
        <v>1532</v>
      </c>
      <c r="L425" s="113" t="s">
        <v>3138</v>
      </c>
      <c r="M425" s="113" t="s">
        <v>2213</v>
      </c>
      <c r="N425" s="113" t="s">
        <v>3108</v>
      </c>
      <c r="O425" s="113" t="s">
        <v>2722</v>
      </c>
      <c r="P425" s="113" t="s">
        <v>2722</v>
      </c>
      <c r="Q425" s="113" t="s">
        <v>3106</v>
      </c>
      <c r="R425" s="113" t="s">
        <v>3907</v>
      </c>
      <c r="S425" s="114">
        <v>43313</v>
      </c>
      <c r="U425" s="114">
        <v>43321.598707094898</v>
      </c>
      <c r="V425" s="113" t="s">
        <v>3908</v>
      </c>
      <c r="W425" s="113" t="s">
        <v>3909</v>
      </c>
      <c r="X425" s="112" t="b">
        <v>0</v>
      </c>
      <c r="Y425" s="117" t="s">
        <v>1101</v>
      </c>
    </row>
    <row r="426" spans="1:25" ht="14.6" hidden="1" x14ac:dyDescent="0.4">
      <c r="A426" s="113" t="s">
        <v>365</v>
      </c>
      <c r="B426" s="113" t="s">
        <v>366</v>
      </c>
      <c r="C426" s="113" t="s">
        <v>366</v>
      </c>
      <c r="D426" s="112" t="b">
        <f t="shared" si="6"/>
        <v>1</v>
      </c>
      <c r="E426" s="113" t="s">
        <v>3106</v>
      </c>
      <c r="F426" s="113" t="s">
        <v>1258</v>
      </c>
      <c r="G426" s="113" t="s">
        <v>1338</v>
      </c>
      <c r="H426" s="113" t="s">
        <v>3377</v>
      </c>
      <c r="I426" s="113" t="s">
        <v>3910</v>
      </c>
      <c r="J426" s="113" t="s">
        <v>1258</v>
      </c>
      <c r="K426" s="113" t="s">
        <v>1338</v>
      </c>
      <c r="L426" s="113" t="s">
        <v>3377</v>
      </c>
      <c r="M426" s="113" t="s">
        <v>1571</v>
      </c>
      <c r="N426" s="113" t="s">
        <v>3108</v>
      </c>
      <c r="O426" s="113" t="s">
        <v>2722</v>
      </c>
      <c r="P426" s="113" t="s">
        <v>2722</v>
      </c>
      <c r="Q426" s="113" t="s">
        <v>3106</v>
      </c>
      <c r="R426" s="113" t="s">
        <v>3911</v>
      </c>
      <c r="S426" s="114">
        <v>43313</v>
      </c>
      <c r="U426" s="114">
        <v>43321.598707094898</v>
      </c>
      <c r="V426" s="113" t="s">
        <v>3912</v>
      </c>
      <c r="W426" s="113" t="s">
        <v>3913</v>
      </c>
      <c r="X426" s="112" t="b">
        <v>1</v>
      </c>
      <c r="Y426" s="117" t="s">
        <v>1101</v>
      </c>
    </row>
    <row r="427" spans="1:25" ht="14.6" hidden="1" x14ac:dyDescent="0.4">
      <c r="A427" s="113" t="s">
        <v>873</v>
      </c>
      <c r="B427" s="113" t="s">
        <v>874</v>
      </c>
      <c r="C427" s="113" t="s">
        <v>3914</v>
      </c>
      <c r="D427" s="112" t="b">
        <f t="shared" si="6"/>
        <v>0</v>
      </c>
      <c r="E427" s="113" t="s">
        <v>3106</v>
      </c>
      <c r="F427" s="113" t="s">
        <v>1452</v>
      </c>
      <c r="G427" s="113" t="s">
        <v>1453</v>
      </c>
      <c r="H427" s="113" t="s">
        <v>3143</v>
      </c>
      <c r="I427" s="113" t="s">
        <v>3915</v>
      </c>
      <c r="J427" s="113" t="s">
        <v>1452</v>
      </c>
      <c r="K427" s="113" t="s">
        <v>1453</v>
      </c>
      <c r="L427" s="113" t="s">
        <v>3143</v>
      </c>
      <c r="M427" s="113" t="s">
        <v>2182</v>
      </c>
      <c r="N427" s="113" t="s">
        <v>3108</v>
      </c>
      <c r="O427" s="113" t="s">
        <v>2722</v>
      </c>
      <c r="P427" s="113" t="s">
        <v>2722</v>
      </c>
      <c r="Q427" s="113" t="s">
        <v>3106</v>
      </c>
      <c r="R427" s="113" t="s">
        <v>3916</v>
      </c>
      <c r="S427" s="114">
        <v>43313</v>
      </c>
      <c r="U427" s="114">
        <v>43321.598707094898</v>
      </c>
      <c r="V427" s="113" t="s">
        <v>3917</v>
      </c>
      <c r="W427" s="113" t="s">
        <v>3832</v>
      </c>
      <c r="X427" s="112" t="b">
        <v>0</v>
      </c>
      <c r="Y427" s="117"/>
    </row>
    <row r="428" spans="1:25" ht="14.6" hidden="1" x14ac:dyDescent="0.4">
      <c r="A428" s="113" t="s">
        <v>479</v>
      </c>
      <c r="B428" s="113" t="s">
        <v>480</v>
      </c>
      <c r="C428" s="113" t="s">
        <v>480</v>
      </c>
      <c r="D428" s="112" t="b">
        <f t="shared" si="6"/>
        <v>1</v>
      </c>
      <c r="E428" s="113" t="s">
        <v>3106</v>
      </c>
      <c r="F428" s="113" t="s">
        <v>1372</v>
      </c>
      <c r="G428" s="113" t="s">
        <v>1703</v>
      </c>
      <c r="H428" s="113" t="s">
        <v>3918</v>
      </c>
      <c r="I428" s="113" t="s">
        <v>3919</v>
      </c>
      <c r="J428" s="113" t="s">
        <v>1372</v>
      </c>
      <c r="K428" s="113" t="s">
        <v>1703</v>
      </c>
      <c r="L428" s="113" t="s">
        <v>3918</v>
      </c>
      <c r="M428" s="113" t="s">
        <v>3920</v>
      </c>
      <c r="N428" s="113" t="s">
        <v>3108</v>
      </c>
      <c r="O428" s="113" t="s">
        <v>2722</v>
      </c>
      <c r="P428" s="113" t="s">
        <v>2722</v>
      </c>
      <c r="Q428" s="113" t="s">
        <v>3106</v>
      </c>
      <c r="R428" s="113" t="s">
        <v>3921</v>
      </c>
      <c r="S428" s="114">
        <v>43313</v>
      </c>
      <c r="U428" s="114">
        <v>43321.598707094898</v>
      </c>
      <c r="V428" s="113" t="s">
        <v>3922</v>
      </c>
      <c r="W428" s="113" t="s">
        <v>3923</v>
      </c>
      <c r="X428" s="112" t="b">
        <v>1</v>
      </c>
    </row>
    <row r="429" spans="1:25" ht="14.6" hidden="1" x14ac:dyDescent="0.4">
      <c r="A429" s="113" t="s">
        <v>405</v>
      </c>
      <c r="B429" s="113" t="s">
        <v>406</v>
      </c>
      <c r="C429" s="113" t="s">
        <v>406</v>
      </c>
      <c r="D429" s="112" t="b">
        <f t="shared" si="6"/>
        <v>1</v>
      </c>
      <c r="E429" s="113" t="s">
        <v>3106</v>
      </c>
      <c r="F429" s="113" t="s">
        <v>1367</v>
      </c>
      <c r="G429" s="113" t="s">
        <v>1607</v>
      </c>
      <c r="H429" s="113" t="s">
        <v>3670</v>
      </c>
      <c r="I429" s="113" t="s">
        <v>3924</v>
      </c>
      <c r="J429" s="113" t="s">
        <v>1367</v>
      </c>
      <c r="K429" s="113" t="s">
        <v>1607</v>
      </c>
      <c r="L429" s="113" t="s">
        <v>3670</v>
      </c>
      <c r="M429" s="113" t="s">
        <v>1608</v>
      </c>
      <c r="N429" s="113" t="s">
        <v>3108</v>
      </c>
      <c r="O429" s="113" t="s">
        <v>2722</v>
      </c>
      <c r="P429" s="113" t="s">
        <v>2722</v>
      </c>
      <c r="Q429" s="113" t="s">
        <v>3106</v>
      </c>
      <c r="R429" s="113" t="s">
        <v>3925</v>
      </c>
      <c r="S429" s="114">
        <v>43313</v>
      </c>
      <c r="U429" s="114">
        <v>43321.598707094898</v>
      </c>
      <c r="V429" s="113" t="s">
        <v>3926</v>
      </c>
      <c r="W429" s="113" t="s">
        <v>3927</v>
      </c>
      <c r="X429" s="112" t="b">
        <v>1</v>
      </c>
    </row>
    <row r="430" spans="1:25" ht="14.6" hidden="1" x14ac:dyDescent="0.4">
      <c r="A430" s="113" t="s">
        <v>461</v>
      </c>
      <c r="B430" s="113" t="s">
        <v>462</v>
      </c>
      <c r="C430" s="113" t="s">
        <v>462</v>
      </c>
      <c r="D430" s="112" t="b">
        <f t="shared" si="6"/>
        <v>1</v>
      </c>
      <c r="E430" s="113" t="s">
        <v>3106</v>
      </c>
      <c r="F430" s="113" t="s">
        <v>1452</v>
      </c>
      <c r="G430" s="113" t="s">
        <v>1691</v>
      </c>
      <c r="H430" s="113" t="s">
        <v>3509</v>
      </c>
      <c r="I430" s="113" t="s">
        <v>3510</v>
      </c>
      <c r="J430" s="113" t="s">
        <v>1452</v>
      </c>
      <c r="K430" s="113" t="s">
        <v>1691</v>
      </c>
      <c r="L430" s="113" t="s">
        <v>3509</v>
      </c>
      <c r="M430" s="113" t="s">
        <v>1692</v>
      </c>
      <c r="N430" s="113" t="s">
        <v>3108</v>
      </c>
      <c r="O430" s="113" t="s">
        <v>2722</v>
      </c>
      <c r="P430" s="113" t="s">
        <v>2722</v>
      </c>
      <c r="Q430" s="113" t="s">
        <v>3106</v>
      </c>
      <c r="R430" s="113" t="s">
        <v>3928</v>
      </c>
      <c r="S430" s="114">
        <v>43313</v>
      </c>
      <c r="U430" s="114">
        <v>43321.598707094898</v>
      </c>
      <c r="V430" s="113" t="s">
        <v>3512</v>
      </c>
      <c r="W430" s="113"/>
      <c r="X430" s="112" t="b">
        <v>1</v>
      </c>
    </row>
    <row r="431" spans="1:25" ht="14.6" hidden="1" x14ac:dyDescent="0.4">
      <c r="A431" s="113" t="s">
        <v>84</v>
      </c>
      <c r="B431" s="113" t="s">
        <v>85</v>
      </c>
      <c r="C431" s="113" t="s">
        <v>85</v>
      </c>
      <c r="D431" s="112" t="b">
        <f t="shared" si="6"/>
        <v>1</v>
      </c>
      <c r="E431" s="113" t="s">
        <v>3106</v>
      </c>
      <c r="F431" s="113" t="s">
        <v>1258</v>
      </c>
      <c r="G431" s="113" t="s">
        <v>1259</v>
      </c>
      <c r="H431" s="113" t="s">
        <v>3115</v>
      </c>
      <c r="I431" s="113" t="s">
        <v>1260</v>
      </c>
      <c r="J431" s="113" t="s">
        <v>1258</v>
      </c>
      <c r="K431" s="113" t="s">
        <v>1259</v>
      </c>
      <c r="L431" s="113" t="s">
        <v>3115</v>
      </c>
      <c r="M431" s="113" t="s">
        <v>1260</v>
      </c>
      <c r="N431" s="113" t="s">
        <v>3108</v>
      </c>
      <c r="O431" s="113" t="s">
        <v>2722</v>
      </c>
      <c r="P431" s="113" t="s">
        <v>2722</v>
      </c>
      <c r="Q431" s="113" t="s">
        <v>3106</v>
      </c>
      <c r="R431" s="113" t="s">
        <v>3929</v>
      </c>
      <c r="S431" s="114">
        <v>43313</v>
      </c>
      <c r="U431" s="114">
        <v>43321.598707094898</v>
      </c>
      <c r="V431" s="113" t="s">
        <v>3930</v>
      </c>
      <c r="W431" s="113" t="s">
        <v>3931</v>
      </c>
      <c r="X431" s="112" t="b">
        <v>1</v>
      </c>
    </row>
    <row r="432" spans="1:25" ht="14.6" hidden="1" x14ac:dyDescent="0.4">
      <c r="A432" s="113" t="s">
        <v>713</v>
      </c>
      <c r="B432" s="113" t="s">
        <v>714</v>
      </c>
      <c r="C432" s="113" t="s">
        <v>714</v>
      </c>
      <c r="D432" s="112" t="b">
        <f t="shared" si="6"/>
        <v>1</v>
      </c>
      <c r="E432" s="113" t="s">
        <v>3106</v>
      </c>
      <c r="F432" s="113" t="s">
        <v>1160</v>
      </c>
      <c r="G432" s="113" t="s">
        <v>1183</v>
      </c>
      <c r="H432" s="113" t="s">
        <v>3113</v>
      </c>
      <c r="I432" s="113" t="s">
        <v>2034</v>
      </c>
      <c r="J432" s="113" t="s">
        <v>1160</v>
      </c>
      <c r="K432" s="113" t="s">
        <v>1183</v>
      </c>
      <c r="L432" s="113" t="s">
        <v>3113</v>
      </c>
      <c r="M432" s="113" t="s">
        <v>2034</v>
      </c>
      <c r="N432" s="113" t="s">
        <v>3108</v>
      </c>
      <c r="O432" s="113" t="s">
        <v>2722</v>
      </c>
      <c r="P432" s="113" t="s">
        <v>2722</v>
      </c>
      <c r="Q432" s="113" t="s">
        <v>3106</v>
      </c>
      <c r="R432" s="113" t="s">
        <v>3932</v>
      </c>
      <c r="S432" s="114">
        <v>43313</v>
      </c>
      <c r="U432" s="114">
        <v>43321.598707094898</v>
      </c>
      <c r="V432" s="113" t="s">
        <v>3933</v>
      </c>
      <c r="W432" s="113" t="s">
        <v>3934</v>
      </c>
      <c r="X432" s="112" t="b">
        <v>1</v>
      </c>
    </row>
    <row r="433" spans="1:25" ht="14.6" hidden="1" x14ac:dyDescent="0.4">
      <c r="A433" s="113" t="s">
        <v>996</v>
      </c>
      <c r="B433" s="113" t="s">
        <v>480</v>
      </c>
      <c r="C433" s="113" t="s">
        <v>480</v>
      </c>
      <c r="D433" s="112" t="b">
        <f t="shared" si="6"/>
        <v>1</v>
      </c>
      <c r="E433" s="113" t="s">
        <v>3106</v>
      </c>
      <c r="F433" s="113" t="s">
        <v>1258</v>
      </c>
      <c r="G433" s="113" t="s">
        <v>1720</v>
      </c>
      <c r="H433" s="113" t="s">
        <v>3391</v>
      </c>
      <c r="I433" s="113" t="s">
        <v>2272</v>
      </c>
      <c r="J433" s="113" t="s">
        <v>1258</v>
      </c>
      <c r="K433" s="113" t="s">
        <v>1720</v>
      </c>
      <c r="L433" s="113" t="s">
        <v>3391</v>
      </c>
      <c r="M433" s="113" t="s">
        <v>2272</v>
      </c>
      <c r="N433" s="113" t="s">
        <v>3108</v>
      </c>
      <c r="O433" s="113" t="s">
        <v>2722</v>
      </c>
      <c r="P433" s="113" t="s">
        <v>2722</v>
      </c>
      <c r="Q433" s="113" t="s">
        <v>3106</v>
      </c>
      <c r="R433" s="113" t="s">
        <v>3935</v>
      </c>
      <c r="S433" s="114">
        <v>43313</v>
      </c>
      <c r="U433" s="114">
        <v>43321.598707094898</v>
      </c>
      <c r="V433" s="113" t="s">
        <v>3936</v>
      </c>
      <c r="W433" s="113" t="s">
        <v>3937</v>
      </c>
      <c r="X433" s="112" t="b">
        <v>1</v>
      </c>
    </row>
    <row r="434" spans="1:25" ht="14.6" hidden="1" x14ac:dyDescent="0.4">
      <c r="A434" s="113" t="s">
        <v>57</v>
      </c>
      <c r="B434" s="113" t="s">
        <v>58</v>
      </c>
      <c r="C434" s="113" t="s">
        <v>58</v>
      </c>
      <c r="D434" s="112" t="b">
        <f t="shared" si="6"/>
        <v>1</v>
      </c>
      <c r="E434" s="113" t="s">
        <v>3106</v>
      </c>
      <c r="F434" s="113" t="s">
        <v>1160</v>
      </c>
      <c r="G434" s="113" t="s">
        <v>1183</v>
      </c>
      <c r="H434" s="113" t="s">
        <v>3113</v>
      </c>
      <c r="I434" s="113"/>
      <c r="J434" s="113" t="s">
        <v>1160</v>
      </c>
      <c r="K434" s="113" t="s">
        <v>1183</v>
      </c>
      <c r="L434" s="113" t="s">
        <v>3113</v>
      </c>
      <c r="M434" s="113" t="s">
        <v>1225</v>
      </c>
      <c r="N434" s="113" t="s">
        <v>3108</v>
      </c>
      <c r="O434" s="113" t="s">
        <v>2722</v>
      </c>
      <c r="P434" s="113" t="s">
        <v>2722</v>
      </c>
      <c r="Q434" s="113" t="s">
        <v>3106</v>
      </c>
      <c r="R434" s="113" t="s">
        <v>3938</v>
      </c>
      <c r="S434" s="114">
        <v>43313</v>
      </c>
      <c r="U434" s="114">
        <v>43321.598707094898</v>
      </c>
      <c r="X434" s="112" t="b">
        <v>0</v>
      </c>
      <c r="Y434" s="112" t="s">
        <v>1054</v>
      </c>
    </row>
    <row r="435" spans="1:25" ht="14.6" hidden="1" x14ac:dyDescent="0.4">
      <c r="A435" s="113" t="s">
        <v>637</v>
      </c>
      <c r="B435" s="113" t="s">
        <v>644</v>
      </c>
      <c r="C435" s="113" t="s">
        <v>3543</v>
      </c>
      <c r="D435" s="112" t="b">
        <f t="shared" si="6"/>
        <v>0</v>
      </c>
      <c r="E435" s="113" t="s">
        <v>3106</v>
      </c>
      <c r="F435" s="113" t="s">
        <v>1160</v>
      </c>
      <c r="G435" s="113" t="s">
        <v>1183</v>
      </c>
      <c r="H435" s="113" t="s">
        <v>3113</v>
      </c>
      <c r="I435" s="113" t="s">
        <v>3114</v>
      </c>
      <c r="J435" s="113" t="s">
        <v>1258</v>
      </c>
      <c r="K435" s="113" t="s">
        <v>1338</v>
      </c>
      <c r="L435" s="113" t="s">
        <v>3377</v>
      </c>
      <c r="M435" s="113" t="s">
        <v>1834</v>
      </c>
      <c r="N435" s="113" t="s">
        <v>3108</v>
      </c>
      <c r="O435" s="113" t="s">
        <v>2722</v>
      </c>
      <c r="P435" s="113" t="s">
        <v>2722</v>
      </c>
      <c r="Q435" s="113" t="s">
        <v>3106</v>
      </c>
      <c r="R435" s="113" t="s">
        <v>3939</v>
      </c>
      <c r="S435" s="114">
        <v>43313</v>
      </c>
      <c r="U435" s="114">
        <v>43321.598707094898</v>
      </c>
      <c r="V435" s="113" t="s">
        <v>3257</v>
      </c>
      <c r="W435" s="113" t="s">
        <v>3258</v>
      </c>
      <c r="X435" s="112" t="b">
        <v>0</v>
      </c>
      <c r="Y435" s="112" t="s">
        <v>1054</v>
      </c>
    </row>
    <row r="436" spans="1:25" ht="14.6" hidden="1" x14ac:dyDescent="0.4">
      <c r="A436" s="113" t="s">
        <v>637</v>
      </c>
      <c r="B436" s="113" t="s">
        <v>647</v>
      </c>
      <c r="C436" s="113" t="s">
        <v>3543</v>
      </c>
      <c r="D436" s="112" t="b">
        <f t="shared" si="6"/>
        <v>0</v>
      </c>
      <c r="E436" s="113" t="s">
        <v>3106</v>
      </c>
      <c r="F436" s="113" t="s">
        <v>1160</v>
      </c>
      <c r="G436" s="113" t="s">
        <v>1183</v>
      </c>
      <c r="H436" s="113" t="s">
        <v>3113</v>
      </c>
      <c r="I436" s="113" t="s">
        <v>3114</v>
      </c>
      <c r="J436" s="113" t="s">
        <v>1452</v>
      </c>
      <c r="K436" s="113" t="s">
        <v>1453</v>
      </c>
      <c r="L436" s="113" t="s">
        <v>3143</v>
      </c>
      <c r="M436" s="113" t="s">
        <v>1832</v>
      </c>
      <c r="N436" s="113" t="s">
        <v>3108</v>
      </c>
      <c r="O436" s="113" t="s">
        <v>2722</v>
      </c>
      <c r="P436" s="113" t="s">
        <v>2722</v>
      </c>
      <c r="Q436" s="113" t="s">
        <v>3106</v>
      </c>
      <c r="R436" s="113" t="s">
        <v>3939</v>
      </c>
      <c r="S436" s="114">
        <v>43313</v>
      </c>
      <c r="U436" s="114">
        <v>43321.598707094898</v>
      </c>
      <c r="V436" s="113" t="s">
        <v>3257</v>
      </c>
      <c r="W436" s="113" t="s">
        <v>3258</v>
      </c>
      <c r="X436" s="112" t="b">
        <v>0</v>
      </c>
      <c r="Y436" s="112" t="s">
        <v>1054</v>
      </c>
    </row>
    <row r="437" spans="1:25" ht="14.6" hidden="1" x14ac:dyDescent="0.4">
      <c r="A437" s="113" t="s">
        <v>756</v>
      </c>
      <c r="B437" s="113" t="s">
        <v>757</v>
      </c>
      <c r="C437" s="113" t="s">
        <v>757</v>
      </c>
      <c r="D437" s="112" t="b">
        <f t="shared" si="6"/>
        <v>1</v>
      </c>
      <c r="E437" s="113" t="s">
        <v>3106</v>
      </c>
      <c r="F437" s="113" t="s">
        <v>1160</v>
      </c>
      <c r="G437" s="113" t="s">
        <v>1161</v>
      </c>
      <c r="H437" s="113" t="s">
        <v>3132</v>
      </c>
      <c r="I437" s="113" t="s">
        <v>3940</v>
      </c>
      <c r="J437" s="113" t="s">
        <v>1160</v>
      </c>
      <c r="K437" s="113" t="s">
        <v>1161</v>
      </c>
      <c r="L437" s="113" t="s">
        <v>3132</v>
      </c>
      <c r="M437" s="113" t="s">
        <v>2092</v>
      </c>
      <c r="N437" s="113" t="s">
        <v>3108</v>
      </c>
      <c r="O437" s="113" t="s">
        <v>2722</v>
      </c>
      <c r="P437" s="113" t="s">
        <v>2722</v>
      </c>
      <c r="Q437" s="113" t="s">
        <v>3106</v>
      </c>
      <c r="R437" s="113" t="s">
        <v>3941</v>
      </c>
      <c r="S437" s="114">
        <v>43313</v>
      </c>
      <c r="U437" s="114">
        <v>43321.598707094898</v>
      </c>
      <c r="V437" s="113" t="s">
        <v>3942</v>
      </c>
      <c r="W437" s="113" t="s">
        <v>3943</v>
      </c>
      <c r="X437" s="112" t="b">
        <v>1</v>
      </c>
      <c r="Y437" s="117" t="s">
        <v>1103</v>
      </c>
    </row>
    <row r="438" spans="1:25" ht="14.6" hidden="1" x14ac:dyDescent="0.4">
      <c r="A438" s="113" t="s">
        <v>465</v>
      </c>
      <c r="B438" s="113" t="s">
        <v>466</v>
      </c>
      <c r="C438" s="113" t="s">
        <v>466</v>
      </c>
      <c r="D438" s="112" t="b">
        <f t="shared" si="6"/>
        <v>1</v>
      </c>
      <c r="E438" s="113" t="s">
        <v>3106</v>
      </c>
      <c r="F438" s="113" t="s">
        <v>1258</v>
      </c>
      <c r="G438" s="113" t="s">
        <v>1274</v>
      </c>
      <c r="H438" s="113" t="s">
        <v>3521</v>
      </c>
      <c r="I438" s="113" t="s">
        <v>3944</v>
      </c>
      <c r="J438" s="113" t="s">
        <v>1258</v>
      </c>
      <c r="K438" s="113" t="s">
        <v>1274</v>
      </c>
      <c r="L438" s="113" t="s">
        <v>3521</v>
      </c>
      <c r="M438" s="113" t="s">
        <v>1694</v>
      </c>
      <c r="N438" s="113" t="s">
        <v>3108</v>
      </c>
      <c r="O438" s="113" t="s">
        <v>2722</v>
      </c>
      <c r="P438" s="113" t="s">
        <v>2722</v>
      </c>
      <c r="Q438" s="113" t="s">
        <v>3106</v>
      </c>
      <c r="R438" s="113" t="s">
        <v>3945</v>
      </c>
      <c r="S438" s="114">
        <v>43313</v>
      </c>
      <c r="U438" s="114">
        <v>43321.598707094898</v>
      </c>
      <c r="V438" s="113" t="s">
        <v>3946</v>
      </c>
      <c r="W438" s="113" t="s">
        <v>3947</v>
      </c>
      <c r="X438" s="112" t="b">
        <v>1</v>
      </c>
    </row>
    <row r="439" spans="1:25" ht="14.6" hidden="1" x14ac:dyDescent="0.4">
      <c r="A439" s="113" t="s">
        <v>687</v>
      </c>
      <c r="B439" s="113" t="s">
        <v>688</v>
      </c>
      <c r="C439" s="113" t="s">
        <v>688</v>
      </c>
      <c r="D439" s="112" t="b">
        <f t="shared" si="6"/>
        <v>1</v>
      </c>
      <c r="E439" s="113" t="s">
        <v>3106</v>
      </c>
      <c r="F439" s="113" t="s">
        <v>1160</v>
      </c>
      <c r="G439" s="113" t="s">
        <v>1246</v>
      </c>
      <c r="H439" s="113" t="s">
        <v>3107</v>
      </c>
      <c r="I439" s="113" t="s">
        <v>3948</v>
      </c>
      <c r="J439" s="113" t="s">
        <v>1160</v>
      </c>
      <c r="K439" s="113" t="s">
        <v>1246</v>
      </c>
      <c r="L439" s="113" t="s">
        <v>3107</v>
      </c>
      <c r="M439" s="113" t="s">
        <v>1989</v>
      </c>
      <c r="N439" s="113" t="s">
        <v>3108</v>
      </c>
      <c r="O439" s="113" t="s">
        <v>2722</v>
      </c>
      <c r="P439" s="113" t="s">
        <v>2722</v>
      </c>
      <c r="Q439" s="113" t="s">
        <v>3106</v>
      </c>
      <c r="R439" s="113" t="s">
        <v>3949</v>
      </c>
      <c r="S439" s="114">
        <v>43313</v>
      </c>
      <c r="U439" s="114">
        <v>43321.598707094898</v>
      </c>
      <c r="V439" s="113" t="s">
        <v>3950</v>
      </c>
      <c r="W439" s="113" t="s">
        <v>3951</v>
      </c>
      <c r="X439" s="112" t="b">
        <v>1</v>
      </c>
    </row>
    <row r="440" spans="1:25" ht="14.6" hidden="1" x14ac:dyDescent="0.4">
      <c r="A440" s="113" t="s">
        <v>986</v>
      </c>
      <c r="B440" s="113" t="s">
        <v>987</v>
      </c>
      <c r="C440" s="113" t="s">
        <v>987</v>
      </c>
      <c r="D440" s="112" t="b">
        <f t="shared" si="6"/>
        <v>1</v>
      </c>
      <c r="E440" s="113" t="s">
        <v>3106</v>
      </c>
      <c r="F440" s="113" t="s">
        <v>1258</v>
      </c>
      <c r="G440" s="113" t="s">
        <v>1274</v>
      </c>
      <c r="H440" s="113" t="s">
        <v>3521</v>
      </c>
      <c r="I440" s="113" t="s">
        <v>2265</v>
      </c>
      <c r="J440" s="113" t="s">
        <v>1258</v>
      </c>
      <c r="K440" s="113" t="s">
        <v>1274</v>
      </c>
      <c r="L440" s="113" t="s">
        <v>3521</v>
      </c>
      <c r="M440" s="113" t="s">
        <v>2265</v>
      </c>
      <c r="N440" s="113" t="s">
        <v>3108</v>
      </c>
      <c r="O440" s="113" t="s">
        <v>2722</v>
      </c>
      <c r="P440" s="113" t="s">
        <v>2722</v>
      </c>
      <c r="Q440" s="113" t="s">
        <v>3106</v>
      </c>
      <c r="R440" s="113" t="s">
        <v>3952</v>
      </c>
      <c r="S440" s="114">
        <v>43313</v>
      </c>
      <c r="U440" s="114">
        <v>43321.598707094898</v>
      </c>
      <c r="V440" s="113" t="s">
        <v>3953</v>
      </c>
      <c r="W440" s="113" t="s">
        <v>3954</v>
      </c>
      <c r="X440" s="112" t="b">
        <v>1</v>
      </c>
    </row>
    <row r="441" spans="1:25" ht="14.6" hidden="1" x14ac:dyDescent="0.4">
      <c r="A441" s="113" t="s">
        <v>327</v>
      </c>
      <c r="B441" s="113" t="s">
        <v>328</v>
      </c>
      <c r="C441" s="113" t="s">
        <v>328</v>
      </c>
      <c r="D441" s="112" t="b">
        <f t="shared" si="6"/>
        <v>1</v>
      </c>
      <c r="E441" s="113" t="s">
        <v>3106</v>
      </c>
      <c r="F441" s="113" t="s">
        <v>1196</v>
      </c>
      <c r="G441" s="113" t="s">
        <v>1477</v>
      </c>
      <c r="H441" s="113" t="s">
        <v>3513</v>
      </c>
      <c r="I441" s="113" t="s">
        <v>1540</v>
      </c>
      <c r="J441" s="113" t="s">
        <v>1196</v>
      </c>
      <c r="K441" s="113" t="s">
        <v>1477</v>
      </c>
      <c r="L441" s="113" t="s">
        <v>3513</v>
      </c>
      <c r="M441" s="113" t="s">
        <v>1540</v>
      </c>
      <c r="N441" s="113" t="s">
        <v>3108</v>
      </c>
      <c r="O441" s="113" t="s">
        <v>2722</v>
      </c>
      <c r="P441" s="113" t="s">
        <v>2722</v>
      </c>
      <c r="Q441" s="113" t="s">
        <v>3106</v>
      </c>
      <c r="R441" s="113" t="s">
        <v>3955</v>
      </c>
      <c r="S441" s="114">
        <v>43313</v>
      </c>
      <c r="U441" s="114">
        <v>43321.598707094898</v>
      </c>
      <c r="V441" s="113" t="s">
        <v>3697</v>
      </c>
      <c r="W441" s="113" t="s">
        <v>3698</v>
      </c>
      <c r="X441" s="112" t="b">
        <v>1</v>
      </c>
    </row>
    <row r="442" spans="1:25" ht="14.6" hidden="1" x14ac:dyDescent="0.4">
      <c r="A442" s="113" t="s">
        <v>353</v>
      </c>
      <c r="B442" s="113" t="s">
        <v>354</v>
      </c>
      <c r="C442" s="113" t="s">
        <v>3956</v>
      </c>
      <c r="D442" s="112" t="b">
        <f t="shared" si="6"/>
        <v>0</v>
      </c>
      <c r="E442" s="113" t="s">
        <v>3106</v>
      </c>
      <c r="F442" s="113" t="s">
        <v>1258</v>
      </c>
      <c r="G442" s="113" t="s">
        <v>1338</v>
      </c>
      <c r="H442" s="113" t="s">
        <v>3377</v>
      </c>
      <c r="I442" s="113" t="s">
        <v>3957</v>
      </c>
      <c r="J442" s="113" t="s">
        <v>1258</v>
      </c>
      <c r="K442" s="113" t="s">
        <v>1338</v>
      </c>
      <c r="L442" s="113" t="s">
        <v>3377</v>
      </c>
      <c r="M442" s="113" t="s">
        <v>1561</v>
      </c>
      <c r="N442" s="113" t="s">
        <v>3108</v>
      </c>
      <c r="O442" s="113" t="s">
        <v>2722</v>
      </c>
      <c r="P442" s="113" t="s">
        <v>2722</v>
      </c>
      <c r="Q442" s="113" t="s">
        <v>3106</v>
      </c>
      <c r="R442" s="113" t="s">
        <v>3958</v>
      </c>
      <c r="S442" s="114">
        <v>43313</v>
      </c>
      <c r="U442" s="114">
        <v>43321.598707094898</v>
      </c>
      <c r="V442" s="113" t="s">
        <v>3959</v>
      </c>
      <c r="W442" s="113" t="s">
        <v>3960</v>
      </c>
      <c r="X442" s="112" t="b">
        <v>1</v>
      </c>
    </row>
    <row r="443" spans="1:25" ht="14.6" hidden="1" x14ac:dyDescent="0.4">
      <c r="A443" s="113" t="s">
        <v>375</v>
      </c>
      <c r="B443" s="113" t="s">
        <v>376</v>
      </c>
      <c r="C443" s="113" t="s">
        <v>376</v>
      </c>
      <c r="D443" s="112" t="b">
        <f t="shared" si="6"/>
        <v>1</v>
      </c>
      <c r="E443" s="113" t="s">
        <v>3106</v>
      </c>
      <c r="F443" s="113" t="s">
        <v>1452</v>
      </c>
      <c r="G443" s="113" t="s">
        <v>1576</v>
      </c>
      <c r="H443" s="113" t="s">
        <v>3961</v>
      </c>
      <c r="I443" s="113" t="s">
        <v>3962</v>
      </c>
      <c r="J443" s="113" t="s">
        <v>1452</v>
      </c>
      <c r="K443" s="113" t="s">
        <v>1576</v>
      </c>
      <c r="L443" s="113" t="s">
        <v>3961</v>
      </c>
      <c r="M443" s="113" t="s">
        <v>1581</v>
      </c>
      <c r="N443" s="113" t="s">
        <v>3108</v>
      </c>
      <c r="O443" s="113" t="s">
        <v>2722</v>
      </c>
      <c r="P443" s="113" t="s">
        <v>2722</v>
      </c>
      <c r="Q443" s="113" t="s">
        <v>3106</v>
      </c>
      <c r="R443" s="113" t="s">
        <v>3963</v>
      </c>
      <c r="S443" s="114">
        <v>43313</v>
      </c>
      <c r="U443" s="114">
        <v>43321.598707094898</v>
      </c>
      <c r="V443" s="113" t="s">
        <v>3964</v>
      </c>
      <c r="W443" s="113" t="s">
        <v>3965</v>
      </c>
      <c r="X443" s="112" t="b">
        <v>1</v>
      </c>
      <c r="Y443" s="117" t="s">
        <v>1101</v>
      </c>
    </row>
    <row r="444" spans="1:25" ht="14.6" hidden="1" x14ac:dyDescent="0.4">
      <c r="A444" s="113" t="s">
        <v>956</v>
      </c>
      <c r="B444" s="113" t="s">
        <v>957</v>
      </c>
      <c r="C444" s="113" t="s">
        <v>957</v>
      </c>
      <c r="D444" s="112" t="b">
        <f t="shared" si="6"/>
        <v>1</v>
      </c>
      <c r="E444" s="113" t="s">
        <v>3106</v>
      </c>
      <c r="F444" s="113" t="s">
        <v>1639</v>
      </c>
      <c r="G444" s="113" t="s">
        <v>1640</v>
      </c>
      <c r="H444" s="113" t="s">
        <v>3966</v>
      </c>
      <c r="I444" s="113" t="s">
        <v>3967</v>
      </c>
      <c r="J444" s="113" t="s">
        <v>1160</v>
      </c>
      <c r="K444" s="113" t="s">
        <v>1246</v>
      </c>
      <c r="L444" s="113" t="s">
        <v>3107</v>
      </c>
      <c r="M444" s="113" t="s">
        <v>2248</v>
      </c>
      <c r="N444" s="113" t="s">
        <v>3108</v>
      </c>
      <c r="O444" s="113" t="s">
        <v>2722</v>
      </c>
      <c r="P444" s="113" t="s">
        <v>2722</v>
      </c>
      <c r="Q444" s="113" t="s">
        <v>3106</v>
      </c>
      <c r="R444" s="113" t="s">
        <v>3968</v>
      </c>
      <c r="S444" s="114">
        <v>43313</v>
      </c>
      <c r="U444" s="114">
        <v>43321.598707094898</v>
      </c>
      <c r="V444" s="113" t="s">
        <v>3969</v>
      </c>
      <c r="W444" s="113" t="s">
        <v>3970</v>
      </c>
      <c r="X444" s="112" t="b">
        <v>1</v>
      </c>
    </row>
    <row r="445" spans="1:25" ht="14.6" hidden="1" x14ac:dyDescent="0.4">
      <c r="A445" s="113" t="s">
        <v>449</v>
      </c>
      <c r="B445" s="113" t="s">
        <v>450</v>
      </c>
      <c r="C445" s="113" t="s">
        <v>450</v>
      </c>
      <c r="D445" s="112" t="b">
        <f t="shared" si="6"/>
        <v>1</v>
      </c>
      <c r="E445" s="113" t="s">
        <v>3106</v>
      </c>
      <c r="F445" s="113" t="s">
        <v>1591</v>
      </c>
      <c r="G445" s="113" t="s">
        <v>1867</v>
      </c>
      <c r="H445" s="113" t="s">
        <v>3393</v>
      </c>
      <c r="I445" s="113" t="s">
        <v>3971</v>
      </c>
      <c r="J445" s="113" t="s">
        <v>1591</v>
      </c>
      <c r="K445" s="113" t="s">
        <v>1655</v>
      </c>
      <c r="L445" s="113" t="s">
        <v>3972</v>
      </c>
      <c r="M445" s="113" t="s">
        <v>1683</v>
      </c>
      <c r="N445" s="113" t="s">
        <v>3108</v>
      </c>
      <c r="O445" s="113" t="s">
        <v>2722</v>
      </c>
      <c r="P445" s="113" t="s">
        <v>2722</v>
      </c>
      <c r="Q445" s="113" t="s">
        <v>3106</v>
      </c>
      <c r="R445" s="113" t="s">
        <v>3973</v>
      </c>
      <c r="S445" s="114">
        <v>43313</v>
      </c>
      <c r="U445" s="114">
        <v>43321.598707094898</v>
      </c>
      <c r="V445" s="113" t="s">
        <v>3974</v>
      </c>
      <c r="W445" s="113" t="s">
        <v>3975</v>
      </c>
      <c r="X445" s="112" t="b">
        <v>0</v>
      </c>
      <c r="Y445" s="117"/>
    </row>
    <row r="446" spans="1:25" ht="14.6" hidden="1" x14ac:dyDescent="0.4">
      <c r="A446" s="113" t="s">
        <v>932</v>
      </c>
      <c r="B446" s="113" t="s">
        <v>933</v>
      </c>
      <c r="C446" s="113" t="s">
        <v>933</v>
      </c>
      <c r="D446" s="112" t="b">
        <f t="shared" si="6"/>
        <v>1</v>
      </c>
      <c r="E446" s="113" t="s">
        <v>3106</v>
      </c>
      <c r="F446" s="113" t="s">
        <v>1372</v>
      </c>
      <c r="G446" s="113" t="s">
        <v>1459</v>
      </c>
      <c r="H446" s="113" t="s">
        <v>3288</v>
      </c>
      <c r="I446" s="113" t="s">
        <v>3976</v>
      </c>
      <c r="J446" s="113" t="s">
        <v>1372</v>
      </c>
      <c r="K446" s="113" t="s">
        <v>1459</v>
      </c>
      <c r="L446" s="113" t="s">
        <v>3288</v>
      </c>
      <c r="M446" s="113" t="s">
        <v>2224</v>
      </c>
      <c r="N446" s="113" t="s">
        <v>3108</v>
      </c>
      <c r="O446" s="113" t="s">
        <v>2722</v>
      </c>
      <c r="P446" s="113" t="s">
        <v>2722</v>
      </c>
      <c r="Q446" s="113" t="s">
        <v>3106</v>
      </c>
      <c r="R446" s="113" t="s">
        <v>3977</v>
      </c>
      <c r="S446" s="114">
        <v>43313</v>
      </c>
      <c r="U446" s="114">
        <v>43321.598707094898</v>
      </c>
      <c r="V446" s="113" t="s">
        <v>3978</v>
      </c>
      <c r="W446" s="113" t="s">
        <v>3979</v>
      </c>
      <c r="X446" s="112" t="b">
        <v>0</v>
      </c>
      <c r="Y446" s="117"/>
    </row>
    <row r="447" spans="1:25" ht="14.6" hidden="1" x14ac:dyDescent="0.4">
      <c r="A447" s="113" t="s">
        <v>717</v>
      </c>
      <c r="B447" s="113" t="s">
        <v>718</v>
      </c>
      <c r="C447" s="113" t="s">
        <v>718</v>
      </c>
      <c r="D447" s="112" t="b">
        <f t="shared" si="6"/>
        <v>1</v>
      </c>
      <c r="E447" s="113" t="s">
        <v>3106</v>
      </c>
      <c r="F447" s="113" t="s">
        <v>1160</v>
      </c>
      <c r="G447" s="113" t="s">
        <v>1161</v>
      </c>
      <c r="H447" s="113" t="s">
        <v>3132</v>
      </c>
      <c r="I447" s="113" t="s">
        <v>3980</v>
      </c>
      <c r="J447" s="113" t="s">
        <v>1160</v>
      </c>
      <c r="K447" s="113" t="s">
        <v>1246</v>
      </c>
      <c r="L447" s="113" t="s">
        <v>3107</v>
      </c>
      <c r="M447" s="113" t="s">
        <v>2038</v>
      </c>
      <c r="N447" s="113" t="s">
        <v>3108</v>
      </c>
      <c r="O447" s="113" t="s">
        <v>2722</v>
      </c>
      <c r="P447" s="113" t="s">
        <v>2722</v>
      </c>
      <c r="Q447" s="113" t="s">
        <v>3106</v>
      </c>
      <c r="R447" s="113" t="s">
        <v>3981</v>
      </c>
      <c r="S447" s="114">
        <v>43313</v>
      </c>
      <c r="U447" s="114">
        <v>43321.598707094898</v>
      </c>
      <c r="V447" s="113" t="s">
        <v>3982</v>
      </c>
      <c r="W447" s="113" t="s">
        <v>3983</v>
      </c>
      <c r="X447" s="112" t="b">
        <v>1</v>
      </c>
    </row>
    <row r="448" spans="1:25" ht="14.6" hidden="1" x14ac:dyDescent="0.4">
      <c r="A448" s="113" t="s">
        <v>717</v>
      </c>
      <c r="B448" s="113" t="s">
        <v>718</v>
      </c>
      <c r="C448" s="113" t="s">
        <v>718</v>
      </c>
      <c r="D448" s="112" t="b">
        <f t="shared" si="6"/>
        <v>1</v>
      </c>
      <c r="E448" s="113" t="s">
        <v>3106</v>
      </c>
      <c r="F448" s="113" t="s">
        <v>1160</v>
      </c>
      <c r="G448" s="113" t="s">
        <v>1161</v>
      </c>
      <c r="H448" s="113" t="s">
        <v>3132</v>
      </c>
      <c r="I448" s="113" t="s">
        <v>3980</v>
      </c>
      <c r="J448" s="113" t="s">
        <v>1160</v>
      </c>
      <c r="K448" s="113" t="s">
        <v>1253</v>
      </c>
      <c r="L448" s="113" t="s">
        <v>3207</v>
      </c>
      <c r="M448" s="113" t="s">
        <v>2039</v>
      </c>
      <c r="N448" s="113" t="s">
        <v>3108</v>
      </c>
      <c r="O448" s="113" t="s">
        <v>2722</v>
      </c>
      <c r="P448" s="113" t="s">
        <v>2722</v>
      </c>
      <c r="Q448" s="113" t="s">
        <v>3106</v>
      </c>
      <c r="R448" s="113" t="s">
        <v>3981</v>
      </c>
      <c r="S448" s="114">
        <v>43313</v>
      </c>
      <c r="U448" s="114">
        <v>43321.598707094898</v>
      </c>
      <c r="V448" s="113" t="s">
        <v>3982</v>
      </c>
      <c r="W448" s="113" t="s">
        <v>3983</v>
      </c>
      <c r="X448" s="112" t="b">
        <v>1</v>
      </c>
    </row>
    <row r="449" spans="1:25" ht="14.6" hidden="1" x14ac:dyDescent="0.4">
      <c r="A449" s="113" t="s">
        <v>717</v>
      </c>
      <c r="B449" s="113" t="s">
        <v>718</v>
      </c>
      <c r="C449" s="113" t="s">
        <v>718</v>
      </c>
      <c r="D449" s="112" t="b">
        <f t="shared" si="6"/>
        <v>1</v>
      </c>
      <c r="E449" s="113" t="s">
        <v>3106</v>
      </c>
      <c r="F449" s="113" t="s">
        <v>1160</v>
      </c>
      <c r="G449" s="113" t="s">
        <v>1161</v>
      </c>
      <c r="H449" s="113" t="s">
        <v>3132</v>
      </c>
      <c r="I449" s="113" t="s">
        <v>3980</v>
      </c>
      <c r="J449" s="113" t="s">
        <v>1160</v>
      </c>
      <c r="K449" s="113" t="s">
        <v>1179</v>
      </c>
      <c r="L449" s="113" t="s">
        <v>3190</v>
      </c>
      <c r="M449" s="113" t="s">
        <v>2037</v>
      </c>
      <c r="N449" s="113" t="s">
        <v>3108</v>
      </c>
      <c r="O449" s="113" t="s">
        <v>2722</v>
      </c>
      <c r="P449" s="113" t="s">
        <v>2722</v>
      </c>
      <c r="Q449" s="113" t="s">
        <v>3106</v>
      </c>
      <c r="R449" s="113" t="s">
        <v>3981</v>
      </c>
      <c r="S449" s="114">
        <v>43313</v>
      </c>
      <c r="U449" s="114">
        <v>43321.598707094898</v>
      </c>
      <c r="V449" s="113" t="s">
        <v>3982</v>
      </c>
      <c r="W449" s="113" t="s">
        <v>3983</v>
      </c>
      <c r="X449" s="112" t="b">
        <v>1</v>
      </c>
    </row>
    <row r="450" spans="1:25" ht="14.6" hidden="1" x14ac:dyDescent="0.4">
      <c r="A450" s="113" t="s">
        <v>104</v>
      </c>
      <c r="B450" s="113" t="s">
        <v>105</v>
      </c>
      <c r="C450" s="113" t="s">
        <v>105</v>
      </c>
      <c r="D450" s="112" t="b">
        <f t="shared" si="6"/>
        <v>1</v>
      </c>
      <c r="E450" s="113" t="s">
        <v>3106</v>
      </c>
      <c r="F450" s="113" t="s">
        <v>1160</v>
      </c>
      <c r="G450" s="113" t="s">
        <v>1183</v>
      </c>
      <c r="H450" s="113" t="s">
        <v>3113</v>
      </c>
      <c r="I450" s="113" t="s">
        <v>3984</v>
      </c>
      <c r="J450" s="113" t="s">
        <v>1160</v>
      </c>
      <c r="K450" s="113" t="s">
        <v>1183</v>
      </c>
      <c r="L450" s="113" t="s">
        <v>3113</v>
      </c>
      <c r="M450" s="113" t="s">
        <v>1278</v>
      </c>
      <c r="N450" s="113" t="s">
        <v>3108</v>
      </c>
      <c r="O450" s="113" t="s">
        <v>2722</v>
      </c>
      <c r="P450" s="113" t="s">
        <v>2722</v>
      </c>
      <c r="Q450" s="113" t="s">
        <v>3106</v>
      </c>
      <c r="R450" s="113" t="s">
        <v>3985</v>
      </c>
      <c r="S450" s="114">
        <v>43313</v>
      </c>
      <c r="U450" s="114">
        <v>43321.598707094898</v>
      </c>
      <c r="V450" s="113" t="s">
        <v>3986</v>
      </c>
      <c r="W450" s="113" t="s">
        <v>3987</v>
      </c>
      <c r="X450" s="112" t="b">
        <v>0</v>
      </c>
      <c r="Y450" s="117" t="s">
        <v>1054</v>
      </c>
    </row>
    <row r="451" spans="1:25" ht="14.6" hidden="1" x14ac:dyDescent="0.4">
      <c r="A451" s="113" t="s">
        <v>719</v>
      </c>
      <c r="B451" s="113" t="s">
        <v>721</v>
      </c>
      <c r="C451" s="113" t="s">
        <v>720</v>
      </c>
      <c r="D451" s="112" t="b">
        <f t="shared" ref="D451:D514" si="7">B451=C451</f>
        <v>0</v>
      </c>
      <c r="E451" s="113" t="s">
        <v>3106</v>
      </c>
      <c r="F451" s="113" t="s">
        <v>1160</v>
      </c>
      <c r="G451" s="113" t="s">
        <v>1246</v>
      </c>
      <c r="H451" s="113" t="s">
        <v>3107</v>
      </c>
      <c r="I451" s="113" t="s">
        <v>2547</v>
      </c>
      <c r="J451" s="113" t="s">
        <v>1160</v>
      </c>
      <c r="K451" s="113" t="s">
        <v>1246</v>
      </c>
      <c r="L451" s="113" t="s">
        <v>3107</v>
      </c>
      <c r="M451" s="113" t="s">
        <v>2041</v>
      </c>
      <c r="N451" s="113" t="s">
        <v>3108</v>
      </c>
      <c r="O451" s="113" t="s">
        <v>2722</v>
      </c>
      <c r="P451" s="113" t="s">
        <v>2722</v>
      </c>
      <c r="Q451" s="113" t="s">
        <v>3106</v>
      </c>
      <c r="R451" s="113" t="s">
        <v>3988</v>
      </c>
      <c r="S451" s="114">
        <v>43313</v>
      </c>
      <c r="U451" s="114">
        <v>43321.598707094898</v>
      </c>
      <c r="V451" s="113" t="s">
        <v>3110</v>
      </c>
      <c r="W451" s="113" t="s">
        <v>3111</v>
      </c>
      <c r="X451" s="112" t="b">
        <v>0</v>
      </c>
      <c r="Y451" s="117" t="s">
        <v>1101</v>
      </c>
    </row>
    <row r="452" spans="1:25" ht="14.6" hidden="1" x14ac:dyDescent="0.4">
      <c r="A452" s="113" t="s">
        <v>719</v>
      </c>
      <c r="B452" s="113" t="s">
        <v>720</v>
      </c>
      <c r="C452" s="113" t="s">
        <v>720</v>
      </c>
      <c r="D452" s="112" t="b">
        <f t="shared" si="7"/>
        <v>1</v>
      </c>
      <c r="E452" s="113" t="s">
        <v>3106</v>
      </c>
      <c r="F452" s="113" t="s">
        <v>1160</v>
      </c>
      <c r="G452" s="113" t="s">
        <v>1246</v>
      </c>
      <c r="H452" s="113" t="s">
        <v>3107</v>
      </c>
      <c r="I452" s="113" t="s">
        <v>2547</v>
      </c>
      <c r="J452" s="113" t="s">
        <v>1160</v>
      </c>
      <c r="K452" s="113" t="s">
        <v>1246</v>
      </c>
      <c r="L452" s="113" t="s">
        <v>3107</v>
      </c>
      <c r="M452" s="113" t="s">
        <v>2040</v>
      </c>
      <c r="N452" s="113" t="s">
        <v>3108</v>
      </c>
      <c r="O452" s="113" t="s">
        <v>2722</v>
      </c>
      <c r="P452" s="113" t="s">
        <v>2722</v>
      </c>
      <c r="Q452" s="113" t="s">
        <v>3106</v>
      </c>
      <c r="R452" s="113" t="s">
        <v>3989</v>
      </c>
      <c r="S452" s="114">
        <v>43313</v>
      </c>
      <c r="U452" s="114">
        <v>43321.598707094898</v>
      </c>
      <c r="V452" s="113" t="s">
        <v>3110</v>
      </c>
      <c r="W452" s="113" t="s">
        <v>3111</v>
      </c>
      <c r="X452" s="112" t="b">
        <v>0</v>
      </c>
      <c r="Y452" s="117"/>
    </row>
    <row r="453" spans="1:25" ht="14.6" hidden="1" x14ac:dyDescent="0.4">
      <c r="A453" s="113" t="s">
        <v>711</v>
      </c>
      <c r="B453" s="113" t="s">
        <v>712</v>
      </c>
      <c r="C453" s="113" t="s">
        <v>712</v>
      </c>
      <c r="D453" s="112" t="b">
        <f t="shared" si="7"/>
        <v>1</v>
      </c>
      <c r="E453" s="113" t="s">
        <v>3106</v>
      </c>
      <c r="F453" s="113" t="s">
        <v>1160</v>
      </c>
      <c r="G453" s="113" t="s">
        <v>1161</v>
      </c>
      <c r="H453" s="113" t="s">
        <v>3132</v>
      </c>
      <c r="I453" s="113" t="s">
        <v>2033</v>
      </c>
      <c r="J453" s="113" t="s">
        <v>1160</v>
      </c>
      <c r="K453" s="113" t="s">
        <v>1161</v>
      </c>
      <c r="L453" s="113" t="s">
        <v>3132</v>
      </c>
      <c r="M453" s="113" t="s">
        <v>2033</v>
      </c>
      <c r="N453" s="113" t="s">
        <v>3108</v>
      </c>
      <c r="O453" s="113" t="s">
        <v>2722</v>
      </c>
      <c r="P453" s="113" t="s">
        <v>2722</v>
      </c>
      <c r="Q453" s="113" t="s">
        <v>3106</v>
      </c>
      <c r="R453" s="113" t="s">
        <v>3990</v>
      </c>
      <c r="S453" s="114">
        <v>43313</v>
      </c>
      <c r="U453" s="114">
        <v>43321.598707094898</v>
      </c>
      <c r="V453" s="113" t="s">
        <v>3991</v>
      </c>
      <c r="W453" s="113" t="s">
        <v>3992</v>
      </c>
      <c r="X453" s="112" t="b">
        <v>0</v>
      </c>
      <c r="Y453" s="117" t="s">
        <v>1101</v>
      </c>
    </row>
    <row r="454" spans="1:25" ht="14.6" hidden="1" x14ac:dyDescent="0.4">
      <c r="A454" s="113" t="s">
        <v>395</v>
      </c>
      <c r="B454" s="113" t="s">
        <v>396</v>
      </c>
      <c r="C454" s="113" t="s">
        <v>396</v>
      </c>
      <c r="D454" s="112" t="b">
        <f t="shared" si="7"/>
        <v>1</v>
      </c>
      <c r="E454" s="113" t="s">
        <v>3106</v>
      </c>
      <c r="F454" s="113" t="s">
        <v>1196</v>
      </c>
      <c r="G454" s="113" t="s">
        <v>1595</v>
      </c>
      <c r="H454" s="113" t="s">
        <v>3515</v>
      </c>
      <c r="I454" s="113" t="s">
        <v>1601</v>
      </c>
      <c r="J454" s="113" t="s">
        <v>1196</v>
      </c>
      <c r="K454" s="113" t="s">
        <v>1595</v>
      </c>
      <c r="L454" s="113" t="s">
        <v>3515</v>
      </c>
      <c r="M454" s="113" t="s">
        <v>1601</v>
      </c>
      <c r="N454" s="113" t="s">
        <v>3108</v>
      </c>
      <c r="O454" s="113" t="s">
        <v>2722</v>
      </c>
      <c r="P454" s="113" t="s">
        <v>2722</v>
      </c>
      <c r="Q454" s="113" t="s">
        <v>3106</v>
      </c>
      <c r="R454" s="113" t="s">
        <v>3993</v>
      </c>
      <c r="S454" s="114">
        <v>43313</v>
      </c>
      <c r="U454" s="114">
        <v>43321.598707094898</v>
      </c>
      <c r="V454" s="113" t="s">
        <v>3994</v>
      </c>
      <c r="W454" s="113" t="s">
        <v>3995</v>
      </c>
      <c r="X454" s="112" t="b">
        <v>0</v>
      </c>
      <c r="Y454" s="117" t="s">
        <v>1101</v>
      </c>
    </row>
    <row r="455" spans="1:25" ht="14.6" hidden="1" x14ac:dyDescent="0.4">
      <c r="A455" s="113" t="s">
        <v>861</v>
      </c>
      <c r="B455" s="113" t="s">
        <v>862</v>
      </c>
      <c r="C455" s="113" t="s">
        <v>862</v>
      </c>
      <c r="D455" s="112" t="b">
        <f t="shared" si="7"/>
        <v>1</v>
      </c>
      <c r="E455" s="113" t="s">
        <v>3106</v>
      </c>
      <c r="F455" s="113" t="s">
        <v>1160</v>
      </c>
      <c r="G455" s="113" t="s">
        <v>1163</v>
      </c>
      <c r="H455" s="113" t="s">
        <v>3230</v>
      </c>
      <c r="I455" s="113" t="s">
        <v>2167</v>
      </c>
      <c r="J455" s="113" t="s">
        <v>1160</v>
      </c>
      <c r="K455" s="113" t="s">
        <v>1163</v>
      </c>
      <c r="L455" s="113" t="s">
        <v>3230</v>
      </c>
      <c r="M455" s="113" t="s">
        <v>2167</v>
      </c>
      <c r="N455" s="113" t="s">
        <v>3108</v>
      </c>
      <c r="O455" s="113" t="s">
        <v>2722</v>
      </c>
      <c r="P455" s="113" t="s">
        <v>2722</v>
      </c>
      <c r="Q455" s="113" t="s">
        <v>3106</v>
      </c>
      <c r="R455" s="113" t="s">
        <v>3996</v>
      </c>
      <c r="S455" s="114">
        <v>43313</v>
      </c>
      <c r="U455" s="114">
        <v>43321.598707094898</v>
      </c>
      <c r="V455" s="113" t="s">
        <v>3997</v>
      </c>
      <c r="W455" s="113" t="s">
        <v>3998</v>
      </c>
      <c r="X455" s="112" t="b">
        <v>0</v>
      </c>
      <c r="Y455" s="117"/>
    </row>
    <row r="456" spans="1:25" ht="14.6" hidden="1" x14ac:dyDescent="0.4">
      <c r="A456" s="113" t="s">
        <v>134</v>
      </c>
      <c r="B456" s="113" t="s">
        <v>135</v>
      </c>
      <c r="C456" s="113" t="s">
        <v>135</v>
      </c>
      <c r="D456" s="112" t="b">
        <f t="shared" si="7"/>
        <v>1</v>
      </c>
      <c r="E456" s="113" t="s">
        <v>3106</v>
      </c>
      <c r="F456" s="113" t="s">
        <v>1160</v>
      </c>
      <c r="G456" s="113" t="s">
        <v>1161</v>
      </c>
      <c r="H456" s="113" t="s">
        <v>3132</v>
      </c>
      <c r="I456" s="113" t="s">
        <v>1308</v>
      </c>
      <c r="J456" s="113" t="s">
        <v>1160</v>
      </c>
      <c r="K456" s="113" t="s">
        <v>1161</v>
      </c>
      <c r="L456" s="113" t="s">
        <v>3132</v>
      </c>
      <c r="M456" s="113" t="s">
        <v>1308</v>
      </c>
      <c r="N456" s="113" t="s">
        <v>3108</v>
      </c>
      <c r="O456" s="113" t="s">
        <v>2722</v>
      </c>
      <c r="P456" s="113" t="s">
        <v>2722</v>
      </c>
      <c r="Q456" s="113" t="s">
        <v>3106</v>
      </c>
      <c r="R456" s="113" t="s">
        <v>3999</v>
      </c>
      <c r="S456" s="114">
        <v>43313</v>
      </c>
      <c r="U456" s="114">
        <v>43321.598707094898</v>
      </c>
      <c r="V456" s="113" t="s">
        <v>4000</v>
      </c>
      <c r="W456" s="113" t="s">
        <v>4001</v>
      </c>
      <c r="X456" s="112" t="b">
        <v>1</v>
      </c>
    </row>
    <row r="457" spans="1:25" ht="14.6" hidden="1" x14ac:dyDescent="0.4">
      <c r="A457" s="113" t="s">
        <v>307</v>
      </c>
      <c r="B457" s="113" t="s">
        <v>308</v>
      </c>
      <c r="C457" s="113" t="s">
        <v>308</v>
      </c>
      <c r="D457" s="112" t="b">
        <f t="shared" si="7"/>
        <v>1</v>
      </c>
      <c r="E457" s="113" t="s">
        <v>3106</v>
      </c>
      <c r="F457" s="113" t="s">
        <v>1452</v>
      </c>
      <c r="G457" s="113" t="s">
        <v>1453</v>
      </c>
      <c r="H457" s="113" t="s">
        <v>3143</v>
      </c>
      <c r="I457" s="113" t="s">
        <v>3549</v>
      </c>
      <c r="J457" s="113" t="s">
        <v>1452</v>
      </c>
      <c r="K457" s="113" t="s">
        <v>1453</v>
      </c>
      <c r="L457" s="113" t="s">
        <v>3143</v>
      </c>
      <c r="M457" s="113" t="s">
        <v>1515</v>
      </c>
      <c r="N457" s="113" t="s">
        <v>3108</v>
      </c>
      <c r="O457" s="113" t="s">
        <v>2722</v>
      </c>
      <c r="P457" s="113" t="s">
        <v>2722</v>
      </c>
      <c r="Q457" s="113" t="s">
        <v>3106</v>
      </c>
      <c r="R457" s="113" t="s">
        <v>4002</v>
      </c>
      <c r="S457" s="114">
        <v>43313</v>
      </c>
      <c r="U457" s="114">
        <v>43321.598707094898</v>
      </c>
      <c r="V457" s="113" t="s">
        <v>3551</v>
      </c>
      <c r="W457" s="113" t="s">
        <v>3552</v>
      </c>
      <c r="X457" s="112" t="b">
        <v>1</v>
      </c>
    </row>
    <row r="458" spans="1:25" ht="14.6" hidden="1" x14ac:dyDescent="0.4">
      <c r="A458" s="113" t="s">
        <v>590</v>
      </c>
      <c r="B458" s="113" t="s">
        <v>591</v>
      </c>
      <c r="C458" s="113" t="s">
        <v>4003</v>
      </c>
      <c r="D458" s="112" t="b">
        <f t="shared" si="7"/>
        <v>0</v>
      </c>
      <c r="E458" s="113" t="s">
        <v>3106</v>
      </c>
      <c r="F458" s="113" t="s">
        <v>1160</v>
      </c>
      <c r="G458" s="113" t="s">
        <v>1228</v>
      </c>
      <c r="H458" s="113" t="s">
        <v>3247</v>
      </c>
      <c r="I458" s="113" t="s">
        <v>4004</v>
      </c>
      <c r="J458" s="113" t="s">
        <v>1160</v>
      </c>
      <c r="K458" s="113" t="s">
        <v>1246</v>
      </c>
      <c r="L458" s="113" t="s">
        <v>3107</v>
      </c>
      <c r="M458" s="113" t="s">
        <v>1783</v>
      </c>
      <c r="N458" s="113" t="s">
        <v>3108</v>
      </c>
      <c r="O458" s="113" t="s">
        <v>2722</v>
      </c>
      <c r="P458" s="113" t="s">
        <v>2722</v>
      </c>
      <c r="Q458" s="113" t="s">
        <v>3106</v>
      </c>
      <c r="R458" s="113" t="s">
        <v>4005</v>
      </c>
      <c r="S458" s="114">
        <v>43313</v>
      </c>
      <c r="U458" s="114">
        <v>43321.598707094898</v>
      </c>
      <c r="V458" s="113" t="s">
        <v>4006</v>
      </c>
      <c r="W458" s="113" t="s">
        <v>4007</v>
      </c>
      <c r="X458" s="112" t="b">
        <v>0</v>
      </c>
      <c r="Y458" s="117"/>
    </row>
    <row r="459" spans="1:25" ht="14.6" hidden="1" x14ac:dyDescent="0.4">
      <c r="A459" s="113" t="s">
        <v>483</v>
      </c>
      <c r="B459" s="113" t="s">
        <v>484</v>
      </c>
      <c r="C459" s="113" t="s">
        <v>484</v>
      </c>
      <c r="D459" s="112" t="b">
        <f t="shared" si="7"/>
        <v>1</v>
      </c>
      <c r="E459" s="113" t="s">
        <v>3106</v>
      </c>
      <c r="F459" s="113" t="s">
        <v>1639</v>
      </c>
      <c r="G459" s="113" t="s">
        <v>1705</v>
      </c>
      <c r="H459" s="113" t="s">
        <v>3815</v>
      </c>
      <c r="I459" s="113" t="s">
        <v>4008</v>
      </c>
      <c r="J459" s="113" t="s">
        <v>1639</v>
      </c>
      <c r="K459" s="113" t="s">
        <v>1705</v>
      </c>
      <c r="L459" s="113" t="s">
        <v>3815</v>
      </c>
      <c r="M459" s="113" t="s">
        <v>1706</v>
      </c>
      <c r="N459" s="113" t="s">
        <v>3108</v>
      </c>
      <c r="O459" s="113" t="s">
        <v>2722</v>
      </c>
      <c r="P459" s="113" t="s">
        <v>2722</v>
      </c>
      <c r="Q459" s="113" t="s">
        <v>3106</v>
      </c>
      <c r="R459" s="113" t="s">
        <v>4009</v>
      </c>
      <c r="S459" s="114">
        <v>43313</v>
      </c>
      <c r="U459" s="114">
        <v>43321.598707094898</v>
      </c>
      <c r="V459" s="113" t="s">
        <v>4010</v>
      </c>
      <c r="W459" s="113" t="s">
        <v>4011</v>
      </c>
      <c r="X459" s="112" t="b">
        <v>1</v>
      </c>
    </row>
    <row r="460" spans="1:25" ht="14.6" hidden="1" x14ac:dyDescent="0.4">
      <c r="A460" s="113" t="s">
        <v>369</v>
      </c>
      <c r="B460" s="113" t="s">
        <v>370</v>
      </c>
      <c r="C460" s="113" t="s">
        <v>370</v>
      </c>
      <c r="D460" s="112" t="b">
        <f t="shared" si="7"/>
        <v>1</v>
      </c>
      <c r="E460" s="113" t="s">
        <v>3106</v>
      </c>
      <c r="F460" s="113" t="s">
        <v>1258</v>
      </c>
      <c r="G460" s="113" t="s">
        <v>1338</v>
      </c>
      <c r="H460" s="113" t="s">
        <v>3377</v>
      </c>
      <c r="I460" s="113" t="s">
        <v>4012</v>
      </c>
      <c r="J460" s="113" t="s">
        <v>1258</v>
      </c>
      <c r="K460" s="113" t="s">
        <v>1338</v>
      </c>
      <c r="L460" s="113" t="s">
        <v>3377</v>
      </c>
      <c r="M460" s="113" t="s">
        <v>1575</v>
      </c>
      <c r="N460" s="113" t="s">
        <v>3108</v>
      </c>
      <c r="O460" s="113" t="s">
        <v>2722</v>
      </c>
      <c r="P460" s="113" t="s">
        <v>2722</v>
      </c>
      <c r="Q460" s="113" t="s">
        <v>3106</v>
      </c>
      <c r="R460" s="113" t="s">
        <v>4013</v>
      </c>
      <c r="S460" s="114">
        <v>43313</v>
      </c>
      <c r="U460" s="114">
        <v>43321.598707094898</v>
      </c>
      <c r="V460" s="113" t="s">
        <v>4014</v>
      </c>
      <c r="W460" s="113" t="s">
        <v>4015</v>
      </c>
      <c r="X460" s="112" t="b">
        <v>1</v>
      </c>
      <c r="Y460" s="117" t="s">
        <v>1101</v>
      </c>
    </row>
    <row r="461" spans="1:25" ht="14.6" hidden="1" x14ac:dyDescent="0.4">
      <c r="A461" s="113" t="s">
        <v>445</v>
      </c>
      <c r="B461" s="113" t="s">
        <v>446</v>
      </c>
      <c r="C461" s="113" t="s">
        <v>446</v>
      </c>
      <c r="D461" s="112" t="b">
        <f t="shared" si="7"/>
        <v>1</v>
      </c>
      <c r="E461" s="113" t="s">
        <v>3106</v>
      </c>
      <c r="F461" s="113" t="s">
        <v>1587</v>
      </c>
      <c r="G461" s="113" t="s">
        <v>1646</v>
      </c>
      <c r="H461" s="113" t="s">
        <v>4016</v>
      </c>
      <c r="I461" s="113" t="s">
        <v>4017</v>
      </c>
      <c r="J461" s="113" t="s">
        <v>1587</v>
      </c>
      <c r="K461" s="113" t="s">
        <v>1646</v>
      </c>
      <c r="L461" s="113" t="s">
        <v>4016</v>
      </c>
      <c r="M461" s="113" t="s">
        <v>1681</v>
      </c>
      <c r="N461" s="113" t="s">
        <v>3108</v>
      </c>
      <c r="O461" s="113" t="s">
        <v>2722</v>
      </c>
      <c r="P461" s="113" t="s">
        <v>2722</v>
      </c>
      <c r="Q461" s="113" t="s">
        <v>3106</v>
      </c>
      <c r="R461" s="113" t="s">
        <v>4018</v>
      </c>
      <c r="S461" s="114">
        <v>43313</v>
      </c>
      <c r="U461" s="114">
        <v>43321.598707094898</v>
      </c>
      <c r="V461" s="113" t="s">
        <v>4019</v>
      </c>
      <c r="W461" s="113"/>
      <c r="X461" s="112" t="b">
        <v>0</v>
      </c>
      <c r="Y461" s="117"/>
    </row>
    <row r="462" spans="1:25" ht="14.6" hidden="1" x14ac:dyDescent="0.4">
      <c r="A462" s="113" t="s">
        <v>950</v>
      </c>
      <c r="B462" s="113" t="s">
        <v>951</v>
      </c>
      <c r="C462" s="113" t="s">
        <v>4020</v>
      </c>
      <c r="D462" s="112" t="b">
        <f t="shared" si="7"/>
        <v>0</v>
      </c>
      <c r="E462" s="113" t="s">
        <v>3106</v>
      </c>
      <c r="F462" s="113" t="s">
        <v>1452</v>
      </c>
      <c r="G462" s="113" t="s">
        <v>1836</v>
      </c>
      <c r="H462" s="113" t="s">
        <v>3403</v>
      </c>
      <c r="I462" s="113" t="s">
        <v>4021</v>
      </c>
      <c r="J462" s="113" t="s">
        <v>1452</v>
      </c>
      <c r="K462" s="113" t="s">
        <v>1836</v>
      </c>
      <c r="L462" s="113" t="s">
        <v>3403</v>
      </c>
      <c r="M462" s="113" t="s">
        <v>2245</v>
      </c>
      <c r="N462" s="113" t="s">
        <v>3108</v>
      </c>
      <c r="O462" s="113" t="s">
        <v>2722</v>
      </c>
      <c r="P462" s="113" t="s">
        <v>2722</v>
      </c>
      <c r="Q462" s="113" t="s">
        <v>3106</v>
      </c>
      <c r="R462" s="113" t="s">
        <v>4022</v>
      </c>
      <c r="S462" s="114">
        <v>43313</v>
      </c>
      <c r="U462" s="114">
        <v>43321.598707094898</v>
      </c>
      <c r="V462" s="113" t="s">
        <v>4023</v>
      </c>
      <c r="W462" s="113" t="s">
        <v>4024</v>
      </c>
      <c r="X462" s="112" t="b">
        <v>1</v>
      </c>
    </row>
    <row r="463" spans="1:25" ht="14.6" hidden="1" x14ac:dyDescent="0.4">
      <c r="A463" s="113" t="s">
        <v>659</v>
      </c>
      <c r="B463" s="113" t="s">
        <v>660</v>
      </c>
      <c r="C463" s="113" t="s">
        <v>660</v>
      </c>
      <c r="D463" s="112" t="b">
        <f t="shared" si="7"/>
        <v>1</v>
      </c>
      <c r="E463" s="113" t="s">
        <v>3106</v>
      </c>
      <c r="F463" s="113" t="s">
        <v>1160</v>
      </c>
      <c r="G463" s="113" t="s">
        <v>1228</v>
      </c>
      <c r="H463" s="113" t="s">
        <v>3247</v>
      </c>
      <c r="I463" s="113" t="s">
        <v>3545</v>
      </c>
      <c r="J463" s="113" t="s">
        <v>1160</v>
      </c>
      <c r="K463" s="113" t="s">
        <v>1228</v>
      </c>
      <c r="L463" s="113" t="s">
        <v>3247</v>
      </c>
      <c r="M463" s="113" t="s">
        <v>1928</v>
      </c>
      <c r="N463" s="113" t="s">
        <v>3108</v>
      </c>
      <c r="O463" s="113" t="s">
        <v>2722</v>
      </c>
      <c r="P463" s="113" t="s">
        <v>2722</v>
      </c>
      <c r="Q463" s="113" t="s">
        <v>3106</v>
      </c>
      <c r="R463" s="113" t="s">
        <v>4025</v>
      </c>
      <c r="S463" s="114">
        <v>43313</v>
      </c>
      <c r="U463" s="114">
        <v>43321.598707094898</v>
      </c>
      <c r="V463" s="113" t="s">
        <v>3547</v>
      </c>
      <c r="W463" s="113" t="s">
        <v>3548</v>
      </c>
      <c r="X463" s="112" t="b">
        <v>1</v>
      </c>
    </row>
    <row r="464" spans="1:25" ht="14.6" hidden="1" x14ac:dyDescent="0.4">
      <c r="A464" s="113" t="s">
        <v>503</v>
      </c>
      <c r="B464" s="113" t="s">
        <v>504</v>
      </c>
      <c r="C464" s="113" t="s">
        <v>504</v>
      </c>
      <c r="D464" s="112" t="b">
        <f t="shared" si="7"/>
        <v>1</v>
      </c>
      <c r="E464" s="113" t="s">
        <v>3106</v>
      </c>
      <c r="F464" s="113" t="s">
        <v>1258</v>
      </c>
      <c r="G464" s="113" t="s">
        <v>1720</v>
      </c>
      <c r="H464" s="113" t="s">
        <v>3391</v>
      </c>
      <c r="I464" s="113" t="s">
        <v>1722</v>
      </c>
      <c r="J464" s="113" t="s">
        <v>1258</v>
      </c>
      <c r="K464" s="113" t="s">
        <v>1720</v>
      </c>
      <c r="L464" s="113" t="s">
        <v>3391</v>
      </c>
      <c r="M464" s="113" t="s">
        <v>1722</v>
      </c>
      <c r="N464" s="113" t="s">
        <v>3108</v>
      </c>
      <c r="O464" s="113" t="s">
        <v>2722</v>
      </c>
      <c r="P464" s="113" t="s">
        <v>2722</v>
      </c>
      <c r="Q464" s="113" t="s">
        <v>3106</v>
      </c>
      <c r="R464" s="113" t="s">
        <v>4026</v>
      </c>
      <c r="S464" s="114">
        <v>43313</v>
      </c>
      <c r="U464" s="114">
        <v>43321.598707094898</v>
      </c>
      <c r="V464" s="113" t="s">
        <v>4027</v>
      </c>
      <c r="W464" s="113" t="s">
        <v>4028</v>
      </c>
      <c r="X464" s="112" t="b">
        <v>1</v>
      </c>
      <c r="Y464" s="117" t="s">
        <v>1101</v>
      </c>
    </row>
    <row r="465" spans="1:25" ht="14.6" hidden="1" x14ac:dyDescent="0.4">
      <c r="A465" s="113" t="s">
        <v>303</v>
      </c>
      <c r="B465" s="113" t="s">
        <v>304</v>
      </c>
      <c r="C465" s="113" t="s">
        <v>304</v>
      </c>
      <c r="D465" s="112" t="b">
        <f t="shared" si="7"/>
        <v>1</v>
      </c>
      <c r="E465" s="113" t="s">
        <v>3106</v>
      </c>
      <c r="F465" s="113" t="s">
        <v>1452</v>
      </c>
      <c r="G465" s="113" t="s">
        <v>1453</v>
      </c>
      <c r="H465" s="113" t="s">
        <v>3143</v>
      </c>
      <c r="I465" s="113" t="s">
        <v>4029</v>
      </c>
      <c r="J465" s="113" t="s">
        <v>1452</v>
      </c>
      <c r="K465" s="113" t="s">
        <v>1453</v>
      </c>
      <c r="L465" s="113" t="s">
        <v>3143</v>
      </c>
      <c r="M465" s="113" t="s">
        <v>1513</v>
      </c>
      <c r="N465" s="113" t="s">
        <v>3108</v>
      </c>
      <c r="O465" s="113" t="s">
        <v>2722</v>
      </c>
      <c r="P465" s="113" t="s">
        <v>2722</v>
      </c>
      <c r="Q465" s="113" t="s">
        <v>3106</v>
      </c>
      <c r="R465" s="113" t="s">
        <v>4030</v>
      </c>
      <c r="S465" s="114">
        <v>43313</v>
      </c>
      <c r="U465" s="114">
        <v>43321.598707094898</v>
      </c>
      <c r="V465" s="113" t="s">
        <v>4031</v>
      </c>
      <c r="W465" s="113" t="s">
        <v>4032</v>
      </c>
      <c r="X465" s="112" t="b">
        <v>1</v>
      </c>
      <c r="Y465" s="117" t="s">
        <v>1089</v>
      </c>
    </row>
    <row r="466" spans="1:25" ht="14.6" hidden="1" x14ac:dyDescent="0.4">
      <c r="A466" s="113" t="s">
        <v>592</v>
      </c>
      <c r="B466" s="113" t="s">
        <v>593</v>
      </c>
      <c r="C466" s="113" t="s">
        <v>593</v>
      </c>
      <c r="D466" s="112" t="b">
        <f t="shared" si="7"/>
        <v>1</v>
      </c>
      <c r="E466" s="113" t="s">
        <v>3106</v>
      </c>
      <c r="F466" s="113" t="s">
        <v>1160</v>
      </c>
      <c r="G466" s="113" t="s">
        <v>1183</v>
      </c>
      <c r="H466" s="113" t="s">
        <v>3113</v>
      </c>
      <c r="I466" s="113" t="s">
        <v>3558</v>
      </c>
      <c r="J466" s="113" t="s">
        <v>1587</v>
      </c>
      <c r="K466" s="113" t="s">
        <v>1646</v>
      </c>
      <c r="L466" s="113" t="s">
        <v>3134</v>
      </c>
      <c r="M466" s="113" t="s">
        <v>1786</v>
      </c>
      <c r="N466" s="113" t="s">
        <v>3108</v>
      </c>
      <c r="O466" s="113" t="s">
        <v>2722</v>
      </c>
      <c r="P466" s="113" t="s">
        <v>2722</v>
      </c>
      <c r="Q466" s="113" t="s">
        <v>3106</v>
      </c>
      <c r="R466" s="113" t="s">
        <v>4033</v>
      </c>
      <c r="S466" s="114">
        <v>43313</v>
      </c>
      <c r="U466" s="114">
        <v>43321.598707094898</v>
      </c>
      <c r="V466" s="113" t="s">
        <v>3560</v>
      </c>
      <c r="W466" s="113" t="s">
        <v>3561</v>
      </c>
      <c r="X466" s="112" t="b">
        <v>1</v>
      </c>
    </row>
    <row r="467" spans="1:25" ht="14.6" hidden="1" x14ac:dyDescent="0.4">
      <c r="A467" s="113" t="s">
        <v>938</v>
      </c>
      <c r="B467" s="113" t="s">
        <v>939</v>
      </c>
      <c r="C467" s="113" t="s">
        <v>939</v>
      </c>
      <c r="D467" s="112" t="b">
        <f t="shared" si="7"/>
        <v>1</v>
      </c>
      <c r="E467" s="113" t="s">
        <v>3106</v>
      </c>
      <c r="F467" s="113" t="s">
        <v>1258</v>
      </c>
      <c r="G467" s="113" t="s">
        <v>1338</v>
      </c>
      <c r="H467" s="113" t="s">
        <v>3377</v>
      </c>
      <c r="I467" s="113" t="s">
        <v>4034</v>
      </c>
      <c r="J467" s="113" t="s">
        <v>1258</v>
      </c>
      <c r="K467" s="113" t="s">
        <v>1338</v>
      </c>
      <c r="L467" s="113" t="s">
        <v>3377</v>
      </c>
      <c r="M467" s="113" t="s">
        <v>2229</v>
      </c>
      <c r="N467" s="113" t="s">
        <v>3108</v>
      </c>
      <c r="O467" s="113" t="s">
        <v>2722</v>
      </c>
      <c r="P467" s="113" t="s">
        <v>2722</v>
      </c>
      <c r="Q467" s="113" t="s">
        <v>3106</v>
      </c>
      <c r="R467" s="113" t="s">
        <v>4035</v>
      </c>
      <c r="S467" s="114">
        <v>43313</v>
      </c>
      <c r="U467" s="114">
        <v>43321.598707094898</v>
      </c>
      <c r="V467" s="113" t="s">
        <v>4036</v>
      </c>
      <c r="W467" s="113" t="s">
        <v>4037</v>
      </c>
      <c r="X467" s="112" t="b">
        <v>1</v>
      </c>
    </row>
    <row r="468" spans="1:25" ht="14.6" hidden="1" x14ac:dyDescent="0.4">
      <c r="A468" s="113" t="s">
        <v>431</v>
      </c>
      <c r="B468" s="113" t="s">
        <v>432</v>
      </c>
      <c r="C468" s="113" t="s">
        <v>432</v>
      </c>
      <c r="D468" s="112" t="b">
        <f t="shared" si="7"/>
        <v>1</v>
      </c>
      <c r="E468" s="113" t="s">
        <v>3106</v>
      </c>
      <c r="F468" s="113" t="s">
        <v>1587</v>
      </c>
      <c r="G468" s="113" t="s">
        <v>1646</v>
      </c>
      <c r="H468" s="113" t="s">
        <v>3134</v>
      </c>
      <c r="I468" s="113" t="s">
        <v>1647</v>
      </c>
      <c r="J468" s="113" t="s">
        <v>1587</v>
      </c>
      <c r="K468" s="113" t="s">
        <v>1646</v>
      </c>
      <c r="L468" s="113" t="s">
        <v>3134</v>
      </c>
      <c r="M468" s="113" t="s">
        <v>1647</v>
      </c>
      <c r="N468" s="113" t="s">
        <v>3108</v>
      </c>
      <c r="O468" s="113" t="s">
        <v>2722</v>
      </c>
      <c r="P468" s="113" t="s">
        <v>2722</v>
      </c>
      <c r="Q468" s="113" t="s">
        <v>3106</v>
      </c>
      <c r="R468" s="113" t="s">
        <v>4038</v>
      </c>
      <c r="S468" s="114">
        <v>43313</v>
      </c>
      <c r="U468" s="114">
        <v>43321.598707094898</v>
      </c>
      <c r="V468" s="113" t="s">
        <v>4039</v>
      </c>
      <c r="W468" s="113" t="s">
        <v>4040</v>
      </c>
      <c r="X468" s="112" t="b">
        <v>1</v>
      </c>
    </row>
    <row r="469" spans="1:25" ht="14.6" hidden="1" x14ac:dyDescent="0.4">
      <c r="A469" s="113" t="s">
        <v>944</v>
      </c>
      <c r="B469" s="113" t="s">
        <v>945</v>
      </c>
      <c r="C469" s="113" t="s">
        <v>945</v>
      </c>
      <c r="D469" s="112" t="b">
        <f t="shared" si="7"/>
        <v>1</v>
      </c>
      <c r="E469" s="113" t="s">
        <v>3106</v>
      </c>
      <c r="F469" s="113" t="s">
        <v>1452</v>
      </c>
      <c r="G469" s="113" t="s">
        <v>1615</v>
      </c>
      <c r="H469" s="113" t="s">
        <v>3872</v>
      </c>
      <c r="I469" s="113" t="s">
        <v>4041</v>
      </c>
      <c r="J469" s="113" t="s">
        <v>1452</v>
      </c>
      <c r="K469" s="113" t="s">
        <v>1615</v>
      </c>
      <c r="L469" s="113" t="s">
        <v>3872</v>
      </c>
      <c r="M469" s="113" t="s">
        <v>2240</v>
      </c>
      <c r="N469" s="113" t="s">
        <v>3108</v>
      </c>
      <c r="O469" s="113" t="s">
        <v>2722</v>
      </c>
      <c r="P469" s="113" t="s">
        <v>2722</v>
      </c>
      <c r="Q469" s="113" t="s">
        <v>3106</v>
      </c>
      <c r="R469" s="113" t="s">
        <v>4042</v>
      </c>
      <c r="S469" s="114">
        <v>43313</v>
      </c>
      <c r="U469" s="114">
        <v>43321.598707094898</v>
      </c>
      <c r="V469" s="113" t="s">
        <v>4043</v>
      </c>
      <c r="W469" s="113" t="s">
        <v>4044</v>
      </c>
      <c r="X469" s="112" t="b">
        <v>1</v>
      </c>
    </row>
    <row r="470" spans="1:25" ht="14.6" hidden="1" x14ac:dyDescent="0.4">
      <c r="A470" s="113" t="s">
        <v>371</v>
      </c>
      <c r="B470" s="113" t="s">
        <v>372</v>
      </c>
      <c r="C470" s="113" t="s">
        <v>372</v>
      </c>
      <c r="D470" s="112" t="b">
        <f t="shared" si="7"/>
        <v>1</v>
      </c>
      <c r="E470" s="113" t="s">
        <v>3106</v>
      </c>
      <c r="F470" s="113" t="s">
        <v>1452</v>
      </c>
      <c r="G470" s="113" t="s">
        <v>1576</v>
      </c>
      <c r="H470" s="113" t="s">
        <v>3961</v>
      </c>
      <c r="I470" s="113" t="s">
        <v>1577</v>
      </c>
      <c r="J470" s="113" t="s">
        <v>1452</v>
      </c>
      <c r="K470" s="113" t="s">
        <v>1576</v>
      </c>
      <c r="L470" s="113" t="s">
        <v>3961</v>
      </c>
      <c r="M470" s="113" t="s">
        <v>1577</v>
      </c>
      <c r="N470" s="113" t="s">
        <v>3108</v>
      </c>
      <c r="O470" s="113" t="s">
        <v>2722</v>
      </c>
      <c r="P470" s="113" t="s">
        <v>2722</v>
      </c>
      <c r="Q470" s="113" t="s">
        <v>3106</v>
      </c>
      <c r="R470" s="113" t="s">
        <v>4045</v>
      </c>
      <c r="S470" s="114">
        <v>43313</v>
      </c>
      <c r="U470" s="114">
        <v>43321.598707094898</v>
      </c>
      <c r="V470" s="113" t="s">
        <v>4046</v>
      </c>
      <c r="W470" s="113" t="s">
        <v>4047</v>
      </c>
      <c r="X470" s="112" t="b">
        <v>1</v>
      </c>
    </row>
    <row r="471" spans="1:25" ht="14.6" hidden="1" x14ac:dyDescent="0.4">
      <c r="A471" s="113" t="s">
        <v>563</v>
      </c>
      <c r="B471" s="113" t="s">
        <v>564</v>
      </c>
      <c r="C471" s="113" t="s">
        <v>564</v>
      </c>
      <c r="D471" s="112" t="b">
        <f t="shared" si="7"/>
        <v>1</v>
      </c>
      <c r="E471" s="113" t="s">
        <v>3106</v>
      </c>
      <c r="F471" s="113" t="s">
        <v>1160</v>
      </c>
      <c r="G471" s="113" t="s">
        <v>1179</v>
      </c>
      <c r="H471" s="113" t="s">
        <v>3190</v>
      </c>
      <c r="I471" s="113" t="s">
        <v>4048</v>
      </c>
      <c r="J471" s="113" t="s">
        <v>1160</v>
      </c>
      <c r="K471" s="113" t="s">
        <v>1179</v>
      </c>
      <c r="L471" s="113" t="s">
        <v>3190</v>
      </c>
      <c r="M471" s="113" t="s">
        <v>1761</v>
      </c>
      <c r="N471" s="113" t="s">
        <v>3108</v>
      </c>
      <c r="O471" s="113" t="s">
        <v>2722</v>
      </c>
      <c r="P471" s="113" t="s">
        <v>2722</v>
      </c>
      <c r="Q471" s="113" t="s">
        <v>3106</v>
      </c>
      <c r="R471" s="113" t="s">
        <v>4049</v>
      </c>
      <c r="S471" s="114">
        <v>43313</v>
      </c>
      <c r="U471" s="114">
        <v>43321.598707094898</v>
      </c>
      <c r="V471" s="113" t="s">
        <v>4050</v>
      </c>
      <c r="W471" s="113" t="s">
        <v>4051</v>
      </c>
      <c r="X471" s="112" t="b">
        <v>0</v>
      </c>
      <c r="Y471" s="117" t="s">
        <v>1101</v>
      </c>
    </row>
    <row r="472" spans="1:25" ht="14.6" x14ac:dyDescent="0.4">
      <c r="A472" s="113" t="s">
        <v>770</v>
      </c>
      <c r="B472" s="113" t="s">
        <v>771</v>
      </c>
      <c r="C472" s="113" t="s">
        <v>771</v>
      </c>
      <c r="D472" s="112" t="b">
        <f t="shared" si="7"/>
        <v>1</v>
      </c>
      <c r="E472" s="113" t="s">
        <v>3106</v>
      </c>
      <c r="F472" s="113" t="s">
        <v>1160</v>
      </c>
      <c r="G472" s="113" t="s">
        <v>1246</v>
      </c>
      <c r="H472" s="113" t="s">
        <v>3107</v>
      </c>
      <c r="I472" s="113" t="s">
        <v>3240</v>
      </c>
      <c r="J472" s="113" t="s">
        <v>1367</v>
      </c>
      <c r="K472" s="113" t="s">
        <v>1456</v>
      </c>
      <c r="L472" s="113" t="s">
        <v>3215</v>
      </c>
      <c r="M472" s="113" t="s">
        <v>2101</v>
      </c>
      <c r="N472" s="113" t="s">
        <v>3108</v>
      </c>
      <c r="O472" s="113" t="s">
        <v>2722</v>
      </c>
      <c r="P472" s="113" t="s">
        <v>2722</v>
      </c>
      <c r="Q472" s="113" t="s">
        <v>3106</v>
      </c>
      <c r="R472" s="113" t="s">
        <v>4052</v>
      </c>
      <c r="S472" s="114">
        <v>43313</v>
      </c>
      <c r="U472" s="114">
        <v>43321.598707094898</v>
      </c>
      <c r="V472" s="113" t="s">
        <v>3243</v>
      </c>
      <c r="W472" s="113" t="s">
        <v>3244</v>
      </c>
      <c r="X472" s="112" t="b">
        <v>0</v>
      </c>
      <c r="Y472" s="117"/>
    </row>
    <row r="473" spans="1:25" ht="14.6" hidden="1" x14ac:dyDescent="0.4">
      <c r="A473" s="113" t="s">
        <v>869</v>
      </c>
      <c r="B473" s="113" t="s">
        <v>870</v>
      </c>
      <c r="C473" s="113" t="s">
        <v>870</v>
      </c>
      <c r="D473" s="112" t="b">
        <f t="shared" si="7"/>
        <v>1</v>
      </c>
      <c r="E473" s="113" t="s">
        <v>3106</v>
      </c>
      <c r="F473" s="113" t="s">
        <v>1160</v>
      </c>
      <c r="G473" s="113" t="s">
        <v>1253</v>
      </c>
      <c r="H473" s="113" t="s">
        <v>3207</v>
      </c>
      <c r="I473" s="113" t="s">
        <v>4053</v>
      </c>
      <c r="J473" s="113" t="s">
        <v>1452</v>
      </c>
      <c r="K473" s="113" t="s">
        <v>1687</v>
      </c>
      <c r="L473" s="113" t="s">
        <v>3166</v>
      </c>
      <c r="M473" s="113" t="s">
        <v>2180</v>
      </c>
      <c r="N473" s="113" t="s">
        <v>3108</v>
      </c>
      <c r="O473" s="113" t="s">
        <v>2722</v>
      </c>
      <c r="P473" s="113" t="s">
        <v>2722</v>
      </c>
      <c r="Q473" s="113" t="s">
        <v>3106</v>
      </c>
      <c r="R473" s="113" t="s">
        <v>4054</v>
      </c>
      <c r="S473" s="114">
        <v>43313</v>
      </c>
      <c r="U473" s="114">
        <v>43321.598707094898</v>
      </c>
      <c r="V473" s="113" t="s">
        <v>4055</v>
      </c>
      <c r="W473" s="113" t="s">
        <v>4056</v>
      </c>
      <c r="X473" s="112" t="b">
        <v>1</v>
      </c>
    </row>
    <row r="474" spans="1:25" ht="14.6" hidden="1" x14ac:dyDescent="0.4">
      <c r="A474" s="113" t="s">
        <v>397</v>
      </c>
      <c r="B474" s="113" t="s">
        <v>398</v>
      </c>
      <c r="C474" s="113" t="s">
        <v>398</v>
      </c>
      <c r="D474" s="112" t="b">
        <f t="shared" si="7"/>
        <v>1</v>
      </c>
      <c r="E474" s="113" t="s">
        <v>3106</v>
      </c>
      <c r="F474" s="113" t="s">
        <v>1160</v>
      </c>
      <c r="G474" s="113" t="s">
        <v>1285</v>
      </c>
      <c r="H474" s="113" t="s">
        <v>3236</v>
      </c>
      <c r="I474" s="113" t="s">
        <v>1602</v>
      </c>
      <c r="J474" s="113" t="s">
        <v>1160</v>
      </c>
      <c r="K474" s="113" t="s">
        <v>1285</v>
      </c>
      <c r="L474" s="113" t="s">
        <v>3236</v>
      </c>
      <c r="M474" s="113" t="s">
        <v>1602</v>
      </c>
      <c r="N474" s="113" t="s">
        <v>3108</v>
      </c>
      <c r="O474" s="113" t="s">
        <v>2722</v>
      </c>
      <c r="P474" s="113" t="s">
        <v>2722</v>
      </c>
      <c r="Q474" s="113" t="s">
        <v>3106</v>
      </c>
      <c r="R474" s="113" t="s">
        <v>4057</v>
      </c>
      <c r="S474" s="114">
        <v>43313</v>
      </c>
      <c r="U474" s="114">
        <v>43321.598707094898</v>
      </c>
      <c r="V474" s="113" t="s">
        <v>4058</v>
      </c>
      <c r="W474" s="113" t="s">
        <v>4059</v>
      </c>
      <c r="X474" s="112" t="b">
        <v>1</v>
      </c>
    </row>
    <row r="475" spans="1:25" ht="14.6" hidden="1" x14ac:dyDescent="0.4">
      <c r="A475" s="113" t="s">
        <v>413</v>
      </c>
      <c r="B475" s="113" t="s">
        <v>414</v>
      </c>
      <c r="C475" s="113" t="s">
        <v>414</v>
      </c>
      <c r="D475" s="112" t="b">
        <f t="shared" si="7"/>
        <v>1</v>
      </c>
      <c r="E475" s="113" t="s">
        <v>3106</v>
      </c>
      <c r="F475" s="113" t="s">
        <v>1196</v>
      </c>
      <c r="G475" s="113" t="s">
        <v>1620</v>
      </c>
      <c r="H475" s="113" t="s">
        <v>3729</v>
      </c>
      <c r="I475" s="113" t="s">
        <v>1621</v>
      </c>
      <c r="J475" s="113" t="s">
        <v>1196</v>
      </c>
      <c r="K475" s="113" t="s">
        <v>1620</v>
      </c>
      <c r="L475" s="113" t="s">
        <v>3729</v>
      </c>
      <c r="M475" s="113" t="s">
        <v>1621</v>
      </c>
      <c r="N475" s="113" t="s">
        <v>3108</v>
      </c>
      <c r="O475" s="113" t="s">
        <v>2722</v>
      </c>
      <c r="P475" s="113" t="s">
        <v>2722</v>
      </c>
      <c r="Q475" s="113" t="s">
        <v>3106</v>
      </c>
      <c r="R475" s="113" t="s">
        <v>4060</v>
      </c>
      <c r="S475" s="114">
        <v>43313</v>
      </c>
      <c r="U475" s="114">
        <v>43321.598707094898</v>
      </c>
      <c r="V475" s="113" t="s">
        <v>4061</v>
      </c>
      <c r="W475" s="113" t="s">
        <v>4062</v>
      </c>
      <c r="X475" s="112" t="b">
        <v>1</v>
      </c>
      <c r="Y475" s="117"/>
    </row>
    <row r="476" spans="1:25" ht="14.6" hidden="1" x14ac:dyDescent="0.4">
      <c r="A476" s="113" t="s">
        <v>309</v>
      </c>
      <c r="B476" s="113" t="s">
        <v>310</v>
      </c>
      <c r="C476" s="113" t="s">
        <v>3651</v>
      </c>
      <c r="D476" s="112" t="b">
        <f t="shared" si="7"/>
        <v>0</v>
      </c>
      <c r="E476" s="113" t="s">
        <v>3106</v>
      </c>
      <c r="F476" s="113" t="s">
        <v>1452</v>
      </c>
      <c r="G476" s="113" t="s">
        <v>1453</v>
      </c>
      <c r="H476" s="113" t="s">
        <v>3143</v>
      </c>
      <c r="I476" s="113" t="s">
        <v>3652</v>
      </c>
      <c r="J476" s="113" t="s">
        <v>1452</v>
      </c>
      <c r="K476" s="113" t="s">
        <v>1453</v>
      </c>
      <c r="L476" s="113" t="s">
        <v>3143</v>
      </c>
      <c r="M476" s="113" t="s">
        <v>1518</v>
      </c>
      <c r="N476" s="113" t="s">
        <v>3108</v>
      </c>
      <c r="O476" s="113" t="s">
        <v>2722</v>
      </c>
      <c r="P476" s="113" t="s">
        <v>2722</v>
      </c>
      <c r="Q476" s="113" t="s">
        <v>3106</v>
      </c>
      <c r="R476" s="113" t="s">
        <v>4063</v>
      </c>
      <c r="S476" s="114">
        <v>43313</v>
      </c>
      <c r="U476" s="114">
        <v>43321.598707094898</v>
      </c>
      <c r="V476" s="113" t="s">
        <v>3654</v>
      </c>
      <c r="W476" s="113" t="s">
        <v>3655</v>
      </c>
      <c r="X476" s="112" t="b">
        <v>1</v>
      </c>
    </row>
    <row r="477" spans="1:25" ht="14.6" hidden="1" x14ac:dyDescent="0.4">
      <c r="A477" s="113" t="s">
        <v>295</v>
      </c>
      <c r="B477" s="113" t="s">
        <v>296</v>
      </c>
      <c r="C477" s="113" t="s">
        <v>296</v>
      </c>
      <c r="D477" s="112" t="b">
        <f t="shared" si="7"/>
        <v>1</v>
      </c>
      <c r="E477" s="113" t="s">
        <v>3106</v>
      </c>
      <c r="F477" s="113" t="s">
        <v>1452</v>
      </c>
      <c r="G477" s="113" t="s">
        <v>1453</v>
      </c>
      <c r="H477" s="113" t="s">
        <v>3143</v>
      </c>
      <c r="I477" s="113" t="s">
        <v>1503</v>
      </c>
      <c r="J477" s="113" t="s">
        <v>1452</v>
      </c>
      <c r="K477" s="113" t="s">
        <v>1453</v>
      </c>
      <c r="L477" s="113" t="s">
        <v>3143</v>
      </c>
      <c r="M477" s="113" t="s">
        <v>1503</v>
      </c>
      <c r="N477" s="113" t="s">
        <v>3108</v>
      </c>
      <c r="O477" s="113" t="s">
        <v>2722</v>
      </c>
      <c r="P477" s="113" t="s">
        <v>2722</v>
      </c>
      <c r="Q477" s="113" t="s">
        <v>3106</v>
      </c>
      <c r="R477" s="113" t="s">
        <v>4064</v>
      </c>
      <c r="S477" s="114">
        <v>43313</v>
      </c>
      <c r="U477" s="114">
        <v>43321.598707094898</v>
      </c>
      <c r="V477" s="113" t="s">
        <v>4065</v>
      </c>
      <c r="W477" s="113" t="s">
        <v>4066</v>
      </c>
      <c r="X477" s="112" t="b">
        <v>1</v>
      </c>
    </row>
    <row r="478" spans="1:25" ht="14.6" hidden="1" x14ac:dyDescent="0.4">
      <c r="A478" s="113" t="s">
        <v>351</v>
      </c>
      <c r="B478" s="113" t="s">
        <v>352</v>
      </c>
      <c r="C478" s="113" t="s">
        <v>352</v>
      </c>
      <c r="D478" s="112" t="b">
        <f t="shared" si="7"/>
        <v>1</v>
      </c>
      <c r="E478" s="113" t="s">
        <v>3106</v>
      </c>
      <c r="F478" s="113" t="s">
        <v>1258</v>
      </c>
      <c r="G478" s="113" t="s">
        <v>1338</v>
      </c>
      <c r="H478" s="113" t="s">
        <v>3377</v>
      </c>
      <c r="I478" s="113" t="s">
        <v>4067</v>
      </c>
      <c r="J478" s="113" t="s">
        <v>1258</v>
      </c>
      <c r="K478" s="113" t="s">
        <v>1338</v>
      </c>
      <c r="L478" s="113" t="s">
        <v>3377</v>
      </c>
      <c r="M478" s="113" t="s">
        <v>1560</v>
      </c>
      <c r="N478" s="113" t="s">
        <v>3108</v>
      </c>
      <c r="O478" s="113" t="s">
        <v>2722</v>
      </c>
      <c r="P478" s="113" t="s">
        <v>2722</v>
      </c>
      <c r="Q478" s="113" t="s">
        <v>3106</v>
      </c>
      <c r="R478" s="113" t="s">
        <v>4068</v>
      </c>
      <c r="S478" s="114">
        <v>43313</v>
      </c>
      <c r="U478" s="114">
        <v>43321.598707094898</v>
      </c>
      <c r="V478" s="113" t="s">
        <v>4069</v>
      </c>
      <c r="W478" s="113" t="s">
        <v>4070</v>
      </c>
      <c r="X478" s="112" t="b">
        <v>1</v>
      </c>
      <c r="Y478" s="129" t="s">
        <v>1101</v>
      </c>
    </row>
    <row r="479" spans="1:25" ht="14.6" hidden="1" x14ac:dyDescent="0.4">
      <c r="A479" s="113" t="s">
        <v>171</v>
      </c>
      <c r="B479" s="113" t="s">
        <v>172</v>
      </c>
      <c r="C479" s="113" t="s">
        <v>172</v>
      </c>
      <c r="D479" s="112" t="b">
        <f t="shared" si="7"/>
        <v>1</v>
      </c>
      <c r="E479" s="113" t="s">
        <v>3106</v>
      </c>
      <c r="F479" s="113" t="s">
        <v>1160</v>
      </c>
      <c r="G479" s="113" t="s">
        <v>1228</v>
      </c>
      <c r="H479" s="113" t="s">
        <v>3247</v>
      </c>
      <c r="I479" s="113" t="s">
        <v>3661</v>
      </c>
      <c r="J479" s="113" t="s">
        <v>1160</v>
      </c>
      <c r="K479" s="113" t="s">
        <v>1228</v>
      </c>
      <c r="L479" s="113" t="s">
        <v>3247</v>
      </c>
      <c r="M479" s="113" t="s">
        <v>1358</v>
      </c>
      <c r="N479" s="113" t="s">
        <v>3108</v>
      </c>
      <c r="O479" s="113" t="s">
        <v>2722</v>
      </c>
      <c r="P479" s="113" t="s">
        <v>2722</v>
      </c>
      <c r="Q479" s="113" t="s">
        <v>3106</v>
      </c>
      <c r="R479" s="113" t="s">
        <v>4071</v>
      </c>
      <c r="S479" s="114">
        <v>43313</v>
      </c>
      <c r="U479" s="114">
        <v>43321.598707094898</v>
      </c>
      <c r="V479" s="113" t="s">
        <v>3663</v>
      </c>
      <c r="W479" s="113" t="s">
        <v>3664</v>
      </c>
      <c r="X479" s="112" t="b">
        <v>1</v>
      </c>
      <c r="Y479" s="112" t="s">
        <v>1054</v>
      </c>
    </row>
    <row r="480" spans="1:25" ht="14.6" hidden="1" x14ac:dyDescent="0.4">
      <c r="A480" s="113" t="s">
        <v>47</v>
      </c>
      <c r="B480" s="113" t="s">
        <v>48</v>
      </c>
      <c r="C480" s="113" t="s">
        <v>48</v>
      </c>
      <c r="D480" s="112" t="b">
        <f t="shared" si="7"/>
        <v>1</v>
      </c>
      <c r="E480" s="113" t="s">
        <v>3106</v>
      </c>
      <c r="F480" s="113" t="s">
        <v>1160</v>
      </c>
      <c r="G480" s="113" t="s">
        <v>1183</v>
      </c>
      <c r="H480" s="113" t="s">
        <v>3113</v>
      </c>
      <c r="I480" s="113" t="s">
        <v>4072</v>
      </c>
      <c r="J480" s="113" t="s">
        <v>1160</v>
      </c>
      <c r="K480" s="113" t="s">
        <v>1183</v>
      </c>
      <c r="L480" s="113" t="s">
        <v>3113</v>
      </c>
      <c r="M480" s="113" t="s">
        <v>1217</v>
      </c>
      <c r="N480" s="113" t="s">
        <v>3108</v>
      </c>
      <c r="O480" s="113" t="s">
        <v>2722</v>
      </c>
      <c r="P480" s="113" t="s">
        <v>2722</v>
      </c>
      <c r="Q480" s="113" t="s">
        <v>3106</v>
      </c>
      <c r="R480" s="113" t="s">
        <v>4073</v>
      </c>
      <c r="S480" s="114">
        <v>43313</v>
      </c>
      <c r="U480" s="114">
        <v>43321.598707094898</v>
      </c>
      <c r="V480" s="113" t="s">
        <v>4074</v>
      </c>
      <c r="W480" s="113" t="s">
        <v>4075</v>
      </c>
      <c r="X480" s="112" t="b">
        <v>1</v>
      </c>
    </row>
    <row r="481" spans="1:25" ht="14.6" hidden="1" x14ac:dyDescent="0.4">
      <c r="A481" s="113" t="s">
        <v>1009</v>
      </c>
      <c r="B481" s="113" t="s">
        <v>1010</v>
      </c>
      <c r="C481" s="113" t="s">
        <v>1010</v>
      </c>
      <c r="D481" s="112" t="b">
        <f t="shared" si="7"/>
        <v>1</v>
      </c>
      <c r="E481" s="113" t="s">
        <v>3106</v>
      </c>
      <c r="F481" s="113" t="s">
        <v>1160</v>
      </c>
      <c r="G481" s="113" t="s">
        <v>1228</v>
      </c>
      <c r="H481" s="113" t="s">
        <v>3247</v>
      </c>
      <c r="I481" s="113" t="s">
        <v>4076</v>
      </c>
      <c r="J481" s="113" t="s">
        <v>1160</v>
      </c>
      <c r="K481" s="113" t="s">
        <v>1166</v>
      </c>
      <c r="L481" s="113" t="s">
        <v>3128</v>
      </c>
      <c r="M481" s="113" t="s">
        <v>2285</v>
      </c>
      <c r="N481" s="113" t="s">
        <v>3108</v>
      </c>
      <c r="O481" s="113" t="s">
        <v>2722</v>
      </c>
      <c r="P481" s="113" t="s">
        <v>2722</v>
      </c>
      <c r="Q481" s="113" t="s">
        <v>3106</v>
      </c>
      <c r="R481" s="113" t="s">
        <v>4077</v>
      </c>
      <c r="S481" s="114">
        <v>43313</v>
      </c>
      <c r="U481" s="114">
        <v>43321.598707094898</v>
      </c>
      <c r="V481" s="113" t="s">
        <v>4078</v>
      </c>
      <c r="W481" s="113" t="s">
        <v>4079</v>
      </c>
      <c r="X481" s="112" t="b">
        <v>0</v>
      </c>
      <c r="Y481" s="117" t="s">
        <v>1101</v>
      </c>
    </row>
    <row r="482" spans="1:25" ht="14.6" hidden="1" x14ac:dyDescent="0.4">
      <c r="A482" s="113" t="s">
        <v>533</v>
      </c>
      <c r="B482" s="113" t="s">
        <v>534</v>
      </c>
      <c r="C482" s="113" t="s">
        <v>534</v>
      </c>
      <c r="D482" s="112" t="b">
        <f t="shared" si="7"/>
        <v>1</v>
      </c>
      <c r="E482" s="113" t="s">
        <v>3106</v>
      </c>
      <c r="F482" s="113" t="s">
        <v>1396</v>
      </c>
      <c r="G482" s="113" t="s">
        <v>1397</v>
      </c>
      <c r="H482" s="113" t="s">
        <v>3176</v>
      </c>
      <c r="I482" s="113" t="s">
        <v>1743</v>
      </c>
      <c r="J482" s="113" t="s">
        <v>1396</v>
      </c>
      <c r="K482" s="113" t="s">
        <v>1397</v>
      </c>
      <c r="L482" s="113" t="s">
        <v>3176</v>
      </c>
      <c r="M482" s="113" t="s">
        <v>1743</v>
      </c>
      <c r="N482" s="113" t="s">
        <v>3108</v>
      </c>
      <c r="O482" s="113" t="s">
        <v>2722</v>
      </c>
      <c r="P482" s="113" t="s">
        <v>2722</v>
      </c>
      <c r="Q482" s="113" t="s">
        <v>3106</v>
      </c>
      <c r="R482" s="113" t="s">
        <v>4080</v>
      </c>
      <c r="S482" s="114">
        <v>43313</v>
      </c>
      <c r="U482" s="114">
        <v>43321.598707094898</v>
      </c>
      <c r="V482" s="113" t="s">
        <v>4081</v>
      </c>
      <c r="W482" s="113" t="s">
        <v>4082</v>
      </c>
      <c r="X482" s="112" t="b">
        <v>1</v>
      </c>
    </row>
    <row r="483" spans="1:25" ht="14.6" hidden="1" x14ac:dyDescent="0.4">
      <c r="A483" s="113" t="s">
        <v>789</v>
      </c>
      <c r="B483" s="113" t="s">
        <v>790</v>
      </c>
      <c r="C483" s="113" t="s">
        <v>790</v>
      </c>
      <c r="D483" s="112" t="b">
        <f t="shared" si="7"/>
        <v>1</v>
      </c>
      <c r="E483" s="113" t="s">
        <v>3106</v>
      </c>
      <c r="F483" s="113" t="s">
        <v>1160</v>
      </c>
      <c r="G483" s="113" t="s">
        <v>1246</v>
      </c>
      <c r="H483" s="113" t="s">
        <v>3107</v>
      </c>
      <c r="I483" s="113" t="s">
        <v>4083</v>
      </c>
      <c r="J483" s="113" t="s">
        <v>1372</v>
      </c>
      <c r="K483" s="113" t="s">
        <v>1718</v>
      </c>
      <c r="L483" s="113" t="s">
        <v>3252</v>
      </c>
      <c r="M483" s="113" t="s">
        <v>2115</v>
      </c>
      <c r="N483" s="113" t="s">
        <v>3108</v>
      </c>
      <c r="O483" s="113" t="s">
        <v>2722</v>
      </c>
      <c r="P483" s="113" t="s">
        <v>2722</v>
      </c>
      <c r="Q483" s="113" t="s">
        <v>3106</v>
      </c>
      <c r="R483" s="113" t="s">
        <v>4084</v>
      </c>
      <c r="S483" s="114">
        <v>43313</v>
      </c>
      <c r="U483" s="114">
        <v>43321.598707094898</v>
      </c>
      <c r="V483" s="113" t="s">
        <v>4085</v>
      </c>
      <c r="W483" s="113" t="s">
        <v>4086</v>
      </c>
      <c r="X483" s="112" t="b">
        <v>1</v>
      </c>
      <c r="Y483" s="117" t="s">
        <v>1103</v>
      </c>
    </row>
    <row r="484" spans="1:25" ht="14.6" hidden="1" x14ac:dyDescent="0.4">
      <c r="A484" s="113" t="s">
        <v>96</v>
      </c>
      <c r="B484" s="113" t="s">
        <v>97</v>
      </c>
      <c r="C484" s="113" t="s">
        <v>97</v>
      </c>
      <c r="D484" s="112" t="b">
        <f t="shared" si="7"/>
        <v>1</v>
      </c>
      <c r="E484" s="113" t="s">
        <v>3106</v>
      </c>
      <c r="F484" s="113" t="s">
        <v>1160</v>
      </c>
      <c r="G484" s="113" t="s">
        <v>1183</v>
      </c>
      <c r="H484" s="113" t="s">
        <v>3113</v>
      </c>
      <c r="I484" s="113" t="s">
        <v>3679</v>
      </c>
      <c r="J484" s="113" t="s">
        <v>1160</v>
      </c>
      <c r="K484" s="113" t="s">
        <v>1183</v>
      </c>
      <c r="L484" s="113" t="s">
        <v>3113</v>
      </c>
      <c r="M484" s="113" t="s">
        <v>3680</v>
      </c>
      <c r="N484" s="113" t="s">
        <v>3108</v>
      </c>
      <c r="O484" s="113" t="s">
        <v>2722</v>
      </c>
      <c r="P484" s="113" t="s">
        <v>2722</v>
      </c>
      <c r="Q484" s="113" t="s">
        <v>3106</v>
      </c>
      <c r="R484" s="113" t="s">
        <v>4087</v>
      </c>
      <c r="S484" s="114">
        <v>43334</v>
      </c>
      <c r="U484" s="114">
        <v>43321.598707094898</v>
      </c>
      <c r="V484" s="113" t="s">
        <v>3682</v>
      </c>
      <c r="W484" s="113" t="s">
        <v>3683</v>
      </c>
      <c r="X484" s="112" t="b">
        <v>1</v>
      </c>
      <c r="Y484" s="117" t="s">
        <v>1054</v>
      </c>
    </row>
    <row r="485" spans="1:25" ht="14.6" hidden="1" x14ac:dyDescent="0.4">
      <c r="A485" s="113" t="s">
        <v>928</v>
      </c>
      <c r="B485" s="113" t="s">
        <v>929</v>
      </c>
      <c r="C485" s="113" t="s">
        <v>929</v>
      </c>
      <c r="D485" s="112" t="b">
        <f t="shared" si="7"/>
        <v>1</v>
      </c>
      <c r="E485" s="113" t="s">
        <v>3106</v>
      </c>
      <c r="F485" s="113" t="s">
        <v>1372</v>
      </c>
      <c r="G485" s="113" t="s">
        <v>1459</v>
      </c>
      <c r="H485" s="113" t="s">
        <v>3288</v>
      </c>
      <c r="I485" s="113" t="s">
        <v>2220</v>
      </c>
      <c r="J485" s="113" t="s">
        <v>1372</v>
      </c>
      <c r="K485" s="113" t="s">
        <v>1459</v>
      </c>
      <c r="L485" s="113" t="s">
        <v>3288</v>
      </c>
      <c r="M485" s="113" t="s">
        <v>2220</v>
      </c>
      <c r="N485" s="113" t="s">
        <v>3108</v>
      </c>
      <c r="O485" s="113" t="s">
        <v>2722</v>
      </c>
      <c r="P485" s="113" t="s">
        <v>2722</v>
      </c>
      <c r="Q485" s="113" t="s">
        <v>3106</v>
      </c>
      <c r="R485" s="113" t="s">
        <v>4088</v>
      </c>
      <c r="S485" s="114">
        <v>43313</v>
      </c>
      <c r="U485" s="114">
        <v>43321.598707094898</v>
      </c>
      <c r="V485" s="113" t="s">
        <v>4089</v>
      </c>
      <c r="W485" s="113" t="s">
        <v>4090</v>
      </c>
      <c r="X485" s="112" t="b">
        <v>1</v>
      </c>
    </row>
    <row r="486" spans="1:25" ht="14.6" hidden="1" x14ac:dyDescent="0.4">
      <c r="A486" s="113" t="s">
        <v>726</v>
      </c>
      <c r="B486" s="113" t="s">
        <v>727</v>
      </c>
      <c r="C486" s="113" t="s">
        <v>727</v>
      </c>
      <c r="D486" s="112" t="b">
        <f t="shared" si="7"/>
        <v>1</v>
      </c>
      <c r="E486" s="113" t="s">
        <v>3106</v>
      </c>
      <c r="F486" s="113" t="s">
        <v>1160</v>
      </c>
      <c r="G486" s="113" t="s">
        <v>1161</v>
      </c>
      <c r="H486" s="113" t="s">
        <v>3132</v>
      </c>
      <c r="I486" s="113" t="s">
        <v>4091</v>
      </c>
      <c r="J486" s="113" t="s">
        <v>1160</v>
      </c>
      <c r="K486" s="113" t="s">
        <v>1166</v>
      </c>
      <c r="L486" s="113" t="s">
        <v>3128</v>
      </c>
      <c r="M486" s="113" t="s">
        <v>2053</v>
      </c>
      <c r="N486" s="113" t="s">
        <v>3108</v>
      </c>
      <c r="O486" s="113" t="s">
        <v>2722</v>
      </c>
      <c r="P486" s="113" t="s">
        <v>2722</v>
      </c>
      <c r="Q486" s="113" t="s">
        <v>3106</v>
      </c>
      <c r="R486" s="113" t="s">
        <v>4092</v>
      </c>
      <c r="S486" s="114">
        <v>43313</v>
      </c>
      <c r="U486" s="114">
        <v>43321.598707094898</v>
      </c>
      <c r="V486" s="113" t="s">
        <v>4093</v>
      </c>
      <c r="W486" s="113" t="s">
        <v>4094</v>
      </c>
      <c r="X486" s="112" t="b">
        <v>1</v>
      </c>
    </row>
    <row r="487" spans="1:25" ht="14.6" hidden="1" x14ac:dyDescent="0.4">
      <c r="A487" s="113" t="s">
        <v>262</v>
      </c>
      <c r="B487" s="113" t="s">
        <v>263</v>
      </c>
      <c r="C487" s="113" t="s">
        <v>263</v>
      </c>
      <c r="D487" s="112" t="b">
        <f t="shared" si="7"/>
        <v>1</v>
      </c>
      <c r="E487" s="113" t="s">
        <v>3106</v>
      </c>
      <c r="F487" s="113" t="s">
        <v>1160</v>
      </c>
      <c r="G487" s="113" t="s">
        <v>1163</v>
      </c>
      <c r="H487" s="113" t="s">
        <v>3230</v>
      </c>
      <c r="I487" s="113" t="s">
        <v>3675</v>
      </c>
      <c r="J487" s="113" t="s">
        <v>1160</v>
      </c>
      <c r="K487" s="113" t="s">
        <v>1163</v>
      </c>
      <c r="L487" s="113" t="s">
        <v>3230</v>
      </c>
      <c r="M487" s="113" t="s">
        <v>1465</v>
      </c>
      <c r="N487" s="113" t="s">
        <v>3108</v>
      </c>
      <c r="O487" s="113" t="s">
        <v>2722</v>
      </c>
      <c r="P487" s="113" t="s">
        <v>2722</v>
      </c>
      <c r="Q487" s="113" t="s">
        <v>3106</v>
      </c>
      <c r="R487" s="113" t="s">
        <v>4095</v>
      </c>
      <c r="S487" s="114">
        <v>43313</v>
      </c>
      <c r="U487" s="114">
        <v>43321.598707094898</v>
      </c>
      <c r="V487" s="113" t="s">
        <v>3692</v>
      </c>
      <c r="W487" s="113" t="s">
        <v>3693</v>
      </c>
      <c r="X487" s="112" t="b">
        <v>1</v>
      </c>
    </row>
    <row r="488" spans="1:25" ht="14.6" hidden="1" x14ac:dyDescent="0.4">
      <c r="A488" s="113" t="s">
        <v>726</v>
      </c>
      <c r="B488" s="113" t="s">
        <v>727</v>
      </c>
      <c r="C488" s="113" t="s">
        <v>727</v>
      </c>
      <c r="D488" s="112" t="b">
        <f t="shared" si="7"/>
        <v>1</v>
      </c>
      <c r="E488" s="113" t="s">
        <v>3106</v>
      </c>
      <c r="F488" s="113" t="s">
        <v>1160</v>
      </c>
      <c r="G488" s="113" t="s">
        <v>1161</v>
      </c>
      <c r="H488" s="113" t="s">
        <v>3132</v>
      </c>
      <c r="I488" s="113" t="s">
        <v>4091</v>
      </c>
      <c r="J488" s="113" t="s">
        <v>1160</v>
      </c>
      <c r="K488" s="113" t="s">
        <v>1161</v>
      </c>
      <c r="L488" s="113" t="s">
        <v>3132</v>
      </c>
      <c r="M488" s="113" t="s">
        <v>2052</v>
      </c>
      <c r="N488" s="113" t="s">
        <v>3108</v>
      </c>
      <c r="O488" s="113" t="s">
        <v>2722</v>
      </c>
      <c r="P488" s="113" t="s">
        <v>2722</v>
      </c>
      <c r="Q488" s="113" t="s">
        <v>3106</v>
      </c>
      <c r="R488" s="113" t="s">
        <v>4092</v>
      </c>
      <c r="S488" s="114">
        <v>43313</v>
      </c>
      <c r="U488" s="114">
        <v>43321.598707094898</v>
      </c>
      <c r="V488" s="113" t="s">
        <v>4093</v>
      </c>
      <c r="W488" s="113" t="s">
        <v>4094</v>
      </c>
      <c r="X488" s="112" t="b">
        <v>1</v>
      </c>
    </row>
    <row r="489" spans="1:25" ht="14.6" hidden="1" x14ac:dyDescent="0.4">
      <c r="A489" s="113" t="s">
        <v>173</v>
      </c>
      <c r="B489" s="113" t="s">
        <v>174</v>
      </c>
      <c r="C489" s="113" t="s">
        <v>174</v>
      </c>
      <c r="D489" s="112" t="b">
        <f t="shared" si="7"/>
        <v>1</v>
      </c>
      <c r="E489" s="113" t="s">
        <v>3106</v>
      </c>
      <c r="F489" s="113" t="s">
        <v>1160</v>
      </c>
      <c r="G489" s="113" t="s">
        <v>1183</v>
      </c>
      <c r="H489" s="113" t="s">
        <v>3113</v>
      </c>
      <c r="I489" s="113" t="s">
        <v>4096</v>
      </c>
      <c r="J489" s="113" t="s">
        <v>1160</v>
      </c>
      <c r="K489" s="113" t="s">
        <v>1179</v>
      </c>
      <c r="L489" s="113" t="s">
        <v>3190</v>
      </c>
      <c r="M489" s="113" t="s">
        <v>1361</v>
      </c>
      <c r="N489" s="113" t="s">
        <v>3108</v>
      </c>
      <c r="O489" s="113" t="s">
        <v>2722</v>
      </c>
      <c r="P489" s="113" t="s">
        <v>2722</v>
      </c>
      <c r="Q489" s="113" t="s">
        <v>3106</v>
      </c>
      <c r="R489" s="113" t="s">
        <v>4097</v>
      </c>
      <c r="S489" s="114">
        <v>43313</v>
      </c>
      <c r="U489" s="114">
        <v>43321.598707094898</v>
      </c>
      <c r="V489" s="113" t="s">
        <v>4098</v>
      </c>
      <c r="W489" s="113" t="s">
        <v>4099</v>
      </c>
      <c r="X489" s="112" t="b">
        <v>1</v>
      </c>
    </row>
    <row r="490" spans="1:25" ht="14.6" hidden="1" x14ac:dyDescent="0.4">
      <c r="A490" s="113" t="s">
        <v>926</v>
      </c>
      <c r="B490" s="113" t="s">
        <v>927</v>
      </c>
      <c r="C490" s="113" t="s">
        <v>927</v>
      </c>
      <c r="D490" s="112" t="b">
        <f t="shared" si="7"/>
        <v>1</v>
      </c>
      <c r="E490" s="113" t="s">
        <v>3106</v>
      </c>
      <c r="F490" s="113" t="s">
        <v>1196</v>
      </c>
      <c r="G490" s="113" t="s">
        <v>1477</v>
      </c>
      <c r="H490" s="113" t="s">
        <v>3513</v>
      </c>
      <c r="I490" s="113" t="s">
        <v>4100</v>
      </c>
      <c r="J490" s="113" t="s">
        <v>1160</v>
      </c>
      <c r="K490" s="113" t="s">
        <v>1187</v>
      </c>
      <c r="L490" s="113" t="s">
        <v>3118</v>
      </c>
      <c r="M490" s="113" t="s">
        <v>2219</v>
      </c>
      <c r="N490" s="113" t="s">
        <v>3108</v>
      </c>
      <c r="O490" s="113" t="s">
        <v>2722</v>
      </c>
      <c r="P490" s="113" t="s">
        <v>2722</v>
      </c>
      <c r="Q490" s="113" t="s">
        <v>3106</v>
      </c>
      <c r="R490" s="113" t="s">
        <v>4101</v>
      </c>
      <c r="S490" s="114">
        <v>43313</v>
      </c>
      <c r="U490" s="114">
        <v>43321.598707094898</v>
      </c>
      <c r="V490" s="113" t="s">
        <v>4102</v>
      </c>
      <c r="W490" s="113" t="s">
        <v>4103</v>
      </c>
      <c r="X490" s="112" t="b">
        <v>0</v>
      </c>
      <c r="Y490" s="117" t="s">
        <v>1101</v>
      </c>
    </row>
    <row r="491" spans="1:25" ht="14.6" hidden="1" x14ac:dyDescent="0.4">
      <c r="A491" s="113" t="s">
        <v>173</v>
      </c>
      <c r="B491" s="113" t="s">
        <v>174</v>
      </c>
      <c r="C491" s="113" t="s">
        <v>174</v>
      </c>
      <c r="D491" s="112" t="b">
        <f t="shared" si="7"/>
        <v>1</v>
      </c>
      <c r="E491" s="113" t="s">
        <v>3106</v>
      </c>
      <c r="F491" s="113" t="s">
        <v>1160</v>
      </c>
      <c r="G491" s="113" t="s">
        <v>1183</v>
      </c>
      <c r="H491" s="113" t="s">
        <v>3113</v>
      </c>
      <c r="I491" s="113" t="s">
        <v>4096</v>
      </c>
      <c r="J491" s="113" t="s">
        <v>1160</v>
      </c>
      <c r="K491" s="113" t="s">
        <v>1183</v>
      </c>
      <c r="L491" s="113" t="s">
        <v>3113</v>
      </c>
      <c r="M491" s="113" t="s">
        <v>2574</v>
      </c>
      <c r="N491" s="113" t="s">
        <v>3108</v>
      </c>
      <c r="O491" s="113" t="s">
        <v>2722</v>
      </c>
      <c r="P491" s="113" t="s">
        <v>2722</v>
      </c>
      <c r="Q491" s="113" t="s">
        <v>3106</v>
      </c>
      <c r="R491" s="113" t="s">
        <v>4097</v>
      </c>
      <c r="S491" s="114">
        <v>43313</v>
      </c>
      <c r="U491" s="114">
        <v>43321.598707094898</v>
      </c>
      <c r="V491" s="113" t="s">
        <v>4098</v>
      </c>
      <c r="W491" s="113" t="s">
        <v>4099</v>
      </c>
      <c r="X491" s="112" t="b">
        <v>1</v>
      </c>
    </row>
    <row r="492" spans="1:25" ht="14.6" hidden="1" x14ac:dyDescent="0.4">
      <c r="A492" s="113" t="s">
        <v>173</v>
      </c>
      <c r="B492" s="113" t="s">
        <v>174</v>
      </c>
      <c r="C492" s="113" t="s">
        <v>174</v>
      </c>
      <c r="D492" s="112" t="b">
        <f t="shared" si="7"/>
        <v>1</v>
      </c>
      <c r="E492" s="113" t="s">
        <v>3106</v>
      </c>
      <c r="F492" s="113" t="s">
        <v>1160</v>
      </c>
      <c r="G492" s="113" t="s">
        <v>1183</v>
      </c>
      <c r="H492" s="113" t="s">
        <v>3113</v>
      </c>
      <c r="I492" s="113" t="s">
        <v>4096</v>
      </c>
      <c r="J492" s="113" t="s">
        <v>1160</v>
      </c>
      <c r="K492" s="113" t="s">
        <v>1246</v>
      </c>
      <c r="L492" s="113" t="s">
        <v>3107</v>
      </c>
      <c r="M492" s="113" t="s">
        <v>1363</v>
      </c>
      <c r="N492" s="113" t="s">
        <v>3108</v>
      </c>
      <c r="O492" s="113" t="s">
        <v>2722</v>
      </c>
      <c r="P492" s="113" t="s">
        <v>2722</v>
      </c>
      <c r="Q492" s="113" t="s">
        <v>3106</v>
      </c>
      <c r="R492" s="113" t="s">
        <v>4097</v>
      </c>
      <c r="S492" s="114">
        <v>43313</v>
      </c>
      <c r="U492" s="114">
        <v>43321.598707094898</v>
      </c>
      <c r="V492" s="113" t="s">
        <v>4098</v>
      </c>
      <c r="W492" s="113" t="s">
        <v>4099</v>
      </c>
      <c r="X492" s="112" t="b">
        <v>1</v>
      </c>
    </row>
    <row r="493" spans="1:25" ht="14.6" hidden="1" x14ac:dyDescent="0.4">
      <c r="A493" s="113" t="s">
        <v>173</v>
      </c>
      <c r="B493" s="113" t="s">
        <v>174</v>
      </c>
      <c r="C493" s="113" t="s">
        <v>174</v>
      </c>
      <c r="D493" s="112" t="b">
        <f t="shared" si="7"/>
        <v>1</v>
      </c>
      <c r="E493" s="113" t="s">
        <v>3106</v>
      </c>
      <c r="F493" s="113" t="s">
        <v>1160</v>
      </c>
      <c r="G493" s="113" t="s">
        <v>1183</v>
      </c>
      <c r="H493" s="113" t="s">
        <v>3113</v>
      </c>
      <c r="I493" s="113" t="s">
        <v>4096</v>
      </c>
      <c r="J493" s="113" t="s">
        <v>1160</v>
      </c>
      <c r="K493" s="113" t="s">
        <v>1253</v>
      </c>
      <c r="L493" s="113" t="s">
        <v>3207</v>
      </c>
      <c r="M493" s="113" t="s">
        <v>1364</v>
      </c>
      <c r="N493" s="113" t="s">
        <v>3108</v>
      </c>
      <c r="O493" s="113" t="s">
        <v>2722</v>
      </c>
      <c r="P493" s="113" t="s">
        <v>2722</v>
      </c>
      <c r="Q493" s="113" t="s">
        <v>3106</v>
      </c>
      <c r="R493" s="113" t="s">
        <v>4097</v>
      </c>
      <c r="S493" s="114">
        <v>43313</v>
      </c>
      <c r="U493" s="114">
        <v>43321.598707094898</v>
      </c>
      <c r="V493" s="113" t="s">
        <v>4098</v>
      </c>
      <c r="W493" s="113" t="s">
        <v>4099</v>
      </c>
      <c r="X493" s="112" t="b">
        <v>1</v>
      </c>
    </row>
    <row r="494" spans="1:25" ht="14.6" hidden="1" x14ac:dyDescent="0.4">
      <c r="A494" s="113" t="s">
        <v>317</v>
      </c>
      <c r="B494" s="113" t="s">
        <v>318</v>
      </c>
      <c r="C494" s="113" t="s">
        <v>318</v>
      </c>
      <c r="D494" s="112" t="b">
        <f t="shared" si="7"/>
        <v>1</v>
      </c>
      <c r="E494" s="113" t="s">
        <v>3106</v>
      </c>
      <c r="F494" s="113" t="s">
        <v>1258</v>
      </c>
      <c r="G494" s="113" t="s">
        <v>1259</v>
      </c>
      <c r="H494" s="113" t="s">
        <v>3115</v>
      </c>
      <c r="I494" s="113" t="s">
        <v>4104</v>
      </c>
      <c r="J494" s="113" t="s">
        <v>1258</v>
      </c>
      <c r="K494" s="113" t="s">
        <v>1259</v>
      </c>
      <c r="L494" s="113" t="s">
        <v>3115</v>
      </c>
      <c r="M494" s="113" t="s">
        <v>1524</v>
      </c>
      <c r="N494" s="113" t="s">
        <v>3108</v>
      </c>
      <c r="O494" s="113" t="s">
        <v>2722</v>
      </c>
      <c r="P494" s="113" t="s">
        <v>2722</v>
      </c>
      <c r="Q494" s="113" t="s">
        <v>3106</v>
      </c>
      <c r="R494" s="113" t="s">
        <v>4105</v>
      </c>
      <c r="S494" s="114">
        <v>43313</v>
      </c>
      <c r="U494" s="114">
        <v>43321.598707094898</v>
      </c>
      <c r="V494" s="113" t="s">
        <v>4106</v>
      </c>
      <c r="W494" s="113" t="s">
        <v>4107</v>
      </c>
      <c r="X494" s="112" t="b">
        <v>1</v>
      </c>
      <c r="Y494" s="129" t="s">
        <v>1101</v>
      </c>
    </row>
    <row r="495" spans="1:25" ht="14.6" hidden="1" x14ac:dyDescent="0.4">
      <c r="A495" s="113" t="s">
        <v>740</v>
      </c>
      <c r="B495" s="113" t="s">
        <v>741</v>
      </c>
      <c r="C495" s="113" t="s">
        <v>741</v>
      </c>
      <c r="D495" s="112" t="b">
        <f t="shared" si="7"/>
        <v>1</v>
      </c>
      <c r="E495" s="113" t="s">
        <v>3106</v>
      </c>
      <c r="F495" s="113" t="s">
        <v>1160</v>
      </c>
      <c r="G495" s="113" t="s">
        <v>1246</v>
      </c>
      <c r="H495" s="113" t="s">
        <v>3107</v>
      </c>
      <c r="I495" s="113" t="s">
        <v>2074</v>
      </c>
      <c r="J495" s="113" t="s">
        <v>1160</v>
      </c>
      <c r="K495" s="113" t="s">
        <v>1246</v>
      </c>
      <c r="L495" s="113" t="s">
        <v>3107</v>
      </c>
      <c r="M495" s="113" t="s">
        <v>2074</v>
      </c>
      <c r="N495" s="113" t="s">
        <v>3108</v>
      </c>
      <c r="O495" s="113" t="s">
        <v>2722</v>
      </c>
      <c r="P495" s="113" t="s">
        <v>2722</v>
      </c>
      <c r="Q495" s="113" t="s">
        <v>3106</v>
      </c>
      <c r="R495" s="113" t="s">
        <v>4108</v>
      </c>
      <c r="S495" s="114">
        <v>43313</v>
      </c>
      <c r="U495" s="114">
        <v>43321.598707094898</v>
      </c>
      <c r="V495" s="113" t="s">
        <v>4109</v>
      </c>
      <c r="W495" s="113" t="s">
        <v>4110</v>
      </c>
      <c r="X495" s="112" t="b">
        <v>1</v>
      </c>
    </row>
    <row r="496" spans="1:25" ht="14.6" hidden="1" x14ac:dyDescent="0.4">
      <c r="A496" s="113" t="s">
        <v>940</v>
      </c>
      <c r="B496" s="113" t="s">
        <v>941</v>
      </c>
      <c r="C496" s="113" t="s">
        <v>941</v>
      </c>
      <c r="D496" s="112" t="b">
        <f t="shared" si="7"/>
        <v>1</v>
      </c>
      <c r="E496" s="113" t="s">
        <v>3106</v>
      </c>
      <c r="F496" s="113" t="s">
        <v>1591</v>
      </c>
      <c r="G496" s="113" t="s">
        <v>1592</v>
      </c>
      <c r="H496" s="113" t="s">
        <v>3713</v>
      </c>
      <c r="I496" s="113" t="s">
        <v>2234</v>
      </c>
      <c r="J496" s="113" t="s">
        <v>1591</v>
      </c>
      <c r="K496" s="113" t="s">
        <v>1592</v>
      </c>
      <c r="L496" s="113" t="s">
        <v>3713</v>
      </c>
      <c r="M496" s="113" t="s">
        <v>2234</v>
      </c>
      <c r="N496" s="113" t="s">
        <v>3108</v>
      </c>
      <c r="O496" s="113" t="s">
        <v>2722</v>
      </c>
      <c r="P496" s="113" t="s">
        <v>2722</v>
      </c>
      <c r="Q496" s="113" t="s">
        <v>3106</v>
      </c>
      <c r="R496" s="113" t="s">
        <v>4111</v>
      </c>
      <c r="S496" s="114">
        <v>43313</v>
      </c>
      <c r="U496" s="114">
        <v>43321.598707094898</v>
      </c>
      <c r="V496" s="113" t="s">
        <v>4112</v>
      </c>
      <c r="W496" s="113" t="s">
        <v>4113</v>
      </c>
      <c r="X496" s="112" t="b">
        <v>1</v>
      </c>
    </row>
    <row r="497" spans="1:25" ht="14.6" hidden="1" x14ac:dyDescent="0.4">
      <c r="A497" s="113" t="s">
        <v>619</v>
      </c>
      <c r="B497" s="113" t="s">
        <v>620</v>
      </c>
      <c r="C497" s="113" t="s">
        <v>620</v>
      </c>
      <c r="D497" s="112" t="b">
        <f t="shared" si="7"/>
        <v>1</v>
      </c>
      <c r="E497" s="113" t="s">
        <v>3106</v>
      </c>
      <c r="F497" s="113" t="s">
        <v>1160</v>
      </c>
      <c r="G497" s="113" t="s">
        <v>1183</v>
      </c>
      <c r="H497" s="113" t="s">
        <v>3113</v>
      </c>
      <c r="I497" s="113" t="s">
        <v>1442</v>
      </c>
      <c r="J497" s="113" t="s">
        <v>1160</v>
      </c>
      <c r="K497" s="113" t="s">
        <v>1183</v>
      </c>
      <c r="L497" s="113" t="s">
        <v>3113</v>
      </c>
      <c r="M497" s="113" t="s">
        <v>1442</v>
      </c>
      <c r="N497" s="113" t="s">
        <v>3108</v>
      </c>
      <c r="O497" s="113" t="s">
        <v>2722</v>
      </c>
      <c r="P497" s="113" t="s">
        <v>2722</v>
      </c>
      <c r="Q497" s="113" t="s">
        <v>3106</v>
      </c>
      <c r="R497" s="113" t="s">
        <v>4114</v>
      </c>
      <c r="S497" s="114">
        <v>43313</v>
      </c>
      <c r="U497" s="114">
        <v>43321.598707094898</v>
      </c>
      <c r="V497" s="113" t="s">
        <v>4115</v>
      </c>
      <c r="W497" s="113" t="s">
        <v>4116</v>
      </c>
      <c r="X497" s="112" t="b">
        <v>0</v>
      </c>
      <c r="Y497" s="117"/>
    </row>
    <row r="498" spans="1:25" ht="14.6" hidden="1" x14ac:dyDescent="0.4">
      <c r="A498" s="113" t="s">
        <v>877</v>
      </c>
      <c r="B498" s="113" t="s">
        <v>878</v>
      </c>
      <c r="C498" s="113" t="s">
        <v>878</v>
      </c>
      <c r="D498" s="112" t="b">
        <f t="shared" si="7"/>
        <v>1</v>
      </c>
      <c r="E498" s="113" t="s">
        <v>3106</v>
      </c>
      <c r="F498" s="113" t="s">
        <v>1452</v>
      </c>
      <c r="G498" s="113" t="s">
        <v>1453</v>
      </c>
      <c r="H498" s="113" t="s">
        <v>3143</v>
      </c>
      <c r="I498" s="113" t="s">
        <v>2184</v>
      </c>
      <c r="J498" s="113" t="s">
        <v>1452</v>
      </c>
      <c r="K498" s="113" t="s">
        <v>1453</v>
      </c>
      <c r="L498" s="113" t="s">
        <v>3143</v>
      </c>
      <c r="M498" s="113" t="s">
        <v>2184</v>
      </c>
      <c r="N498" s="113" t="s">
        <v>3108</v>
      </c>
      <c r="O498" s="113" t="s">
        <v>2722</v>
      </c>
      <c r="P498" s="113" t="s">
        <v>2722</v>
      </c>
      <c r="Q498" s="113" t="s">
        <v>3106</v>
      </c>
      <c r="R498" s="113" t="s">
        <v>4117</v>
      </c>
      <c r="S498" s="114">
        <v>43313</v>
      </c>
      <c r="U498" s="114">
        <v>43321.598707094898</v>
      </c>
      <c r="V498" s="113" t="s">
        <v>4118</v>
      </c>
      <c r="W498" s="113" t="s">
        <v>4119</v>
      </c>
      <c r="X498" s="112" t="b">
        <v>0</v>
      </c>
      <c r="Y498" s="117"/>
    </row>
    <row r="499" spans="1:25" ht="14.6" hidden="1" x14ac:dyDescent="0.4">
      <c r="A499" s="113" t="s">
        <v>621</v>
      </c>
      <c r="B499" s="113" t="s">
        <v>622</v>
      </c>
      <c r="C499" s="113" t="s">
        <v>622</v>
      </c>
      <c r="D499" s="112" t="b">
        <f t="shared" si="7"/>
        <v>1</v>
      </c>
      <c r="E499" s="113" t="s">
        <v>3106</v>
      </c>
      <c r="F499" s="113" t="s">
        <v>1160</v>
      </c>
      <c r="G499" s="113" t="s">
        <v>1163</v>
      </c>
      <c r="H499" s="113" t="s">
        <v>3230</v>
      </c>
      <c r="I499" s="113" t="s">
        <v>3671</v>
      </c>
      <c r="J499" s="113" t="s">
        <v>1160</v>
      </c>
      <c r="K499" s="113" t="s">
        <v>1163</v>
      </c>
      <c r="L499" s="113" t="s">
        <v>3230</v>
      </c>
      <c r="M499" s="113" t="s">
        <v>1814</v>
      </c>
      <c r="N499" s="113" t="s">
        <v>3108</v>
      </c>
      <c r="O499" s="113" t="s">
        <v>2722</v>
      </c>
      <c r="P499" s="113" t="s">
        <v>2722</v>
      </c>
      <c r="Q499" s="113" t="s">
        <v>3106</v>
      </c>
      <c r="R499" s="113" t="s">
        <v>4120</v>
      </c>
      <c r="S499" s="114">
        <v>43313</v>
      </c>
      <c r="U499" s="114">
        <v>43321.598707094898</v>
      </c>
      <c r="V499" s="113" t="s">
        <v>3673</v>
      </c>
      <c r="W499" s="113" t="s">
        <v>3674</v>
      </c>
      <c r="X499" s="112" t="b">
        <v>1</v>
      </c>
    </row>
    <row r="500" spans="1:25" ht="14.6" hidden="1" x14ac:dyDescent="0.4">
      <c r="A500" s="113" t="s">
        <v>260</v>
      </c>
      <c r="B500" s="113" t="s">
        <v>261</v>
      </c>
      <c r="C500" s="113" t="s">
        <v>261</v>
      </c>
      <c r="D500" s="112" t="b">
        <f t="shared" si="7"/>
        <v>1</v>
      </c>
      <c r="E500" s="113" t="s">
        <v>3106</v>
      </c>
      <c r="F500" s="113" t="s">
        <v>1160</v>
      </c>
      <c r="G500" s="113" t="s">
        <v>1246</v>
      </c>
      <c r="H500" s="113" t="s">
        <v>3107</v>
      </c>
      <c r="I500" s="113" t="s">
        <v>4121</v>
      </c>
      <c r="J500" s="113" t="s">
        <v>1160</v>
      </c>
      <c r="K500" s="113" t="s">
        <v>1246</v>
      </c>
      <c r="L500" s="113" t="s">
        <v>3107</v>
      </c>
      <c r="M500" s="113" t="s">
        <v>1464</v>
      </c>
      <c r="N500" s="113" t="s">
        <v>3108</v>
      </c>
      <c r="O500" s="113" t="s">
        <v>2722</v>
      </c>
      <c r="P500" s="113" t="s">
        <v>2722</v>
      </c>
      <c r="Q500" s="113" t="s">
        <v>3106</v>
      </c>
      <c r="R500" s="113" t="s">
        <v>4122</v>
      </c>
      <c r="S500" s="114">
        <v>43313</v>
      </c>
      <c r="U500" s="114">
        <v>43321.598707094898</v>
      </c>
      <c r="V500" s="113" t="s">
        <v>4123</v>
      </c>
      <c r="W500" s="113" t="s">
        <v>4124</v>
      </c>
      <c r="X500" s="112" t="b">
        <v>1</v>
      </c>
    </row>
    <row r="501" spans="1:25" ht="14.6" hidden="1" x14ac:dyDescent="0.4">
      <c r="A501" s="113" t="s">
        <v>163</v>
      </c>
      <c r="B501" s="113" t="s">
        <v>164</v>
      </c>
      <c r="C501" s="113" t="s">
        <v>164</v>
      </c>
      <c r="D501" s="112" t="b">
        <f t="shared" si="7"/>
        <v>1</v>
      </c>
      <c r="E501" s="113" t="s">
        <v>3106</v>
      </c>
      <c r="F501" s="113" t="s">
        <v>1160</v>
      </c>
      <c r="G501" s="113" t="s">
        <v>1161</v>
      </c>
      <c r="H501" s="113" t="s">
        <v>3132</v>
      </c>
      <c r="I501" s="113" t="s">
        <v>4125</v>
      </c>
      <c r="J501" s="113" t="s">
        <v>1160</v>
      </c>
      <c r="K501" s="113" t="s">
        <v>1161</v>
      </c>
      <c r="L501" s="113" t="s">
        <v>3132</v>
      </c>
      <c r="M501" s="113" t="s">
        <v>1354</v>
      </c>
      <c r="N501" s="113" t="s">
        <v>3108</v>
      </c>
      <c r="O501" s="113" t="s">
        <v>2722</v>
      </c>
      <c r="P501" s="113" t="s">
        <v>2722</v>
      </c>
      <c r="Q501" s="113" t="s">
        <v>3106</v>
      </c>
      <c r="R501" s="113" t="s">
        <v>4126</v>
      </c>
      <c r="S501" s="114">
        <v>43313</v>
      </c>
      <c r="U501" s="114">
        <v>43321.598707094898</v>
      </c>
      <c r="V501" s="113" t="s">
        <v>4127</v>
      </c>
      <c r="W501" s="113" t="s">
        <v>4128</v>
      </c>
      <c r="X501" s="112" t="b">
        <v>0</v>
      </c>
      <c r="Y501" s="117" t="s">
        <v>1089</v>
      </c>
    </row>
    <row r="502" spans="1:25" ht="14.6" hidden="1" x14ac:dyDescent="0.4">
      <c r="A502" s="113" t="s">
        <v>783</v>
      </c>
      <c r="B502" s="113" t="s">
        <v>784</v>
      </c>
      <c r="C502" s="113" t="s">
        <v>784</v>
      </c>
      <c r="D502" s="112" t="b">
        <f t="shared" si="7"/>
        <v>1</v>
      </c>
      <c r="E502" s="113" t="s">
        <v>3106</v>
      </c>
      <c r="F502" s="113" t="s">
        <v>1160</v>
      </c>
      <c r="G502" s="113" t="s">
        <v>1183</v>
      </c>
      <c r="H502" s="113" t="s">
        <v>3113</v>
      </c>
      <c r="I502" s="113" t="s">
        <v>3114</v>
      </c>
      <c r="J502" s="113" t="s">
        <v>1372</v>
      </c>
      <c r="K502" s="113" t="s">
        <v>1703</v>
      </c>
      <c r="L502" s="113" t="s">
        <v>4129</v>
      </c>
      <c r="M502" s="113" t="s">
        <v>2112</v>
      </c>
      <c r="N502" s="113" t="s">
        <v>3108</v>
      </c>
      <c r="O502" s="113" t="s">
        <v>2722</v>
      </c>
      <c r="P502" s="113" t="s">
        <v>2722</v>
      </c>
      <c r="Q502" s="113" t="s">
        <v>3106</v>
      </c>
      <c r="R502" s="113" t="s">
        <v>4130</v>
      </c>
      <c r="S502" s="114">
        <v>43313</v>
      </c>
      <c r="U502" s="114">
        <v>43321.598707094898</v>
      </c>
      <c r="V502" s="113" t="s">
        <v>4131</v>
      </c>
      <c r="W502" s="113" t="s">
        <v>4132</v>
      </c>
      <c r="X502" s="112" t="b">
        <v>1</v>
      </c>
    </row>
    <row r="503" spans="1:25" ht="14.6" hidden="1" x14ac:dyDescent="0.4">
      <c r="A503" s="113" t="s">
        <v>381</v>
      </c>
      <c r="B503" s="113" t="s">
        <v>382</v>
      </c>
      <c r="C503" s="113" t="s">
        <v>382</v>
      </c>
      <c r="D503" s="112" t="b">
        <f t="shared" si="7"/>
        <v>1</v>
      </c>
      <c r="E503" s="113" t="s">
        <v>3106</v>
      </c>
      <c r="F503" s="113" t="s">
        <v>1258</v>
      </c>
      <c r="G503" s="113" t="s">
        <v>1583</v>
      </c>
      <c r="H503" s="113" t="s">
        <v>3415</v>
      </c>
      <c r="I503" s="113" t="s">
        <v>4133</v>
      </c>
      <c r="J503" s="113" t="s">
        <v>1258</v>
      </c>
      <c r="K503" s="113" t="s">
        <v>1583</v>
      </c>
      <c r="L503" s="113" t="s">
        <v>3415</v>
      </c>
      <c r="M503" s="113" t="s">
        <v>1585</v>
      </c>
      <c r="N503" s="113" t="s">
        <v>3108</v>
      </c>
      <c r="O503" s="113" t="s">
        <v>2722</v>
      </c>
      <c r="P503" s="113" t="s">
        <v>2722</v>
      </c>
      <c r="Q503" s="113" t="s">
        <v>3106</v>
      </c>
      <c r="R503" s="113" t="s">
        <v>4134</v>
      </c>
      <c r="S503" s="114">
        <v>43313</v>
      </c>
      <c r="U503" s="114">
        <v>43321.598707094898</v>
      </c>
      <c r="V503" s="113" t="s">
        <v>4135</v>
      </c>
      <c r="W503" s="113" t="s">
        <v>4136</v>
      </c>
      <c r="X503" s="112" t="b">
        <v>1</v>
      </c>
      <c r="Y503" s="117" t="s">
        <v>1089</v>
      </c>
    </row>
    <row r="504" spans="1:25" ht="14.6" hidden="1" x14ac:dyDescent="0.4">
      <c r="A504" s="113" t="s">
        <v>691</v>
      </c>
      <c r="B504" s="113" t="s">
        <v>692</v>
      </c>
      <c r="C504" s="113" t="s">
        <v>692</v>
      </c>
      <c r="D504" s="112" t="b">
        <f t="shared" si="7"/>
        <v>1</v>
      </c>
      <c r="E504" s="113" t="s">
        <v>3106</v>
      </c>
      <c r="F504" s="113" t="s">
        <v>1160</v>
      </c>
      <c r="G504" s="113" t="s">
        <v>1246</v>
      </c>
      <c r="H504" s="113" t="s">
        <v>3107</v>
      </c>
      <c r="I504" s="113" t="s">
        <v>4137</v>
      </c>
      <c r="J504" s="113" t="s">
        <v>1160</v>
      </c>
      <c r="K504" s="113" t="s">
        <v>1179</v>
      </c>
      <c r="L504" s="113" t="s">
        <v>3190</v>
      </c>
      <c r="M504" s="113" t="s">
        <v>2000</v>
      </c>
      <c r="N504" s="113" t="s">
        <v>3108</v>
      </c>
      <c r="O504" s="113" t="s">
        <v>2722</v>
      </c>
      <c r="P504" s="113" t="s">
        <v>2722</v>
      </c>
      <c r="Q504" s="113" t="s">
        <v>3106</v>
      </c>
      <c r="R504" s="113" t="s">
        <v>4138</v>
      </c>
      <c r="S504" s="114">
        <v>43313</v>
      </c>
      <c r="U504" s="114">
        <v>43321.598707094898</v>
      </c>
      <c r="V504" s="113" t="s">
        <v>4139</v>
      </c>
      <c r="W504" s="113" t="s">
        <v>4140</v>
      </c>
      <c r="X504" s="112" t="b">
        <v>0</v>
      </c>
      <c r="Y504" s="117"/>
    </row>
    <row r="505" spans="1:25" ht="14.6" hidden="1" x14ac:dyDescent="0.4">
      <c r="A505" s="113" t="s">
        <v>43</v>
      </c>
      <c r="B505" s="113" t="s">
        <v>44</v>
      </c>
      <c r="C505" s="113" t="s">
        <v>44</v>
      </c>
      <c r="D505" s="112" t="b">
        <f t="shared" si="7"/>
        <v>1</v>
      </c>
      <c r="E505" s="113" t="s">
        <v>3106</v>
      </c>
      <c r="F505" s="113" t="s">
        <v>1160</v>
      </c>
      <c r="G505" s="113" t="s">
        <v>1183</v>
      </c>
      <c r="H505" s="113" t="s">
        <v>3113</v>
      </c>
      <c r="I505" s="113"/>
      <c r="J505" s="113" t="s">
        <v>1160</v>
      </c>
      <c r="K505" s="113" t="s">
        <v>1183</v>
      </c>
      <c r="L505" s="113" t="s">
        <v>3113</v>
      </c>
      <c r="M505" s="113" t="s">
        <v>1208</v>
      </c>
      <c r="N505" s="113" t="s">
        <v>3108</v>
      </c>
      <c r="O505" s="113" t="s">
        <v>2722</v>
      </c>
      <c r="P505" s="113" t="s">
        <v>2722</v>
      </c>
      <c r="Q505" s="113" t="s">
        <v>3106</v>
      </c>
      <c r="R505" s="113" t="s">
        <v>4141</v>
      </c>
      <c r="S505" s="114">
        <v>43313</v>
      </c>
      <c r="U505" s="114">
        <v>43321.598707094898</v>
      </c>
      <c r="V505" s="113" t="s">
        <v>4142</v>
      </c>
      <c r="W505" s="113" t="s">
        <v>4143</v>
      </c>
      <c r="X505" s="112" t="b">
        <v>1</v>
      </c>
      <c r="Y505" s="129" t="s">
        <v>1101</v>
      </c>
    </row>
    <row r="506" spans="1:25" ht="14.6" hidden="1" x14ac:dyDescent="0.4">
      <c r="A506" s="113" t="s">
        <v>724</v>
      </c>
      <c r="B506" s="113" t="s">
        <v>725</v>
      </c>
      <c r="C506" s="113" t="s">
        <v>725</v>
      </c>
      <c r="D506" s="112" t="b">
        <f t="shared" si="7"/>
        <v>1</v>
      </c>
      <c r="E506" s="113" t="s">
        <v>3106</v>
      </c>
      <c r="F506" s="113" t="s">
        <v>1160</v>
      </c>
      <c r="G506" s="113" t="s">
        <v>1246</v>
      </c>
      <c r="H506" s="113" t="s">
        <v>3107</v>
      </c>
      <c r="I506" s="113" t="s">
        <v>4144</v>
      </c>
      <c r="J506" s="113" t="s">
        <v>1160</v>
      </c>
      <c r="K506" s="113" t="s">
        <v>1246</v>
      </c>
      <c r="L506" s="113" t="s">
        <v>3107</v>
      </c>
      <c r="M506" s="113" t="s">
        <v>2051</v>
      </c>
      <c r="N506" s="113" t="s">
        <v>3108</v>
      </c>
      <c r="O506" s="113" t="s">
        <v>2722</v>
      </c>
      <c r="P506" s="113" t="s">
        <v>2722</v>
      </c>
      <c r="Q506" s="113" t="s">
        <v>3106</v>
      </c>
      <c r="R506" s="113" t="s">
        <v>4145</v>
      </c>
      <c r="S506" s="114">
        <v>43313</v>
      </c>
      <c r="U506" s="114">
        <v>43321.598707094898</v>
      </c>
      <c r="V506" s="113"/>
      <c r="W506" s="113" t="s">
        <v>4146</v>
      </c>
      <c r="X506" s="112" t="b">
        <v>1</v>
      </c>
    </row>
    <row r="507" spans="1:25" ht="14.6" hidden="1" x14ac:dyDescent="0.4">
      <c r="A507" s="113" t="s">
        <v>673</v>
      </c>
      <c r="B507" s="113" t="s">
        <v>674</v>
      </c>
      <c r="C507" s="113" t="s">
        <v>674</v>
      </c>
      <c r="D507" s="112" t="b">
        <f t="shared" si="7"/>
        <v>1</v>
      </c>
      <c r="E507" s="113" t="s">
        <v>3106</v>
      </c>
      <c r="F507" s="113" t="s">
        <v>1452</v>
      </c>
      <c r="G507" s="113" t="s">
        <v>1890</v>
      </c>
      <c r="H507" s="113" t="s">
        <v>3343</v>
      </c>
      <c r="I507" s="113" t="s">
        <v>4147</v>
      </c>
      <c r="J507" s="113" t="s">
        <v>1452</v>
      </c>
      <c r="K507" s="113" t="s">
        <v>1890</v>
      </c>
      <c r="L507" s="113" t="s">
        <v>3343</v>
      </c>
      <c r="M507" s="113" t="s">
        <v>1970</v>
      </c>
      <c r="N507" s="113" t="s">
        <v>3108</v>
      </c>
      <c r="O507" s="113" t="s">
        <v>2722</v>
      </c>
      <c r="P507" s="113" t="s">
        <v>2722</v>
      </c>
      <c r="Q507" s="113" t="s">
        <v>3106</v>
      </c>
      <c r="R507" s="113" t="s">
        <v>4148</v>
      </c>
      <c r="S507" s="114">
        <v>43313</v>
      </c>
      <c r="U507" s="114">
        <v>43321.598707094898</v>
      </c>
      <c r="V507" s="113" t="s">
        <v>4149</v>
      </c>
      <c r="W507" s="113" t="s">
        <v>4150</v>
      </c>
      <c r="X507" s="112" t="b">
        <v>0</v>
      </c>
      <c r="Y507" s="117" t="s">
        <v>1101</v>
      </c>
    </row>
    <row r="508" spans="1:25" ht="14.6" hidden="1" x14ac:dyDescent="0.4">
      <c r="A508" s="113" t="s">
        <v>1021</v>
      </c>
      <c r="B508" s="113" t="s">
        <v>1022</v>
      </c>
      <c r="C508" s="113" t="s">
        <v>1022</v>
      </c>
      <c r="D508" s="112" t="b">
        <f t="shared" si="7"/>
        <v>1</v>
      </c>
      <c r="E508" s="113" t="s">
        <v>3106</v>
      </c>
      <c r="F508" s="113" t="s">
        <v>1396</v>
      </c>
      <c r="G508" s="113" t="s">
        <v>1843</v>
      </c>
      <c r="H508" s="113" t="s">
        <v>3709</v>
      </c>
      <c r="I508" s="113" t="s">
        <v>4151</v>
      </c>
      <c r="J508" s="113" t="s">
        <v>1396</v>
      </c>
      <c r="K508" s="113" t="s">
        <v>1843</v>
      </c>
      <c r="L508" s="113" t="s">
        <v>3709</v>
      </c>
      <c r="M508" s="113" t="s">
        <v>2292</v>
      </c>
      <c r="N508" s="113" t="s">
        <v>3108</v>
      </c>
      <c r="O508" s="113" t="s">
        <v>2722</v>
      </c>
      <c r="P508" s="113" t="s">
        <v>2722</v>
      </c>
      <c r="Q508" s="113" t="s">
        <v>3106</v>
      </c>
      <c r="R508" s="113" t="s">
        <v>4152</v>
      </c>
      <c r="S508" s="114">
        <v>43313</v>
      </c>
      <c r="U508" s="114">
        <v>43321.598707094898</v>
      </c>
      <c r="V508" s="113" t="s">
        <v>4153</v>
      </c>
      <c r="W508" s="113" t="s">
        <v>4154</v>
      </c>
      <c r="X508" s="112" t="b">
        <v>0</v>
      </c>
      <c r="Y508" s="117" t="s">
        <v>1101</v>
      </c>
    </row>
    <row r="509" spans="1:25" ht="14.6" hidden="1" x14ac:dyDescent="0.4">
      <c r="A509" s="113" t="s">
        <v>138</v>
      </c>
      <c r="B509" s="113" t="s">
        <v>139</v>
      </c>
      <c r="C509" s="113" t="s">
        <v>139</v>
      </c>
      <c r="D509" s="112" t="b">
        <f t="shared" si="7"/>
        <v>1</v>
      </c>
      <c r="E509" s="113" t="s">
        <v>3106</v>
      </c>
      <c r="F509" s="113" t="s">
        <v>1160</v>
      </c>
      <c r="G509" s="113" t="s">
        <v>1183</v>
      </c>
      <c r="H509" s="113" t="s">
        <v>3113</v>
      </c>
      <c r="I509" s="113" t="s">
        <v>1312</v>
      </c>
      <c r="J509" s="113" t="s">
        <v>1160</v>
      </c>
      <c r="K509" s="113" t="s">
        <v>1183</v>
      </c>
      <c r="L509" s="113" t="s">
        <v>3113</v>
      </c>
      <c r="M509" s="113" t="s">
        <v>1312</v>
      </c>
      <c r="N509" s="113" t="s">
        <v>3108</v>
      </c>
      <c r="O509" s="113" t="s">
        <v>2722</v>
      </c>
      <c r="P509" s="113" t="s">
        <v>2722</v>
      </c>
      <c r="Q509" s="113" t="s">
        <v>3106</v>
      </c>
      <c r="R509" s="113" t="s">
        <v>4155</v>
      </c>
      <c r="S509" s="114">
        <v>43313</v>
      </c>
      <c r="U509" s="114">
        <v>43321.598707094898</v>
      </c>
      <c r="V509" s="113"/>
      <c r="W509" s="113"/>
      <c r="X509" s="112" t="b">
        <v>0</v>
      </c>
      <c r="Y509" s="117"/>
    </row>
    <row r="510" spans="1:25" ht="14.6" hidden="1" x14ac:dyDescent="0.4">
      <c r="A510" s="113" t="s">
        <v>211</v>
      </c>
      <c r="B510" s="113" t="s">
        <v>212</v>
      </c>
      <c r="C510" s="113" t="s">
        <v>212</v>
      </c>
      <c r="D510" s="112" t="b">
        <f t="shared" si="7"/>
        <v>1</v>
      </c>
      <c r="E510" s="113" t="s">
        <v>3106</v>
      </c>
      <c r="F510" s="113" t="s">
        <v>1160</v>
      </c>
      <c r="G510" s="113" t="s">
        <v>1163</v>
      </c>
      <c r="H510" s="113" t="s">
        <v>3230</v>
      </c>
      <c r="I510" s="113" t="s">
        <v>3675</v>
      </c>
      <c r="J510" s="113" t="s">
        <v>1258</v>
      </c>
      <c r="K510" s="113" t="s">
        <v>1338</v>
      </c>
      <c r="L510" s="113" t="s">
        <v>3377</v>
      </c>
      <c r="M510" s="113" t="s">
        <v>1403</v>
      </c>
      <c r="N510" s="113" t="s">
        <v>3108</v>
      </c>
      <c r="O510" s="113" t="s">
        <v>2722</v>
      </c>
      <c r="P510" s="113" t="s">
        <v>2722</v>
      </c>
      <c r="Q510" s="113" t="s">
        <v>3106</v>
      </c>
      <c r="R510" s="113" t="s">
        <v>4156</v>
      </c>
      <c r="S510" s="114">
        <v>43313</v>
      </c>
      <c r="U510" s="114">
        <v>43321.598707094898</v>
      </c>
      <c r="V510" s="113" t="s">
        <v>3677</v>
      </c>
      <c r="W510" s="113" t="s">
        <v>3678</v>
      </c>
      <c r="X510" s="112" t="b">
        <v>1</v>
      </c>
      <c r="Y510" s="112" t="s">
        <v>1050</v>
      </c>
    </row>
    <row r="511" spans="1:25" ht="14.6" hidden="1" x14ac:dyDescent="0.4">
      <c r="A511" s="113" t="s">
        <v>615</v>
      </c>
      <c r="B511" s="113" t="s">
        <v>616</v>
      </c>
      <c r="C511" s="113" t="s">
        <v>4157</v>
      </c>
      <c r="D511" s="112" t="b">
        <f t="shared" si="7"/>
        <v>0</v>
      </c>
      <c r="E511" s="113" t="s">
        <v>3106</v>
      </c>
      <c r="F511" s="113" t="s">
        <v>1160</v>
      </c>
      <c r="G511" s="113" t="s">
        <v>1179</v>
      </c>
      <c r="H511" s="113" t="s">
        <v>3190</v>
      </c>
      <c r="I511" s="113" t="s">
        <v>4158</v>
      </c>
      <c r="J511" s="113" t="s">
        <v>1160</v>
      </c>
      <c r="K511" s="113" t="s">
        <v>1179</v>
      </c>
      <c r="L511" s="113" t="s">
        <v>3190</v>
      </c>
      <c r="M511" s="113" t="s">
        <v>1809</v>
      </c>
      <c r="N511" s="113" t="s">
        <v>3108</v>
      </c>
      <c r="O511" s="113" t="s">
        <v>2722</v>
      </c>
      <c r="P511" s="113" t="s">
        <v>2722</v>
      </c>
      <c r="Q511" s="113" t="s">
        <v>3106</v>
      </c>
      <c r="R511" s="113" t="s">
        <v>4159</v>
      </c>
      <c r="S511" s="114">
        <v>43313</v>
      </c>
      <c r="U511" s="114">
        <v>43321.598707094898</v>
      </c>
      <c r="V511" s="113" t="s">
        <v>4160</v>
      </c>
      <c r="W511" s="113" t="s">
        <v>4161</v>
      </c>
      <c r="X511" s="112" t="b">
        <v>0</v>
      </c>
      <c r="Y511" s="117"/>
    </row>
    <row r="512" spans="1:25" ht="14.6" hidden="1" x14ac:dyDescent="0.4">
      <c r="A512" s="113" t="s">
        <v>631</v>
      </c>
      <c r="B512" s="113" t="s">
        <v>632</v>
      </c>
      <c r="C512" s="113" t="s">
        <v>632</v>
      </c>
      <c r="D512" s="112" t="b">
        <f t="shared" si="7"/>
        <v>1</v>
      </c>
      <c r="E512" s="113" t="s">
        <v>3106</v>
      </c>
      <c r="F512" s="113" t="s">
        <v>1160</v>
      </c>
      <c r="G512" s="113" t="s">
        <v>1187</v>
      </c>
      <c r="H512" s="113" t="s">
        <v>3118</v>
      </c>
      <c r="I512" s="113" t="s">
        <v>4162</v>
      </c>
      <c r="J512" s="113" t="s">
        <v>1591</v>
      </c>
      <c r="K512" s="113" t="s">
        <v>1827</v>
      </c>
      <c r="L512" s="113" t="s">
        <v>3245</v>
      </c>
      <c r="M512" s="113" t="s">
        <v>1828</v>
      </c>
      <c r="N512" s="113" t="s">
        <v>3108</v>
      </c>
      <c r="O512" s="113" t="s">
        <v>2722</v>
      </c>
      <c r="P512" s="113" t="s">
        <v>2722</v>
      </c>
      <c r="Q512" s="113" t="s">
        <v>3106</v>
      </c>
      <c r="R512" s="113" t="s">
        <v>4163</v>
      </c>
      <c r="S512" s="114">
        <v>43313</v>
      </c>
      <c r="U512" s="114">
        <v>43321.598707094898</v>
      </c>
      <c r="V512" s="113" t="s">
        <v>4164</v>
      </c>
      <c r="W512" s="113" t="s">
        <v>4165</v>
      </c>
      <c r="X512" s="112" t="b">
        <v>1</v>
      </c>
    </row>
    <row r="513" spans="1:25" ht="14.6" hidden="1" x14ac:dyDescent="0.4">
      <c r="A513" s="113" t="s">
        <v>274</v>
      </c>
      <c r="B513" s="113" t="s">
        <v>275</v>
      </c>
      <c r="C513" s="113" t="s">
        <v>275</v>
      </c>
      <c r="D513" s="112" t="b">
        <f t="shared" si="7"/>
        <v>1</v>
      </c>
      <c r="E513" s="113" t="s">
        <v>3106</v>
      </c>
      <c r="F513" s="113" t="s">
        <v>1452</v>
      </c>
      <c r="G513" s="113" t="s">
        <v>1453</v>
      </c>
      <c r="H513" s="113" t="s">
        <v>3143</v>
      </c>
      <c r="I513" s="113" t="s">
        <v>1484</v>
      </c>
      <c r="J513" s="113" t="s">
        <v>1452</v>
      </c>
      <c r="K513" s="113" t="s">
        <v>1453</v>
      </c>
      <c r="L513" s="113" t="s">
        <v>3143</v>
      </c>
      <c r="M513" s="113" t="s">
        <v>1484</v>
      </c>
      <c r="N513" s="113" t="s">
        <v>3108</v>
      </c>
      <c r="O513" s="113" t="s">
        <v>2722</v>
      </c>
      <c r="P513" s="113" t="s">
        <v>2722</v>
      </c>
      <c r="Q513" s="113" t="s">
        <v>3106</v>
      </c>
      <c r="R513" s="113" t="s">
        <v>4166</v>
      </c>
      <c r="S513" s="114">
        <v>43313</v>
      </c>
      <c r="U513" s="114">
        <v>43321.598707094898</v>
      </c>
      <c r="V513" s="113" t="s">
        <v>4167</v>
      </c>
      <c r="W513" s="113" t="s">
        <v>4168</v>
      </c>
      <c r="X513" s="112" t="b">
        <v>1</v>
      </c>
      <c r="Y513" s="129" t="s">
        <v>1101</v>
      </c>
    </row>
    <row r="514" spans="1:25" ht="14.6" hidden="1" x14ac:dyDescent="0.4">
      <c r="A514" s="113" t="s">
        <v>274</v>
      </c>
      <c r="B514" s="113" t="s">
        <v>276</v>
      </c>
      <c r="C514" s="113" t="s">
        <v>275</v>
      </c>
      <c r="D514" s="112" t="b">
        <f t="shared" si="7"/>
        <v>0</v>
      </c>
      <c r="E514" s="113" t="s">
        <v>3106</v>
      </c>
      <c r="F514" s="113" t="s">
        <v>1452</v>
      </c>
      <c r="G514" s="113" t="s">
        <v>1453</v>
      </c>
      <c r="H514" s="113" t="s">
        <v>3143</v>
      </c>
      <c r="I514" s="113" t="s">
        <v>1484</v>
      </c>
      <c r="J514" s="113" t="s">
        <v>1452</v>
      </c>
      <c r="K514" s="113" t="s">
        <v>1453</v>
      </c>
      <c r="L514" s="113" t="s">
        <v>3143</v>
      </c>
      <c r="M514" s="113" t="s">
        <v>1485</v>
      </c>
      <c r="N514" s="113" t="s">
        <v>3108</v>
      </c>
      <c r="O514" s="113" t="s">
        <v>2722</v>
      </c>
      <c r="P514" s="113" t="s">
        <v>2722</v>
      </c>
      <c r="Q514" s="113" t="s">
        <v>3106</v>
      </c>
      <c r="R514" s="113" t="s">
        <v>4166</v>
      </c>
      <c r="S514" s="114">
        <v>43313</v>
      </c>
      <c r="U514" s="114">
        <v>43321.598707094898</v>
      </c>
      <c r="V514" s="113" t="s">
        <v>4167</v>
      </c>
      <c r="W514" s="113" t="s">
        <v>4168</v>
      </c>
      <c r="X514" s="112" t="b">
        <v>0</v>
      </c>
      <c r="Y514" s="129" t="s">
        <v>1101</v>
      </c>
    </row>
    <row r="515" spans="1:25" ht="14.6" hidden="1" x14ac:dyDescent="0.4">
      <c r="A515" s="113" t="s">
        <v>511</v>
      </c>
      <c r="B515" s="113" t="s">
        <v>512</v>
      </c>
      <c r="C515" s="113" t="s">
        <v>512</v>
      </c>
      <c r="D515" s="112" t="b">
        <f t="shared" ref="D515:D578" si="8">B515=C515</f>
        <v>1</v>
      </c>
      <c r="E515" s="113" t="s">
        <v>3106</v>
      </c>
      <c r="F515" s="113" t="s">
        <v>1396</v>
      </c>
      <c r="G515" s="113" t="s">
        <v>1397</v>
      </c>
      <c r="H515" s="113" t="s">
        <v>3176</v>
      </c>
      <c r="I515" s="113" t="s">
        <v>1730</v>
      </c>
      <c r="J515" s="113" t="s">
        <v>1396</v>
      </c>
      <c r="K515" s="113" t="s">
        <v>1397</v>
      </c>
      <c r="L515" s="113" t="s">
        <v>3176</v>
      </c>
      <c r="M515" s="113" t="s">
        <v>1730</v>
      </c>
      <c r="N515" s="113" t="s">
        <v>3108</v>
      </c>
      <c r="O515" s="113" t="s">
        <v>2722</v>
      </c>
      <c r="P515" s="113" t="s">
        <v>2722</v>
      </c>
      <c r="Q515" s="113" t="s">
        <v>3106</v>
      </c>
      <c r="R515" s="113" t="s">
        <v>4169</v>
      </c>
      <c r="S515" s="114">
        <v>43313</v>
      </c>
      <c r="U515" s="114">
        <v>43321.598707094898</v>
      </c>
      <c r="V515" s="113" t="s">
        <v>4170</v>
      </c>
      <c r="W515" s="113" t="s">
        <v>4171</v>
      </c>
      <c r="X515" s="112" t="b">
        <v>1</v>
      </c>
      <c r="Y515" s="129" t="s">
        <v>1101</v>
      </c>
    </row>
    <row r="516" spans="1:25" ht="14.6" hidden="1" x14ac:dyDescent="0.4">
      <c r="A516" s="113" t="s">
        <v>108</v>
      </c>
      <c r="B516" s="113" t="s">
        <v>109</v>
      </c>
      <c r="C516" s="113" t="s">
        <v>109</v>
      </c>
      <c r="D516" s="112" t="b">
        <f t="shared" si="8"/>
        <v>1</v>
      </c>
      <c r="E516" s="113" t="s">
        <v>3106</v>
      </c>
      <c r="F516" s="113" t="s">
        <v>1160</v>
      </c>
      <c r="G516" s="113" t="s">
        <v>1187</v>
      </c>
      <c r="H516" s="113" t="s">
        <v>3118</v>
      </c>
      <c r="I516" s="113" t="s">
        <v>4172</v>
      </c>
      <c r="J516" s="113" t="s">
        <v>1160</v>
      </c>
      <c r="K516" s="113" t="s">
        <v>1187</v>
      </c>
      <c r="L516" s="113" t="s">
        <v>3118</v>
      </c>
      <c r="M516" s="113" t="s">
        <v>1282</v>
      </c>
      <c r="N516" s="113" t="s">
        <v>3108</v>
      </c>
      <c r="O516" s="113" t="s">
        <v>2722</v>
      </c>
      <c r="P516" s="113" t="s">
        <v>2722</v>
      </c>
      <c r="Q516" s="113" t="s">
        <v>3106</v>
      </c>
      <c r="R516" s="113" t="s">
        <v>4173</v>
      </c>
      <c r="S516" s="114">
        <v>43313</v>
      </c>
      <c r="U516" s="114">
        <v>43321.598707094898</v>
      </c>
      <c r="V516" s="113" t="s">
        <v>4174</v>
      </c>
      <c r="W516" s="113" t="s">
        <v>4175</v>
      </c>
      <c r="X516" s="112" t="b">
        <v>0</v>
      </c>
      <c r="Y516" s="129" t="s">
        <v>1101</v>
      </c>
    </row>
    <row r="517" spans="1:25" ht="14.6" hidden="1" x14ac:dyDescent="0.4">
      <c r="A517" s="113" t="s">
        <v>988</v>
      </c>
      <c r="B517" s="113" t="s">
        <v>989</v>
      </c>
      <c r="C517" s="113" t="s">
        <v>989</v>
      </c>
      <c r="D517" s="112" t="b">
        <f t="shared" si="8"/>
        <v>1</v>
      </c>
      <c r="E517" s="113" t="s">
        <v>3106</v>
      </c>
      <c r="F517" s="113" t="s">
        <v>1367</v>
      </c>
      <c r="G517" s="113" t="s">
        <v>1368</v>
      </c>
      <c r="H517" s="113" t="s">
        <v>4176</v>
      </c>
      <c r="I517" s="113" t="s">
        <v>4177</v>
      </c>
      <c r="J517" s="113" t="s">
        <v>1367</v>
      </c>
      <c r="K517" s="113" t="s">
        <v>1368</v>
      </c>
      <c r="L517" s="113" t="s">
        <v>4176</v>
      </c>
      <c r="M517" s="113" t="s">
        <v>2266</v>
      </c>
      <c r="N517" s="113" t="s">
        <v>3108</v>
      </c>
      <c r="O517" s="113" t="s">
        <v>2722</v>
      </c>
      <c r="P517" s="113" t="s">
        <v>2722</v>
      </c>
      <c r="Q517" s="113" t="s">
        <v>3106</v>
      </c>
      <c r="R517" s="113" t="s">
        <v>4178</v>
      </c>
      <c r="S517" s="114">
        <v>43313</v>
      </c>
      <c r="U517" s="114">
        <v>43321.598707094898</v>
      </c>
      <c r="V517" s="113" t="s">
        <v>4179</v>
      </c>
      <c r="W517" s="113" t="s">
        <v>4180</v>
      </c>
      <c r="X517" s="112" t="b">
        <v>0</v>
      </c>
      <c r="Y517" s="117"/>
    </row>
    <row r="518" spans="1:25" ht="14.6" hidden="1" x14ac:dyDescent="0.4">
      <c r="A518" s="113" t="s">
        <v>114</v>
      </c>
      <c r="B518" s="113" t="s">
        <v>115</v>
      </c>
      <c r="C518" s="113" t="s">
        <v>115</v>
      </c>
      <c r="D518" s="112" t="b">
        <f t="shared" si="8"/>
        <v>1</v>
      </c>
      <c r="E518" s="113" t="s">
        <v>3106</v>
      </c>
      <c r="F518" s="113" t="s">
        <v>1160</v>
      </c>
      <c r="G518" s="113" t="s">
        <v>1285</v>
      </c>
      <c r="H518" s="113" t="s">
        <v>3236</v>
      </c>
      <c r="I518" s="113"/>
      <c r="J518" s="113" t="s">
        <v>1160</v>
      </c>
      <c r="K518" s="113" t="s">
        <v>1285</v>
      </c>
      <c r="L518" s="113" t="s">
        <v>3236</v>
      </c>
      <c r="M518" s="113" t="s">
        <v>1286</v>
      </c>
      <c r="N518" s="113" t="s">
        <v>3108</v>
      </c>
      <c r="O518" s="113" t="s">
        <v>2722</v>
      </c>
      <c r="P518" s="113" t="s">
        <v>2722</v>
      </c>
      <c r="Q518" s="113" t="s">
        <v>3106</v>
      </c>
      <c r="R518" s="113" t="s">
        <v>4181</v>
      </c>
      <c r="S518" s="114">
        <v>43313</v>
      </c>
      <c r="U518" s="114">
        <v>43321.598707094898</v>
      </c>
      <c r="V518" s="113"/>
      <c r="W518" s="113"/>
      <c r="X518" s="112" t="b">
        <v>0</v>
      </c>
      <c r="Y518" s="117" t="s">
        <v>1109</v>
      </c>
    </row>
    <row r="519" spans="1:25" ht="14.6" hidden="1" x14ac:dyDescent="0.4">
      <c r="A519" s="113" t="s">
        <v>389</v>
      </c>
      <c r="B519" s="113" t="s">
        <v>390</v>
      </c>
      <c r="C519" s="113" t="s">
        <v>390</v>
      </c>
      <c r="D519" s="112" t="b">
        <f t="shared" si="8"/>
        <v>1</v>
      </c>
      <c r="E519" s="113" t="s">
        <v>3106</v>
      </c>
      <c r="F519" s="113" t="s">
        <v>1196</v>
      </c>
      <c r="G519" s="113" t="s">
        <v>1595</v>
      </c>
      <c r="H519" s="113" t="s">
        <v>4182</v>
      </c>
      <c r="I519" s="113" t="s">
        <v>1598</v>
      </c>
      <c r="J519" s="113" t="s">
        <v>1196</v>
      </c>
      <c r="K519" s="113" t="s">
        <v>1595</v>
      </c>
      <c r="L519" s="113" t="s">
        <v>4182</v>
      </c>
      <c r="M519" s="113" t="s">
        <v>1598</v>
      </c>
      <c r="N519" s="113" t="s">
        <v>3108</v>
      </c>
      <c r="O519" s="113" t="s">
        <v>2722</v>
      </c>
      <c r="P519" s="113" t="s">
        <v>2722</v>
      </c>
      <c r="Q519" s="113" t="s">
        <v>3106</v>
      </c>
      <c r="R519" s="113" t="s">
        <v>4183</v>
      </c>
      <c r="S519" s="114">
        <v>43313</v>
      </c>
      <c r="U519" s="114">
        <v>43321.598707094898</v>
      </c>
      <c r="V519" s="113" t="s">
        <v>4184</v>
      </c>
      <c r="W519" s="113" t="s">
        <v>4185</v>
      </c>
      <c r="X519" s="112" t="b">
        <v>0</v>
      </c>
      <c r="Y519" s="117" t="s">
        <v>1089</v>
      </c>
    </row>
    <row r="520" spans="1:25" ht="14.6" hidden="1" x14ac:dyDescent="0.4">
      <c r="A520" s="113" t="s">
        <v>37</v>
      </c>
      <c r="B520" s="113" t="s">
        <v>38</v>
      </c>
      <c r="C520" s="113" t="s">
        <v>38</v>
      </c>
      <c r="D520" s="112" t="b">
        <f t="shared" si="8"/>
        <v>1</v>
      </c>
      <c r="E520" s="113" t="s">
        <v>3106</v>
      </c>
      <c r="F520" s="113" t="s">
        <v>1160</v>
      </c>
      <c r="G520" s="113" t="s">
        <v>1183</v>
      </c>
      <c r="H520" s="113" t="s">
        <v>3113</v>
      </c>
      <c r="I520" s="113" t="s">
        <v>4186</v>
      </c>
      <c r="J520" s="113" t="s">
        <v>1160</v>
      </c>
      <c r="K520" s="113" t="s">
        <v>1183</v>
      </c>
      <c r="L520" s="113" t="s">
        <v>3113</v>
      </c>
      <c r="M520" s="113" t="s">
        <v>1205</v>
      </c>
      <c r="N520" s="113" t="s">
        <v>3108</v>
      </c>
      <c r="O520" s="113" t="s">
        <v>2722</v>
      </c>
      <c r="P520" s="113" t="s">
        <v>2722</v>
      </c>
      <c r="Q520" s="113" t="s">
        <v>3106</v>
      </c>
      <c r="R520" s="113" t="s">
        <v>4187</v>
      </c>
      <c r="S520" s="114">
        <v>43313</v>
      </c>
      <c r="U520" s="114">
        <v>43321.598707094898</v>
      </c>
      <c r="V520" s="113" t="s">
        <v>4188</v>
      </c>
      <c r="W520" s="113" t="s">
        <v>4189</v>
      </c>
      <c r="X520" s="112" t="b">
        <v>1</v>
      </c>
    </row>
    <row r="521" spans="1:25" ht="14.6" hidden="1" x14ac:dyDescent="0.4">
      <c r="A521" s="113" t="s">
        <v>489</v>
      </c>
      <c r="B521" s="113" t="s">
        <v>490</v>
      </c>
      <c r="C521" s="113" t="s">
        <v>490</v>
      </c>
      <c r="D521" s="112" t="b">
        <f t="shared" si="8"/>
        <v>1</v>
      </c>
      <c r="E521" s="113" t="s">
        <v>3106</v>
      </c>
      <c r="F521" s="113" t="s">
        <v>1258</v>
      </c>
      <c r="G521" s="113" t="s">
        <v>1707</v>
      </c>
      <c r="H521" s="113" t="s">
        <v>3400</v>
      </c>
      <c r="I521" s="113" t="s">
        <v>4190</v>
      </c>
      <c r="J521" s="113" t="s">
        <v>1258</v>
      </c>
      <c r="K521" s="113" t="s">
        <v>1707</v>
      </c>
      <c r="L521" s="113" t="s">
        <v>3400</v>
      </c>
      <c r="M521" s="113" t="s">
        <v>1710</v>
      </c>
      <c r="N521" s="113" t="s">
        <v>3108</v>
      </c>
      <c r="O521" s="113" t="s">
        <v>2722</v>
      </c>
      <c r="P521" s="113" t="s">
        <v>2722</v>
      </c>
      <c r="Q521" s="113" t="s">
        <v>3106</v>
      </c>
      <c r="R521" s="113" t="s">
        <v>4191</v>
      </c>
      <c r="S521" s="114">
        <v>43313</v>
      </c>
      <c r="U521" s="114">
        <v>43321.598707094898</v>
      </c>
      <c r="V521" s="113" t="s">
        <v>4192</v>
      </c>
      <c r="W521" s="113" t="s">
        <v>4193</v>
      </c>
      <c r="X521" s="112" t="b">
        <v>0</v>
      </c>
      <c r="Y521" s="117"/>
    </row>
    <row r="522" spans="1:25" ht="14.6" hidden="1" x14ac:dyDescent="0.4">
      <c r="A522" s="113" t="s">
        <v>519</v>
      </c>
      <c r="B522" s="113" t="s">
        <v>520</v>
      </c>
      <c r="C522" s="113" t="s">
        <v>520</v>
      </c>
      <c r="D522" s="112" t="b">
        <f t="shared" si="8"/>
        <v>1</v>
      </c>
      <c r="E522" s="113" t="s">
        <v>3106</v>
      </c>
      <c r="F522" s="113" t="s">
        <v>1396</v>
      </c>
      <c r="G522" s="113" t="s">
        <v>1397</v>
      </c>
      <c r="H522" s="113" t="s">
        <v>3176</v>
      </c>
      <c r="I522" s="113" t="s">
        <v>1734</v>
      </c>
      <c r="J522" s="113" t="s">
        <v>1396</v>
      </c>
      <c r="K522" s="113" t="s">
        <v>1397</v>
      </c>
      <c r="L522" s="113" t="s">
        <v>3176</v>
      </c>
      <c r="M522" s="113" t="s">
        <v>1734</v>
      </c>
      <c r="N522" s="113" t="s">
        <v>3108</v>
      </c>
      <c r="O522" s="113" t="s">
        <v>2722</v>
      </c>
      <c r="P522" s="113" t="s">
        <v>2722</v>
      </c>
      <c r="Q522" s="113" t="s">
        <v>3106</v>
      </c>
      <c r="R522" s="113" t="s">
        <v>4194</v>
      </c>
      <c r="S522" s="114">
        <v>43313</v>
      </c>
      <c r="U522" s="114">
        <v>43321.598707094898</v>
      </c>
      <c r="V522" s="113" t="s">
        <v>4195</v>
      </c>
      <c r="W522" s="113" t="s">
        <v>4196</v>
      </c>
      <c r="X522" s="112" t="b">
        <v>1</v>
      </c>
    </row>
    <row r="523" spans="1:25" ht="14.6" hidden="1" x14ac:dyDescent="0.4">
      <c r="A523" s="113" t="s">
        <v>487</v>
      </c>
      <c r="B523" s="113" t="s">
        <v>488</v>
      </c>
      <c r="C523" s="113" t="s">
        <v>488</v>
      </c>
      <c r="D523" s="112" t="b">
        <f t="shared" si="8"/>
        <v>1</v>
      </c>
      <c r="E523" s="113" t="s">
        <v>3106</v>
      </c>
      <c r="F523" s="113" t="s">
        <v>1258</v>
      </c>
      <c r="G523" s="113" t="s">
        <v>1707</v>
      </c>
      <c r="H523" s="113" t="s">
        <v>3400</v>
      </c>
      <c r="I523" s="113" t="s">
        <v>4197</v>
      </c>
      <c r="J523" s="113" t="s">
        <v>1258</v>
      </c>
      <c r="K523" s="113" t="s">
        <v>1707</v>
      </c>
      <c r="L523" s="113" t="s">
        <v>3400</v>
      </c>
      <c r="M523" s="113" t="s">
        <v>1709</v>
      </c>
      <c r="N523" s="113" t="s">
        <v>3108</v>
      </c>
      <c r="O523" s="113" t="s">
        <v>2722</v>
      </c>
      <c r="P523" s="113" t="s">
        <v>2722</v>
      </c>
      <c r="Q523" s="113" t="s">
        <v>3106</v>
      </c>
      <c r="R523" s="113" t="s">
        <v>4198</v>
      </c>
      <c r="S523" s="114">
        <v>43313</v>
      </c>
      <c r="U523" s="114">
        <v>43321.598707094898</v>
      </c>
      <c r="V523" s="113" t="s">
        <v>4199</v>
      </c>
      <c r="W523" s="113" t="s">
        <v>4200</v>
      </c>
      <c r="X523" s="112" t="b">
        <v>0</v>
      </c>
      <c r="Y523" s="129" t="s">
        <v>1101</v>
      </c>
    </row>
    <row r="524" spans="1:25" ht="14.6" hidden="1" x14ac:dyDescent="0.4">
      <c r="A524" s="113" t="s">
        <v>195</v>
      </c>
      <c r="B524" s="113" t="s">
        <v>196</v>
      </c>
      <c r="C524" s="113" t="s">
        <v>196</v>
      </c>
      <c r="D524" s="112" t="b">
        <f t="shared" si="8"/>
        <v>1</v>
      </c>
      <c r="E524" s="113" t="s">
        <v>3106</v>
      </c>
      <c r="F524" s="113" t="s">
        <v>1160</v>
      </c>
      <c r="G524" s="113" t="s">
        <v>1163</v>
      </c>
      <c r="H524" s="113" t="s">
        <v>3230</v>
      </c>
      <c r="I524" s="113" t="s">
        <v>4201</v>
      </c>
      <c r="J524" s="113" t="s">
        <v>1160</v>
      </c>
      <c r="K524" s="113" t="s">
        <v>1163</v>
      </c>
      <c r="L524" s="113" t="s">
        <v>3230</v>
      </c>
      <c r="M524" s="113" t="s">
        <v>1391</v>
      </c>
      <c r="N524" s="113" t="s">
        <v>3108</v>
      </c>
      <c r="O524" s="113" t="s">
        <v>2722</v>
      </c>
      <c r="P524" s="113" t="s">
        <v>2722</v>
      </c>
      <c r="Q524" s="113" t="s">
        <v>3106</v>
      </c>
      <c r="R524" s="113" t="s">
        <v>4202</v>
      </c>
      <c r="S524" s="114">
        <v>43313</v>
      </c>
      <c r="U524" s="114">
        <v>43321.598707094898</v>
      </c>
      <c r="V524" s="113" t="s">
        <v>4203</v>
      </c>
      <c r="W524" s="113" t="s">
        <v>4204</v>
      </c>
      <c r="X524" s="112" t="b">
        <v>1</v>
      </c>
      <c r="Y524" s="129" t="s">
        <v>1101</v>
      </c>
    </row>
    <row r="525" spans="1:25" ht="14.6" hidden="1" x14ac:dyDescent="0.4">
      <c r="A525" s="113" t="s">
        <v>543</v>
      </c>
      <c r="B525" s="113" t="s">
        <v>544</v>
      </c>
      <c r="C525" s="113" t="s">
        <v>544</v>
      </c>
      <c r="D525" s="112" t="b">
        <f t="shared" si="8"/>
        <v>1</v>
      </c>
      <c r="E525" s="113" t="s">
        <v>3106</v>
      </c>
      <c r="F525" s="113" t="s">
        <v>1452</v>
      </c>
      <c r="G525" s="113" t="s">
        <v>1687</v>
      </c>
      <c r="H525" s="113" t="s">
        <v>3166</v>
      </c>
      <c r="I525" s="113" t="s">
        <v>4205</v>
      </c>
      <c r="J525" s="113" t="s">
        <v>1452</v>
      </c>
      <c r="K525" s="113" t="s">
        <v>1687</v>
      </c>
      <c r="L525" s="113" t="s">
        <v>3166</v>
      </c>
      <c r="M525" s="113" t="s">
        <v>2306</v>
      </c>
      <c r="N525" s="113" t="s">
        <v>3108</v>
      </c>
      <c r="O525" s="113" t="s">
        <v>2722</v>
      </c>
      <c r="P525" s="113" t="s">
        <v>2722</v>
      </c>
      <c r="Q525" s="113" t="s">
        <v>3106</v>
      </c>
      <c r="R525" s="113" t="s">
        <v>4206</v>
      </c>
      <c r="S525" s="114">
        <v>43313</v>
      </c>
      <c r="U525" s="114">
        <v>43321.598707094898</v>
      </c>
      <c r="V525" s="113" t="s">
        <v>4207</v>
      </c>
      <c r="W525" s="113" t="s">
        <v>4208</v>
      </c>
      <c r="X525" s="112" t="b">
        <v>1</v>
      </c>
    </row>
    <row r="526" spans="1:25" ht="14.6" hidden="1" x14ac:dyDescent="0.4">
      <c r="A526" s="113" t="s">
        <v>859</v>
      </c>
      <c r="B526" s="113" t="s">
        <v>860</v>
      </c>
      <c r="C526" s="113" t="s">
        <v>860</v>
      </c>
      <c r="D526" s="112" t="b">
        <f t="shared" si="8"/>
        <v>1</v>
      </c>
      <c r="E526" s="113" t="s">
        <v>3106</v>
      </c>
      <c r="F526" s="113" t="s">
        <v>1160</v>
      </c>
      <c r="G526" s="113" t="s">
        <v>1285</v>
      </c>
      <c r="H526" s="113" t="s">
        <v>3236</v>
      </c>
      <c r="I526" s="113" t="s">
        <v>2166</v>
      </c>
      <c r="J526" s="113" t="s">
        <v>1160</v>
      </c>
      <c r="K526" s="113" t="s">
        <v>1285</v>
      </c>
      <c r="L526" s="113" t="s">
        <v>3236</v>
      </c>
      <c r="M526" s="113" t="s">
        <v>2166</v>
      </c>
      <c r="N526" s="113" t="s">
        <v>3108</v>
      </c>
      <c r="O526" s="113" t="s">
        <v>2722</v>
      </c>
      <c r="P526" s="113" t="s">
        <v>2722</v>
      </c>
      <c r="Q526" s="113" t="s">
        <v>3106</v>
      </c>
      <c r="R526" s="113" t="s">
        <v>4209</v>
      </c>
      <c r="S526" s="114">
        <v>43313</v>
      </c>
      <c r="U526" s="114">
        <v>43321.598707094898</v>
      </c>
      <c r="V526" s="113" t="s">
        <v>4210</v>
      </c>
      <c r="W526" s="113" t="s">
        <v>4211</v>
      </c>
      <c r="X526" s="112" t="b">
        <v>1</v>
      </c>
    </row>
    <row r="527" spans="1:25" ht="14.6" hidden="1" x14ac:dyDescent="0.4">
      <c r="A527" s="113" t="s">
        <v>930</v>
      </c>
      <c r="B527" s="113" t="s">
        <v>931</v>
      </c>
      <c r="C527" s="113" t="s">
        <v>931</v>
      </c>
      <c r="D527" s="112" t="b">
        <f t="shared" si="8"/>
        <v>1</v>
      </c>
      <c r="E527" s="113" t="s">
        <v>3106</v>
      </c>
      <c r="F527" s="113" t="s">
        <v>1372</v>
      </c>
      <c r="G527" s="113" t="s">
        <v>1459</v>
      </c>
      <c r="H527" s="113" t="s">
        <v>3288</v>
      </c>
      <c r="I527" s="113" t="s">
        <v>2221</v>
      </c>
      <c r="J527" s="113" t="s">
        <v>1372</v>
      </c>
      <c r="K527" s="113" t="s">
        <v>1703</v>
      </c>
      <c r="L527" s="113" t="s">
        <v>4212</v>
      </c>
      <c r="M527" s="113" t="s">
        <v>2222</v>
      </c>
      <c r="N527" s="113" t="s">
        <v>3108</v>
      </c>
      <c r="O527" s="113" t="s">
        <v>2722</v>
      </c>
      <c r="P527" s="113" t="s">
        <v>2722</v>
      </c>
      <c r="Q527" s="113" t="s">
        <v>3106</v>
      </c>
      <c r="R527" s="113" t="s">
        <v>4213</v>
      </c>
      <c r="S527" s="114">
        <v>43313</v>
      </c>
      <c r="U527" s="114">
        <v>43321.598707094898</v>
      </c>
      <c r="V527" s="113" t="s">
        <v>3290</v>
      </c>
      <c r="W527" s="113" t="s">
        <v>3291</v>
      </c>
      <c r="X527" s="112" t="b">
        <v>1</v>
      </c>
      <c r="Y527" s="112" t="s">
        <v>1054</v>
      </c>
    </row>
    <row r="528" spans="1:25" ht="14.6" hidden="1" x14ac:dyDescent="0.4">
      <c r="A528" s="113" t="s">
        <v>930</v>
      </c>
      <c r="B528" s="113" t="s">
        <v>931</v>
      </c>
      <c r="C528" s="113" t="s">
        <v>931</v>
      </c>
      <c r="D528" s="112" t="b">
        <f t="shared" si="8"/>
        <v>1</v>
      </c>
      <c r="E528" s="113" t="s">
        <v>3106</v>
      </c>
      <c r="F528" s="113" t="s">
        <v>1372</v>
      </c>
      <c r="G528" s="113" t="s">
        <v>1459</v>
      </c>
      <c r="H528" s="113" t="s">
        <v>3288</v>
      </c>
      <c r="I528" s="113" t="s">
        <v>2221</v>
      </c>
      <c r="J528" s="113" t="s">
        <v>1372</v>
      </c>
      <c r="K528" s="113" t="s">
        <v>1459</v>
      </c>
      <c r="L528" s="113" t="s">
        <v>3288</v>
      </c>
      <c r="M528" s="113" t="s">
        <v>2221</v>
      </c>
      <c r="N528" s="113" t="s">
        <v>3108</v>
      </c>
      <c r="O528" s="113" t="s">
        <v>2722</v>
      </c>
      <c r="P528" s="113" t="s">
        <v>2722</v>
      </c>
      <c r="Q528" s="113" t="s">
        <v>3106</v>
      </c>
      <c r="R528" s="113" t="s">
        <v>4214</v>
      </c>
      <c r="S528" s="114">
        <v>43313</v>
      </c>
      <c r="U528" s="114">
        <v>43321.598707094898</v>
      </c>
      <c r="V528" s="113" t="s">
        <v>3290</v>
      </c>
      <c r="W528" s="113" t="s">
        <v>3291</v>
      </c>
      <c r="X528" s="112" t="b">
        <v>1</v>
      </c>
      <c r="Y528" s="112" t="s">
        <v>1054</v>
      </c>
    </row>
    <row r="529" spans="1:25" ht="14.6" hidden="1" x14ac:dyDescent="0.4">
      <c r="A529" s="113" t="s">
        <v>962</v>
      </c>
      <c r="B529" s="113" t="s">
        <v>963</v>
      </c>
      <c r="C529" s="113" t="s">
        <v>4215</v>
      </c>
      <c r="D529" s="112" t="b">
        <f t="shared" si="8"/>
        <v>0</v>
      </c>
      <c r="E529" s="113" t="s">
        <v>3106</v>
      </c>
      <c r="F529" s="113" t="s">
        <v>1258</v>
      </c>
      <c r="G529" s="113" t="s">
        <v>1982</v>
      </c>
      <c r="H529" s="113" t="s">
        <v>4216</v>
      </c>
      <c r="I529" s="113" t="s">
        <v>2253</v>
      </c>
      <c r="J529" s="113" t="s">
        <v>1258</v>
      </c>
      <c r="K529" s="113" t="s">
        <v>1982</v>
      </c>
      <c r="L529" s="113" t="s">
        <v>4216</v>
      </c>
      <c r="M529" s="113" t="s">
        <v>2253</v>
      </c>
      <c r="N529" s="113" t="s">
        <v>3108</v>
      </c>
      <c r="O529" s="113" t="s">
        <v>2722</v>
      </c>
      <c r="P529" s="113" t="s">
        <v>2722</v>
      </c>
      <c r="Q529" s="113" t="s">
        <v>3106</v>
      </c>
      <c r="R529" s="113" t="s">
        <v>4217</v>
      </c>
      <c r="S529" s="114">
        <v>43313</v>
      </c>
      <c r="U529" s="114">
        <v>43321.598707094898</v>
      </c>
      <c r="V529" s="113" t="s">
        <v>4218</v>
      </c>
      <c r="W529" s="113" t="s">
        <v>4219</v>
      </c>
      <c r="X529" s="112" t="b">
        <v>1</v>
      </c>
    </row>
    <row r="530" spans="1:25" ht="14.6" hidden="1" x14ac:dyDescent="0.4">
      <c r="A530" s="113" t="s">
        <v>917</v>
      </c>
      <c r="B530" s="113" t="s">
        <v>918</v>
      </c>
      <c r="C530" s="113" t="s">
        <v>918</v>
      </c>
      <c r="D530" s="112" t="b">
        <f t="shared" si="8"/>
        <v>1</v>
      </c>
      <c r="E530" s="113" t="s">
        <v>3106</v>
      </c>
      <c r="F530" s="113" t="s">
        <v>1196</v>
      </c>
      <c r="G530" s="113" t="s">
        <v>1477</v>
      </c>
      <c r="H530" s="113" t="s">
        <v>3513</v>
      </c>
      <c r="I530" s="113" t="s">
        <v>2214</v>
      </c>
      <c r="J530" s="113" t="s">
        <v>1196</v>
      </c>
      <c r="K530" s="113" t="s">
        <v>1477</v>
      </c>
      <c r="L530" s="113" t="s">
        <v>3513</v>
      </c>
      <c r="M530" s="113" t="s">
        <v>2214</v>
      </c>
      <c r="N530" s="113" t="s">
        <v>3108</v>
      </c>
      <c r="O530" s="113" t="s">
        <v>2722</v>
      </c>
      <c r="P530" s="113" t="s">
        <v>2722</v>
      </c>
      <c r="Q530" s="113" t="s">
        <v>3106</v>
      </c>
      <c r="R530" s="113" t="s">
        <v>4220</v>
      </c>
      <c r="S530" s="114">
        <v>43313</v>
      </c>
      <c r="U530" s="114">
        <v>43321.598707094898</v>
      </c>
      <c r="V530" s="113" t="s">
        <v>3646</v>
      </c>
      <c r="W530" s="113" t="s">
        <v>3647</v>
      </c>
      <c r="X530" s="112" t="b">
        <v>1</v>
      </c>
    </row>
    <row r="531" spans="1:25" ht="14.6" hidden="1" x14ac:dyDescent="0.4">
      <c r="A531" s="113" t="s">
        <v>31</v>
      </c>
      <c r="B531" s="113" t="s">
        <v>32</v>
      </c>
      <c r="C531" s="113" t="s">
        <v>4221</v>
      </c>
      <c r="D531" s="112" t="b">
        <f t="shared" si="8"/>
        <v>0</v>
      </c>
      <c r="E531" s="113" t="s">
        <v>3106</v>
      </c>
      <c r="F531" s="113" t="s">
        <v>1160</v>
      </c>
      <c r="G531" s="113" t="s">
        <v>1285</v>
      </c>
      <c r="H531" s="113" t="s">
        <v>3236</v>
      </c>
      <c r="I531" s="113" t="s">
        <v>4222</v>
      </c>
      <c r="J531" s="113" t="s">
        <v>1196</v>
      </c>
      <c r="K531" s="113" t="s">
        <v>1197</v>
      </c>
      <c r="L531" s="113" t="s">
        <v>3202</v>
      </c>
      <c r="M531" s="113" t="s">
        <v>1198</v>
      </c>
      <c r="N531" s="113" t="s">
        <v>3108</v>
      </c>
      <c r="O531" s="113" t="s">
        <v>2722</v>
      </c>
      <c r="P531" s="113" t="s">
        <v>2722</v>
      </c>
      <c r="Q531" s="113" t="s">
        <v>3106</v>
      </c>
      <c r="R531" s="113" t="s">
        <v>4223</v>
      </c>
      <c r="S531" s="114">
        <v>43313</v>
      </c>
      <c r="U531" s="114">
        <v>43321.598707094898</v>
      </c>
      <c r="V531" s="113" t="s">
        <v>4224</v>
      </c>
      <c r="W531" s="113" t="s">
        <v>4225</v>
      </c>
      <c r="X531" s="112" t="b">
        <v>1</v>
      </c>
    </row>
    <row r="532" spans="1:25" ht="14.6" hidden="1" x14ac:dyDescent="0.4">
      <c r="A532" s="113" t="s">
        <v>934</v>
      </c>
      <c r="B532" s="113" t="s">
        <v>935</v>
      </c>
      <c r="C532" s="113" t="s">
        <v>935</v>
      </c>
      <c r="D532" s="112" t="b">
        <f t="shared" si="8"/>
        <v>1</v>
      </c>
      <c r="E532" s="113" t="s">
        <v>3106</v>
      </c>
      <c r="F532" s="113" t="s">
        <v>1372</v>
      </c>
      <c r="G532" s="113" t="s">
        <v>1459</v>
      </c>
      <c r="H532" s="113" t="s">
        <v>3288</v>
      </c>
      <c r="I532" s="113" t="s">
        <v>4226</v>
      </c>
      <c r="J532" s="113" t="s">
        <v>1372</v>
      </c>
      <c r="K532" s="113" t="s">
        <v>1459</v>
      </c>
      <c r="L532" s="113" t="s">
        <v>3288</v>
      </c>
      <c r="M532" s="113" t="s">
        <v>2225</v>
      </c>
      <c r="N532" s="113" t="s">
        <v>3108</v>
      </c>
      <c r="O532" s="113" t="s">
        <v>2722</v>
      </c>
      <c r="P532" s="113" t="s">
        <v>2722</v>
      </c>
      <c r="Q532" s="113" t="s">
        <v>3106</v>
      </c>
      <c r="R532" s="113" t="s">
        <v>4227</v>
      </c>
      <c r="S532" s="114">
        <v>43313</v>
      </c>
      <c r="U532" s="114">
        <v>43321.598707094898</v>
      </c>
      <c r="V532" s="113" t="s">
        <v>4228</v>
      </c>
      <c r="W532" s="113" t="s">
        <v>4229</v>
      </c>
      <c r="X532" s="112" t="b">
        <v>1</v>
      </c>
    </row>
    <row r="533" spans="1:25" ht="14.6" hidden="1" x14ac:dyDescent="0.4">
      <c r="A533" s="113" t="s">
        <v>403</v>
      </c>
      <c r="B533" s="113" t="s">
        <v>404</v>
      </c>
      <c r="C533" s="113" t="s">
        <v>404</v>
      </c>
      <c r="D533" s="112" t="b">
        <f t="shared" si="8"/>
        <v>1</v>
      </c>
      <c r="E533" s="113" t="s">
        <v>3106</v>
      </c>
      <c r="F533" s="113" t="s">
        <v>1196</v>
      </c>
      <c r="G533" s="113" t="s">
        <v>1603</v>
      </c>
      <c r="H533" s="113" t="s">
        <v>4230</v>
      </c>
      <c r="I533" s="113" t="s">
        <v>1606</v>
      </c>
      <c r="J533" s="113" t="s">
        <v>1196</v>
      </c>
      <c r="K533" s="113" t="s">
        <v>1603</v>
      </c>
      <c r="L533" s="113" t="s">
        <v>4230</v>
      </c>
      <c r="M533" s="113" t="s">
        <v>1606</v>
      </c>
      <c r="N533" s="113" t="s">
        <v>3108</v>
      </c>
      <c r="O533" s="113" t="s">
        <v>2722</v>
      </c>
      <c r="P533" s="113" t="s">
        <v>2722</v>
      </c>
      <c r="Q533" s="113" t="s">
        <v>3106</v>
      </c>
      <c r="R533" s="113" t="s">
        <v>4231</v>
      </c>
      <c r="S533" s="114">
        <v>43313</v>
      </c>
      <c r="U533" s="114">
        <v>43321.598707094898</v>
      </c>
      <c r="V533" s="113" t="s">
        <v>4232</v>
      </c>
      <c r="W533" s="113" t="s">
        <v>4233</v>
      </c>
      <c r="X533" s="112" t="b">
        <v>0</v>
      </c>
      <c r="Y533" s="117"/>
    </row>
    <row r="534" spans="1:25" ht="14.6" hidden="1" x14ac:dyDescent="0.4">
      <c r="A534" s="113" t="s">
        <v>197</v>
      </c>
      <c r="B534" s="113" t="s">
        <v>198</v>
      </c>
      <c r="C534" s="113" t="s">
        <v>198</v>
      </c>
      <c r="D534" s="112" t="b">
        <f t="shared" si="8"/>
        <v>1</v>
      </c>
      <c r="E534" s="113" t="s">
        <v>3106</v>
      </c>
      <c r="F534" s="113" t="s">
        <v>1160</v>
      </c>
      <c r="G534" s="113" t="s">
        <v>1163</v>
      </c>
      <c r="H534" s="113" t="s">
        <v>3230</v>
      </c>
      <c r="I534" s="113" t="s">
        <v>1393</v>
      </c>
      <c r="J534" s="113" t="s">
        <v>1160</v>
      </c>
      <c r="K534" s="113" t="s">
        <v>1163</v>
      </c>
      <c r="L534" s="113" t="s">
        <v>3230</v>
      </c>
      <c r="M534" s="113" t="s">
        <v>4234</v>
      </c>
      <c r="N534" s="113" t="s">
        <v>3108</v>
      </c>
      <c r="O534" s="113" t="s">
        <v>2722</v>
      </c>
      <c r="P534" s="113" t="s">
        <v>2722</v>
      </c>
      <c r="Q534" s="113" t="s">
        <v>3106</v>
      </c>
      <c r="R534" s="113" t="s">
        <v>4235</v>
      </c>
      <c r="S534" s="114">
        <v>43313</v>
      </c>
      <c r="U534" s="114">
        <v>43321.598707094898</v>
      </c>
      <c r="V534" s="113" t="s">
        <v>4236</v>
      </c>
      <c r="W534" s="113" t="s">
        <v>4237</v>
      </c>
      <c r="X534" s="112" t="b">
        <v>1</v>
      </c>
      <c r="Y534" s="117" t="s">
        <v>1089</v>
      </c>
    </row>
    <row r="535" spans="1:25" ht="14.6" hidden="1" x14ac:dyDescent="0.4">
      <c r="A535" s="113" t="s">
        <v>197</v>
      </c>
      <c r="B535" s="113" t="s">
        <v>198</v>
      </c>
      <c r="C535" s="113" t="s">
        <v>198</v>
      </c>
      <c r="D535" s="112" t="b">
        <f t="shared" si="8"/>
        <v>1</v>
      </c>
      <c r="E535" s="113" t="s">
        <v>3106</v>
      </c>
      <c r="F535" s="113" t="s">
        <v>1160</v>
      </c>
      <c r="G535" s="113" t="s">
        <v>1163</v>
      </c>
      <c r="H535" s="113" t="s">
        <v>3230</v>
      </c>
      <c r="I535" s="113" t="s">
        <v>1393</v>
      </c>
      <c r="J535" s="113" t="s">
        <v>1160</v>
      </c>
      <c r="K535" s="113" t="s">
        <v>1179</v>
      </c>
      <c r="L535" s="113" t="s">
        <v>3190</v>
      </c>
      <c r="M535" s="113" t="s">
        <v>4238</v>
      </c>
      <c r="N535" s="113" t="s">
        <v>3108</v>
      </c>
      <c r="O535" s="113" t="s">
        <v>2722</v>
      </c>
      <c r="P535" s="113" t="s">
        <v>2722</v>
      </c>
      <c r="Q535" s="113" t="s">
        <v>3106</v>
      </c>
      <c r="R535" s="113" t="s">
        <v>4235</v>
      </c>
      <c r="S535" s="114">
        <v>43313</v>
      </c>
      <c r="U535" s="114">
        <v>43321.598707094898</v>
      </c>
      <c r="V535" s="113" t="s">
        <v>4236</v>
      </c>
      <c r="W535" s="113" t="s">
        <v>4237</v>
      </c>
      <c r="X535" s="112" t="b">
        <v>1</v>
      </c>
      <c r="Y535" s="117" t="s">
        <v>1089</v>
      </c>
    </row>
    <row r="536" spans="1:25" ht="14.6" hidden="1" x14ac:dyDescent="0.4">
      <c r="A536" s="113" t="s">
        <v>197</v>
      </c>
      <c r="B536" s="113" t="s">
        <v>198</v>
      </c>
      <c r="C536" s="113" t="s">
        <v>198</v>
      </c>
      <c r="D536" s="112" t="b">
        <f t="shared" si="8"/>
        <v>1</v>
      </c>
      <c r="E536" s="113" t="s">
        <v>3106</v>
      </c>
      <c r="F536" s="113" t="s">
        <v>1160</v>
      </c>
      <c r="G536" s="113" t="s">
        <v>1163</v>
      </c>
      <c r="H536" s="113" t="s">
        <v>3230</v>
      </c>
      <c r="I536" s="113" t="s">
        <v>1393</v>
      </c>
      <c r="J536" s="113" t="s">
        <v>1160</v>
      </c>
      <c r="K536" s="113" t="s">
        <v>1163</v>
      </c>
      <c r="L536" s="113" t="s">
        <v>3230</v>
      </c>
      <c r="M536" s="113" t="s">
        <v>1393</v>
      </c>
      <c r="N536" s="113" t="s">
        <v>3108</v>
      </c>
      <c r="O536" s="113" t="s">
        <v>2722</v>
      </c>
      <c r="P536" s="113" t="s">
        <v>2722</v>
      </c>
      <c r="Q536" s="113" t="s">
        <v>3106</v>
      </c>
      <c r="R536" s="113" t="s">
        <v>4235</v>
      </c>
      <c r="S536" s="114">
        <v>43313</v>
      </c>
      <c r="U536" s="114">
        <v>43321.598707094898</v>
      </c>
      <c r="V536" s="113" t="s">
        <v>4236</v>
      </c>
      <c r="W536" s="113" t="s">
        <v>4237</v>
      </c>
      <c r="X536" s="112" t="b">
        <v>1</v>
      </c>
      <c r="Y536" s="117" t="s">
        <v>1089</v>
      </c>
    </row>
    <row r="537" spans="1:25" ht="14.6" hidden="1" x14ac:dyDescent="0.4">
      <c r="A537" s="113" t="s">
        <v>197</v>
      </c>
      <c r="B537" s="113" t="s">
        <v>198</v>
      </c>
      <c r="C537" s="113" t="s">
        <v>198</v>
      </c>
      <c r="D537" s="112" t="b">
        <f t="shared" si="8"/>
        <v>1</v>
      </c>
      <c r="E537" s="113" t="s">
        <v>3106</v>
      </c>
      <c r="F537" s="113" t="s">
        <v>1160</v>
      </c>
      <c r="G537" s="113" t="s">
        <v>1163</v>
      </c>
      <c r="H537" s="113" t="s">
        <v>3230</v>
      </c>
      <c r="I537" s="113" t="s">
        <v>1393</v>
      </c>
      <c r="J537" s="113" t="s">
        <v>1160</v>
      </c>
      <c r="K537" s="113" t="s">
        <v>1163</v>
      </c>
      <c r="L537" s="113" t="s">
        <v>3230</v>
      </c>
      <c r="M537" s="113" t="s">
        <v>1392</v>
      </c>
      <c r="N537" s="113" t="s">
        <v>3108</v>
      </c>
      <c r="O537" s="113" t="s">
        <v>2722</v>
      </c>
      <c r="P537" s="113" t="s">
        <v>2722</v>
      </c>
      <c r="Q537" s="113" t="s">
        <v>3106</v>
      </c>
      <c r="R537" s="113" t="s">
        <v>4235</v>
      </c>
      <c r="S537" s="114">
        <v>43313</v>
      </c>
      <c r="U537" s="114">
        <v>43321.598707094898</v>
      </c>
      <c r="V537" s="113" t="s">
        <v>4236</v>
      </c>
      <c r="W537" s="113" t="s">
        <v>4237</v>
      </c>
      <c r="X537" s="112" t="b">
        <v>1</v>
      </c>
      <c r="Y537" s="117" t="s">
        <v>1089</v>
      </c>
    </row>
    <row r="538" spans="1:25" ht="14.6" hidden="1" x14ac:dyDescent="0.4">
      <c r="A538" s="113" t="s">
        <v>509</v>
      </c>
      <c r="B538" s="113" t="s">
        <v>510</v>
      </c>
      <c r="C538" s="113" t="s">
        <v>510</v>
      </c>
      <c r="D538" s="112" t="b">
        <f t="shared" si="8"/>
        <v>1</v>
      </c>
      <c r="E538" s="113" t="s">
        <v>3106</v>
      </c>
      <c r="F538" s="113" t="s">
        <v>1396</v>
      </c>
      <c r="G538" s="113" t="s">
        <v>1397</v>
      </c>
      <c r="H538" s="113" t="s">
        <v>3176</v>
      </c>
      <c r="I538" s="113" t="s">
        <v>4239</v>
      </c>
      <c r="J538" s="113" t="s">
        <v>1396</v>
      </c>
      <c r="K538" s="113" t="s">
        <v>1397</v>
      </c>
      <c r="L538" s="113" t="s">
        <v>3176</v>
      </c>
      <c r="M538" s="113" t="s">
        <v>1729</v>
      </c>
      <c r="N538" s="113" t="s">
        <v>3108</v>
      </c>
      <c r="O538" s="113" t="s">
        <v>2722</v>
      </c>
      <c r="P538" s="113" t="s">
        <v>2722</v>
      </c>
      <c r="Q538" s="113" t="s">
        <v>3106</v>
      </c>
      <c r="R538" s="113" t="s">
        <v>4240</v>
      </c>
      <c r="S538" s="114">
        <v>43313</v>
      </c>
      <c r="U538" s="114">
        <v>43321.598707094898</v>
      </c>
      <c r="V538" s="113" t="s">
        <v>4241</v>
      </c>
      <c r="W538" s="113" t="s">
        <v>4242</v>
      </c>
      <c r="X538" s="112" t="b">
        <v>1</v>
      </c>
      <c r="Y538" s="129" t="s">
        <v>1101</v>
      </c>
    </row>
    <row r="539" spans="1:25" ht="14.6" hidden="1" x14ac:dyDescent="0.4">
      <c r="A539" s="113" t="s">
        <v>142</v>
      </c>
      <c r="B539" s="113" t="s">
        <v>143</v>
      </c>
      <c r="C539" s="113" t="s">
        <v>143</v>
      </c>
      <c r="D539" s="112" t="b">
        <f t="shared" si="8"/>
        <v>1</v>
      </c>
      <c r="E539" s="113" t="s">
        <v>3106</v>
      </c>
      <c r="F539" s="113" t="s">
        <v>1160</v>
      </c>
      <c r="G539" s="113" t="s">
        <v>1166</v>
      </c>
      <c r="H539" s="113" t="s">
        <v>3128</v>
      </c>
      <c r="I539" s="113" t="s">
        <v>4243</v>
      </c>
      <c r="J539" s="113" t="s">
        <v>1160</v>
      </c>
      <c r="K539" s="113" t="s">
        <v>1166</v>
      </c>
      <c r="L539" s="113" t="s">
        <v>3128</v>
      </c>
      <c r="M539" s="113" t="s">
        <v>1316</v>
      </c>
      <c r="N539" s="113" t="s">
        <v>3108</v>
      </c>
      <c r="O539" s="113" t="s">
        <v>2722</v>
      </c>
      <c r="P539" s="113" t="s">
        <v>2722</v>
      </c>
      <c r="Q539" s="113" t="s">
        <v>3106</v>
      </c>
      <c r="R539" s="113" t="s">
        <v>4244</v>
      </c>
      <c r="S539" s="114">
        <v>43313</v>
      </c>
      <c r="U539" s="114">
        <v>43321.598707094898</v>
      </c>
      <c r="V539" s="113" t="s">
        <v>4245</v>
      </c>
      <c r="W539" s="113" t="s">
        <v>4246</v>
      </c>
      <c r="X539" s="112" t="b">
        <v>1</v>
      </c>
    </row>
    <row r="540" spans="1:25" ht="14.6" hidden="1" x14ac:dyDescent="0.4">
      <c r="A540" s="113" t="s">
        <v>361</v>
      </c>
      <c r="B540" s="113" t="s">
        <v>362</v>
      </c>
      <c r="C540" s="113" t="s">
        <v>362</v>
      </c>
      <c r="D540" s="112" t="b">
        <f t="shared" si="8"/>
        <v>1</v>
      </c>
      <c r="E540" s="113" t="s">
        <v>3106</v>
      </c>
      <c r="F540" s="113" t="s">
        <v>1258</v>
      </c>
      <c r="G540" s="113" t="s">
        <v>1338</v>
      </c>
      <c r="H540" s="113" t="s">
        <v>3377</v>
      </c>
      <c r="I540" s="113" t="s">
        <v>4247</v>
      </c>
      <c r="J540" s="113" t="s">
        <v>1258</v>
      </c>
      <c r="K540" s="113" t="s">
        <v>1338</v>
      </c>
      <c r="L540" s="113" t="s">
        <v>3377</v>
      </c>
      <c r="M540" s="113" t="s">
        <v>1567</v>
      </c>
      <c r="N540" s="113" t="s">
        <v>3108</v>
      </c>
      <c r="O540" s="113" t="s">
        <v>2722</v>
      </c>
      <c r="P540" s="113" t="s">
        <v>2722</v>
      </c>
      <c r="Q540" s="113" t="s">
        <v>3106</v>
      </c>
      <c r="R540" s="113" t="s">
        <v>4248</v>
      </c>
      <c r="S540" s="114">
        <v>43313</v>
      </c>
      <c r="U540" s="114">
        <v>43321.598707094898</v>
      </c>
      <c r="V540" s="113" t="s">
        <v>4249</v>
      </c>
      <c r="W540" s="113"/>
      <c r="X540" s="112" t="b">
        <v>1</v>
      </c>
    </row>
    <row r="541" spans="1:25" ht="14.6" hidden="1" x14ac:dyDescent="0.4">
      <c r="A541" s="113" t="s">
        <v>553</v>
      </c>
      <c r="B541" s="113" t="s">
        <v>554</v>
      </c>
      <c r="C541" s="113" t="s">
        <v>554</v>
      </c>
      <c r="D541" s="112" t="b">
        <f t="shared" si="8"/>
        <v>1</v>
      </c>
      <c r="E541" s="113" t="s">
        <v>3106</v>
      </c>
      <c r="F541" s="113" t="s">
        <v>1160</v>
      </c>
      <c r="G541" s="113" t="s">
        <v>1179</v>
      </c>
      <c r="H541" s="113" t="s">
        <v>3190</v>
      </c>
      <c r="I541" s="113" t="s">
        <v>4250</v>
      </c>
      <c r="J541" s="113" t="s">
        <v>1160</v>
      </c>
      <c r="K541" s="113" t="s">
        <v>1166</v>
      </c>
      <c r="L541" s="113" t="s">
        <v>3128</v>
      </c>
      <c r="M541" s="113" t="s">
        <v>1752</v>
      </c>
      <c r="N541" s="113" t="s">
        <v>3108</v>
      </c>
      <c r="O541" s="113" t="s">
        <v>2722</v>
      </c>
      <c r="P541" s="113" t="s">
        <v>2722</v>
      </c>
      <c r="Q541" s="113" t="s">
        <v>3106</v>
      </c>
      <c r="R541" s="113" t="s">
        <v>4251</v>
      </c>
      <c r="S541" s="114">
        <v>43313</v>
      </c>
      <c r="U541" s="114">
        <v>43321.598707094898</v>
      </c>
      <c r="V541" s="113" t="s">
        <v>4252</v>
      </c>
      <c r="W541" s="113" t="s">
        <v>4253</v>
      </c>
      <c r="X541" s="112" t="b">
        <v>1</v>
      </c>
      <c r="Y541" s="129" t="s">
        <v>1101</v>
      </c>
    </row>
    <row r="542" spans="1:25" ht="14.6" hidden="1" x14ac:dyDescent="0.4">
      <c r="A542" s="113" t="s">
        <v>705</v>
      </c>
      <c r="B542" s="113" t="s">
        <v>706</v>
      </c>
      <c r="C542" s="113" t="s">
        <v>707</v>
      </c>
      <c r="D542" s="112" t="b">
        <f t="shared" si="8"/>
        <v>0</v>
      </c>
      <c r="E542" s="113" t="s">
        <v>3106</v>
      </c>
      <c r="F542" s="113" t="s">
        <v>1160</v>
      </c>
      <c r="G542" s="113" t="s">
        <v>1246</v>
      </c>
      <c r="H542" s="113" t="s">
        <v>3107</v>
      </c>
      <c r="I542" s="113" t="s">
        <v>3347</v>
      </c>
      <c r="J542" s="113" t="s">
        <v>1639</v>
      </c>
      <c r="K542" s="113" t="s">
        <v>1705</v>
      </c>
      <c r="L542" s="113" t="s">
        <v>3815</v>
      </c>
      <c r="M542" s="113" t="s">
        <v>2028</v>
      </c>
      <c r="N542" s="113" t="s">
        <v>3108</v>
      </c>
      <c r="O542" s="113" t="s">
        <v>2722</v>
      </c>
      <c r="P542" s="113" t="s">
        <v>2722</v>
      </c>
      <c r="Q542" s="113" t="s">
        <v>3106</v>
      </c>
      <c r="R542" s="113" t="s">
        <v>4254</v>
      </c>
      <c r="S542" s="114">
        <v>43313</v>
      </c>
      <c r="U542" s="114">
        <v>43321.598707094898</v>
      </c>
      <c r="V542" s="113" t="s">
        <v>3350</v>
      </c>
      <c r="W542" s="113" t="s">
        <v>3351</v>
      </c>
      <c r="X542" s="112" t="b">
        <v>1</v>
      </c>
      <c r="Y542" s="117" t="s">
        <v>1054</v>
      </c>
    </row>
    <row r="543" spans="1:25" ht="14.6" hidden="1" x14ac:dyDescent="0.4">
      <c r="A543" s="113" t="s">
        <v>705</v>
      </c>
      <c r="B543" s="113" t="s">
        <v>710</v>
      </c>
      <c r="C543" s="113" t="s">
        <v>707</v>
      </c>
      <c r="D543" s="112" t="b">
        <f t="shared" si="8"/>
        <v>0</v>
      </c>
      <c r="E543" s="113" t="s">
        <v>3106</v>
      </c>
      <c r="F543" s="113" t="s">
        <v>1160</v>
      </c>
      <c r="G543" s="113" t="s">
        <v>1246</v>
      </c>
      <c r="H543" s="113" t="s">
        <v>3107</v>
      </c>
      <c r="I543" s="113" t="s">
        <v>3347</v>
      </c>
      <c r="J543" s="113" t="s">
        <v>1639</v>
      </c>
      <c r="K543" s="113" t="s">
        <v>1684</v>
      </c>
      <c r="L543" s="113" t="s">
        <v>3183</v>
      </c>
      <c r="M543" s="113" t="s">
        <v>2030</v>
      </c>
      <c r="N543" s="113" t="s">
        <v>3108</v>
      </c>
      <c r="O543" s="113" t="s">
        <v>2722</v>
      </c>
      <c r="P543" s="113" t="s">
        <v>2722</v>
      </c>
      <c r="Q543" s="113" t="s">
        <v>3106</v>
      </c>
      <c r="R543" s="113" t="s">
        <v>4254</v>
      </c>
      <c r="S543" s="114">
        <v>43313</v>
      </c>
      <c r="U543" s="114">
        <v>43321.598707094898</v>
      </c>
      <c r="V543" s="113" t="s">
        <v>3350</v>
      </c>
      <c r="W543" s="113" t="s">
        <v>3351</v>
      </c>
      <c r="X543" s="112" t="b">
        <v>1</v>
      </c>
      <c r="Y543" s="117" t="s">
        <v>1054</v>
      </c>
    </row>
    <row r="544" spans="1:25" ht="14.6" hidden="1" x14ac:dyDescent="0.4">
      <c r="A544" s="113" t="s">
        <v>705</v>
      </c>
      <c r="B544" s="113" t="s">
        <v>708</v>
      </c>
      <c r="C544" s="113" t="s">
        <v>707</v>
      </c>
      <c r="D544" s="112" t="b">
        <f t="shared" si="8"/>
        <v>0</v>
      </c>
      <c r="E544" s="113" t="s">
        <v>3106</v>
      </c>
      <c r="F544" s="113" t="s">
        <v>1160</v>
      </c>
      <c r="G544" s="113" t="s">
        <v>1246</v>
      </c>
      <c r="H544" s="113" t="s">
        <v>3107</v>
      </c>
      <c r="I544" s="113" t="s">
        <v>3347</v>
      </c>
      <c r="J544" s="113" t="s">
        <v>1372</v>
      </c>
      <c r="K544" s="113" t="s">
        <v>1373</v>
      </c>
      <c r="L544" s="113" t="s">
        <v>4255</v>
      </c>
      <c r="M544" s="113" t="s">
        <v>2032</v>
      </c>
      <c r="N544" s="113" t="s">
        <v>3108</v>
      </c>
      <c r="O544" s="113" t="s">
        <v>2722</v>
      </c>
      <c r="P544" s="113" t="s">
        <v>2722</v>
      </c>
      <c r="Q544" s="113" t="s">
        <v>3106</v>
      </c>
      <c r="R544" s="113" t="s">
        <v>4254</v>
      </c>
      <c r="S544" s="114">
        <v>43313</v>
      </c>
      <c r="U544" s="114">
        <v>43321.598707094898</v>
      </c>
      <c r="V544" s="113" t="s">
        <v>3350</v>
      </c>
      <c r="W544" s="113" t="s">
        <v>3351</v>
      </c>
      <c r="X544" s="112" t="b">
        <v>1</v>
      </c>
      <c r="Y544" s="117" t="s">
        <v>1054</v>
      </c>
    </row>
    <row r="545" spans="1:25" ht="14.6" hidden="1" x14ac:dyDescent="0.4">
      <c r="A545" s="113" t="s">
        <v>705</v>
      </c>
      <c r="B545" s="113" t="s">
        <v>709</v>
      </c>
      <c r="C545" s="113" t="s">
        <v>707</v>
      </c>
      <c r="D545" s="112" t="b">
        <f t="shared" si="8"/>
        <v>0</v>
      </c>
      <c r="E545" s="113" t="s">
        <v>3106</v>
      </c>
      <c r="F545" s="113" t="s">
        <v>1160</v>
      </c>
      <c r="G545" s="113" t="s">
        <v>1246</v>
      </c>
      <c r="H545" s="113" t="s">
        <v>3107</v>
      </c>
      <c r="I545" s="113" t="s">
        <v>3347</v>
      </c>
      <c r="J545" s="113" t="s">
        <v>1639</v>
      </c>
      <c r="K545" s="113" t="s">
        <v>1640</v>
      </c>
      <c r="L545" s="113" t="s">
        <v>3794</v>
      </c>
      <c r="M545" s="113" t="s">
        <v>2029</v>
      </c>
      <c r="N545" s="113" t="s">
        <v>3108</v>
      </c>
      <c r="O545" s="113" t="s">
        <v>2722</v>
      </c>
      <c r="P545" s="113" t="s">
        <v>2722</v>
      </c>
      <c r="Q545" s="113" t="s">
        <v>3106</v>
      </c>
      <c r="R545" s="113" t="s">
        <v>4254</v>
      </c>
      <c r="S545" s="114">
        <v>43313</v>
      </c>
      <c r="U545" s="114">
        <v>43321.598707094898</v>
      </c>
      <c r="V545" s="113" t="s">
        <v>3350</v>
      </c>
      <c r="W545" s="113" t="s">
        <v>3351</v>
      </c>
      <c r="X545" s="112" t="b">
        <v>1</v>
      </c>
      <c r="Y545" s="117" t="s">
        <v>1054</v>
      </c>
    </row>
    <row r="546" spans="1:25" ht="14.6" hidden="1" x14ac:dyDescent="0.4">
      <c r="A546" s="113" t="s">
        <v>705</v>
      </c>
      <c r="B546" s="113" t="s">
        <v>707</v>
      </c>
      <c r="C546" s="113" t="s">
        <v>707</v>
      </c>
      <c r="D546" s="112" t="b">
        <f t="shared" si="8"/>
        <v>1</v>
      </c>
      <c r="E546" s="113" t="s">
        <v>3106</v>
      </c>
      <c r="F546" s="113" t="s">
        <v>1160</v>
      </c>
      <c r="G546" s="113" t="s">
        <v>1246</v>
      </c>
      <c r="H546" s="113" t="s">
        <v>3107</v>
      </c>
      <c r="I546" s="113" t="s">
        <v>3347</v>
      </c>
      <c r="J546" s="113" t="s">
        <v>1160</v>
      </c>
      <c r="K546" s="113" t="s">
        <v>1161</v>
      </c>
      <c r="L546" s="113" t="s">
        <v>3132</v>
      </c>
      <c r="M546" s="113" t="s">
        <v>2031</v>
      </c>
      <c r="N546" s="113" t="s">
        <v>3108</v>
      </c>
      <c r="O546" s="113" t="s">
        <v>2722</v>
      </c>
      <c r="P546" s="113" t="s">
        <v>2722</v>
      </c>
      <c r="Q546" s="113" t="s">
        <v>3106</v>
      </c>
      <c r="R546" s="113" t="s">
        <v>4254</v>
      </c>
      <c r="S546" s="114">
        <v>43313</v>
      </c>
      <c r="U546" s="114">
        <v>43321.598707094898</v>
      </c>
      <c r="V546" s="113" t="s">
        <v>3350</v>
      </c>
      <c r="W546" s="113" t="s">
        <v>3351</v>
      </c>
      <c r="X546" s="112" t="b">
        <v>1</v>
      </c>
      <c r="Y546" s="117" t="s">
        <v>1054</v>
      </c>
    </row>
    <row r="547" spans="1:25" ht="14.6" hidden="1" x14ac:dyDescent="0.4">
      <c r="A547" s="113" t="s">
        <v>289</v>
      </c>
      <c r="B547" s="113" t="s">
        <v>290</v>
      </c>
      <c r="C547" s="113" t="s">
        <v>290</v>
      </c>
      <c r="D547" s="112" t="b">
        <f t="shared" si="8"/>
        <v>1</v>
      </c>
      <c r="E547" s="113" t="s">
        <v>3106</v>
      </c>
      <c r="F547" s="113" t="s">
        <v>1452</v>
      </c>
      <c r="G547" s="113" t="s">
        <v>1453</v>
      </c>
      <c r="H547" s="113" t="s">
        <v>3143</v>
      </c>
      <c r="I547" s="113" t="s">
        <v>1500</v>
      </c>
      <c r="J547" s="113" t="s">
        <v>1452</v>
      </c>
      <c r="K547" s="113" t="s">
        <v>1453</v>
      </c>
      <c r="L547" s="113" t="s">
        <v>3143</v>
      </c>
      <c r="M547" s="113" t="s">
        <v>1500</v>
      </c>
      <c r="N547" s="113" t="s">
        <v>3108</v>
      </c>
      <c r="O547" s="113" t="s">
        <v>2722</v>
      </c>
      <c r="P547" s="113" t="s">
        <v>2722</v>
      </c>
      <c r="Q547" s="113" t="s">
        <v>3106</v>
      </c>
      <c r="R547" s="113" t="s">
        <v>4256</v>
      </c>
      <c r="S547" s="114">
        <v>43313</v>
      </c>
      <c r="U547" s="114">
        <v>43321.598707094898</v>
      </c>
      <c r="V547" s="113" t="s">
        <v>4257</v>
      </c>
      <c r="W547" s="113" t="s">
        <v>4258</v>
      </c>
      <c r="X547" s="112" t="b">
        <v>1</v>
      </c>
    </row>
    <row r="548" spans="1:25" ht="14.6" hidden="1" x14ac:dyDescent="0.4">
      <c r="A548" s="113" t="s">
        <v>779</v>
      </c>
      <c r="B548" s="113" t="s">
        <v>780</v>
      </c>
      <c r="C548" s="113" t="s">
        <v>780</v>
      </c>
      <c r="D548" s="112" t="b">
        <f t="shared" si="8"/>
        <v>1</v>
      </c>
      <c r="E548" s="113" t="s">
        <v>3106</v>
      </c>
      <c r="F548" s="113" t="s">
        <v>1160</v>
      </c>
      <c r="G548" s="113" t="s">
        <v>1246</v>
      </c>
      <c r="H548" s="113" t="s">
        <v>3107</v>
      </c>
      <c r="I548" s="113" t="s">
        <v>2108</v>
      </c>
      <c r="J548" s="113" t="s">
        <v>1160</v>
      </c>
      <c r="K548" s="113" t="s">
        <v>1246</v>
      </c>
      <c r="L548" s="113" t="s">
        <v>3107</v>
      </c>
      <c r="M548" s="113" t="s">
        <v>2108</v>
      </c>
      <c r="N548" s="113" t="s">
        <v>3108</v>
      </c>
      <c r="O548" s="113" t="s">
        <v>2722</v>
      </c>
      <c r="P548" s="113" t="s">
        <v>2722</v>
      </c>
      <c r="Q548" s="113" t="s">
        <v>3106</v>
      </c>
      <c r="R548" s="113" t="s">
        <v>4259</v>
      </c>
      <c r="S548" s="114">
        <v>43313</v>
      </c>
      <c r="U548" s="114">
        <v>43321.598707094898</v>
      </c>
      <c r="V548" s="113" t="s">
        <v>4260</v>
      </c>
      <c r="W548" s="113" t="s">
        <v>4261</v>
      </c>
      <c r="X548" s="112" t="b">
        <v>0</v>
      </c>
      <c r="Y548" s="117"/>
    </row>
    <row r="549" spans="1:25" ht="14.6" hidden="1" x14ac:dyDescent="0.4">
      <c r="A549" s="113" t="s">
        <v>976</v>
      </c>
      <c r="B549" s="113" t="s">
        <v>977</v>
      </c>
      <c r="C549" s="113" t="s">
        <v>977</v>
      </c>
      <c r="D549" s="112" t="b">
        <f t="shared" si="8"/>
        <v>1</v>
      </c>
      <c r="E549" s="113" t="s">
        <v>3106</v>
      </c>
      <c r="F549" s="113" t="s">
        <v>1367</v>
      </c>
      <c r="G549" s="113" t="s">
        <v>1997</v>
      </c>
      <c r="H549" s="113" t="s">
        <v>3284</v>
      </c>
      <c r="I549" s="113" t="s">
        <v>2260</v>
      </c>
      <c r="J549" s="113" t="s">
        <v>1367</v>
      </c>
      <c r="K549" s="113" t="s">
        <v>1997</v>
      </c>
      <c r="L549" s="113" t="s">
        <v>3284</v>
      </c>
      <c r="M549" s="113" t="s">
        <v>2260</v>
      </c>
      <c r="N549" s="113" t="s">
        <v>3108</v>
      </c>
      <c r="O549" s="113" t="s">
        <v>2722</v>
      </c>
      <c r="P549" s="113" t="s">
        <v>2722</v>
      </c>
      <c r="Q549" s="113" t="s">
        <v>3106</v>
      </c>
      <c r="R549" s="113" t="s">
        <v>4262</v>
      </c>
      <c r="S549" s="114">
        <v>43313</v>
      </c>
      <c r="U549" s="114">
        <v>43321.598707094898</v>
      </c>
      <c r="V549" s="113" t="s">
        <v>3286</v>
      </c>
      <c r="W549" s="113" t="s">
        <v>3287</v>
      </c>
      <c r="X549" s="112" t="b">
        <v>0</v>
      </c>
      <c r="Y549" s="117"/>
    </row>
    <row r="550" spans="1:25" ht="14.6" hidden="1" x14ac:dyDescent="0.4">
      <c r="A550" s="113" t="s">
        <v>401</v>
      </c>
      <c r="B550" s="113" t="s">
        <v>402</v>
      </c>
      <c r="C550" s="113" t="s">
        <v>402</v>
      </c>
      <c r="D550" s="112" t="b">
        <f t="shared" si="8"/>
        <v>1</v>
      </c>
      <c r="E550" s="113" t="s">
        <v>3106</v>
      </c>
      <c r="F550" s="113" t="s">
        <v>1196</v>
      </c>
      <c r="G550" s="113" t="s">
        <v>1603</v>
      </c>
      <c r="H550" s="113" t="s">
        <v>3519</v>
      </c>
      <c r="I550" s="113"/>
      <c r="J550" s="113" t="s">
        <v>1196</v>
      </c>
      <c r="K550" s="113" t="s">
        <v>1603</v>
      </c>
      <c r="L550" s="113" t="s">
        <v>3519</v>
      </c>
      <c r="M550" s="113" t="s">
        <v>1605</v>
      </c>
      <c r="N550" s="113" t="s">
        <v>3108</v>
      </c>
      <c r="O550" s="113" t="s">
        <v>2722</v>
      </c>
      <c r="P550" s="113" t="s">
        <v>2722</v>
      </c>
      <c r="Q550" s="113" t="s">
        <v>3106</v>
      </c>
      <c r="R550" s="113" t="s">
        <v>4263</v>
      </c>
      <c r="S550" s="114">
        <v>43313</v>
      </c>
      <c r="U550" s="114">
        <v>43321.598707094898</v>
      </c>
      <c r="X550" s="112" t="b">
        <v>0</v>
      </c>
      <c r="Y550" s="117" t="s">
        <v>1070</v>
      </c>
    </row>
    <row r="551" spans="1:25" ht="14.6" hidden="1" x14ac:dyDescent="0.4">
      <c r="A551" s="113" t="s">
        <v>966</v>
      </c>
      <c r="B551" s="113" t="s">
        <v>967</v>
      </c>
      <c r="C551" s="113" t="s">
        <v>4264</v>
      </c>
      <c r="D551" s="112" t="b">
        <f t="shared" si="8"/>
        <v>0</v>
      </c>
      <c r="E551" s="113" t="s">
        <v>3106</v>
      </c>
      <c r="F551" s="113" t="s">
        <v>1587</v>
      </c>
      <c r="G551" s="113" t="s">
        <v>1646</v>
      </c>
      <c r="H551" s="113" t="s">
        <v>3172</v>
      </c>
      <c r="I551" s="113" t="s">
        <v>4265</v>
      </c>
      <c r="J551" s="113" t="s">
        <v>1587</v>
      </c>
      <c r="K551" s="113" t="s">
        <v>1646</v>
      </c>
      <c r="L551" s="113" t="s">
        <v>3172</v>
      </c>
      <c r="M551" s="113" t="s">
        <v>2255</v>
      </c>
      <c r="N551" s="113" t="s">
        <v>3108</v>
      </c>
      <c r="O551" s="113" t="s">
        <v>2722</v>
      </c>
      <c r="P551" s="113" t="s">
        <v>2722</v>
      </c>
      <c r="Q551" s="113" t="s">
        <v>3106</v>
      </c>
      <c r="R551" s="113" t="s">
        <v>4266</v>
      </c>
      <c r="S551" s="114">
        <v>43313</v>
      </c>
      <c r="U551" s="114">
        <v>43321.598707094898</v>
      </c>
      <c r="V551" s="113" t="s">
        <v>4267</v>
      </c>
      <c r="W551" s="113" t="s">
        <v>4268</v>
      </c>
      <c r="X551" s="112" t="b">
        <v>1</v>
      </c>
      <c r="Y551" s="129" t="s">
        <v>1101</v>
      </c>
    </row>
    <row r="552" spans="1:25" ht="14.6" hidden="1" x14ac:dyDescent="0.4">
      <c r="A552" s="113" t="s">
        <v>293</v>
      </c>
      <c r="B552" s="113" t="s">
        <v>294</v>
      </c>
      <c r="C552" s="113" t="s">
        <v>294</v>
      </c>
      <c r="D552" s="112" t="b">
        <f t="shared" si="8"/>
        <v>1</v>
      </c>
      <c r="E552" s="113" t="s">
        <v>3106</v>
      </c>
      <c r="F552" s="113" t="s">
        <v>1452</v>
      </c>
      <c r="G552" s="113" t="s">
        <v>1453</v>
      </c>
      <c r="H552" s="113" t="s">
        <v>3143</v>
      </c>
      <c r="I552" s="113" t="s">
        <v>4269</v>
      </c>
      <c r="J552" s="113" t="s">
        <v>1452</v>
      </c>
      <c r="K552" s="113" t="s">
        <v>1453</v>
      </c>
      <c r="L552" s="113" t="s">
        <v>3143</v>
      </c>
      <c r="M552" s="113" t="s">
        <v>1502</v>
      </c>
      <c r="N552" s="113" t="s">
        <v>3108</v>
      </c>
      <c r="O552" s="113" t="s">
        <v>2722</v>
      </c>
      <c r="P552" s="113" t="s">
        <v>2722</v>
      </c>
      <c r="Q552" s="113" t="s">
        <v>3106</v>
      </c>
      <c r="R552" s="113" t="s">
        <v>4270</v>
      </c>
      <c r="S552" s="114">
        <v>43313</v>
      </c>
      <c r="U552" s="114">
        <v>43321.598707094898</v>
      </c>
      <c r="V552" s="113" t="s">
        <v>4271</v>
      </c>
      <c r="W552" s="113" t="s">
        <v>4272</v>
      </c>
      <c r="X552" s="112" t="b">
        <v>1</v>
      </c>
      <c r="Y552" s="112" t="s">
        <v>1121</v>
      </c>
    </row>
    <row r="553" spans="1:25" ht="14.6" hidden="1" x14ac:dyDescent="0.4">
      <c r="A553" s="113" t="s">
        <v>1019</v>
      </c>
      <c r="B553" s="113" t="s">
        <v>1020</v>
      </c>
      <c r="C553" s="113" t="s">
        <v>1020</v>
      </c>
      <c r="D553" s="112" t="b">
        <f t="shared" si="8"/>
        <v>1</v>
      </c>
      <c r="E553" s="113" t="s">
        <v>3106</v>
      </c>
      <c r="F553" s="113" t="s">
        <v>1396</v>
      </c>
      <c r="G553" s="113" t="s">
        <v>1843</v>
      </c>
      <c r="H553" s="113" t="s">
        <v>3709</v>
      </c>
      <c r="I553" s="113" t="s">
        <v>4273</v>
      </c>
      <c r="J553" s="113" t="s">
        <v>1396</v>
      </c>
      <c r="K553" s="113" t="s">
        <v>1843</v>
      </c>
      <c r="L553" s="113" t="s">
        <v>3709</v>
      </c>
      <c r="M553" s="113" t="s">
        <v>2291</v>
      </c>
      <c r="N553" s="113" t="s">
        <v>3108</v>
      </c>
      <c r="O553" s="113" t="s">
        <v>2722</v>
      </c>
      <c r="P553" s="113" t="s">
        <v>2722</v>
      </c>
      <c r="Q553" s="113" t="s">
        <v>3106</v>
      </c>
      <c r="R553" s="113" t="s">
        <v>4274</v>
      </c>
      <c r="S553" s="114">
        <v>43313</v>
      </c>
      <c r="U553" s="114">
        <v>43321.598707094898</v>
      </c>
      <c r="V553" s="113" t="s">
        <v>4275</v>
      </c>
      <c r="W553" s="113" t="s">
        <v>4276</v>
      </c>
      <c r="X553" s="112" t="b">
        <v>1</v>
      </c>
    </row>
    <row r="554" spans="1:25" ht="14.6" hidden="1" x14ac:dyDescent="0.4">
      <c r="A554" s="113" t="s">
        <v>633</v>
      </c>
      <c r="B554" s="113" t="s">
        <v>634</v>
      </c>
      <c r="C554" s="113" t="s">
        <v>634</v>
      </c>
      <c r="D554" s="112" t="b">
        <f t="shared" si="8"/>
        <v>1</v>
      </c>
      <c r="E554" s="113" t="s">
        <v>3106</v>
      </c>
      <c r="F554" s="113" t="s">
        <v>1160</v>
      </c>
      <c r="G554" s="113" t="s">
        <v>1228</v>
      </c>
      <c r="H554" s="113" t="s">
        <v>3247</v>
      </c>
      <c r="I554" s="113" t="s">
        <v>4277</v>
      </c>
      <c r="J554" s="113" t="s">
        <v>1160</v>
      </c>
      <c r="K554" s="113" t="s">
        <v>1228</v>
      </c>
      <c r="L554" s="113" t="s">
        <v>3247</v>
      </c>
      <c r="M554" s="113" t="s">
        <v>1829</v>
      </c>
      <c r="N554" s="113" t="s">
        <v>3108</v>
      </c>
      <c r="O554" s="113" t="s">
        <v>2722</v>
      </c>
      <c r="P554" s="113" t="s">
        <v>2722</v>
      </c>
      <c r="Q554" s="113" t="s">
        <v>3106</v>
      </c>
      <c r="R554" s="113" t="s">
        <v>4278</v>
      </c>
      <c r="S554" s="114">
        <v>43313</v>
      </c>
      <c r="U554" s="114">
        <v>43321.598707094898</v>
      </c>
      <c r="V554" s="113" t="s">
        <v>4279</v>
      </c>
      <c r="W554" s="113" t="s">
        <v>4280</v>
      </c>
      <c r="X554" s="112" t="b">
        <v>1</v>
      </c>
    </row>
    <row r="555" spans="1:25" ht="14.6" hidden="1" x14ac:dyDescent="0.4">
      <c r="A555" s="113" t="s">
        <v>199</v>
      </c>
      <c r="B555" s="113" t="s">
        <v>200</v>
      </c>
      <c r="C555" s="113" t="s">
        <v>200</v>
      </c>
      <c r="D555" s="112" t="b">
        <f t="shared" si="8"/>
        <v>1</v>
      </c>
      <c r="E555" s="113" t="s">
        <v>3106</v>
      </c>
      <c r="F555" s="113" t="s">
        <v>1160</v>
      </c>
      <c r="G555" s="113" t="s">
        <v>1163</v>
      </c>
      <c r="H555" s="113" t="s">
        <v>3230</v>
      </c>
      <c r="I555" s="113" t="s">
        <v>4281</v>
      </c>
      <c r="J555" s="113" t="s">
        <v>1160</v>
      </c>
      <c r="K555" s="113" t="s">
        <v>1163</v>
      </c>
      <c r="L555" s="113" t="s">
        <v>3230</v>
      </c>
      <c r="M555" s="113" t="s">
        <v>1394</v>
      </c>
      <c r="N555" s="113" t="s">
        <v>3108</v>
      </c>
      <c r="O555" s="113" t="s">
        <v>2722</v>
      </c>
      <c r="P555" s="113" t="s">
        <v>2722</v>
      </c>
      <c r="Q555" s="113" t="s">
        <v>3106</v>
      </c>
      <c r="R555" s="113" t="s">
        <v>4282</v>
      </c>
      <c r="S555" s="114">
        <v>43313</v>
      </c>
      <c r="U555" s="114">
        <v>43321.598707094898</v>
      </c>
      <c r="V555" s="113" t="s">
        <v>4283</v>
      </c>
      <c r="W555" s="113" t="s">
        <v>4284</v>
      </c>
      <c r="X555" s="112" t="b">
        <v>1</v>
      </c>
    </row>
    <row r="556" spans="1:25" ht="14.6" hidden="1" x14ac:dyDescent="0.4">
      <c r="A556" s="113" t="s">
        <v>683</v>
      </c>
      <c r="B556" s="113" t="s">
        <v>684</v>
      </c>
      <c r="C556" s="113" t="s">
        <v>684</v>
      </c>
      <c r="D556" s="112" t="b">
        <f t="shared" si="8"/>
        <v>1</v>
      </c>
      <c r="E556" s="113" t="s">
        <v>3106</v>
      </c>
      <c r="F556" s="113" t="s">
        <v>1160</v>
      </c>
      <c r="G556" s="113" t="s">
        <v>1161</v>
      </c>
      <c r="H556" s="113" t="s">
        <v>3132</v>
      </c>
      <c r="I556" s="113" t="s">
        <v>4285</v>
      </c>
      <c r="J556" s="113" t="s">
        <v>1258</v>
      </c>
      <c r="K556" s="113" t="s">
        <v>1982</v>
      </c>
      <c r="L556" s="113" t="s">
        <v>4216</v>
      </c>
      <c r="M556" s="113" t="s">
        <v>1983</v>
      </c>
      <c r="N556" s="113" t="s">
        <v>3108</v>
      </c>
      <c r="O556" s="113" t="s">
        <v>2722</v>
      </c>
      <c r="P556" s="113" t="s">
        <v>2722</v>
      </c>
      <c r="Q556" s="113" t="s">
        <v>3106</v>
      </c>
      <c r="R556" s="113" t="s">
        <v>4286</v>
      </c>
      <c r="S556" s="114">
        <v>43313</v>
      </c>
      <c r="U556" s="114">
        <v>43321.598707094898</v>
      </c>
      <c r="V556" s="113"/>
      <c r="W556" s="113" t="s">
        <v>4287</v>
      </c>
      <c r="X556" s="112" t="b">
        <v>0</v>
      </c>
      <c r="Y556" s="117" t="s">
        <v>1054</v>
      </c>
    </row>
    <row r="557" spans="1:25" ht="14.6" hidden="1" x14ac:dyDescent="0.4">
      <c r="A557" s="113" t="s">
        <v>683</v>
      </c>
      <c r="B557" s="113" t="s">
        <v>684</v>
      </c>
      <c r="C557" s="113" t="s">
        <v>684</v>
      </c>
      <c r="D557" s="112" t="b">
        <f t="shared" si="8"/>
        <v>1</v>
      </c>
      <c r="E557" s="113" t="s">
        <v>3106</v>
      </c>
      <c r="F557" s="113" t="s">
        <v>1160</v>
      </c>
      <c r="G557" s="113" t="s">
        <v>1161</v>
      </c>
      <c r="H557" s="113" t="s">
        <v>3132</v>
      </c>
      <c r="I557" s="113" t="s">
        <v>4285</v>
      </c>
      <c r="J557" s="113" t="s">
        <v>1196</v>
      </c>
      <c r="K557" s="113" t="s">
        <v>1657</v>
      </c>
      <c r="L557" s="113" t="s">
        <v>3124</v>
      </c>
      <c r="M557" s="113" t="s">
        <v>1981</v>
      </c>
      <c r="N557" s="113" t="s">
        <v>3108</v>
      </c>
      <c r="O557" s="113" t="s">
        <v>2722</v>
      </c>
      <c r="P557" s="113" t="s">
        <v>2722</v>
      </c>
      <c r="Q557" s="113" t="s">
        <v>3106</v>
      </c>
      <c r="R557" s="113" t="s">
        <v>4286</v>
      </c>
      <c r="S557" s="114">
        <v>43313</v>
      </c>
      <c r="U557" s="114">
        <v>43321.598707094898</v>
      </c>
      <c r="V557" s="113"/>
      <c r="W557" s="113" t="s">
        <v>4287</v>
      </c>
      <c r="X557" s="112" t="b">
        <v>0</v>
      </c>
      <c r="Y557" s="117" t="s">
        <v>1054</v>
      </c>
    </row>
    <row r="558" spans="1:25" ht="14.6" hidden="1" x14ac:dyDescent="0.4">
      <c r="A558" s="113" t="s">
        <v>683</v>
      </c>
      <c r="B558" s="113" t="s">
        <v>684</v>
      </c>
      <c r="C558" s="113" t="s">
        <v>684</v>
      </c>
      <c r="D558" s="112" t="b">
        <f t="shared" si="8"/>
        <v>1</v>
      </c>
      <c r="E558" s="113" t="s">
        <v>3106</v>
      </c>
      <c r="F558" s="113" t="s">
        <v>1160</v>
      </c>
      <c r="G558" s="113" t="s">
        <v>1161</v>
      </c>
      <c r="H558" s="113" t="s">
        <v>3132</v>
      </c>
      <c r="I558" s="113" t="s">
        <v>4285</v>
      </c>
      <c r="J558" s="113" t="s">
        <v>1652</v>
      </c>
      <c r="K558" s="113" t="s">
        <v>1673</v>
      </c>
      <c r="L558" s="113" t="s">
        <v>4288</v>
      </c>
      <c r="M558" s="113" t="s">
        <v>1986</v>
      </c>
      <c r="N558" s="113" t="s">
        <v>3108</v>
      </c>
      <c r="O558" s="113" t="s">
        <v>2722</v>
      </c>
      <c r="P558" s="113" t="s">
        <v>2722</v>
      </c>
      <c r="Q558" s="113" t="s">
        <v>3106</v>
      </c>
      <c r="R558" s="113" t="s">
        <v>4286</v>
      </c>
      <c r="S558" s="114">
        <v>43313</v>
      </c>
      <c r="U558" s="114">
        <v>43321.598707094898</v>
      </c>
      <c r="V558" s="113"/>
      <c r="W558" s="113" t="s">
        <v>4287</v>
      </c>
      <c r="X558" s="112" t="b">
        <v>0</v>
      </c>
      <c r="Y558" s="117" t="s">
        <v>1054</v>
      </c>
    </row>
    <row r="559" spans="1:25" ht="14.6" hidden="1" x14ac:dyDescent="0.4">
      <c r="A559" s="113" t="s">
        <v>683</v>
      </c>
      <c r="B559" s="113" t="s">
        <v>684</v>
      </c>
      <c r="C559" s="113" t="s">
        <v>684</v>
      </c>
      <c r="D559" s="112" t="b">
        <f t="shared" si="8"/>
        <v>1</v>
      </c>
      <c r="E559" s="113" t="s">
        <v>3106</v>
      </c>
      <c r="F559" s="113" t="s">
        <v>1160</v>
      </c>
      <c r="G559" s="113" t="s">
        <v>1161</v>
      </c>
      <c r="H559" s="113" t="s">
        <v>3132</v>
      </c>
      <c r="I559" s="113" t="s">
        <v>4285</v>
      </c>
      <c r="J559" s="113" t="s">
        <v>1652</v>
      </c>
      <c r="K559" s="113" t="s">
        <v>1653</v>
      </c>
      <c r="L559" s="113" t="s">
        <v>4289</v>
      </c>
      <c r="M559" s="113" t="s">
        <v>1979</v>
      </c>
      <c r="N559" s="113" t="s">
        <v>3108</v>
      </c>
      <c r="O559" s="113" t="s">
        <v>2722</v>
      </c>
      <c r="P559" s="113" t="s">
        <v>2722</v>
      </c>
      <c r="Q559" s="113" t="s">
        <v>3106</v>
      </c>
      <c r="R559" s="113" t="s">
        <v>4286</v>
      </c>
      <c r="S559" s="114">
        <v>43313</v>
      </c>
      <c r="U559" s="114">
        <v>43321.598707094898</v>
      </c>
      <c r="V559" s="113"/>
      <c r="W559" s="113" t="s">
        <v>4287</v>
      </c>
      <c r="X559" s="112" t="b">
        <v>0</v>
      </c>
      <c r="Y559" s="117" t="s">
        <v>1054</v>
      </c>
    </row>
    <row r="560" spans="1:25" ht="14.6" hidden="1" x14ac:dyDescent="0.4">
      <c r="A560" s="113" t="s">
        <v>683</v>
      </c>
      <c r="B560" s="113" t="s">
        <v>684</v>
      </c>
      <c r="C560" s="113" t="s">
        <v>684</v>
      </c>
      <c r="D560" s="112" t="b">
        <f t="shared" si="8"/>
        <v>1</v>
      </c>
      <c r="E560" s="113" t="s">
        <v>3106</v>
      </c>
      <c r="F560" s="113" t="s">
        <v>1160</v>
      </c>
      <c r="G560" s="113" t="s">
        <v>1161</v>
      </c>
      <c r="H560" s="113" t="s">
        <v>3132</v>
      </c>
      <c r="I560" s="113" t="s">
        <v>4285</v>
      </c>
      <c r="J560" s="113" t="s">
        <v>1372</v>
      </c>
      <c r="K560" s="113" t="s">
        <v>1718</v>
      </c>
      <c r="L560" s="113" t="s">
        <v>3252</v>
      </c>
      <c r="M560" s="113" t="s">
        <v>1987</v>
      </c>
      <c r="N560" s="113" t="s">
        <v>3108</v>
      </c>
      <c r="O560" s="113" t="s">
        <v>2722</v>
      </c>
      <c r="P560" s="113" t="s">
        <v>2722</v>
      </c>
      <c r="Q560" s="113" t="s">
        <v>3106</v>
      </c>
      <c r="R560" s="113" t="s">
        <v>4286</v>
      </c>
      <c r="S560" s="114">
        <v>43313</v>
      </c>
      <c r="U560" s="114">
        <v>43321.598707094898</v>
      </c>
      <c r="V560" s="113"/>
      <c r="W560" s="113" t="s">
        <v>4287</v>
      </c>
      <c r="X560" s="112" t="b">
        <v>0</v>
      </c>
      <c r="Y560" s="117" t="s">
        <v>1054</v>
      </c>
    </row>
    <row r="561" spans="1:25" ht="14.6" hidden="1" x14ac:dyDescent="0.4">
      <c r="A561" s="113" t="s">
        <v>683</v>
      </c>
      <c r="B561" s="113" t="s">
        <v>684</v>
      </c>
      <c r="C561" s="113" t="s">
        <v>684</v>
      </c>
      <c r="D561" s="112" t="b">
        <f t="shared" si="8"/>
        <v>1</v>
      </c>
      <c r="E561" s="113" t="s">
        <v>3106</v>
      </c>
      <c r="F561" s="113" t="s">
        <v>1160</v>
      </c>
      <c r="G561" s="113" t="s">
        <v>1161</v>
      </c>
      <c r="H561" s="113" t="s">
        <v>3132</v>
      </c>
      <c r="I561" s="113" t="s">
        <v>4285</v>
      </c>
      <c r="J561" s="113" t="s">
        <v>1196</v>
      </c>
      <c r="K561" s="113" t="s">
        <v>1595</v>
      </c>
      <c r="L561" s="113" t="s">
        <v>3515</v>
      </c>
      <c r="M561" s="113" t="s">
        <v>1980</v>
      </c>
      <c r="N561" s="113" t="s">
        <v>3108</v>
      </c>
      <c r="O561" s="113" t="s">
        <v>2722</v>
      </c>
      <c r="P561" s="113" t="s">
        <v>2722</v>
      </c>
      <c r="Q561" s="113" t="s">
        <v>3106</v>
      </c>
      <c r="R561" s="113" t="s">
        <v>4286</v>
      </c>
      <c r="S561" s="114">
        <v>43313</v>
      </c>
      <c r="U561" s="114">
        <v>43321.598707094898</v>
      </c>
      <c r="V561" s="113"/>
      <c r="W561" s="113" t="s">
        <v>4287</v>
      </c>
      <c r="X561" s="112" t="b">
        <v>0</v>
      </c>
      <c r="Y561" s="117" t="s">
        <v>1054</v>
      </c>
    </row>
    <row r="562" spans="1:25" ht="14.6" hidden="1" x14ac:dyDescent="0.4">
      <c r="A562" s="113" t="s">
        <v>683</v>
      </c>
      <c r="B562" s="113" t="s">
        <v>684</v>
      </c>
      <c r="C562" s="113" t="s">
        <v>684</v>
      </c>
      <c r="D562" s="112" t="b">
        <f t="shared" si="8"/>
        <v>1</v>
      </c>
      <c r="E562" s="113" t="s">
        <v>3106</v>
      </c>
      <c r="F562" s="113" t="s">
        <v>1160</v>
      </c>
      <c r="G562" s="113" t="s">
        <v>1161</v>
      </c>
      <c r="H562" s="113" t="s">
        <v>3132</v>
      </c>
      <c r="I562" s="113" t="s">
        <v>4285</v>
      </c>
      <c r="J562" s="113" t="s">
        <v>1372</v>
      </c>
      <c r="K562" s="113" t="s">
        <v>1703</v>
      </c>
      <c r="L562" s="113" t="s">
        <v>4129</v>
      </c>
      <c r="M562" s="113" t="s">
        <v>1985</v>
      </c>
      <c r="N562" s="113" t="s">
        <v>3108</v>
      </c>
      <c r="O562" s="113" t="s">
        <v>2722</v>
      </c>
      <c r="P562" s="113" t="s">
        <v>2722</v>
      </c>
      <c r="Q562" s="113" t="s">
        <v>3106</v>
      </c>
      <c r="R562" s="113" t="s">
        <v>4286</v>
      </c>
      <c r="S562" s="114">
        <v>43313</v>
      </c>
      <c r="U562" s="114">
        <v>43321.598707094898</v>
      </c>
      <c r="V562" s="113"/>
      <c r="W562" s="113" t="s">
        <v>4287</v>
      </c>
      <c r="X562" s="112" t="b">
        <v>0</v>
      </c>
      <c r="Y562" s="117" t="s">
        <v>1054</v>
      </c>
    </row>
    <row r="563" spans="1:25" ht="14.6" hidden="1" x14ac:dyDescent="0.4">
      <c r="A563" s="113" t="s">
        <v>683</v>
      </c>
      <c r="B563" s="113" t="s">
        <v>684</v>
      </c>
      <c r="C563" s="113" t="s">
        <v>684</v>
      </c>
      <c r="D563" s="112" t="b">
        <f t="shared" si="8"/>
        <v>1</v>
      </c>
      <c r="E563" s="113" t="s">
        <v>3106</v>
      </c>
      <c r="F563" s="113" t="s">
        <v>1160</v>
      </c>
      <c r="G563" s="113" t="s">
        <v>1161</v>
      </c>
      <c r="H563" s="113" t="s">
        <v>3132</v>
      </c>
      <c r="I563" s="113" t="s">
        <v>4285</v>
      </c>
      <c r="J563" s="113" t="s">
        <v>1652</v>
      </c>
      <c r="K563" s="113" t="s">
        <v>1671</v>
      </c>
      <c r="L563" s="113" t="s">
        <v>4290</v>
      </c>
      <c r="M563" s="113" t="s">
        <v>1984</v>
      </c>
      <c r="N563" s="113" t="s">
        <v>3108</v>
      </c>
      <c r="O563" s="113" t="s">
        <v>2722</v>
      </c>
      <c r="P563" s="113" t="s">
        <v>2722</v>
      </c>
      <c r="Q563" s="113" t="s">
        <v>3106</v>
      </c>
      <c r="R563" s="113" t="s">
        <v>4286</v>
      </c>
      <c r="S563" s="114">
        <v>43313</v>
      </c>
      <c r="U563" s="114">
        <v>43321.598707094898</v>
      </c>
      <c r="V563" s="113"/>
      <c r="W563" s="113" t="s">
        <v>4287</v>
      </c>
      <c r="X563" s="112" t="b">
        <v>0</v>
      </c>
      <c r="Y563" s="117" t="s">
        <v>1054</v>
      </c>
    </row>
    <row r="564" spans="1:25" ht="14.6" hidden="1" x14ac:dyDescent="0.4">
      <c r="A564" s="113" t="s">
        <v>954</v>
      </c>
      <c r="B564" s="113" t="s">
        <v>955</v>
      </c>
      <c r="C564" s="113" t="s">
        <v>955</v>
      </c>
      <c r="D564" s="112" t="b">
        <f t="shared" si="8"/>
        <v>1</v>
      </c>
      <c r="E564" s="113" t="s">
        <v>3106</v>
      </c>
      <c r="F564" s="113" t="s">
        <v>1639</v>
      </c>
      <c r="G564" s="113" t="s">
        <v>1640</v>
      </c>
      <c r="H564" s="113" t="s">
        <v>3794</v>
      </c>
      <c r="I564" s="113" t="s">
        <v>4291</v>
      </c>
      <c r="J564" s="113" t="s">
        <v>1160</v>
      </c>
      <c r="K564" s="113" t="s">
        <v>1179</v>
      </c>
      <c r="L564" s="113" t="s">
        <v>3190</v>
      </c>
      <c r="M564" s="113" t="s">
        <v>2247</v>
      </c>
      <c r="N564" s="113" t="s">
        <v>3108</v>
      </c>
      <c r="O564" s="113" t="s">
        <v>2722</v>
      </c>
      <c r="P564" s="113" t="s">
        <v>2722</v>
      </c>
      <c r="Q564" s="113" t="s">
        <v>3106</v>
      </c>
      <c r="R564" s="113" t="s">
        <v>4292</v>
      </c>
      <c r="S564" s="114">
        <v>43313</v>
      </c>
      <c r="U564" s="114">
        <v>43321.598707094898</v>
      </c>
      <c r="V564" s="113" t="s">
        <v>4293</v>
      </c>
      <c r="W564" s="113" t="s">
        <v>4294</v>
      </c>
      <c r="X564" s="112" t="b">
        <v>1</v>
      </c>
      <c r="Y564" s="112" t="s">
        <v>1054</v>
      </c>
    </row>
    <row r="565" spans="1:25" ht="14.6" hidden="1" x14ac:dyDescent="0.4">
      <c r="A565" s="113" t="s">
        <v>791</v>
      </c>
      <c r="B565" s="113" t="s">
        <v>792</v>
      </c>
      <c r="C565" s="113" t="s">
        <v>792</v>
      </c>
      <c r="D565" s="112" t="b">
        <f t="shared" si="8"/>
        <v>1</v>
      </c>
      <c r="E565" s="113" t="s">
        <v>3106</v>
      </c>
      <c r="F565" s="113" t="s">
        <v>1160</v>
      </c>
      <c r="G565" s="113" t="s">
        <v>1246</v>
      </c>
      <c r="H565" s="113" t="s">
        <v>3107</v>
      </c>
      <c r="I565" s="113" t="s">
        <v>4295</v>
      </c>
      <c r="J565" s="113" t="s">
        <v>1160</v>
      </c>
      <c r="K565" s="113" t="s">
        <v>1253</v>
      </c>
      <c r="L565" s="113" t="s">
        <v>3207</v>
      </c>
      <c r="M565" s="113" t="s">
        <v>2118</v>
      </c>
      <c r="N565" s="113" t="s">
        <v>3108</v>
      </c>
      <c r="O565" s="113" t="s">
        <v>2722</v>
      </c>
      <c r="P565" s="113" t="s">
        <v>2722</v>
      </c>
      <c r="Q565" s="113" t="s">
        <v>3106</v>
      </c>
      <c r="R565" s="113" t="s">
        <v>4296</v>
      </c>
      <c r="S565" s="114">
        <v>43313</v>
      </c>
      <c r="U565" s="114">
        <v>43321.598707094898</v>
      </c>
      <c r="V565" s="113" t="s">
        <v>4297</v>
      </c>
      <c r="W565" s="113" t="s">
        <v>4298</v>
      </c>
      <c r="X565" s="112" t="b">
        <v>1</v>
      </c>
    </row>
    <row r="566" spans="1:25" ht="14.6" hidden="1" x14ac:dyDescent="0.4">
      <c r="A566" s="113" t="s">
        <v>992</v>
      </c>
      <c r="B566" s="113" t="s">
        <v>993</v>
      </c>
      <c r="C566" s="113" t="s">
        <v>993</v>
      </c>
      <c r="D566" s="112" t="b">
        <f t="shared" si="8"/>
        <v>1</v>
      </c>
      <c r="E566" s="113" t="s">
        <v>3106</v>
      </c>
      <c r="F566" s="113" t="s">
        <v>1372</v>
      </c>
      <c r="G566" s="113" t="s">
        <v>1718</v>
      </c>
      <c r="H566" s="113" t="s">
        <v>3252</v>
      </c>
      <c r="I566" s="113" t="s">
        <v>2268</v>
      </c>
      <c r="J566" s="113" t="s">
        <v>1372</v>
      </c>
      <c r="K566" s="113" t="s">
        <v>1718</v>
      </c>
      <c r="L566" s="113" t="s">
        <v>3252</v>
      </c>
      <c r="M566" s="113" t="s">
        <v>2268</v>
      </c>
      <c r="N566" s="113" t="s">
        <v>3108</v>
      </c>
      <c r="O566" s="113" t="s">
        <v>2722</v>
      </c>
      <c r="P566" s="113" t="s">
        <v>2722</v>
      </c>
      <c r="Q566" s="113" t="s">
        <v>3106</v>
      </c>
      <c r="R566" s="113" t="s">
        <v>4299</v>
      </c>
      <c r="S566" s="114">
        <v>43313</v>
      </c>
      <c r="U566" s="114">
        <v>43321.598707094898</v>
      </c>
      <c r="V566" s="113" t="s">
        <v>4300</v>
      </c>
      <c r="W566" s="113" t="s">
        <v>4301</v>
      </c>
      <c r="X566" s="112" t="b">
        <v>0</v>
      </c>
      <c r="Y566" s="129" t="s">
        <v>1101</v>
      </c>
    </row>
    <row r="567" spans="1:25" ht="14.6" hidden="1" x14ac:dyDescent="0.4">
      <c r="A567" s="113" t="s">
        <v>785</v>
      </c>
      <c r="B567" s="113" t="s">
        <v>786</v>
      </c>
      <c r="C567" s="113" t="s">
        <v>786</v>
      </c>
      <c r="D567" s="112" t="b">
        <f t="shared" si="8"/>
        <v>1</v>
      </c>
      <c r="E567" s="113" t="s">
        <v>3106</v>
      </c>
      <c r="F567" s="113" t="s">
        <v>1160</v>
      </c>
      <c r="G567" s="113" t="s">
        <v>1161</v>
      </c>
      <c r="H567" s="113" t="s">
        <v>3132</v>
      </c>
      <c r="I567" s="113" t="s">
        <v>4302</v>
      </c>
      <c r="J567" s="113" t="s">
        <v>1160</v>
      </c>
      <c r="K567" s="113" t="s">
        <v>1161</v>
      </c>
      <c r="L567" s="113" t="s">
        <v>3132</v>
      </c>
      <c r="M567" s="113" t="s">
        <v>2113</v>
      </c>
      <c r="N567" s="113" t="s">
        <v>3108</v>
      </c>
      <c r="O567" s="113" t="s">
        <v>2722</v>
      </c>
      <c r="P567" s="113" t="s">
        <v>2722</v>
      </c>
      <c r="Q567" s="113" t="s">
        <v>3106</v>
      </c>
      <c r="R567" s="113" t="s">
        <v>4303</v>
      </c>
      <c r="S567" s="114">
        <v>43313</v>
      </c>
      <c r="U567" s="114">
        <v>43321.598707094898</v>
      </c>
      <c r="V567" s="113" t="s">
        <v>4304</v>
      </c>
      <c r="W567" s="113" t="s">
        <v>4305</v>
      </c>
      <c r="X567" s="112" t="b">
        <v>1</v>
      </c>
    </row>
    <row r="568" spans="1:25" ht="14.6" hidden="1" x14ac:dyDescent="0.4">
      <c r="A568" s="113" t="s">
        <v>207</v>
      </c>
      <c r="B568" s="113" t="s">
        <v>208</v>
      </c>
      <c r="C568" s="113" t="s">
        <v>208</v>
      </c>
      <c r="D568" s="112" t="b">
        <f t="shared" si="8"/>
        <v>1</v>
      </c>
      <c r="E568" s="113" t="s">
        <v>3106</v>
      </c>
      <c r="F568" s="113" t="s">
        <v>1160</v>
      </c>
      <c r="G568" s="113" t="s">
        <v>1163</v>
      </c>
      <c r="H568" s="113" t="s">
        <v>3230</v>
      </c>
      <c r="I568" s="113" t="s">
        <v>1401</v>
      </c>
      <c r="J568" s="113" t="s">
        <v>1160</v>
      </c>
      <c r="K568" s="113" t="s">
        <v>1163</v>
      </c>
      <c r="L568" s="113" t="s">
        <v>3230</v>
      </c>
      <c r="M568" s="113" t="s">
        <v>1401</v>
      </c>
      <c r="N568" s="113" t="s">
        <v>3108</v>
      </c>
      <c r="O568" s="113" t="s">
        <v>2722</v>
      </c>
      <c r="P568" s="113" t="s">
        <v>2722</v>
      </c>
      <c r="Q568" s="113" t="s">
        <v>3106</v>
      </c>
      <c r="R568" s="113" t="s">
        <v>4306</v>
      </c>
      <c r="S568" s="114">
        <v>43313</v>
      </c>
      <c r="U568" s="114">
        <v>43321.598707094898</v>
      </c>
      <c r="V568" s="113" t="s">
        <v>4307</v>
      </c>
      <c r="W568" s="113" t="s">
        <v>4308</v>
      </c>
      <c r="X568" s="112" t="b">
        <v>1</v>
      </c>
    </row>
    <row r="569" spans="1:25" ht="14.6" hidden="1" x14ac:dyDescent="0.4">
      <c r="A569" s="113" t="s">
        <v>495</v>
      </c>
      <c r="B569" s="113" t="s">
        <v>496</v>
      </c>
      <c r="C569" s="113" t="s">
        <v>496</v>
      </c>
      <c r="D569" s="112" t="b">
        <f t="shared" si="8"/>
        <v>1</v>
      </c>
      <c r="E569" s="113" t="s">
        <v>3106</v>
      </c>
      <c r="F569" s="113" t="s">
        <v>1258</v>
      </c>
      <c r="G569" s="113" t="s">
        <v>1711</v>
      </c>
      <c r="H569" s="113" t="s">
        <v>3395</v>
      </c>
      <c r="I569" s="113" t="s">
        <v>4309</v>
      </c>
      <c r="J569" s="113" t="s">
        <v>1258</v>
      </c>
      <c r="K569" s="113" t="s">
        <v>1711</v>
      </c>
      <c r="L569" s="113" t="s">
        <v>3395</v>
      </c>
      <c r="M569" s="113" t="s">
        <v>1714</v>
      </c>
      <c r="N569" s="113" t="s">
        <v>3108</v>
      </c>
      <c r="O569" s="113" t="s">
        <v>2722</v>
      </c>
      <c r="P569" s="113" t="s">
        <v>2722</v>
      </c>
      <c r="Q569" s="113" t="s">
        <v>3106</v>
      </c>
      <c r="R569" s="113" t="s">
        <v>4310</v>
      </c>
      <c r="S569" s="114">
        <v>43313</v>
      </c>
      <c r="U569" s="114">
        <v>43321.598707094898</v>
      </c>
      <c r="V569" s="113" t="s">
        <v>4311</v>
      </c>
      <c r="W569" s="113"/>
      <c r="X569" s="112" t="b">
        <v>0</v>
      </c>
      <c r="Y569" s="117"/>
    </row>
    <row r="570" spans="1:25" ht="14.6" hidden="1" x14ac:dyDescent="0.4">
      <c r="A570" s="113" t="s">
        <v>33</v>
      </c>
      <c r="B570" s="113" t="s">
        <v>34</v>
      </c>
      <c r="C570" s="113" t="s">
        <v>34</v>
      </c>
      <c r="D570" s="112" t="b">
        <f t="shared" si="8"/>
        <v>1</v>
      </c>
      <c r="E570" s="113" t="s">
        <v>3106</v>
      </c>
      <c r="F570" s="113" t="s">
        <v>1160</v>
      </c>
      <c r="G570" s="113" t="s">
        <v>1166</v>
      </c>
      <c r="H570" s="113" t="s">
        <v>3128</v>
      </c>
      <c r="I570" s="113" t="s">
        <v>3189</v>
      </c>
      <c r="J570" s="113" t="s">
        <v>1160</v>
      </c>
      <c r="K570" s="113" t="s">
        <v>1166</v>
      </c>
      <c r="L570" s="113" t="s">
        <v>3128</v>
      </c>
      <c r="M570" s="113" t="s">
        <v>1199</v>
      </c>
      <c r="N570" s="113" t="s">
        <v>3108</v>
      </c>
      <c r="O570" s="113" t="s">
        <v>2722</v>
      </c>
      <c r="P570" s="113" t="s">
        <v>2722</v>
      </c>
      <c r="Q570" s="113" t="s">
        <v>3106</v>
      </c>
      <c r="R570" s="113" t="s">
        <v>4312</v>
      </c>
      <c r="S570" s="114">
        <v>43313</v>
      </c>
      <c r="U570" s="114">
        <v>43321.598707094898</v>
      </c>
      <c r="V570" s="113" t="s">
        <v>3193</v>
      </c>
      <c r="W570" s="113" t="s">
        <v>3194</v>
      </c>
      <c r="X570" s="112" t="b">
        <v>1</v>
      </c>
    </row>
    <row r="571" spans="1:25" ht="14.6" hidden="1" x14ac:dyDescent="0.4">
      <c r="A571" s="113" t="s">
        <v>473</v>
      </c>
      <c r="B571" s="113" t="s">
        <v>474</v>
      </c>
      <c r="C571" s="113" t="s">
        <v>474</v>
      </c>
      <c r="D571" s="112" t="b">
        <f t="shared" si="8"/>
        <v>1</v>
      </c>
      <c r="E571" s="113" t="s">
        <v>3106</v>
      </c>
      <c r="F571" s="113" t="s">
        <v>1258</v>
      </c>
      <c r="G571" s="113" t="s">
        <v>1274</v>
      </c>
      <c r="H571" s="113" t="s">
        <v>3521</v>
      </c>
      <c r="I571" s="113" t="s">
        <v>4313</v>
      </c>
      <c r="J571" s="113" t="s">
        <v>1258</v>
      </c>
      <c r="K571" s="113" t="s">
        <v>1274</v>
      </c>
      <c r="L571" s="113" t="s">
        <v>3521</v>
      </c>
      <c r="M571" s="113" t="s">
        <v>1700</v>
      </c>
      <c r="N571" s="113" t="s">
        <v>3108</v>
      </c>
      <c r="O571" s="113" t="s">
        <v>2722</v>
      </c>
      <c r="P571" s="113" t="s">
        <v>2722</v>
      </c>
      <c r="Q571" s="113" t="s">
        <v>3106</v>
      </c>
      <c r="R571" s="113" t="s">
        <v>4314</v>
      </c>
      <c r="S571" s="114">
        <v>43313</v>
      </c>
      <c r="U571" s="114">
        <v>43321.598707094898</v>
      </c>
      <c r="V571" s="113" t="s">
        <v>4315</v>
      </c>
      <c r="W571" s="113" t="s">
        <v>4316</v>
      </c>
      <c r="X571" s="112" t="b">
        <v>1</v>
      </c>
      <c r="Y571" s="129" t="s">
        <v>1101</v>
      </c>
    </row>
    <row r="572" spans="1:25" ht="14.6" hidden="1" x14ac:dyDescent="0.4">
      <c r="A572" s="113" t="s">
        <v>258</v>
      </c>
      <c r="B572" s="113" t="s">
        <v>259</v>
      </c>
      <c r="C572" s="113" t="s">
        <v>259</v>
      </c>
      <c r="D572" s="112" t="b">
        <f t="shared" si="8"/>
        <v>1</v>
      </c>
      <c r="E572" s="113" t="s">
        <v>3106</v>
      </c>
      <c r="F572" s="113" t="s">
        <v>1160</v>
      </c>
      <c r="G572" s="113" t="s">
        <v>1246</v>
      </c>
      <c r="H572" s="113" t="s">
        <v>3107</v>
      </c>
      <c r="I572" s="113"/>
      <c r="J572" s="113" t="s">
        <v>1160</v>
      </c>
      <c r="K572" s="113" t="s">
        <v>1246</v>
      </c>
      <c r="L572" s="113" t="s">
        <v>3107</v>
      </c>
      <c r="M572" s="113" t="s">
        <v>1461</v>
      </c>
      <c r="N572" s="113" t="s">
        <v>3108</v>
      </c>
      <c r="O572" s="113" t="s">
        <v>2722</v>
      </c>
      <c r="P572" s="113" t="s">
        <v>2722</v>
      </c>
      <c r="Q572" s="113" t="s">
        <v>3106</v>
      </c>
      <c r="R572" s="113" t="s">
        <v>4317</v>
      </c>
      <c r="S572" s="114">
        <v>43313</v>
      </c>
      <c r="U572" s="114">
        <v>43321.598707094898</v>
      </c>
      <c r="V572" s="113" t="s">
        <v>4318</v>
      </c>
      <c r="W572" s="113" t="s">
        <v>4319</v>
      </c>
      <c r="X572" s="112" t="b">
        <v>1</v>
      </c>
      <c r="Y572" s="129" t="s">
        <v>1101</v>
      </c>
    </row>
    <row r="573" spans="1:25" ht="14.6" hidden="1" x14ac:dyDescent="0.4">
      <c r="A573" s="113" t="s">
        <v>863</v>
      </c>
      <c r="B573" s="113" t="s">
        <v>864</v>
      </c>
      <c r="C573" s="113" t="s">
        <v>864</v>
      </c>
      <c r="D573" s="112" t="b">
        <f t="shared" si="8"/>
        <v>1</v>
      </c>
      <c r="E573" s="113" t="s">
        <v>3106</v>
      </c>
      <c r="F573" s="113" t="s">
        <v>1160</v>
      </c>
      <c r="G573" s="113" t="s">
        <v>1163</v>
      </c>
      <c r="H573" s="113" t="s">
        <v>3230</v>
      </c>
      <c r="I573" s="113" t="s">
        <v>4320</v>
      </c>
      <c r="J573" s="113" t="s">
        <v>1452</v>
      </c>
      <c r="K573" s="113" t="s">
        <v>1453</v>
      </c>
      <c r="L573" s="113" t="s">
        <v>3143</v>
      </c>
      <c r="M573" s="113" t="s">
        <v>2169</v>
      </c>
      <c r="N573" s="113" t="s">
        <v>3108</v>
      </c>
      <c r="O573" s="113" t="s">
        <v>2722</v>
      </c>
      <c r="P573" s="113" t="s">
        <v>2722</v>
      </c>
      <c r="Q573" s="113" t="s">
        <v>3106</v>
      </c>
      <c r="R573" s="113" t="s">
        <v>4321</v>
      </c>
      <c r="S573" s="114">
        <v>43313</v>
      </c>
      <c r="U573" s="114">
        <v>43321.598707094898</v>
      </c>
      <c r="V573" s="113" t="s">
        <v>4322</v>
      </c>
      <c r="W573" s="113" t="s">
        <v>4323</v>
      </c>
      <c r="X573" s="112" t="b">
        <v>1</v>
      </c>
    </row>
    <row r="574" spans="1:25" ht="14.6" hidden="1" x14ac:dyDescent="0.4">
      <c r="A574" s="113" t="s">
        <v>551</v>
      </c>
      <c r="B574" s="113" t="s">
        <v>552</v>
      </c>
      <c r="C574" s="113" t="s">
        <v>552</v>
      </c>
      <c r="D574" s="112" t="b">
        <f t="shared" si="8"/>
        <v>1</v>
      </c>
      <c r="E574" s="113" t="s">
        <v>3106</v>
      </c>
      <c r="F574" s="113" t="s">
        <v>1160</v>
      </c>
      <c r="G574" s="113" t="s">
        <v>1179</v>
      </c>
      <c r="H574" s="113" t="s">
        <v>3190</v>
      </c>
      <c r="I574" s="113" t="s">
        <v>4324</v>
      </c>
      <c r="J574" s="113" t="s">
        <v>1160</v>
      </c>
      <c r="K574" s="113" t="s">
        <v>1179</v>
      </c>
      <c r="L574" s="113" t="s">
        <v>3190</v>
      </c>
      <c r="M574" s="113" t="s">
        <v>1751</v>
      </c>
      <c r="N574" s="113" t="s">
        <v>3108</v>
      </c>
      <c r="O574" s="113" t="s">
        <v>2722</v>
      </c>
      <c r="P574" s="113" t="s">
        <v>2722</v>
      </c>
      <c r="Q574" s="113" t="s">
        <v>3106</v>
      </c>
      <c r="R574" s="113" t="s">
        <v>4325</v>
      </c>
      <c r="S574" s="114">
        <v>43313</v>
      </c>
      <c r="U574" s="114">
        <v>43321.598707094898</v>
      </c>
      <c r="V574" s="113" t="s">
        <v>4326</v>
      </c>
      <c r="W574" s="113" t="s">
        <v>4327</v>
      </c>
      <c r="X574" s="112" t="b">
        <v>1</v>
      </c>
    </row>
    <row r="575" spans="1:25" ht="14.6" hidden="1" x14ac:dyDescent="0.4">
      <c r="A575" s="113" t="s">
        <v>958</v>
      </c>
      <c r="B575" s="113" t="s">
        <v>959</v>
      </c>
      <c r="C575" s="113" t="s">
        <v>959</v>
      </c>
      <c r="D575" s="112" t="b">
        <f t="shared" si="8"/>
        <v>1</v>
      </c>
      <c r="E575" s="113" t="s">
        <v>3106</v>
      </c>
      <c r="F575" s="113" t="s">
        <v>1639</v>
      </c>
      <c r="G575" s="113" t="s">
        <v>1640</v>
      </c>
      <c r="H575" s="113" t="s">
        <v>3966</v>
      </c>
      <c r="I575" s="113" t="s">
        <v>4328</v>
      </c>
      <c r="J575" s="113" t="s">
        <v>1160</v>
      </c>
      <c r="K575" s="113" t="s">
        <v>1179</v>
      </c>
      <c r="L575" s="113" t="s">
        <v>3190</v>
      </c>
      <c r="M575" s="113" t="s">
        <v>2249</v>
      </c>
      <c r="N575" s="113" t="s">
        <v>3108</v>
      </c>
      <c r="O575" s="113" t="s">
        <v>2722</v>
      </c>
      <c r="P575" s="113" t="s">
        <v>2722</v>
      </c>
      <c r="Q575" s="113" t="s">
        <v>3106</v>
      </c>
      <c r="R575" s="113" t="s">
        <v>4329</v>
      </c>
      <c r="S575" s="114">
        <v>43313</v>
      </c>
      <c r="U575" s="114">
        <v>43321.598707094898</v>
      </c>
      <c r="V575" s="113" t="s">
        <v>4330</v>
      </c>
      <c r="W575" s="113" t="s">
        <v>4331</v>
      </c>
      <c r="X575" s="112" t="b">
        <v>1</v>
      </c>
      <c r="Y575" s="129" t="s">
        <v>1101</v>
      </c>
    </row>
    <row r="576" spans="1:25" ht="14.6" hidden="1" x14ac:dyDescent="0.4">
      <c r="A576" s="113" t="s">
        <v>559</v>
      </c>
      <c r="B576" s="113" t="s">
        <v>560</v>
      </c>
      <c r="C576" s="113" t="s">
        <v>560</v>
      </c>
      <c r="D576" s="112" t="b">
        <f t="shared" si="8"/>
        <v>1</v>
      </c>
      <c r="E576" s="113" t="s">
        <v>3106</v>
      </c>
      <c r="F576" s="113" t="s">
        <v>1160</v>
      </c>
      <c r="G576" s="113" t="s">
        <v>1166</v>
      </c>
      <c r="H576" s="113" t="s">
        <v>3128</v>
      </c>
      <c r="I576" s="113" t="s">
        <v>4332</v>
      </c>
      <c r="J576" s="113" t="s">
        <v>1160</v>
      </c>
      <c r="K576" s="113" t="s">
        <v>1166</v>
      </c>
      <c r="L576" s="113" t="s">
        <v>3128</v>
      </c>
      <c r="M576" s="113" t="s">
        <v>1757</v>
      </c>
      <c r="N576" s="113" t="s">
        <v>3108</v>
      </c>
      <c r="O576" s="113" t="s">
        <v>2722</v>
      </c>
      <c r="P576" s="113" t="s">
        <v>2722</v>
      </c>
      <c r="Q576" s="113" t="s">
        <v>3106</v>
      </c>
      <c r="R576" s="113" t="s">
        <v>4333</v>
      </c>
      <c r="S576" s="114">
        <v>43313</v>
      </c>
      <c r="U576" s="114">
        <v>43321.598707094898</v>
      </c>
      <c r="V576" s="113" t="s">
        <v>4334</v>
      </c>
      <c r="W576" s="113" t="s">
        <v>4335</v>
      </c>
      <c r="X576" s="112" t="b">
        <v>1</v>
      </c>
      <c r="Y576" s="129" t="s">
        <v>1101</v>
      </c>
    </row>
    <row r="577" spans="1:25" ht="14.6" hidden="1" x14ac:dyDescent="0.4">
      <c r="A577" s="113" t="s">
        <v>699</v>
      </c>
      <c r="B577" s="113" t="s">
        <v>701</v>
      </c>
      <c r="C577" s="113" t="s">
        <v>701</v>
      </c>
      <c r="D577" s="112" t="b">
        <f t="shared" si="8"/>
        <v>1</v>
      </c>
      <c r="E577" s="113" t="s">
        <v>3106</v>
      </c>
      <c r="F577" s="113" t="s">
        <v>1160</v>
      </c>
      <c r="G577" s="113" t="s">
        <v>1161</v>
      </c>
      <c r="H577" s="113" t="s">
        <v>3132</v>
      </c>
      <c r="I577" s="113" t="s">
        <v>3133</v>
      </c>
      <c r="J577" s="113" t="s">
        <v>1367</v>
      </c>
      <c r="K577" s="113" t="s">
        <v>1607</v>
      </c>
      <c r="L577" s="113" t="s">
        <v>3670</v>
      </c>
      <c r="M577" s="113" t="s">
        <v>2015</v>
      </c>
      <c r="N577" s="113" t="s">
        <v>3108</v>
      </c>
      <c r="O577" s="113" t="s">
        <v>2722</v>
      </c>
      <c r="P577" s="113" t="s">
        <v>2722</v>
      </c>
      <c r="Q577" s="113" t="s">
        <v>3106</v>
      </c>
      <c r="R577" s="113" t="s">
        <v>4336</v>
      </c>
      <c r="S577" s="114">
        <v>43313</v>
      </c>
      <c r="U577" s="114">
        <v>43321.598707094898</v>
      </c>
      <c r="V577" s="113" t="s">
        <v>3136</v>
      </c>
      <c r="W577" s="113" t="s">
        <v>3137</v>
      </c>
      <c r="X577" s="112" t="b">
        <v>1</v>
      </c>
      <c r="Y577" s="112" t="s">
        <v>1054</v>
      </c>
    </row>
    <row r="578" spans="1:25" ht="14.6" hidden="1" x14ac:dyDescent="0.4">
      <c r="A578" s="113" t="s">
        <v>699</v>
      </c>
      <c r="B578" s="113" t="s">
        <v>701</v>
      </c>
      <c r="C578" s="113" t="s">
        <v>701</v>
      </c>
      <c r="D578" s="112" t="b">
        <f t="shared" si="8"/>
        <v>1</v>
      </c>
      <c r="E578" s="113" t="s">
        <v>3106</v>
      </c>
      <c r="F578" s="113" t="s">
        <v>1160</v>
      </c>
      <c r="G578" s="113" t="s">
        <v>1161</v>
      </c>
      <c r="H578" s="113" t="s">
        <v>3132</v>
      </c>
      <c r="I578" s="113" t="s">
        <v>3133</v>
      </c>
      <c r="J578" s="113" t="s">
        <v>1196</v>
      </c>
      <c r="K578" s="113" t="s">
        <v>1603</v>
      </c>
      <c r="L578" s="113" t="s">
        <v>3519</v>
      </c>
      <c r="M578" s="113" t="s">
        <v>2022</v>
      </c>
      <c r="N578" s="113" t="s">
        <v>3108</v>
      </c>
      <c r="O578" s="113" t="s">
        <v>2722</v>
      </c>
      <c r="P578" s="113" t="s">
        <v>2722</v>
      </c>
      <c r="Q578" s="113" t="s">
        <v>3106</v>
      </c>
      <c r="R578" s="113" t="s">
        <v>4336</v>
      </c>
      <c r="S578" s="114">
        <v>43313</v>
      </c>
      <c r="U578" s="114">
        <v>43321.598707094898</v>
      </c>
      <c r="V578" s="113" t="s">
        <v>3136</v>
      </c>
      <c r="W578" s="113" t="s">
        <v>3137</v>
      </c>
      <c r="X578" s="112" t="b">
        <v>1</v>
      </c>
      <c r="Y578" s="112" t="s">
        <v>1054</v>
      </c>
    </row>
    <row r="579" spans="1:25" ht="14.6" hidden="1" x14ac:dyDescent="0.4">
      <c r="A579" s="113" t="s">
        <v>699</v>
      </c>
      <c r="B579" s="113" t="s">
        <v>701</v>
      </c>
      <c r="C579" s="113" t="s">
        <v>701</v>
      </c>
      <c r="D579" s="112" t="b">
        <f t="shared" ref="D579:D642" si="9">B579=C579</f>
        <v>1</v>
      </c>
      <c r="E579" s="113" t="s">
        <v>3106</v>
      </c>
      <c r="F579" s="113" t="s">
        <v>1160</v>
      </c>
      <c r="G579" s="113" t="s">
        <v>1161</v>
      </c>
      <c r="H579" s="113" t="s">
        <v>3132</v>
      </c>
      <c r="I579" s="113" t="s">
        <v>3133</v>
      </c>
      <c r="J579" s="113" t="s">
        <v>1196</v>
      </c>
      <c r="K579" s="113" t="s">
        <v>1197</v>
      </c>
      <c r="L579" s="113" t="s">
        <v>4337</v>
      </c>
      <c r="M579" s="113" t="s">
        <v>4338</v>
      </c>
      <c r="N579" s="113" t="s">
        <v>3108</v>
      </c>
      <c r="O579" s="113" t="s">
        <v>2722</v>
      </c>
      <c r="P579" s="113" t="s">
        <v>2722</v>
      </c>
      <c r="Q579" s="113" t="s">
        <v>3106</v>
      </c>
      <c r="R579" s="113" t="s">
        <v>4336</v>
      </c>
      <c r="S579" s="114">
        <v>43313</v>
      </c>
      <c r="U579" s="114">
        <v>43321.598707094898</v>
      </c>
      <c r="V579" s="113" t="s">
        <v>3136</v>
      </c>
      <c r="W579" s="113" t="s">
        <v>3137</v>
      </c>
      <c r="X579" s="112" t="b">
        <v>1</v>
      </c>
      <c r="Y579" s="112" t="s">
        <v>1054</v>
      </c>
    </row>
    <row r="580" spans="1:25" ht="14.6" hidden="1" x14ac:dyDescent="0.4">
      <c r="A580" s="113" t="s">
        <v>699</v>
      </c>
      <c r="B580" s="113" t="s">
        <v>704</v>
      </c>
      <c r="C580" s="113" t="s">
        <v>701</v>
      </c>
      <c r="D580" s="112" t="b">
        <f t="shared" si="9"/>
        <v>0</v>
      </c>
      <c r="E580" s="113" t="s">
        <v>3106</v>
      </c>
      <c r="F580" s="113" t="s">
        <v>1160</v>
      </c>
      <c r="G580" s="113" t="s">
        <v>1161</v>
      </c>
      <c r="H580" s="113" t="s">
        <v>3132</v>
      </c>
      <c r="I580" s="113" t="s">
        <v>3133</v>
      </c>
      <c r="J580" s="113" t="s">
        <v>1452</v>
      </c>
      <c r="K580" s="113" t="s">
        <v>1687</v>
      </c>
      <c r="L580" s="113" t="s">
        <v>3166</v>
      </c>
      <c r="M580" s="113" t="s">
        <v>2010</v>
      </c>
      <c r="N580" s="113" t="s">
        <v>3108</v>
      </c>
      <c r="O580" s="113" t="s">
        <v>2722</v>
      </c>
      <c r="P580" s="113" t="s">
        <v>2722</v>
      </c>
      <c r="Q580" s="113" t="s">
        <v>3106</v>
      </c>
      <c r="R580" s="113" t="s">
        <v>4336</v>
      </c>
      <c r="S580" s="114">
        <v>43313</v>
      </c>
      <c r="U580" s="114">
        <v>43321.598707094898</v>
      </c>
      <c r="V580" s="113" t="s">
        <v>3136</v>
      </c>
      <c r="W580" s="113" t="s">
        <v>3137</v>
      </c>
      <c r="X580" s="112" t="b">
        <v>1</v>
      </c>
      <c r="Y580" s="112" t="s">
        <v>1054</v>
      </c>
    </row>
    <row r="581" spans="1:25" ht="14.6" hidden="1" x14ac:dyDescent="0.4">
      <c r="A581" s="113" t="s">
        <v>699</v>
      </c>
      <c r="B581" s="113" t="s">
        <v>701</v>
      </c>
      <c r="C581" s="113" t="s">
        <v>701</v>
      </c>
      <c r="D581" s="112" t="b">
        <f t="shared" si="9"/>
        <v>1</v>
      </c>
      <c r="E581" s="113" t="s">
        <v>3106</v>
      </c>
      <c r="F581" s="113" t="s">
        <v>1160</v>
      </c>
      <c r="G581" s="113" t="s">
        <v>1161</v>
      </c>
      <c r="H581" s="113" t="s">
        <v>3132</v>
      </c>
      <c r="I581" s="113" t="s">
        <v>3133</v>
      </c>
      <c r="J581" s="113" t="s">
        <v>1452</v>
      </c>
      <c r="K581" s="113" t="s">
        <v>1615</v>
      </c>
      <c r="L581" s="113" t="s">
        <v>3872</v>
      </c>
      <c r="M581" s="113" t="s">
        <v>2007</v>
      </c>
      <c r="N581" s="113" t="s">
        <v>3108</v>
      </c>
      <c r="O581" s="113" t="s">
        <v>2722</v>
      </c>
      <c r="P581" s="113" t="s">
        <v>2722</v>
      </c>
      <c r="Q581" s="113" t="s">
        <v>3106</v>
      </c>
      <c r="R581" s="113" t="s">
        <v>4336</v>
      </c>
      <c r="S581" s="114">
        <v>43313</v>
      </c>
      <c r="U581" s="114">
        <v>43321.598707094898</v>
      </c>
      <c r="V581" s="113" t="s">
        <v>3136</v>
      </c>
      <c r="W581" s="113" t="s">
        <v>3137</v>
      </c>
      <c r="X581" s="112" t="b">
        <v>1</v>
      </c>
      <c r="Y581" s="112" t="s">
        <v>1054</v>
      </c>
    </row>
    <row r="582" spans="1:25" ht="14.6" hidden="1" x14ac:dyDescent="0.4">
      <c r="A582" s="113" t="s">
        <v>699</v>
      </c>
      <c r="B582" s="113" t="s">
        <v>700</v>
      </c>
      <c r="C582" s="113" t="s">
        <v>701</v>
      </c>
      <c r="D582" s="112" t="b">
        <f t="shared" si="9"/>
        <v>0</v>
      </c>
      <c r="E582" s="113" t="s">
        <v>3106</v>
      </c>
      <c r="F582" s="113" t="s">
        <v>1160</v>
      </c>
      <c r="G582" s="113" t="s">
        <v>1161</v>
      </c>
      <c r="H582" s="113" t="s">
        <v>3132</v>
      </c>
      <c r="I582" s="113" t="s">
        <v>3133</v>
      </c>
      <c r="J582" s="113" t="s">
        <v>1452</v>
      </c>
      <c r="K582" s="113" t="s">
        <v>2003</v>
      </c>
      <c r="L582" s="113" t="s">
        <v>3817</v>
      </c>
      <c r="M582" s="113" t="s">
        <v>2004</v>
      </c>
      <c r="N582" s="113" t="s">
        <v>3108</v>
      </c>
      <c r="O582" s="113" t="s">
        <v>2722</v>
      </c>
      <c r="P582" s="113" t="s">
        <v>2722</v>
      </c>
      <c r="Q582" s="113" t="s">
        <v>3106</v>
      </c>
      <c r="R582" s="113" t="s">
        <v>4336</v>
      </c>
      <c r="S582" s="114">
        <v>43313</v>
      </c>
      <c r="U582" s="114">
        <v>43321.598707094898</v>
      </c>
      <c r="V582" s="113" t="s">
        <v>3136</v>
      </c>
      <c r="W582" s="113" t="s">
        <v>3137</v>
      </c>
      <c r="X582" s="112" t="b">
        <v>1</v>
      </c>
      <c r="Y582" s="112" t="s">
        <v>1054</v>
      </c>
    </row>
    <row r="583" spans="1:25" ht="14.6" hidden="1" x14ac:dyDescent="0.4">
      <c r="A583" s="113" t="s">
        <v>699</v>
      </c>
      <c r="B583" s="113" t="s">
        <v>701</v>
      </c>
      <c r="C583" s="113" t="s">
        <v>701</v>
      </c>
      <c r="D583" s="112" t="b">
        <f t="shared" si="9"/>
        <v>1</v>
      </c>
      <c r="E583" s="113" t="s">
        <v>3106</v>
      </c>
      <c r="F583" s="113" t="s">
        <v>1160</v>
      </c>
      <c r="G583" s="113" t="s">
        <v>1161</v>
      </c>
      <c r="H583" s="113" t="s">
        <v>3132</v>
      </c>
      <c r="I583" s="113" t="s">
        <v>3133</v>
      </c>
      <c r="J583" s="113" t="s">
        <v>1452</v>
      </c>
      <c r="K583" s="113" t="s">
        <v>1532</v>
      </c>
      <c r="L583" s="113" t="s">
        <v>3138</v>
      </c>
      <c r="M583" s="113" t="s">
        <v>2011</v>
      </c>
      <c r="N583" s="113" t="s">
        <v>3108</v>
      </c>
      <c r="O583" s="113" t="s">
        <v>2722</v>
      </c>
      <c r="P583" s="113" t="s">
        <v>2722</v>
      </c>
      <c r="Q583" s="113" t="s">
        <v>3106</v>
      </c>
      <c r="R583" s="113" t="s">
        <v>4336</v>
      </c>
      <c r="S583" s="114">
        <v>43313</v>
      </c>
      <c r="U583" s="114">
        <v>43321.598707094898</v>
      </c>
      <c r="V583" s="113" t="s">
        <v>3136</v>
      </c>
      <c r="W583" s="113" t="s">
        <v>3137</v>
      </c>
      <c r="X583" s="112" t="b">
        <v>1</v>
      </c>
      <c r="Y583" s="112" t="s">
        <v>1054</v>
      </c>
    </row>
    <row r="584" spans="1:25" ht="14.6" hidden="1" x14ac:dyDescent="0.4">
      <c r="A584" s="113" t="s">
        <v>699</v>
      </c>
      <c r="B584" s="113" t="s">
        <v>701</v>
      </c>
      <c r="C584" s="113" t="s">
        <v>701</v>
      </c>
      <c r="D584" s="112" t="b">
        <f t="shared" si="9"/>
        <v>1</v>
      </c>
      <c r="E584" s="113" t="s">
        <v>3106</v>
      </c>
      <c r="F584" s="113" t="s">
        <v>1160</v>
      </c>
      <c r="G584" s="113" t="s">
        <v>1161</v>
      </c>
      <c r="H584" s="113" t="s">
        <v>3132</v>
      </c>
      <c r="I584" s="113" t="s">
        <v>3133</v>
      </c>
      <c r="J584" s="113" t="s">
        <v>1367</v>
      </c>
      <c r="K584" s="113" t="s">
        <v>1607</v>
      </c>
      <c r="L584" s="113" t="s">
        <v>3670</v>
      </c>
      <c r="M584" s="113" t="s">
        <v>2014</v>
      </c>
      <c r="N584" s="113" t="s">
        <v>3108</v>
      </c>
      <c r="O584" s="113" t="s">
        <v>2722</v>
      </c>
      <c r="P584" s="113" t="s">
        <v>2722</v>
      </c>
      <c r="Q584" s="113" t="s">
        <v>3106</v>
      </c>
      <c r="R584" s="113" t="s">
        <v>4336</v>
      </c>
      <c r="S584" s="114">
        <v>43313</v>
      </c>
      <c r="U584" s="114">
        <v>43321.598707094898</v>
      </c>
      <c r="V584" s="113" t="s">
        <v>3136</v>
      </c>
      <c r="W584" s="113" t="s">
        <v>3137</v>
      </c>
      <c r="X584" s="112" t="b">
        <v>1</v>
      </c>
      <c r="Y584" s="112" t="s">
        <v>1054</v>
      </c>
    </row>
    <row r="585" spans="1:25" ht="14.6" hidden="1" x14ac:dyDescent="0.4">
      <c r="A585" s="113" t="s">
        <v>699</v>
      </c>
      <c r="B585" s="113" t="s">
        <v>701</v>
      </c>
      <c r="C585" s="113" t="s">
        <v>701</v>
      </c>
      <c r="D585" s="112" t="b">
        <f t="shared" si="9"/>
        <v>1</v>
      </c>
      <c r="E585" s="113" t="s">
        <v>3106</v>
      </c>
      <c r="F585" s="113" t="s">
        <v>1160</v>
      </c>
      <c r="G585" s="113" t="s">
        <v>1161</v>
      </c>
      <c r="H585" s="113" t="s">
        <v>3132</v>
      </c>
      <c r="I585" s="113" t="s">
        <v>3133</v>
      </c>
      <c r="J585" s="113" t="s">
        <v>1587</v>
      </c>
      <c r="K585" s="113" t="s">
        <v>1666</v>
      </c>
      <c r="L585" s="113" t="s">
        <v>4339</v>
      </c>
      <c r="M585" s="113" t="s">
        <v>4340</v>
      </c>
      <c r="N585" s="113" t="s">
        <v>3108</v>
      </c>
      <c r="O585" s="113" t="s">
        <v>2722</v>
      </c>
      <c r="P585" s="113" t="s">
        <v>2722</v>
      </c>
      <c r="Q585" s="113" t="s">
        <v>3106</v>
      </c>
      <c r="R585" s="113" t="s">
        <v>4336</v>
      </c>
      <c r="S585" s="114">
        <v>43313</v>
      </c>
      <c r="U585" s="114">
        <v>43321.598707094898</v>
      </c>
      <c r="V585" s="113" t="s">
        <v>3136</v>
      </c>
      <c r="W585" s="113" t="s">
        <v>3137</v>
      </c>
      <c r="X585" s="112" t="b">
        <v>1</v>
      </c>
      <c r="Y585" s="112" t="s">
        <v>1054</v>
      </c>
    </row>
    <row r="586" spans="1:25" ht="14.6" hidden="1" x14ac:dyDescent="0.4">
      <c r="A586" s="113" t="s">
        <v>699</v>
      </c>
      <c r="B586" s="113" t="s">
        <v>703</v>
      </c>
      <c r="C586" s="113" t="s">
        <v>701</v>
      </c>
      <c r="D586" s="112" t="b">
        <f t="shared" si="9"/>
        <v>0</v>
      </c>
      <c r="E586" s="113" t="s">
        <v>3106</v>
      </c>
      <c r="F586" s="113" t="s">
        <v>1160</v>
      </c>
      <c r="G586" s="113" t="s">
        <v>1161</v>
      </c>
      <c r="H586" s="113" t="s">
        <v>3132</v>
      </c>
      <c r="I586" s="113" t="s">
        <v>3133</v>
      </c>
      <c r="J586" s="113" t="s">
        <v>1196</v>
      </c>
      <c r="K586" s="113" t="s">
        <v>1197</v>
      </c>
      <c r="L586" s="113" t="s">
        <v>3202</v>
      </c>
      <c r="M586" s="113" t="s">
        <v>2025</v>
      </c>
      <c r="N586" s="113" t="s">
        <v>3108</v>
      </c>
      <c r="O586" s="113" t="s">
        <v>2722</v>
      </c>
      <c r="P586" s="113" t="s">
        <v>2722</v>
      </c>
      <c r="Q586" s="113" t="s">
        <v>3106</v>
      </c>
      <c r="R586" s="113" t="s">
        <v>4336</v>
      </c>
      <c r="S586" s="114">
        <v>43313</v>
      </c>
      <c r="U586" s="114">
        <v>43321.598707094898</v>
      </c>
      <c r="V586" s="113" t="s">
        <v>3136</v>
      </c>
      <c r="W586" s="113" t="s">
        <v>3137</v>
      </c>
      <c r="X586" s="112" t="b">
        <v>1</v>
      </c>
      <c r="Y586" s="112" t="s">
        <v>1054</v>
      </c>
    </row>
    <row r="587" spans="1:25" ht="14.6" hidden="1" x14ac:dyDescent="0.4">
      <c r="A587" s="113" t="s">
        <v>699</v>
      </c>
      <c r="B587" s="113" t="s">
        <v>701</v>
      </c>
      <c r="C587" s="113" t="s">
        <v>701</v>
      </c>
      <c r="D587" s="112" t="b">
        <f t="shared" si="9"/>
        <v>1</v>
      </c>
      <c r="E587" s="113" t="s">
        <v>3106</v>
      </c>
      <c r="F587" s="113" t="s">
        <v>1160</v>
      </c>
      <c r="G587" s="113" t="s">
        <v>1161</v>
      </c>
      <c r="H587" s="113" t="s">
        <v>3132</v>
      </c>
      <c r="I587" s="113" t="s">
        <v>3133</v>
      </c>
      <c r="J587" s="113" t="s">
        <v>1452</v>
      </c>
      <c r="K587" s="113" t="s">
        <v>2005</v>
      </c>
      <c r="L587" s="113" t="s">
        <v>4341</v>
      </c>
      <c r="M587" s="113" t="s">
        <v>2006</v>
      </c>
      <c r="N587" s="113" t="s">
        <v>3108</v>
      </c>
      <c r="O587" s="113" t="s">
        <v>2722</v>
      </c>
      <c r="P587" s="113" t="s">
        <v>2722</v>
      </c>
      <c r="Q587" s="113" t="s">
        <v>3106</v>
      </c>
      <c r="R587" s="113" t="s">
        <v>4336</v>
      </c>
      <c r="S587" s="114">
        <v>43313</v>
      </c>
      <c r="U587" s="114">
        <v>43321.598707094898</v>
      </c>
      <c r="V587" s="113" t="s">
        <v>3136</v>
      </c>
      <c r="W587" s="113" t="s">
        <v>3137</v>
      </c>
      <c r="X587" s="112" t="b">
        <v>1</v>
      </c>
      <c r="Y587" s="112" t="s">
        <v>1054</v>
      </c>
    </row>
    <row r="588" spans="1:25" ht="14.6" hidden="1" x14ac:dyDescent="0.4">
      <c r="A588" s="113" t="s">
        <v>699</v>
      </c>
      <c r="B588" s="113" t="s">
        <v>701</v>
      </c>
      <c r="C588" s="113" t="s">
        <v>701</v>
      </c>
      <c r="D588" s="112" t="b">
        <f t="shared" si="9"/>
        <v>1</v>
      </c>
      <c r="E588" s="113" t="s">
        <v>3106</v>
      </c>
      <c r="F588" s="113" t="s">
        <v>1160</v>
      </c>
      <c r="G588" s="113" t="s">
        <v>1161</v>
      </c>
      <c r="H588" s="113" t="s">
        <v>3132</v>
      </c>
      <c r="I588" s="113" t="s">
        <v>3133</v>
      </c>
      <c r="J588" s="113" t="s">
        <v>1196</v>
      </c>
      <c r="K588" s="113" t="s">
        <v>1603</v>
      </c>
      <c r="L588" s="113" t="s">
        <v>3519</v>
      </c>
      <c r="M588" s="113" t="s">
        <v>2023</v>
      </c>
      <c r="N588" s="113" t="s">
        <v>3108</v>
      </c>
      <c r="O588" s="113" t="s">
        <v>2722</v>
      </c>
      <c r="P588" s="113" t="s">
        <v>2722</v>
      </c>
      <c r="Q588" s="113" t="s">
        <v>3106</v>
      </c>
      <c r="R588" s="113" t="s">
        <v>4336</v>
      </c>
      <c r="S588" s="114">
        <v>43313</v>
      </c>
      <c r="U588" s="114">
        <v>43321.598707094898</v>
      </c>
      <c r="V588" s="113" t="s">
        <v>3136</v>
      </c>
      <c r="W588" s="113" t="s">
        <v>3137</v>
      </c>
      <c r="X588" s="112" t="b">
        <v>1</v>
      </c>
      <c r="Y588" s="112" t="s">
        <v>1054</v>
      </c>
    </row>
    <row r="589" spans="1:25" ht="14.6" hidden="1" x14ac:dyDescent="0.4">
      <c r="A589" s="113" t="s">
        <v>699</v>
      </c>
      <c r="B589" s="113" t="s">
        <v>701</v>
      </c>
      <c r="C589" s="113" t="s">
        <v>701</v>
      </c>
      <c r="D589" s="112" t="b">
        <f t="shared" si="9"/>
        <v>1</v>
      </c>
      <c r="E589" s="113" t="s">
        <v>3106</v>
      </c>
      <c r="F589" s="113" t="s">
        <v>1160</v>
      </c>
      <c r="G589" s="113" t="s">
        <v>1161</v>
      </c>
      <c r="H589" s="113" t="s">
        <v>3132</v>
      </c>
      <c r="I589" s="113" t="s">
        <v>3133</v>
      </c>
      <c r="J589" s="113" t="s">
        <v>1367</v>
      </c>
      <c r="K589" s="113" t="s">
        <v>1607</v>
      </c>
      <c r="L589" s="113" t="s">
        <v>3670</v>
      </c>
      <c r="M589" s="113" t="s">
        <v>2013</v>
      </c>
      <c r="N589" s="113" t="s">
        <v>3108</v>
      </c>
      <c r="O589" s="113" t="s">
        <v>2722</v>
      </c>
      <c r="P589" s="113" t="s">
        <v>2722</v>
      </c>
      <c r="Q589" s="113" t="s">
        <v>3106</v>
      </c>
      <c r="R589" s="113" t="s">
        <v>4336</v>
      </c>
      <c r="S589" s="114">
        <v>43313</v>
      </c>
      <c r="U589" s="114">
        <v>43321.598707094898</v>
      </c>
      <c r="V589" s="113" t="s">
        <v>3136</v>
      </c>
      <c r="W589" s="113" t="s">
        <v>3137</v>
      </c>
      <c r="X589" s="112" t="b">
        <v>1</v>
      </c>
      <c r="Y589" s="112" t="s">
        <v>1054</v>
      </c>
    </row>
    <row r="590" spans="1:25" ht="14.6" hidden="1" x14ac:dyDescent="0.4">
      <c r="A590" s="113" t="s">
        <v>699</v>
      </c>
      <c r="B590" s="113" t="s">
        <v>701</v>
      </c>
      <c r="C590" s="113" t="s">
        <v>701</v>
      </c>
      <c r="D590" s="112" t="b">
        <f t="shared" si="9"/>
        <v>1</v>
      </c>
      <c r="E590" s="113" t="s">
        <v>3106</v>
      </c>
      <c r="F590" s="113" t="s">
        <v>1160</v>
      </c>
      <c r="G590" s="113" t="s">
        <v>1161</v>
      </c>
      <c r="H590" s="113" t="s">
        <v>3132</v>
      </c>
      <c r="I590" s="113" t="s">
        <v>3133</v>
      </c>
      <c r="J590" s="113" t="s">
        <v>1591</v>
      </c>
      <c r="K590" s="113" t="s">
        <v>1655</v>
      </c>
      <c r="L590" s="113" t="s">
        <v>3972</v>
      </c>
      <c r="M590" s="113" t="s">
        <v>4342</v>
      </c>
      <c r="N590" s="113" t="s">
        <v>3108</v>
      </c>
      <c r="O590" s="113" t="s">
        <v>2722</v>
      </c>
      <c r="P590" s="113" t="s">
        <v>2722</v>
      </c>
      <c r="Q590" s="113" t="s">
        <v>3106</v>
      </c>
      <c r="R590" s="113" t="s">
        <v>4336</v>
      </c>
      <c r="S590" s="114">
        <v>43313</v>
      </c>
      <c r="U590" s="114">
        <v>43321.598707094898</v>
      </c>
      <c r="V590" s="113" t="s">
        <v>3136</v>
      </c>
      <c r="W590" s="113" t="s">
        <v>3137</v>
      </c>
      <c r="X590" s="112" t="b">
        <v>1</v>
      </c>
      <c r="Y590" s="112" t="s">
        <v>1054</v>
      </c>
    </row>
    <row r="591" spans="1:25" ht="14.6" hidden="1" x14ac:dyDescent="0.4">
      <c r="A591" s="113" t="s">
        <v>699</v>
      </c>
      <c r="B591" s="113" t="s">
        <v>701</v>
      </c>
      <c r="C591" s="113" t="s">
        <v>701</v>
      </c>
      <c r="D591" s="112" t="b">
        <f t="shared" si="9"/>
        <v>1</v>
      </c>
      <c r="E591" s="113" t="s">
        <v>3106</v>
      </c>
      <c r="F591" s="113" t="s">
        <v>1160</v>
      </c>
      <c r="G591" s="113" t="s">
        <v>1161</v>
      </c>
      <c r="H591" s="113" t="s">
        <v>3132</v>
      </c>
      <c r="I591" s="113" t="s">
        <v>3133</v>
      </c>
      <c r="J591" s="113" t="s">
        <v>1452</v>
      </c>
      <c r="K591" s="113" t="s">
        <v>1890</v>
      </c>
      <c r="L591" s="113" t="s">
        <v>3343</v>
      </c>
      <c r="M591" s="113" t="s">
        <v>2012</v>
      </c>
      <c r="N591" s="113" t="s">
        <v>3108</v>
      </c>
      <c r="O591" s="113" t="s">
        <v>2722</v>
      </c>
      <c r="P591" s="113" t="s">
        <v>2722</v>
      </c>
      <c r="Q591" s="113" t="s">
        <v>3106</v>
      </c>
      <c r="R591" s="113" t="s">
        <v>4336</v>
      </c>
      <c r="S591" s="114">
        <v>43313</v>
      </c>
      <c r="U591" s="114">
        <v>43321.598707094898</v>
      </c>
      <c r="V591" s="113" t="s">
        <v>3136</v>
      </c>
      <c r="W591" s="113" t="s">
        <v>3137</v>
      </c>
      <c r="X591" s="112" t="b">
        <v>1</v>
      </c>
      <c r="Y591" s="112" t="s">
        <v>1054</v>
      </c>
    </row>
    <row r="592" spans="1:25" ht="14.6" hidden="1" x14ac:dyDescent="0.4">
      <c r="A592" s="113" t="s">
        <v>699</v>
      </c>
      <c r="B592" s="113" t="s">
        <v>701</v>
      </c>
      <c r="C592" s="113" t="s">
        <v>701</v>
      </c>
      <c r="D592" s="112" t="b">
        <f t="shared" si="9"/>
        <v>1</v>
      </c>
      <c r="E592" s="113" t="s">
        <v>3106</v>
      </c>
      <c r="F592" s="113" t="s">
        <v>1160</v>
      </c>
      <c r="G592" s="113" t="s">
        <v>1161</v>
      </c>
      <c r="H592" s="113" t="s">
        <v>3132</v>
      </c>
      <c r="I592" s="113" t="s">
        <v>3133</v>
      </c>
      <c r="J592" s="113" t="s">
        <v>1587</v>
      </c>
      <c r="K592" s="113" t="s">
        <v>1646</v>
      </c>
      <c r="L592" s="113" t="s">
        <v>3134</v>
      </c>
      <c r="M592" s="113" t="s">
        <v>2019</v>
      </c>
      <c r="N592" s="113" t="s">
        <v>3108</v>
      </c>
      <c r="O592" s="113" t="s">
        <v>2722</v>
      </c>
      <c r="P592" s="113" t="s">
        <v>2722</v>
      </c>
      <c r="Q592" s="113" t="s">
        <v>3106</v>
      </c>
      <c r="R592" s="113" t="s">
        <v>4336</v>
      </c>
      <c r="S592" s="114">
        <v>43313</v>
      </c>
      <c r="U592" s="114">
        <v>43321.598707094898</v>
      </c>
      <c r="V592" s="113" t="s">
        <v>3136</v>
      </c>
      <c r="W592" s="113" t="s">
        <v>3137</v>
      </c>
      <c r="X592" s="112" t="b">
        <v>1</v>
      </c>
      <c r="Y592" s="112" t="s">
        <v>1054</v>
      </c>
    </row>
    <row r="593" spans="1:25" ht="14.6" hidden="1" x14ac:dyDescent="0.4">
      <c r="A593" s="113" t="s">
        <v>699</v>
      </c>
      <c r="B593" s="113" t="s">
        <v>701</v>
      </c>
      <c r="C593" s="113" t="s">
        <v>701</v>
      </c>
      <c r="D593" s="112" t="b">
        <f t="shared" si="9"/>
        <v>1</v>
      </c>
      <c r="E593" s="113" t="s">
        <v>3106</v>
      </c>
      <c r="F593" s="113" t="s">
        <v>1160</v>
      </c>
      <c r="G593" s="113" t="s">
        <v>1161</v>
      </c>
      <c r="H593" s="113" t="s">
        <v>3132</v>
      </c>
      <c r="I593" s="113" t="s">
        <v>3133</v>
      </c>
      <c r="J593" s="113" t="s">
        <v>1587</v>
      </c>
      <c r="K593" s="113" t="s">
        <v>1650</v>
      </c>
      <c r="L593" s="113" t="s">
        <v>4343</v>
      </c>
      <c r="M593" s="113" t="s">
        <v>4344</v>
      </c>
      <c r="N593" s="113" t="s">
        <v>3108</v>
      </c>
      <c r="O593" s="113" t="s">
        <v>2722</v>
      </c>
      <c r="P593" s="113" t="s">
        <v>2722</v>
      </c>
      <c r="Q593" s="113" t="s">
        <v>3106</v>
      </c>
      <c r="R593" s="113" t="s">
        <v>4336</v>
      </c>
      <c r="S593" s="114">
        <v>43313</v>
      </c>
      <c r="U593" s="114">
        <v>43321.598707094898</v>
      </c>
      <c r="V593" s="113" t="s">
        <v>3136</v>
      </c>
      <c r="W593" s="113" t="s">
        <v>3137</v>
      </c>
      <c r="X593" s="112" t="b">
        <v>1</v>
      </c>
      <c r="Y593" s="112" t="s">
        <v>1054</v>
      </c>
    </row>
    <row r="594" spans="1:25" ht="14.6" hidden="1" x14ac:dyDescent="0.4">
      <c r="A594" s="113" t="s">
        <v>699</v>
      </c>
      <c r="B594" s="113" t="s">
        <v>701</v>
      </c>
      <c r="C594" s="113" t="s">
        <v>701</v>
      </c>
      <c r="D594" s="112" t="b">
        <f t="shared" si="9"/>
        <v>1</v>
      </c>
      <c r="E594" s="113" t="s">
        <v>3106</v>
      </c>
      <c r="F594" s="113" t="s">
        <v>1160</v>
      </c>
      <c r="G594" s="113" t="s">
        <v>1161</v>
      </c>
      <c r="H594" s="113" t="s">
        <v>3132</v>
      </c>
      <c r="I594" s="113" t="s">
        <v>3133</v>
      </c>
      <c r="J594" s="113" t="s">
        <v>1196</v>
      </c>
      <c r="K594" s="113" t="s">
        <v>1675</v>
      </c>
      <c r="L594" s="113" t="s">
        <v>4345</v>
      </c>
      <c r="M594" s="113" t="s">
        <v>4346</v>
      </c>
      <c r="N594" s="113" t="s">
        <v>3108</v>
      </c>
      <c r="O594" s="113" t="s">
        <v>2722</v>
      </c>
      <c r="P594" s="113" t="s">
        <v>2722</v>
      </c>
      <c r="Q594" s="113" t="s">
        <v>3106</v>
      </c>
      <c r="R594" s="113" t="s">
        <v>4336</v>
      </c>
      <c r="S594" s="114">
        <v>43313</v>
      </c>
      <c r="U594" s="114">
        <v>43321.598707094898</v>
      </c>
      <c r="V594" s="113" t="s">
        <v>3136</v>
      </c>
      <c r="W594" s="113" t="s">
        <v>3137</v>
      </c>
      <c r="X594" s="112" t="b">
        <v>1</v>
      </c>
      <c r="Y594" s="112" t="s">
        <v>1054</v>
      </c>
    </row>
    <row r="595" spans="1:25" ht="14.6" hidden="1" x14ac:dyDescent="0.4">
      <c r="A595" s="113" t="s">
        <v>699</v>
      </c>
      <c r="B595" s="113" t="s">
        <v>701</v>
      </c>
      <c r="C595" s="113" t="s">
        <v>701</v>
      </c>
      <c r="D595" s="112" t="b">
        <f t="shared" si="9"/>
        <v>1</v>
      </c>
      <c r="E595" s="113" t="s">
        <v>3106</v>
      </c>
      <c r="F595" s="113" t="s">
        <v>1160</v>
      </c>
      <c r="G595" s="113" t="s">
        <v>1161</v>
      </c>
      <c r="H595" s="113" t="s">
        <v>3132</v>
      </c>
      <c r="I595" s="113" t="s">
        <v>3133</v>
      </c>
      <c r="J595" s="113" t="s">
        <v>1196</v>
      </c>
      <c r="K595" s="113" t="s">
        <v>1197</v>
      </c>
      <c r="L595" s="113" t="s">
        <v>3202</v>
      </c>
      <c r="M595" s="113" t="s">
        <v>4347</v>
      </c>
      <c r="N595" s="113" t="s">
        <v>3108</v>
      </c>
      <c r="O595" s="113" t="s">
        <v>2722</v>
      </c>
      <c r="P595" s="113" t="s">
        <v>2722</v>
      </c>
      <c r="Q595" s="113" t="s">
        <v>3106</v>
      </c>
      <c r="R595" s="113" t="s">
        <v>4336</v>
      </c>
      <c r="S595" s="114">
        <v>43313</v>
      </c>
      <c r="U595" s="114">
        <v>43321.598707094898</v>
      </c>
      <c r="V595" s="113" t="s">
        <v>3136</v>
      </c>
      <c r="W595" s="113" t="s">
        <v>3137</v>
      </c>
      <c r="X595" s="112" t="b">
        <v>1</v>
      </c>
      <c r="Y595" s="112" t="s">
        <v>1054</v>
      </c>
    </row>
    <row r="596" spans="1:25" ht="14.6" hidden="1" x14ac:dyDescent="0.4">
      <c r="A596" s="113" t="s">
        <v>699</v>
      </c>
      <c r="B596" s="113" t="s">
        <v>701</v>
      </c>
      <c r="C596" s="113" t="s">
        <v>701</v>
      </c>
      <c r="D596" s="112" t="b">
        <f t="shared" si="9"/>
        <v>1</v>
      </c>
      <c r="E596" s="113" t="s">
        <v>3106</v>
      </c>
      <c r="F596" s="113" t="s">
        <v>1160</v>
      </c>
      <c r="G596" s="113" t="s">
        <v>1161</v>
      </c>
      <c r="H596" s="113" t="s">
        <v>3132</v>
      </c>
      <c r="I596" s="113" t="s">
        <v>3133</v>
      </c>
      <c r="J596" s="113" t="s">
        <v>1591</v>
      </c>
      <c r="K596" s="113" t="s">
        <v>1655</v>
      </c>
      <c r="L596" s="113" t="s">
        <v>3972</v>
      </c>
      <c r="M596" s="113" t="s">
        <v>2021</v>
      </c>
      <c r="N596" s="113" t="s">
        <v>3108</v>
      </c>
      <c r="O596" s="113" t="s">
        <v>2722</v>
      </c>
      <c r="P596" s="113" t="s">
        <v>2722</v>
      </c>
      <c r="Q596" s="113" t="s">
        <v>3106</v>
      </c>
      <c r="R596" s="113" t="s">
        <v>4336</v>
      </c>
      <c r="S596" s="114">
        <v>43313</v>
      </c>
      <c r="U596" s="114">
        <v>43321.598707094898</v>
      </c>
      <c r="V596" s="113" t="s">
        <v>3136</v>
      </c>
      <c r="W596" s="113" t="s">
        <v>3137</v>
      </c>
      <c r="X596" s="112" t="b">
        <v>1</v>
      </c>
      <c r="Y596" s="112" t="s">
        <v>1054</v>
      </c>
    </row>
    <row r="597" spans="1:25" ht="14.6" hidden="1" x14ac:dyDescent="0.4">
      <c r="A597" s="113" t="s">
        <v>699</v>
      </c>
      <c r="B597" s="113" t="s">
        <v>701</v>
      </c>
      <c r="C597" s="113" t="s">
        <v>701</v>
      </c>
      <c r="D597" s="112" t="b">
        <f t="shared" si="9"/>
        <v>1</v>
      </c>
      <c r="E597" s="113" t="s">
        <v>3106</v>
      </c>
      <c r="F597" s="113" t="s">
        <v>1160</v>
      </c>
      <c r="G597" s="113" t="s">
        <v>1161</v>
      </c>
      <c r="H597" s="113" t="s">
        <v>3132</v>
      </c>
      <c r="I597" s="113" t="s">
        <v>3133</v>
      </c>
      <c r="J597" s="113" t="s">
        <v>1367</v>
      </c>
      <c r="K597" s="113" t="s">
        <v>1997</v>
      </c>
      <c r="L597" s="113" t="s">
        <v>4348</v>
      </c>
      <c r="M597" s="113" t="s">
        <v>4349</v>
      </c>
      <c r="N597" s="113" t="s">
        <v>3108</v>
      </c>
      <c r="O597" s="113" t="s">
        <v>2722</v>
      </c>
      <c r="P597" s="113" t="s">
        <v>2722</v>
      </c>
      <c r="Q597" s="113" t="s">
        <v>3106</v>
      </c>
      <c r="R597" s="113" t="s">
        <v>4336</v>
      </c>
      <c r="S597" s="114">
        <v>43313</v>
      </c>
      <c r="U597" s="114">
        <v>43321.598707094898</v>
      </c>
      <c r="V597" s="113" t="s">
        <v>3136</v>
      </c>
      <c r="W597" s="113" t="s">
        <v>3137</v>
      </c>
      <c r="X597" s="112" t="b">
        <v>1</v>
      </c>
      <c r="Y597" s="112" t="s">
        <v>1054</v>
      </c>
    </row>
    <row r="598" spans="1:25" ht="14.6" hidden="1" x14ac:dyDescent="0.4">
      <c r="A598" s="113" t="s">
        <v>699</v>
      </c>
      <c r="B598" s="113" t="s">
        <v>701</v>
      </c>
      <c r="C598" s="113" t="s">
        <v>701</v>
      </c>
      <c r="D598" s="112" t="b">
        <f t="shared" si="9"/>
        <v>1</v>
      </c>
      <c r="E598" s="113" t="s">
        <v>3106</v>
      </c>
      <c r="F598" s="113" t="s">
        <v>1160</v>
      </c>
      <c r="G598" s="113" t="s">
        <v>1161</v>
      </c>
      <c r="H598" s="113" t="s">
        <v>3132</v>
      </c>
      <c r="I598" s="113" t="s">
        <v>3133</v>
      </c>
      <c r="J598" s="113" t="s">
        <v>1587</v>
      </c>
      <c r="K598" s="113" t="s">
        <v>2017</v>
      </c>
      <c r="L598" s="113" t="s">
        <v>4350</v>
      </c>
      <c r="M598" s="113" t="s">
        <v>2018</v>
      </c>
      <c r="N598" s="113" t="s">
        <v>3108</v>
      </c>
      <c r="O598" s="113" t="s">
        <v>2722</v>
      </c>
      <c r="P598" s="113" t="s">
        <v>2722</v>
      </c>
      <c r="Q598" s="113" t="s">
        <v>3106</v>
      </c>
      <c r="R598" s="113" t="s">
        <v>4336</v>
      </c>
      <c r="S598" s="114">
        <v>43313</v>
      </c>
      <c r="U598" s="114">
        <v>43321.598707094898</v>
      </c>
      <c r="V598" s="113" t="s">
        <v>3136</v>
      </c>
      <c r="W598" s="113" t="s">
        <v>3137</v>
      </c>
      <c r="X598" s="112" t="b">
        <v>1</v>
      </c>
      <c r="Y598" s="112" t="s">
        <v>1054</v>
      </c>
    </row>
    <row r="599" spans="1:25" ht="14.6" hidden="1" x14ac:dyDescent="0.4">
      <c r="A599" s="113" t="s">
        <v>699</v>
      </c>
      <c r="B599" s="113" t="s">
        <v>701</v>
      </c>
      <c r="C599" s="113" t="s">
        <v>701</v>
      </c>
      <c r="D599" s="112" t="b">
        <f t="shared" si="9"/>
        <v>1</v>
      </c>
      <c r="E599" s="113" t="s">
        <v>3106</v>
      </c>
      <c r="F599" s="113" t="s">
        <v>1160</v>
      </c>
      <c r="G599" s="113" t="s">
        <v>1161</v>
      </c>
      <c r="H599" s="113" t="s">
        <v>3132</v>
      </c>
      <c r="I599" s="113" t="s">
        <v>3133</v>
      </c>
      <c r="J599" s="113" t="s">
        <v>1367</v>
      </c>
      <c r="K599" s="113" t="s">
        <v>1997</v>
      </c>
      <c r="L599" s="113" t="s">
        <v>3284</v>
      </c>
      <c r="M599" s="113" t="s">
        <v>2016</v>
      </c>
      <c r="N599" s="113" t="s">
        <v>3108</v>
      </c>
      <c r="O599" s="113" t="s">
        <v>2722</v>
      </c>
      <c r="P599" s="113" t="s">
        <v>2722</v>
      </c>
      <c r="Q599" s="113" t="s">
        <v>3106</v>
      </c>
      <c r="R599" s="113" t="s">
        <v>4336</v>
      </c>
      <c r="S599" s="114">
        <v>43313</v>
      </c>
      <c r="U599" s="114">
        <v>43321.598707094898</v>
      </c>
      <c r="V599" s="113" t="s">
        <v>3136</v>
      </c>
      <c r="W599" s="113" t="s">
        <v>3137</v>
      </c>
      <c r="X599" s="112" t="b">
        <v>1</v>
      </c>
      <c r="Y599" s="112" t="s">
        <v>1054</v>
      </c>
    </row>
    <row r="600" spans="1:25" ht="14.6" hidden="1" x14ac:dyDescent="0.4">
      <c r="A600" s="113" t="s">
        <v>699</v>
      </c>
      <c r="B600" s="113" t="s">
        <v>701</v>
      </c>
      <c r="C600" s="113" t="s">
        <v>701</v>
      </c>
      <c r="D600" s="112" t="b">
        <f t="shared" si="9"/>
        <v>1</v>
      </c>
      <c r="E600" s="113" t="s">
        <v>3106</v>
      </c>
      <c r="F600" s="113" t="s">
        <v>1160</v>
      </c>
      <c r="G600" s="113" t="s">
        <v>1161</v>
      </c>
      <c r="H600" s="113" t="s">
        <v>3132</v>
      </c>
      <c r="I600" s="113" t="s">
        <v>3133</v>
      </c>
      <c r="J600" s="113" t="s">
        <v>1196</v>
      </c>
      <c r="K600" s="113" t="s">
        <v>1620</v>
      </c>
      <c r="L600" s="113" t="s">
        <v>3729</v>
      </c>
      <c r="M600" s="113" t="s">
        <v>4351</v>
      </c>
      <c r="N600" s="113" t="s">
        <v>3108</v>
      </c>
      <c r="O600" s="113" t="s">
        <v>2722</v>
      </c>
      <c r="P600" s="113" t="s">
        <v>2722</v>
      </c>
      <c r="Q600" s="113" t="s">
        <v>3106</v>
      </c>
      <c r="R600" s="113" t="s">
        <v>4336</v>
      </c>
      <c r="S600" s="114">
        <v>43313</v>
      </c>
      <c r="U600" s="114">
        <v>43321.598707094898</v>
      </c>
      <c r="V600" s="113" t="s">
        <v>3136</v>
      </c>
      <c r="W600" s="113" t="s">
        <v>3137</v>
      </c>
      <c r="X600" s="112" t="b">
        <v>1</v>
      </c>
      <c r="Y600" s="112" t="s">
        <v>1054</v>
      </c>
    </row>
    <row r="601" spans="1:25" ht="14.6" hidden="1" x14ac:dyDescent="0.4">
      <c r="A601" s="113" t="s">
        <v>699</v>
      </c>
      <c r="B601" s="113" t="s">
        <v>701</v>
      </c>
      <c r="C601" s="113" t="s">
        <v>701</v>
      </c>
      <c r="D601" s="112" t="b">
        <f t="shared" si="9"/>
        <v>1</v>
      </c>
      <c r="E601" s="113" t="s">
        <v>3106</v>
      </c>
      <c r="F601" s="113" t="s">
        <v>1160</v>
      </c>
      <c r="G601" s="113" t="s">
        <v>1161</v>
      </c>
      <c r="H601" s="113" t="s">
        <v>3132</v>
      </c>
      <c r="I601" s="113" t="s">
        <v>3133</v>
      </c>
      <c r="J601" s="113" t="s">
        <v>1196</v>
      </c>
      <c r="K601" s="113" t="s">
        <v>1603</v>
      </c>
      <c r="L601" s="113" t="s">
        <v>3519</v>
      </c>
      <c r="M601" s="113" t="s">
        <v>2024</v>
      </c>
      <c r="N601" s="113" t="s">
        <v>3108</v>
      </c>
      <c r="O601" s="113" t="s">
        <v>2722</v>
      </c>
      <c r="P601" s="113" t="s">
        <v>2722</v>
      </c>
      <c r="Q601" s="113" t="s">
        <v>3106</v>
      </c>
      <c r="R601" s="113" t="s">
        <v>4336</v>
      </c>
      <c r="S601" s="114">
        <v>43313</v>
      </c>
      <c r="U601" s="114">
        <v>43321.598707094898</v>
      </c>
      <c r="V601" s="113" t="s">
        <v>3136</v>
      </c>
      <c r="W601" s="113" t="s">
        <v>3137</v>
      </c>
      <c r="X601" s="112" t="b">
        <v>1</v>
      </c>
      <c r="Y601" s="112" t="s">
        <v>1054</v>
      </c>
    </row>
    <row r="602" spans="1:25" ht="14.6" hidden="1" x14ac:dyDescent="0.4">
      <c r="A602" s="113" t="s">
        <v>255</v>
      </c>
      <c r="B602" s="113" t="s">
        <v>257</v>
      </c>
      <c r="C602" s="113" t="s">
        <v>3807</v>
      </c>
      <c r="D602" s="112" t="b">
        <f t="shared" si="9"/>
        <v>0</v>
      </c>
      <c r="E602" s="113" t="s">
        <v>3106</v>
      </c>
      <c r="F602" s="113" t="s">
        <v>1160</v>
      </c>
      <c r="G602" s="113" t="s">
        <v>1183</v>
      </c>
      <c r="H602" s="113" t="s">
        <v>3113</v>
      </c>
      <c r="I602" s="113" t="s">
        <v>1455</v>
      </c>
      <c r="J602" s="113" t="s">
        <v>1160</v>
      </c>
      <c r="K602" s="113" t="s">
        <v>1183</v>
      </c>
      <c r="L602" s="113" t="s">
        <v>3113</v>
      </c>
      <c r="M602" s="113" t="s">
        <v>1455</v>
      </c>
      <c r="N602" s="113" t="s">
        <v>3108</v>
      </c>
      <c r="O602" s="113" t="s">
        <v>2722</v>
      </c>
      <c r="P602" s="113" t="s">
        <v>2722</v>
      </c>
      <c r="Q602" s="113" t="s">
        <v>3106</v>
      </c>
      <c r="R602" s="113" t="s">
        <v>4352</v>
      </c>
      <c r="S602" s="114">
        <v>43313</v>
      </c>
      <c r="U602" s="114">
        <v>43321.598707094898</v>
      </c>
      <c r="V602" s="113" t="s">
        <v>3809</v>
      </c>
      <c r="W602" s="113" t="s">
        <v>3810</v>
      </c>
      <c r="X602" s="112" t="b">
        <v>1</v>
      </c>
      <c r="Y602" s="117" t="s">
        <v>1103</v>
      </c>
    </row>
    <row r="603" spans="1:25" ht="14.6" hidden="1" x14ac:dyDescent="0.4">
      <c r="A603" s="113" t="s">
        <v>980</v>
      </c>
      <c r="B603" s="113" t="s">
        <v>981</v>
      </c>
      <c r="C603" s="113" t="s">
        <v>981</v>
      </c>
      <c r="D603" s="112" t="b">
        <f t="shared" si="9"/>
        <v>1</v>
      </c>
      <c r="E603" s="113" t="s">
        <v>3106</v>
      </c>
      <c r="F603" s="113" t="s">
        <v>1452</v>
      </c>
      <c r="G603" s="113" t="s">
        <v>1687</v>
      </c>
      <c r="H603" s="113" t="s">
        <v>3166</v>
      </c>
      <c r="I603" s="113" t="s">
        <v>4353</v>
      </c>
      <c r="J603" s="113" t="s">
        <v>1452</v>
      </c>
      <c r="K603" s="113" t="s">
        <v>1687</v>
      </c>
      <c r="L603" s="113" t="s">
        <v>3166</v>
      </c>
      <c r="M603" s="113" t="s">
        <v>2262</v>
      </c>
      <c r="N603" s="113" t="s">
        <v>3108</v>
      </c>
      <c r="O603" s="113" t="s">
        <v>2722</v>
      </c>
      <c r="P603" s="113" t="s">
        <v>2722</v>
      </c>
      <c r="Q603" s="113" t="s">
        <v>3106</v>
      </c>
      <c r="R603" s="113" t="s">
        <v>4354</v>
      </c>
      <c r="S603" s="114">
        <v>43313</v>
      </c>
      <c r="U603" s="114">
        <v>43321.598707094898</v>
      </c>
      <c r="V603" s="113" t="s">
        <v>4355</v>
      </c>
      <c r="W603" s="113" t="s">
        <v>4356</v>
      </c>
      <c r="X603" s="112" t="b">
        <v>0</v>
      </c>
      <c r="Y603" s="117"/>
    </row>
    <row r="604" spans="1:25" ht="14.6" hidden="1" x14ac:dyDescent="0.4">
      <c r="A604" s="113" t="s">
        <v>51</v>
      </c>
      <c r="B604" s="113" t="s">
        <v>52</v>
      </c>
      <c r="C604" s="113" t="s">
        <v>52</v>
      </c>
      <c r="D604" s="112" t="b">
        <f t="shared" si="9"/>
        <v>1</v>
      </c>
      <c r="E604" s="113" t="s">
        <v>3106</v>
      </c>
      <c r="F604" s="113" t="s">
        <v>1160</v>
      </c>
      <c r="G604" s="113" t="s">
        <v>1183</v>
      </c>
      <c r="H604" s="113" t="s">
        <v>3113</v>
      </c>
      <c r="I604" s="113" t="s">
        <v>3161</v>
      </c>
      <c r="J604" s="113" t="s">
        <v>1160</v>
      </c>
      <c r="K604" s="113" t="s">
        <v>1183</v>
      </c>
      <c r="L604" s="113" t="s">
        <v>3113</v>
      </c>
      <c r="M604" s="113" t="s">
        <v>1221</v>
      </c>
      <c r="N604" s="113" t="s">
        <v>3108</v>
      </c>
      <c r="O604" s="113" t="s">
        <v>2722</v>
      </c>
      <c r="P604" s="113" t="s">
        <v>2722</v>
      </c>
      <c r="Q604" s="113" t="s">
        <v>3106</v>
      </c>
      <c r="R604" s="113" t="s">
        <v>4357</v>
      </c>
      <c r="S604" s="114">
        <v>43313</v>
      </c>
      <c r="U604" s="114">
        <v>43321.598707094898</v>
      </c>
      <c r="V604" s="113" t="s">
        <v>3163</v>
      </c>
      <c r="W604" s="113" t="s">
        <v>3164</v>
      </c>
      <c r="X604" s="112" t="b">
        <v>1</v>
      </c>
    </row>
    <row r="605" spans="1:25" ht="14.6" hidden="1" x14ac:dyDescent="0.4">
      <c r="A605" s="113" t="s">
        <v>391</v>
      </c>
      <c r="B605" s="113" t="s">
        <v>392</v>
      </c>
      <c r="C605" s="113" t="s">
        <v>392</v>
      </c>
      <c r="D605" s="112" t="b">
        <f t="shared" si="9"/>
        <v>1</v>
      </c>
      <c r="E605" s="113" t="s">
        <v>3106</v>
      </c>
      <c r="F605" s="113" t="s">
        <v>1196</v>
      </c>
      <c r="G605" s="113" t="s">
        <v>1595</v>
      </c>
      <c r="H605" s="113" t="s">
        <v>3515</v>
      </c>
      <c r="I605" s="113" t="s">
        <v>1599</v>
      </c>
      <c r="J605" s="113" t="s">
        <v>1196</v>
      </c>
      <c r="K605" s="113" t="s">
        <v>1595</v>
      </c>
      <c r="L605" s="113" t="s">
        <v>3515</v>
      </c>
      <c r="M605" s="113" t="s">
        <v>1599</v>
      </c>
      <c r="N605" s="113" t="s">
        <v>3108</v>
      </c>
      <c r="O605" s="113" t="s">
        <v>2722</v>
      </c>
      <c r="P605" s="113" t="s">
        <v>2722</v>
      </c>
      <c r="Q605" s="113" t="s">
        <v>3106</v>
      </c>
      <c r="R605" s="113" t="s">
        <v>4358</v>
      </c>
      <c r="S605" s="114">
        <v>43313</v>
      </c>
      <c r="U605" s="114">
        <v>43321.598707094898</v>
      </c>
      <c r="V605" s="113" t="s">
        <v>3517</v>
      </c>
      <c r="W605" s="113" t="s">
        <v>3518</v>
      </c>
      <c r="X605" s="112" t="b">
        <v>1</v>
      </c>
    </row>
    <row r="606" spans="1:25" ht="14.6" hidden="1" x14ac:dyDescent="0.4">
      <c r="A606" s="113" t="s">
        <v>738</v>
      </c>
      <c r="B606" s="113" t="s">
        <v>739</v>
      </c>
      <c r="C606" s="113" t="s">
        <v>739</v>
      </c>
      <c r="D606" s="112" t="b">
        <f t="shared" si="9"/>
        <v>1</v>
      </c>
      <c r="E606" s="113" t="s">
        <v>3106</v>
      </c>
      <c r="F606" s="113" t="s">
        <v>1160</v>
      </c>
      <c r="G606" s="113" t="s">
        <v>1161</v>
      </c>
      <c r="H606" s="113" t="s">
        <v>3132</v>
      </c>
      <c r="I606" s="113" t="s">
        <v>3251</v>
      </c>
      <c r="J606" s="113" t="s">
        <v>1372</v>
      </c>
      <c r="K606" s="113" t="s">
        <v>1718</v>
      </c>
      <c r="L606" s="113" t="s">
        <v>3252</v>
      </c>
      <c r="M606" s="113" t="s">
        <v>2071</v>
      </c>
      <c r="N606" s="113" t="s">
        <v>3108</v>
      </c>
      <c r="O606" s="113" t="s">
        <v>2722</v>
      </c>
      <c r="P606" s="113" t="s">
        <v>2722</v>
      </c>
      <c r="Q606" s="113" t="s">
        <v>3106</v>
      </c>
      <c r="R606" s="113" t="s">
        <v>4359</v>
      </c>
      <c r="S606" s="114">
        <v>43313</v>
      </c>
      <c r="U606" s="114">
        <v>43321.598707094898</v>
      </c>
      <c r="V606" s="113" t="s">
        <v>3254</v>
      </c>
      <c r="W606" s="113" t="s">
        <v>3255</v>
      </c>
      <c r="X606" s="112" t="b">
        <v>1</v>
      </c>
    </row>
    <row r="607" spans="1:25" ht="14.6" hidden="1" x14ac:dyDescent="0.4">
      <c r="A607" s="113" t="s">
        <v>853</v>
      </c>
      <c r="B607" s="113" t="s">
        <v>854</v>
      </c>
      <c r="C607" s="113" t="s">
        <v>854</v>
      </c>
      <c r="D607" s="112" t="b">
        <f t="shared" si="9"/>
        <v>1</v>
      </c>
      <c r="E607" s="113" t="s">
        <v>3106</v>
      </c>
      <c r="F607" s="113" t="s">
        <v>1160</v>
      </c>
      <c r="G607" s="113" t="s">
        <v>1163</v>
      </c>
      <c r="H607" s="113" t="s">
        <v>3230</v>
      </c>
      <c r="I607" s="113" t="s">
        <v>1778</v>
      </c>
      <c r="J607" s="113" t="s">
        <v>1160</v>
      </c>
      <c r="K607" s="113" t="s">
        <v>1163</v>
      </c>
      <c r="L607" s="113" t="s">
        <v>3230</v>
      </c>
      <c r="M607" s="113" t="s">
        <v>1389</v>
      </c>
      <c r="N607" s="113" t="s">
        <v>3108</v>
      </c>
      <c r="O607" s="113" t="s">
        <v>2722</v>
      </c>
      <c r="P607" s="113" t="s">
        <v>2722</v>
      </c>
      <c r="Q607" s="113" t="s">
        <v>3106</v>
      </c>
      <c r="R607" s="113" t="s">
        <v>4360</v>
      </c>
      <c r="S607" s="114">
        <v>43313</v>
      </c>
      <c r="U607" s="114">
        <v>43321.598707094898</v>
      </c>
      <c r="V607" s="113"/>
      <c r="W607" s="113"/>
      <c r="X607" s="112" t="b">
        <v>0</v>
      </c>
      <c r="Y607" s="117"/>
    </row>
    <row r="608" spans="1:25" ht="14.6" hidden="1" x14ac:dyDescent="0.4">
      <c r="A608" s="113" t="s">
        <v>201</v>
      </c>
      <c r="B608" s="113" t="s">
        <v>202</v>
      </c>
      <c r="C608" s="113" t="s">
        <v>202</v>
      </c>
      <c r="D608" s="112" t="b">
        <f t="shared" si="9"/>
        <v>1</v>
      </c>
      <c r="E608" s="113" t="s">
        <v>3106</v>
      </c>
      <c r="F608" s="113" t="s">
        <v>1160</v>
      </c>
      <c r="G608" s="113" t="s">
        <v>1163</v>
      </c>
      <c r="H608" s="113" t="s">
        <v>3230</v>
      </c>
      <c r="I608" s="113" t="s">
        <v>1395</v>
      </c>
      <c r="J608" s="113" t="s">
        <v>1160</v>
      </c>
      <c r="K608" s="113" t="s">
        <v>1163</v>
      </c>
      <c r="L608" s="113" t="s">
        <v>3230</v>
      </c>
      <c r="M608" s="113" t="s">
        <v>1395</v>
      </c>
      <c r="N608" s="113" t="s">
        <v>3108</v>
      </c>
      <c r="O608" s="113" t="s">
        <v>2722</v>
      </c>
      <c r="P608" s="113" t="s">
        <v>2722</v>
      </c>
      <c r="Q608" s="113" t="s">
        <v>3106</v>
      </c>
      <c r="R608" s="113" t="s">
        <v>4361</v>
      </c>
      <c r="S608" s="114">
        <v>43313</v>
      </c>
      <c r="U608" s="114">
        <v>43321.598707094898</v>
      </c>
      <c r="V608" s="113" t="s">
        <v>4362</v>
      </c>
      <c r="W608" s="113" t="s">
        <v>4363</v>
      </c>
      <c r="X608" s="112" t="b">
        <v>0</v>
      </c>
      <c r="Y608" s="129" t="s">
        <v>1101</v>
      </c>
    </row>
    <row r="609" spans="1:25" ht="14.6" hidden="1" x14ac:dyDescent="0.4">
      <c r="A609" s="113" t="s">
        <v>130</v>
      </c>
      <c r="B609" s="113" t="s">
        <v>131</v>
      </c>
      <c r="C609" s="113" t="s">
        <v>131</v>
      </c>
      <c r="D609" s="112" t="b">
        <f t="shared" si="9"/>
        <v>1</v>
      </c>
      <c r="E609" s="113" t="s">
        <v>3106</v>
      </c>
      <c r="F609" s="113" t="s">
        <v>1160</v>
      </c>
      <c r="G609" s="113" t="s">
        <v>1161</v>
      </c>
      <c r="H609" s="113" t="s">
        <v>3132</v>
      </c>
      <c r="I609" s="113" t="s">
        <v>4364</v>
      </c>
      <c r="J609" s="113" t="s">
        <v>1160</v>
      </c>
      <c r="K609" s="113" t="s">
        <v>1161</v>
      </c>
      <c r="L609" s="113" t="s">
        <v>3132</v>
      </c>
      <c r="M609" s="113" t="s">
        <v>1306</v>
      </c>
      <c r="N609" s="113" t="s">
        <v>3108</v>
      </c>
      <c r="O609" s="113" t="s">
        <v>2722</v>
      </c>
      <c r="P609" s="113" t="s">
        <v>2722</v>
      </c>
      <c r="Q609" s="113" t="s">
        <v>3106</v>
      </c>
      <c r="R609" s="113" t="s">
        <v>4365</v>
      </c>
      <c r="S609" s="114">
        <v>43313</v>
      </c>
      <c r="U609" s="114">
        <v>43321.598707094898</v>
      </c>
      <c r="V609" s="113" t="s">
        <v>4366</v>
      </c>
      <c r="W609" s="113" t="s">
        <v>4367</v>
      </c>
      <c r="X609" s="112" t="b">
        <v>0</v>
      </c>
      <c r="Y609" s="117" t="s">
        <v>1089</v>
      </c>
    </row>
    <row r="610" spans="1:25" ht="14.6" hidden="1" x14ac:dyDescent="0.4">
      <c r="A610" s="113" t="s">
        <v>539</v>
      </c>
      <c r="B610" s="113" t="s">
        <v>540</v>
      </c>
      <c r="C610" s="113" t="s">
        <v>540</v>
      </c>
      <c r="D610" s="112" t="b">
        <f t="shared" si="9"/>
        <v>1</v>
      </c>
      <c r="E610" s="113" t="s">
        <v>3106</v>
      </c>
      <c r="F610" s="113" t="s">
        <v>1396</v>
      </c>
      <c r="G610" s="113" t="s">
        <v>1397</v>
      </c>
      <c r="H610" s="113" t="s">
        <v>3176</v>
      </c>
      <c r="I610" s="113" t="s">
        <v>1747</v>
      </c>
      <c r="J610" s="113" t="s">
        <v>1396</v>
      </c>
      <c r="K610" s="113" t="s">
        <v>1397</v>
      </c>
      <c r="L610" s="113" t="s">
        <v>3176</v>
      </c>
      <c r="M610" s="113" t="s">
        <v>1747</v>
      </c>
      <c r="N610" s="113" t="s">
        <v>3108</v>
      </c>
      <c r="O610" s="113" t="s">
        <v>2722</v>
      </c>
      <c r="P610" s="113" t="s">
        <v>2722</v>
      </c>
      <c r="Q610" s="113" t="s">
        <v>3106</v>
      </c>
      <c r="R610" s="113" t="s">
        <v>4368</v>
      </c>
      <c r="S610" s="114">
        <v>43313</v>
      </c>
      <c r="U610" s="114">
        <v>43321.598707094898</v>
      </c>
      <c r="V610" s="113" t="s">
        <v>4369</v>
      </c>
      <c r="W610" s="113" t="s">
        <v>4370</v>
      </c>
      <c r="X610" s="112" t="b">
        <v>1</v>
      </c>
      <c r="Y610" s="117" t="s">
        <v>1101</v>
      </c>
    </row>
    <row r="611" spans="1:25" ht="14.6" hidden="1" x14ac:dyDescent="0.4">
      <c r="A611" s="113" t="s">
        <v>722</v>
      </c>
      <c r="B611" s="113" t="s">
        <v>723</v>
      </c>
      <c r="C611" s="113" t="s">
        <v>723</v>
      </c>
      <c r="D611" s="112" t="b">
        <f t="shared" si="9"/>
        <v>1</v>
      </c>
      <c r="E611" s="113" t="s">
        <v>3106</v>
      </c>
      <c r="F611" s="113" t="s">
        <v>1196</v>
      </c>
      <c r="G611" s="113" t="s">
        <v>1197</v>
      </c>
      <c r="H611" s="113" t="s">
        <v>3202</v>
      </c>
      <c r="I611" s="113" t="s">
        <v>4371</v>
      </c>
      <c r="J611" s="113" t="s">
        <v>1196</v>
      </c>
      <c r="K611" s="113" t="s">
        <v>1197</v>
      </c>
      <c r="L611" s="113" t="s">
        <v>3202</v>
      </c>
      <c r="M611" s="113" t="s">
        <v>2048</v>
      </c>
      <c r="N611" s="113" t="s">
        <v>3108</v>
      </c>
      <c r="O611" s="113" t="s">
        <v>2722</v>
      </c>
      <c r="P611" s="113" t="s">
        <v>2722</v>
      </c>
      <c r="Q611" s="113" t="s">
        <v>3106</v>
      </c>
      <c r="R611" s="113" t="s">
        <v>4372</v>
      </c>
      <c r="S611" s="114">
        <v>43313</v>
      </c>
      <c r="U611" s="114">
        <v>43321.598707094898</v>
      </c>
      <c r="V611" s="113" t="s">
        <v>4373</v>
      </c>
      <c r="W611" s="113" t="s">
        <v>4374</v>
      </c>
      <c r="X611" s="112" t="b">
        <v>1</v>
      </c>
    </row>
    <row r="612" spans="1:25" ht="14.6" hidden="1" x14ac:dyDescent="0.4">
      <c r="A612" s="113" t="s">
        <v>357</v>
      </c>
      <c r="B612" s="113" t="s">
        <v>358</v>
      </c>
      <c r="C612" s="113" t="s">
        <v>358</v>
      </c>
      <c r="D612" s="112" t="b">
        <f t="shared" si="9"/>
        <v>1</v>
      </c>
      <c r="E612" s="113" t="s">
        <v>3106</v>
      </c>
      <c r="F612" s="113" t="s">
        <v>1258</v>
      </c>
      <c r="G612" s="113" t="s">
        <v>1338</v>
      </c>
      <c r="H612" s="113" t="s">
        <v>3377</v>
      </c>
      <c r="I612" s="113" t="s">
        <v>1564</v>
      </c>
      <c r="J612" s="113" t="s">
        <v>1258</v>
      </c>
      <c r="K612" s="113" t="s">
        <v>1259</v>
      </c>
      <c r="L612" s="113" t="s">
        <v>3115</v>
      </c>
      <c r="M612" s="113" t="s">
        <v>1565</v>
      </c>
      <c r="N612" s="113" t="s">
        <v>3108</v>
      </c>
      <c r="O612" s="113" t="s">
        <v>2722</v>
      </c>
      <c r="P612" s="113" t="s">
        <v>2722</v>
      </c>
      <c r="Q612" s="113" t="s">
        <v>3106</v>
      </c>
      <c r="R612" s="113" t="s">
        <v>4375</v>
      </c>
      <c r="S612" s="114">
        <v>43313</v>
      </c>
      <c r="U612" s="114">
        <v>43321.598707094898</v>
      </c>
      <c r="V612" s="113" t="s">
        <v>3601</v>
      </c>
      <c r="W612" s="113" t="s">
        <v>3602</v>
      </c>
      <c r="X612" s="112" t="b">
        <v>0</v>
      </c>
      <c r="Y612" s="117" t="s">
        <v>1054</v>
      </c>
    </row>
    <row r="613" spans="1:25" ht="14.6" hidden="1" x14ac:dyDescent="0.4">
      <c r="A613" s="113" t="s">
        <v>357</v>
      </c>
      <c r="B613" s="113" t="s">
        <v>358</v>
      </c>
      <c r="C613" s="113" t="s">
        <v>358</v>
      </c>
      <c r="D613" s="112" t="b">
        <f t="shared" si="9"/>
        <v>1</v>
      </c>
      <c r="E613" s="113" t="s">
        <v>3106</v>
      </c>
      <c r="F613" s="113" t="s">
        <v>1258</v>
      </c>
      <c r="G613" s="113" t="s">
        <v>1338</v>
      </c>
      <c r="H613" s="113" t="s">
        <v>3377</v>
      </c>
      <c r="I613" s="113" t="s">
        <v>1564</v>
      </c>
      <c r="J613" s="113" t="s">
        <v>1258</v>
      </c>
      <c r="K613" s="113" t="s">
        <v>1338</v>
      </c>
      <c r="L613" s="113" t="s">
        <v>3377</v>
      </c>
      <c r="M613" s="113" t="s">
        <v>1564</v>
      </c>
      <c r="N613" s="113" t="s">
        <v>3108</v>
      </c>
      <c r="O613" s="113" t="s">
        <v>2722</v>
      </c>
      <c r="P613" s="113" t="s">
        <v>2722</v>
      </c>
      <c r="Q613" s="113" t="s">
        <v>3106</v>
      </c>
      <c r="R613" s="113" t="s">
        <v>4375</v>
      </c>
      <c r="S613" s="114">
        <v>43313</v>
      </c>
      <c r="U613" s="114">
        <v>43321.598707094898</v>
      </c>
      <c r="V613" s="113" t="s">
        <v>3601</v>
      </c>
      <c r="W613" s="113" t="s">
        <v>3602</v>
      </c>
      <c r="X613" s="112" t="b">
        <v>0</v>
      </c>
      <c r="Y613" s="117" t="s">
        <v>1054</v>
      </c>
    </row>
    <row r="614" spans="1:25" ht="14.6" hidden="1" x14ac:dyDescent="0.4">
      <c r="A614" s="113" t="s">
        <v>911</v>
      </c>
      <c r="B614" s="113" t="s">
        <v>912</v>
      </c>
      <c r="C614" s="113" t="s">
        <v>912</v>
      </c>
      <c r="D614" s="112" t="b">
        <f t="shared" si="9"/>
        <v>1</v>
      </c>
      <c r="E614" s="113" t="s">
        <v>3106</v>
      </c>
      <c r="F614" s="113" t="s">
        <v>1258</v>
      </c>
      <c r="G614" s="113" t="s">
        <v>1259</v>
      </c>
      <c r="H614" s="113" t="s">
        <v>3115</v>
      </c>
      <c r="I614" s="113" t="s">
        <v>4376</v>
      </c>
      <c r="J614" s="113" t="s">
        <v>1258</v>
      </c>
      <c r="K614" s="113" t="s">
        <v>1259</v>
      </c>
      <c r="L614" s="113" t="s">
        <v>3115</v>
      </c>
      <c r="M614" s="113" t="s">
        <v>2210</v>
      </c>
      <c r="N614" s="113" t="s">
        <v>3108</v>
      </c>
      <c r="O614" s="113" t="s">
        <v>2722</v>
      </c>
      <c r="P614" s="113" t="s">
        <v>2722</v>
      </c>
      <c r="Q614" s="113" t="s">
        <v>3106</v>
      </c>
      <c r="R614" s="113" t="s">
        <v>4377</v>
      </c>
      <c r="S614" s="114">
        <v>43313</v>
      </c>
      <c r="U614" s="114">
        <v>43321.598707094898</v>
      </c>
      <c r="V614" s="113" t="s">
        <v>4378</v>
      </c>
      <c r="W614" s="113" t="s">
        <v>4379</v>
      </c>
      <c r="X614" s="112" t="b">
        <v>1</v>
      </c>
      <c r="Y614" s="117" t="s">
        <v>1101</v>
      </c>
    </row>
    <row r="615" spans="1:25" ht="14.6" hidden="1" x14ac:dyDescent="0.4">
      <c r="A615" s="113" t="s">
        <v>329</v>
      </c>
      <c r="B615" s="113" t="s">
        <v>330</v>
      </c>
      <c r="C615" s="113" t="s">
        <v>330</v>
      </c>
      <c r="D615" s="112" t="b">
        <f t="shared" si="9"/>
        <v>1</v>
      </c>
      <c r="E615" s="113" t="s">
        <v>3106</v>
      </c>
      <c r="F615" s="113" t="s">
        <v>1196</v>
      </c>
      <c r="G615" s="113" t="s">
        <v>1477</v>
      </c>
      <c r="H615" s="113" t="s">
        <v>3513</v>
      </c>
      <c r="I615" s="113" t="s">
        <v>4380</v>
      </c>
      <c r="J615" s="113" t="s">
        <v>1196</v>
      </c>
      <c r="K615" s="113" t="s">
        <v>1477</v>
      </c>
      <c r="L615" s="113" t="s">
        <v>3513</v>
      </c>
      <c r="M615" s="113" t="s">
        <v>1541</v>
      </c>
      <c r="N615" s="113" t="s">
        <v>3108</v>
      </c>
      <c r="O615" s="113" t="s">
        <v>2722</v>
      </c>
      <c r="P615" s="113" t="s">
        <v>2722</v>
      </c>
      <c r="Q615" s="113" t="s">
        <v>3106</v>
      </c>
      <c r="R615" s="113" t="s">
        <v>4381</v>
      </c>
      <c r="S615" s="114">
        <v>43313</v>
      </c>
      <c r="U615" s="114">
        <v>43321.598707094898</v>
      </c>
      <c r="V615" s="113" t="s">
        <v>4382</v>
      </c>
      <c r="W615" s="113" t="s">
        <v>4383</v>
      </c>
      <c r="X615" s="112" t="b">
        <v>1</v>
      </c>
    </row>
    <row r="616" spans="1:25" ht="14.6" hidden="1" x14ac:dyDescent="0.4">
      <c r="A616" s="113" t="s">
        <v>3</v>
      </c>
      <c r="B616" s="113" t="s">
        <v>4</v>
      </c>
      <c r="C616" s="113" t="s">
        <v>4</v>
      </c>
      <c r="D616" s="112" t="b">
        <f t="shared" si="9"/>
        <v>1</v>
      </c>
      <c r="E616" s="113" t="s">
        <v>3106</v>
      </c>
      <c r="F616" s="113" t="s">
        <v>1160</v>
      </c>
      <c r="G616" s="113" t="s">
        <v>1163</v>
      </c>
      <c r="H616" s="113" t="s">
        <v>3230</v>
      </c>
      <c r="I616" s="113" t="s">
        <v>4384</v>
      </c>
      <c r="J616" s="113" t="s">
        <v>1160</v>
      </c>
      <c r="K616" s="113" t="s">
        <v>1163</v>
      </c>
      <c r="L616" s="113" t="s">
        <v>3230</v>
      </c>
      <c r="M616" s="113" t="s">
        <v>1164</v>
      </c>
      <c r="N616" s="113" t="s">
        <v>3108</v>
      </c>
      <c r="O616" s="113" t="s">
        <v>2722</v>
      </c>
      <c r="P616" s="113" t="s">
        <v>2722</v>
      </c>
      <c r="Q616" s="113" t="s">
        <v>3106</v>
      </c>
      <c r="R616" s="113" t="s">
        <v>4385</v>
      </c>
      <c r="S616" s="114">
        <v>43313</v>
      </c>
      <c r="U616" s="114">
        <v>43321.598707094898</v>
      </c>
      <c r="V616" s="113" t="s">
        <v>4386</v>
      </c>
      <c r="W616" s="113" t="s">
        <v>4387</v>
      </c>
      <c r="X616" s="112" t="b">
        <v>0</v>
      </c>
      <c r="Y616" s="117"/>
    </row>
    <row r="617" spans="1:25" ht="14.6" hidden="1" x14ac:dyDescent="0.4">
      <c r="A617" s="113" t="s">
        <v>239</v>
      </c>
      <c r="B617" s="113" t="s">
        <v>240</v>
      </c>
      <c r="C617" s="113" t="s">
        <v>240</v>
      </c>
      <c r="D617" s="112" t="b">
        <f t="shared" si="9"/>
        <v>1</v>
      </c>
      <c r="E617" s="113" t="s">
        <v>3106</v>
      </c>
      <c r="F617" s="113" t="s">
        <v>1160</v>
      </c>
      <c r="G617" s="113" t="s">
        <v>1166</v>
      </c>
      <c r="H617" s="113" t="s">
        <v>3128</v>
      </c>
      <c r="I617" s="113" t="s">
        <v>4388</v>
      </c>
      <c r="J617" s="113" t="s">
        <v>1160</v>
      </c>
      <c r="K617" s="113" t="s">
        <v>1179</v>
      </c>
      <c r="L617" s="113" t="s">
        <v>3190</v>
      </c>
      <c r="M617" s="113" t="s">
        <v>1433</v>
      </c>
      <c r="N617" s="113" t="s">
        <v>3108</v>
      </c>
      <c r="O617" s="113" t="s">
        <v>2722</v>
      </c>
      <c r="P617" s="113" t="s">
        <v>2722</v>
      </c>
      <c r="Q617" s="113" t="s">
        <v>3106</v>
      </c>
      <c r="R617" s="113" t="s">
        <v>4389</v>
      </c>
      <c r="S617" s="114">
        <v>43313</v>
      </c>
      <c r="U617" s="114">
        <v>43321.598707094898</v>
      </c>
      <c r="V617" s="113" t="s">
        <v>4390</v>
      </c>
      <c r="W617" s="113" t="s">
        <v>4391</v>
      </c>
      <c r="X617" s="112" t="b">
        <v>0</v>
      </c>
      <c r="Y617" s="117"/>
    </row>
    <row r="618" spans="1:25" ht="14.6" hidden="1" x14ac:dyDescent="0.4">
      <c r="A618" s="113" t="s">
        <v>764</v>
      </c>
      <c r="B618" s="113" t="s">
        <v>765</v>
      </c>
      <c r="C618" s="113" t="s">
        <v>765</v>
      </c>
      <c r="D618" s="112" t="b">
        <f t="shared" si="9"/>
        <v>1</v>
      </c>
      <c r="E618" s="113" t="s">
        <v>3106</v>
      </c>
      <c r="F618" s="113" t="s">
        <v>1160</v>
      </c>
      <c r="G618" s="113" t="s">
        <v>1161</v>
      </c>
      <c r="H618" s="113" t="s">
        <v>3132</v>
      </c>
      <c r="I618" s="113" t="s">
        <v>4392</v>
      </c>
      <c r="J618" s="113" t="s">
        <v>1372</v>
      </c>
      <c r="K618" s="113" t="s">
        <v>1718</v>
      </c>
      <c r="L618" s="113" t="s">
        <v>3252</v>
      </c>
      <c r="M618" s="113" t="s">
        <v>2098</v>
      </c>
      <c r="N618" s="113" t="s">
        <v>3108</v>
      </c>
      <c r="O618" s="113" t="s">
        <v>2722</v>
      </c>
      <c r="P618" s="113" t="s">
        <v>2722</v>
      </c>
      <c r="Q618" s="113" t="s">
        <v>3106</v>
      </c>
      <c r="R618" s="113" t="s">
        <v>4393</v>
      </c>
      <c r="S618" s="114">
        <v>43313</v>
      </c>
      <c r="U618" s="114">
        <v>43321.598707094898</v>
      </c>
      <c r="V618" s="113" t="s">
        <v>4394</v>
      </c>
      <c r="W618" s="113" t="s">
        <v>4395</v>
      </c>
      <c r="X618" s="112" t="b">
        <v>0</v>
      </c>
      <c r="Y618" s="117"/>
    </row>
    <row r="619" spans="1:25" ht="14.6" hidden="1" x14ac:dyDescent="0.4">
      <c r="A619" s="113" t="s">
        <v>581</v>
      </c>
      <c r="B619" s="113" t="s">
        <v>583</v>
      </c>
      <c r="C619" s="113" t="s">
        <v>2632</v>
      </c>
      <c r="D619" s="112" t="b">
        <f t="shared" si="9"/>
        <v>0</v>
      </c>
      <c r="E619" s="113" t="s">
        <v>3106</v>
      </c>
      <c r="F619" s="113" t="s">
        <v>1160</v>
      </c>
      <c r="G619" s="113" t="s">
        <v>1183</v>
      </c>
      <c r="H619" s="113" t="s">
        <v>3113</v>
      </c>
      <c r="I619" s="113" t="s">
        <v>4396</v>
      </c>
      <c r="J619" s="113" t="s">
        <v>1160</v>
      </c>
      <c r="K619" s="113" t="s">
        <v>1183</v>
      </c>
      <c r="L619" s="113" t="s">
        <v>3113</v>
      </c>
      <c r="M619" s="113" t="s">
        <v>1775</v>
      </c>
      <c r="N619" s="113" t="s">
        <v>3108</v>
      </c>
      <c r="O619" s="113" t="s">
        <v>2722</v>
      </c>
      <c r="P619" s="113" t="s">
        <v>2722</v>
      </c>
      <c r="Q619" s="113" t="s">
        <v>3106</v>
      </c>
      <c r="R619" s="113" t="s">
        <v>4397</v>
      </c>
      <c r="S619" s="114">
        <v>43313</v>
      </c>
      <c r="U619" s="114">
        <v>43321.598707094898</v>
      </c>
      <c r="V619" s="113"/>
      <c r="W619" s="113"/>
      <c r="X619" s="112" t="b">
        <v>0</v>
      </c>
      <c r="Y619" s="117"/>
    </row>
    <row r="620" spans="1:25" ht="14.6" hidden="1" x14ac:dyDescent="0.4">
      <c r="A620" s="113" t="s">
        <v>433</v>
      </c>
      <c r="B620" s="113" t="s">
        <v>437</v>
      </c>
      <c r="C620" s="113" t="s">
        <v>437</v>
      </c>
      <c r="D620" s="112" t="b">
        <f t="shared" si="9"/>
        <v>1</v>
      </c>
      <c r="E620" s="113" t="s">
        <v>3106</v>
      </c>
      <c r="F620" s="113" t="s">
        <v>1160</v>
      </c>
      <c r="G620" s="113" t="s">
        <v>1246</v>
      </c>
      <c r="H620" s="113" t="s">
        <v>3107</v>
      </c>
      <c r="I620" s="113" t="s">
        <v>3195</v>
      </c>
      <c r="J620" s="113" t="s">
        <v>1652</v>
      </c>
      <c r="K620" s="113" t="s">
        <v>1671</v>
      </c>
      <c r="L620" s="113" t="s">
        <v>4290</v>
      </c>
      <c r="M620" s="113" t="s">
        <v>1672</v>
      </c>
      <c r="N620" s="113" t="s">
        <v>3108</v>
      </c>
      <c r="O620" s="113" t="s">
        <v>2722</v>
      </c>
      <c r="P620" s="113" t="s">
        <v>2722</v>
      </c>
      <c r="Q620" s="113" t="s">
        <v>3106</v>
      </c>
      <c r="R620" s="113" t="s">
        <v>3814</v>
      </c>
      <c r="S620" s="114">
        <v>43313</v>
      </c>
      <c r="U620" s="114">
        <v>43321.598707094898</v>
      </c>
      <c r="V620" s="113" t="s">
        <v>3198</v>
      </c>
      <c r="W620" s="113" t="s">
        <v>3199</v>
      </c>
      <c r="X620" s="112" t="b">
        <v>1</v>
      </c>
      <c r="Y620" s="112" t="s">
        <v>1054</v>
      </c>
    </row>
    <row r="621" spans="1:25" ht="14.6" hidden="1" x14ac:dyDescent="0.4">
      <c r="A621" s="113" t="s">
        <v>433</v>
      </c>
      <c r="B621" s="113" t="s">
        <v>434</v>
      </c>
      <c r="C621" s="113" t="s">
        <v>437</v>
      </c>
      <c r="D621" s="112" t="b">
        <f t="shared" si="9"/>
        <v>0</v>
      </c>
      <c r="E621" s="113" t="s">
        <v>3106</v>
      </c>
      <c r="F621" s="113" t="s">
        <v>1160</v>
      </c>
      <c r="G621" s="113" t="s">
        <v>1246</v>
      </c>
      <c r="H621" s="113" t="s">
        <v>3107</v>
      </c>
      <c r="I621" s="113" t="s">
        <v>3195</v>
      </c>
      <c r="J621" s="113" t="s">
        <v>1652</v>
      </c>
      <c r="K621" s="113" t="s">
        <v>1653</v>
      </c>
      <c r="L621" s="113" t="s">
        <v>4289</v>
      </c>
      <c r="M621" s="113" t="s">
        <v>1654</v>
      </c>
      <c r="N621" s="113" t="s">
        <v>3108</v>
      </c>
      <c r="O621" s="113" t="s">
        <v>2722</v>
      </c>
      <c r="P621" s="113" t="s">
        <v>2722</v>
      </c>
      <c r="Q621" s="113" t="s">
        <v>3106</v>
      </c>
      <c r="R621" s="113" t="s">
        <v>3814</v>
      </c>
      <c r="S621" s="114">
        <v>43313</v>
      </c>
      <c r="U621" s="114">
        <v>43321.598707094898</v>
      </c>
      <c r="V621" s="113" t="s">
        <v>3198</v>
      </c>
      <c r="W621" s="113" t="s">
        <v>3199</v>
      </c>
      <c r="X621" s="112" t="b">
        <v>1</v>
      </c>
      <c r="Y621" s="117" t="s">
        <v>1054</v>
      </c>
    </row>
    <row r="622" spans="1:25" ht="14.6" hidden="1" x14ac:dyDescent="0.4">
      <c r="A622" s="113" t="s">
        <v>433</v>
      </c>
      <c r="B622" s="113" t="s">
        <v>437</v>
      </c>
      <c r="C622" s="113" t="s">
        <v>437</v>
      </c>
      <c r="D622" s="112" t="b">
        <f t="shared" si="9"/>
        <v>1</v>
      </c>
      <c r="E622" s="113" t="s">
        <v>3106</v>
      </c>
      <c r="F622" s="113" t="s">
        <v>1160</v>
      </c>
      <c r="G622" s="113" t="s">
        <v>1246</v>
      </c>
      <c r="H622" s="113" t="s">
        <v>3107</v>
      </c>
      <c r="I622" s="113" t="s">
        <v>3195</v>
      </c>
      <c r="J622" s="113" t="s">
        <v>1652</v>
      </c>
      <c r="K622" s="113" t="s">
        <v>1673</v>
      </c>
      <c r="L622" s="113" t="s">
        <v>4288</v>
      </c>
      <c r="M622" s="113" t="s">
        <v>1674</v>
      </c>
      <c r="N622" s="113" t="s">
        <v>3108</v>
      </c>
      <c r="O622" s="113" t="s">
        <v>2722</v>
      </c>
      <c r="P622" s="113" t="s">
        <v>2722</v>
      </c>
      <c r="Q622" s="113" t="s">
        <v>3106</v>
      </c>
      <c r="R622" s="113" t="s">
        <v>3814</v>
      </c>
      <c r="S622" s="114">
        <v>43313</v>
      </c>
      <c r="U622" s="114">
        <v>43321.598707094898</v>
      </c>
      <c r="V622" s="113" t="s">
        <v>3198</v>
      </c>
      <c r="W622" s="113" t="s">
        <v>3199</v>
      </c>
      <c r="X622" s="112" t="b">
        <v>1</v>
      </c>
      <c r="Y622" s="112" t="s">
        <v>1054</v>
      </c>
    </row>
    <row r="623" spans="1:25" ht="14.6" hidden="1" x14ac:dyDescent="0.4">
      <c r="A623" s="113" t="s">
        <v>433</v>
      </c>
      <c r="B623" s="113" t="s">
        <v>436</v>
      </c>
      <c r="C623" s="113" t="s">
        <v>437</v>
      </c>
      <c r="D623" s="112" t="b">
        <f t="shared" si="9"/>
        <v>0</v>
      </c>
      <c r="E623" s="113" t="s">
        <v>3106</v>
      </c>
      <c r="F623" s="113" t="s">
        <v>1160</v>
      </c>
      <c r="G623" s="113" t="s">
        <v>1246</v>
      </c>
      <c r="H623" s="113" t="s">
        <v>3107</v>
      </c>
      <c r="I623" s="113" t="s">
        <v>3195</v>
      </c>
      <c r="J623" s="113" t="s">
        <v>1196</v>
      </c>
      <c r="K623" s="113" t="s">
        <v>1620</v>
      </c>
      <c r="L623" s="113" t="s">
        <v>3729</v>
      </c>
      <c r="M623" s="113" t="s">
        <v>1659</v>
      </c>
      <c r="N623" s="113" t="s">
        <v>3108</v>
      </c>
      <c r="O623" s="113" t="s">
        <v>2722</v>
      </c>
      <c r="P623" s="113" t="s">
        <v>2722</v>
      </c>
      <c r="Q623" s="113" t="s">
        <v>3106</v>
      </c>
      <c r="R623" s="113" t="s">
        <v>3814</v>
      </c>
      <c r="S623" s="114">
        <v>43313</v>
      </c>
      <c r="U623" s="114">
        <v>43321.598707094898</v>
      </c>
      <c r="V623" s="113" t="s">
        <v>3198</v>
      </c>
      <c r="W623" s="113" t="s">
        <v>3199</v>
      </c>
      <c r="X623" s="112" t="b">
        <v>1</v>
      </c>
      <c r="Y623" s="112" t="s">
        <v>1054</v>
      </c>
    </row>
    <row r="624" spans="1:25" ht="14.6" hidden="1" x14ac:dyDescent="0.4">
      <c r="A624" s="113" t="s">
        <v>433</v>
      </c>
      <c r="B624" s="113" t="s">
        <v>437</v>
      </c>
      <c r="C624" s="113" t="s">
        <v>437</v>
      </c>
      <c r="D624" s="112" t="b">
        <f t="shared" si="9"/>
        <v>1</v>
      </c>
      <c r="E624" s="113" t="s">
        <v>3106</v>
      </c>
      <c r="F624" s="113" t="s">
        <v>1160</v>
      </c>
      <c r="G624" s="113" t="s">
        <v>1246</v>
      </c>
      <c r="H624" s="113" t="s">
        <v>3107</v>
      </c>
      <c r="I624" s="113" t="s">
        <v>3195</v>
      </c>
      <c r="J624" s="113" t="s">
        <v>1587</v>
      </c>
      <c r="K624" s="113" t="s">
        <v>1666</v>
      </c>
      <c r="L624" s="113" t="s">
        <v>4339</v>
      </c>
      <c r="M624" s="113" t="s">
        <v>1667</v>
      </c>
      <c r="N624" s="113" t="s">
        <v>3108</v>
      </c>
      <c r="O624" s="113" t="s">
        <v>2722</v>
      </c>
      <c r="P624" s="113" t="s">
        <v>2722</v>
      </c>
      <c r="Q624" s="113" t="s">
        <v>3106</v>
      </c>
      <c r="R624" s="113" t="s">
        <v>3814</v>
      </c>
      <c r="S624" s="114">
        <v>43313</v>
      </c>
      <c r="U624" s="114">
        <v>43321.598707094898</v>
      </c>
      <c r="V624" s="113" t="s">
        <v>3198</v>
      </c>
      <c r="W624" s="113" t="s">
        <v>3199</v>
      </c>
      <c r="X624" s="112" t="b">
        <v>1</v>
      </c>
      <c r="Y624" s="112" t="s">
        <v>1054</v>
      </c>
    </row>
    <row r="625" spans="1:25" ht="14.6" hidden="1" x14ac:dyDescent="0.4">
      <c r="A625" s="113" t="s">
        <v>433</v>
      </c>
      <c r="B625" s="113" t="s">
        <v>437</v>
      </c>
      <c r="C625" s="113" t="s">
        <v>437</v>
      </c>
      <c r="D625" s="112" t="b">
        <f t="shared" si="9"/>
        <v>1</v>
      </c>
      <c r="E625" s="113" t="s">
        <v>3106</v>
      </c>
      <c r="F625" s="113" t="s">
        <v>1160</v>
      </c>
      <c r="G625" s="113" t="s">
        <v>1246</v>
      </c>
      <c r="H625" s="113" t="s">
        <v>3107</v>
      </c>
      <c r="I625" s="113" t="s">
        <v>3195</v>
      </c>
      <c r="J625" s="113" t="s">
        <v>1196</v>
      </c>
      <c r="K625" s="113" t="s">
        <v>1675</v>
      </c>
      <c r="L625" s="113" t="s">
        <v>4345</v>
      </c>
      <c r="M625" s="113" t="s">
        <v>1676</v>
      </c>
      <c r="N625" s="113" t="s">
        <v>3108</v>
      </c>
      <c r="O625" s="113" t="s">
        <v>2722</v>
      </c>
      <c r="P625" s="113" t="s">
        <v>2722</v>
      </c>
      <c r="Q625" s="113" t="s">
        <v>3106</v>
      </c>
      <c r="R625" s="113" t="s">
        <v>3814</v>
      </c>
      <c r="S625" s="114">
        <v>43313</v>
      </c>
      <c r="U625" s="114">
        <v>43321.598707094898</v>
      </c>
      <c r="V625" s="113" t="s">
        <v>3198</v>
      </c>
      <c r="W625" s="113" t="s">
        <v>3199</v>
      </c>
      <c r="X625" s="112" t="b">
        <v>1</v>
      </c>
      <c r="Y625" s="117" t="s">
        <v>1054</v>
      </c>
    </row>
    <row r="626" spans="1:25" ht="14.6" hidden="1" x14ac:dyDescent="0.4">
      <c r="A626" s="113" t="s">
        <v>433</v>
      </c>
      <c r="B626" s="113" t="s">
        <v>437</v>
      </c>
      <c r="C626" s="113" t="s">
        <v>437</v>
      </c>
      <c r="D626" s="112" t="b">
        <f t="shared" si="9"/>
        <v>1</v>
      </c>
      <c r="E626" s="113" t="s">
        <v>3106</v>
      </c>
      <c r="F626" s="113" t="s">
        <v>1160</v>
      </c>
      <c r="G626" s="113" t="s">
        <v>1246</v>
      </c>
      <c r="H626" s="113" t="s">
        <v>3107</v>
      </c>
      <c r="I626" s="113" t="s">
        <v>3195</v>
      </c>
      <c r="J626" s="113" t="s">
        <v>1587</v>
      </c>
      <c r="K626" s="113" t="s">
        <v>1650</v>
      </c>
      <c r="L626" s="113" t="s">
        <v>4343</v>
      </c>
      <c r="M626" s="113" t="s">
        <v>1668</v>
      </c>
      <c r="N626" s="113" t="s">
        <v>3108</v>
      </c>
      <c r="O626" s="113" t="s">
        <v>2722</v>
      </c>
      <c r="P626" s="113" t="s">
        <v>2722</v>
      </c>
      <c r="Q626" s="113" t="s">
        <v>3106</v>
      </c>
      <c r="R626" s="113" t="s">
        <v>3814</v>
      </c>
      <c r="S626" s="114">
        <v>43313</v>
      </c>
      <c r="U626" s="114">
        <v>43321.598707094898</v>
      </c>
      <c r="V626" s="113" t="s">
        <v>3198</v>
      </c>
      <c r="W626" s="113" t="s">
        <v>3199</v>
      </c>
      <c r="X626" s="112" t="b">
        <v>1</v>
      </c>
      <c r="Y626" s="117" t="s">
        <v>1054</v>
      </c>
    </row>
    <row r="627" spans="1:25" ht="14.6" hidden="1" x14ac:dyDescent="0.4">
      <c r="A627" s="113" t="s">
        <v>433</v>
      </c>
      <c r="B627" s="113" t="s">
        <v>437</v>
      </c>
      <c r="C627" s="113" t="s">
        <v>437</v>
      </c>
      <c r="D627" s="112" t="b">
        <f t="shared" si="9"/>
        <v>1</v>
      </c>
      <c r="E627" s="113" t="s">
        <v>3106</v>
      </c>
      <c r="F627" s="113" t="s">
        <v>1160</v>
      </c>
      <c r="G627" s="113" t="s">
        <v>1246</v>
      </c>
      <c r="H627" s="113" t="s">
        <v>3107</v>
      </c>
      <c r="I627" s="113" t="s">
        <v>3195</v>
      </c>
      <c r="J627" s="113" t="s">
        <v>1258</v>
      </c>
      <c r="K627" s="113" t="s">
        <v>1982</v>
      </c>
      <c r="L627" s="113" t="s">
        <v>4216</v>
      </c>
      <c r="M627" s="113" t="s">
        <v>4398</v>
      </c>
      <c r="N627" s="113" t="s">
        <v>3108</v>
      </c>
      <c r="O627" s="113" t="s">
        <v>2722</v>
      </c>
      <c r="P627" s="113" t="s">
        <v>2722</v>
      </c>
      <c r="Q627" s="113" t="s">
        <v>3106</v>
      </c>
      <c r="R627" s="113" t="s">
        <v>3814</v>
      </c>
      <c r="S627" s="114">
        <v>43313</v>
      </c>
      <c r="U627" s="114">
        <v>43321.598707094898</v>
      </c>
      <c r="V627" s="113" t="s">
        <v>3198</v>
      </c>
      <c r="W627" s="113" t="s">
        <v>3199</v>
      </c>
      <c r="X627" s="112" t="b">
        <v>1</v>
      </c>
      <c r="Y627" s="112" t="s">
        <v>1054</v>
      </c>
    </row>
    <row r="628" spans="1:25" ht="14.6" hidden="1" x14ac:dyDescent="0.4">
      <c r="A628" s="113" t="s">
        <v>433</v>
      </c>
      <c r="B628" s="113" t="s">
        <v>437</v>
      </c>
      <c r="C628" s="113" t="s">
        <v>437</v>
      </c>
      <c r="D628" s="112" t="b">
        <f t="shared" si="9"/>
        <v>1</v>
      </c>
      <c r="E628" s="113" t="s">
        <v>3106</v>
      </c>
      <c r="F628" s="113" t="s">
        <v>1160</v>
      </c>
      <c r="G628" s="113" t="s">
        <v>1246</v>
      </c>
      <c r="H628" s="113" t="s">
        <v>3107</v>
      </c>
      <c r="I628" s="113" t="s">
        <v>3195</v>
      </c>
      <c r="J628" s="113" t="s">
        <v>1367</v>
      </c>
      <c r="K628" s="113" t="s">
        <v>1663</v>
      </c>
      <c r="L628" s="113" t="s">
        <v>3819</v>
      </c>
      <c r="M628" s="113" t="s">
        <v>1665</v>
      </c>
      <c r="N628" s="113" t="s">
        <v>3108</v>
      </c>
      <c r="O628" s="113" t="s">
        <v>2722</v>
      </c>
      <c r="P628" s="113" t="s">
        <v>2722</v>
      </c>
      <c r="Q628" s="113" t="s">
        <v>3106</v>
      </c>
      <c r="R628" s="113" t="s">
        <v>3814</v>
      </c>
      <c r="S628" s="114">
        <v>43313</v>
      </c>
      <c r="U628" s="114">
        <v>43321.598707094898</v>
      </c>
      <c r="V628" s="113" t="s">
        <v>3198</v>
      </c>
      <c r="W628" s="113" t="s">
        <v>3199</v>
      </c>
      <c r="X628" s="112" t="b">
        <v>1</v>
      </c>
      <c r="Y628" s="112" t="s">
        <v>1054</v>
      </c>
    </row>
    <row r="629" spans="1:25" ht="14.6" hidden="1" x14ac:dyDescent="0.4">
      <c r="A629" s="113" t="s">
        <v>433</v>
      </c>
      <c r="B629" s="113" t="s">
        <v>438</v>
      </c>
      <c r="C629" s="113" t="s">
        <v>437</v>
      </c>
      <c r="D629" s="112" t="b">
        <f t="shared" si="9"/>
        <v>0</v>
      </c>
      <c r="E629" s="113" t="s">
        <v>3106</v>
      </c>
      <c r="F629" s="113" t="s">
        <v>1160</v>
      </c>
      <c r="G629" s="113" t="s">
        <v>1246</v>
      </c>
      <c r="H629" s="113" t="s">
        <v>3107</v>
      </c>
      <c r="I629" s="113" t="s">
        <v>3195</v>
      </c>
      <c r="J629" s="113" t="s">
        <v>1452</v>
      </c>
      <c r="K629" s="113" t="s">
        <v>1661</v>
      </c>
      <c r="L629" s="113" t="s">
        <v>4399</v>
      </c>
      <c r="M629" s="113" t="s">
        <v>1677</v>
      </c>
      <c r="N629" s="113" t="s">
        <v>3108</v>
      </c>
      <c r="O629" s="113" t="s">
        <v>2722</v>
      </c>
      <c r="P629" s="113" t="s">
        <v>2722</v>
      </c>
      <c r="Q629" s="113" t="s">
        <v>3106</v>
      </c>
      <c r="R629" s="113" t="s">
        <v>3814</v>
      </c>
      <c r="S629" s="114">
        <v>43313</v>
      </c>
      <c r="U629" s="114">
        <v>43321.598707094898</v>
      </c>
      <c r="V629" s="113" t="s">
        <v>3198</v>
      </c>
      <c r="W629" s="113" t="s">
        <v>3199</v>
      </c>
      <c r="X629" s="112" t="b">
        <v>1</v>
      </c>
      <c r="Y629" s="112" t="s">
        <v>1109</v>
      </c>
    </row>
    <row r="630" spans="1:25" ht="14.6" hidden="1" x14ac:dyDescent="0.4">
      <c r="A630" s="113" t="s">
        <v>433</v>
      </c>
      <c r="B630" s="113" t="s">
        <v>437</v>
      </c>
      <c r="C630" s="113" t="s">
        <v>437</v>
      </c>
      <c r="D630" s="112" t="b">
        <f t="shared" si="9"/>
        <v>1</v>
      </c>
      <c r="E630" s="113" t="s">
        <v>3106</v>
      </c>
      <c r="F630" s="113" t="s">
        <v>1160</v>
      </c>
      <c r="G630" s="113" t="s">
        <v>1246</v>
      </c>
      <c r="H630" s="113" t="s">
        <v>3107</v>
      </c>
      <c r="I630" s="113" t="s">
        <v>3195</v>
      </c>
      <c r="J630" s="113" t="s">
        <v>1452</v>
      </c>
      <c r="K630" s="113" t="s">
        <v>1661</v>
      </c>
      <c r="L630" s="113" t="s">
        <v>4400</v>
      </c>
      <c r="M630" s="113" t="s">
        <v>1662</v>
      </c>
      <c r="N630" s="113" t="s">
        <v>3108</v>
      </c>
      <c r="O630" s="113" t="s">
        <v>2722</v>
      </c>
      <c r="P630" s="113" t="s">
        <v>2722</v>
      </c>
      <c r="Q630" s="113" t="s">
        <v>3106</v>
      </c>
      <c r="R630" s="113" t="s">
        <v>3814</v>
      </c>
      <c r="S630" s="114">
        <v>43313</v>
      </c>
      <c r="U630" s="114">
        <v>43321.598707094898</v>
      </c>
      <c r="V630" s="113" t="s">
        <v>3198</v>
      </c>
      <c r="W630" s="113" t="s">
        <v>3199</v>
      </c>
      <c r="X630" s="112" t="b">
        <v>1</v>
      </c>
      <c r="Y630" s="117" t="s">
        <v>1054</v>
      </c>
    </row>
    <row r="631" spans="1:25" ht="14.6" hidden="1" x14ac:dyDescent="0.4">
      <c r="A631" s="113" t="s">
        <v>433</v>
      </c>
      <c r="B631" s="113" t="s">
        <v>437</v>
      </c>
      <c r="C631" s="113" t="s">
        <v>437</v>
      </c>
      <c r="D631" s="112" t="b">
        <f t="shared" si="9"/>
        <v>1</v>
      </c>
      <c r="E631" s="113" t="s">
        <v>3106</v>
      </c>
      <c r="F631" s="113" t="s">
        <v>1160</v>
      </c>
      <c r="G631" s="113" t="s">
        <v>1246</v>
      </c>
      <c r="H631" s="113" t="s">
        <v>3107</v>
      </c>
      <c r="I631" s="113" t="s">
        <v>3195</v>
      </c>
      <c r="J631" s="113" t="s">
        <v>1372</v>
      </c>
      <c r="K631" s="113" t="s">
        <v>1703</v>
      </c>
      <c r="L631" s="113" t="s">
        <v>4129</v>
      </c>
      <c r="M631" s="113" t="s">
        <v>4401</v>
      </c>
      <c r="N631" s="113" t="s">
        <v>3108</v>
      </c>
      <c r="O631" s="113" t="s">
        <v>2722</v>
      </c>
      <c r="P631" s="113" t="s">
        <v>2722</v>
      </c>
      <c r="Q631" s="113" t="s">
        <v>3106</v>
      </c>
      <c r="R631" s="113" t="s">
        <v>3814</v>
      </c>
      <c r="S631" s="114">
        <v>43313</v>
      </c>
      <c r="U631" s="114">
        <v>43321.598707094898</v>
      </c>
      <c r="V631" s="113" t="s">
        <v>3198</v>
      </c>
      <c r="W631" s="113" t="s">
        <v>3199</v>
      </c>
      <c r="X631" s="112" t="b">
        <v>1</v>
      </c>
      <c r="Y631" s="112" t="s">
        <v>1054</v>
      </c>
    </row>
    <row r="632" spans="1:25" ht="14.6" hidden="1" x14ac:dyDescent="0.4">
      <c r="A632" s="113" t="s">
        <v>433</v>
      </c>
      <c r="B632" s="113" t="s">
        <v>437</v>
      </c>
      <c r="C632" s="113" t="s">
        <v>437</v>
      </c>
      <c r="D632" s="112" t="b">
        <f t="shared" si="9"/>
        <v>1</v>
      </c>
      <c r="E632" s="113" t="s">
        <v>3106</v>
      </c>
      <c r="F632" s="113" t="s">
        <v>1160</v>
      </c>
      <c r="G632" s="113" t="s">
        <v>1246</v>
      </c>
      <c r="H632" s="113" t="s">
        <v>3107</v>
      </c>
      <c r="I632" s="113" t="s">
        <v>3195</v>
      </c>
      <c r="J632" s="113" t="s">
        <v>1367</v>
      </c>
      <c r="K632" s="113" t="s">
        <v>1663</v>
      </c>
      <c r="L632" s="113" t="s">
        <v>3819</v>
      </c>
      <c r="M632" s="113" t="s">
        <v>4402</v>
      </c>
      <c r="N632" s="113" t="s">
        <v>3108</v>
      </c>
      <c r="O632" s="113" t="s">
        <v>2722</v>
      </c>
      <c r="P632" s="113" t="s">
        <v>2722</v>
      </c>
      <c r="Q632" s="113" t="s">
        <v>3106</v>
      </c>
      <c r="R632" s="113" t="s">
        <v>3814</v>
      </c>
      <c r="S632" s="114">
        <v>43313</v>
      </c>
      <c r="U632" s="114">
        <v>43321.598707094898</v>
      </c>
      <c r="V632" s="113" t="s">
        <v>3198</v>
      </c>
      <c r="W632" s="113" t="s">
        <v>3199</v>
      </c>
      <c r="X632" s="112" t="b">
        <v>1</v>
      </c>
      <c r="Y632" s="112" t="s">
        <v>1054</v>
      </c>
    </row>
    <row r="633" spans="1:25" ht="14.6" hidden="1" x14ac:dyDescent="0.4">
      <c r="A633" s="113" t="s">
        <v>433</v>
      </c>
      <c r="B633" s="113" t="s">
        <v>437</v>
      </c>
      <c r="C633" s="113" t="s">
        <v>437</v>
      </c>
      <c r="D633" s="112" t="b">
        <f t="shared" si="9"/>
        <v>1</v>
      </c>
      <c r="E633" s="113" t="s">
        <v>3106</v>
      </c>
      <c r="F633" s="113" t="s">
        <v>1160</v>
      </c>
      <c r="G633" s="113" t="s">
        <v>1246</v>
      </c>
      <c r="H633" s="113" t="s">
        <v>3107</v>
      </c>
      <c r="I633" s="113" t="s">
        <v>3195</v>
      </c>
      <c r="J633" s="113" t="s">
        <v>1591</v>
      </c>
      <c r="K633" s="113" t="s">
        <v>1851</v>
      </c>
      <c r="L633" s="113" t="s">
        <v>3460</v>
      </c>
      <c r="M633" s="113" t="s">
        <v>4403</v>
      </c>
      <c r="N633" s="113" t="s">
        <v>3108</v>
      </c>
      <c r="O633" s="113" t="s">
        <v>2722</v>
      </c>
      <c r="P633" s="113" t="s">
        <v>2722</v>
      </c>
      <c r="Q633" s="113" t="s">
        <v>3106</v>
      </c>
      <c r="R633" s="113" t="s">
        <v>3814</v>
      </c>
      <c r="S633" s="114">
        <v>43313</v>
      </c>
      <c r="U633" s="114">
        <v>43321.598707094898</v>
      </c>
      <c r="V633" s="113" t="s">
        <v>3198</v>
      </c>
      <c r="W633" s="113" t="s">
        <v>3199</v>
      </c>
      <c r="X633" s="112" t="b">
        <v>1</v>
      </c>
      <c r="Y633" s="117" t="s">
        <v>1054</v>
      </c>
    </row>
    <row r="634" spans="1:25" ht="14.6" hidden="1" x14ac:dyDescent="0.4">
      <c r="A634" s="113" t="s">
        <v>433</v>
      </c>
      <c r="B634" s="113" t="s">
        <v>437</v>
      </c>
      <c r="C634" s="113" t="s">
        <v>437</v>
      </c>
      <c r="D634" s="112" t="b">
        <f t="shared" si="9"/>
        <v>1</v>
      </c>
      <c r="E634" s="113" t="s">
        <v>3106</v>
      </c>
      <c r="F634" s="113" t="s">
        <v>1160</v>
      </c>
      <c r="G634" s="113" t="s">
        <v>1246</v>
      </c>
      <c r="H634" s="113" t="s">
        <v>3107</v>
      </c>
      <c r="I634" s="113" t="s">
        <v>3195</v>
      </c>
      <c r="J634" s="113" t="s">
        <v>1652</v>
      </c>
      <c r="K634" s="113" t="s">
        <v>1669</v>
      </c>
      <c r="L634" s="113" t="s">
        <v>4404</v>
      </c>
      <c r="M634" s="113" t="s">
        <v>1670</v>
      </c>
      <c r="N634" s="113" t="s">
        <v>3108</v>
      </c>
      <c r="O634" s="113" t="s">
        <v>2722</v>
      </c>
      <c r="P634" s="113" t="s">
        <v>2722</v>
      </c>
      <c r="Q634" s="113" t="s">
        <v>3106</v>
      </c>
      <c r="R634" s="113" t="s">
        <v>3814</v>
      </c>
      <c r="S634" s="114">
        <v>43313</v>
      </c>
      <c r="U634" s="114">
        <v>43321.598707094898</v>
      </c>
      <c r="V634" s="113" t="s">
        <v>3198</v>
      </c>
      <c r="W634" s="113" t="s">
        <v>3199</v>
      </c>
      <c r="X634" s="112" t="b">
        <v>1</v>
      </c>
      <c r="Y634" s="117" t="s">
        <v>1054</v>
      </c>
    </row>
    <row r="635" spans="1:25" ht="14.6" hidden="1" x14ac:dyDescent="0.4">
      <c r="A635" s="113" t="s">
        <v>433</v>
      </c>
      <c r="B635" s="113" t="s">
        <v>437</v>
      </c>
      <c r="C635" s="113" t="s">
        <v>437</v>
      </c>
      <c r="D635" s="112" t="b">
        <f t="shared" si="9"/>
        <v>1</v>
      </c>
      <c r="E635" s="113" t="s">
        <v>3106</v>
      </c>
      <c r="F635" s="113" t="s">
        <v>1160</v>
      </c>
      <c r="G635" s="113" t="s">
        <v>1246</v>
      </c>
      <c r="H635" s="113" t="s">
        <v>3107</v>
      </c>
      <c r="I635" s="113" t="s">
        <v>3195</v>
      </c>
      <c r="J635" s="113" t="s">
        <v>1639</v>
      </c>
      <c r="K635" s="113" t="s">
        <v>1640</v>
      </c>
      <c r="L635" s="113" t="s">
        <v>3794</v>
      </c>
      <c r="M635" s="113" t="s">
        <v>1660</v>
      </c>
      <c r="N635" s="113" t="s">
        <v>3108</v>
      </c>
      <c r="O635" s="113" t="s">
        <v>2722</v>
      </c>
      <c r="P635" s="113" t="s">
        <v>2722</v>
      </c>
      <c r="Q635" s="113" t="s">
        <v>3106</v>
      </c>
      <c r="R635" s="113" t="s">
        <v>3814</v>
      </c>
      <c r="S635" s="114">
        <v>43313</v>
      </c>
      <c r="U635" s="114">
        <v>43321.598707094898</v>
      </c>
      <c r="V635" s="113" t="s">
        <v>3198</v>
      </c>
      <c r="W635" s="113" t="s">
        <v>3199</v>
      </c>
      <c r="X635" s="112" t="b">
        <v>1</v>
      </c>
      <c r="Y635" s="117" t="s">
        <v>1054</v>
      </c>
    </row>
    <row r="636" spans="1:25" ht="14.6" hidden="1" x14ac:dyDescent="0.4">
      <c r="A636" s="113" t="s">
        <v>333</v>
      </c>
      <c r="B636" s="113" t="s">
        <v>334</v>
      </c>
      <c r="C636" s="113" t="s">
        <v>334</v>
      </c>
      <c r="D636" s="112" t="b">
        <f t="shared" si="9"/>
        <v>1</v>
      </c>
      <c r="E636" s="113" t="s">
        <v>3106</v>
      </c>
      <c r="F636" s="113" t="s">
        <v>1196</v>
      </c>
      <c r="G636" s="113" t="s">
        <v>1477</v>
      </c>
      <c r="H636" s="113" t="s">
        <v>3513</v>
      </c>
      <c r="I636" s="113" t="s">
        <v>1543</v>
      </c>
      <c r="J636" s="113" t="s">
        <v>1196</v>
      </c>
      <c r="K636" s="113" t="s">
        <v>1477</v>
      </c>
      <c r="L636" s="113" t="s">
        <v>3513</v>
      </c>
      <c r="M636" s="113" t="s">
        <v>1543</v>
      </c>
      <c r="N636" s="113" t="s">
        <v>3108</v>
      </c>
      <c r="O636" s="113" t="s">
        <v>2722</v>
      </c>
      <c r="P636" s="113" t="s">
        <v>2722</v>
      </c>
      <c r="Q636" s="113" t="s">
        <v>3106</v>
      </c>
      <c r="R636" s="113" t="s">
        <v>4405</v>
      </c>
      <c r="S636" s="114">
        <v>43313</v>
      </c>
      <c r="U636" s="114">
        <v>43321.598707094898</v>
      </c>
      <c r="V636" s="113" t="s">
        <v>4406</v>
      </c>
      <c r="W636" s="113" t="s">
        <v>4407</v>
      </c>
      <c r="X636" s="112" t="b">
        <v>0</v>
      </c>
      <c r="Y636" s="117" t="s">
        <v>1101</v>
      </c>
    </row>
    <row r="637" spans="1:25" ht="14.6" hidden="1" x14ac:dyDescent="0.4">
      <c r="A637" s="113" t="s">
        <v>315</v>
      </c>
      <c r="B637" s="113" t="s">
        <v>316</v>
      </c>
      <c r="C637" s="113" t="s">
        <v>316</v>
      </c>
      <c r="D637" s="112" t="b">
        <f t="shared" si="9"/>
        <v>1</v>
      </c>
      <c r="E637" s="113" t="s">
        <v>3106</v>
      </c>
      <c r="F637" s="113" t="s">
        <v>1258</v>
      </c>
      <c r="G637" s="113" t="s">
        <v>1259</v>
      </c>
      <c r="H637" s="113" t="s">
        <v>3115</v>
      </c>
      <c r="I637" s="113" t="s">
        <v>4408</v>
      </c>
      <c r="J637" s="113" t="s">
        <v>1258</v>
      </c>
      <c r="K637" s="113" t="s">
        <v>1259</v>
      </c>
      <c r="L637" s="113" t="s">
        <v>3115</v>
      </c>
      <c r="M637" s="113" t="s">
        <v>1521</v>
      </c>
      <c r="N637" s="113" t="s">
        <v>3108</v>
      </c>
      <c r="O637" s="113" t="s">
        <v>2722</v>
      </c>
      <c r="P637" s="113" t="s">
        <v>2722</v>
      </c>
      <c r="Q637" s="113" t="s">
        <v>3106</v>
      </c>
      <c r="R637" s="113" t="s">
        <v>4409</v>
      </c>
      <c r="S637" s="114">
        <v>43313</v>
      </c>
      <c r="U637" s="114">
        <v>43321.598707094898</v>
      </c>
      <c r="V637" s="113" t="s">
        <v>4410</v>
      </c>
      <c r="W637" s="113" t="s">
        <v>4411</v>
      </c>
      <c r="X637" s="112" t="b">
        <v>1</v>
      </c>
      <c r="Y637" s="117" t="s">
        <v>1101</v>
      </c>
    </row>
    <row r="638" spans="1:25" ht="14.6" hidden="1" x14ac:dyDescent="0.4">
      <c r="A638" s="113" t="s">
        <v>999</v>
      </c>
      <c r="B638" s="113" t="s">
        <v>1000</v>
      </c>
      <c r="C638" s="113" t="s">
        <v>1000</v>
      </c>
      <c r="D638" s="112" t="b">
        <f t="shared" si="9"/>
        <v>1</v>
      </c>
      <c r="E638" s="113" t="s">
        <v>3106</v>
      </c>
      <c r="F638" s="113" t="s">
        <v>1396</v>
      </c>
      <c r="G638" s="113" t="s">
        <v>1397</v>
      </c>
      <c r="H638" s="113" t="s">
        <v>3176</v>
      </c>
      <c r="I638" s="113" t="s">
        <v>4412</v>
      </c>
      <c r="J638" s="113" t="s">
        <v>1396</v>
      </c>
      <c r="K638" s="113" t="s">
        <v>1397</v>
      </c>
      <c r="L638" s="113" t="s">
        <v>3176</v>
      </c>
      <c r="M638" s="113" t="s">
        <v>2278</v>
      </c>
      <c r="N638" s="113" t="s">
        <v>3108</v>
      </c>
      <c r="O638" s="113" t="s">
        <v>2722</v>
      </c>
      <c r="P638" s="113" t="s">
        <v>2722</v>
      </c>
      <c r="Q638" s="113" t="s">
        <v>3106</v>
      </c>
      <c r="R638" s="113" t="s">
        <v>4413</v>
      </c>
      <c r="S638" s="114">
        <v>43313</v>
      </c>
      <c r="U638" s="114">
        <v>43321.598707094898</v>
      </c>
      <c r="V638" s="113" t="s">
        <v>4414</v>
      </c>
      <c r="W638" s="113" t="s">
        <v>4415</v>
      </c>
      <c r="X638" s="112" t="b">
        <v>0</v>
      </c>
      <c r="Y638" s="117" t="s">
        <v>1101</v>
      </c>
    </row>
    <row r="639" spans="1:25" ht="14.6" hidden="1" x14ac:dyDescent="0.4">
      <c r="A639" s="113" t="s">
        <v>339</v>
      </c>
      <c r="B639" s="113" t="s">
        <v>340</v>
      </c>
      <c r="C639" s="113" t="s">
        <v>4416</v>
      </c>
      <c r="D639" s="112" t="b">
        <f t="shared" si="9"/>
        <v>0</v>
      </c>
      <c r="E639" s="113" t="s">
        <v>3106</v>
      </c>
      <c r="F639" s="113" t="s">
        <v>1372</v>
      </c>
      <c r="G639" s="113" t="s">
        <v>1459</v>
      </c>
      <c r="H639" s="113" t="s">
        <v>3288</v>
      </c>
      <c r="I639" s="113" t="s">
        <v>4417</v>
      </c>
      <c r="J639" s="113" t="s">
        <v>1372</v>
      </c>
      <c r="K639" s="113" t="s">
        <v>1459</v>
      </c>
      <c r="L639" s="113" t="s">
        <v>3288</v>
      </c>
      <c r="M639" s="113" t="s">
        <v>1550</v>
      </c>
      <c r="N639" s="113" t="s">
        <v>3108</v>
      </c>
      <c r="O639" s="113" t="s">
        <v>2722</v>
      </c>
      <c r="P639" s="113" t="s">
        <v>2722</v>
      </c>
      <c r="Q639" s="113" t="s">
        <v>3106</v>
      </c>
      <c r="R639" s="113" t="s">
        <v>4418</v>
      </c>
      <c r="S639" s="114">
        <v>43313</v>
      </c>
      <c r="U639" s="114">
        <v>43321.598707094898</v>
      </c>
      <c r="V639" s="113" t="s">
        <v>4419</v>
      </c>
      <c r="W639" s="113" t="s">
        <v>4420</v>
      </c>
      <c r="X639" s="112" t="b">
        <v>1</v>
      </c>
    </row>
    <row r="640" spans="1:25" ht="14.6" hidden="1" x14ac:dyDescent="0.4">
      <c r="A640" s="113" t="s">
        <v>237</v>
      </c>
      <c r="B640" s="113" t="s">
        <v>238</v>
      </c>
      <c r="C640" s="113" t="s">
        <v>238</v>
      </c>
      <c r="D640" s="112" t="b">
        <f t="shared" si="9"/>
        <v>1</v>
      </c>
      <c r="E640" s="113" t="s">
        <v>3106</v>
      </c>
      <c r="F640" s="113" t="s">
        <v>1160</v>
      </c>
      <c r="G640" s="113" t="s">
        <v>1179</v>
      </c>
      <c r="H640" s="113" t="s">
        <v>3190</v>
      </c>
      <c r="I640" s="113" t="s">
        <v>1432</v>
      </c>
      <c r="J640" s="113" t="s">
        <v>1160</v>
      </c>
      <c r="K640" s="113" t="s">
        <v>1179</v>
      </c>
      <c r="L640" s="113" t="s">
        <v>3190</v>
      </c>
      <c r="M640" s="113" t="s">
        <v>1432</v>
      </c>
      <c r="N640" s="113" t="s">
        <v>3108</v>
      </c>
      <c r="O640" s="113" t="s">
        <v>2722</v>
      </c>
      <c r="P640" s="113" t="s">
        <v>2722</v>
      </c>
      <c r="Q640" s="113" t="s">
        <v>3106</v>
      </c>
      <c r="R640" s="113" t="s">
        <v>4421</v>
      </c>
      <c r="S640" s="114">
        <v>43313</v>
      </c>
      <c r="U640" s="114">
        <v>43321.598707094898</v>
      </c>
      <c r="V640" s="113" t="s">
        <v>4422</v>
      </c>
      <c r="W640" s="113" t="s">
        <v>4423</v>
      </c>
      <c r="X640" s="112" t="b">
        <v>1</v>
      </c>
      <c r="Y640" s="117" t="s">
        <v>1101</v>
      </c>
    </row>
    <row r="641" spans="1:25" ht="14.6" hidden="1" x14ac:dyDescent="0.4">
      <c r="A641" s="113" t="s">
        <v>393</v>
      </c>
      <c r="B641" s="113" t="s">
        <v>394</v>
      </c>
      <c r="C641" s="113" t="s">
        <v>394</v>
      </c>
      <c r="D641" s="112" t="b">
        <f t="shared" si="9"/>
        <v>1</v>
      </c>
      <c r="E641" s="113" t="s">
        <v>3106</v>
      </c>
      <c r="F641" s="113" t="s">
        <v>1196</v>
      </c>
      <c r="G641" s="113" t="s">
        <v>1595</v>
      </c>
      <c r="H641" s="113" t="s">
        <v>3515</v>
      </c>
      <c r="I641" s="113" t="s">
        <v>1600</v>
      </c>
      <c r="J641" s="113" t="s">
        <v>1196</v>
      </c>
      <c r="K641" s="113" t="s">
        <v>1595</v>
      </c>
      <c r="L641" s="113" t="s">
        <v>3515</v>
      </c>
      <c r="M641" s="113" t="s">
        <v>1600</v>
      </c>
      <c r="N641" s="113" t="s">
        <v>3108</v>
      </c>
      <c r="O641" s="113" t="s">
        <v>2722</v>
      </c>
      <c r="P641" s="113" t="s">
        <v>2722</v>
      </c>
      <c r="Q641" s="113" t="s">
        <v>3106</v>
      </c>
      <c r="R641" s="113" t="s">
        <v>4424</v>
      </c>
      <c r="S641" s="114">
        <v>43313</v>
      </c>
      <c r="U641" s="114">
        <v>43321.598707094898</v>
      </c>
      <c r="V641" s="113" t="s">
        <v>4425</v>
      </c>
      <c r="W641" s="113" t="s">
        <v>4426</v>
      </c>
      <c r="X641" s="112" t="b">
        <v>1</v>
      </c>
    </row>
    <row r="642" spans="1:25" ht="14.6" hidden="1" x14ac:dyDescent="0.4">
      <c r="A642" s="113" t="s">
        <v>120</v>
      </c>
      <c r="B642" s="113" t="s">
        <v>121</v>
      </c>
      <c r="C642" s="113" t="s">
        <v>121</v>
      </c>
      <c r="D642" s="112" t="b">
        <f t="shared" si="9"/>
        <v>1</v>
      </c>
      <c r="E642" s="113" t="s">
        <v>3106</v>
      </c>
      <c r="F642" s="113" t="s">
        <v>1160</v>
      </c>
      <c r="G642" s="113" t="s">
        <v>1285</v>
      </c>
      <c r="H642" s="113" t="s">
        <v>3236</v>
      </c>
      <c r="I642" s="113" t="s">
        <v>1295</v>
      </c>
      <c r="J642" s="113" t="s">
        <v>1160</v>
      </c>
      <c r="K642" s="113" t="s">
        <v>1285</v>
      </c>
      <c r="L642" s="113" t="s">
        <v>3236</v>
      </c>
      <c r="M642" s="113" t="s">
        <v>1295</v>
      </c>
      <c r="N642" s="113" t="s">
        <v>3108</v>
      </c>
      <c r="O642" s="113" t="s">
        <v>2722</v>
      </c>
      <c r="P642" s="113" t="s">
        <v>2722</v>
      </c>
      <c r="Q642" s="113" t="s">
        <v>3106</v>
      </c>
      <c r="R642" s="113" t="s">
        <v>4427</v>
      </c>
      <c r="S642" s="114">
        <v>43313</v>
      </c>
      <c r="U642" s="114">
        <v>43321.598707094898</v>
      </c>
      <c r="V642" s="113" t="s">
        <v>4428</v>
      </c>
      <c r="W642" s="113" t="s">
        <v>4429</v>
      </c>
      <c r="X642" s="112" t="b">
        <v>1</v>
      </c>
    </row>
    <row r="643" spans="1:25" ht="14.6" hidden="1" x14ac:dyDescent="0.4">
      <c r="A643" s="113" t="s">
        <v>15</v>
      </c>
      <c r="B643" s="113" t="s">
        <v>16</v>
      </c>
      <c r="C643" s="113" t="s">
        <v>16</v>
      </c>
      <c r="D643" s="112" t="b">
        <f t="shared" ref="D643:D706" si="10">B643=C643</f>
        <v>1</v>
      </c>
      <c r="E643" s="113" t="s">
        <v>3106</v>
      </c>
      <c r="F643" s="113" t="s">
        <v>1160</v>
      </c>
      <c r="G643" s="113" t="s">
        <v>1166</v>
      </c>
      <c r="H643" s="113" t="s">
        <v>3128</v>
      </c>
      <c r="I643" s="113" t="s">
        <v>4430</v>
      </c>
      <c r="J643" s="113" t="s">
        <v>1160</v>
      </c>
      <c r="K643" s="113" t="s">
        <v>1166</v>
      </c>
      <c r="L643" s="113" t="s">
        <v>3128</v>
      </c>
      <c r="M643" s="113" t="s">
        <v>1173</v>
      </c>
      <c r="N643" s="113" t="s">
        <v>3108</v>
      </c>
      <c r="O643" s="113" t="s">
        <v>2722</v>
      </c>
      <c r="P643" s="113" t="s">
        <v>2722</v>
      </c>
      <c r="Q643" s="113" t="s">
        <v>3106</v>
      </c>
      <c r="R643" s="113" t="s">
        <v>4431</v>
      </c>
      <c r="S643" s="114">
        <v>43313</v>
      </c>
      <c r="U643" s="114">
        <v>43321.598707094898</v>
      </c>
      <c r="V643" s="113" t="s">
        <v>4432</v>
      </c>
      <c r="W643" s="113" t="s">
        <v>4433</v>
      </c>
      <c r="X643" s="112" t="b">
        <v>1</v>
      </c>
    </row>
    <row r="644" spans="1:25" ht="14.6" hidden="1" x14ac:dyDescent="0.4">
      <c r="A644" s="113" t="s">
        <v>948</v>
      </c>
      <c r="B644" s="113" t="s">
        <v>949</v>
      </c>
      <c r="C644" s="113" t="s">
        <v>949</v>
      </c>
      <c r="D644" s="112" t="b">
        <f t="shared" si="10"/>
        <v>1</v>
      </c>
      <c r="E644" s="113" t="s">
        <v>3106</v>
      </c>
      <c r="F644" s="113" t="s">
        <v>1452</v>
      </c>
      <c r="G644" s="113" t="s">
        <v>1836</v>
      </c>
      <c r="H644" s="113" t="s">
        <v>3403</v>
      </c>
      <c r="I644" s="113" t="s">
        <v>2244</v>
      </c>
      <c r="J644" s="113" t="s">
        <v>1452</v>
      </c>
      <c r="K644" s="113" t="s">
        <v>1836</v>
      </c>
      <c r="L644" s="113" t="s">
        <v>3403</v>
      </c>
      <c r="M644" s="113" t="s">
        <v>2244</v>
      </c>
      <c r="N644" s="113" t="s">
        <v>3108</v>
      </c>
      <c r="O644" s="113" t="s">
        <v>2722</v>
      </c>
      <c r="P644" s="113" t="s">
        <v>2722</v>
      </c>
      <c r="Q644" s="113" t="s">
        <v>3106</v>
      </c>
      <c r="R644" s="113" t="s">
        <v>4434</v>
      </c>
      <c r="S644" s="114">
        <v>43313</v>
      </c>
      <c r="U644" s="114">
        <v>43321.598707094898</v>
      </c>
      <c r="V644" s="113" t="s">
        <v>4435</v>
      </c>
      <c r="W644" s="113" t="s">
        <v>4436</v>
      </c>
      <c r="X644" s="112" t="b">
        <v>0</v>
      </c>
      <c r="Y644" s="117" t="s">
        <v>1101</v>
      </c>
    </row>
    <row r="645" spans="1:25" ht="14.6" hidden="1" x14ac:dyDescent="0.4">
      <c r="A645" s="113" t="s">
        <v>299</v>
      </c>
      <c r="B645" s="113" t="s">
        <v>300</v>
      </c>
      <c r="C645" s="113" t="s">
        <v>300</v>
      </c>
      <c r="D645" s="112" t="b">
        <f t="shared" si="10"/>
        <v>1</v>
      </c>
      <c r="E645" s="113" t="s">
        <v>3106</v>
      </c>
      <c r="F645" s="113" t="s">
        <v>1452</v>
      </c>
      <c r="G645" s="113" t="s">
        <v>1453</v>
      </c>
      <c r="H645" s="113" t="s">
        <v>3143</v>
      </c>
      <c r="I645" s="113" t="s">
        <v>4437</v>
      </c>
      <c r="J645" s="113" t="s">
        <v>1452</v>
      </c>
      <c r="K645" s="113" t="s">
        <v>1453</v>
      </c>
      <c r="L645" s="113" t="s">
        <v>3143</v>
      </c>
      <c r="M645" s="113" t="s">
        <v>1507</v>
      </c>
      <c r="N645" s="113" t="s">
        <v>3108</v>
      </c>
      <c r="O645" s="113" t="s">
        <v>2722</v>
      </c>
      <c r="P645" s="113" t="s">
        <v>2722</v>
      </c>
      <c r="Q645" s="113" t="s">
        <v>3106</v>
      </c>
      <c r="R645" s="113" t="s">
        <v>4438</v>
      </c>
      <c r="S645" s="114">
        <v>43313</v>
      </c>
      <c r="U645" s="114">
        <v>43321.598707094898</v>
      </c>
      <c r="V645" s="113" t="s">
        <v>4439</v>
      </c>
      <c r="W645" s="113" t="s">
        <v>4440</v>
      </c>
      <c r="X645" s="112" t="b">
        <v>1</v>
      </c>
      <c r="Y645" s="117" t="s">
        <v>1089</v>
      </c>
    </row>
    <row r="646" spans="1:25" ht="14.6" hidden="1" x14ac:dyDescent="0.4">
      <c r="A646" s="113" t="s">
        <v>427</v>
      </c>
      <c r="B646" s="113" t="s">
        <v>428</v>
      </c>
      <c r="C646" s="113" t="s">
        <v>428</v>
      </c>
      <c r="D646" s="112" t="b">
        <f t="shared" si="10"/>
        <v>1</v>
      </c>
      <c r="E646" s="113" t="s">
        <v>3106</v>
      </c>
      <c r="F646" s="113" t="s">
        <v>1196</v>
      </c>
      <c r="G646" s="113" t="s">
        <v>1197</v>
      </c>
      <c r="H646" s="113" t="s">
        <v>3202</v>
      </c>
      <c r="I646" s="113" t="s">
        <v>1643</v>
      </c>
      <c r="J646" s="113" t="s">
        <v>1196</v>
      </c>
      <c r="K646" s="113" t="s">
        <v>1197</v>
      </c>
      <c r="L646" s="113" t="s">
        <v>3202</v>
      </c>
      <c r="M646" s="113" t="s">
        <v>1643</v>
      </c>
      <c r="N646" s="113" t="s">
        <v>3108</v>
      </c>
      <c r="O646" s="113" t="s">
        <v>2722</v>
      </c>
      <c r="P646" s="113" t="s">
        <v>2722</v>
      </c>
      <c r="Q646" s="113" t="s">
        <v>3106</v>
      </c>
      <c r="R646" s="113" t="s">
        <v>4441</v>
      </c>
      <c r="S646" s="114">
        <v>43313</v>
      </c>
      <c r="U646" s="114">
        <v>43321.598707094898</v>
      </c>
      <c r="V646" s="113" t="s">
        <v>4442</v>
      </c>
      <c r="W646" s="113" t="s">
        <v>4443</v>
      </c>
      <c r="X646" s="112" t="b">
        <v>1</v>
      </c>
      <c r="Y646" s="117" t="s">
        <v>1101</v>
      </c>
    </row>
    <row r="647" spans="1:25" ht="14.6" hidden="1" x14ac:dyDescent="0.4">
      <c r="A647" s="113" t="s">
        <v>5</v>
      </c>
      <c r="B647" s="113" t="s">
        <v>6</v>
      </c>
      <c r="C647" s="113" t="s">
        <v>6</v>
      </c>
      <c r="D647" s="112" t="b">
        <f t="shared" si="10"/>
        <v>1</v>
      </c>
      <c r="E647" s="113" t="s">
        <v>3106</v>
      </c>
      <c r="F647" s="113" t="s">
        <v>1160</v>
      </c>
      <c r="G647" s="113" t="s">
        <v>1166</v>
      </c>
      <c r="H647" s="113" t="s">
        <v>3128</v>
      </c>
      <c r="I647" s="113" t="s">
        <v>4444</v>
      </c>
      <c r="J647" s="113" t="s">
        <v>1160</v>
      </c>
      <c r="K647" s="113" t="s">
        <v>1166</v>
      </c>
      <c r="L647" s="113" t="s">
        <v>3128</v>
      </c>
      <c r="M647" s="113" t="s">
        <v>1168</v>
      </c>
      <c r="N647" s="113" t="s">
        <v>3108</v>
      </c>
      <c r="O647" s="113" t="s">
        <v>2722</v>
      </c>
      <c r="P647" s="113" t="s">
        <v>2722</v>
      </c>
      <c r="Q647" s="113" t="s">
        <v>3106</v>
      </c>
      <c r="R647" s="113" t="s">
        <v>4445</v>
      </c>
      <c r="S647" s="114">
        <v>43313</v>
      </c>
      <c r="U647" s="114">
        <v>43321.598707094898</v>
      </c>
      <c r="V647" s="113" t="s">
        <v>4446</v>
      </c>
      <c r="W647" s="113" t="s">
        <v>4447</v>
      </c>
      <c r="X647" s="112" t="b">
        <v>1</v>
      </c>
      <c r="Y647" s="117" t="s">
        <v>1089</v>
      </c>
    </row>
    <row r="648" spans="1:25" ht="14.6" hidden="1" x14ac:dyDescent="0.4">
      <c r="A648" s="113" t="s">
        <v>331</v>
      </c>
      <c r="B648" s="113" t="s">
        <v>332</v>
      </c>
      <c r="C648" s="113" t="s">
        <v>332</v>
      </c>
      <c r="D648" s="112" t="b">
        <f t="shared" si="10"/>
        <v>1</v>
      </c>
      <c r="E648" s="113" t="s">
        <v>3106</v>
      </c>
      <c r="F648" s="113" t="s">
        <v>1196</v>
      </c>
      <c r="G648" s="113" t="s">
        <v>1477</v>
      </c>
      <c r="H648" s="113" t="s">
        <v>3513</v>
      </c>
      <c r="I648" s="113" t="s">
        <v>4448</v>
      </c>
      <c r="J648" s="113" t="s">
        <v>1196</v>
      </c>
      <c r="K648" s="113" t="s">
        <v>1477</v>
      </c>
      <c r="L648" s="113" t="s">
        <v>3513</v>
      </c>
      <c r="M648" s="113" t="s">
        <v>1542</v>
      </c>
      <c r="N648" s="113" t="s">
        <v>3108</v>
      </c>
      <c r="O648" s="113" t="s">
        <v>2722</v>
      </c>
      <c r="P648" s="113" t="s">
        <v>2722</v>
      </c>
      <c r="Q648" s="113" t="s">
        <v>3106</v>
      </c>
      <c r="R648" s="113" t="s">
        <v>4449</v>
      </c>
      <c r="S648" s="114">
        <v>43313</v>
      </c>
      <c r="U648" s="114">
        <v>43321.598707094898</v>
      </c>
      <c r="V648" s="113" t="s">
        <v>4450</v>
      </c>
      <c r="W648" s="113" t="s">
        <v>4451</v>
      </c>
      <c r="X648" s="112" t="b">
        <v>1</v>
      </c>
    </row>
    <row r="649" spans="1:25" ht="14.6" hidden="1" x14ac:dyDescent="0.4">
      <c r="A649" s="113" t="s">
        <v>507</v>
      </c>
      <c r="B649" s="113" t="s">
        <v>508</v>
      </c>
      <c r="C649" s="113" t="s">
        <v>508</v>
      </c>
      <c r="D649" s="112" t="b">
        <f t="shared" si="10"/>
        <v>1</v>
      </c>
      <c r="E649" s="113" t="s">
        <v>3106</v>
      </c>
      <c r="F649" s="113" t="s">
        <v>1396</v>
      </c>
      <c r="G649" s="113" t="s">
        <v>1397</v>
      </c>
      <c r="H649" s="113" t="s">
        <v>3176</v>
      </c>
      <c r="I649" s="113"/>
      <c r="J649" s="113" t="s">
        <v>1396</v>
      </c>
      <c r="K649" s="113" t="s">
        <v>1397</v>
      </c>
      <c r="L649" s="113" t="s">
        <v>3176</v>
      </c>
      <c r="M649" s="113" t="s">
        <v>1726</v>
      </c>
      <c r="N649" s="113" t="s">
        <v>3108</v>
      </c>
      <c r="O649" s="113" t="s">
        <v>2722</v>
      </c>
      <c r="P649" s="113" t="s">
        <v>2722</v>
      </c>
      <c r="Q649" s="113" t="s">
        <v>3106</v>
      </c>
      <c r="R649" s="113" t="s">
        <v>4452</v>
      </c>
      <c r="S649" s="114">
        <v>43313</v>
      </c>
      <c r="U649" s="114">
        <v>43321.598707094898</v>
      </c>
      <c r="V649" s="113" t="s">
        <v>4453</v>
      </c>
      <c r="W649" s="113" t="s">
        <v>4454</v>
      </c>
      <c r="X649" s="112" t="b">
        <v>1</v>
      </c>
      <c r="Y649" s="112" t="s">
        <v>1121</v>
      </c>
    </row>
    <row r="650" spans="1:25" ht="14.6" hidden="1" x14ac:dyDescent="0.4">
      <c r="A650" s="113" t="s">
        <v>335</v>
      </c>
      <c r="B650" s="113" t="s">
        <v>336</v>
      </c>
      <c r="C650" s="113" t="s">
        <v>336</v>
      </c>
      <c r="D650" s="112" t="b">
        <f t="shared" si="10"/>
        <v>1</v>
      </c>
      <c r="E650" s="113" t="s">
        <v>3106</v>
      </c>
      <c r="F650" s="113" t="s">
        <v>1196</v>
      </c>
      <c r="G650" s="113" t="s">
        <v>1477</v>
      </c>
      <c r="H650" s="113" t="s">
        <v>3513</v>
      </c>
      <c r="I650" s="113" t="s">
        <v>1546</v>
      </c>
      <c r="J650" s="113" t="s">
        <v>1196</v>
      </c>
      <c r="K650" s="113" t="s">
        <v>1477</v>
      </c>
      <c r="L650" s="113" t="s">
        <v>3513</v>
      </c>
      <c r="M650" s="113" t="s">
        <v>1546</v>
      </c>
      <c r="N650" s="113" t="s">
        <v>3108</v>
      </c>
      <c r="O650" s="113" t="s">
        <v>2722</v>
      </c>
      <c r="P650" s="113" t="s">
        <v>2722</v>
      </c>
      <c r="Q650" s="113" t="s">
        <v>3106</v>
      </c>
      <c r="R650" s="113" t="s">
        <v>4455</v>
      </c>
      <c r="S650" s="114">
        <v>43313</v>
      </c>
      <c r="U650" s="114">
        <v>43321.598707094898</v>
      </c>
      <c r="V650" s="113" t="s">
        <v>4456</v>
      </c>
      <c r="W650" s="113" t="s">
        <v>4457</v>
      </c>
      <c r="X650" s="112" t="b">
        <v>1</v>
      </c>
      <c r="Y650" s="112" t="s">
        <v>1050</v>
      </c>
    </row>
    <row r="651" spans="1:25" ht="14.6" hidden="1" x14ac:dyDescent="0.4">
      <c r="A651" s="113" t="s">
        <v>377</v>
      </c>
      <c r="B651" s="113" t="s">
        <v>378</v>
      </c>
      <c r="C651" s="113" t="s">
        <v>378</v>
      </c>
      <c r="D651" s="112" t="b">
        <f t="shared" si="10"/>
        <v>1</v>
      </c>
      <c r="E651" s="113" t="s">
        <v>3106</v>
      </c>
      <c r="F651" s="113" t="s">
        <v>1452</v>
      </c>
      <c r="G651" s="113" t="s">
        <v>1453</v>
      </c>
      <c r="H651" s="113" t="s">
        <v>3143</v>
      </c>
      <c r="I651" s="113" t="s">
        <v>1582</v>
      </c>
      <c r="J651" s="113" t="s">
        <v>1452</v>
      </c>
      <c r="K651" s="113" t="s">
        <v>1453</v>
      </c>
      <c r="L651" s="113" t="s">
        <v>3143</v>
      </c>
      <c r="M651" s="113" t="s">
        <v>1582</v>
      </c>
      <c r="N651" s="113" t="s">
        <v>3108</v>
      </c>
      <c r="O651" s="113" t="s">
        <v>2722</v>
      </c>
      <c r="P651" s="113" t="s">
        <v>2722</v>
      </c>
      <c r="Q651" s="113" t="s">
        <v>3106</v>
      </c>
      <c r="R651" s="113" t="s">
        <v>4458</v>
      </c>
      <c r="S651" s="114">
        <v>43313</v>
      </c>
      <c r="U651" s="114">
        <v>43321.598707094898</v>
      </c>
      <c r="V651" s="113" t="s">
        <v>4459</v>
      </c>
      <c r="W651" s="113" t="s">
        <v>4460</v>
      </c>
      <c r="X651" s="112" t="b">
        <v>1</v>
      </c>
    </row>
    <row r="652" spans="1:25" ht="14.6" hidden="1" x14ac:dyDescent="0.4">
      <c r="A652" s="113" t="s">
        <v>467</v>
      </c>
      <c r="B652" s="113" t="s">
        <v>468</v>
      </c>
      <c r="C652" s="113" t="s">
        <v>468</v>
      </c>
      <c r="D652" s="112" t="b">
        <f t="shared" si="10"/>
        <v>1</v>
      </c>
      <c r="E652" s="113" t="s">
        <v>3106</v>
      </c>
      <c r="F652" s="113" t="s">
        <v>1258</v>
      </c>
      <c r="G652" s="113" t="s">
        <v>1274</v>
      </c>
      <c r="H652" s="113" t="s">
        <v>3521</v>
      </c>
      <c r="I652" s="113" t="s">
        <v>4461</v>
      </c>
      <c r="J652" s="113" t="s">
        <v>1258</v>
      </c>
      <c r="K652" s="113" t="s">
        <v>1274</v>
      </c>
      <c r="L652" s="113" t="s">
        <v>3521</v>
      </c>
      <c r="M652" s="113" t="s">
        <v>1695</v>
      </c>
      <c r="N652" s="113" t="s">
        <v>3108</v>
      </c>
      <c r="O652" s="113" t="s">
        <v>2722</v>
      </c>
      <c r="P652" s="113" t="s">
        <v>2722</v>
      </c>
      <c r="Q652" s="113" t="s">
        <v>3106</v>
      </c>
      <c r="R652" s="113" t="s">
        <v>4462</v>
      </c>
      <c r="S652" s="114">
        <v>43313</v>
      </c>
      <c r="U652" s="114">
        <v>43321.598707094898</v>
      </c>
      <c r="V652" s="113" t="s">
        <v>4463</v>
      </c>
      <c r="W652" s="113" t="s">
        <v>4464</v>
      </c>
      <c r="X652" s="112" t="b">
        <v>1</v>
      </c>
      <c r="Y652" s="117" t="s">
        <v>1101</v>
      </c>
    </row>
    <row r="653" spans="1:25" ht="14.6" hidden="1" x14ac:dyDescent="0.4">
      <c r="A653" s="113" t="s">
        <v>291</v>
      </c>
      <c r="B653" s="113" t="s">
        <v>292</v>
      </c>
      <c r="C653" s="113" t="s">
        <v>292</v>
      </c>
      <c r="D653" s="112" t="b">
        <f t="shared" si="10"/>
        <v>1</v>
      </c>
      <c r="E653" s="113" t="s">
        <v>3106</v>
      </c>
      <c r="F653" s="113" t="s">
        <v>1452</v>
      </c>
      <c r="G653" s="113" t="s">
        <v>1453</v>
      </c>
      <c r="H653" s="113" t="s">
        <v>3143</v>
      </c>
      <c r="I653" s="113" t="s">
        <v>1501</v>
      </c>
      <c r="J653" s="113" t="s">
        <v>1452</v>
      </c>
      <c r="K653" s="113" t="s">
        <v>1453</v>
      </c>
      <c r="L653" s="113" t="s">
        <v>3143</v>
      </c>
      <c r="M653" s="113" t="s">
        <v>1501</v>
      </c>
      <c r="N653" s="113" t="s">
        <v>3108</v>
      </c>
      <c r="O653" s="113" t="s">
        <v>2722</v>
      </c>
      <c r="P653" s="113" t="s">
        <v>2722</v>
      </c>
      <c r="Q653" s="113" t="s">
        <v>3106</v>
      </c>
      <c r="R653" s="113" t="s">
        <v>4465</v>
      </c>
      <c r="S653" s="114">
        <v>43313</v>
      </c>
      <c r="U653" s="114">
        <v>43321.598707094898</v>
      </c>
      <c r="V653" s="113" t="s">
        <v>4466</v>
      </c>
      <c r="W653" s="113" t="s">
        <v>4467</v>
      </c>
      <c r="X653" s="112" t="b">
        <v>1</v>
      </c>
      <c r="Y653" s="117" t="s">
        <v>1101</v>
      </c>
    </row>
    <row r="654" spans="1:25" ht="14.6" hidden="1" x14ac:dyDescent="0.4">
      <c r="A654" s="113" t="s">
        <v>219</v>
      </c>
      <c r="B654" s="113" t="s">
        <v>220</v>
      </c>
      <c r="C654" s="113" t="s">
        <v>220</v>
      </c>
      <c r="D654" s="112" t="b">
        <f t="shared" si="10"/>
        <v>1</v>
      </c>
      <c r="E654" s="113" t="s">
        <v>3106</v>
      </c>
      <c r="F654" s="113" t="s">
        <v>1160</v>
      </c>
      <c r="G654" s="113" t="s">
        <v>1163</v>
      </c>
      <c r="H654" s="113" t="s">
        <v>3230</v>
      </c>
      <c r="I654" s="113" t="s">
        <v>1400</v>
      </c>
      <c r="J654" s="113" t="s">
        <v>1160</v>
      </c>
      <c r="K654" s="113" t="s">
        <v>1163</v>
      </c>
      <c r="L654" s="113" t="s">
        <v>3230</v>
      </c>
      <c r="M654" s="113" t="s">
        <v>1401</v>
      </c>
      <c r="N654" s="113" t="s">
        <v>3108</v>
      </c>
      <c r="O654" s="113" t="s">
        <v>2722</v>
      </c>
      <c r="P654" s="113" t="s">
        <v>2722</v>
      </c>
      <c r="Q654" s="113" t="s">
        <v>3106</v>
      </c>
      <c r="R654" s="113" t="s">
        <v>4468</v>
      </c>
      <c r="S654" s="114">
        <v>43313</v>
      </c>
      <c r="U654" s="114">
        <v>43321.598707094898</v>
      </c>
      <c r="V654" s="113" t="s">
        <v>4469</v>
      </c>
      <c r="W654" s="113" t="s">
        <v>4470</v>
      </c>
      <c r="X654" s="112" t="b">
        <v>1</v>
      </c>
    </row>
    <row r="655" spans="1:25" ht="14.6" hidden="1" x14ac:dyDescent="0.4">
      <c r="A655" s="113" t="s">
        <v>919</v>
      </c>
      <c r="B655" s="113" t="s">
        <v>920</v>
      </c>
      <c r="C655" s="113" t="s">
        <v>920</v>
      </c>
      <c r="D655" s="112" t="b">
        <f t="shared" si="10"/>
        <v>1</v>
      </c>
      <c r="E655" s="113" t="s">
        <v>3106</v>
      </c>
      <c r="F655" s="113" t="s">
        <v>1196</v>
      </c>
      <c r="G655" s="113" t="s">
        <v>1477</v>
      </c>
      <c r="H655" s="113" t="s">
        <v>3513</v>
      </c>
      <c r="I655" s="113" t="s">
        <v>2215</v>
      </c>
      <c r="J655" s="113" t="s">
        <v>1196</v>
      </c>
      <c r="K655" s="113" t="s">
        <v>1477</v>
      </c>
      <c r="L655" s="113" t="s">
        <v>3513</v>
      </c>
      <c r="M655" s="113" t="s">
        <v>2215</v>
      </c>
      <c r="N655" s="113" t="s">
        <v>3108</v>
      </c>
      <c r="O655" s="113" t="s">
        <v>2722</v>
      </c>
      <c r="P655" s="113" t="s">
        <v>2722</v>
      </c>
      <c r="Q655" s="113" t="s">
        <v>3106</v>
      </c>
      <c r="R655" s="113" t="s">
        <v>4471</v>
      </c>
      <c r="S655" s="114">
        <v>43313</v>
      </c>
      <c r="U655" s="114">
        <v>43321.598707094898</v>
      </c>
      <c r="V655" s="113" t="s">
        <v>4472</v>
      </c>
      <c r="W655" s="113" t="s">
        <v>4473</v>
      </c>
      <c r="X655" s="112" t="b">
        <v>1</v>
      </c>
    </row>
    <row r="656" spans="1:25" ht="14.6" hidden="1" x14ac:dyDescent="0.4">
      <c r="A656" s="113" t="s">
        <v>919</v>
      </c>
      <c r="B656" s="113" t="s">
        <v>921</v>
      </c>
      <c r="C656" s="113" t="s">
        <v>920</v>
      </c>
      <c r="D656" s="112" t="b">
        <f t="shared" si="10"/>
        <v>0</v>
      </c>
      <c r="E656" s="113" t="s">
        <v>3106</v>
      </c>
      <c r="F656" s="113" t="s">
        <v>1196</v>
      </c>
      <c r="G656" s="113" t="s">
        <v>1477</v>
      </c>
      <c r="H656" s="113" t="s">
        <v>3513</v>
      </c>
      <c r="I656" s="113" t="s">
        <v>2215</v>
      </c>
      <c r="J656" s="113" t="s">
        <v>1196</v>
      </c>
      <c r="K656" s="113" t="s">
        <v>1477</v>
      </c>
      <c r="L656" s="113" t="s">
        <v>3513</v>
      </c>
      <c r="M656" s="113" t="s">
        <v>2216</v>
      </c>
      <c r="N656" s="113" t="s">
        <v>3108</v>
      </c>
      <c r="O656" s="113" t="s">
        <v>2722</v>
      </c>
      <c r="P656" s="113" t="s">
        <v>2722</v>
      </c>
      <c r="Q656" s="113" t="s">
        <v>3106</v>
      </c>
      <c r="R656" s="113" t="s">
        <v>4471</v>
      </c>
      <c r="S656" s="114">
        <v>43313</v>
      </c>
      <c r="U656" s="114">
        <v>43321.598707094898</v>
      </c>
      <c r="V656" s="113" t="s">
        <v>4472</v>
      </c>
      <c r="W656" s="113" t="s">
        <v>4473</v>
      </c>
      <c r="X656" s="112" t="b">
        <v>1</v>
      </c>
    </row>
    <row r="657" spans="1:25" ht="14.6" hidden="1" x14ac:dyDescent="0.4">
      <c r="A657" s="113" t="s">
        <v>960</v>
      </c>
      <c r="B657" s="113" t="s">
        <v>961</v>
      </c>
      <c r="C657" s="113" t="s">
        <v>961</v>
      </c>
      <c r="D657" s="112" t="b">
        <f t="shared" si="10"/>
        <v>1</v>
      </c>
      <c r="E657" s="113" t="s">
        <v>3106</v>
      </c>
      <c r="F657" s="113" t="s">
        <v>1196</v>
      </c>
      <c r="G657" s="113" t="s">
        <v>1197</v>
      </c>
      <c r="H657" s="113" t="s">
        <v>3202</v>
      </c>
      <c r="I657" s="113" t="s">
        <v>2250</v>
      </c>
      <c r="J657" s="113" t="s">
        <v>1196</v>
      </c>
      <c r="K657" s="113" t="s">
        <v>1197</v>
      </c>
      <c r="L657" s="113" t="s">
        <v>3202</v>
      </c>
      <c r="M657" s="113" t="s">
        <v>2250</v>
      </c>
      <c r="N657" s="113" t="s">
        <v>3108</v>
      </c>
      <c r="O657" s="113" t="s">
        <v>2722</v>
      </c>
      <c r="P657" s="113" t="s">
        <v>2722</v>
      </c>
      <c r="Q657" s="113" t="s">
        <v>3106</v>
      </c>
      <c r="R657" s="113" t="s">
        <v>4474</v>
      </c>
      <c r="S657" s="114">
        <v>43313</v>
      </c>
      <c r="U657" s="114">
        <v>43321.598707094898</v>
      </c>
      <c r="V657" s="113" t="s">
        <v>4475</v>
      </c>
      <c r="W657" s="113" t="s">
        <v>4476</v>
      </c>
      <c r="X657" s="112" t="b">
        <v>1</v>
      </c>
    </row>
    <row r="658" spans="1:25" ht="14.6" hidden="1" x14ac:dyDescent="0.4">
      <c r="A658" s="113" t="s">
        <v>252</v>
      </c>
      <c r="B658" s="113" t="s">
        <v>253</v>
      </c>
      <c r="C658" s="113" t="s">
        <v>253</v>
      </c>
      <c r="D658" s="112" t="b">
        <f t="shared" si="10"/>
        <v>1</v>
      </c>
      <c r="E658" s="113" t="s">
        <v>3106</v>
      </c>
      <c r="F658" s="113" t="s">
        <v>1160</v>
      </c>
      <c r="G658" s="113" t="s">
        <v>1246</v>
      </c>
      <c r="H658" s="113" t="s">
        <v>3107</v>
      </c>
      <c r="I658" s="113" t="s">
        <v>1447</v>
      </c>
      <c r="J658" s="113" t="s">
        <v>1160</v>
      </c>
      <c r="K658" s="113" t="s">
        <v>1246</v>
      </c>
      <c r="L658" s="113" t="s">
        <v>3107</v>
      </c>
      <c r="M658" s="113" t="s">
        <v>1447</v>
      </c>
      <c r="N658" s="113" t="s">
        <v>3108</v>
      </c>
      <c r="O658" s="113" t="s">
        <v>2722</v>
      </c>
      <c r="P658" s="113" t="s">
        <v>2722</v>
      </c>
      <c r="Q658" s="113" t="s">
        <v>3106</v>
      </c>
      <c r="R658" s="113" t="s">
        <v>4477</v>
      </c>
      <c r="S658" s="114">
        <v>43313</v>
      </c>
      <c r="U658" s="114">
        <v>43321.598707094898</v>
      </c>
      <c r="V658" s="113" t="s">
        <v>4478</v>
      </c>
      <c r="W658" s="113" t="s">
        <v>4479</v>
      </c>
      <c r="X658" s="112" t="b">
        <v>1</v>
      </c>
      <c r="Y658" s="117" t="s">
        <v>1101</v>
      </c>
    </row>
    <row r="659" spans="1:25" ht="14.6" hidden="1" x14ac:dyDescent="0.4">
      <c r="A659" s="113" t="s">
        <v>252</v>
      </c>
      <c r="B659" s="113" t="s">
        <v>254</v>
      </c>
      <c r="C659" s="113" t="s">
        <v>253</v>
      </c>
      <c r="D659" s="112" t="b">
        <f t="shared" si="10"/>
        <v>0</v>
      </c>
      <c r="E659" s="113" t="s">
        <v>3106</v>
      </c>
      <c r="F659" s="113" t="s">
        <v>1160</v>
      </c>
      <c r="G659" s="113" t="s">
        <v>1246</v>
      </c>
      <c r="H659" s="113" t="s">
        <v>3107</v>
      </c>
      <c r="I659" s="113" t="s">
        <v>1447</v>
      </c>
      <c r="J659" s="113" t="s">
        <v>1160</v>
      </c>
      <c r="K659" s="113" t="s">
        <v>1246</v>
      </c>
      <c r="L659" s="113" t="s">
        <v>3107</v>
      </c>
      <c r="M659" s="113" t="s">
        <v>1448</v>
      </c>
      <c r="N659" s="113" t="s">
        <v>3108</v>
      </c>
      <c r="O659" s="113" t="s">
        <v>2722</v>
      </c>
      <c r="P659" s="113" t="s">
        <v>2722</v>
      </c>
      <c r="Q659" s="113" t="s">
        <v>3106</v>
      </c>
      <c r="R659" s="113" t="s">
        <v>4477</v>
      </c>
      <c r="S659" s="114">
        <v>43313</v>
      </c>
      <c r="U659" s="114">
        <v>43321.598707094898</v>
      </c>
      <c r="V659" s="113" t="s">
        <v>4478</v>
      </c>
      <c r="W659" s="113" t="s">
        <v>4479</v>
      </c>
      <c r="X659" s="112" t="b">
        <v>0</v>
      </c>
      <c r="Y659" s="117" t="s">
        <v>1101</v>
      </c>
    </row>
    <row r="660" spans="1:25" ht="14.6" hidden="1" x14ac:dyDescent="0.4">
      <c r="A660" s="113" t="s">
        <v>252</v>
      </c>
      <c r="B660" s="113" t="s">
        <v>254</v>
      </c>
      <c r="C660" s="113" t="s">
        <v>253</v>
      </c>
      <c r="D660" s="112" t="b">
        <f t="shared" si="10"/>
        <v>0</v>
      </c>
      <c r="E660" s="113" t="s">
        <v>3106</v>
      </c>
      <c r="F660" s="113" t="s">
        <v>1160</v>
      </c>
      <c r="G660" s="113" t="s">
        <v>1246</v>
      </c>
      <c r="H660" s="113" t="s">
        <v>3107</v>
      </c>
      <c r="I660" s="113" t="s">
        <v>1447</v>
      </c>
      <c r="J660" s="113" t="s">
        <v>1160</v>
      </c>
      <c r="K660" s="113" t="s">
        <v>1166</v>
      </c>
      <c r="L660" s="113" t="s">
        <v>3128</v>
      </c>
      <c r="M660" s="113" t="s">
        <v>1449</v>
      </c>
      <c r="N660" s="113" t="s">
        <v>3108</v>
      </c>
      <c r="O660" s="113" t="s">
        <v>2722</v>
      </c>
      <c r="P660" s="113" t="s">
        <v>2722</v>
      </c>
      <c r="Q660" s="113" t="s">
        <v>3106</v>
      </c>
      <c r="R660" s="113" t="s">
        <v>4477</v>
      </c>
      <c r="S660" s="114">
        <v>43313</v>
      </c>
      <c r="U660" s="114">
        <v>43321.598707094898</v>
      </c>
      <c r="V660" s="113" t="s">
        <v>4478</v>
      </c>
      <c r="W660" s="113" t="s">
        <v>4479</v>
      </c>
      <c r="X660" s="112" t="b">
        <v>0</v>
      </c>
      <c r="Y660" s="117" t="s">
        <v>1101</v>
      </c>
    </row>
    <row r="661" spans="1:25" ht="14.6" hidden="1" x14ac:dyDescent="0.4">
      <c r="A661" s="113" t="s">
        <v>407</v>
      </c>
      <c r="B661" s="113" t="s">
        <v>408</v>
      </c>
      <c r="C661" s="113" t="s">
        <v>408</v>
      </c>
      <c r="D661" s="112" t="b">
        <f t="shared" si="10"/>
        <v>1</v>
      </c>
      <c r="E661" s="113" t="s">
        <v>3106</v>
      </c>
      <c r="F661" s="113" t="s">
        <v>1367</v>
      </c>
      <c r="G661" s="113" t="s">
        <v>1607</v>
      </c>
      <c r="H661" s="113" t="s">
        <v>3670</v>
      </c>
      <c r="I661" s="113" t="s">
        <v>4480</v>
      </c>
      <c r="J661" s="113" t="s">
        <v>1367</v>
      </c>
      <c r="K661" s="113" t="s">
        <v>1607</v>
      </c>
      <c r="L661" s="113" t="s">
        <v>3670</v>
      </c>
      <c r="M661" s="113" t="s">
        <v>4481</v>
      </c>
      <c r="N661" s="113" t="s">
        <v>3108</v>
      </c>
      <c r="O661" s="113" t="s">
        <v>2722</v>
      </c>
      <c r="P661" s="113" t="s">
        <v>2722</v>
      </c>
      <c r="Q661" s="113" t="s">
        <v>3106</v>
      </c>
      <c r="R661" s="113" t="s">
        <v>4482</v>
      </c>
      <c r="S661" s="114">
        <v>43313</v>
      </c>
      <c r="U661" s="114">
        <v>43321.598707094898</v>
      </c>
      <c r="V661" s="113" t="s">
        <v>4483</v>
      </c>
      <c r="W661" s="113" t="s">
        <v>4484</v>
      </c>
      <c r="X661" s="112" t="b">
        <v>1</v>
      </c>
    </row>
    <row r="662" spans="1:25" ht="14.6" hidden="1" x14ac:dyDescent="0.4">
      <c r="A662" s="113" t="s">
        <v>407</v>
      </c>
      <c r="B662" s="113" t="s">
        <v>408</v>
      </c>
      <c r="C662" s="113" t="s">
        <v>408</v>
      </c>
      <c r="D662" s="112" t="b">
        <f t="shared" si="10"/>
        <v>1</v>
      </c>
      <c r="E662" s="113" t="s">
        <v>3106</v>
      </c>
      <c r="F662" s="113" t="s">
        <v>1367</v>
      </c>
      <c r="G662" s="113" t="s">
        <v>1607</v>
      </c>
      <c r="H662" s="113" t="s">
        <v>3670</v>
      </c>
      <c r="I662" s="113" t="s">
        <v>4480</v>
      </c>
      <c r="J662" s="113" t="s">
        <v>1367</v>
      </c>
      <c r="K662" s="113" t="s">
        <v>1607</v>
      </c>
      <c r="L662" s="113" t="s">
        <v>3670</v>
      </c>
      <c r="M662" s="113" t="s">
        <v>1614</v>
      </c>
      <c r="N662" s="113" t="s">
        <v>3108</v>
      </c>
      <c r="O662" s="113" t="s">
        <v>2722</v>
      </c>
      <c r="P662" s="113" t="s">
        <v>2722</v>
      </c>
      <c r="Q662" s="113" t="s">
        <v>3106</v>
      </c>
      <c r="R662" s="113" t="s">
        <v>4482</v>
      </c>
      <c r="S662" s="114">
        <v>43313</v>
      </c>
      <c r="U662" s="114">
        <v>43321.598707094898</v>
      </c>
      <c r="V662" s="113" t="s">
        <v>4483</v>
      </c>
      <c r="W662" s="113" t="s">
        <v>4484</v>
      </c>
      <c r="X662" s="112" t="b">
        <v>1</v>
      </c>
    </row>
    <row r="663" spans="1:25" ht="14.6" hidden="1" x14ac:dyDescent="0.4">
      <c r="A663" s="113" t="s">
        <v>417</v>
      </c>
      <c r="B663" s="113" t="s">
        <v>418</v>
      </c>
      <c r="C663" s="113" t="s">
        <v>3624</v>
      </c>
      <c r="D663" s="112" t="b">
        <f t="shared" si="10"/>
        <v>0</v>
      </c>
      <c r="E663" s="113" t="s">
        <v>3106</v>
      </c>
      <c r="F663" s="113" t="s">
        <v>1367</v>
      </c>
      <c r="G663" s="113" t="s">
        <v>1456</v>
      </c>
      <c r="H663" s="113" t="s">
        <v>3215</v>
      </c>
      <c r="I663" s="113" t="s">
        <v>3625</v>
      </c>
      <c r="J663" s="113" t="s">
        <v>1367</v>
      </c>
      <c r="K663" s="113" t="s">
        <v>1456</v>
      </c>
      <c r="L663" s="113" t="s">
        <v>3215</v>
      </c>
      <c r="M663" s="113" t="s">
        <v>1625</v>
      </c>
      <c r="N663" s="113" t="s">
        <v>3108</v>
      </c>
      <c r="O663" s="113" t="s">
        <v>2722</v>
      </c>
      <c r="P663" s="113" t="s">
        <v>2722</v>
      </c>
      <c r="Q663" s="113" t="s">
        <v>3106</v>
      </c>
      <c r="R663" s="113" t="s">
        <v>4485</v>
      </c>
      <c r="S663" s="114">
        <v>43313</v>
      </c>
      <c r="U663" s="114">
        <v>43321.598707094898</v>
      </c>
      <c r="V663" s="113" t="s">
        <v>3626</v>
      </c>
      <c r="W663" s="113" t="s">
        <v>3627</v>
      </c>
      <c r="X663" s="112" t="b">
        <v>1</v>
      </c>
    </row>
    <row r="664" spans="1:25" ht="14.6" hidden="1" x14ac:dyDescent="0.4">
      <c r="A664" s="113" t="s">
        <v>801</v>
      </c>
      <c r="B664" s="113" t="s">
        <v>802</v>
      </c>
      <c r="C664" s="113" t="s">
        <v>802</v>
      </c>
      <c r="D664" s="112" t="b">
        <f t="shared" si="10"/>
        <v>1</v>
      </c>
      <c r="E664" s="113" t="s">
        <v>3106</v>
      </c>
      <c r="F664" s="113" t="s">
        <v>1160</v>
      </c>
      <c r="G664" s="113" t="s">
        <v>1246</v>
      </c>
      <c r="H664" s="113" t="s">
        <v>3107</v>
      </c>
      <c r="I664" s="113" t="s">
        <v>4486</v>
      </c>
      <c r="J664" s="113" t="s">
        <v>1160</v>
      </c>
      <c r="K664" s="113" t="s">
        <v>1253</v>
      </c>
      <c r="L664" s="113" t="s">
        <v>3207</v>
      </c>
      <c r="M664" s="113" t="s">
        <v>2125</v>
      </c>
      <c r="N664" s="113" t="s">
        <v>3108</v>
      </c>
      <c r="O664" s="113" t="s">
        <v>2722</v>
      </c>
      <c r="P664" s="113" t="s">
        <v>2722</v>
      </c>
      <c r="Q664" s="113" t="s">
        <v>3106</v>
      </c>
      <c r="R664" s="113" t="s">
        <v>4487</v>
      </c>
      <c r="S664" s="114">
        <v>43313</v>
      </c>
      <c r="U664" s="114">
        <v>43321.598707094898</v>
      </c>
      <c r="V664" s="113" t="s">
        <v>4488</v>
      </c>
      <c r="W664" s="113" t="s">
        <v>4489</v>
      </c>
      <c r="X664" s="112" t="b">
        <v>1</v>
      </c>
    </row>
    <row r="665" spans="1:25" ht="14.6" hidden="1" x14ac:dyDescent="0.4">
      <c r="A665" s="113" t="s">
        <v>165</v>
      </c>
      <c r="B665" s="113" t="s">
        <v>166</v>
      </c>
      <c r="C665" s="113" t="s">
        <v>166</v>
      </c>
      <c r="D665" s="112" t="b">
        <f t="shared" si="10"/>
        <v>1</v>
      </c>
      <c r="E665" s="113" t="s">
        <v>3106</v>
      </c>
      <c r="F665" s="113" t="s">
        <v>1160</v>
      </c>
      <c r="G665" s="113" t="s">
        <v>1161</v>
      </c>
      <c r="H665" s="113" t="s">
        <v>3132</v>
      </c>
      <c r="I665" s="113" t="s">
        <v>3580</v>
      </c>
      <c r="J665" s="113" t="s">
        <v>1160</v>
      </c>
      <c r="K665" s="113" t="s">
        <v>1161</v>
      </c>
      <c r="L665" s="113" t="s">
        <v>3132</v>
      </c>
      <c r="M665" s="113" t="s">
        <v>1355</v>
      </c>
      <c r="N665" s="113" t="s">
        <v>3108</v>
      </c>
      <c r="O665" s="113" t="s">
        <v>2722</v>
      </c>
      <c r="P665" s="113" t="s">
        <v>2722</v>
      </c>
      <c r="Q665" s="113" t="s">
        <v>3106</v>
      </c>
      <c r="R665" s="113" t="s">
        <v>4490</v>
      </c>
      <c r="S665" s="114">
        <v>43313</v>
      </c>
      <c r="U665" s="114">
        <v>43321.598707094898</v>
      </c>
      <c r="V665" s="113" t="s">
        <v>4491</v>
      </c>
      <c r="W665" s="113" t="s">
        <v>4492</v>
      </c>
      <c r="X665" s="112" t="b">
        <v>0</v>
      </c>
      <c r="Y665" s="117" t="s">
        <v>1101</v>
      </c>
    </row>
    <row r="666" spans="1:25" ht="14.6" hidden="1" x14ac:dyDescent="0.4">
      <c r="A666" s="113" t="s">
        <v>421</v>
      </c>
      <c r="B666" s="113" t="s">
        <v>422</v>
      </c>
      <c r="C666" s="113" t="s">
        <v>422</v>
      </c>
      <c r="D666" s="112" t="b">
        <f t="shared" si="10"/>
        <v>1</v>
      </c>
      <c r="E666" s="113" t="s">
        <v>3106</v>
      </c>
      <c r="F666" s="113" t="s">
        <v>1367</v>
      </c>
      <c r="G666" s="113" t="s">
        <v>1456</v>
      </c>
      <c r="H666" s="113" t="s">
        <v>3215</v>
      </c>
      <c r="I666" s="113" t="s">
        <v>4493</v>
      </c>
      <c r="J666" s="113" t="s">
        <v>1367</v>
      </c>
      <c r="K666" s="113" t="s">
        <v>1456</v>
      </c>
      <c r="L666" s="113" t="s">
        <v>3215</v>
      </c>
      <c r="M666" s="113" t="s">
        <v>1631</v>
      </c>
      <c r="N666" s="113" t="s">
        <v>3108</v>
      </c>
      <c r="O666" s="113" t="s">
        <v>2722</v>
      </c>
      <c r="P666" s="113" t="s">
        <v>2722</v>
      </c>
      <c r="Q666" s="113" t="s">
        <v>3106</v>
      </c>
      <c r="R666" s="113" t="s">
        <v>4494</v>
      </c>
      <c r="S666" s="114">
        <v>43313</v>
      </c>
      <c r="U666" s="114">
        <v>43321.598707094898</v>
      </c>
      <c r="V666" s="113" t="s">
        <v>4495</v>
      </c>
      <c r="W666" s="113" t="s">
        <v>4496</v>
      </c>
      <c r="X666" s="112" t="b">
        <v>1</v>
      </c>
    </row>
    <row r="667" spans="1:25" ht="14.6" hidden="1" x14ac:dyDescent="0.4">
      <c r="A667" s="113" t="s">
        <v>245</v>
      </c>
      <c r="B667" s="113" t="s">
        <v>246</v>
      </c>
      <c r="C667" s="113" t="s">
        <v>246</v>
      </c>
      <c r="D667" s="112" t="b">
        <f t="shared" si="10"/>
        <v>1</v>
      </c>
      <c r="E667" s="113" t="s">
        <v>3106</v>
      </c>
      <c r="F667" s="113" t="s">
        <v>1160</v>
      </c>
      <c r="G667" s="113" t="s">
        <v>1246</v>
      </c>
      <c r="H667" s="113" t="s">
        <v>3107</v>
      </c>
      <c r="I667" s="113" t="s">
        <v>3127</v>
      </c>
      <c r="J667" s="113" t="s">
        <v>1160</v>
      </c>
      <c r="K667" s="113" t="s">
        <v>1166</v>
      </c>
      <c r="L667" s="113" t="s">
        <v>3128</v>
      </c>
      <c r="M667" s="113" t="s">
        <v>1441</v>
      </c>
      <c r="N667" s="113" t="s">
        <v>3108</v>
      </c>
      <c r="O667" s="113" t="s">
        <v>2722</v>
      </c>
      <c r="P667" s="113" t="s">
        <v>2722</v>
      </c>
      <c r="Q667" s="113" t="s">
        <v>3106</v>
      </c>
      <c r="R667" s="113" t="s">
        <v>4497</v>
      </c>
      <c r="S667" s="114">
        <v>43313</v>
      </c>
      <c r="U667" s="114">
        <v>43321.598707094898</v>
      </c>
      <c r="V667" s="113" t="s">
        <v>3130</v>
      </c>
      <c r="W667" s="113" t="s">
        <v>3131</v>
      </c>
      <c r="X667" s="112" t="b">
        <v>1</v>
      </c>
    </row>
    <row r="668" spans="1:25" ht="14.6" hidden="1" x14ac:dyDescent="0.4">
      <c r="A668" s="113" t="s">
        <v>337</v>
      </c>
      <c r="B668" s="113" t="s">
        <v>338</v>
      </c>
      <c r="C668" s="113" t="s">
        <v>4498</v>
      </c>
      <c r="D668" s="112" t="b">
        <f t="shared" si="10"/>
        <v>0</v>
      </c>
      <c r="E668" s="113" t="s">
        <v>3106</v>
      </c>
      <c r="F668" s="113" t="s">
        <v>1196</v>
      </c>
      <c r="G668" s="113" t="s">
        <v>1477</v>
      </c>
      <c r="H668" s="113" t="s">
        <v>3513</v>
      </c>
      <c r="I668" s="113" t="s">
        <v>1547</v>
      </c>
      <c r="J668" s="113" t="s">
        <v>1196</v>
      </c>
      <c r="K668" s="113" t="s">
        <v>1477</v>
      </c>
      <c r="L668" s="113" t="s">
        <v>3513</v>
      </c>
      <c r="M668" s="113" t="s">
        <v>1547</v>
      </c>
      <c r="N668" s="113" t="s">
        <v>3108</v>
      </c>
      <c r="O668" s="113" t="s">
        <v>2722</v>
      </c>
      <c r="P668" s="113" t="s">
        <v>2722</v>
      </c>
      <c r="Q668" s="113" t="s">
        <v>3106</v>
      </c>
      <c r="R668" s="113" t="s">
        <v>4499</v>
      </c>
      <c r="S668" s="114">
        <v>43313</v>
      </c>
      <c r="U668" s="114">
        <v>43321.598707094898</v>
      </c>
      <c r="V668" s="113" t="s">
        <v>4500</v>
      </c>
      <c r="W668" s="113" t="s">
        <v>4501</v>
      </c>
      <c r="X668" s="112" t="b">
        <v>1</v>
      </c>
      <c r="Y668" s="117" t="s">
        <v>1101</v>
      </c>
    </row>
    <row r="669" spans="1:25" ht="14.6" hidden="1" x14ac:dyDescent="0.4">
      <c r="A669" s="113" t="s">
        <v>1007</v>
      </c>
      <c r="B669" s="113" t="s">
        <v>1008</v>
      </c>
      <c r="C669" s="113" t="s">
        <v>1008</v>
      </c>
      <c r="D669" s="112" t="b">
        <f t="shared" si="10"/>
        <v>1</v>
      </c>
      <c r="E669" s="113" t="s">
        <v>3106</v>
      </c>
      <c r="F669" s="113" t="s">
        <v>1396</v>
      </c>
      <c r="G669" s="113" t="s">
        <v>1397</v>
      </c>
      <c r="H669" s="113" t="s">
        <v>3176</v>
      </c>
      <c r="I669" s="113" t="s">
        <v>3612</v>
      </c>
      <c r="J669" s="113" t="s">
        <v>1396</v>
      </c>
      <c r="K669" s="113" t="s">
        <v>1397</v>
      </c>
      <c r="L669" s="113" t="s">
        <v>3176</v>
      </c>
      <c r="M669" s="113" t="s">
        <v>2284</v>
      </c>
      <c r="N669" s="113" t="s">
        <v>3108</v>
      </c>
      <c r="O669" s="113" t="s">
        <v>2722</v>
      </c>
      <c r="P669" s="113" t="s">
        <v>2722</v>
      </c>
      <c r="Q669" s="113" t="s">
        <v>3106</v>
      </c>
      <c r="R669" s="113" t="s">
        <v>4502</v>
      </c>
      <c r="S669" s="114">
        <v>43313</v>
      </c>
      <c r="U669" s="114">
        <v>43321.598707094898</v>
      </c>
      <c r="V669" s="113" t="s">
        <v>3614</v>
      </c>
      <c r="W669" s="113" t="s">
        <v>3615</v>
      </c>
      <c r="X669" s="112" t="b">
        <v>1</v>
      </c>
      <c r="Y669" s="112" t="s">
        <v>1054</v>
      </c>
    </row>
    <row r="670" spans="1:25" ht="14.6" hidden="1" x14ac:dyDescent="0.4">
      <c r="A670" s="113" t="s">
        <v>695</v>
      </c>
      <c r="B670" s="113" t="s">
        <v>696</v>
      </c>
      <c r="C670" s="113" t="s">
        <v>696</v>
      </c>
      <c r="D670" s="112" t="b">
        <f t="shared" si="10"/>
        <v>1</v>
      </c>
      <c r="E670" s="113" t="s">
        <v>3106</v>
      </c>
      <c r="F670" s="113" t="s">
        <v>1160</v>
      </c>
      <c r="G670" s="113" t="s">
        <v>1183</v>
      </c>
      <c r="H670" s="113" t="s">
        <v>3113</v>
      </c>
      <c r="I670" s="113" t="s">
        <v>4503</v>
      </c>
      <c r="J670" s="113" t="s">
        <v>1160</v>
      </c>
      <c r="K670" s="113" t="s">
        <v>1183</v>
      </c>
      <c r="L670" s="113" t="s">
        <v>3113</v>
      </c>
      <c r="M670" s="113" t="s">
        <v>1262</v>
      </c>
      <c r="N670" s="113" t="s">
        <v>3108</v>
      </c>
      <c r="O670" s="113" t="s">
        <v>2722</v>
      </c>
      <c r="P670" s="113" t="s">
        <v>2722</v>
      </c>
      <c r="Q670" s="113" t="s">
        <v>3106</v>
      </c>
      <c r="R670" s="113" t="s">
        <v>4504</v>
      </c>
      <c r="S670" s="114">
        <v>43313</v>
      </c>
      <c r="U670" s="114">
        <v>43321.598707094898</v>
      </c>
      <c r="V670" s="113" t="s">
        <v>4505</v>
      </c>
      <c r="W670" s="113" t="s">
        <v>4506</v>
      </c>
      <c r="X670" s="112" t="b">
        <v>1</v>
      </c>
    </row>
    <row r="671" spans="1:25" ht="14.6" hidden="1" x14ac:dyDescent="0.4">
      <c r="A671" s="113" t="s">
        <v>100</v>
      </c>
      <c r="B671" s="113" t="s">
        <v>101</v>
      </c>
      <c r="C671" s="113" t="s">
        <v>101</v>
      </c>
      <c r="D671" s="112" t="b">
        <f t="shared" si="10"/>
        <v>1</v>
      </c>
      <c r="E671" s="113" t="s">
        <v>3106</v>
      </c>
      <c r="F671" s="113" t="s">
        <v>1160</v>
      </c>
      <c r="G671" s="113" t="s">
        <v>1228</v>
      </c>
      <c r="H671" s="113" t="s">
        <v>3247</v>
      </c>
      <c r="I671" s="113" t="s">
        <v>4507</v>
      </c>
      <c r="J671" s="113" t="s">
        <v>1160</v>
      </c>
      <c r="K671" s="113" t="s">
        <v>1228</v>
      </c>
      <c r="L671" s="113" t="s">
        <v>3247</v>
      </c>
      <c r="M671" s="113" t="s">
        <v>1273</v>
      </c>
      <c r="N671" s="113" t="s">
        <v>3108</v>
      </c>
      <c r="O671" s="113" t="s">
        <v>2722</v>
      </c>
      <c r="P671" s="113" t="s">
        <v>2722</v>
      </c>
      <c r="Q671" s="113" t="s">
        <v>3106</v>
      </c>
      <c r="R671" s="113" t="s">
        <v>4508</v>
      </c>
      <c r="S671" s="114">
        <v>43313</v>
      </c>
      <c r="U671" s="114">
        <v>43321.598707094898</v>
      </c>
      <c r="V671" s="113" t="s">
        <v>4509</v>
      </c>
      <c r="W671" s="113" t="s">
        <v>4510</v>
      </c>
      <c r="X671" s="112" t="b">
        <v>1</v>
      </c>
    </row>
    <row r="672" spans="1:25" ht="14.6" hidden="1" x14ac:dyDescent="0.4">
      <c r="A672" s="113" t="s">
        <v>225</v>
      </c>
      <c r="B672" s="113" t="s">
        <v>226</v>
      </c>
      <c r="C672" s="113" t="s">
        <v>226</v>
      </c>
      <c r="D672" s="112" t="b">
        <f t="shared" si="10"/>
        <v>1</v>
      </c>
      <c r="E672" s="113" t="s">
        <v>3106</v>
      </c>
      <c r="F672" s="113" t="s">
        <v>1160</v>
      </c>
      <c r="G672" s="113" t="s">
        <v>1246</v>
      </c>
      <c r="H672" s="113" t="s">
        <v>3107</v>
      </c>
      <c r="I672" s="113" t="s">
        <v>1416</v>
      </c>
      <c r="J672" s="113" t="s">
        <v>1160</v>
      </c>
      <c r="K672" s="113" t="s">
        <v>1246</v>
      </c>
      <c r="L672" s="113" t="s">
        <v>3107</v>
      </c>
      <c r="M672" s="113" t="s">
        <v>1416</v>
      </c>
      <c r="N672" s="113" t="s">
        <v>3108</v>
      </c>
      <c r="O672" s="113" t="s">
        <v>2722</v>
      </c>
      <c r="P672" s="113" t="s">
        <v>2722</v>
      </c>
      <c r="Q672" s="113" t="s">
        <v>3106</v>
      </c>
      <c r="R672" s="113" t="s">
        <v>4511</v>
      </c>
      <c r="S672" s="114">
        <v>43313</v>
      </c>
      <c r="U672" s="114">
        <v>43321.598707094898</v>
      </c>
      <c r="V672" s="113" t="s">
        <v>4512</v>
      </c>
      <c r="W672" s="113" t="s">
        <v>4513</v>
      </c>
      <c r="X672" s="112" t="b">
        <v>1</v>
      </c>
    </row>
    <row r="673" spans="1:25" ht="14.6" hidden="1" x14ac:dyDescent="0.4">
      <c r="A673" s="113" t="s">
        <v>136</v>
      </c>
      <c r="B673" s="113" t="s">
        <v>137</v>
      </c>
      <c r="C673" s="113" t="s">
        <v>137</v>
      </c>
      <c r="D673" s="112" t="b">
        <f t="shared" si="10"/>
        <v>1</v>
      </c>
      <c r="E673" s="113" t="s">
        <v>3106</v>
      </c>
      <c r="F673" s="113" t="s">
        <v>1160</v>
      </c>
      <c r="G673" s="113" t="s">
        <v>1161</v>
      </c>
      <c r="H673" s="113" t="s">
        <v>3132</v>
      </c>
      <c r="I673" s="113" t="s">
        <v>4514</v>
      </c>
      <c r="J673" s="113" t="s">
        <v>1160</v>
      </c>
      <c r="K673" s="113" t="s">
        <v>1161</v>
      </c>
      <c r="L673" s="113" t="s">
        <v>3132</v>
      </c>
      <c r="M673" s="113" t="s">
        <v>1309</v>
      </c>
      <c r="N673" s="113" t="s">
        <v>3108</v>
      </c>
      <c r="O673" s="113" t="s">
        <v>2722</v>
      </c>
      <c r="P673" s="113" t="s">
        <v>2722</v>
      </c>
      <c r="Q673" s="113" t="s">
        <v>3106</v>
      </c>
      <c r="R673" s="113" t="s">
        <v>4515</v>
      </c>
      <c r="S673" s="114">
        <v>43313</v>
      </c>
      <c r="U673" s="114">
        <v>43321.598707094898</v>
      </c>
      <c r="V673" s="113" t="s">
        <v>4516</v>
      </c>
      <c r="W673" s="113" t="s">
        <v>4517</v>
      </c>
      <c r="X673" s="112" t="b">
        <v>1</v>
      </c>
    </row>
    <row r="674" spans="1:25" ht="14.6" hidden="1" x14ac:dyDescent="0.4">
      <c r="A674" s="113" t="s">
        <v>187</v>
      </c>
      <c r="B674" s="113" t="s">
        <v>188</v>
      </c>
      <c r="C674" s="113" t="s">
        <v>188</v>
      </c>
      <c r="D674" s="112" t="b">
        <f t="shared" si="10"/>
        <v>1</v>
      </c>
      <c r="E674" s="113" t="s">
        <v>3106</v>
      </c>
      <c r="F674" s="113" t="s">
        <v>1160</v>
      </c>
      <c r="G674" s="113" t="s">
        <v>1161</v>
      </c>
      <c r="H674" s="113" t="s">
        <v>3132</v>
      </c>
      <c r="I674" s="113" t="s">
        <v>3265</v>
      </c>
      <c r="J674" s="113" t="s">
        <v>1160</v>
      </c>
      <c r="K674" s="113" t="s">
        <v>1161</v>
      </c>
      <c r="L674" s="113" t="s">
        <v>3132</v>
      </c>
      <c r="M674" s="113" t="s">
        <v>1379</v>
      </c>
      <c r="N674" s="113" t="s">
        <v>3108</v>
      </c>
      <c r="O674" s="113" t="s">
        <v>2722</v>
      </c>
      <c r="P674" s="113" t="s">
        <v>2722</v>
      </c>
      <c r="Q674" s="113" t="s">
        <v>3106</v>
      </c>
      <c r="R674" s="113" t="s">
        <v>4518</v>
      </c>
      <c r="S674" s="114">
        <v>43313</v>
      </c>
      <c r="U674" s="114">
        <v>43321.598707094898</v>
      </c>
      <c r="V674" s="113" t="s">
        <v>3268</v>
      </c>
      <c r="W674" s="113" t="s">
        <v>3269</v>
      </c>
      <c r="X674" s="112" t="b">
        <v>1</v>
      </c>
    </row>
    <row r="675" spans="1:25" ht="14.6" hidden="1" x14ac:dyDescent="0.4">
      <c r="A675" s="113" t="s">
        <v>952</v>
      </c>
      <c r="B675" s="113" t="s">
        <v>953</v>
      </c>
      <c r="C675" s="113" t="s">
        <v>953</v>
      </c>
      <c r="D675" s="112" t="b">
        <f t="shared" si="10"/>
        <v>1</v>
      </c>
      <c r="E675" s="113" t="s">
        <v>3106</v>
      </c>
      <c r="F675" s="113" t="s">
        <v>1372</v>
      </c>
      <c r="G675" s="113" t="s">
        <v>1373</v>
      </c>
      <c r="H675" s="113" t="s">
        <v>4255</v>
      </c>
      <c r="I675" s="113" t="s">
        <v>2246</v>
      </c>
      <c r="J675" s="113" t="s">
        <v>1372</v>
      </c>
      <c r="K675" s="113" t="s">
        <v>1373</v>
      </c>
      <c r="L675" s="113" t="s">
        <v>4255</v>
      </c>
      <c r="M675" s="113" t="s">
        <v>2246</v>
      </c>
      <c r="N675" s="113" t="s">
        <v>3108</v>
      </c>
      <c r="O675" s="113" t="s">
        <v>2722</v>
      </c>
      <c r="P675" s="113" t="s">
        <v>2722</v>
      </c>
      <c r="Q675" s="113" t="s">
        <v>3106</v>
      </c>
      <c r="R675" s="113" t="s">
        <v>4519</v>
      </c>
      <c r="S675" s="114">
        <v>43313</v>
      </c>
      <c r="U675" s="114">
        <v>43321.598707094898</v>
      </c>
      <c r="V675" s="113" t="s">
        <v>4520</v>
      </c>
      <c r="W675" s="113" t="s">
        <v>4521</v>
      </c>
      <c r="X675" s="112" t="b">
        <v>1</v>
      </c>
    </row>
    <row r="676" spans="1:25" ht="14.6" hidden="1" x14ac:dyDescent="0.4">
      <c r="A676" s="113" t="s">
        <v>777</v>
      </c>
      <c r="B676" s="113" t="s">
        <v>778</v>
      </c>
      <c r="C676" s="113" t="s">
        <v>4522</v>
      </c>
      <c r="D676" s="112" t="b">
        <f t="shared" si="10"/>
        <v>0</v>
      </c>
      <c r="E676" s="113" t="s">
        <v>3106</v>
      </c>
      <c r="F676" s="113" t="s">
        <v>1160</v>
      </c>
      <c r="G676" s="113" t="s">
        <v>1161</v>
      </c>
      <c r="H676" s="113" t="s">
        <v>3132</v>
      </c>
      <c r="I676" s="113" t="s">
        <v>4523</v>
      </c>
      <c r="J676" s="113" t="s">
        <v>1367</v>
      </c>
      <c r="K676" s="113" t="s">
        <v>1456</v>
      </c>
      <c r="L676" s="113" t="s">
        <v>3215</v>
      </c>
      <c r="M676" s="113" t="s">
        <v>2107</v>
      </c>
      <c r="N676" s="113" t="s">
        <v>3108</v>
      </c>
      <c r="O676" s="113" t="s">
        <v>2722</v>
      </c>
      <c r="P676" s="113" t="s">
        <v>2722</v>
      </c>
      <c r="Q676" s="113" t="s">
        <v>3106</v>
      </c>
      <c r="R676" s="113" t="s">
        <v>4524</v>
      </c>
      <c r="S676" s="114">
        <v>43313</v>
      </c>
      <c r="U676" s="114">
        <v>43321.598707094898</v>
      </c>
      <c r="V676" s="113" t="s">
        <v>4525</v>
      </c>
      <c r="W676" s="113" t="s">
        <v>4526</v>
      </c>
      <c r="X676" s="112" t="b">
        <v>0</v>
      </c>
      <c r="Y676" s="117" t="s">
        <v>1101</v>
      </c>
    </row>
    <row r="677" spans="1:25" ht="14.6" hidden="1" x14ac:dyDescent="0.4">
      <c r="A677" s="113" t="s">
        <v>809</v>
      </c>
      <c r="B677" s="113" t="s">
        <v>810</v>
      </c>
      <c r="C677" s="113" t="s">
        <v>4527</v>
      </c>
      <c r="D677" s="112" t="b">
        <f t="shared" si="10"/>
        <v>0</v>
      </c>
      <c r="E677" s="113" t="s">
        <v>3106</v>
      </c>
      <c r="F677" s="113" t="s">
        <v>1160</v>
      </c>
      <c r="G677" s="113" t="s">
        <v>1161</v>
      </c>
      <c r="H677" s="113" t="s">
        <v>3132</v>
      </c>
      <c r="I677" s="113" t="s">
        <v>4528</v>
      </c>
      <c r="J677" s="113" t="s">
        <v>1196</v>
      </c>
      <c r="K677" s="113" t="s">
        <v>1197</v>
      </c>
      <c r="L677" s="113" t="s">
        <v>3202</v>
      </c>
      <c r="M677" s="113" t="s">
        <v>2129</v>
      </c>
      <c r="N677" s="113" t="s">
        <v>3108</v>
      </c>
      <c r="O677" s="113" t="s">
        <v>2722</v>
      </c>
      <c r="P677" s="113" t="s">
        <v>2722</v>
      </c>
      <c r="Q677" s="113" t="s">
        <v>3106</v>
      </c>
      <c r="R677" s="113" t="s">
        <v>4529</v>
      </c>
      <c r="S677" s="114">
        <v>43313</v>
      </c>
      <c r="U677" s="114">
        <v>43321.598707094898</v>
      </c>
      <c r="V677" s="113" t="s">
        <v>4530</v>
      </c>
      <c r="W677" s="113" t="s">
        <v>4531</v>
      </c>
      <c r="X677" s="112" t="b">
        <v>1</v>
      </c>
    </row>
    <row r="678" spans="1:25" ht="14.6" hidden="1" x14ac:dyDescent="0.4">
      <c r="A678" s="113" t="s">
        <v>573</v>
      </c>
      <c r="B678" s="113" t="s">
        <v>574</v>
      </c>
      <c r="C678" s="113" t="s">
        <v>574</v>
      </c>
      <c r="D678" s="112" t="b">
        <f t="shared" si="10"/>
        <v>1</v>
      </c>
      <c r="E678" s="113" t="s">
        <v>3106</v>
      </c>
      <c r="F678" s="113" t="s">
        <v>1160</v>
      </c>
      <c r="G678" s="113" t="s">
        <v>1183</v>
      </c>
      <c r="H678" s="113" t="s">
        <v>3113</v>
      </c>
      <c r="I678" s="113" t="s">
        <v>4532</v>
      </c>
      <c r="J678" s="113" t="s">
        <v>1160</v>
      </c>
      <c r="K678" s="113" t="s">
        <v>1183</v>
      </c>
      <c r="L678" s="113" t="s">
        <v>3113</v>
      </c>
      <c r="M678" s="113" t="s">
        <v>1770</v>
      </c>
      <c r="N678" s="113" t="s">
        <v>3108</v>
      </c>
      <c r="O678" s="113" t="s">
        <v>2722</v>
      </c>
      <c r="P678" s="113" t="s">
        <v>2722</v>
      </c>
      <c r="Q678" s="113" t="s">
        <v>3106</v>
      </c>
      <c r="R678" s="113" t="s">
        <v>4533</v>
      </c>
      <c r="S678" s="114">
        <v>43313</v>
      </c>
      <c r="U678" s="114">
        <v>43321.598707094898</v>
      </c>
      <c r="V678" s="113" t="s">
        <v>4534</v>
      </c>
      <c r="W678" s="113" t="s">
        <v>4526</v>
      </c>
      <c r="X678" s="112" t="b">
        <v>0</v>
      </c>
      <c r="Y678" s="117" t="s">
        <v>1109</v>
      </c>
    </row>
    <row r="679" spans="1:25" ht="14.6" hidden="1" x14ac:dyDescent="0.4">
      <c r="A679" s="113" t="s">
        <v>525</v>
      </c>
      <c r="B679" s="113" t="s">
        <v>526</v>
      </c>
      <c r="C679" s="113" t="s">
        <v>3606</v>
      </c>
      <c r="D679" s="112" t="b">
        <f t="shared" si="10"/>
        <v>0</v>
      </c>
      <c r="E679" s="113" t="s">
        <v>3106</v>
      </c>
      <c r="F679" s="113" t="s">
        <v>1396</v>
      </c>
      <c r="G679" s="113" t="s">
        <v>1397</v>
      </c>
      <c r="H679" s="113" t="s">
        <v>3176</v>
      </c>
      <c r="I679" s="113" t="s">
        <v>3607</v>
      </c>
      <c r="J679" s="113" t="s">
        <v>1396</v>
      </c>
      <c r="K679" s="113" t="s">
        <v>1397</v>
      </c>
      <c r="L679" s="113" t="s">
        <v>3176</v>
      </c>
      <c r="M679" s="113" t="s">
        <v>1737</v>
      </c>
      <c r="N679" s="113" t="s">
        <v>3108</v>
      </c>
      <c r="O679" s="113" t="s">
        <v>2722</v>
      </c>
      <c r="P679" s="113" t="s">
        <v>2722</v>
      </c>
      <c r="Q679" s="113" t="s">
        <v>3106</v>
      </c>
      <c r="R679" s="113" t="s">
        <v>4535</v>
      </c>
      <c r="S679" s="114">
        <v>43313</v>
      </c>
      <c r="U679" s="114">
        <v>43321.598707094898</v>
      </c>
      <c r="V679" s="113" t="s">
        <v>3609</v>
      </c>
      <c r="W679" s="113" t="s">
        <v>3610</v>
      </c>
      <c r="X679" s="112" t="b">
        <v>1</v>
      </c>
    </row>
    <row r="680" spans="1:25" ht="14.6" hidden="1" x14ac:dyDescent="0.4">
      <c r="A680" s="113" t="s">
        <v>373</v>
      </c>
      <c r="B680" s="113" t="s">
        <v>374</v>
      </c>
      <c r="C680" s="113" t="s">
        <v>374</v>
      </c>
      <c r="D680" s="112" t="b">
        <f t="shared" si="10"/>
        <v>1</v>
      </c>
      <c r="E680" s="113" t="s">
        <v>3106</v>
      </c>
      <c r="F680" s="113" t="s">
        <v>1452</v>
      </c>
      <c r="G680" s="113" t="s">
        <v>1576</v>
      </c>
      <c r="H680" s="113" t="s">
        <v>4536</v>
      </c>
      <c r="I680" s="113" t="s">
        <v>4537</v>
      </c>
      <c r="J680" s="113" t="s">
        <v>1452</v>
      </c>
      <c r="K680" s="113" t="s">
        <v>1576</v>
      </c>
      <c r="L680" s="113" t="s">
        <v>4536</v>
      </c>
      <c r="M680" s="113" t="s">
        <v>1580</v>
      </c>
      <c r="N680" s="113" t="s">
        <v>3108</v>
      </c>
      <c r="O680" s="113" t="s">
        <v>2722</v>
      </c>
      <c r="P680" s="113" t="s">
        <v>2722</v>
      </c>
      <c r="Q680" s="113" t="s">
        <v>3106</v>
      </c>
      <c r="R680" s="113" t="s">
        <v>4538</v>
      </c>
      <c r="S680" s="114">
        <v>43313</v>
      </c>
      <c r="U680" s="114">
        <v>43321.598707094898</v>
      </c>
      <c r="V680" s="113" t="s">
        <v>4539</v>
      </c>
      <c r="W680" s="113" t="s">
        <v>4540</v>
      </c>
      <c r="X680" s="112" t="b">
        <v>0</v>
      </c>
      <c r="Y680" s="117" t="s">
        <v>1101</v>
      </c>
    </row>
    <row r="681" spans="1:25" ht="14.6" hidden="1" x14ac:dyDescent="0.4">
      <c r="A681" s="113" t="s">
        <v>515</v>
      </c>
      <c r="B681" s="113" t="s">
        <v>516</v>
      </c>
      <c r="C681" s="113" t="s">
        <v>516</v>
      </c>
      <c r="D681" s="112" t="b">
        <f t="shared" si="10"/>
        <v>1</v>
      </c>
      <c r="E681" s="113" t="s">
        <v>3106</v>
      </c>
      <c r="F681" s="113" t="s">
        <v>1396</v>
      </c>
      <c r="G681" s="113" t="s">
        <v>1397</v>
      </c>
      <c r="H681" s="113" t="s">
        <v>3176</v>
      </c>
      <c r="I681" s="113" t="s">
        <v>1732</v>
      </c>
      <c r="J681" s="113" t="s">
        <v>1396</v>
      </c>
      <c r="K681" s="113" t="s">
        <v>1397</v>
      </c>
      <c r="L681" s="113" t="s">
        <v>3176</v>
      </c>
      <c r="M681" s="113" t="s">
        <v>1732</v>
      </c>
      <c r="N681" s="113" t="s">
        <v>3108</v>
      </c>
      <c r="O681" s="113" t="s">
        <v>2722</v>
      </c>
      <c r="P681" s="113" t="s">
        <v>2722</v>
      </c>
      <c r="Q681" s="113" t="s">
        <v>3106</v>
      </c>
      <c r="R681" s="113" t="s">
        <v>4541</v>
      </c>
      <c r="S681" s="114">
        <v>43313</v>
      </c>
      <c r="U681" s="114">
        <v>43321.598707094898</v>
      </c>
      <c r="V681" s="113" t="s">
        <v>4542</v>
      </c>
      <c r="W681" s="113" t="s">
        <v>4543</v>
      </c>
      <c r="X681" s="112" t="b">
        <v>1</v>
      </c>
      <c r="Y681" s="117" t="s">
        <v>1089</v>
      </c>
    </row>
    <row r="682" spans="1:25" ht="14.6" hidden="1" x14ac:dyDescent="0.4">
      <c r="A682" s="113" t="s">
        <v>229</v>
      </c>
      <c r="B682" s="113" t="s">
        <v>230</v>
      </c>
      <c r="C682" s="113" t="s">
        <v>230</v>
      </c>
      <c r="D682" s="112" t="b">
        <f t="shared" si="10"/>
        <v>1</v>
      </c>
      <c r="E682" s="113" t="s">
        <v>3106</v>
      </c>
      <c r="F682" s="113" t="s">
        <v>1160</v>
      </c>
      <c r="G682" s="113" t="s">
        <v>1163</v>
      </c>
      <c r="H682" s="113" t="s">
        <v>3230</v>
      </c>
      <c r="I682" s="113" t="s">
        <v>4544</v>
      </c>
      <c r="J682" s="113" t="s">
        <v>1160</v>
      </c>
      <c r="K682" s="113" t="s">
        <v>1163</v>
      </c>
      <c r="L682" s="113" t="s">
        <v>3230</v>
      </c>
      <c r="M682" s="113" t="s">
        <v>1418</v>
      </c>
      <c r="N682" s="113" t="s">
        <v>3108</v>
      </c>
      <c r="O682" s="113" t="s">
        <v>2722</v>
      </c>
      <c r="P682" s="113" t="s">
        <v>2722</v>
      </c>
      <c r="Q682" s="113" t="s">
        <v>3106</v>
      </c>
      <c r="R682" s="113" t="s">
        <v>4545</v>
      </c>
      <c r="S682" s="114">
        <v>43313</v>
      </c>
      <c r="U682" s="114">
        <v>43321.598707094898</v>
      </c>
      <c r="V682" s="113" t="s">
        <v>4546</v>
      </c>
      <c r="W682" s="113" t="s">
        <v>4547</v>
      </c>
      <c r="X682" s="112" t="b">
        <v>1</v>
      </c>
    </row>
    <row r="683" spans="1:25" ht="14.6" hidden="1" x14ac:dyDescent="0.4">
      <c r="A683" s="113" t="s">
        <v>112</v>
      </c>
      <c r="B683" s="113" t="s">
        <v>113</v>
      </c>
      <c r="C683" s="113" t="s">
        <v>113</v>
      </c>
      <c r="D683" s="112" t="b">
        <f t="shared" si="10"/>
        <v>1</v>
      </c>
      <c r="E683" s="113" t="s">
        <v>3106</v>
      </c>
      <c r="F683" s="113" t="s">
        <v>1160</v>
      </c>
      <c r="G683" s="113" t="s">
        <v>1163</v>
      </c>
      <c r="H683" s="113" t="s">
        <v>3230</v>
      </c>
      <c r="I683" s="113" t="s">
        <v>4548</v>
      </c>
      <c r="J683" s="113" t="s">
        <v>1160</v>
      </c>
      <c r="K683" s="113" t="s">
        <v>1163</v>
      </c>
      <c r="L683" s="113" t="s">
        <v>3230</v>
      </c>
      <c r="M683" s="113" t="s">
        <v>1284</v>
      </c>
      <c r="N683" s="113" t="s">
        <v>3108</v>
      </c>
      <c r="O683" s="113" t="s">
        <v>2722</v>
      </c>
      <c r="P683" s="113" t="s">
        <v>2722</v>
      </c>
      <c r="Q683" s="113" t="s">
        <v>3106</v>
      </c>
      <c r="R683" s="113" t="s">
        <v>4549</v>
      </c>
      <c r="S683" s="114">
        <v>43313</v>
      </c>
      <c r="U683" s="114">
        <v>43321.598707094898</v>
      </c>
      <c r="V683" s="113" t="s">
        <v>4550</v>
      </c>
      <c r="W683" s="113" t="s">
        <v>4551</v>
      </c>
      <c r="X683" s="112" t="b">
        <v>1</v>
      </c>
    </row>
    <row r="684" spans="1:25" ht="14.6" hidden="1" x14ac:dyDescent="0.4">
      <c r="A684" s="113" t="s">
        <v>797</v>
      </c>
      <c r="B684" s="113" t="s">
        <v>798</v>
      </c>
      <c r="C684" s="113" t="s">
        <v>798</v>
      </c>
      <c r="D684" s="112" t="b">
        <f t="shared" si="10"/>
        <v>1</v>
      </c>
      <c r="E684" s="113" t="s">
        <v>3106</v>
      </c>
      <c r="F684" s="113" t="s">
        <v>1160</v>
      </c>
      <c r="G684" s="113" t="s">
        <v>1246</v>
      </c>
      <c r="H684" s="113" t="s">
        <v>3107</v>
      </c>
      <c r="I684" s="113" t="s">
        <v>4552</v>
      </c>
      <c r="J684" s="113" t="s">
        <v>1160</v>
      </c>
      <c r="K684" s="113" t="s">
        <v>1161</v>
      </c>
      <c r="L684" s="113" t="s">
        <v>3132</v>
      </c>
      <c r="M684" s="113" t="s">
        <v>2121</v>
      </c>
      <c r="N684" s="113" t="s">
        <v>3108</v>
      </c>
      <c r="O684" s="113" t="s">
        <v>2722</v>
      </c>
      <c r="P684" s="113" t="s">
        <v>2722</v>
      </c>
      <c r="Q684" s="113" t="s">
        <v>3106</v>
      </c>
      <c r="R684" s="113" t="s">
        <v>4553</v>
      </c>
      <c r="S684" s="114">
        <v>43313</v>
      </c>
      <c r="U684" s="114">
        <v>43321.598707094898</v>
      </c>
      <c r="V684" s="113" t="s">
        <v>4554</v>
      </c>
      <c r="W684" s="113" t="s">
        <v>4555</v>
      </c>
      <c r="X684" s="112" t="b">
        <v>1</v>
      </c>
    </row>
    <row r="685" spans="1:25" ht="14.6" hidden="1" x14ac:dyDescent="0.4">
      <c r="A685" s="113" t="s">
        <v>897</v>
      </c>
      <c r="B685" s="113" t="s">
        <v>898</v>
      </c>
      <c r="C685" s="113" t="s">
        <v>898</v>
      </c>
      <c r="D685" s="112" t="b">
        <f t="shared" si="10"/>
        <v>1</v>
      </c>
      <c r="E685" s="113" t="s">
        <v>3106</v>
      </c>
      <c r="F685" s="113" t="s">
        <v>1452</v>
      </c>
      <c r="G685" s="113" t="s">
        <v>1453</v>
      </c>
      <c r="H685" s="113" t="s">
        <v>3143</v>
      </c>
      <c r="I685" s="113" t="s">
        <v>3572</v>
      </c>
      <c r="J685" s="113" t="s">
        <v>1452</v>
      </c>
      <c r="K685" s="113" t="s">
        <v>1453</v>
      </c>
      <c r="L685" s="113" t="s">
        <v>3143</v>
      </c>
      <c r="M685" s="113" t="s">
        <v>2204</v>
      </c>
      <c r="N685" s="113" t="s">
        <v>3108</v>
      </c>
      <c r="O685" s="113" t="s">
        <v>2722</v>
      </c>
      <c r="P685" s="113" t="s">
        <v>2722</v>
      </c>
      <c r="Q685" s="113" t="s">
        <v>3106</v>
      </c>
      <c r="R685" s="113" t="s">
        <v>4556</v>
      </c>
      <c r="S685" s="114">
        <v>43304</v>
      </c>
      <c r="U685" s="114">
        <v>43321.598707094898</v>
      </c>
      <c r="V685" s="113" t="s">
        <v>3574</v>
      </c>
      <c r="W685" s="113" t="s">
        <v>3575</v>
      </c>
      <c r="X685" s="112" t="b">
        <v>1</v>
      </c>
    </row>
    <row r="686" spans="1:25" ht="14.6" hidden="1" x14ac:dyDescent="0.4">
      <c r="A686" s="113" t="s">
        <v>321</v>
      </c>
      <c r="B686" s="113" t="s">
        <v>322</v>
      </c>
      <c r="C686" s="113" t="s">
        <v>322</v>
      </c>
      <c r="D686" s="112" t="b">
        <f t="shared" si="10"/>
        <v>1</v>
      </c>
      <c r="E686" s="113" t="s">
        <v>3106</v>
      </c>
      <c r="F686" s="113" t="s">
        <v>1258</v>
      </c>
      <c r="G686" s="113" t="s">
        <v>1259</v>
      </c>
      <c r="H686" s="113" t="s">
        <v>3115</v>
      </c>
      <c r="I686" s="113" t="s">
        <v>1530</v>
      </c>
      <c r="J686" s="113" t="s">
        <v>1258</v>
      </c>
      <c r="K686" s="113" t="s">
        <v>1259</v>
      </c>
      <c r="L686" s="113" t="s">
        <v>3115</v>
      </c>
      <c r="M686" s="113" t="s">
        <v>1530</v>
      </c>
      <c r="N686" s="113" t="s">
        <v>3108</v>
      </c>
      <c r="O686" s="113" t="s">
        <v>2722</v>
      </c>
      <c r="P686" s="113" t="s">
        <v>2722</v>
      </c>
      <c r="Q686" s="113" t="s">
        <v>3106</v>
      </c>
      <c r="R686" s="113" t="s">
        <v>4557</v>
      </c>
      <c r="S686" s="114">
        <v>43313</v>
      </c>
      <c r="U686" s="114">
        <v>43321.598707094898</v>
      </c>
      <c r="V686" s="113" t="s">
        <v>4558</v>
      </c>
      <c r="W686" s="113" t="s">
        <v>4559</v>
      </c>
      <c r="X686" s="112" t="b">
        <v>1</v>
      </c>
      <c r="Y686" s="117" t="s">
        <v>1101</v>
      </c>
    </row>
    <row r="687" spans="1:25" ht="14.6" hidden="1" x14ac:dyDescent="0.4">
      <c r="A687" s="113" t="s">
        <v>429</v>
      </c>
      <c r="B687" s="113" t="s">
        <v>430</v>
      </c>
      <c r="C687" s="113" t="s">
        <v>430</v>
      </c>
      <c r="D687" s="112" t="b">
        <f t="shared" si="10"/>
        <v>1</v>
      </c>
      <c r="E687" s="113" t="s">
        <v>3106</v>
      </c>
      <c r="F687" s="113" t="s">
        <v>1258</v>
      </c>
      <c r="G687" s="113" t="s">
        <v>1644</v>
      </c>
      <c r="H687" s="113" t="s">
        <v>3398</v>
      </c>
      <c r="I687" s="113" t="s">
        <v>1645</v>
      </c>
      <c r="J687" s="113" t="s">
        <v>1258</v>
      </c>
      <c r="K687" s="113" t="s">
        <v>1644</v>
      </c>
      <c r="L687" s="113" t="s">
        <v>3398</v>
      </c>
      <c r="M687" s="113" t="s">
        <v>1645</v>
      </c>
      <c r="N687" s="113" t="s">
        <v>3108</v>
      </c>
      <c r="O687" s="113" t="s">
        <v>2722</v>
      </c>
      <c r="P687" s="113" t="s">
        <v>2722</v>
      </c>
      <c r="Q687" s="113" t="s">
        <v>3106</v>
      </c>
      <c r="R687" s="113" t="s">
        <v>4560</v>
      </c>
      <c r="S687" s="114">
        <v>43313</v>
      </c>
      <c r="U687" s="114">
        <v>43321.598707094898</v>
      </c>
      <c r="V687" s="113" t="s">
        <v>4561</v>
      </c>
      <c r="W687" s="113" t="s">
        <v>4562</v>
      </c>
      <c r="X687" s="112" t="b">
        <v>0</v>
      </c>
      <c r="Y687" s="117" t="s">
        <v>1054</v>
      </c>
    </row>
    <row r="688" spans="1:25" ht="14.6" hidden="1" x14ac:dyDescent="0.4">
      <c r="A688" s="113" t="s">
        <v>523</v>
      </c>
      <c r="B688" s="113" t="s">
        <v>524</v>
      </c>
      <c r="C688" s="113" t="s">
        <v>524</v>
      </c>
      <c r="D688" s="112" t="b">
        <f t="shared" si="10"/>
        <v>1</v>
      </c>
      <c r="E688" s="113" t="s">
        <v>3106</v>
      </c>
      <c r="F688" s="113" t="s">
        <v>1396</v>
      </c>
      <c r="G688" s="113" t="s">
        <v>1397</v>
      </c>
      <c r="H688" s="113" t="s">
        <v>3176</v>
      </c>
      <c r="I688" s="113" t="s">
        <v>4563</v>
      </c>
      <c r="J688" s="113" t="s">
        <v>1396</v>
      </c>
      <c r="K688" s="113" t="s">
        <v>1397</v>
      </c>
      <c r="L688" s="113" t="s">
        <v>3176</v>
      </c>
      <c r="M688" s="113" t="s">
        <v>1736</v>
      </c>
      <c r="N688" s="113" t="s">
        <v>3108</v>
      </c>
      <c r="O688" s="113" t="s">
        <v>2722</v>
      </c>
      <c r="P688" s="113" t="s">
        <v>2722</v>
      </c>
      <c r="Q688" s="113" t="s">
        <v>3106</v>
      </c>
      <c r="R688" s="113" t="s">
        <v>4564</v>
      </c>
      <c r="S688" s="114">
        <v>43313</v>
      </c>
      <c r="U688" s="114">
        <v>43321.598707094898</v>
      </c>
      <c r="V688" s="113" t="s">
        <v>4565</v>
      </c>
      <c r="W688" s="113" t="s">
        <v>4566</v>
      </c>
      <c r="X688" s="112" t="b">
        <v>1</v>
      </c>
      <c r="Y688" s="112" t="s">
        <v>1054</v>
      </c>
    </row>
    <row r="689" spans="1:25" ht="14.6" hidden="1" x14ac:dyDescent="0.4">
      <c r="A689" s="113" t="s">
        <v>155</v>
      </c>
      <c r="B689" s="113" t="s">
        <v>156</v>
      </c>
      <c r="C689" s="113" t="s">
        <v>156</v>
      </c>
      <c r="D689" s="112" t="b">
        <f t="shared" si="10"/>
        <v>1</v>
      </c>
      <c r="E689" s="113" t="s">
        <v>3106</v>
      </c>
      <c r="F689" s="113" t="s">
        <v>1160</v>
      </c>
      <c r="G689" s="113" t="s">
        <v>1183</v>
      </c>
      <c r="H689" s="113" t="s">
        <v>3113</v>
      </c>
      <c r="I689" s="113" t="s">
        <v>1344</v>
      </c>
      <c r="J689" s="113" t="s">
        <v>1160</v>
      </c>
      <c r="K689" s="113" t="s">
        <v>1183</v>
      </c>
      <c r="L689" s="113" t="s">
        <v>3113</v>
      </c>
      <c r="M689" s="113" t="s">
        <v>1344</v>
      </c>
      <c r="N689" s="113" t="s">
        <v>3108</v>
      </c>
      <c r="O689" s="113" t="s">
        <v>2722</v>
      </c>
      <c r="P689" s="113" t="s">
        <v>2722</v>
      </c>
      <c r="Q689" s="113" t="s">
        <v>3106</v>
      </c>
      <c r="R689" s="113" t="s">
        <v>4567</v>
      </c>
      <c r="S689" s="114">
        <v>43313</v>
      </c>
      <c r="U689" s="114">
        <v>43321.598707094898</v>
      </c>
      <c r="V689" s="113" t="s">
        <v>4568</v>
      </c>
      <c r="W689" s="113" t="s">
        <v>4569</v>
      </c>
      <c r="X689" s="112" t="b">
        <v>1</v>
      </c>
    </row>
    <row r="690" spans="1:25" ht="14.6" hidden="1" x14ac:dyDescent="0.4">
      <c r="A690" s="113" t="s">
        <v>781</v>
      </c>
      <c r="B690" s="113" t="s">
        <v>782</v>
      </c>
      <c r="C690" s="113" t="s">
        <v>782</v>
      </c>
      <c r="D690" s="112" t="b">
        <f t="shared" si="10"/>
        <v>1</v>
      </c>
      <c r="E690" s="113" t="s">
        <v>3106</v>
      </c>
      <c r="F690" s="113" t="s">
        <v>1160</v>
      </c>
      <c r="G690" s="113" t="s">
        <v>1246</v>
      </c>
      <c r="H690" s="113" t="s">
        <v>3107</v>
      </c>
      <c r="I690" s="113" t="s">
        <v>2111</v>
      </c>
      <c r="J690" s="113" t="s">
        <v>1160</v>
      </c>
      <c r="K690" s="113" t="s">
        <v>1246</v>
      </c>
      <c r="L690" s="113" t="s">
        <v>3107</v>
      </c>
      <c r="M690" s="113" t="s">
        <v>2111</v>
      </c>
      <c r="N690" s="113" t="s">
        <v>3108</v>
      </c>
      <c r="O690" s="113" t="s">
        <v>2722</v>
      </c>
      <c r="P690" s="113" t="s">
        <v>2722</v>
      </c>
      <c r="Q690" s="113" t="s">
        <v>3106</v>
      </c>
      <c r="R690" s="113" t="s">
        <v>4570</v>
      </c>
      <c r="S690" s="114">
        <v>43313</v>
      </c>
      <c r="U690" s="114">
        <v>43321.598707094898</v>
      </c>
      <c r="V690" s="113" t="s">
        <v>4571</v>
      </c>
      <c r="W690" s="113" t="s">
        <v>4572</v>
      </c>
      <c r="X690" s="112" t="b">
        <v>0</v>
      </c>
      <c r="Y690" s="117" t="s">
        <v>1111</v>
      </c>
    </row>
    <row r="691" spans="1:25" ht="14.6" hidden="1" x14ac:dyDescent="0.4">
      <c r="A691" s="113" t="s">
        <v>193</v>
      </c>
      <c r="B691" s="113" t="s">
        <v>194</v>
      </c>
      <c r="C691" s="113" t="s">
        <v>194</v>
      </c>
      <c r="D691" s="112" t="b">
        <f t="shared" si="10"/>
        <v>1</v>
      </c>
      <c r="E691" s="113" t="s">
        <v>3106</v>
      </c>
      <c r="F691" s="113" t="s">
        <v>1160</v>
      </c>
      <c r="G691" s="113" t="s">
        <v>1163</v>
      </c>
      <c r="H691" s="113" t="s">
        <v>3230</v>
      </c>
      <c r="I691" s="113" t="s">
        <v>4573</v>
      </c>
      <c r="J691" s="113" t="s">
        <v>1160</v>
      </c>
      <c r="K691" s="113" t="s">
        <v>1163</v>
      </c>
      <c r="L691" s="113" t="s">
        <v>3230</v>
      </c>
      <c r="M691" s="113" t="s">
        <v>1390</v>
      </c>
      <c r="N691" s="113" t="s">
        <v>3108</v>
      </c>
      <c r="O691" s="113" t="s">
        <v>2722</v>
      </c>
      <c r="P691" s="113" t="s">
        <v>2722</v>
      </c>
      <c r="Q691" s="113" t="s">
        <v>3106</v>
      </c>
      <c r="R691" s="113" t="s">
        <v>4574</v>
      </c>
      <c r="S691" s="114">
        <v>43313</v>
      </c>
      <c r="U691" s="114">
        <v>43321.598707094898</v>
      </c>
      <c r="V691" s="113" t="s">
        <v>4575</v>
      </c>
      <c r="W691" s="113" t="s">
        <v>4576</v>
      </c>
      <c r="X691" s="112" t="b">
        <v>1</v>
      </c>
    </row>
    <row r="692" spans="1:25" ht="14.6" hidden="1" x14ac:dyDescent="0.4">
      <c r="A692" s="113" t="s">
        <v>29</v>
      </c>
      <c r="B692" s="113" t="s">
        <v>30</v>
      </c>
      <c r="C692" s="113" t="s">
        <v>30</v>
      </c>
      <c r="D692" s="112" t="b">
        <f t="shared" si="10"/>
        <v>1</v>
      </c>
      <c r="E692" s="113" t="s">
        <v>3106</v>
      </c>
      <c r="F692" s="113" t="s">
        <v>1160</v>
      </c>
      <c r="G692" s="113" t="s">
        <v>1179</v>
      </c>
      <c r="H692" s="113" t="s">
        <v>3190</v>
      </c>
      <c r="I692" s="113" t="s">
        <v>4577</v>
      </c>
      <c r="J692" s="113" t="s">
        <v>1160</v>
      </c>
      <c r="K692" s="113" t="s">
        <v>1179</v>
      </c>
      <c r="L692" s="113" t="s">
        <v>3190</v>
      </c>
      <c r="M692" s="113" t="s">
        <v>1193</v>
      </c>
      <c r="N692" s="113" t="s">
        <v>3108</v>
      </c>
      <c r="O692" s="113" t="s">
        <v>2722</v>
      </c>
      <c r="P692" s="113" t="s">
        <v>2722</v>
      </c>
      <c r="Q692" s="113" t="s">
        <v>3106</v>
      </c>
      <c r="R692" s="113" t="s">
        <v>4578</v>
      </c>
      <c r="S692" s="114">
        <v>43313</v>
      </c>
      <c r="U692" s="114">
        <v>43321.598707094898</v>
      </c>
      <c r="V692" s="113" t="s">
        <v>4579</v>
      </c>
      <c r="W692" s="113" t="s">
        <v>4580</v>
      </c>
      <c r="X692" s="112" t="b">
        <v>1</v>
      </c>
      <c r="Y692" s="117" t="s">
        <v>1089</v>
      </c>
    </row>
    <row r="693" spans="1:25" ht="14.6" hidden="1" x14ac:dyDescent="0.4">
      <c r="A693" s="113" t="s">
        <v>623</v>
      </c>
      <c r="B693" s="113" t="s">
        <v>624</v>
      </c>
      <c r="C693" s="113" t="s">
        <v>624</v>
      </c>
      <c r="D693" s="112" t="b">
        <f t="shared" si="10"/>
        <v>1</v>
      </c>
      <c r="E693" s="113" t="s">
        <v>3106</v>
      </c>
      <c r="F693" s="113" t="s">
        <v>1160</v>
      </c>
      <c r="G693" s="113" t="s">
        <v>1228</v>
      </c>
      <c r="H693" s="113" t="s">
        <v>3247</v>
      </c>
      <c r="I693" s="113" t="s">
        <v>1815</v>
      </c>
      <c r="J693" s="113" t="s">
        <v>1160</v>
      </c>
      <c r="K693" s="113" t="s">
        <v>1228</v>
      </c>
      <c r="L693" s="113" t="s">
        <v>3247</v>
      </c>
      <c r="M693" s="113" t="s">
        <v>1815</v>
      </c>
      <c r="N693" s="113" t="s">
        <v>3108</v>
      </c>
      <c r="O693" s="113" t="s">
        <v>2722</v>
      </c>
      <c r="P693" s="113" t="s">
        <v>2722</v>
      </c>
      <c r="Q693" s="113" t="s">
        <v>3106</v>
      </c>
      <c r="R693" s="113" t="s">
        <v>4581</v>
      </c>
      <c r="S693" s="114">
        <v>43313</v>
      </c>
      <c r="U693" s="114">
        <v>43321.598707094898</v>
      </c>
      <c r="V693" s="113" t="s">
        <v>4582</v>
      </c>
      <c r="W693" s="113" t="s">
        <v>4583</v>
      </c>
      <c r="X693" s="112" t="b">
        <v>1</v>
      </c>
    </row>
    <row r="694" spans="1:25" ht="14.6" hidden="1" x14ac:dyDescent="0.4">
      <c r="A694" s="113" t="s">
        <v>924</v>
      </c>
      <c r="B694" s="113" t="s">
        <v>925</v>
      </c>
      <c r="C694" s="113" t="s">
        <v>925</v>
      </c>
      <c r="D694" s="112" t="b">
        <f t="shared" si="10"/>
        <v>1</v>
      </c>
      <c r="E694" s="113" t="s">
        <v>3106</v>
      </c>
      <c r="F694" s="113" t="s">
        <v>1196</v>
      </c>
      <c r="G694" s="113" t="s">
        <v>1477</v>
      </c>
      <c r="H694" s="113" t="s">
        <v>3513</v>
      </c>
      <c r="I694" s="113" t="s">
        <v>4584</v>
      </c>
      <c r="J694" s="113" t="s">
        <v>1196</v>
      </c>
      <c r="K694" s="113" t="s">
        <v>1477</v>
      </c>
      <c r="L694" s="113" t="s">
        <v>3513</v>
      </c>
      <c r="M694" s="113" t="s">
        <v>4585</v>
      </c>
      <c r="N694" s="113" t="s">
        <v>3108</v>
      </c>
      <c r="O694" s="113" t="s">
        <v>2722</v>
      </c>
      <c r="P694" s="113" t="s">
        <v>2722</v>
      </c>
      <c r="Q694" s="113" t="s">
        <v>3106</v>
      </c>
      <c r="R694" s="113" t="s">
        <v>4586</v>
      </c>
      <c r="S694" s="114">
        <v>43313</v>
      </c>
      <c r="U694" s="114">
        <v>43321.598707094898</v>
      </c>
      <c r="V694" s="113" t="s">
        <v>4587</v>
      </c>
      <c r="W694" s="113" t="s">
        <v>4588</v>
      </c>
      <c r="X694" s="112" t="b">
        <v>1</v>
      </c>
    </row>
    <row r="695" spans="1:25" ht="14.6" hidden="1" x14ac:dyDescent="0.4">
      <c r="A695" s="113" t="s">
        <v>730</v>
      </c>
      <c r="B695" s="113" t="s">
        <v>731</v>
      </c>
      <c r="C695" s="113" t="s">
        <v>731</v>
      </c>
      <c r="D695" s="112" t="b">
        <f t="shared" si="10"/>
        <v>1</v>
      </c>
      <c r="E695" s="113" t="s">
        <v>3106</v>
      </c>
      <c r="F695" s="113" t="s">
        <v>1160</v>
      </c>
      <c r="G695" s="113" t="s">
        <v>1246</v>
      </c>
      <c r="H695" s="113" t="s">
        <v>3107</v>
      </c>
      <c r="I695" s="113" t="s">
        <v>2059</v>
      </c>
      <c r="J695" s="113" t="s">
        <v>1160</v>
      </c>
      <c r="K695" s="113" t="s">
        <v>1246</v>
      </c>
      <c r="L695" s="113" t="s">
        <v>3107</v>
      </c>
      <c r="M695" s="113" t="s">
        <v>2059</v>
      </c>
      <c r="N695" s="113" t="s">
        <v>3108</v>
      </c>
      <c r="O695" s="113" t="s">
        <v>2722</v>
      </c>
      <c r="P695" s="113" t="s">
        <v>2722</v>
      </c>
      <c r="Q695" s="113" t="s">
        <v>3106</v>
      </c>
      <c r="R695" s="113" t="s">
        <v>4589</v>
      </c>
      <c r="S695" s="114">
        <v>43313</v>
      </c>
      <c r="U695" s="114">
        <v>43321.598707094898</v>
      </c>
      <c r="V695" s="113" t="s">
        <v>4590</v>
      </c>
      <c r="W695" s="113" t="s">
        <v>4591</v>
      </c>
      <c r="X695" s="112" t="b">
        <v>1</v>
      </c>
    </row>
    <row r="696" spans="1:25" ht="14.6" hidden="1" x14ac:dyDescent="0.4">
      <c r="A696" s="113" t="s">
        <v>279</v>
      </c>
      <c r="B696" s="113" t="s">
        <v>280</v>
      </c>
      <c r="C696" s="113" t="s">
        <v>280</v>
      </c>
      <c r="D696" s="112" t="b">
        <f t="shared" si="10"/>
        <v>1</v>
      </c>
      <c r="E696" s="113" t="s">
        <v>3106</v>
      </c>
      <c r="F696" s="113" t="s">
        <v>1452</v>
      </c>
      <c r="G696" s="113" t="s">
        <v>1453</v>
      </c>
      <c r="H696" s="113" t="s">
        <v>3143</v>
      </c>
      <c r="I696" s="113" t="s">
        <v>4592</v>
      </c>
      <c r="J696" s="113" t="s">
        <v>1452</v>
      </c>
      <c r="K696" s="113" t="s">
        <v>1453</v>
      </c>
      <c r="L696" s="113" t="s">
        <v>3143</v>
      </c>
      <c r="M696" s="113" t="s">
        <v>1487</v>
      </c>
      <c r="N696" s="113" t="s">
        <v>3108</v>
      </c>
      <c r="O696" s="113" t="s">
        <v>2722</v>
      </c>
      <c r="P696" s="113" t="s">
        <v>2722</v>
      </c>
      <c r="Q696" s="113" t="s">
        <v>3106</v>
      </c>
      <c r="R696" s="113" t="s">
        <v>4593</v>
      </c>
      <c r="S696" s="114">
        <v>43313</v>
      </c>
      <c r="U696" s="114">
        <v>43321.598707094898</v>
      </c>
      <c r="V696" s="113" t="s">
        <v>4594</v>
      </c>
      <c r="W696" s="113" t="s">
        <v>4595</v>
      </c>
      <c r="X696" s="112" t="b">
        <v>1</v>
      </c>
      <c r="Y696" s="117" t="s">
        <v>1101</v>
      </c>
    </row>
    <row r="697" spans="1:25" ht="14.6" hidden="1" x14ac:dyDescent="0.4">
      <c r="A697" s="113" t="s">
        <v>235</v>
      </c>
      <c r="B697" s="113" t="s">
        <v>236</v>
      </c>
      <c r="C697" s="113" t="s">
        <v>236</v>
      </c>
      <c r="D697" s="112" t="b">
        <f t="shared" si="10"/>
        <v>1</v>
      </c>
      <c r="E697" s="113" t="s">
        <v>3106</v>
      </c>
      <c r="F697" s="113" t="s">
        <v>1160</v>
      </c>
      <c r="G697" s="113" t="s">
        <v>1253</v>
      </c>
      <c r="H697" s="113" t="s">
        <v>3207</v>
      </c>
      <c r="I697" s="113" t="s">
        <v>4596</v>
      </c>
      <c r="J697" s="113" t="s">
        <v>1160</v>
      </c>
      <c r="K697" s="113" t="s">
        <v>1253</v>
      </c>
      <c r="L697" s="113" t="s">
        <v>3207</v>
      </c>
      <c r="M697" s="113" t="s">
        <v>1425</v>
      </c>
      <c r="N697" s="113" t="s">
        <v>3108</v>
      </c>
      <c r="O697" s="113" t="s">
        <v>2722</v>
      </c>
      <c r="P697" s="113" t="s">
        <v>2722</v>
      </c>
      <c r="Q697" s="113" t="s">
        <v>3106</v>
      </c>
      <c r="R697" s="113" t="s">
        <v>4597</v>
      </c>
      <c r="S697" s="114">
        <v>43313</v>
      </c>
      <c r="U697" s="114">
        <v>43321.598707094898</v>
      </c>
      <c r="V697" s="113" t="s">
        <v>4598</v>
      </c>
      <c r="W697" s="113" t="s">
        <v>4599</v>
      </c>
      <c r="X697" s="112" t="b">
        <v>1</v>
      </c>
    </row>
    <row r="698" spans="1:25" ht="14.6" hidden="1" x14ac:dyDescent="0.4">
      <c r="A698" s="113" t="s">
        <v>21</v>
      </c>
      <c r="B698" s="113" t="s">
        <v>22</v>
      </c>
      <c r="C698" s="113" t="s">
        <v>22</v>
      </c>
      <c r="D698" s="112" t="b">
        <f t="shared" si="10"/>
        <v>1</v>
      </c>
      <c r="E698" s="113" t="s">
        <v>3106</v>
      </c>
      <c r="F698" s="113" t="s">
        <v>1160</v>
      </c>
      <c r="G698" s="113" t="s">
        <v>1166</v>
      </c>
      <c r="H698" s="113" t="s">
        <v>3128</v>
      </c>
      <c r="I698" s="113" t="s">
        <v>4600</v>
      </c>
      <c r="J698" s="113" t="s">
        <v>1160</v>
      </c>
      <c r="K698" s="113" t="s">
        <v>1166</v>
      </c>
      <c r="L698" s="113" t="s">
        <v>3128</v>
      </c>
      <c r="M698" s="113" t="s">
        <v>1181</v>
      </c>
      <c r="N698" s="113" t="s">
        <v>3108</v>
      </c>
      <c r="O698" s="113" t="s">
        <v>2722</v>
      </c>
      <c r="P698" s="113" t="s">
        <v>2722</v>
      </c>
      <c r="Q698" s="113" t="s">
        <v>3106</v>
      </c>
      <c r="R698" s="113" t="s">
        <v>4601</v>
      </c>
      <c r="S698" s="114">
        <v>43313</v>
      </c>
      <c r="U698" s="114">
        <v>43321.598707094898</v>
      </c>
      <c r="V698" s="113" t="s">
        <v>4602</v>
      </c>
      <c r="W698" s="113" t="s">
        <v>4603</v>
      </c>
      <c r="X698" s="112" t="b">
        <v>1</v>
      </c>
    </row>
    <row r="699" spans="1:25" ht="14.6" hidden="1" x14ac:dyDescent="0.4">
      <c r="A699" s="113" t="s">
        <v>387</v>
      </c>
      <c r="B699" s="113" t="s">
        <v>388</v>
      </c>
      <c r="C699" s="113" t="s">
        <v>388</v>
      </c>
      <c r="D699" s="112" t="b">
        <f t="shared" si="10"/>
        <v>1</v>
      </c>
      <c r="E699" s="113" t="s">
        <v>3106</v>
      </c>
      <c r="F699" s="113" t="s">
        <v>1196</v>
      </c>
      <c r="G699" s="113" t="s">
        <v>1595</v>
      </c>
      <c r="H699" s="113" t="s">
        <v>3515</v>
      </c>
      <c r="I699" s="113" t="s">
        <v>1597</v>
      </c>
      <c r="J699" s="113" t="s">
        <v>1196</v>
      </c>
      <c r="K699" s="113" t="s">
        <v>1595</v>
      </c>
      <c r="L699" s="113" t="s">
        <v>4604</v>
      </c>
      <c r="M699" s="113" t="s">
        <v>1597</v>
      </c>
      <c r="N699" s="113" t="s">
        <v>3108</v>
      </c>
      <c r="O699" s="113" t="s">
        <v>2722</v>
      </c>
      <c r="P699" s="113" t="s">
        <v>2722</v>
      </c>
      <c r="Q699" s="113" t="s">
        <v>3106</v>
      </c>
      <c r="R699" s="113" t="s">
        <v>4605</v>
      </c>
      <c r="S699" s="114">
        <v>43313</v>
      </c>
      <c r="U699" s="114">
        <v>43321.598707094898</v>
      </c>
      <c r="V699" s="113" t="s">
        <v>4606</v>
      </c>
      <c r="W699" s="113" t="s">
        <v>4607</v>
      </c>
      <c r="X699" s="112" t="b">
        <v>1</v>
      </c>
    </row>
    <row r="700" spans="1:25" ht="14.6" hidden="1" x14ac:dyDescent="0.4">
      <c r="A700" s="113" t="s">
        <v>994</v>
      </c>
      <c r="B700" s="113" t="s">
        <v>995</v>
      </c>
      <c r="C700" s="113" t="s">
        <v>995</v>
      </c>
      <c r="D700" s="112" t="b">
        <f t="shared" si="10"/>
        <v>1</v>
      </c>
      <c r="E700" s="113" t="s">
        <v>3106</v>
      </c>
      <c r="F700" s="113" t="s">
        <v>1372</v>
      </c>
      <c r="G700" s="113" t="s">
        <v>1718</v>
      </c>
      <c r="H700" s="113" t="s">
        <v>3252</v>
      </c>
      <c r="I700" s="113" t="s">
        <v>4608</v>
      </c>
      <c r="J700" s="113" t="s">
        <v>1372</v>
      </c>
      <c r="K700" s="113" t="s">
        <v>1718</v>
      </c>
      <c r="L700" s="113" t="s">
        <v>3252</v>
      </c>
      <c r="M700" s="113" t="s">
        <v>2269</v>
      </c>
      <c r="N700" s="113" t="s">
        <v>3108</v>
      </c>
      <c r="O700" s="113" t="s">
        <v>2722</v>
      </c>
      <c r="P700" s="113" t="s">
        <v>2722</v>
      </c>
      <c r="Q700" s="113" t="s">
        <v>3106</v>
      </c>
      <c r="R700" s="113" t="s">
        <v>4609</v>
      </c>
      <c r="S700" s="114">
        <v>43313</v>
      </c>
      <c r="U700" s="114">
        <v>43321.598707094898</v>
      </c>
      <c r="V700" s="113" t="s">
        <v>4610</v>
      </c>
      <c r="W700" s="113" t="s">
        <v>4611</v>
      </c>
      <c r="X700" s="112" t="b">
        <v>1</v>
      </c>
    </row>
    <row r="701" spans="1:25" ht="14.6" hidden="1" x14ac:dyDescent="0.4">
      <c r="A701" s="113" t="s">
        <v>569</v>
      </c>
      <c r="B701" s="113" t="s">
        <v>570</v>
      </c>
      <c r="C701" s="113" t="s">
        <v>570</v>
      </c>
      <c r="D701" s="112" t="b">
        <f t="shared" si="10"/>
        <v>1</v>
      </c>
      <c r="E701" s="113" t="s">
        <v>3106</v>
      </c>
      <c r="F701" s="113" t="s">
        <v>1160</v>
      </c>
      <c r="G701" s="113" t="s">
        <v>1166</v>
      </c>
      <c r="H701" s="113" t="s">
        <v>3128</v>
      </c>
      <c r="I701" s="113" t="s">
        <v>4612</v>
      </c>
      <c r="J701" s="113" t="s">
        <v>1160</v>
      </c>
      <c r="K701" s="113" t="s">
        <v>1183</v>
      </c>
      <c r="L701" s="113" t="s">
        <v>3113</v>
      </c>
      <c r="M701" s="113" t="s">
        <v>1768</v>
      </c>
      <c r="N701" s="113" t="s">
        <v>3108</v>
      </c>
      <c r="O701" s="113" t="s">
        <v>2722</v>
      </c>
      <c r="P701" s="113" t="s">
        <v>2722</v>
      </c>
      <c r="Q701" s="113" t="s">
        <v>3106</v>
      </c>
      <c r="R701" s="113" t="s">
        <v>4613</v>
      </c>
      <c r="S701" s="114">
        <v>43313</v>
      </c>
      <c r="U701" s="114">
        <v>43321.598707094898</v>
      </c>
      <c r="V701" s="113" t="s">
        <v>4614</v>
      </c>
      <c r="W701" s="113" t="s">
        <v>4615</v>
      </c>
      <c r="X701" s="112" t="b">
        <v>0</v>
      </c>
      <c r="Y701" s="117" t="s">
        <v>1101</v>
      </c>
    </row>
    <row r="702" spans="1:25" ht="14.6" hidden="1" x14ac:dyDescent="0.4">
      <c r="A702" s="113" t="s">
        <v>343</v>
      </c>
      <c r="B702" s="113" t="s">
        <v>344</v>
      </c>
      <c r="C702" s="113" t="s">
        <v>344</v>
      </c>
      <c r="D702" s="112" t="b">
        <f t="shared" si="10"/>
        <v>1</v>
      </c>
      <c r="E702" s="113" t="s">
        <v>3106</v>
      </c>
      <c r="F702" s="113" t="s">
        <v>1372</v>
      </c>
      <c r="G702" s="113" t="s">
        <v>1459</v>
      </c>
      <c r="H702" s="113" t="s">
        <v>3288</v>
      </c>
      <c r="I702" s="113"/>
      <c r="J702" s="113" t="s">
        <v>1372</v>
      </c>
      <c r="K702" s="113" t="s">
        <v>1459</v>
      </c>
      <c r="L702" s="113" t="s">
        <v>3288</v>
      </c>
      <c r="M702" s="113" t="s">
        <v>1554</v>
      </c>
      <c r="N702" s="113" t="s">
        <v>3108</v>
      </c>
      <c r="O702" s="113" t="s">
        <v>2722</v>
      </c>
      <c r="P702" s="113" t="s">
        <v>2722</v>
      </c>
      <c r="Q702" s="113" t="s">
        <v>3106</v>
      </c>
      <c r="R702" s="113" t="s">
        <v>4616</v>
      </c>
      <c r="S702" s="114">
        <v>43313</v>
      </c>
      <c r="U702" s="114">
        <v>43321.598707094898</v>
      </c>
      <c r="V702" s="113" t="s">
        <v>4617</v>
      </c>
      <c r="W702" s="113" t="s">
        <v>4618</v>
      </c>
      <c r="X702" s="112" t="b">
        <v>0</v>
      </c>
      <c r="Y702" s="117" t="s">
        <v>1101</v>
      </c>
    </row>
    <row r="703" spans="1:25" ht="14.6" hidden="1" x14ac:dyDescent="0.4">
      <c r="A703" s="113" t="s">
        <v>527</v>
      </c>
      <c r="B703" s="113" t="s">
        <v>528</v>
      </c>
      <c r="C703" s="113" t="s">
        <v>528</v>
      </c>
      <c r="D703" s="112" t="b">
        <f t="shared" si="10"/>
        <v>1</v>
      </c>
      <c r="E703" s="113" t="s">
        <v>3106</v>
      </c>
      <c r="F703" s="113" t="s">
        <v>1396</v>
      </c>
      <c r="G703" s="113" t="s">
        <v>1397</v>
      </c>
      <c r="H703" s="113" t="s">
        <v>3176</v>
      </c>
      <c r="I703" s="113" t="s">
        <v>4619</v>
      </c>
      <c r="J703" s="113" t="s">
        <v>1396</v>
      </c>
      <c r="K703" s="113" t="s">
        <v>1397</v>
      </c>
      <c r="L703" s="113" t="s">
        <v>3176</v>
      </c>
      <c r="M703" s="113" t="s">
        <v>1738</v>
      </c>
      <c r="N703" s="113" t="s">
        <v>3108</v>
      </c>
      <c r="O703" s="113" t="s">
        <v>2722</v>
      </c>
      <c r="P703" s="113" t="s">
        <v>2722</v>
      </c>
      <c r="Q703" s="113" t="s">
        <v>3106</v>
      </c>
      <c r="R703" s="113" t="s">
        <v>4620</v>
      </c>
      <c r="S703" s="114">
        <v>43313</v>
      </c>
      <c r="U703" s="114">
        <v>43321.598707094898</v>
      </c>
      <c r="V703" s="113" t="s">
        <v>4621</v>
      </c>
      <c r="W703" s="113" t="s">
        <v>4622</v>
      </c>
      <c r="X703" s="112" t="b">
        <v>1</v>
      </c>
    </row>
    <row r="704" spans="1:25" ht="14.6" hidden="1" x14ac:dyDescent="0.4">
      <c r="A704" s="113" t="s">
        <v>179</v>
      </c>
      <c r="B704" s="113" t="s">
        <v>180</v>
      </c>
      <c r="C704" s="113" t="s">
        <v>180</v>
      </c>
      <c r="D704" s="112" t="b">
        <f t="shared" si="10"/>
        <v>1</v>
      </c>
      <c r="E704" s="113" t="s">
        <v>3106</v>
      </c>
      <c r="F704" s="113" t="s">
        <v>1367</v>
      </c>
      <c r="G704" s="113" t="s">
        <v>1368</v>
      </c>
      <c r="H704" s="113" t="s">
        <v>4623</v>
      </c>
      <c r="I704" s="113" t="s">
        <v>1369</v>
      </c>
      <c r="J704" s="113" t="s">
        <v>1367</v>
      </c>
      <c r="K704" s="113" t="s">
        <v>1368</v>
      </c>
      <c r="L704" s="113" t="s">
        <v>4623</v>
      </c>
      <c r="M704" s="113" t="s">
        <v>1369</v>
      </c>
      <c r="N704" s="113" t="s">
        <v>3108</v>
      </c>
      <c r="O704" s="113" t="s">
        <v>2722</v>
      </c>
      <c r="P704" s="113" t="s">
        <v>2722</v>
      </c>
      <c r="Q704" s="113" t="s">
        <v>3106</v>
      </c>
      <c r="R704" s="113" t="s">
        <v>4624</v>
      </c>
      <c r="S704" s="114">
        <v>43313</v>
      </c>
      <c r="U704" s="114">
        <v>43321.598707094898</v>
      </c>
      <c r="V704" s="113" t="s">
        <v>4625</v>
      </c>
      <c r="W704" s="113" t="s">
        <v>4626</v>
      </c>
      <c r="X704" s="112" t="b">
        <v>0</v>
      </c>
      <c r="Y704" s="117" t="s">
        <v>1109</v>
      </c>
    </row>
    <row r="705" spans="1:25" ht="14.6" hidden="1" x14ac:dyDescent="0.4">
      <c r="A705" s="113" t="s">
        <v>7</v>
      </c>
      <c r="B705" s="113" t="s">
        <v>8</v>
      </c>
      <c r="C705" s="113" t="s">
        <v>8</v>
      </c>
      <c r="D705" s="112" t="b">
        <f t="shared" si="10"/>
        <v>1</v>
      </c>
      <c r="E705" s="113" t="s">
        <v>3106</v>
      </c>
      <c r="F705" s="113" t="s">
        <v>1160</v>
      </c>
      <c r="G705" s="113" t="s">
        <v>1166</v>
      </c>
      <c r="H705" s="113" t="s">
        <v>3128</v>
      </c>
      <c r="I705" s="113" t="s">
        <v>1169</v>
      </c>
      <c r="J705" s="113" t="s">
        <v>1160</v>
      </c>
      <c r="K705" s="113" t="s">
        <v>1166</v>
      </c>
      <c r="L705" s="113" t="s">
        <v>3128</v>
      </c>
      <c r="M705" s="113" t="s">
        <v>1169</v>
      </c>
      <c r="N705" s="113" t="s">
        <v>3108</v>
      </c>
      <c r="O705" s="113" t="s">
        <v>2722</v>
      </c>
      <c r="P705" s="113" t="s">
        <v>2722</v>
      </c>
      <c r="Q705" s="113" t="s">
        <v>3106</v>
      </c>
      <c r="R705" s="113" t="s">
        <v>4627</v>
      </c>
      <c r="S705" s="114">
        <v>43313</v>
      </c>
      <c r="U705" s="114">
        <v>43321.598707094898</v>
      </c>
      <c r="V705" s="113" t="s">
        <v>4093</v>
      </c>
      <c r="W705" s="113" t="s">
        <v>4628</v>
      </c>
      <c r="X705" s="112" t="b">
        <v>0</v>
      </c>
      <c r="Y705" s="129" t="s">
        <v>1101</v>
      </c>
    </row>
    <row r="706" spans="1:25" ht="14.6" hidden="1" x14ac:dyDescent="0.4">
      <c r="A706" s="113" t="s">
        <v>689</v>
      </c>
      <c r="B706" s="113" t="s">
        <v>690</v>
      </c>
      <c r="C706" s="113" t="s">
        <v>690</v>
      </c>
      <c r="D706" s="112" t="b">
        <f t="shared" si="10"/>
        <v>1</v>
      </c>
      <c r="E706" s="113" t="s">
        <v>3106</v>
      </c>
      <c r="F706" s="113" t="s">
        <v>1367</v>
      </c>
      <c r="G706" s="113" t="s">
        <v>1997</v>
      </c>
      <c r="H706" s="113" t="s">
        <v>3284</v>
      </c>
      <c r="I706" s="113" t="s">
        <v>1999</v>
      </c>
      <c r="J706" s="113" t="s">
        <v>1367</v>
      </c>
      <c r="K706" s="113" t="s">
        <v>1997</v>
      </c>
      <c r="L706" s="113" t="s">
        <v>3284</v>
      </c>
      <c r="M706" s="113" t="s">
        <v>1999</v>
      </c>
      <c r="N706" s="113" t="s">
        <v>3108</v>
      </c>
      <c r="O706" s="113" t="s">
        <v>2722</v>
      </c>
      <c r="P706" s="113" t="s">
        <v>2722</v>
      </c>
      <c r="Q706" s="113" t="s">
        <v>3106</v>
      </c>
      <c r="R706" s="113" t="s">
        <v>4629</v>
      </c>
      <c r="S706" s="114">
        <v>43313</v>
      </c>
      <c r="U706" s="114">
        <v>43321.598707094898</v>
      </c>
      <c r="V706" s="113" t="s">
        <v>4630</v>
      </c>
      <c r="W706" s="113" t="s">
        <v>4631</v>
      </c>
      <c r="X706" s="112" t="b">
        <v>1</v>
      </c>
    </row>
    <row r="707" spans="1:25" ht="14.6" hidden="1" x14ac:dyDescent="0.4">
      <c r="A707" s="113" t="s">
        <v>457</v>
      </c>
      <c r="B707" s="113" t="s">
        <v>458</v>
      </c>
      <c r="C707" s="113" t="s">
        <v>458</v>
      </c>
      <c r="D707" s="112" t="b">
        <f t="shared" ref="D707:D770" si="11">B707=C707</f>
        <v>1</v>
      </c>
      <c r="E707" s="113" t="s">
        <v>3106</v>
      </c>
      <c r="F707" s="113" t="s">
        <v>1452</v>
      </c>
      <c r="G707" s="113" t="s">
        <v>1687</v>
      </c>
      <c r="H707" s="113" t="s">
        <v>3166</v>
      </c>
      <c r="I707" s="113" t="s">
        <v>4632</v>
      </c>
      <c r="J707" s="113" t="s">
        <v>1452</v>
      </c>
      <c r="K707" s="113" t="s">
        <v>1687</v>
      </c>
      <c r="L707" s="113" t="s">
        <v>3166</v>
      </c>
      <c r="M707" s="113" t="s">
        <v>1689</v>
      </c>
      <c r="N707" s="113" t="s">
        <v>3108</v>
      </c>
      <c r="O707" s="113" t="s">
        <v>2722</v>
      </c>
      <c r="P707" s="113" t="s">
        <v>2722</v>
      </c>
      <c r="Q707" s="113" t="s">
        <v>3106</v>
      </c>
      <c r="R707" s="113" t="s">
        <v>4633</v>
      </c>
      <c r="S707" s="114">
        <v>43313</v>
      </c>
      <c r="U707" s="114">
        <v>43321.598707094898</v>
      </c>
      <c r="V707" s="113" t="s">
        <v>4634</v>
      </c>
      <c r="W707" s="113" t="s">
        <v>4635</v>
      </c>
      <c r="X707" s="112" t="b">
        <v>1</v>
      </c>
    </row>
    <row r="708" spans="1:25" ht="14.6" hidden="1" x14ac:dyDescent="0.4">
      <c r="A708" s="113" t="s">
        <v>53</v>
      </c>
      <c r="B708" s="113" t="s">
        <v>54</v>
      </c>
      <c r="C708" s="113" t="s">
        <v>54</v>
      </c>
      <c r="D708" s="112" t="b">
        <f t="shared" si="11"/>
        <v>1</v>
      </c>
      <c r="E708" s="113" t="s">
        <v>3106</v>
      </c>
      <c r="F708" s="113" t="s">
        <v>1160</v>
      </c>
      <c r="G708" s="113" t="s">
        <v>1183</v>
      </c>
      <c r="H708" s="113" t="s">
        <v>3113</v>
      </c>
      <c r="I708" s="113" t="s">
        <v>3562</v>
      </c>
      <c r="J708" s="113" t="s">
        <v>1160</v>
      </c>
      <c r="K708" s="113" t="s">
        <v>1183</v>
      </c>
      <c r="L708" s="113" t="s">
        <v>3113</v>
      </c>
      <c r="M708" s="113" t="s">
        <v>2403</v>
      </c>
      <c r="N708" s="113" t="s">
        <v>3108</v>
      </c>
      <c r="O708" s="113" t="s">
        <v>2722</v>
      </c>
      <c r="P708" s="113" t="s">
        <v>2722</v>
      </c>
      <c r="Q708" s="113" t="s">
        <v>3106</v>
      </c>
      <c r="R708" s="113" t="s">
        <v>4636</v>
      </c>
      <c r="S708" s="114">
        <v>43313</v>
      </c>
      <c r="U708" s="114">
        <v>43321.598707094898</v>
      </c>
      <c r="V708" s="113" t="s">
        <v>3564</v>
      </c>
      <c r="W708" s="113" t="s">
        <v>3565</v>
      </c>
      <c r="X708" s="112" t="b">
        <v>1</v>
      </c>
    </row>
    <row r="709" spans="1:25" ht="14.6" hidden="1" x14ac:dyDescent="0.4">
      <c r="A709" s="113" t="s">
        <v>53</v>
      </c>
      <c r="B709" s="113" t="s">
        <v>54</v>
      </c>
      <c r="C709" s="113" t="s">
        <v>54</v>
      </c>
      <c r="D709" s="112" t="b">
        <f t="shared" si="11"/>
        <v>1</v>
      </c>
      <c r="E709" s="113" t="s">
        <v>3106</v>
      </c>
      <c r="F709" s="113" t="s">
        <v>1160</v>
      </c>
      <c r="G709" s="113" t="s">
        <v>1183</v>
      </c>
      <c r="H709" s="113" t="s">
        <v>3113</v>
      </c>
      <c r="I709" s="113" t="s">
        <v>3562</v>
      </c>
      <c r="J709" s="113" t="s">
        <v>1160</v>
      </c>
      <c r="K709" s="113" t="s">
        <v>1183</v>
      </c>
      <c r="L709" s="113" t="s">
        <v>3113</v>
      </c>
      <c r="M709" s="113" t="s">
        <v>2404</v>
      </c>
      <c r="N709" s="113" t="s">
        <v>3108</v>
      </c>
      <c r="O709" s="113" t="s">
        <v>2722</v>
      </c>
      <c r="P709" s="113" t="s">
        <v>2722</v>
      </c>
      <c r="Q709" s="113" t="s">
        <v>3106</v>
      </c>
      <c r="R709" s="113" t="s">
        <v>4636</v>
      </c>
      <c r="S709" s="114">
        <v>43313</v>
      </c>
      <c r="U709" s="114">
        <v>43321.598707094898</v>
      </c>
      <c r="V709" s="113" t="s">
        <v>3564</v>
      </c>
      <c r="W709" s="113" t="s">
        <v>3565</v>
      </c>
      <c r="X709" s="112" t="b">
        <v>1</v>
      </c>
    </row>
    <row r="710" spans="1:25" ht="14.6" hidden="1" x14ac:dyDescent="0.4">
      <c r="A710" s="113" t="s">
        <v>499</v>
      </c>
      <c r="B710" s="113" t="s">
        <v>500</v>
      </c>
      <c r="C710" s="113" t="s">
        <v>500</v>
      </c>
      <c r="D710" s="112" t="b">
        <f t="shared" si="11"/>
        <v>1</v>
      </c>
      <c r="E710" s="113" t="s">
        <v>3106</v>
      </c>
      <c r="F710" s="113" t="s">
        <v>1372</v>
      </c>
      <c r="G710" s="113" t="s">
        <v>1718</v>
      </c>
      <c r="H710" s="113" t="s">
        <v>3252</v>
      </c>
      <c r="I710" s="113" t="s">
        <v>4637</v>
      </c>
      <c r="J710" s="113" t="s">
        <v>1372</v>
      </c>
      <c r="K710" s="113" t="s">
        <v>1718</v>
      </c>
      <c r="L710" s="113" t="s">
        <v>4638</v>
      </c>
      <c r="M710" s="113" t="s">
        <v>1719</v>
      </c>
      <c r="N710" s="113" t="s">
        <v>3108</v>
      </c>
      <c r="O710" s="113" t="s">
        <v>2722</v>
      </c>
      <c r="P710" s="113" t="s">
        <v>2722</v>
      </c>
      <c r="Q710" s="113" t="s">
        <v>3106</v>
      </c>
      <c r="R710" s="113" t="s">
        <v>4639</v>
      </c>
      <c r="S710" s="114">
        <v>43313</v>
      </c>
      <c r="U710" s="114">
        <v>43321.598707094898</v>
      </c>
      <c r="V710" s="113" t="s">
        <v>4640</v>
      </c>
      <c r="W710" s="113"/>
      <c r="X710" s="112" t="b">
        <v>1</v>
      </c>
      <c r="Y710" s="129" t="s">
        <v>1101</v>
      </c>
    </row>
    <row r="711" spans="1:25" ht="14.6" hidden="1" x14ac:dyDescent="0.4">
      <c r="A711" s="113" t="s">
        <v>774</v>
      </c>
      <c r="B711" s="113" t="s">
        <v>776</v>
      </c>
      <c r="C711" s="113" t="s">
        <v>776</v>
      </c>
      <c r="D711" s="112" t="b">
        <f t="shared" si="11"/>
        <v>1</v>
      </c>
      <c r="E711" s="113" t="s">
        <v>3106</v>
      </c>
      <c r="F711" s="113" t="s">
        <v>1160</v>
      </c>
      <c r="G711" s="113" t="s">
        <v>1161</v>
      </c>
      <c r="H711" s="113" t="s">
        <v>3132</v>
      </c>
      <c r="I711" s="113" t="s">
        <v>4641</v>
      </c>
      <c r="J711" s="113" t="s">
        <v>1196</v>
      </c>
      <c r="K711" s="113" t="s">
        <v>1657</v>
      </c>
      <c r="L711" s="113" t="s">
        <v>3124</v>
      </c>
      <c r="M711" s="113" t="s">
        <v>2106</v>
      </c>
      <c r="N711" s="113" t="s">
        <v>3108</v>
      </c>
      <c r="O711" s="113" t="s">
        <v>2722</v>
      </c>
      <c r="P711" s="113" t="s">
        <v>2722</v>
      </c>
      <c r="Q711" s="113" t="s">
        <v>3106</v>
      </c>
      <c r="R711" s="113" t="s">
        <v>4642</v>
      </c>
      <c r="S711" s="114">
        <v>43313</v>
      </c>
      <c r="U711" s="114">
        <v>43321.598707094898</v>
      </c>
      <c r="V711" s="113" t="s">
        <v>4643</v>
      </c>
      <c r="W711" s="113" t="s">
        <v>4644</v>
      </c>
      <c r="X711" s="112" t="b">
        <v>1</v>
      </c>
    </row>
    <row r="712" spans="1:25" ht="14.6" hidden="1" x14ac:dyDescent="0.4">
      <c r="A712" s="113" t="s">
        <v>774</v>
      </c>
      <c r="B712" s="113" t="s">
        <v>775</v>
      </c>
      <c r="C712" s="113" t="s">
        <v>776</v>
      </c>
      <c r="D712" s="112" t="b">
        <f t="shared" si="11"/>
        <v>0</v>
      </c>
      <c r="E712" s="113" t="s">
        <v>3106</v>
      </c>
      <c r="F712" s="113" t="s">
        <v>1160</v>
      </c>
      <c r="G712" s="113" t="s">
        <v>1161</v>
      </c>
      <c r="H712" s="113" t="s">
        <v>3132</v>
      </c>
      <c r="I712" s="113" t="s">
        <v>4641</v>
      </c>
      <c r="J712" s="113" t="s">
        <v>1196</v>
      </c>
      <c r="K712" s="113" t="s">
        <v>1595</v>
      </c>
      <c r="L712" s="113" t="s">
        <v>3515</v>
      </c>
      <c r="M712" s="113" t="s">
        <v>2105</v>
      </c>
      <c r="N712" s="113" t="s">
        <v>3108</v>
      </c>
      <c r="O712" s="113" t="s">
        <v>2722</v>
      </c>
      <c r="P712" s="113" t="s">
        <v>2722</v>
      </c>
      <c r="Q712" s="113" t="s">
        <v>3106</v>
      </c>
      <c r="R712" s="113" t="s">
        <v>4642</v>
      </c>
      <c r="S712" s="114">
        <v>43313</v>
      </c>
      <c r="U712" s="114">
        <v>43321.598707094898</v>
      </c>
      <c r="V712" s="113" t="s">
        <v>4643</v>
      </c>
      <c r="W712" s="113" t="s">
        <v>4644</v>
      </c>
      <c r="X712" s="112" t="b">
        <v>0</v>
      </c>
      <c r="Y712" s="117" t="s">
        <v>1101</v>
      </c>
    </row>
    <row r="713" spans="1:25" ht="14.6" hidden="1" x14ac:dyDescent="0.4">
      <c r="A713" s="113" t="s">
        <v>1001</v>
      </c>
      <c r="B713" s="113" t="s">
        <v>1002</v>
      </c>
      <c r="C713" s="113" t="s">
        <v>1002</v>
      </c>
      <c r="D713" s="112" t="b">
        <f t="shared" si="11"/>
        <v>1</v>
      </c>
      <c r="E713" s="113" t="s">
        <v>3106</v>
      </c>
      <c r="F713" s="113" t="s">
        <v>1396</v>
      </c>
      <c r="G713" s="113" t="s">
        <v>1397</v>
      </c>
      <c r="H713" s="113" t="s">
        <v>3176</v>
      </c>
      <c r="I713" s="113" t="s">
        <v>3569</v>
      </c>
      <c r="J713" s="113" t="s">
        <v>1396</v>
      </c>
      <c r="K713" s="113" t="s">
        <v>1397</v>
      </c>
      <c r="L713" s="113" t="s">
        <v>3176</v>
      </c>
      <c r="M713" s="113" t="s">
        <v>2279</v>
      </c>
      <c r="N713" s="113" t="s">
        <v>3108</v>
      </c>
      <c r="O713" s="113" t="s">
        <v>2722</v>
      </c>
      <c r="P713" s="113" t="s">
        <v>2722</v>
      </c>
      <c r="Q713" s="113" t="s">
        <v>3106</v>
      </c>
      <c r="R713" s="113" t="s">
        <v>4645</v>
      </c>
      <c r="S713" s="114">
        <v>43313</v>
      </c>
      <c r="U713" s="114">
        <v>43321.598707094898</v>
      </c>
      <c r="V713" s="113" t="s">
        <v>3570</v>
      </c>
      <c r="W713" s="113" t="s">
        <v>3571</v>
      </c>
      <c r="X713" s="112" t="b">
        <v>1</v>
      </c>
    </row>
    <row r="714" spans="1:25" ht="14.6" hidden="1" x14ac:dyDescent="0.4">
      <c r="A714" s="113" t="s">
        <v>451</v>
      </c>
      <c r="B714" s="113" t="s">
        <v>452</v>
      </c>
      <c r="C714" s="113" t="s">
        <v>452</v>
      </c>
      <c r="D714" s="112" t="b">
        <f t="shared" si="11"/>
        <v>1</v>
      </c>
      <c r="E714" s="113" t="s">
        <v>3106</v>
      </c>
      <c r="F714" s="113" t="s">
        <v>1639</v>
      </c>
      <c r="G714" s="113" t="s">
        <v>1684</v>
      </c>
      <c r="H714" s="113" t="s">
        <v>3183</v>
      </c>
      <c r="I714" s="113" t="s">
        <v>4646</v>
      </c>
      <c r="J714" s="113" t="s">
        <v>1639</v>
      </c>
      <c r="K714" s="113" t="s">
        <v>1684</v>
      </c>
      <c r="L714" s="113" t="s">
        <v>3183</v>
      </c>
      <c r="M714" s="113" t="s">
        <v>1685</v>
      </c>
      <c r="N714" s="113" t="s">
        <v>3108</v>
      </c>
      <c r="O714" s="113" t="s">
        <v>2722</v>
      </c>
      <c r="P714" s="113" t="s">
        <v>2722</v>
      </c>
      <c r="Q714" s="113" t="s">
        <v>3106</v>
      </c>
      <c r="R714" s="113" t="s">
        <v>4647</v>
      </c>
      <c r="S714" s="114">
        <v>43313</v>
      </c>
      <c r="U714" s="114">
        <v>43321.598707094898</v>
      </c>
      <c r="V714" s="113" t="s">
        <v>4648</v>
      </c>
      <c r="W714" s="113" t="s">
        <v>4649</v>
      </c>
      <c r="X714" s="112" t="b">
        <v>0</v>
      </c>
      <c r="Y714" s="117" t="s">
        <v>1101</v>
      </c>
    </row>
    <row r="715" spans="1:25" ht="14.6" hidden="1" x14ac:dyDescent="0.4">
      <c r="A715" s="113" t="s">
        <v>409</v>
      </c>
      <c r="B715" s="113" t="s">
        <v>410</v>
      </c>
      <c r="C715" s="113" t="s">
        <v>410</v>
      </c>
      <c r="D715" s="112" t="b">
        <f t="shared" si="11"/>
        <v>1</v>
      </c>
      <c r="E715" s="113" t="s">
        <v>3106</v>
      </c>
      <c r="F715" s="113" t="s">
        <v>1452</v>
      </c>
      <c r="G715" s="113" t="s">
        <v>1615</v>
      </c>
      <c r="H715" s="113" t="s">
        <v>3872</v>
      </c>
      <c r="I715" s="113" t="s">
        <v>1616</v>
      </c>
      <c r="J715" s="113" t="s">
        <v>1452</v>
      </c>
      <c r="K715" s="113" t="s">
        <v>1615</v>
      </c>
      <c r="L715" s="113" t="s">
        <v>3872</v>
      </c>
      <c r="M715" s="113" t="s">
        <v>1616</v>
      </c>
      <c r="N715" s="113" t="s">
        <v>3108</v>
      </c>
      <c r="O715" s="113" t="s">
        <v>2722</v>
      </c>
      <c r="P715" s="113" t="s">
        <v>2722</v>
      </c>
      <c r="Q715" s="113" t="s">
        <v>3106</v>
      </c>
      <c r="R715" s="113" t="s">
        <v>4650</v>
      </c>
      <c r="S715" s="114">
        <v>43313</v>
      </c>
      <c r="U715" s="114">
        <v>43321.598707094898</v>
      </c>
      <c r="V715" s="113" t="s">
        <v>4651</v>
      </c>
      <c r="W715" s="113" t="s">
        <v>4652</v>
      </c>
      <c r="X715" s="112" t="b">
        <v>1</v>
      </c>
    </row>
    <row r="716" spans="1:25" ht="14.6" hidden="1" x14ac:dyDescent="0.4">
      <c r="A716" s="113" t="s">
        <v>541</v>
      </c>
      <c r="B716" s="113" t="s">
        <v>542</v>
      </c>
      <c r="C716" s="113" t="s">
        <v>542</v>
      </c>
      <c r="D716" s="112" t="b">
        <f t="shared" si="11"/>
        <v>1</v>
      </c>
      <c r="E716" s="113" t="s">
        <v>3106</v>
      </c>
      <c r="F716" s="113" t="s">
        <v>1160</v>
      </c>
      <c r="G716" s="113" t="s">
        <v>1187</v>
      </c>
      <c r="H716" s="113" t="s">
        <v>3118</v>
      </c>
      <c r="I716" s="113" t="s">
        <v>4653</v>
      </c>
      <c r="J716" s="113" t="s">
        <v>1160</v>
      </c>
      <c r="K716" s="113" t="s">
        <v>1187</v>
      </c>
      <c r="L716" s="113" t="s">
        <v>3118</v>
      </c>
      <c r="M716" s="113" t="s">
        <v>1748</v>
      </c>
      <c r="N716" s="113" t="s">
        <v>3108</v>
      </c>
      <c r="O716" s="113" t="s">
        <v>2722</v>
      </c>
      <c r="P716" s="113" t="s">
        <v>2722</v>
      </c>
      <c r="Q716" s="113" t="s">
        <v>3106</v>
      </c>
      <c r="R716" s="113" t="s">
        <v>4654</v>
      </c>
      <c r="S716" s="114">
        <v>43313</v>
      </c>
      <c r="U716" s="114">
        <v>43321.598707094898</v>
      </c>
      <c r="V716" s="113" t="s">
        <v>4655</v>
      </c>
      <c r="W716" s="113" t="s">
        <v>4656</v>
      </c>
      <c r="X716" s="112" t="b">
        <v>1</v>
      </c>
    </row>
    <row r="717" spans="1:25" ht="14.6" hidden="1" x14ac:dyDescent="0.4">
      <c r="A717" s="113" t="s">
        <v>363</v>
      </c>
      <c r="B717" s="113" t="s">
        <v>364</v>
      </c>
      <c r="C717" s="113" t="s">
        <v>364</v>
      </c>
      <c r="D717" s="112" t="b">
        <f t="shared" si="11"/>
        <v>1</v>
      </c>
      <c r="E717" s="113" t="s">
        <v>3106</v>
      </c>
      <c r="F717" s="113" t="s">
        <v>1258</v>
      </c>
      <c r="G717" s="113" t="s">
        <v>1338</v>
      </c>
      <c r="H717" s="113" t="s">
        <v>3377</v>
      </c>
      <c r="I717" s="113" t="s">
        <v>4657</v>
      </c>
      <c r="J717" s="113" t="s">
        <v>1258</v>
      </c>
      <c r="K717" s="113" t="s">
        <v>1338</v>
      </c>
      <c r="L717" s="113" t="s">
        <v>3377</v>
      </c>
      <c r="M717" s="113" t="s">
        <v>1568</v>
      </c>
      <c r="N717" s="113" t="s">
        <v>3108</v>
      </c>
      <c r="O717" s="113" t="s">
        <v>2722</v>
      </c>
      <c r="P717" s="113" t="s">
        <v>2722</v>
      </c>
      <c r="Q717" s="113" t="s">
        <v>3106</v>
      </c>
      <c r="R717" s="113" t="s">
        <v>4658</v>
      </c>
      <c r="S717" s="114">
        <v>43313</v>
      </c>
      <c r="U717" s="114">
        <v>43321.598707094898</v>
      </c>
      <c r="V717" s="113" t="s">
        <v>4659</v>
      </c>
      <c r="W717" s="113" t="s">
        <v>4660</v>
      </c>
      <c r="X717" s="112" t="b">
        <v>1</v>
      </c>
    </row>
    <row r="718" spans="1:25" ht="14.6" hidden="1" x14ac:dyDescent="0.4">
      <c r="A718" s="113" t="s">
        <v>439</v>
      </c>
      <c r="B718" s="113" t="s">
        <v>440</v>
      </c>
      <c r="C718" s="113" t="s">
        <v>4661</v>
      </c>
      <c r="D718" s="112" t="b">
        <f t="shared" si="11"/>
        <v>0</v>
      </c>
      <c r="E718" s="113" t="s">
        <v>3106</v>
      </c>
      <c r="F718" s="113" t="s">
        <v>1587</v>
      </c>
      <c r="G718" s="113" t="s">
        <v>1646</v>
      </c>
      <c r="H718" s="113" t="s">
        <v>3134</v>
      </c>
      <c r="I718" s="113"/>
      <c r="J718" s="113" t="s">
        <v>1587</v>
      </c>
      <c r="K718" s="113" t="s">
        <v>1646</v>
      </c>
      <c r="L718" s="113" t="s">
        <v>4662</v>
      </c>
      <c r="M718" s="113" t="s">
        <v>1678</v>
      </c>
      <c r="N718" s="113" t="s">
        <v>3108</v>
      </c>
      <c r="O718" s="113" t="s">
        <v>2722</v>
      </c>
      <c r="P718" s="113" t="s">
        <v>2722</v>
      </c>
      <c r="Q718" s="113" t="s">
        <v>3106</v>
      </c>
      <c r="R718" s="113" t="s">
        <v>4663</v>
      </c>
      <c r="S718" s="114">
        <v>43313</v>
      </c>
      <c r="U718" s="114">
        <v>43321.598707094898</v>
      </c>
      <c r="V718" s="113" t="s">
        <v>4664</v>
      </c>
      <c r="W718" s="113"/>
      <c r="X718" s="112" t="b">
        <v>0</v>
      </c>
      <c r="Y718" s="117" t="s">
        <v>1101</v>
      </c>
    </row>
    <row r="719" spans="1:25" ht="14.6" hidden="1" x14ac:dyDescent="0.4">
      <c r="A719" s="113" t="s">
        <v>942</v>
      </c>
      <c r="B719" s="113" t="s">
        <v>943</v>
      </c>
      <c r="C719" s="113" t="s">
        <v>943</v>
      </c>
      <c r="D719" s="112" t="b">
        <f t="shared" si="11"/>
        <v>1</v>
      </c>
      <c r="E719" s="113" t="s">
        <v>3106</v>
      </c>
      <c r="F719" s="113" t="s">
        <v>1452</v>
      </c>
      <c r="G719" s="113" t="s">
        <v>2003</v>
      </c>
      <c r="H719" s="113" t="s">
        <v>3817</v>
      </c>
      <c r="I719" s="113" t="s">
        <v>4665</v>
      </c>
      <c r="J719" s="113" t="s">
        <v>1452</v>
      </c>
      <c r="K719" s="113" t="s">
        <v>2003</v>
      </c>
      <c r="L719" s="113" t="s">
        <v>3817</v>
      </c>
      <c r="M719" s="113" t="s">
        <v>2239</v>
      </c>
      <c r="N719" s="113" t="s">
        <v>3108</v>
      </c>
      <c r="O719" s="113" t="s">
        <v>2722</v>
      </c>
      <c r="P719" s="113" t="s">
        <v>2722</v>
      </c>
      <c r="Q719" s="113" t="s">
        <v>3106</v>
      </c>
      <c r="R719" s="113" t="s">
        <v>4666</v>
      </c>
      <c r="S719" s="114">
        <v>43313</v>
      </c>
      <c r="U719" s="114">
        <v>43321.598707094898</v>
      </c>
      <c r="V719" s="113" t="s">
        <v>4667</v>
      </c>
      <c r="W719" s="113" t="s">
        <v>4668</v>
      </c>
      <c r="X719" s="112" t="b">
        <v>1</v>
      </c>
    </row>
    <row r="720" spans="1:25" ht="14.6" hidden="1" x14ac:dyDescent="0.4">
      <c r="A720" s="113" t="s">
        <v>281</v>
      </c>
      <c r="B720" s="113" t="s">
        <v>282</v>
      </c>
      <c r="C720" s="113" t="s">
        <v>282</v>
      </c>
      <c r="D720" s="112" t="b">
        <f t="shared" si="11"/>
        <v>1</v>
      </c>
      <c r="E720" s="113" t="s">
        <v>3106</v>
      </c>
      <c r="F720" s="113" t="s">
        <v>1452</v>
      </c>
      <c r="G720" s="113" t="s">
        <v>1453</v>
      </c>
      <c r="H720" s="113" t="s">
        <v>3143</v>
      </c>
      <c r="I720" s="113" t="s">
        <v>1488</v>
      </c>
      <c r="J720" s="113" t="s">
        <v>1452</v>
      </c>
      <c r="K720" s="113" t="s">
        <v>1453</v>
      </c>
      <c r="L720" s="113" t="s">
        <v>3143</v>
      </c>
      <c r="M720" s="113" t="s">
        <v>1488</v>
      </c>
      <c r="N720" s="113" t="s">
        <v>3108</v>
      </c>
      <c r="O720" s="113" t="s">
        <v>2722</v>
      </c>
      <c r="P720" s="113" t="s">
        <v>2722</v>
      </c>
      <c r="Q720" s="113" t="s">
        <v>3106</v>
      </c>
      <c r="R720" s="113" t="s">
        <v>4669</v>
      </c>
      <c r="S720" s="114">
        <v>43313</v>
      </c>
      <c r="U720" s="114">
        <v>43321.598707094898</v>
      </c>
      <c r="V720" s="113" t="s">
        <v>4670</v>
      </c>
      <c r="W720" s="113" t="s">
        <v>4671</v>
      </c>
      <c r="X720" s="112" t="b">
        <v>1</v>
      </c>
    </row>
    <row r="721" spans="1:25" ht="14.6" hidden="1" x14ac:dyDescent="0.4">
      <c r="A721" s="113" t="s">
        <v>268</v>
      </c>
      <c r="B721" s="113" t="s">
        <v>269</v>
      </c>
      <c r="C721" s="113" t="s">
        <v>269</v>
      </c>
      <c r="D721" s="112" t="b">
        <f t="shared" si="11"/>
        <v>1</v>
      </c>
      <c r="E721" s="113" t="s">
        <v>3106</v>
      </c>
      <c r="F721" s="113" t="s">
        <v>1160</v>
      </c>
      <c r="G721" s="113" t="s">
        <v>1246</v>
      </c>
      <c r="H721" s="113" t="s">
        <v>3107</v>
      </c>
      <c r="I721" s="113" t="s">
        <v>1471</v>
      </c>
      <c r="J721" s="113" t="s">
        <v>1160</v>
      </c>
      <c r="K721" s="113" t="s">
        <v>1253</v>
      </c>
      <c r="L721" s="113" t="s">
        <v>3207</v>
      </c>
      <c r="M721" s="113" t="s">
        <v>1473</v>
      </c>
      <c r="N721" s="113" t="s">
        <v>3108</v>
      </c>
      <c r="O721" s="113" t="s">
        <v>2722</v>
      </c>
      <c r="P721" s="113" t="s">
        <v>2722</v>
      </c>
      <c r="Q721" s="113" t="s">
        <v>3106</v>
      </c>
      <c r="R721" s="113" t="s">
        <v>4672</v>
      </c>
      <c r="S721" s="114">
        <v>43313</v>
      </c>
      <c r="U721" s="114">
        <v>43321.598707094898</v>
      </c>
      <c r="V721" s="113" t="s">
        <v>3204</v>
      </c>
      <c r="W721" s="113" t="s">
        <v>3205</v>
      </c>
      <c r="X721" s="112" t="b">
        <v>1</v>
      </c>
    </row>
    <row r="722" spans="1:25" ht="14.6" hidden="1" x14ac:dyDescent="0.4">
      <c r="A722" s="113" t="s">
        <v>268</v>
      </c>
      <c r="B722" s="113" t="s">
        <v>269</v>
      </c>
      <c r="C722" s="113" t="s">
        <v>269</v>
      </c>
      <c r="D722" s="112" t="b">
        <f t="shared" si="11"/>
        <v>1</v>
      </c>
      <c r="E722" s="113" t="s">
        <v>3106</v>
      </c>
      <c r="F722" s="113" t="s">
        <v>1160</v>
      </c>
      <c r="G722" s="113" t="s">
        <v>1246</v>
      </c>
      <c r="H722" s="113" t="s">
        <v>3107</v>
      </c>
      <c r="I722" s="113" t="s">
        <v>1471</v>
      </c>
      <c r="J722" s="113" t="s">
        <v>1196</v>
      </c>
      <c r="K722" s="113" t="s">
        <v>1197</v>
      </c>
      <c r="L722" s="113" t="s">
        <v>3202</v>
      </c>
      <c r="M722" s="113" t="s">
        <v>1476</v>
      </c>
      <c r="N722" s="113" t="s">
        <v>3108</v>
      </c>
      <c r="O722" s="113" t="s">
        <v>2722</v>
      </c>
      <c r="P722" s="113" t="s">
        <v>2722</v>
      </c>
      <c r="Q722" s="113" t="s">
        <v>3106</v>
      </c>
      <c r="R722" s="113" t="s">
        <v>4672</v>
      </c>
      <c r="S722" s="114">
        <v>43313</v>
      </c>
      <c r="U722" s="114">
        <v>43321.598707094898</v>
      </c>
      <c r="V722" s="113" t="s">
        <v>3204</v>
      </c>
      <c r="W722" s="113" t="s">
        <v>3205</v>
      </c>
      <c r="X722" s="112" t="b">
        <v>1</v>
      </c>
    </row>
    <row r="723" spans="1:25" ht="14.6" hidden="1" x14ac:dyDescent="0.4">
      <c r="A723" s="113" t="s">
        <v>268</v>
      </c>
      <c r="B723" s="113" t="s">
        <v>269</v>
      </c>
      <c r="C723" s="113" t="s">
        <v>269</v>
      </c>
      <c r="D723" s="112" t="b">
        <f t="shared" si="11"/>
        <v>1</v>
      </c>
      <c r="E723" s="113" t="s">
        <v>3106</v>
      </c>
      <c r="F723" s="113" t="s">
        <v>1160</v>
      </c>
      <c r="G723" s="113" t="s">
        <v>1246</v>
      </c>
      <c r="H723" s="113" t="s">
        <v>3107</v>
      </c>
      <c r="I723" s="113" t="s">
        <v>1471</v>
      </c>
      <c r="J723" s="113" t="s">
        <v>1196</v>
      </c>
      <c r="K723" s="113" t="s">
        <v>1477</v>
      </c>
      <c r="L723" s="113" t="s">
        <v>3513</v>
      </c>
      <c r="M723" s="113" t="s">
        <v>1478</v>
      </c>
      <c r="N723" s="113" t="s">
        <v>3108</v>
      </c>
      <c r="O723" s="113" t="s">
        <v>2722</v>
      </c>
      <c r="P723" s="113" t="s">
        <v>2722</v>
      </c>
      <c r="Q723" s="113" t="s">
        <v>3106</v>
      </c>
      <c r="R723" s="113" t="s">
        <v>4672</v>
      </c>
      <c r="S723" s="114">
        <v>43313</v>
      </c>
      <c r="U723" s="114">
        <v>43321.598707094898</v>
      </c>
      <c r="V723" s="113" t="s">
        <v>3204</v>
      </c>
      <c r="W723" s="113" t="s">
        <v>3205</v>
      </c>
      <c r="X723" s="112" t="b">
        <v>1</v>
      </c>
    </row>
    <row r="724" spans="1:25" ht="14.6" hidden="1" x14ac:dyDescent="0.4">
      <c r="A724" s="113" t="s">
        <v>268</v>
      </c>
      <c r="B724" s="113" t="s">
        <v>269</v>
      </c>
      <c r="C724" s="113" t="s">
        <v>269</v>
      </c>
      <c r="D724" s="112" t="b">
        <f t="shared" si="11"/>
        <v>1</v>
      </c>
      <c r="E724" s="113" t="s">
        <v>3106</v>
      </c>
      <c r="F724" s="113" t="s">
        <v>1160</v>
      </c>
      <c r="G724" s="113" t="s">
        <v>1246</v>
      </c>
      <c r="H724" s="113" t="s">
        <v>3107</v>
      </c>
      <c r="I724" s="113" t="s">
        <v>1471</v>
      </c>
      <c r="J724" s="113" t="s">
        <v>1372</v>
      </c>
      <c r="K724" s="113" t="s">
        <v>1459</v>
      </c>
      <c r="L724" s="113" t="s">
        <v>3288</v>
      </c>
      <c r="M724" s="113" t="s">
        <v>1479</v>
      </c>
      <c r="N724" s="113" t="s">
        <v>3108</v>
      </c>
      <c r="O724" s="113" t="s">
        <v>2722</v>
      </c>
      <c r="P724" s="113" t="s">
        <v>2722</v>
      </c>
      <c r="Q724" s="113" t="s">
        <v>3106</v>
      </c>
      <c r="R724" s="113" t="s">
        <v>4672</v>
      </c>
      <c r="S724" s="114">
        <v>43313</v>
      </c>
      <c r="U724" s="114">
        <v>43321.598707094898</v>
      </c>
      <c r="V724" s="113" t="s">
        <v>3204</v>
      </c>
      <c r="W724" s="113" t="s">
        <v>3205</v>
      </c>
      <c r="X724" s="112" t="b">
        <v>1</v>
      </c>
    </row>
    <row r="725" spans="1:25" ht="14.6" hidden="1" x14ac:dyDescent="0.4">
      <c r="A725" s="113" t="s">
        <v>268</v>
      </c>
      <c r="B725" s="113" t="s">
        <v>269</v>
      </c>
      <c r="C725" s="113" t="s">
        <v>269</v>
      </c>
      <c r="D725" s="112" t="b">
        <f t="shared" si="11"/>
        <v>1</v>
      </c>
      <c r="E725" s="113" t="s">
        <v>3106</v>
      </c>
      <c r="F725" s="113" t="s">
        <v>1160</v>
      </c>
      <c r="G725" s="113" t="s">
        <v>1246</v>
      </c>
      <c r="H725" s="113" t="s">
        <v>3107</v>
      </c>
      <c r="I725" s="113" t="s">
        <v>1471</v>
      </c>
      <c r="J725" s="113" t="s">
        <v>1160</v>
      </c>
      <c r="K725" s="113" t="s">
        <v>1246</v>
      </c>
      <c r="L725" s="113" t="s">
        <v>3107</v>
      </c>
      <c r="M725" s="113" t="s">
        <v>1471</v>
      </c>
      <c r="N725" s="113" t="s">
        <v>3108</v>
      </c>
      <c r="O725" s="113" t="s">
        <v>2722</v>
      </c>
      <c r="P725" s="113" t="s">
        <v>2722</v>
      </c>
      <c r="Q725" s="113" t="s">
        <v>3106</v>
      </c>
      <c r="R725" s="113" t="s">
        <v>4672</v>
      </c>
      <c r="S725" s="114">
        <v>43313</v>
      </c>
      <c r="U725" s="114">
        <v>43321.598707094898</v>
      </c>
      <c r="V725" s="113" t="s">
        <v>3204</v>
      </c>
      <c r="W725" s="113" t="s">
        <v>3205</v>
      </c>
      <c r="X725" s="112" t="b">
        <v>1</v>
      </c>
    </row>
    <row r="726" spans="1:25" ht="14.6" hidden="1" x14ac:dyDescent="0.4">
      <c r="A726" s="113" t="s">
        <v>268</v>
      </c>
      <c r="B726" s="113" t="s">
        <v>269</v>
      </c>
      <c r="C726" s="113" t="s">
        <v>269</v>
      </c>
      <c r="D726" s="112" t="b">
        <f t="shared" si="11"/>
        <v>1</v>
      </c>
      <c r="E726" s="113" t="s">
        <v>3106</v>
      </c>
      <c r="F726" s="113" t="s">
        <v>1160</v>
      </c>
      <c r="G726" s="113" t="s">
        <v>1246</v>
      </c>
      <c r="H726" s="113" t="s">
        <v>3107</v>
      </c>
      <c r="I726" s="113" t="s">
        <v>1471</v>
      </c>
      <c r="J726" s="113" t="s">
        <v>1160</v>
      </c>
      <c r="K726" s="113" t="s">
        <v>1253</v>
      </c>
      <c r="L726" s="113" t="s">
        <v>3207</v>
      </c>
      <c r="M726" s="113" t="s">
        <v>1472</v>
      </c>
      <c r="N726" s="113" t="s">
        <v>3108</v>
      </c>
      <c r="O726" s="113" t="s">
        <v>2722</v>
      </c>
      <c r="P726" s="113" t="s">
        <v>2722</v>
      </c>
      <c r="Q726" s="113" t="s">
        <v>3106</v>
      </c>
      <c r="R726" s="113" t="s">
        <v>4672</v>
      </c>
      <c r="S726" s="114">
        <v>43313</v>
      </c>
      <c r="U726" s="114">
        <v>43321.598707094898</v>
      </c>
      <c r="V726" s="113" t="s">
        <v>3204</v>
      </c>
      <c r="W726" s="113" t="s">
        <v>3205</v>
      </c>
      <c r="X726" s="112" t="b">
        <v>1</v>
      </c>
    </row>
    <row r="727" spans="1:25" ht="14.6" hidden="1" x14ac:dyDescent="0.4">
      <c r="A727" s="113" t="s">
        <v>268</v>
      </c>
      <c r="B727" s="113" t="s">
        <v>269</v>
      </c>
      <c r="C727" s="113" t="s">
        <v>269</v>
      </c>
      <c r="D727" s="112" t="b">
        <f t="shared" si="11"/>
        <v>1</v>
      </c>
      <c r="E727" s="113" t="s">
        <v>3106</v>
      </c>
      <c r="F727" s="113" t="s">
        <v>1160</v>
      </c>
      <c r="G727" s="113" t="s">
        <v>1246</v>
      </c>
      <c r="H727" s="113" t="s">
        <v>3107</v>
      </c>
      <c r="I727" s="113" t="s">
        <v>1471</v>
      </c>
      <c r="J727" s="113" t="s">
        <v>1367</v>
      </c>
      <c r="K727" s="113" t="s">
        <v>1456</v>
      </c>
      <c r="L727" s="113" t="s">
        <v>3215</v>
      </c>
      <c r="M727" s="113" t="s">
        <v>1474</v>
      </c>
      <c r="N727" s="113" t="s">
        <v>3108</v>
      </c>
      <c r="O727" s="113" t="s">
        <v>2722</v>
      </c>
      <c r="P727" s="113" t="s">
        <v>2722</v>
      </c>
      <c r="Q727" s="113" t="s">
        <v>3106</v>
      </c>
      <c r="R727" s="113" t="s">
        <v>4672</v>
      </c>
      <c r="S727" s="114">
        <v>43313</v>
      </c>
      <c r="U727" s="114">
        <v>43321.598707094898</v>
      </c>
      <c r="V727" s="113" t="s">
        <v>3204</v>
      </c>
      <c r="W727" s="113" t="s">
        <v>3205</v>
      </c>
      <c r="X727" s="112" t="b">
        <v>1</v>
      </c>
    </row>
    <row r="728" spans="1:25" ht="14.6" hidden="1" x14ac:dyDescent="0.4">
      <c r="A728" s="113" t="s">
        <v>243</v>
      </c>
      <c r="B728" s="113" t="s">
        <v>244</v>
      </c>
      <c r="C728" s="113" t="s">
        <v>4673</v>
      </c>
      <c r="D728" s="112" t="b">
        <f t="shared" si="11"/>
        <v>0</v>
      </c>
      <c r="E728" s="113" t="s">
        <v>3106</v>
      </c>
      <c r="F728" s="113" t="s">
        <v>1160</v>
      </c>
      <c r="G728" s="113" t="s">
        <v>1246</v>
      </c>
      <c r="H728" s="113" t="s">
        <v>3107</v>
      </c>
      <c r="I728" s="113" t="s">
        <v>4674</v>
      </c>
      <c r="J728" s="113" t="s">
        <v>1160</v>
      </c>
      <c r="K728" s="113" t="s">
        <v>1246</v>
      </c>
      <c r="L728" s="113" t="s">
        <v>3107</v>
      </c>
      <c r="M728" s="113" t="s">
        <v>1436</v>
      </c>
      <c r="N728" s="113" t="s">
        <v>3108</v>
      </c>
      <c r="O728" s="113" t="s">
        <v>2722</v>
      </c>
      <c r="P728" s="113" t="s">
        <v>2722</v>
      </c>
      <c r="Q728" s="113" t="s">
        <v>3106</v>
      </c>
      <c r="R728" s="113" t="s">
        <v>4675</v>
      </c>
      <c r="S728" s="114">
        <v>43313</v>
      </c>
      <c r="U728" s="114">
        <v>43321.598707094898</v>
      </c>
      <c r="V728" s="113" t="s">
        <v>4676</v>
      </c>
      <c r="W728" s="113" t="s">
        <v>4677</v>
      </c>
      <c r="X728" s="112" t="b">
        <v>0</v>
      </c>
      <c r="Y728" s="117" t="s">
        <v>1101</v>
      </c>
    </row>
    <row r="729" spans="1:25" ht="14.6" hidden="1" x14ac:dyDescent="0.4">
      <c r="A729" s="113" t="s">
        <v>732</v>
      </c>
      <c r="B729" s="113" t="s">
        <v>733</v>
      </c>
      <c r="C729" s="113" t="s">
        <v>4678</v>
      </c>
      <c r="D729" s="112" t="b">
        <f t="shared" si="11"/>
        <v>0</v>
      </c>
      <c r="E729" s="113" t="s">
        <v>3106</v>
      </c>
      <c r="F729" s="113" t="s">
        <v>1160</v>
      </c>
      <c r="G729" s="113" t="s">
        <v>1161</v>
      </c>
      <c r="H729" s="113" t="s">
        <v>3132</v>
      </c>
      <c r="I729" s="113" t="s">
        <v>4679</v>
      </c>
      <c r="J729" s="113" t="s">
        <v>1160</v>
      </c>
      <c r="K729" s="113" t="s">
        <v>1161</v>
      </c>
      <c r="L729" s="113" t="s">
        <v>3132</v>
      </c>
      <c r="M729" s="113" t="s">
        <v>2066</v>
      </c>
      <c r="N729" s="113" t="s">
        <v>3108</v>
      </c>
      <c r="O729" s="113" t="s">
        <v>2722</v>
      </c>
      <c r="P729" s="113" t="s">
        <v>2722</v>
      </c>
      <c r="Q729" s="113" t="s">
        <v>3106</v>
      </c>
      <c r="R729" s="113" t="s">
        <v>4680</v>
      </c>
      <c r="S729" s="114">
        <v>43313</v>
      </c>
      <c r="U729" s="114">
        <v>43321.598707094898</v>
      </c>
      <c r="V729" s="113" t="s">
        <v>4681</v>
      </c>
      <c r="W729" s="113" t="s">
        <v>4682</v>
      </c>
      <c r="X729" s="112" t="b">
        <v>0</v>
      </c>
      <c r="Y729" s="117" t="s">
        <v>1101</v>
      </c>
    </row>
    <row r="730" spans="1:25" ht="14.6" hidden="1" x14ac:dyDescent="0.4">
      <c r="A730" s="113" t="s">
        <v>209</v>
      </c>
      <c r="B730" s="113" t="s">
        <v>210</v>
      </c>
      <c r="C730" s="113" t="s">
        <v>210</v>
      </c>
      <c r="D730" s="112" t="b">
        <f t="shared" si="11"/>
        <v>1</v>
      </c>
      <c r="E730" s="113" t="s">
        <v>3106</v>
      </c>
      <c r="F730" s="113" t="s">
        <v>1160</v>
      </c>
      <c r="G730" s="113" t="s">
        <v>1163</v>
      </c>
      <c r="H730" s="113" t="s">
        <v>3230</v>
      </c>
      <c r="I730" s="113" t="s">
        <v>4683</v>
      </c>
      <c r="J730" s="113" t="s">
        <v>1160</v>
      </c>
      <c r="K730" s="113" t="s">
        <v>1163</v>
      </c>
      <c r="L730" s="113" t="s">
        <v>3230</v>
      </c>
      <c r="M730" s="113" t="s">
        <v>1402</v>
      </c>
      <c r="N730" s="113" t="s">
        <v>3108</v>
      </c>
      <c r="O730" s="113" t="s">
        <v>2722</v>
      </c>
      <c r="P730" s="113" t="s">
        <v>2722</v>
      </c>
      <c r="Q730" s="113" t="s">
        <v>3106</v>
      </c>
      <c r="R730" s="113" t="s">
        <v>4684</v>
      </c>
      <c r="S730" s="114">
        <v>43313</v>
      </c>
      <c r="U730" s="114">
        <v>43321.598707094898</v>
      </c>
      <c r="V730" s="113" t="s">
        <v>4685</v>
      </c>
      <c r="W730" s="113" t="s">
        <v>4686</v>
      </c>
      <c r="X730" s="112" t="b">
        <v>1</v>
      </c>
    </row>
    <row r="731" spans="1:25" ht="14.6" hidden="1" x14ac:dyDescent="0.4">
      <c r="A731" s="113" t="s">
        <v>152</v>
      </c>
      <c r="B731" s="113" t="s">
        <v>153</v>
      </c>
      <c r="C731" s="113" t="s">
        <v>154</v>
      </c>
      <c r="D731" s="112" t="b">
        <f t="shared" si="11"/>
        <v>0</v>
      </c>
      <c r="E731" s="113" t="s">
        <v>3106</v>
      </c>
      <c r="F731" s="113" t="s">
        <v>1160</v>
      </c>
      <c r="G731" s="113" t="s">
        <v>1246</v>
      </c>
      <c r="H731" s="113" t="s">
        <v>3107</v>
      </c>
      <c r="I731" s="113" t="s">
        <v>3260</v>
      </c>
      <c r="J731" s="113" t="s">
        <v>1160</v>
      </c>
      <c r="K731" s="113" t="s">
        <v>1166</v>
      </c>
      <c r="L731" s="113" t="s">
        <v>3128</v>
      </c>
      <c r="M731" s="113" t="s">
        <v>1337</v>
      </c>
      <c r="N731" s="113" t="s">
        <v>3108</v>
      </c>
      <c r="O731" s="113" t="s">
        <v>2722</v>
      </c>
      <c r="P731" s="113" t="s">
        <v>2722</v>
      </c>
      <c r="Q731" s="113" t="s">
        <v>3106</v>
      </c>
      <c r="R731" s="113" t="s">
        <v>4687</v>
      </c>
      <c r="S731" s="114">
        <v>43313</v>
      </c>
      <c r="U731" s="114">
        <v>43321.598707094898</v>
      </c>
      <c r="V731" s="113" t="s">
        <v>3263</v>
      </c>
      <c r="W731" s="113" t="s">
        <v>3264</v>
      </c>
      <c r="X731" s="112" t="b">
        <v>1</v>
      </c>
      <c r="Y731" s="112" t="s">
        <v>1103</v>
      </c>
    </row>
    <row r="732" spans="1:25" ht="14.6" hidden="1" x14ac:dyDescent="0.4">
      <c r="A732" s="113" t="s">
        <v>152</v>
      </c>
      <c r="B732" s="113" t="s">
        <v>153</v>
      </c>
      <c r="C732" s="113" t="s">
        <v>154</v>
      </c>
      <c r="D732" s="112" t="b">
        <f t="shared" si="11"/>
        <v>0</v>
      </c>
      <c r="E732" s="113" t="s">
        <v>3106</v>
      </c>
      <c r="F732" s="113" t="s">
        <v>1160</v>
      </c>
      <c r="G732" s="113" t="s">
        <v>1246</v>
      </c>
      <c r="H732" s="113" t="s">
        <v>3107</v>
      </c>
      <c r="I732" s="113" t="s">
        <v>3260</v>
      </c>
      <c r="J732" s="113" t="s">
        <v>1160</v>
      </c>
      <c r="K732" s="113" t="s">
        <v>1161</v>
      </c>
      <c r="L732" s="113" t="s">
        <v>3132</v>
      </c>
      <c r="M732" s="113" t="s">
        <v>1336</v>
      </c>
      <c r="N732" s="113" t="s">
        <v>3108</v>
      </c>
      <c r="O732" s="113" t="s">
        <v>2722</v>
      </c>
      <c r="P732" s="113" t="s">
        <v>2722</v>
      </c>
      <c r="Q732" s="113" t="s">
        <v>3106</v>
      </c>
      <c r="R732" s="113" t="s">
        <v>4687</v>
      </c>
      <c r="S732" s="114">
        <v>43313</v>
      </c>
      <c r="U732" s="114">
        <v>43321.598707094898</v>
      </c>
      <c r="V732" s="113" t="s">
        <v>3263</v>
      </c>
      <c r="W732" s="113" t="s">
        <v>3264</v>
      </c>
      <c r="X732" s="112" t="b">
        <v>1</v>
      </c>
      <c r="Y732" s="112" t="s">
        <v>1103</v>
      </c>
    </row>
    <row r="733" spans="1:25" ht="14.6" hidden="1" x14ac:dyDescent="0.4">
      <c r="A733" s="113" t="s">
        <v>152</v>
      </c>
      <c r="B733" s="113" t="s">
        <v>153</v>
      </c>
      <c r="C733" s="113" t="s">
        <v>154</v>
      </c>
      <c r="D733" s="112" t="b">
        <f t="shared" si="11"/>
        <v>0</v>
      </c>
      <c r="E733" s="113" t="s">
        <v>3106</v>
      </c>
      <c r="F733" s="113" t="s">
        <v>1160</v>
      </c>
      <c r="G733" s="113" t="s">
        <v>1246</v>
      </c>
      <c r="H733" s="113" t="s">
        <v>3107</v>
      </c>
      <c r="I733" s="113" t="s">
        <v>3260</v>
      </c>
      <c r="J733" s="113" t="s">
        <v>1196</v>
      </c>
      <c r="K733" s="113" t="s">
        <v>1197</v>
      </c>
      <c r="L733" s="113" t="s">
        <v>3202</v>
      </c>
      <c r="M733" s="113" t="s">
        <v>1340</v>
      </c>
      <c r="N733" s="113" t="s">
        <v>3108</v>
      </c>
      <c r="O733" s="113" t="s">
        <v>2722</v>
      </c>
      <c r="P733" s="113" t="s">
        <v>2722</v>
      </c>
      <c r="Q733" s="113" t="s">
        <v>3106</v>
      </c>
      <c r="R733" s="113" t="s">
        <v>4687</v>
      </c>
      <c r="S733" s="114">
        <v>43313</v>
      </c>
      <c r="U733" s="114">
        <v>43321.598707094898</v>
      </c>
      <c r="V733" s="113" t="s">
        <v>3263</v>
      </c>
      <c r="W733" s="113" t="s">
        <v>3264</v>
      </c>
      <c r="X733" s="112" t="b">
        <v>1</v>
      </c>
      <c r="Y733" s="112" t="s">
        <v>1103</v>
      </c>
    </row>
    <row r="734" spans="1:25" ht="14.6" hidden="1" x14ac:dyDescent="0.4">
      <c r="A734" s="113" t="s">
        <v>152</v>
      </c>
      <c r="B734" s="113" t="s">
        <v>153</v>
      </c>
      <c r="C734" s="113" t="s">
        <v>154</v>
      </c>
      <c r="D734" s="112" t="b">
        <f t="shared" si="11"/>
        <v>0</v>
      </c>
      <c r="E734" s="113" t="s">
        <v>3106</v>
      </c>
      <c r="F734" s="113" t="s">
        <v>1160</v>
      </c>
      <c r="G734" s="113" t="s">
        <v>1246</v>
      </c>
      <c r="H734" s="113" t="s">
        <v>3107</v>
      </c>
      <c r="I734" s="113" t="s">
        <v>3260</v>
      </c>
      <c r="J734" s="113" t="s">
        <v>1258</v>
      </c>
      <c r="K734" s="113" t="s">
        <v>1338</v>
      </c>
      <c r="L734" s="113" t="s">
        <v>3377</v>
      </c>
      <c r="M734" s="113" t="s">
        <v>4688</v>
      </c>
      <c r="N734" s="113" t="s">
        <v>3108</v>
      </c>
      <c r="O734" s="113" t="s">
        <v>2722</v>
      </c>
      <c r="P734" s="113" t="s">
        <v>2722</v>
      </c>
      <c r="Q734" s="113" t="s">
        <v>3106</v>
      </c>
      <c r="R734" s="113" t="s">
        <v>4687</v>
      </c>
      <c r="S734" s="114">
        <v>43313</v>
      </c>
      <c r="U734" s="114">
        <v>43321.598707094898</v>
      </c>
      <c r="V734" s="113" t="s">
        <v>3263</v>
      </c>
      <c r="W734" s="113" t="s">
        <v>3264</v>
      </c>
      <c r="X734" s="112" t="b">
        <v>1</v>
      </c>
      <c r="Y734" s="112" t="s">
        <v>1103</v>
      </c>
    </row>
    <row r="735" spans="1:25" ht="14.6" hidden="1" x14ac:dyDescent="0.4">
      <c r="A735" s="113" t="s">
        <v>1013</v>
      </c>
      <c r="B735" s="113" t="s">
        <v>1014</v>
      </c>
      <c r="C735" s="113" t="s">
        <v>1014</v>
      </c>
      <c r="D735" s="112" t="b">
        <f t="shared" si="11"/>
        <v>1</v>
      </c>
      <c r="E735" s="113" t="s">
        <v>3106</v>
      </c>
      <c r="F735" s="113" t="s">
        <v>1396</v>
      </c>
      <c r="G735" s="113" t="s">
        <v>1397</v>
      </c>
      <c r="H735" s="113" t="s">
        <v>3176</v>
      </c>
      <c r="I735" s="113" t="s">
        <v>4689</v>
      </c>
      <c r="J735" s="113" t="s">
        <v>1396</v>
      </c>
      <c r="K735" s="113" t="s">
        <v>1397</v>
      </c>
      <c r="L735" s="113" t="s">
        <v>3176</v>
      </c>
      <c r="M735" s="113" t="s">
        <v>2288</v>
      </c>
      <c r="N735" s="113" t="s">
        <v>3108</v>
      </c>
      <c r="O735" s="113" t="s">
        <v>2722</v>
      </c>
      <c r="P735" s="113" t="s">
        <v>2722</v>
      </c>
      <c r="Q735" s="113" t="s">
        <v>3106</v>
      </c>
      <c r="R735" s="113" t="s">
        <v>4690</v>
      </c>
      <c r="S735" s="114">
        <v>43313</v>
      </c>
      <c r="U735" s="114">
        <v>43321.598707094898</v>
      </c>
      <c r="V735" s="113" t="s">
        <v>4691</v>
      </c>
      <c r="W735" s="113" t="s">
        <v>4692</v>
      </c>
      <c r="X735" s="112" t="b">
        <v>0</v>
      </c>
      <c r="Y735" s="117" t="s">
        <v>1109</v>
      </c>
    </row>
    <row r="736" spans="1:25" ht="14.6" hidden="1" x14ac:dyDescent="0.4">
      <c r="A736" s="113" t="s">
        <v>635</v>
      </c>
      <c r="B736" s="113" t="s">
        <v>636</v>
      </c>
      <c r="C736" s="113" t="s">
        <v>636</v>
      </c>
      <c r="D736" s="112" t="b">
        <f t="shared" si="11"/>
        <v>1</v>
      </c>
      <c r="E736" s="113" t="s">
        <v>3106</v>
      </c>
      <c r="F736" s="113" t="s">
        <v>1160</v>
      </c>
      <c r="G736" s="113" t="s">
        <v>1187</v>
      </c>
      <c r="H736" s="113" t="s">
        <v>3118</v>
      </c>
      <c r="I736" s="113" t="s">
        <v>4693</v>
      </c>
      <c r="J736" s="113" t="s">
        <v>1160</v>
      </c>
      <c r="K736" s="113" t="s">
        <v>1228</v>
      </c>
      <c r="L736" s="113" t="s">
        <v>3247</v>
      </c>
      <c r="M736" s="113" t="s">
        <v>1830</v>
      </c>
      <c r="N736" s="113" t="s">
        <v>3108</v>
      </c>
      <c r="O736" s="113" t="s">
        <v>2722</v>
      </c>
      <c r="P736" s="113" t="s">
        <v>2722</v>
      </c>
      <c r="Q736" s="113" t="s">
        <v>3106</v>
      </c>
      <c r="R736" s="113" t="s">
        <v>4694</v>
      </c>
      <c r="S736" s="114">
        <v>43313</v>
      </c>
      <c r="U736" s="114">
        <v>43321.598707094898</v>
      </c>
      <c r="V736" s="113" t="s">
        <v>4695</v>
      </c>
      <c r="W736" s="113" t="s">
        <v>4696</v>
      </c>
      <c r="X736" s="112" t="b">
        <v>1</v>
      </c>
    </row>
    <row r="737" spans="1:25" ht="14.6" hidden="1" x14ac:dyDescent="0.4">
      <c r="A737" s="113" t="s">
        <v>124</v>
      </c>
      <c r="B737" s="113" t="s">
        <v>125</v>
      </c>
      <c r="C737" s="113" t="s">
        <v>125</v>
      </c>
      <c r="D737" s="112" t="b">
        <f t="shared" si="11"/>
        <v>1</v>
      </c>
      <c r="E737" s="113" t="s">
        <v>3106</v>
      </c>
      <c r="F737" s="113" t="s">
        <v>1160</v>
      </c>
      <c r="G737" s="113" t="s">
        <v>1187</v>
      </c>
      <c r="H737" s="113" t="s">
        <v>3118</v>
      </c>
      <c r="I737" s="113" t="s">
        <v>1297</v>
      </c>
      <c r="J737" s="113" t="s">
        <v>1160</v>
      </c>
      <c r="K737" s="113" t="s">
        <v>1187</v>
      </c>
      <c r="L737" s="113" t="s">
        <v>3118</v>
      </c>
      <c r="M737" s="113" t="s">
        <v>1297</v>
      </c>
      <c r="N737" s="113" t="s">
        <v>3108</v>
      </c>
      <c r="O737" s="113" t="s">
        <v>2722</v>
      </c>
      <c r="P737" s="113" t="s">
        <v>2722</v>
      </c>
      <c r="Q737" s="113" t="s">
        <v>3106</v>
      </c>
      <c r="R737" s="113" t="s">
        <v>4697</v>
      </c>
      <c r="S737" s="114">
        <v>43313</v>
      </c>
      <c r="U737" s="114">
        <v>43321.598707094898</v>
      </c>
      <c r="V737" s="113" t="s">
        <v>4698</v>
      </c>
      <c r="W737" s="113" t="s">
        <v>4699</v>
      </c>
      <c r="X737" s="112" t="b">
        <v>1</v>
      </c>
      <c r="Y737" s="117" t="s">
        <v>1089</v>
      </c>
    </row>
    <row r="738" spans="1:25" ht="14.6" hidden="1" x14ac:dyDescent="0.4">
      <c r="A738" s="113" t="s">
        <v>77</v>
      </c>
      <c r="B738" s="113" t="s">
        <v>78</v>
      </c>
      <c r="C738" s="113" t="s">
        <v>78</v>
      </c>
      <c r="D738" s="112" t="b">
        <f t="shared" si="11"/>
        <v>1</v>
      </c>
      <c r="E738" s="113" t="s">
        <v>3106</v>
      </c>
      <c r="F738" s="113" t="s">
        <v>1160</v>
      </c>
      <c r="G738" s="113" t="s">
        <v>1183</v>
      </c>
      <c r="H738" s="113" t="s">
        <v>3113</v>
      </c>
      <c r="I738" s="113" t="s">
        <v>1250</v>
      </c>
      <c r="J738" s="113" t="s">
        <v>1160</v>
      </c>
      <c r="K738" s="113" t="s">
        <v>1183</v>
      </c>
      <c r="L738" s="113" t="s">
        <v>3113</v>
      </c>
      <c r="M738" s="113" t="s">
        <v>1250</v>
      </c>
      <c r="N738" s="113" t="s">
        <v>3108</v>
      </c>
      <c r="O738" s="113" t="s">
        <v>2722</v>
      </c>
      <c r="P738" s="113" t="s">
        <v>2722</v>
      </c>
      <c r="Q738" s="113" t="s">
        <v>3106</v>
      </c>
      <c r="R738" s="113" t="s">
        <v>4700</v>
      </c>
      <c r="S738" s="114">
        <v>43313</v>
      </c>
      <c r="U738" s="114">
        <v>43321.598707094898</v>
      </c>
      <c r="V738" s="113" t="s">
        <v>4701</v>
      </c>
      <c r="W738" s="113" t="s">
        <v>4702</v>
      </c>
      <c r="X738" s="112" t="b">
        <v>0</v>
      </c>
      <c r="Y738" s="117" t="s">
        <v>1101</v>
      </c>
    </row>
    <row r="739" spans="1:25" ht="14.6" hidden="1" x14ac:dyDescent="0.4">
      <c r="A739" s="113" t="s">
        <v>443</v>
      </c>
      <c r="B739" s="113" t="s">
        <v>444</v>
      </c>
      <c r="C739" s="113" t="s">
        <v>444</v>
      </c>
      <c r="D739" s="112" t="b">
        <f t="shared" si="11"/>
        <v>1</v>
      </c>
      <c r="E739" s="113" t="s">
        <v>3106</v>
      </c>
      <c r="F739" s="113" t="s">
        <v>1587</v>
      </c>
      <c r="G739" s="113" t="s">
        <v>1646</v>
      </c>
      <c r="H739" s="113" t="s">
        <v>4703</v>
      </c>
      <c r="I739" s="113" t="s">
        <v>4704</v>
      </c>
      <c r="J739" s="113" t="s">
        <v>1587</v>
      </c>
      <c r="K739" s="113" t="s">
        <v>1646</v>
      </c>
      <c r="L739" s="113" t="s">
        <v>4703</v>
      </c>
      <c r="M739" s="113" t="s">
        <v>1680</v>
      </c>
      <c r="N739" s="113" t="s">
        <v>3108</v>
      </c>
      <c r="O739" s="113" t="s">
        <v>2722</v>
      </c>
      <c r="P739" s="113" t="s">
        <v>2722</v>
      </c>
      <c r="Q739" s="113" t="s">
        <v>3106</v>
      </c>
      <c r="R739" s="113" t="s">
        <v>4705</v>
      </c>
      <c r="S739" s="114">
        <v>43313</v>
      </c>
      <c r="U739" s="114">
        <v>43321.598707094898</v>
      </c>
      <c r="V739" s="113" t="s">
        <v>4706</v>
      </c>
      <c r="W739" s="113"/>
      <c r="X739" s="112" t="b">
        <v>0</v>
      </c>
      <c r="Y739" s="117" t="s">
        <v>1101</v>
      </c>
    </row>
    <row r="740" spans="1:25" ht="14.6" hidden="1" x14ac:dyDescent="0.4">
      <c r="A740" s="113" t="s">
        <v>223</v>
      </c>
      <c r="B740" s="113" t="s">
        <v>224</v>
      </c>
      <c r="C740" s="113" t="s">
        <v>224</v>
      </c>
      <c r="D740" s="112" t="b">
        <f t="shared" si="11"/>
        <v>1</v>
      </c>
      <c r="E740" s="113" t="s">
        <v>3106</v>
      </c>
      <c r="F740" s="113" t="s">
        <v>1160</v>
      </c>
      <c r="G740" s="113" t="s">
        <v>1253</v>
      </c>
      <c r="H740" s="113" t="s">
        <v>3207</v>
      </c>
      <c r="I740" s="113" t="s">
        <v>4707</v>
      </c>
      <c r="J740" s="113" t="s">
        <v>1160</v>
      </c>
      <c r="K740" s="113" t="s">
        <v>1253</v>
      </c>
      <c r="L740" s="113" t="s">
        <v>3207</v>
      </c>
      <c r="M740" s="113" t="s">
        <v>1413</v>
      </c>
      <c r="N740" s="113" t="s">
        <v>3108</v>
      </c>
      <c r="O740" s="113" t="s">
        <v>2722</v>
      </c>
      <c r="P740" s="113" t="s">
        <v>2722</v>
      </c>
      <c r="Q740" s="113" t="s">
        <v>3106</v>
      </c>
      <c r="R740" s="113" t="s">
        <v>4708</v>
      </c>
      <c r="S740" s="114">
        <v>43313</v>
      </c>
      <c r="U740" s="114">
        <v>43321.598707094898</v>
      </c>
      <c r="V740" s="113" t="s">
        <v>4709</v>
      </c>
      <c r="W740" s="113" t="s">
        <v>4710</v>
      </c>
      <c r="X740" s="112" t="b">
        <v>1</v>
      </c>
      <c r="Y740" s="117" t="s">
        <v>1089</v>
      </c>
    </row>
    <row r="741" spans="1:25" ht="14.6" hidden="1" x14ac:dyDescent="0.4">
      <c r="A741" s="113" t="s">
        <v>517</v>
      </c>
      <c r="B741" s="113" t="s">
        <v>518</v>
      </c>
      <c r="C741" s="113" t="s">
        <v>518</v>
      </c>
      <c r="D741" s="112" t="b">
        <f t="shared" si="11"/>
        <v>1</v>
      </c>
      <c r="E741" s="113" t="s">
        <v>3106</v>
      </c>
      <c r="F741" s="113" t="s">
        <v>1396</v>
      </c>
      <c r="G741" s="113" t="s">
        <v>1397</v>
      </c>
      <c r="H741" s="113" t="s">
        <v>3176</v>
      </c>
      <c r="I741" s="113" t="s">
        <v>1733</v>
      </c>
      <c r="J741" s="113" t="s">
        <v>1396</v>
      </c>
      <c r="K741" s="113" t="s">
        <v>1397</v>
      </c>
      <c r="L741" s="113" t="s">
        <v>3176</v>
      </c>
      <c r="M741" s="113" t="s">
        <v>1733</v>
      </c>
      <c r="N741" s="113" t="s">
        <v>3108</v>
      </c>
      <c r="O741" s="113" t="s">
        <v>2722</v>
      </c>
      <c r="P741" s="113" t="s">
        <v>2722</v>
      </c>
      <c r="Q741" s="113" t="s">
        <v>3106</v>
      </c>
      <c r="R741" s="113" t="s">
        <v>4711</v>
      </c>
      <c r="S741" s="114">
        <v>43313</v>
      </c>
      <c r="U741" s="114">
        <v>43321.598707094898</v>
      </c>
      <c r="V741" s="113" t="s">
        <v>4712</v>
      </c>
      <c r="W741" s="113" t="s">
        <v>4713</v>
      </c>
      <c r="X741" s="112" t="b">
        <v>0</v>
      </c>
      <c r="Y741" s="117" t="s">
        <v>1118</v>
      </c>
    </row>
    <row r="742" spans="1:25" ht="14.6" hidden="1" x14ac:dyDescent="0.4">
      <c r="A742" s="113" t="s">
        <v>736</v>
      </c>
      <c r="B742" s="113" t="s">
        <v>737</v>
      </c>
      <c r="C742" s="113" t="s">
        <v>737</v>
      </c>
      <c r="D742" s="112" t="b">
        <f t="shared" si="11"/>
        <v>1</v>
      </c>
      <c r="E742" s="113" t="s">
        <v>3106</v>
      </c>
      <c r="F742" s="113" t="s">
        <v>1160</v>
      </c>
      <c r="G742" s="113" t="s">
        <v>1161</v>
      </c>
      <c r="H742" s="113" t="s">
        <v>3132</v>
      </c>
      <c r="I742" s="113" t="s">
        <v>4714</v>
      </c>
      <c r="J742" s="113" t="s">
        <v>1160</v>
      </c>
      <c r="K742" s="113" t="s">
        <v>1161</v>
      </c>
      <c r="L742" s="113" t="s">
        <v>3132</v>
      </c>
      <c r="M742" s="113" t="s">
        <v>2070</v>
      </c>
      <c r="N742" s="113" t="s">
        <v>3108</v>
      </c>
      <c r="O742" s="113" t="s">
        <v>2722</v>
      </c>
      <c r="P742" s="113" t="s">
        <v>2722</v>
      </c>
      <c r="Q742" s="113" t="s">
        <v>3106</v>
      </c>
      <c r="R742" s="113" t="s">
        <v>4715</v>
      </c>
      <c r="S742" s="114">
        <v>43313</v>
      </c>
      <c r="U742" s="114">
        <v>43321.598707094898</v>
      </c>
      <c r="V742" s="113" t="s">
        <v>4716</v>
      </c>
      <c r="W742" s="113" t="s">
        <v>4717</v>
      </c>
      <c r="X742" s="112" t="b">
        <v>0</v>
      </c>
      <c r="Y742" s="117" t="s">
        <v>1089</v>
      </c>
    </row>
    <row r="743" spans="1:25" ht="14.6" hidden="1" x14ac:dyDescent="0.4">
      <c r="A743" s="113" t="s">
        <v>667</v>
      </c>
      <c r="B743" s="113" t="s">
        <v>668</v>
      </c>
      <c r="C743" s="113" t="s">
        <v>4718</v>
      </c>
      <c r="D743" s="112" t="b">
        <f t="shared" si="11"/>
        <v>0</v>
      </c>
      <c r="E743" s="113" t="s">
        <v>3106</v>
      </c>
      <c r="F743" s="113" t="s">
        <v>1160</v>
      </c>
      <c r="G743" s="113" t="s">
        <v>1161</v>
      </c>
      <c r="H743" s="113" t="s">
        <v>3132</v>
      </c>
      <c r="I743" s="113" t="s">
        <v>4719</v>
      </c>
      <c r="J743" s="113" t="s">
        <v>1160</v>
      </c>
      <c r="K743" s="113" t="s">
        <v>1285</v>
      </c>
      <c r="L743" s="113" t="s">
        <v>3236</v>
      </c>
      <c r="M743" s="113" t="s">
        <v>1935</v>
      </c>
      <c r="N743" s="113" t="s">
        <v>3108</v>
      </c>
      <c r="O743" s="113" t="s">
        <v>2722</v>
      </c>
      <c r="P743" s="113" t="s">
        <v>2722</v>
      </c>
      <c r="Q743" s="113" t="s">
        <v>3106</v>
      </c>
      <c r="R743" s="113" t="s">
        <v>4720</v>
      </c>
      <c r="S743" s="114">
        <v>43313</v>
      </c>
      <c r="U743" s="114">
        <v>43321.598707094898</v>
      </c>
      <c r="V743" s="113" t="s">
        <v>4721</v>
      </c>
      <c r="W743" s="113" t="s">
        <v>4722</v>
      </c>
      <c r="X743" s="112" t="b">
        <v>0</v>
      </c>
      <c r="Y743" s="117" t="s">
        <v>1058</v>
      </c>
    </row>
    <row r="744" spans="1:25" ht="14.6" hidden="1" x14ac:dyDescent="0.4">
      <c r="A744" s="113" t="s">
        <v>675</v>
      </c>
      <c r="B744" s="113" t="s">
        <v>676</v>
      </c>
      <c r="C744" s="113" t="s">
        <v>678</v>
      </c>
      <c r="D744" s="112" t="b">
        <f t="shared" si="11"/>
        <v>0</v>
      </c>
      <c r="E744" s="113" t="s">
        <v>3106</v>
      </c>
      <c r="F744" s="113" t="s">
        <v>1160</v>
      </c>
      <c r="G744" s="113" t="s">
        <v>1228</v>
      </c>
      <c r="H744" s="113" t="s">
        <v>3247</v>
      </c>
      <c r="I744" s="113" t="s">
        <v>3584</v>
      </c>
      <c r="J744" s="113" t="s">
        <v>1258</v>
      </c>
      <c r="K744" s="113" t="s">
        <v>1274</v>
      </c>
      <c r="L744" s="113" t="s">
        <v>3521</v>
      </c>
      <c r="M744" s="113" t="s">
        <v>1973</v>
      </c>
      <c r="N744" s="113" t="s">
        <v>3108</v>
      </c>
      <c r="O744" s="113" t="s">
        <v>2722</v>
      </c>
      <c r="P744" s="113" t="s">
        <v>2722</v>
      </c>
      <c r="Q744" s="113" t="s">
        <v>3106</v>
      </c>
      <c r="R744" s="113" t="s">
        <v>4723</v>
      </c>
      <c r="S744" s="114">
        <v>43313</v>
      </c>
      <c r="U744" s="114">
        <v>43321.598707094898</v>
      </c>
      <c r="V744" s="113" t="s">
        <v>3587</v>
      </c>
      <c r="W744" s="113" t="s">
        <v>3588</v>
      </c>
      <c r="X744" s="112" t="b">
        <v>1</v>
      </c>
      <c r="Y744" s="112" t="s">
        <v>1054</v>
      </c>
    </row>
    <row r="745" spans="1:25" ht="14.6" hidden="1" x14ac:dyDescent="0.4">
      <c r="A745" s="113" t="s">
        <v>675</v>
      </c>
      <c r="B745" s="113" t="s">
        <v>678</v>
      </c>
      <c r="C745" s="113" t="s">
        <v>678</v>
      </c>
      <c r="D745" s="112" t="b">
        <f t="shared" si="11"/>
        <v>1</v>
      </c>
      <c r="E745" s="113" t="s">
        <v>3106</v>
      </c>
      <c r="F745" s="113" t="s">
        <v>1160</v>
      </c>
      <c r="G745" s="113" t="s">
        <v>1228</v>
      </c>
      <c r="H745" s="113" t="s">
        <v>3247</v>
      </c>
      <c r="I745" s="113" t="s">
        <v>3584</v>
      </c>
      <c r="J745" s="113" t="s">
        <v>1367</v>
      </c>
      <c r="K745" s="113" t="s">
        <v>1368</v>
      </c>
      <c r="L745" s="113" t="s">
        <v>4623</v>
      </c>
      <c r="M745" s="113" t="s">
        <v>1976</v>
      </c>
      <c r="N745" s="113" t="s">
        <v>3108</v>
      </c>
      <c r="O745" s="113" t="s">
        <v>2722</v>
      </c>
      <c r="P745" s="113" t="s">
        <v>2722</v>
      </c>
      <c r="Q745" s="113" t="s">
        <v>3106</v>
      </c>
      <c r="R745" s="113" t="s">
        <v>4723</v>
      </c>
      <c r="S745" s="114">
        <v>43313</v>
      </c>
      <c r="U745" s="114">
        <v>43321.598707094898</v>
      </c>
      <c r="V745" s="113" t="s">
        <v>3587</v>
      </c>
      <c r="W745" s="113" t="s">
        <v>3588</v>
      </c>
      <c r="X745" s="112" t="b">
        <v>1</v>
      </c>
      <c r="Y745" s="112" t="s">
        <v>1054</v>
      </c>
    </row>
    <row r="746" spans="1:25" ht="14.6" hidden="1" x14ac:dyDescent="0.4">
      <c r="A746" s="113" t="s">
        <v>675</v>
      </c>
      <c r="B746" s="113" t="s">
        <v>678</v>
      </c>
      <c r="C746" s="113" t="s">
        <v>678</v>
      </c>
      <c r="D746" s="112" t="b">
        <f t="shared" si="11"/>
        <v>1</v>
      </c>
      <c r="E746" s="113" t="s">
        <v>3106</v>
      </c>
      <c r="F746" s="113" t="s">
        <v>1160</v>
      </c>
      <c r="G746" s="113" t="s">
        <v>1228</v>
      </c>
      <c r="H746" s="113" t="s">
        <v>3247</v>
      </c>
      <c r="I746" s="113" t="s">
        <v>3584</v>
      </c>
      <c r="J746" s="113" t="s">
        <v>1367</v>
      </c>
      <c r="K746" s="113" t="s">
        <v>1636</v>
      </c>
      <c r="L746" s="113" t="s">
        <v>3585</v>
      </c>
      <c r="M746" s="113" t="s">
        <v>1975</v>
      </c>
      <c r="N746" s="113" t="s">
        <v>3108</v>
      </c>
      <c r="O746" s="113" t="s">
        <v>2722</v>
      </c>
      <c r="P746" s="113" t="s">
        <v>2722</v>
      </c>
      <c r="Q746" s="113" t="s">
        <v>3106</v>
      </c>
      <c r="R746" s="113" t="s">
        <v>4723</v>
      </c>
      <c r="S746" s="114">
        <v>43313</v>
      </c>
      <c r="U746" s="114">
        <v>43321.598707094898</v>
      </c>
      <c r="V746" s="113" t="s">
        <v>3587</v>
      </c>
      <c r="W746" s="113" t="s">
        <v>3588</v>
      </c>
      <c r="X746" s="112" t="b">
        <v>1</v>
      </c>
      <c r="Y746" s="112" t="s">
        <v>1054</v>
      </c>
    </row>
    <row r="747" spans="1:25" ht="14.6" hidden="1" x14ac:dyDescent="0.4">
      <c r="A747" s="113" t="s">
        <v>675</v>
      </c>
      <c r="B747" s="113" t="s">
        <v>677</v>
      </c>
      <c r="C747" s="113" t="s">
        <v>678</v>
      </c>
      <c r="D747" s="112" t="b">
        <f t="shared" si="11"/>
        <v>0</v>
      </c>
      <c r="E747" s="113" t="s">
        <v>3106</v>
      </c>
      <c r="F747" s="113" t="s">
        <v>1160</v>
      </c>
      <c r="G747" s="113" t="s">
        <v>1228</v>
      </c>
      <c r="H747" s="113" t="s">
        <v>3247</v>
      </c>
      <c r="I747" s="113" t="s">
        <v>3584</v>
      </c>
      <c r="J747" s="113" t="s">
        <v>1367</v>
      </c>
      <c r="K747" s="113" t="s">
        <v>1636</v>
      </c>
      <c r="L747" s="113" t="s">
        <v>3585</v>
      </c>
      <c r="M747" s="113" t="s">
        <v>1974</v>
      </c>
      <c r="N747" s="113" t="s">
        <v>3108</v>
      </c>
      <c r="O747" s="113" t="s">
        <v>2722</v>
      </c>
      <c r="P747" s="113" t="s">
        <v>2722</v>
      </c>
      <c r="Q747" s="113" t="s">
        <v>3106</v>
      </c>
      <c r="R747" s="113" t="s">
        <v>4723</v>
      </c>
      <c r="S747" s="114">
        <v>43313</v>
      </c>
      <c r="U747" s="114">
        <v>43321.598707094898</v>
      </c>
      <c r="V747" s="113" t="s">
        <v>3587</v>
      </c>
      <c r="W747" s="113" t="s">
        <v>3588</v>
      </c>
      <c r="X747" s="112" t="b">
        <v>1</v>
      </c>
      <c r="Y747" s="112" t="s">
        <v>1054</v>
      </c>
    </row>
    <row r="748" spans="1:25" ht="14.6" hidden="1" x14ac:dyDescent="0.4">
      <c r="A748" s="113" t="s">
        <v>625</v>
      </c>
      <c r="B748" s="113" t="s">
        <v>626</v>
      </c>
      <c r="C748" s="113" t="s">
        <v>626</v>
      </c>
      <c r="D748" s="112" t="b">
        <f t="shared" si="11"/>
        <v>1</v>
      </c>
      <c r="E748" s="113" t="s">
        <v>3106</v>
      </c>
      <c r="F748" s="113" t="s">
        <v>1160</v>
      </c>
      <c r="G748" s="113" t="s">
        <v>1161</v>
      </c>
      <c r="H748" s="113" t="s">
        <v>3132</v>
      </c>
      <c r="I748" s="113" t="s">
        <v>4724</v>
      </c>
      <c r="J748" s="113" t="s">
        <v>1160</v>
      </c>
      <c r="K748" s="113" t="s">
        <v>1161</v>
      </c>
      <c r="L748" s="113" t="s">
        <v>3132</v>
      </c>
      <c r="M748" s="113" t="s">
        <v>1818</v>
      </c>
      <c r="N748" s="113" t="s">
        <v>3108</v>
      </c>
      <c r="O748" s="113" t="s">
        <v>2722</v>
      </c>
      <c r="P748" s="113" t="s">
        <v>2722</v>
      </c>
      <c r="Q748" s="113" t="s">
        <v>3106</v>
      </c>
      <c r="R748" s="113" t="s">
        <v>4725</v>
      </c>
      <c r="S748" s="114">
        <v>43313</v>
      </c>
      <c r="U748" s="114">
        <v>43321.598707094898</v>
      </c>
      <c r="V748" s="113" t="s">
        <v>4726</v>
      </c>
      <c r="W748" s="113" t="s">
        <v>4727</v>
      </c>
      <c r="X748" s="112" t="b">
        <v>0</v>
      </c>
      <c r="Y748" s="117" t="s">
        <v>1058</v>
      </c>
    </row>
    <row r="749" spans="1:25" ht="14.6" hidden="1" x14ac:dyDescent="0.4">
      <c r="A749" s="113" t="s">
        <v>505</v>
      </c>
      <c r="B749" s="113" t="s">
        <v>506</v>
      </c>
      <c r="C749" s="113" t="s">
        <v>506</v>
      </c>
      <c r="D749" s="112" t="b">
        <f t="shared" si="11"/>
        <v>1</v>
      </c>
      <c r="E749" s="113" t="s">
        <v>3106</v>
      </c>
      <c r="F749" s="113" t="s">
        <v>1396</v>
      </c>
      <c r="G749" s="113" t="s">
        <v>1397</v>
      </c>
      <c r="H749" s="113" t="s">
        <v>3176</v>
      </c>
      <c r="I749" s="113" t="s">
        <v>1723</v>
      </c>
      <c r="J749" s="113" t="s">
        <v>1396</v>
      </c>
      <c r="K749" s="113" t="s">
        <v>1397</v>
      </c>
      <c r="L749" s="113" t="s">
        <v>3176</v>
      </c>
      <c r="M749" s="113" t="s">
        <v>1723</v>
      </c>
      <c r="N749" s="113" t="s">
        <v>3108</v>
      </c>
      <c r="O749" s="113" t="s">
        <v>2722</v>
      </c>
      <c r="P749" s="113" t="s">
        <v>2722</v>
      </c>
      <c r="Q749" s="113" t="s">
        <v>3106</v>
      </c>
      <c r="R749" s="113" t="s">
        <v>4728</v>
      </c>
      <c r="S749" s="114">
        <v>43313</v>
      </c>
      <c r="U749" s="114">
        <v>43321.598707094898</v>
      </c>
      <c r="V749" s="113" t="s">
        <v>4729</v>
      </c>
      <c r="W749" s="113" t="s">
        <v>4730</v>
      </c>
      <c r="X749" s="112" t="b">
        <v>1</v>
      </c>
      <c r="Y749" s="117" t="s">
        <v>1089</v>
      </c>
    </row>
    <row r="750" spans="1:25" ht="14.6" hidden="1" x14ac:dyDescent="0.4">
      <c r="A750" s="113" t="s">
        <v>301</v>
      </c>
      <c r="B750" s="113" t="s">
        <v>302</v>
      </c>
      <c r="C750" s="113" t="s">
        <v>302</v>
      </c>
      <c r="D750" s="112" t="b">
        <f t="shared" si="11"/>
        <v>1</v>
      </c>
      <c r="E750" s="113" t="s">
        <v>3106</v>
      </c>
      <c r="F750" s="113" t="s">
        <v>1452</v>
      </c>
      <c r="G750" s="113" t="s">
        <v>1453</v>
      </c>
      <c r="H750" s="113" t="s">
        <v>3143</v>
      </c>
      <c r="I750" s="113" t="s">
        <v>4731</v>
      </c>
      <c r="J750" s="113" t="s">
        <v>1452</v>
      </c>
      <c r="K750" s="113" t="s">
        <v>1453</v>
      </c>
      <c r="L750" s="113" t="s">
        <v>3143</v>
      </c>
      <c r="M750" s="113" t="s">
        <v>1508</v>
      </c>
      <c r="N750" s="113" t="s">
        <v>3108</v>
      </c>
      <c r="O750" s="113" t="s">
        <v>2722</v>
      </c>
      <c r="P750" s="113" t="s">
        <v>2722</v>
      </c>
      <c r="Q750" s="113" t="s">
        <v>3106</v>
      </c>
      <c r="R750" s="113" t="s">
        <v>4732</v>
      </c>
      <c r="S750" s="114">
        <v>43313</v>
      </c>
      <c r="U750" s="114">
        <v>43321.598707094898</v>
      </c>
      <c r="V750" s="113" t="s">
        <v>4733</v>
      </c>
      <c r="W750" s="113" t="s">
        <v>4734</v>
      </c>
      <c r="X750" s="112" t="b">
        <v>0</v>
      </c>
      <c r="Y750" s="117" t="s">
        <v>1041</v>
      </c>
    </row>
    <row r="751" spans="1:25" ht="14.6" hidden="1" x14ac:dyDescent="0.4">
      <c r="A751" s="113" t="s">
        <v>681</v>
      </c>
      <c r="B751" s="113" t="s">
        <v>682</v>
      </c>
      <c r="C751" s="113" t="s">
        <v>682</v>
      </c>
      <c r="D751" s="112" t="b">
        <f t="shared" si="11"/>
        <v>1</v>
      </c>
      <c r="E751" s="113" t="s">
        <v>3106</v>
      </c>
      <c r="F751" s="113" t="s">
        <v>1160</v>
      </c>
      <c r="G751" s="113" t="s">
        <v>1161</v>
      </c>
      <c r="H751" s="113" t="s">
        <v>3132</v>
      </c>
      <c r="I751" s="113" t="s">
        <v>4735</v>
      </c>
      <c r="J751" s="113" t="s">
        <v>1160</v>
      </c>
      <c r="K751" s="113" t="s">
        <v>1161</v>
      </c>
      <c r="L751" s="113" t="s">
        <v>3132</v>
      </c>
      <c r="M751" s="113" t="s">
        <v>1978</v>
      </c>
      <c r="N751" s="113" t="s">
        <v>3108</v>
      </c>
      <c r="O751" s="113" t="s">
        <v>2722</v>
      </c>
      <c r="P751" s="113" t="s">
        <v>2722</v>
      </c>
      <c r="Q751" s="113" t="s">
        <v>3106</v>
      </c>
      <c r="R751" s="113" t="s">
        <v>4736</v>
      </c>
      <c r="S751" s="114">
        <v>43313</v>
      </c>
      <c r="U751" s="114">
        <v>43321.598707094898</v>
      </c>
      <c r="V751" s="113" t="s">
        <v>4737</v>
      </c>
      <c r="W751" s="113" t="s">
        <v>4738</v>
      </c>
      <c r="X751" s="112" t="b">
        <v>0</v>
      </c>
      <c r="Y751" s="129" t="s">
        <v>1103</v>
      </c>
    </row>
    <row r="752" spans="1:25" ht="14.6" hidden="1" x14ac:dyDescent="0.4">
      <c r="A752" s="113" t="s">
        <v>497</v>
      </c>
      <c r="B752" s="113" t="s">
        <v>498</v>
      </c>
      <c r="C752" s="113" t="s">
        <v>498</v>
      </c>
      <c r="D752" s="112" t="b">
        <f t="shared" si="11"/>
        <v>1</v>
      </c>
      <c r="E752" s="113" t="s">
        <v>3106</v>
      </c>
      <c r="F752" s="113" t="s">
        <v>1258</v>
      </c>
      <c r="G752" s="113" t="s">
        <v>1711</v>
      </c>
      <c r="H752" s="113" t="s">
        <v>4739</v>
      </c>
      <c r="I752" s="113" t="s">
        <v>4740</v>
      </c>
      <c r="J752" s="113" t="s">
        <v>1258</v>
      </c>
      <c r="K752" s="113" t="s">
        <v>1711</v>
      </c>
      <c r="L752" s="113" t="s">
        <v>3395</v>
      </c>
      <c r="M752" s="113" t="s">
        <v>1715</v>
      </c>
      <c r="N752" s="113" t="s">
        <v>3108</v>
      </c>
      <c r="O752" s="113" t="s">
        <v>2722</v>
      </c>
      <c r="P752" s="113" t="s">
        <v>2722</v>
      </c>
      <c r="Q752" s="113" t="s">
        <v>3106</v>
      </c>
      <c r="R752" s="113" t="s">
        <v>4741</v>
      </c>
      <c r="S752" s="114">
        <v>43313</v>
      </c>
      <c r="U752" s="114">
        <v>43321.598707094898</v>
      </c>
      <c r="V752" s="113" t="s">
        <v>4742</v>
      </c>
      <c r="W752" s="113" t="s">
        <v>4743</v>
      </c>
      <c r="X752" s="112" t="b">
        <v>1</v>
      </c>
    </row>
    <row r="753" spans="1:25" ht="14.6" hidden="1" x14ac:dyDescent="0.4">
      <c r="A753" s="113" t="s">
        <v>549</v>
      </c>
      <c r="B753" s="113" t="s">
        <v>550</v>
      </c>
      <c r="C753" s="113" t="s">
        <v>550</v>
      </c>
      <c r="D753" s="112" t="b">
        <f t="shared" si="11"/>
        <v>1</v>
      </c>
      <c r="E753" s="113" t="s">
        <v>3106</v>
      </c>
      <c r="F753" s="113" t="s">
        <v>1160</v>
      </c>
      <c r="G753" s="113" t="s">
        <v>1166</v>
      </c>
      <c r="H753" s="113" t="s">
        <v>3128</v>
      </c>
      <c r="I753" s="113" t="s">
        <v>4744</v>
      </c>
      <c r="J753" s="113" t="s">
        <v>1160</v>
      </c>
      <c r="K753" s="113" t="s">
        <v>1183</v>
      </c>
      <c r="L753" s="113" t="s">
        <v>3113</v>
      </c>
      <c r="M753" s="113" t="s">
        <v>1307</v>
      </c>
      <c r="N753" s="113" t="s">
        <v>3108</v>
      </c>
      <c r="O753" s="113" t="s">
        <v>2722</v>
      </c>
      <c r="P753" s="113" t="s">
        <v>2722</v>
      </c>
      <c r="Q753" s="113" t="s">
        <v>3106</v>
      </c>
      <c r="R753" s="113" t="s">
        <v>4745</v>
      </c>
      <c r="S753" s="114">
        <v>43313</v>
      </c>
      <c r="U753" s="114">
        <v>43321.598707094898</v>
      </c>
      <c r="V753" s="113" t="s">
        <v>4746</v>
      </c>
      <c r="W753" s="113" t="s">
        <v>4747</v>
      </c>
      <c r="X753" s="112" t="b">
        <v>1</v>
      </c>
      <c r="Y753" s="112" t="s">
        <v>1050</v>
      </c>
    </row>
    <row r="754" spans="1:25" ht="14.6" hidden="1" x14ac:dyDescent="0.4">
      <c r="A754" s="113" t="s">
        <v>231</v>
      </c>
      <c r="B754" s="113" t="s">
        <v>232</v>
      </c>
      <c r="C754" s="113" t="s">
        <v>232</v>
      </c>
      <c r="D754" s="112" t="b">
        <f t="shared" si="11"/>
        <v>1</v>
      </c>
      <c r="E754" s="113" t="s">
        <v>3106</v>
      </c>
      <c r="F754" s="113" t="s">
        <v>1160</v>
      </c>
      <c r="G754" s="113" t="s">
        <v>1253</v>
      </c>
      <c r="H754" s="113" t="s">
        <v>3207</v>
      </c>
      <c r="I754" s="113" t="s">
        <v>4748</v>
      </c>
      <c r="J754" s="113" t="s">
        <v>1160</v>
      </c>
      <c r="K754" s="113" t="s">
        <v>1253</v>
      </c>
      <c r="L754" s="113" t="s">
        <v>3207</v>
      </c>
      <c r="M754" s="113" t="s">
        <v>1421</v>
      </c>
      <c r="N754" s="113" t="s">
        <v>3108</v>
      </c>
      <c r="O754" s="113" t="s">
        <v>2722</v>
      </c>
      <c r="P754" s="113" t="s">
        <v>2722</v>
      </c>
      <c r="Q754" s="113" t="s">
        <v>3106</v>
      </c>
      <c r="R754" s="113" t="s">
        <v>4749</v>
      </c>
      <c r="S754" s="114">
        <v>43313</v>
      </c>
      <c r="U754" s="114">
        <v>43321.598707094898</v>
      </c>
      <c r="V754" s="113" t="s">
        <v>4750</v>
      </c>
      <c r="W754" s="113" t="s">
        <v>4751</v>
      </c>
      <c r="X754" s="112" t="b">
        <v>1</v>
      </c>
      <c r="Y754" s="129" t="s">
        <v>1101</v>
      </c>
    </row>
    <row r="755" spans="1:25" ht="14.6" hidden="1" x14ac:dyDescent="0.4">
      <c r="A755" s="113" t="s">
        <v>35</v>
      </c>
      <c r="B755" s="113" t="s">
        <v>36</v>
      </c>
      <c r="C755" s="113" t="s">
        <v>36</v>
      </c>
      <c r="D755" s="112" t="b">
        <f t="shared" si="11"/>
        <v>1</v>
      </c>
      <c r="E755" s="113" t="s">
        <v>3106</v>
      </c>
      <c r="F755" s="113" t="s">
        <v>1160</v>
      </c>
      <c r="G755" s="113" t="s">
        <v>1183</v>
      </c>
      <c r="H755" s="113" t="s">
        <v>3113</v>
      </c>
      <c r="I755" s="113" t="s">
        <v>4752</v>
      </c>
      <c r="J755" s="113" t="s">
        <v>1160</v>
      </c>
      <c r="K755" s="113" t="s">
        <v>1183</v>
      </c>
      <c r="L755" s="113" t="s">
        <v>3113</v>
      </c>
      <c r="M755" s="113" t="s">
        <v>1202</v>
      </c>
      <c r="N755" s="113" t="s">
        <v>3108</v>
      </c>
      <c r="O755" s="113" t="s">
        <v>2722</v>
      </c>
      <c r="P755" s="113" t="s">
        <v>2722</v>
      </c>
      <c r="Q755" s="113" t="s">
        <v>3106</v>
      </c>
      <c r="R755" s="113" t="s">
        <v>4753</v>
      </c>
      <c r="S755" s="114">
        <v>43313</v>
      </c>
      <c r="U755" s="114">
        <v>43321.598707094898</v>
      </c>
      <c r="V755" s="113" t="s">
        <v>4754</v>
      </c>
      <c r="W755" s="113" t="s">
        <v>4755</v>
      </c>
      <c r="X755" s="112" t="b">
        <v>0</v>
      </c>
      <c r="Y755" s="117" t="s">
        <v>1101</v>
      </c>
    </row>
    <row r="756" spans="1:25" ht="14.6" hidden="1" x14ac:dyDescent="0.4">
      <c r="A756" s="113" t="s">
        <v>584</v>
      </c>
      <c r="B756" s="113" t="s">
        <v>585</v>
      </c>
      <c r="C756" s="113" t="s">
        <v>585</v>
      </c>
      <c r="D756" s="112" t="b">
        <f t="shared" si="11"/>
        <v>1</v>
      </c>
      <c r="E756" s="113" t="s">
        <v>3106</v>
      </c>
      <c r="F756" s="113" t="s">
        <v>1160</v>
      </c>
      <c r="G756" s="113" t="s">
        <v>1183</v>
      </c>
      <c r="H756" s="113" t="s">
        <v>3113</v>
      </c>
      <c r="I756" s="113" t="s">
        <v>4756</v>
      </c>
      <c r="J756" s="113" t="s">
        <v>1160</v>
      </c>
      <c r="K756" s="113" t="s">
        <v>1183</v>
      </c>
      <c r="L756" s="113" t="s">
        <v>3113</v>
      </c>
      <c r="M756" s="113" t="s">
        <v>1262</v>
      </c>
      <c r="N756" s="113" t="s">
        <v>3108</v>
      </c>
      <c r="O756" s="113" t="s">
        <v>2722</v>
      </c>
      <c r="P756" s="113" t="s">
        <v>2722</v>
      </c>
      <c r="Q756" s="113" t="s">
        <v>3106</v>
      </c>
      <c r="R756" s="113" t="s">
        <v>4757</v>
      </c>
      <c r="S756" s="114">
        <v>43313</v>
      </c>
      <c r="U756" s="114">
        <v>43321.598707094898</v>
      </c>
      <c r="V756" s="113" t="s">
        <v>4758</v>
      </c>
      <c r="W756" s="113" t="s">
        <v>4759</v>
      </c>
      <c r="X756" s="112" t="b">
        <v>0</v>
      </c>
      <c r="Y756" s="117" t="s">
        <v>1054</v>
      </c>
    </row>
    <row r="757" spans="1:25" ht="14.6" hidden="1" x14ac:dyDescent="0.4">
      <c r="A757" s="113" t="s">
        <v>742</v>
      </c>
      <c r="B757" s="113" t="s">
        <v>743</v>
      </c>
      <c r="C757" s="113" t="s">
        <v>743</v>
      </c>
      <c r="D757" s="112" t="b">
        <f t="shared" si="11"/>
        <v>1</v>
      </c>
      <c r="E757" s="113" t="s">
        <v>3106</v>
      </c>
      <c r="F757" s="113" t="s">
        <v>1160</v>
      </c>
      <c r="G757" s="113" t="s">
        <v>1161</v>
      </c>
      <c r="H757" s="113" t="s">
        <v>3132</v>
      </c>
      <c r="I757" s="113" t="s">
        <v>4760</v>
      </c>
      <c r="J757" s="113" t="s">
        <v>1452</v>
      </c>
      <c r="K757" s="113" t="s">
        <v>1687</v>
      </c>
      <c r="L757" s="113" t="s">
        <v>4761</v>
      </c>
      <c r="M757" s="113" t="s">
        <v>2077</v>
      </c>
      <c r="N757" s="113" t="s">
        <v>3108</v>
      </c>
      <c r="O757" s="113" t="s">
        <v>2722</v>
      </c>
      <c r="P757" s="113" t="s">
        <v>2722</v>
      </c>
      <c r="Q757" s="113" t="s">
        <v>3106</v>
      </c>
      <c r="R757" s="113" t="s">
        <v>4762</v>
      </c>
      <c r="S757" s="114">
        <v>43313</v>
      </c>
      <c r="U757" s="114">
        <v>43321.598707094898</v>
      </c>
      <c r="V757" s="113" t="s">
        <v>4763</v>
      </c>
      <c r="W757" s="113" t="s">
        <v>4764</v>
      </c>
      <c r="X757" s="112" t="b">
        <v>0</v>
      </c>
      <c r="Y757" s="117" t="s">
        <v>1111</v>
      </c>
    </row>
    <row r="758" spans="1:25" ht="14.6" hidden="1" x14ac:dyDescent="0.4">
      <c r="A758" s="113" t="s">
        <v>742</v>
      </c>
      <c r="B758" s="113" t="s">
        <v>743</v>
      </c>
      <c r="C758" s="113" t="s">
        <v>743</v>
      </c>
      <c r="D758" s="112" t="b">
        <f t="shared" si="11"/>
        <v>1</v>
      </c>
      <c r="E758" s="113" t="s">
        <v>3106</v>
      </c>
      <c r="F758" s="113" t="s">
        <v>1160</v>
      </c>
      <c r="G758" s="113" t="s">
        <v>1161</v>
      </c>
      <c r="H758" s="113" t="s">
        <v>3132</v>
      </c>
      <c r="I758" s="113" t="s">
        <v>4760</v>
      </c>
      <c r="J758" s="113" t="s">
        <v>1196</v>
      </c>
      <c r="K758" s="113" t="s">
        <v>1595</v>
      </c>
      <c r="L758" s="113" t="s">
        <v>3515</v>
      </c>
      <c r="M758" s="113" t="s">
        <v>2076</v>
      </c>
      <c r="N758" s="113" t="s">
        <v>3108</v>
      </c>
      <c r="O758" s="113" t="s">
        <v>2722</v>
      </c>
      <c r="P758" s="113" t="s">
        <v>2722</v>
      </c>
      <c r="Q758" s="113" t="s">
        <v>3106</v>
      </c>
      <c r="R758" s="113" t="s">
        <v>4762</v>
      </c>
      <c r="S758" s="114">
        <v>43313</v>
      </c>
      <c r="U758" s="114">
        <v>43321.598707094898</v>
      </c>
      <c r="V758" s="113" t="s">
        <v>4763</v>
      </c>
      <c r="W758" s="113" t="s">
        <v>4764</v>
      </c>
      <c r="X758" s="112" t="b">
        <v>0</v>
      </c>
      <c r="Y758" s="117" t="s">
        <v>1111</v>
      </c>
    </row>
    <row r="759" spans="1:25" ht="14.6" hidden="1" x14ac:dyDescent="0.4">
      <c r="A759" s="113" t="s">
        <v>742</v>
      </c>
      <c r="B759" s="113" t="s">
        <v>743</v>
      </c>
      <c r="C759" s="113" t="s">
        <v>743</v>
      </c>
      <c r="D759" s="112" t="b">
        <f t="shared" si="11"/>
        <v>1</v>
      </c>
      <c r="E759" s="113" t="s">
        <v>3106</v>
      </c>
      <c r="F759" s="113" t="s">
        <v>1160</v>
      </c>
      <c r="G759" s="113" t="s">
        <v>1161</v>
      </c>
      <c r="H759" s="113" t="s">
        <v>3132</v>
      </c>
      <c r="I759" s="113" t="s">
        <v>4760</v>
      </c>
      <c r="J759" s="113" t="s">
        <v>1258</v>
      </c>
      <c r="K759" s="113" t="s">
        <v>1274</v>
      </c>
      <c r="L759" s="113" t="s">
        <v>3521</v>
      </c>
      <c r="M759" s="113" t="s">
        <v>2079</v>
      </c>
      <c r="N759" s="113" t="s">
        <v>3108</v>
      </c>
      <c r="O759" s="113" t="s">
        <v>2722</v>
      </c>
      <c r="P759" s="113" t="s">
        <v>2722</v>
      </c>
      <c r="Q759" s="113" t="s">
        <v>3106</v>
      </c>
      <c r="R759" s="113" t="s">
        <v>4762</v>
      </c>
      <c r="S759" s="114">
        <v>43313</v>
      </c>
      <c r="U759" s="114">
        <v>43321.598707094898</v>
      </c>
      <c r="V759" s="113" t="s">
        <v>4763</v>
      </c>
      <c r="W759" s="113" t="s">
        <v>4764</v>
      </c>
      <c r="X759" s="112" t="b">
        <v>0</v>
      </c>
      <c r="Y759" s="117" t="s">
        <v>1111</v>
      </c>
    </row>
    <row r="760" spans="1:25" ht="14.6" hidden="1" x14ac:dyDescent="0.4">
      <c r="A760" s="113" t="s">
        <v>742</v>
      </c>
      <c r="B760" s="113" t="s">
        <v>743</v>
      </c>
      <c r="C760" s="113" t="s">
        <v>743</v>
      </c>
      <c r="D760" s="112" t="b">
        <f t="shared" si="11"/>
        <v>1</v>
      </c>
      <c r="E760" s="113" t="s">
        <v>3106</v>
      </c>
      <c r="F760" s="113" t="s">
        <v>1160</v>
      </c>
      <c r="G760" s="113" t="s">
        <v>1161</v>
      </c>
      <c r="H760" s="113" t="s">
        <v>3132</v>
      </c>
      <c r="I760" s="113" t="s">
        <v>4760</v>
      </c>
      <c r="J760" s="113" t="s">
        <v>1396</v>
      </c>
      <c r="K760" s="113" t="s">
        <v>1397</v>
      </c>
      <c r="L760" s="113" t="s">
        <v>3176</v>
      </c>
      <c r="M760" s="113" t="s">
        <v>2075</v>
      </c>
      <c r="N760" s="113" t="s">
        <v>3108</v>
      </c>
      <c r="O760" s="113" t="s">
        <v>2722</v>
      </c>
      <c r="P760" s="113" t="s">
        <v>2722</v>
      </c>
      <c r="Q760" s="113" t="s">
        <v>3106</v>
      </c>
      <c r="R760" s="113" t="s">
        <v>4762</v>
      </c>
      <c r="S760" s="114">
        <v>43313</v>
      </c>
      <c r="U760" s="114">
        <v>43321.598707094898</v>
      </c>
      <c r="V760" s="113" t="s">
        <v>4763</v>
      </c>
      <c r="W760" s="113" t="s">
        <v>4764</v>
      </c>
      <c r="X760" s="112" t="b">
        <v>0</v>
      </c>
      <c r="Y760" s="117" t="s">
        <v>1111</v>
      </c>
    </row>
    <row r="761" spans="1:25" ht="14.6" hidden="1" x14ac:dyDescent="0.4">
      <c r="A761" s="113" t="s">
        <v>742</v>
      </c>
      <c r="B761" s="113" t="s">
        <v>743</v>
      </c>
      <c r="C761" s="113" t="s">
        <v>743</v>
      </c>
      <c r="D761" s="112" t="b">
        <f t="shared" si="11"/>
        <v>1</v>
      </c>
      <c r="E761" s="113" t="s">
        <v>3106</v>
      </c>
      <c r="F761" s="113" t="s">
        <v>1160</v>
      </c>
      <c r="G761" s="113" t="s">
        <v>1161</v>
      </c>
      <c r="H761" s="113" t="s">
        <v>3132</v>
      </c>
      <c r="I761" s="113" t="s">
        <v>4760</v>
      </c>
      <c r="J761" s="113" t="s">
        <v>1367</v>
      </c>
      <c r="K761" s="113" t="s">
        <v>1905</v>
      </c>
      <c r="L761" s="113" t="s">
        <v>3417</v>
      </c>
      <c r="M761" s="113" t="s">
        <v>2080</v>
      </c>
      <c r="N761" s="113" t="s">
        <v>3108</v>
      </c>
      <c r="O761" s="113" t="s">
        <v>2722</v>
      </c>
      <c r="P761" s="113" t="s">
        <v>2722</v>
      </c>
      <c r="Q761" s="113" t="s">
        <v>3106</v>
      </c>
      <c r="R761" s="113" t="s">
        <v>4762</v>
      </c>
      <c r="S761" s="114">
        <v>43313</v>
      </c>
      <c r="U761" s="114">
        <v>43321.598707094898</v>
      </c>
      <c r="V761" s="113" t="s">
        <v>4763</v>
      </c>
      <c r="W761" s="113" t="s">
        <v>4764</v>
      </c>
      <c r="X761" s="112" t="b">
        <v>0</v>
      </c>
      <c r="Y761" s="117" t="s">
        <v>1111</v>
      </c>
    </row>
    <row r="762" spans="1:25" ht="14.6" hidden="1" x14ac:dyDescent="0.4">
      <c r="A762" s="113" t="s">
        <v>742</v>
      </c>
      <c r="B762" s="113" t="s">
        <v>743</v>
      </c>
      <c r="C762" s="113" t="s">
        <v>743</v>
      </c>
      <c r="D762" s="112" t="b">
        <f t="shared" si="11"/>
        <v>1</v>
      </c>
      <c r="E762" s="113" t="s">
        <v>3106</v>
      </c>
      <c r="F762" s="113" t="s">
        <v>1160</v>
      </c>
      <c r="G762" s="113" t="s">
        <v>1161</v>
      </c>
      <c r="H762" s="113" t="s">
        <v>3132</v>
      </c>
      <c r="I762" s="113" t="s">
        <v>4760</v>
      </c>
      <c r="J762" s="113" t="s">
        <v>1639</v>
      </c>
      <c r="K762" s="113" t="s">
        <v>1640</v>
      </c>
      <c r="L762" s="113" t="s">
        <v>3794</v>
      </c>
      <c r="M762" s="113" t="s">
        <v>2078</v>
      </c>
      <c r="N762" s="113" t="s">
        <v>3108</v>
      </c>
      <c r="O762" s="113" t="s">
        <v>2722</v>
      </c>
      <c r="P762" s="113" t="s">
        <v>2722</v>
      </c>
      <c r="Q762" s="113" t="s">
        <v>3106</v>
      </c>
      <c r="R762" s="113" t="s">
        <v>4762</v>
      </c>
      <c r="S762" s="114">
        <v>43313</v>
      </c>
      <c r="U762" s="114">
        <v>43321.598707094898</v>
      </c>
      <c r="V762" s="113" t="s">
        <v>4763</v>
      </c>
      <c r="W762" s="113" t="s">
        <v>4764</v>
      </c>
      <c r="X762" s="112" t="b">
        <v>0</v>
      </c>
      <c r="Y762" s="117" t="s">
        <v>1111</v>
      </c>
    </row>
    <row r="763" spans="1:25" ht="14.6" hidden="1" x14ac:dyDescent="0.4">
      <c r="A763" s="113" t="s">
        <v>742</v>
      </c>
      <c r="B763" s="113" t="s">
        <v>743</v>
      </c>
      <c r="C763" s="113" t="s">
        <v>743</v>
      </c>
      <c r="D763" s="112" t="b">
        <f t="shared" si="11"/>
        <v>1</v>
      </c>
      <c r="E763" s="113" t="s">
        <v>3106</v>
      </c>
      <c r="F763" s="113" t="s">
        <v>1160</v>
      </c>
      <c r="G763" s="113" t="s">
        <v>1161</v>
      </c>
      <c r="H763" s="113" t="s">
        <v>3132</v>
      </c>
      <c r="I763" s="113" t="s">
        <v>4760</v>
      </c>
      <c r="J763" s="113" t="s">
        <v>1160</v>
      </c>
      <c r="K763" s="113" t="s">
        <v>1183</v>
      </c>
      <c r="L763" s="113" t="s">
        <v>3113</v>
      </c>
      <c r="M763" s="113" t="s">
        <v>1323</v>
      </c>
      <c r="N763" s="113" t="s">
        <v>3108</v>
      </c>
      <c r="O763" s="113" t="s">
        <v>2722</v>
      </c>
      <c r="P763" s="113" t="s">
        <v>2722</v>
      </c>
      <c r="Q763" s="113" t="s">
        <v>3106</v>
      </c>
      <c r="R763" s="113" t="s">
        <v>4762</v>
      </c>
      <c r="S763" s="114">
        <v>43313</v>
      </c>
      <c r="U763" s="114">
        <v>43321.598707094898</v>
      </c>
      <c r="V763" s="113" t="s">
        <v>4763</v>
      </c>
      <c r="W763" s="113" t="s">
        <v>4764</v>
      </c>
      <c r="X763" s="112" t="b">
        <v>0</v>
      </c>
      <c r="Y763" s="117" t="s">
        <v>1111</v>
      </c>
    </row>
    <row r="764" spans="1:25" ht="14.6" hidden="1" x14ac:dyDescent="0.4">
      <c r="A764" s="113" t="s">
        <v>341</v>
      </c>
      <c r="B764" s="113" t="s">
        <v>342</v>
      </c>
      <c r="C764" s="113" t="s">
        <v>342</v>
      </c>
      <c r="D764" s="112" t="b">
        <f t="shared" si="11"/>
        <v>1</v>
      </c>
      <c r="E764" s="113" t="s">
        <v>3106</v>
      </c>
      <c r="F764" s="113" t="s">
        <v>1372</v>
      </c>
      <c r="G764" s="113" t="s">
        <v>1459</v>
      </c>
      <c r="H764" s="113" t="s">
        <v>3288</v>
      </c>
      <c r="I764" s="113" t="s">
        <v>3526</v>
      </c>
      <c r="J764" s="113" t="s">
        <v>1372</v>
      </c>
      <c r="K764" s="113" t="s">
        <v>1459</v>
      </c>
      <c r="L764" s="113" t="s">
        <v>3288</v>
      </c>
      <c r="M764" s="113" t="s">
        <v>1553</v>
      </c>
      <c r="N764" s="113" t="s">
        <v>3108</v>
      </c>
      <c r="O764" s="113" t="s">
        <v>2722</v>
      </c>
      <c r="P764" s="113" t="s">
        <v>2722</v>
      </c>
      <c r="Q764" s="113" t="s">
        <v>3106</v>
      </c>
      <c r="R764" s="113" t="s">
        <v>4765</v>
      </c>
      <c r="S764" s="114">
        <v>43313</v>
      </c>
      <c r="U764" s="114">
        <v>43321.598707094898</v>
      </c>
      <c r="V764" s="113" t="s">
        <v>3528</v>
      </c>
      <c r="W764" s="113" t="s">
        <v>3529</v>
      </c>
      <c r="X764" s="112" t="b">
        <v>1</v>
      </c>
    </row>
    <row r="765" spans="1:25" ht="14.6" hidden="1" x14ac:dyDescent="0.4">
      <c r="A765" s="113" t="s">
        <v>964</v>
      </c>
      <c r="B765" s="113" t="s">
        <v>965</v>
      </c>
      <c r="C765" s="113" t="s">
        <v>965</v>
      </c>
      <c r="D765" s="112" t="b">
        <f t="shared" si="11"/>
        <v>1</v>
      </c>
      <c r="E765" s="113" t="s">
        <v>3106</v>
      </c>
      <c r="F765" s="113" t="s">
        <v>1258</v>
      </c>
      <c r="G765" s="113" t="s">
        <v>1982</v>
      </c>
      <c r="H765" s="113" t="s">
        <v>4766</v>
      </c>
      <c r="I765" s="113" t="s">
        <v>4767</v>
      </c>
      <c r="J765" s="113" t="s">
        <v>1258</v>
      </c>
      <c r="K765" s="113" t="s">
        <v>1982</v>
      </c>
      <c r="L765" s="113" t="s">
        <v>4216</v>
      </c>
      <c r="M765" s="113" t="s">
        <v>2254</v>
      </c>
      <c r="N765" s="113" t="s">
        <v>3108</v>
      </c>
      <c r="O765" s="113" t="s">
        <v>2722</v>
      </c>
      <c r="P765" s="113" t="s">
        <v>2722</v>
      </c>
      <c r="Q765" s="113" t="s">
        <v>3106</v>
      </c>
      <c r="R765" s="113" t="s">
        <v>4768</v>
      </c>
      <c r="S765" s="114">
        <v>43313</v>
      </c>
      <c r="U765" s="114">
        <v>43321.598707094898</v>
      </c>
      <c r="V765" s="113" t="s">
        <v>4769</v>
      </c>
      <c r="W765" s="113" t="s">
        <v>4770</v>
      </c>
      <c r="X765" s="112" t="b">
        <v>0</v>
      </c>
      <c r="Y765" s="117" t="s">
        <v>1101</v>
      </c>
    </row>
    <row r="766" spans="1:25" ht="14.6" hidden="1" x14ac:dyDescent="0.4">
      <c r="A766" s="113" t="s">
        <v>11</v>
      </c>
      <c r="B766" s="113" t="s">
        <v>12</v>
      </c>
      <c r="C766" s="113" t="s">
        <v>12</v>
      </c>
      <c r="D766" s="112" t="b">
        <f t="shared" si="11"/>
        <v>1</v>
      </c>
      <c r="E766" s="113" t="s">
        <v>3106</v>
      </c>
      <c r="F766" s="113" t="s">
        <v>1160</v>
      </c>
      <c r="G766" s="113" t="s">
        <v>1166</v>
      </c>
      <c r="H766" s="113" t="s">
        <v>3128</v>
      </c>
      <c r="I766" s="113" t="s">
        <v>1171</v>
      </c>
      <c r="J766" s="113" t="s">
        <v>1160</v>
      </c>
      <c r="K766" s="113" t="s">
        <v>1166</v>
      </c>
      <c r="L766" s="113" t="s">
        <v>3128</v>
      </c>
      <c r="M766" s="113" t="s">
        <v>1171</v>
      </c>
      <c r="N766" s="113" t="s">
        <v>3108</v>
      </c>
      <c r="O766" s="113" t="s">
        <v>2722</v>
      </c>
      <c r="P766" s="113" t="s">
        <v>2722</v>
      </c>
      <c r="Q766" s="113" t="s">
        <v>3106</v>
      </c>
      <c r="R766" s="113" t="s">
        <v>4771</v>
      </c>
      <c r="S766" s="114">
        <v>43313</v>
      </c>
      <c r="U766" s="114">
        <v>43321.598707094898</v>
      </c>
      <c r="V766" s="113" t="s">
        <v>4772</v>
      </c>
      <c r="W766" s="113" t="s">
        <v>4773</v>
      </c>
      <c r="X766" s="112" t="b">
        <v>1</v>
      </c>
      <c r="Y766" s="129" t="s">
        <v>1101</v>
      </c>
    </row>
    <row r="767" spans="1:25" ht="14.6" hidden="1" x14ac:dyDescent="0.4">
      <c r="A767" s="113" t="s">
        <v>367</v>
      </c>
      <c r="B767" s="113" t="s">
        <v>368</v>
      </c>
      <c r="C767" s="113" t="s">
        <v>368</v>
      </c>
      <c r="D767" s="112" t="b">
        <f t="shared" si="11"/>
        <v>1</v>
      </c>
      <c r="E767" s="113" t="s">
        <v>3106</v>
      </c>
      <c r="F767" s="113" t="s">
        <v>1258</v>
      </c>
      <c r="G767" s="113" t="s">
        <v>1338</v>
      </c>
      <c r="H767" s="113" t="s">
        <v>3377</v>
      </c>
      <c r="I767" s="113" t="s">
        <v>3378</v>
      </c>
      <c r="J767" s="113" t="s">
        <v>1258</v>
      </c>
      <c r="K767" s="113" t="s">
        <v>1338</v>
      </c>
      <c r="L767" s="113" t="s">
        <v>3377</v>
      </c>
      <c r="M767" s="113" t="s">
        <v>1574</v>
      </c>
      <c r="N767" s="113" t="s">
        <v>3108</v>
      </c>
      <c r="O767" s="113" t="s">
        <v>2722</v>
      </c>
      <c r="P767" s="113" t="s">
        <v>2722</v>
      </c>
      <c r="Q767" s="113" t="s">
        <v>3106</v>
      </c>
      <c r="R767" s="113" t="s">
        <v>4774</v>
      </c>
      <c r="S767" s="114">
        <v>43313</v>
      </c>
      <c r="U767" s="114">
        <v>43321.598707094898</v>
      </c>
      <c r="V767" s="113" t="s">
        <v>3380</v>
      </c>
      <c r="W767" s="113" t="s">
        <v>3381</v>
      </c>
      <c r="X767" s="112" t="b">
        <v>1</v>
      </c>
    </row>
    <row r="768" spans="1:25" ht="14.6" hidden="1" x14ac:dyDescent="0.4">
      <c r="A768" s="113" t="s">
        <v>922</v>
      </c>
      <c r="B768" s="113" t="s">
        <v>923</v>
      </c>
      <c r="C768" s="113" t="s">
        <v>923</v>
      </c>
      <c r="D768" s="112" t="b">
        <f t="shared" si="11"/>
        <v>1</v>
      </c>
      <c r="E768" s="113" t="s">
        <v>3106</v>
      </c>
      <c r="F768" s="113" t="s">
        <v>1196</v>
      </c>
      <c r="G768" s="113" t="s">
        <v>1477</v>
      </c>
      <c r="H768" s="113" t="s">
        <v>3513</v>
      </c>
      <c r="I768" s="113" t="s">
        <v>4775</v>
      </c>
      <c r="J768" s="113" t="s">
        <v>1196</v>
      </c>
      <c r="K768" s="113" t="s">
        <v>1603</v>
      </c>
      <c r="L768" s="113" t="s">
        <v>3519</v>
      </c>
      <c r="M768" s="113" t="s">
        <v>2217</v>
      </c>
      <c r="N768" s="113" t="s">
        <v>3108</v>
      </c>
      <c r="O768" s="113" t="s">
        <v>2722</v>
      </c>
      <c r="P768" s="113" t="s">
        <v>2722</v>
      </c>
      <c r="Q768" s="113" t="s">
        <v>3106</v>
      </c>
      <c r="R768" s="113" t="s">
        <v>4776</v>
      </c>
      <c r="S768" s="114">
        <v>43313</v>
      </c>
      <c r="U768" s="114">
        <v>43321.598707094898</v>
      </c>
      <c r="V768" s="113" t="s">
        <v>4777</v>
      </c>
      <c r="W768" s="113" t="s">
        <v>4778</v>
      </c>
      <c r="X768" s="112" t="b">
        <v>1</v>
      </c>
    </row>
    <row r="769" spans="1:25" ht="14.6" hidden="1" x14ac:dyDescent="0.4">
      <c r="A769" s="113" t="s">
        <v>110</v>
      </c>
      <c r="B769" s="113" t="s">
        <v>111</v>
      </c>
      <c r="C769" s="113" t="s">
        <v>111</v>
      </c>
      <c r="D769" s="112" t="b">
        <f t="shared" si="11"/>
        <v>1</v>
      </c>
      <c r="E769" s="113" t="s">
        <v>3106</v>
      </c>
      <c r="F769" s="113" t="s">
        <v>1160</v>
      </c>
      <c r="G769" s="113" t="s">
        <v>1187</v>
      </c>
      <c r="H769" s="113" t="s">
        <v>3118</v>
      </c>
      <c r="I769" s="113" t="s">
        <v>4779</v>
      </c>
      <c r="J769" s="113" t="s">
        <v>1160</v>
      </c>
      <c r="K769" s="113" t="s">
        <v>1187</v>
      </c>
      <c r="L769" s="113" t="s">
        <v>3118</v>
      </c>
      <c r="M769" s="113" t="s">
        <v>1283</v>
      </c>
      <c r="N769" s="113" t="s">
        <v>3108</v>
      </c>
      <c r="O769" s="113" t="s">
        <v>2722</v>
      </c>
      <c r="P769" s="113" t="s">
        <v>2722</v>
      </c>
      <c r="Q769" s="113" t="s">
        <v>3106</v>
      </c>
      <c r="R769" s="113" t="s">
        <v>4780</v>
      </c>
      <c r="S769" s="114">
        <v>43313</v>
      </c>
      <c r="U769" s="114">
        <v>43321.598707094898</v>
      </c>
      <c r="V769" s="113" t="s">
        <v>4781</v>
      </c>
      <c r="W769" s="113" t="s">
        <v>4782</v>
      </c>
      <c r="X769" s="112" t="b">
        <v>0</v>
      </c>
      <c r="Y769" s="117" t="s">
        <v>1054</v>
      </c>
    </row>
    <row r="770" spans="1:25" ht="14.6" hidden="1" x14ac:dyDescent="0.4">
      <c r="A770" s="113" t="s">
        <v>813</v>
      </c>
      <c r="B770" s="113" t="s">
        <v>814</v>
      </c>
      <c r="C770" s="113" t="s">
        <v>814</v>
      </c>
      <c r="D770" s="112" t="b">
        <f t="shared" si="11"/>
        <v>1</v>
      </c>
      <c r="E770" s="113" t="s">
        <v>3106</v>
      </c>
      <c r="F770" s="113" t="s">
        <v>1160</v>
      </c>
      <c r="G770" s="113" t="s">
        <v>1246</v>
      </c>
      <c r="H770" s="113" t="s">
        <v>3107</v>
      </c>
      <c r="I770" s="113" t="s">
        <v>4783</v>
      </c>
      <c r="J770" s="113" t="s">
        <v>1372</v>
      </c>
      <c r="K770" s="113" t="s">
        <v>1718</v>
      </c>
      <c r="L770" s="113" t="s">
        <v>3252</v>
      </c>
      <c r="M770" s="113" t="s">
        <v>2131</v>
      </c>
      <c r="N770" s="113" t="s">
        <v>3108</v>
      </c>
      <c r="O770" s="113" t="s">
        <v>3154</v>
      </c>
      <c r="P770" s="113" t="s">
        <v>3155</v>
      </c>
      <c r="Q770" s="113" t="s">
        <v>3106</v>
      </c>
      <c r="R770" s="113" t="s">
        <v>4784</v>
      </c>
      <c r="S770" s="114">
        <v>43313</v>
      </c>
      <c r="U770" s="114">
        <v>43313.462045289401</v>
      </c>
      <c r="V770" s="113" t="s">
        <v>4785</v>
      </c>
      <c r="W770" s="113" t="s">
        <v>4786</v>
      </c>
      <c r="X770" s="112" t="b">
        <v>1</v>
      </c>
      <c r="Y770" s="117" t="s">
        <v>1103</v>
      </c>
    </row>
    <row r="771" spans="1:25" ht="14.6" hidden="1" x14ac:dyDescent="0.4">
      <c r="A771" s="113" t="s">
        <v>813</v>
      </c>
      <c r="B771" s="113" t="s">
        <v>814</v>
      </c>
      <c r="C771" s="113" t="s">
        <v>814</v>
      </c>
      <c r="D771" s="112" t="b">
        <f t="shared" ref="D771:D834" si="12">B771=C771</f>
        <v>1</v>
      </c>
      <c r="E771" s="113" t="s">
        <v>3106</v>
      </c>
      <c r="F771" s="113" t="s">
        <v>1160</v>
      </c>
      <c r="G771" s="113" t="s">
        <v>1246</v>
      </c>
      <c r="H771" s="113" t="s">
        <v>3107</v>
      </c>
      <c r="I771" s="113" t="s">
        <v>4783</v>
      </c>
      <c r="J771" s="113" t="s">
        <v>1372</v>
      </c>
      <c r="K771" s="113" t="s">
        <v>1718</v>
      </c>
      <c r="L771" s="113" t="s">
        <v>3252</v>
      </c>
      <c r="M771" s="113" t="s">
        <v>2131</v>
      </c>
      <c r="N771" s="113" t="s">
        <v>3108</v>
      </c>
      <c r="O771" s="113" t="s">
        <v>2711</v>
      </c>
      <c r="P771" s="113" t="s">
        <v>2711</v>
      </c>
      <c r="Q771" s="113" t="s">
        <v>3106</v>
      </c>
      <c r="R771" s="113" t="s">
        <v>4787</v>
      </c>
      <c r="S771" s="114">
        <v>43313</v>
      </c>
      <c r="U771" s="114">
        <v>43313.453973263902</v>
      </c>
      <c r="V771" s="113" t="s">
        <v>4785</v>
      </c>
      <c r="W771" s="113" t="s">
        <v>4786</v>
      </c>
      <c r="X771" s="112" t="b">
        <v>1</v>
      </c>
      <c r="Y771" s="117" t="s">
        <v>1103</v>
      </c>
    </row>
    <row r="772" spans="1:25" ht="14.6" hidden="1" x14ac:dyDescent="0.4">
      <c r="A772" s="113" t="s">
        <v>98</v>
      </c>
      <c r="B772" s="113" t="s">
        <v>99</v>
      </c>
      <c r="C772" s="113" t="s">
        <v>99</v>
      </c>
      <c r="D772" s="112" t="b">
        <f t="shared" si="12"/>
        <v>1</v>
      </c>
      <c r="E772" s="113" t="s">
        <v>3106</v>
      </c>
      <c r="F772" s="113" t="s">
        <v>1160</v>
      </c>
      <c r="G772" s="113" t="s">
        <v>1228</v>
      </c>
      <c r="H772" s="113" t="s">
        <v>3247</v>
      </c>
      <c r="I772" s="113" t="s">
        <v>3842</v>
      </c>
      <c r="J772" s="113" t="s">
        <v>1160</v>
      </c>
      <c r="K772" s="113" t="s">
        <v>1228</v>
      </c>
      <c r="L772" s="113" t="s">
        <v>3247</v>
      </c>
      <c r="M772" s="113" t="s">
        <v>1270</v>
      </c>
      <c r="N772" s="113" t="s">
        <v>3108</v>
      </c>
      <c r="O772" s="113" t="s">
        <v>2711</v>
      </c>
      <c r="P772" s="113" t="s">
        <v>2711</v>
      </c>
      <c r="Q772" s="113" t="s">
        <v>3106</v>
      </c>
      <c r="R772" s="113" t="s">
        <v>4788</v>
      </c>
      <c r="S772" s="114">
        <v>43313</v>
      </c>
      <c r="U772" s="114">
        <v>43312.689081169003</v>
      </c>
      <c r="V772" s="113" t="s">
        <v>3844</v>
      </c>
      <c r="W772" s="113" t="s">
        <v>3845</v>
      </c>
      <c r="X772" s="112" t="b">
        <v>1</v>
      </c>
      <c r="Y772" s="117" t="s">
        <v>1089</v>
      </c>
    </row>
    <row r="773" spans="1:25" ht="14.6" hidden="1" x14ac:dyDescent="0.4">
      <c r="A773" s="113" t="s">
        <v>461</v>
      </c>
      <c r="B773" s="113" t="s">
        <v>462</v>
      </c>
      <c r="C773" s="113" t="s">
        <v>462</v>
      </c>
      <c r="D773" s="112" t="b">
        <f t="shared" si="12"/>
        <v>1</v>
      </c>
      <c r="E773" s="113" t="s">
        <v>3106</v>
      </c>
      <c r="F773" s="113" t="s">
        <v>1452</v>
      </c>
      <c r="G773" s="113" t="s">
        <v>1691</v>
      </c>
      <c r="H773" s="113" t="s">
        <v>3509</v>
      </c>
      <c r="I773" s="113" t="s">
        <v>3510</v>
      </c>
      <c r="J773" s="113" t="s">
        <v>1452</v>
      </c>
      <c r="K773" s="113" t="s">
        <v>1691</v>
      </c>
      <c r="L773" s="113" t="s">
        <v>3509</v>
      </c>
      <c r="M773" s="113" t="s">
        <v>1692</v>
      </c>
      <c r="N773" s="113" t="s">
        <v>3108</v>
      </c>
      <c r="O773" s="113" t="s">
        <v>2711</v>
      </c>
      <c r="P773" s="113" t="s">
        <v>2711</v>
      </c>
      <c r="Q773" s="113" t="s">
        <v>3106</v>
      </c>
      <c r="R773" s="113" t="s">
        <v>4789</v>
      </c>
      <c r="S773" s="114">
        <v>43313</v>
      </c>
      <c r="U773" s="114">
        <v>43312.689081169003</v>
      </c>
      <c r="V773" s="113" t="s">
        <v>3512</v>
      </c>
      <c r="W773" s="113"/>
      <c r="X773" s="112" t="b">
        <v>1</v>
      </c>
      <c r="Y773" s="112" t="s">
        <v>1054</v>
      </c>
    </row>
    <row r="774" spans="1:25" ht="14.6" hidden="1" x14ac:dyDescent="0.4">
      <c r="A774" s="113" t="s">
        <v>887</v>
      </c>
      <c r="B774" s="113" t="s">
        <v>888</v>
      </c>
      <c r="C774" s="113" t="s">
        <v>888</v>
      </c>
      <c r="D774" s="112" t="b">
        <f t="shared" si="12"/>
        <v>1</v>
      </c>
      <c r="E774" s="113" t="s">
        <v>3106</v>
      </c>
      <c r="F774" s="113" t="s">
        <v>1452</v>
      </c>
      <c r="G774" s="113" t="s">
        <v>1453</v>
      </c>
      <c r="H774" s="113" t="s">
        <v>3143</v>
      </c>
      <c r="I774" s="113" t="s">
        <v>3829</v>
      </c>
      <c r="J774" s="113" t="s">
        <v>1452</v>
      </c>
      <c r="K774" s="113" t="s">
        <v>1453</v>
      </c>
      <c r="L774" s="113" t="s">
        <v>3143</v>
      </c>
      <c r="M774" s="113" t="s">
        <v>2191</v>
      </c>
      <c r="N774" s="113" t="s">
        <v>3108</v>
      </c>
      <c r="O774" s="113" t="s">
        <v>2711</v>
      </c>
      <c r="P774" s="113" t="s">
        <v>2711</v>
      </c>
      <c r="Q774" s="113" t="s">
        <v>3106</v>
      </c>
      <c r="R774" s="113" t="s">
        <v>4790</v>
      </c>
      <c r="S774" s="114">
        <v>43313</v>
      </c>
      <c r="U774" s="114">
        <v>43312.689081169003</v>
      </c>
      <c r="V774" s="113" t="s">
        <v>3831</v>
      </c>
      <c r="W774" s="113" t="s">
        <v>3832</v>
      </c>
      <c r="X774" s="112" t="b">
        <v>0</v>
      </c>
      <c r="Y774" s="117"/>
    </row>
    <row r="775" spans="1:25" ht="14.6" hidden="1" x14ac:dyDescent="0.4">
      <c r="A775" s="113" t="s">
        <v>879</v>
      </c>
      <c r="B775" s="113" t="s">
        <v>880</v>
      </c>
      <c r="C775" s="113" t="s">
        <v>880</v>
      </c>
      <c r="D775" s="112" t="b">
        <f t="shared" si="12"/>
        <v>1</v>
      </c>
      <c r="E775" s="113" t="s">
        <v>3106</v>
      </c>
      <c r="F775" s="113" t="s">
        <v>1452</v>
      </c>
      <c r="G775" s="113" t="s">
        <v>1453</v>
      </c>
      <c r="H775" s="113" t="s">
        <v>3143</v>
      </c>
      <c r="I775" s="113" t="s">
        <v>3838</v>
      </c>
      <c r="J775" s="113" t="s">
        <v>1452</v>
      </c>
      <c r="K775" s="113" t="s">
        <v>1453</v>
      </c>
      <c r="L775" s="113" t="s">
        <v>3143</v>
      </c>
      <c r="M775" s="113" t="s">
        <v>2185</v>
      </c>
      <c r="N775" s="113" t="s">
        <v>3108</v>
      </c>
      <c r="O775" s="113" t="s">
        <v>2711</v>
      </c>
      <c r="P775" s="113" t="s">
        <v>2711</v>
      </c>
      <c r="Q775" s="113" t="s">
        <v>3106</v>
      </c>
      <c r="R775" s="113" t="s">
        <v>4791</v>
      </c>
      <c r="S775" s="114">
        <v>43313</v>
      </c>
      <c r="U775" s="114">
        <v>43312.689081169003</v>
      </c>
      <c r="V775" s="113" t="s">
        <v>3840</v>
      </c>
      <c r="W775" s="113" t="s">
        <v>3841</v>
      </c>
      <c r="X775" s="112" t="b">
        <v>1</v>
      </c>
    </row>
    <row r="776" spans="1:25" ht="14.6" hidden="1" x14ac:dyDescent="0.4">
      <c r="A776" s="113" t="s">
        <v>283</v>
      </c>
      <c r="B776" s="113" t="s">
        <v>284</v>
      </c>
      <c r="C776" s="113" t="s">
        <v>284</v>
      </c>
      <c r="D776" s="112" t="b">
        <f t="shared" si="12"/>
        <v>1</v>
      </c>
      <c r="E776" s="113" t="s">
        <v>3106</v>
      </c>
      <c r="F776" s="113" t="s">
        <v>1452</v>
      </c>
      <c r="G776" s="113" t="s">
        <v>1453</v>
      </c>
      <c r="H776" s="113" t="s">
        <v>3143</v>
      </c>
      <c r="I776" s="113" t="s">
        <v>1493</v>
      </c>
      <c r="J776" s="113" t="s">
        <v>1452</v>
      </c>
      <c r="K776" s="113" t="s">
        <v>1453</v>
      </c>
      <c r="L776" s="113" t="s">
        <v>3143</v>
      </c>
      <c r="M776" s="113" t="s">
        <v>1493</v>
      </c>
      <c r="N776" s="113" t="s">
        <v>3108</v>
      </c>
      <c r="O776" s="113" t="s">
        <v>2711</v>
      </c>
      <c r="P776" s="113" t="s">
        <v>2711</v>
      </c>
      <c r="Q776" s="113" t="s">
        <v>3106</v>
      </c>
      <c r="R776" s="113" t="s">
        <v>4792</v>
      </c>
      <c r="S776" s="114">
        <v>43313</v>
      </c>
      <c r="U776" s="114">
        <v>43312.689081169003</v>
      </c>
      <c r="V776" s="113" t="s">
        <v>3800</v>
      </c>
      <c r="W776" s="113" t="s">
        <v>3801</v>
      </c>
      <c r="X776" s="112" t="b">
        <v>1</v>
      </c>
    </row>
    <row r="777" spans="1:25" ht="14.6" hidden="1" x14ac:dyDescent="0.4">
      <c r="A777" s="113" t="s">
        <v>345</v>
      </c>
      <c r="B777" s="113" t="s">
        <v>346</v>
      </c>
      <c r="C777" s="113" t="s">
        <v>346</v>
      </c>
      <c r="D777" s="112" t="b">
        <f t="shared" si="12"/>
        <v>1</v>
      </c>
      <c r="E777" s="113" t="s">
        <v>3106</v>
      </c>
      <c r="F777" s="113" t="s">
        <v>1372</v>
      </c>
      <c r="G777" s="113" t="s">
        <v>1459</v>
      </c>
      <c r="H777" s="113" t="s">
        <v>3288</v>
      </c>
      <c r="I777" s="113" t="s">
        <v>1555</v>
      </c>
      <c r="J777" s="113" t="s">
        <v>1372</v>
      </c>
      <c r="K777" s="113" t="s">
        <v>1459</v>
      </c>
      <c r="L777" s="113" t="s">
        <v>3288</v>
      </c>
      <c r="M777" s="113" t="s">
        <v>1555</v>
      </c>
      <c r="N777" s="113" t="s">
        <v>3108</v>
      </c>
      <c r="O777" s="113" t="s">
        <v>2711</v>
      </c>
      <c r="P777" s="113" t="s">
        <v>2711</v>
      </c>
      <c r="Q777" s="113" t="s">
        <v>3106</v>
      </c>
      <c r="R777" s="113" t="s">
        <v>4793</v>
      </c>
      <c r="S777" s="114">
        <v>43313</v>
      </c>
      <c r="U777" s="114">
        <v>43312.689081169003</v>
      </c>
      <c r="V777" s="113" t="s">
        <v>4794</v>
      </c>
      <c r="W777" s="113" t="s">
        <v>4795</v>
      </c>
      <c r="X777" s="112" t="b">
        <v>1</v>
      </c>
    </row>
    <row r="778" spans="1:25" ht="14.6" hidden="1" x14ac:dyDescent="0.4">
      <c r="A778" s="113" t="s">
        <v>746</v>
      </c>
      <c r="B778" s="113" t="s">
        <v>747</v>
      </c>
      <c r="C778" s="113" t="s">
        <v>747</v>
      </c>
      <c r="D778" s="112" t="b">
        <f t="shared" si="12"/>
        <v>1</v>
      </c>
      <c r="E778" s="113" t="s">
        <v>3106</v>
      </c>
      <c r="F778" s="113" t="s">
        <v>1160</v>
      </c>
      <c r="G778" s="113" t="s">
        <v>1246</v>
      </c>
      <c r="H778" s="113" t="s">
        <v>3107</v>
      </c>
      <c r="I778" s="113" t="s">
        <v>2082</v>
      </c>
      <c r="J778" s="113" t="s">
        <v>1160</v>
      </c>
      <c r="K778" s="113" t="s">
        <v>1246</v>
      </c>
      <c r="L778" s="113" t="s">
        <v>3107</v>
      </c>
      <c r="M778" s="113" t="s">
        <v>2082</v>
      </c>
      <c r="N778" s="113" t="s">
        <v>3108</v>
      </c>
      <c r="O778" s="113" t="s">
        <v>2711</v>
      </c>
      <c r="P778" s="113" t="s">
        <v>2711</v>
      </c>
      <c r="Q778" s="113" t="s">
        <v>3106</v>
      </c>
      <c r="R778" s="113" t="s">
        <v>4796</v>
      </c>
      <c r="S778" s="114">
        <v>43313</v>
      </c>
      <c r="U778" s="114">
        <v>43312.689081169003</v>
      </c>
      <c r="V778" s="113" t="s">
        <v>4797</v>
      </c>
      <c r="W778" s="113" t="s">
        <v>4798</v>
      </c>
      <c r="X778" s="112" t="b">
        <v>1</v>
      </c>
    </row>
    <row r="779" spans="1:25" ht="14.6" hidden="1" x14ac:dyDescent="0.4">
      <c r="A779" s="113" t="s">
        <v>990</v>
      </c>
      <c r="B779" s="113" t="s">
        <v>991</v>
      </c>
      <c r="C779" s="113" t="s">
        <v>991</v>
      </c>
      <c r="D779" s="112" t="b">
        <f t="shared" si="12"/>
        <v>1</v>
      </c>
      <c r="E779" s="113" t="s">
        <v>3106</v>
      </c>
      <c r="F779" s="113" t="s">
        <v>1258</v>
      </c>
      <c r="G779" s="113" t="s">
        <v>1711</v>
      </c>
      <c r="H779" s="113" t="s">
        <v>3395</v>
      </c>
      <c r="I779" s="113" t="s">
        <v>2267</v>
      </c>
      <c r="J779" s="113" t="s">
        <v>1258</v>
      </c>
      <c r="K779" s="113" t="s">
        <v>1711</v>
      </c>
      <c r="L779" s="113" t="s">
        <v>3395</v>
      </c>
      <c r="M779" s="113" t="s">
        <v>2267</v>
      </c>
      <c r="N779" s="113" t="s">
        <v>3108</v>
      </c>
      <c r="O779" s="113" t="s">
        <v>2711</v>
      </c>
      <c r="P779" s="113" t="s">
        <v>2711</v>
      </c>
      <c r="Q779" s="113" t="s">
        <v>3106</v>
      </c>
      <c r="R779" s="113" t="s">
        <v>4799</v>
      </c>
      <c r="S779" s="114">
        <v>43313</v>
      </c>
      <c r="U779" s="114">
        <v>43312.689081169003</v>
      </c>
      <c r="V779" s="113" t="s">
        <v>3881</v>
      </c>
      <c r="W779" s="113" t="s">
        <v>3882</v>
      </c>
      <c r="X779" s="112" t="b">
        <v>1</v>
      </c>
    </row>
    <row r="780" spans="1:25" ht="14.6" hidden="1" x14ac:dyDescent="0.4">
      <c r="A780" s="113" t="s">
        <v>233</v>
      </c>
      <c r="B780" s="113" t="s">
        <v>234</v>
      </c>
      <c r="C780" s="113" t="s">
        <v>234</v>
      </c>
      <c r="D780" s="112" t="b">
        <f t="shared" si="12"/>
        <v>1</v>
      </c>
      <c r="E780" s="113" t="s">
        <v>3106</v>
      </c>
      <c r="F780" s="113" t="s">
        <v>1160</v>
      </c>
      <c r="G780" s="113" t="s">
        <v>1253</v>
      </c>
      <c r="H780" s="113" t="s">
        <v>3207</v>
      </c>
      <c r="I780" s="113" t="s">
        <v>1424</v>
      </c>
      <c r="J780" s="113" t="s">
        <v>1160</v>
      </c>
      <c r="K780" s="113" t="s">
        <v>1253</v>
      </c>
      <c r="L780" s="113" t="s">
        <v>3207</v>
      </c>
      <c r="M780" s="113" t="s">
        <v>1424</v>
      </c>
      <c r="N780" s="113" t="s">
        <v>3108</v>
      </c>
      <c r="O780" s="113" t="s">
        <v>2711</v>
      </c>
      <c r="P780" s="113" t="s">
        <v>2711</v>
      </c>
      <c r="Q780" s="113" t="s">
        <v>3106</v>
      </c>
      <c r="R780" s="113" t="s">
        <v>4800</v>
      </c>
      <c r="S780" s="114">
        <v>43313</v>
      </c>
      <c r="U780" s="114">
        <v>43312.689081169003</v>
      </c>
      <c r="V780" s="113" t="s">
        <v>3870</v>
      </c>
      <c r="W780" s="113" t="s">
        <v>3871</v>
      </c>
      <c r="X780" s="112" t="b">
        <v>1</v>
      </c>
    </row>
    <row r="781" spans="1:25" ht="14.6" hidden="1" x14ac:dyDescent="0.4">
      <c r="A781" s="113" t="s">
        <v>661</v>
      </c>
      <c r="B781" s="113" t="s">
        <v>662</v>
      </c>
      <c r="C781" s="113" t="s">
        <v>662</v>
      </c>
      <c r="D781" s="112" t="b">
        <f t="shared" si="12"/>
        <v>1</v>
      </c>
      <c r="E781" s="113" t="s">
        <v>3106</v>
      </c>
      <c r="F781" s="113" t="s">
        <v>1160</v>
      </c>
      <c r="G781" s="113" t="s">
        <v>1161</v>
      </c>
      <c r="H781" s="113" t="s">
        <v>3132</v>
      </c>
      <c r="I781" s="113" t="s">
        <v>3846</v>
      </c>
      <c r="J781" s="113" t="s">
        <v>1160</v>
      </c>
      <c r="K781" s="113" t="s">
        <v>1161</v>
      </c>
      <c r="L781" s="113" t="s">
        <v>3132</v>
      </c>
      <c r="M781" s="113" t="s">
        <v>2406</v>
      </c>
      <c r="N781" s="113" t="s">
        <v>3108</v>
      </c>
      <c r="O781" s="113" t="s">
        <v>2711</v>
      </c>
      <c r="P781" s="113" t="s">
        <v>2711</v>
      </c>
      <c r="Q781" s="113" t="s">
        <v>3106</v>
      </c>
      <c r="R781" s="113" t="s">
        <v>4801</v>
      </c>
      <c r="S781" s="114">
        <v>43313</v>
      </c>
      <c r="U781" s="114">
        <v>43312.689081169003</v>
      </c>
      <c r="V781" s="113" t="s">
        <v>3848</v>
      </c>
      <c r="W781" s="113" t="s">
        <v>3849</v>
      </c>
      <c r="X781" s="112" t="b">
        <v>1</v>
      </c>
      <c r="Y781" s="129" t="s">
        <v>1101</v>
      </c>
    </row>
    <row r="782" spans="1:25" ht="14.6" hidden="1" x14ac:dyDescent="0.4">
      <c r="A782" s="113" t="s">
        <v>411</v>
      </c>
      <c r="B782" s="113" t="s">
        <v>412</v>
      </c>
      <c r="C782" s="113" t="s">
        <v>412</v>
      </c>
      <c r="D782" s="112" t="b">
        <f t="shared" si="12"/>
        <v>1</v>
      </c>
      <c r="E782" s="113" t="s">
        <v>3106</v>
      </c>
      <c r="F782" s="113" t="s">
        <v>1452</v>
      </c>
      <c r="G782" s="113" t="s">
        <v>1615</v>
      </c>
      <c r="H782" s="113" t="s">
        <v>3872</v>
      </c>
      <c r="I782" s="113" t="s">
        <v>1617</v>
      </c>
      <c r="J782" s="113" t="s">
        <v>1452</v>
      </c>
      <c r="K782" s="113" t="s">
        <v>1615</v>
      </c>
      <c r="L782" s="113" t="s">
        <v>3872</v>
      </c>
      <c r="M782" s="113" t="s">
        <v>1617</v>
      </c>
      <c r="N782" s="113" t="s">
        <v>3108</v>
      </c>
      <c r="O782" s="113" t="s">
        <v>2711</v>
      </c>
      <c r="P782" s="113" t="s">
        <v>2711</v>
      </c>
      <c r="Q782" s="113" t="s">
        <v>3106</v>
      </c>
      <c r="R782" s="113" t="s">
        <v>4802</v>
      </c>
      <c r="S782" s="114">
        <v>43313</v>
      </c>
      <c r="U782" s="114">
        <v>43312.689081169003</v>
      </c>
      <c r="V782" s="113" t="s">
        <v>3874</v>
      </c>
      <c r="W782" s="113" t="s">
        <v>3875</v>
      </c>
      <c r="X782" s="112" t="b">
        <v>1</v>
      </c>
    </row>
    <row r="783" spans="1:25" ht="14.6" hidden="1" x14ac:dyDescent="0.4">
      <c r="A783" s="113" t="s">
        <v>913</v>
      </c>
      <c r="B783" s="113" t="s">
        <v>914</v>
      </c>
      <c r="C783" s="113" t="s">
        <v>914</v>
      </c>
      <c r="D783" s="112" t="b">
        <f t="shared" si="12"/>
        <v>1</v>
      </c>
      <c r="E783" s="113" t="s">
        <v>3106</v>
      </c>
      <c r="F783" s="113" t="s">
        <v>1258</v>
      </c>
      <c r="G783" s="113" t="s">
        <v>1259</v>
      </c>
      <c r="H783" s="113" t="s">
        <v>3115</v>
      </c>
      <c r="I783" s="113" t="s">
        <v>3821</v>
      </c>
      <c r="J783" s="113" t="s">
        <v>1258</v>
      </c>
      <c r="K783" s="113" t="s">
        <v>1259</v>
      </c>
      <c r="L783" s="113" t="s">
        <v>3115</v>
      </c>
      <c r="M783" s="113" t="s">
        <v>2211</v>
      </c>
      <c r="N783" s="113" t="s">
        <v>3108</v>
      </c>
      <c r="O783" s="113" t="s">
        <v>2711</v>
      </c>
      <c r="P783" s="113" t="s">
        <v>2711</v>
      </c>
      <c r="Q783" s="113" t="s">
        <v>3106</v>
      </c>
      <c r="R783" s="113" t="s">
        <v>4803</v>
      </c>
      <c r="S783" s="114">
        <v>43313</v>
      </c>
      <c r="U783" s="114">
        <v>43312.689081169003</v>
      </c>
      <c r="V783" s="113" t="s">
        <v>3823</v>
      </c>
      <c r="W783" s="113" t="s">
        <v>3824</v>
      </c>
      <c r="X783" s="112" t="b">
        <v>1</v>
      </c>
    </row>
    <row r="784" spans="1:25" ht="14.6" hidden="1" x14ac:dyDescent="0.4">
      <c r="A784" s="113" t="s">
        <v>799</v>
      </c>
      <c r="B784" s="113" t="s">
        <v>800</v>
      </c>
      <c r="C784" s="113" t="s">
        <v>800</v>
      </c>
      <c r="D784" s="112" t="b">
        <f t="shared" si="12"/>
        <v>1</v>
      </c>
      <c r="E784" s="113" t="s">
        <v>3106</v>
      </c>
      <c r="F784" s="113" t="s">
        <v>1160</v>
      </c>
      <c r="G784" s="113" t="s">
        <v>1246</v>
      </c>
      <c r="H784" s="113" t="s">
        <v>3107</v>
      </c>
      <c r="I784" s="113" t="s">
        <v>4804</v>
      </c>
      <c r="J784" s="113" t="s">
        <v>1160</v>
      </c>
      <c r="K784" s="113" t="s">
        <v>1179</v>
      </c>
      <c r="L784" s="113" t="s">
        <v>3190</v>
      </c>
      <c r="M784" s="113" t="s">
        <v>2122</v>
      </c>
      <c r="N784" s="113" t="s">
        <v>3108</v>
      </c>
      <c r="O784" s="113" t="s">
        <v>2711</v>
      </c>
      <c r="P784" s="113" t="s">
        <v>2711</v>
      </c>
      <c r="Q784" s="113" t="s">
        <v>3106</v>
      </c>
      <c r="R784" s="113" t="s">
        <v>4805</v>
      </c>
      <c r="S784" s="114">
        <v>43313</v>
      </c>
      <c r="U784" s="114">
        <v>43312.689081169003</v>
      </c>
      <c r="V784" s="113" t="s">
        <v>4806</v>
      </c>
      <c r="W784" s="113" t="s">
        <v>4807</v>
      </c>
      <c r="X784" s="112" t="b">
        <v>1</v>
      </c>
    </row>
    <row r="785" spans="1:25" ht="14.6" hidden="1" x14ac:dyDescent="0.4">
      <c r="A785" s="113" t="s">
        <v>600</v>
      </c>
      <c r="B785" s="113" t="s">
        <v>601</v>
      </c>
      <c r="C785" s="113" t="s">
        <v>601</v>
      </c>
      <c r="D785" s="112" t="b">
        <f t="shared" si="12"/>
        <v>1</v>
      </c>
      <c r="E785" s="113" t="s">
        <v>3106</v>
      </c>
      <c r="F785" s="113" t="s">
        <v>1160</v>
      </c>
      <c r="G785" s="113" t="s">
        <v>1183</v>
      </c>
      <c r="H785" s="113" t="s">
        <v>3113</v>
      </c>
      <c r="I785" s="113" t="s">
        <v>3865</v>
      </c>
      <c r="J785" s="113" t="s">
        <v>1160</v>
      </c>
      <c r="K785" s="113" t="s">
        <v>1161</v>
      </c>
      <c r="L785" s="113" t="s">
        <v>3132</v>
      </c>
      <c r="M785" s="113" t="s">
        <v>1793</v>
      </c>
      <c r="N785" s="113" t="s">
        <v>3108</v>
      </c>
      <c r="O785" s="113" t="s">
        <v>2711</v>
      </c>
      <c r="P785" s="113" t="s">
        <v>2711</v>
      </c>
      <c r="Q785" s="113" t="s">
        <v>3106</v>
      </c>
      <c r="R785" s="113" t="s">
        <v>4808</v>
      </c>
      <c r="S785" s="114">
        <v>43313</v>
      </c>
      <c r="U785" s="114">
        <v>43312.689081169003</v>
      </c>
      <c r="V785" s="113" t="s">
        <v>3867</v>
      </c>
      <c r="W785" s="113" t="s">
        <v>3868</v>
      </c>
      <c r="X785" s="112" t="b">
        <v>1</v>
      </c>
      <c r="Y785" s="117" t="s">
        <v>1103</v>
      </c>
    </row>
    <row r="786" spans="1:25" ht="14.6" hidden="1" x14ac:dyDescent="0.4">
      <c r="A786" s="113" t="s">
        <v>313</v>
      </c>
      <c r="B786" s="113" t="s">
        <v>314</v>
      </c>
      <c r="C786" s="113" t="s">
        <v>314</v>
      </c>
      <c r="D786" s="112" t="b">
        <f t="shared" si="12"/>
        <v>1</v>
      </c>
      <c r="E786" s="113" t="s">
        <v>3106</v>
      </c>
      <c r="F786" s="113" t="s">
        <v>1452</v>
      </c>
      <c r="G786" s="113" t="s">
        <v>1453</v>
      </c>
      <c r="H786" s="113" t="s">
        <v>3143</v>
      </c>
      <c r="I786" s="113" t="s">
        <v>3854</v>
      </c>
      <c r="J786" s="113" t="s">
        <v>1452</v>
      </c>
      <c r="K786" s="113" t="s">
        <v>1453</v>
      </c>
      <c r="L786" s="113" t="s">
        <v>3143</v>
      </c>
      <c r="M786" s="113" t="s">
        <v>1520</v>
      </c>
      <c r="N786" s="113" t="s">
        <v>3108</v>
      </c>
      <c r="O786" s="113" t="s">
        <v>2711</v>
      </c>
      <c r="P786" s="113" t="s">
        <v>2711</v>
      </c>
      <c r="Q786" s="113" t="s">
        <v>3106</v>
      </c>
      <c r="R786" s="113" t="s">
        <v>4809</v>
      </c>
      <c r="S786" s="114">
        <v>43313</v>
      </c>
      <c r="U786" s="114">
        <v>43312.689081169003</v>
      </c>
      <c r="V786" s="113" t="s">
        <v>3856</v>
      </c>
      <c r="W786" s="113" t="s">
        <v>3857</v>
      </c>
      <c r="X786" s="112" t="b">
        <v>1</v>
      </c>
    </row>
    <row r="787" spans="1:25" ht="14.6" hidden="1" x14ac:dyDescent="0.4">
      <c r="A787" s="113" t="s">
        <v>750</v>
      </c>
      <c r="B787" s="113" t="s">
        <v>751</v>
      </c>
      <c r="C787" s="113" t="s">
        <v>751</v>
      </c>
      <c r="D787" s="112" t="b">
        <f t="shared" si="12"/>
        <v>1</v>
      </c>
      <c r="E787" s="113" t="s">
        <v>3106</v>
      </c>
      <c r="F787" s="113" t="s">
        <v>1160</v>
      </c>
      <c r="G787" s="113" t="s">
        <v>1246</v>
      </c>
      <c r="H787" s="113" t="s">
        <v>3107</v>
      </c>
      <c r="I787" s="113" t="s">
        <v>4810</v>
      </c>
      <c r="J787" s="113" t="s">
        <v>1160</v>
      </c>
      <c r="K787" s="113" t="s">
        <v>1246</v>
      </c>
      <c r="L787" s="113" t="s">
        <v>3107</v>
      </c>
      <c r="M787" s="113" t="s">
        <v>2089</v>
      </c>
      <c r="N787" s="113" t="s">
        <v>3108</v>
      </c>
      <c r="O787" s="113" t="s">
        <v>2711</v>
      </c>
      <c r="P787" s="113" t="s">
        <v>2711</v>
      </c>
      <c r="Q787" s="113" t="s">
        <v>3106</v>
      </c>
      <c r="R787" s="113" t="s">
        <v>4811</v>
      </c>
      <c r="S787" s="114">
        <v>43313</v>
      </c>
      <c r="U787" s="114">
        <v>43312.689081169003</v>
      </c>
      <c r="V787" s="113" t="s">
        <v>4812</v>
      </c>
      <c r="W787" s="113" t="s">
        <v>4813</v>
      </c>
      <c r="X787" s="112" t="b">
        <v>1</v>
      </c>
    </row>
    <row r="788" spans="1:25" ht="14.6" hidden="1" x14ac:dyDescent="0.4">
      <c r="A788" s="113" t="s">
        <v>537</v>
      </c>
      <c r="B788" s="113" t="s">
        <v>538</v>
      </c>
      <c r="C788" s="113" t="s">
        <v>538</v>
      </c>
      <c r="D788" s="112" t="b">
        <f t="shared" si="12"/>
        <v>1</v>
      </c>
      <c r="E788" s="113" t="s">
        <v>3106</v>
      </c>
      <c r="F788" s="113" t="s">
        <v>1396</v>
      </c>
      <c r="G788" s="113" t="s">
        <v>1745</v>
      </c>
      <c r="H788" s="113" t="s">
        <v>3850</v>
      </c>
      <c r="I788" s="113" t="s">
        <v>2692</v>
      </c>
      <c r="J788" s="113" t="s">
        <v>1396</v>
      </c>
      <c r="K788" s="113" t="s">
        <v>1745</v>
      </c>
      <c r="L788" s="113" t="s">
        <v>3850</v>
      </c>
      <c r="M788" s="113" t="s">
        <v>2692</v>
      </c>
      <c r="N788" s="113" t="s">
        <v>3108</v>
      </c>
      <c r="O788" s="113" t="s">
        <v>2711</v>
      </c>
      <c r="P788" s="113" t="s">
        <v>2711</v>
      </c>
      <c r="Q788" s="113" t="s">
        <v>3106</v>
      </c>
      <c r="R788" s="113" t="s">
        <v>4814</v>
      </c>
      <c r="S788" s="114">
        <v>43313</v>
      </c>
      <c r="U788" s="114">
        <v>43312.689081169003</v>
      </c>
      <c r="V788" s="113" t="s">
        <v>3852</v>
      </c>
      <c r="W788" s="113" t="s">
        <v>3853</v>
      </c>
      <c r="X788" s="112" t="b">
        <v>1</v>
      </c>
    </row>
    <row r="789" spans="1:25" ht="14.6" hidden="1" x14ac:dyDescent="0.4">
      <c r="A789" s="113" t="s">
        <v>333</v>
      </c>
      <c r="B789" s="113" t="s">
        <v>334</v>
      </c>
      <c r="C789" s="113" t="s">
        <v>334</v>
      </c>
      <c r="D789" s="112" t="b">
        <f t="shared" si="12"/>
        <v>1</v>
      </c>
      <c r="E789" s="113" t="s">
        <v>3106</v>
      </c>
      <c r="F789" s="113" t="s">
        <v>1196</v>
      </c>
      <c r="G789" s="113" t="s">
        <v>1477</v>
      </c>
      <c r="H789" s="113" t="s">
        <v>3513</v>
      </c>
      <c r="I789" s="113" t="s">
        <v>1543</v>
      </c>
      <c r="J789" s="113" t="s">
        <v>1196</v>
      </c>
      <c r="K789" s="113" t="s">
        <v>1477</v>
      </c>
      <c r="L789" s="113" t="s">
        <v>3513</v>
      </c>
      <c r="M789" s="113" t="s">
        <v>1543</v>
      </c>
      <c r="N789" s="113" t="s">
        <v>3108</v>
      </c>
      <c r="O789" s="113" t="s">
        <v>2711</v>
      </c>
      <c r="P789" s="113" t="s">
        <v>2711</v>
      </c>
      <c r="Q789" s="113" t="s">
        <v>3106</v>
      </c>
      <c r="R789" s="113" t="s">
        <v>4815</v>
      </c>
      <c r="S789" s="114">
        <v>43313</v>
      </c>
      <c r="U789" s="114">
        <v>43312.689081169003</v>
      </c>
      <c r="V789" s="113" t="s">
        <v>4406</v>
      </c>
      <c r="W789" s="113" t="s">
        <v>4407</v>
      </c>
      <c r="X789" s="112" t="b">
        <v>0</v>
      </c>
      <c r="Y789" s="117"/>
    </row>
    <row r="790" spans="1:25" ht="14.6" hidden="1" x14ac:dyDescent="0.4">
      <c r="A790" s="113" t="s">
        <v>433</v>
      </c>
      <c r="B790" s="113" t="s">
        <v>437</v>
      </c>
      <c r="C790" s="113" t="s">
        <v>437</v>
      </c>
      <c r="D790" s="112" t="b">
        <f t="shared" si="12"/>
        <v>1</v>
      </c>
      <c r="E790" s="113" t="s">
        <v>3106</v>
      </c>
      <c r="F790" s="113" t="s">
        <v>1160</v>
      </c>
      <c r="G790" s="113" t="s">
        <v>1246</v>
      </c>
      <c r="H790" s="113" t="s">
        <v>3107</v>
      </c>
      <c r="I790" s="113" t="s">
        <v>3195</v>
      </c>
      <c r="J790" s="113" t="s">
        <v>1367</v>
      </c>
      <c r="K790" s="113" t="s">
        <v>1663</v>
      </c>
      <c r="L790" s="113" t="s">
        <v>3819</v>
      </c>
      <c r="M790" s="113" t="s">
        <v>1664</v>
      </c>
      <c r="N790" s="113" t="s">
        <v>3108</v>
      </c>
      <c r="O790" s="113" t="s">
        <v>2711</v>
      </c>
      <c r="P790" s="113" t="s">
        <v>2711</v>
      </c>
      <c r="Q790" s="113" t="s">
        <v>3106</v>
      </c>
      <c r="R790" s="113" t="s">
        <v>4816</v>
      </c>
      <c r="S790" s="114">
        <v>43313</v>
      </c>
      <c r="U790" s="114">
        <v>43312.689081169003</v>
      </c>
      <c r="V790" s="113" t="s">
        <v>3198</v>
      </c>
      <c r="W790" s="113" t="s">
        <v>3199</v>
      </c>
      <c r="X790" s="112" t="b">
        <v>1</v>
      </c>
      <c r="Y790" s="112" t="s">
        <v>1054</v>
      </c>
    </row>
    <row r="791" spans="1:25" ht="14.6" hidden="1" x14ac:dyDescent="0.4">
      <c r="A791" s="113" t="s">
        <v>433</v>
      </c>
      <c r="B791" s="113" t="s">
        <v>437</v>
      </c>
      <c r="C791" s="113" t="s">
        <v>437</v>
      </c>
      <c r="D791" s="112" t="b">
        <f t="shared" si="12"/>
        <v>1</v>
      </c>
      <c r="E791" s="113" t="s">
        <v>3106</v>
      </c>
      <c r="F791" s="113" t="s">
        <v>1160</v>
      </c>
      <c r="G791" s="113" t="s">
        <v>1246</v>
      </c>
      <c r="H791" s="113" t="s">
        <v>3107</v>
      </c>
      <c r="I791" s="113" t="s">
        <v>3195</v>
      </c>
      <c r="J791" s="113" t="s">
        <v>1452</v>
      </c>
      <c r="K791" s="113" t="s">
        <v>2003</v>
      </c>
      <c r="L791" s="113" t="s">
        <v>3817</v>
      </c>
      <c r="M791" s="113" t="s">
        <v>3818</v>
      </c>
      <c r="N791" s="113" t="s">
        <v>3108</v>
      </c>
      <c r="O791" s="113" t="s">
        <v>2711</v>
      </c>
      <c r="P791" s="113" t="s">
        <v>2711</v>
      </c>
      <c r="Q791" s="113" t="s">
        <v>3106</v>
      </c>
      <c r="R791" s="113" t="s">
        <v>4816</v>
      </c>
      <c r="S791" s="114">
        <v>43313</v>
      </c>
      <c r="U791" s="114">
        <v>43312.689081169003</v>
      </c>
      <c r="V791" s="113" t="s">
        <v>3198</v>
      </c>
      <c r="W791" s="113" t="s">
        <v>3199</v>
      </c>
      <c r="X791" s="112" t="b">
        <v>1</v>
      </c>
      <c r="Y791" s="117" t="s">
        <v>1054</v>
      </c>
    </row>
    <row r="792" spans="1:25" ht="14.6" hidden="1" x14ac:dyDescent="0.4">
      <c r="A792" s="113" t="s">
        <v>433</v>
      </c>
      <c r="B792" s="113" t="s">
        <v>437</v>
      </c>
      <c r="C792" s="113" t="s">
        <v>437</v>
      </c>
      <c r="D792" s="112" t="b">
        <f t="shared" si="12"/>
        <v>1</v>
      </c>
      <c r="E792" s="113" t="s">
        <v>3106</v>
      </c>
      <c r="F792" s="113" t="s">
        <v>1160</v>
      </c>
      <c r="G792" s="113" t="s">
        <v>1246</v>
      </c>
      <c r="H792" s="113" t="s">
        <v>3107</v>
      </c>
      <c r="I792" s="113" t="s">
        <v>3195</v>
      </c>
      <c r="J792" s="113" t="s">
        <v>1639</v>
      </c>
      <c r="K792" s="113" t="s">
        <v>1705</v>
      </c>
      <c r="L792" s="113" t="s">
        <v>3815</v>
      </c>
      <c r="M792" s="113" t="s">
        <v>3816</v>
      </c>
      <c r="N792" s="113" t="s">
        <v>3108</v>
      </c>
      <c r="O792" s="113" t="s">
        <v>2711</v>
      </c>
      <c r="P792" s="113" t="s">
        <v>2711</v>
      </c>
      <c r="Q792" s="113" t="s">
        <v>3106</v>
      </c>
      <c r="R792" s="113" t="s">
        <v>4816</v>
      </c>
      <c r="S792" s="114">
        <v>43313</v>
      </c>
      <c r="U792" s="114">
        <v>43312.689081169003</v>
      </c>
      <c r="V792" s="113" t="s">
        <v>3198</v>
      </c>
      <c r="W792" s="113" t="s">
        <v>3199</v>
      </c>
      <c r="X792" s="112" t="b">
        <v>1</v>
      </c>
      <c r="Y792" s="112" t="s">
        <v>1054</v>
      </c>
    </row>
    <row r="793" spans="1:25" ht="14.6" hidden="1" x14ac:dyDescent="0.4">
      <c r="A793" s="113" t="s">
        <v>433</v>
      </c>
      <c r="B793" s="113" t="s">
        <v>437</v>
      </c>
      <c r="C793" s="113" t="s">
        <v>437</v>
      </c>
      <c r="D793" s="112" t="b">
        <f t="shared" si="12"/>
        <v>1</v>
      </c>
      <c r="E793" s="113" t="s">
        <v>3106</v>
      </c>
      <c r="F793" s="113" t="s">
        <v>1160</v>
      </c>
      <c r="G793" s="113" t="s">
        <v>1246</v>
      </c>
      <c r="H793" s="113" t="s">
        <v>3107</v>
      </c>
      <c r="I793" s="113" t="s">
        <v>3195</v>
      </c>
      <c r="J793" s="113" t="s">
        <v>1587</v>
      </c>
      <c r="K793" s="113" t="s">
        <v>1650</v>
      </c>
      <c r="L793" s="113" t="s">
        <v>4343</v>
      </c>
      <c r="M793" s="113" t="s">
        <v>1668</v>
      </c>
      <c r="N793" s="113" t="s">
        <v>3108</v>
      </c>
      <c r="O793" s="113" t="s">
        <v>2711</v>
      </c>
      <c r="P793" s="113" t="s">
        <v>2711</v>
      </c>
      <c r="Q793" s="113" t="s">
        <v>3106</v>
      </c>
      <c r="R793" s="113" t="s">
        <v>4816</v>
      </c>
      <c r="S793" s="114">
        <v>43313</v>
      </c>
      <c r="U793" s="114">
        <v>43312.689081169003</v>
      </c>
      <c r="V793" s="113" t="s">
        <v>3198</v>
      </c>
      <c r="W793" s="113" t="s">
        <v>3199</v>
      </c>
      <c r="X793" s="112" t="b">
        <v>1</v>
      </c>
      <c r="Y793" s="117" t="s">
        <v>1054</v>
      </c>
    </row>
    <row r="794" spans="1:25" ht="14.6" hidden="1" x14ac:dyDescent="0.4">
      <c r="A794" s="113" t="s">
        <v>433</v>
      </c>
      <c r="B794" s="113" t="s">
        <v>437</v>
      </c>
      <c r="C794" s="113" t="s">
        <v>437</v>
      </c>
      <c r="D794" s="112" t="b">
        <f t="shared" si="12"/>
        <v>1</v>
      </c>
      <c r="E794" s="113" t="s">
        <v>3106</v>
      </c>
      <c r="F794" s="113" t="s">
        <v>1160</v>
      </c>
      <c r="G794" s="113" t="s">
        <v>1246</v>
      </c>
      <c r="H794" s="113" t="s">
        <v>3107</v>
      </c>
      <c r="I794" s="113" t="s">
        <v>3195</v>
      </c>
      <c r="J794" s="113" t="s">
        <v>1196</v>
      </c>
      <c r="K794" s="113" t="s">
        <v>1675</v>
      </c>
      <c r="L794" s="113" t="s">
        <v>4345</v>
      </c>
      <c r="M794" s="113" t="s">
        <v>1676</v>
      </c>
      <c r="N794" s="113" t="s">
        <v>3108</v>
      </c>
      <c r="O794" s="113" t="s">
        <v>2711</v>
      </c>
      <c r="P794" s="113" t="s">
        <v>2711</v>
      </c>
      <c r="Q794" s="113" t="s">
        <v>3106</v>
      </c>
      <c r="R794" s="113" t="s">
        <v>4816</v>
      </c>
      <c r="S794" s="114">
        <v>43313</v>
      </c>
      <c r="U794" s="114">
        <v>43312.689081169003</v>
      </c>
      <c r="V794" s="113" t="s">
        <v>3198</v>
      </c>
      <c r="W794" s="113" t="s">
        <v>3199</v>
      </c>
      <c r="X794" s="112" t="b">
        <v>1</v>
      </c>
      <c r="Y794" s="117" t="s">
        <v>1054</v>
      </c>
    </row>
    <row r="795" spans="1:25" ht="14.6" hidden="1" x14ac:dyDescent="0.4">
      <c r="A795" s="113" t="s">
        <v>433</v>
      </c>
      <c r="B795" s="113" t="s">
        <v>434</v>
      </c>
      <c r="C795" s="113" t="s">
        <v>437</v>
      </c>
      <c r="D795" s="112" t="b">
        <f t="shared" si="12"/>
        <v>0</v>
      </c>
      <c r="E795" s="113" t="s">
        <v>3106</v>
      </c>
      <c r="F795" s="113" t="s">
        <v>1160</v>
      </c>
      <c r="G795" s="113" t="s">
        <v>1246</v>
      </c>
      <c r="H795" s="113" t="s">
        <v>3107</v>
      </c>
      <c r="I795" s="113" t="s">
        <v>3195</v>
      </c>
      <c r="J795" s="113" t="s">
        <v>1591</v>
      </c>
      <c r="K795" s="113" t="s">
        <v>1655</v>
      </c>
      <c r="L795" s="113" t="s">
        <v>4817</v>
      </c>
      <c r="M795" s="113" t="s">
        <v>1656</v>
      </c>
      <c r="N795" s="113" t="s">
        <v>3108</v>
      </c>
      <c r="O795" s="113" t="s">
        <v>2711</v>
      </c>
      <c r="P795" s="113" t="s">
        <v>2711</v>
      </c>
      <c r="Q795" s="113" t="s">
        <v>3106</v>
      </c>
      <c r="R795" s="113" t="s">
        <v>4816</v>
      </c>
      <c r="S795" s="114">
        <v>43313</v>
      </c>
      <c r="U795" s="114">
        <v>43312.689081169003</v>
      </c>
      <c r="V795" s="113" t="s">
        <v>3198</v>
      </c>
      <c r="W795" s="113" t="s">
        <v>3199</v>
      </c>
      <c r="X795" s="112" t="b">
        <v>1</v>
      </c>
      <c r="Y795" s="112" t="s">
        <v>1054</v>
      </c>
    </row>
    <row r="796" spans="1:25" ht="14.6" hidden="1" x14ac:dyDescent="0.4">
      <c r="A796" s="113" t="s">
        <v>433</v>
      </c>
      <c r="B796" s="113" t="s">
        <v>436</v>
      </c>
      <c r="C796" s="113" t="s">
        <v>437</v>
      </c>
      <c r="D796" s="112" t="b">
        <f t="shared" si="12"/>
        <v>0</v>
      </c>
      <c r="E796" s="113" t="s">
        <v>3106</v>
      </c>
      <c r="F796" s="113" t="s">
        <v>1160</v>
      </c>
      <c r="G796" s="113" t="s">
        <v>1246</v>
      </c>
      <c r="H796" s="113" t="s">
        <v>3107</v>
      </c>
      <c r="I796" s="113" t="s">
        <v>3195</v>
      </c>
      <c r="J796" s="113" t="s">
        <v>1196</v>
      </c>
      <c r="K796" s="113" t="s">
        <v>1620</v>
      </c>
      <c r="L796" s="113" t="s">
        <v>3729</v>
      </c>
      <c r="M796" s="113" t="s">
        <v>1659</v>
      </c>
      <c r="N796" s="113" t="s">
        <v>3108</v>
      </c>
      <c r="O796" s="113" t="s">
        <v>2711</v>
      </c>
      <c r="P796" s="113" t="s">
        <v>2711</v>
      </c>
      <c r="Q796" s="113" t="s">
        <v>3106</v>
      </c>
      <c r="R796" s="113" t="s">
        <v>4816</v>
      </c>
      <c r="S796" s="114">
        <v>43313</v>
      </c>
      <c r="U796" s="114">
        <v>43312.689081169003</v>
      </c>
      <c r="V796" s="113" t="s">
        <v>3198</v>
      </c>
      <c r="W796" s="113" t="s">
        <v>3199</v>
      </c>
      <c r="X796" s="112" t="b">
        <v>1</v>
      </c>
      <c r="Y796" s="112" t="s">
        <v>1054</v>
      </c>
    </row>
    <row r="797" spans="1:25" ht="14.6" hidden="1" x14ac:dyDescent="0.4">
      <c r="A797" s="113" t="s">
        <v>433</v>
      </c>
      <c r="B797" s="113" t="s">
        <v>437</v>
      </c>
      <c r="C797" s="113" t="s">
        <v>437</v>
      </c>
      <c r="D797" s="112" t="b">
        <f t="shared" si="12"/>
        <v>1</v>
      </c>
      <c r="E797" s="113" t="s">
        <v>3106</v>
      </c>
      <c r="F797" s="113" t="s">
        <v>1160</v>
      </c>
      <c r="G797" s="113" t="s">
        <v>1246</v>
      </c>
      <c r="H797" s="113" t="s">
        <v>3107</v>
      </c>
      <c r="I797" s="113" t="s">
        <v>3195</v>
      </c>
      <c r="J797" s="113" t="s">
        <v>1587</v>
      </c>
      <c r="K797" s="113" t="s">
        <v>1666</v>
      </c>
      <c r="L797" s="113" t="s">
        <v>4339</v>
      </c>
      <c r="M797" s="113" t="s">
        <v>1667</v>
      </c>
      <c r="N797" s="113" t="s">
        <v>3108</v>
      </c>
      <c r="O797" s="113" t="s">
        <v>2711</v>
      </c>
      <c r="P797" s="113" t="s">
        <v>2711</v>
      </c>
      <c r="Q797" s="113" t="s">
        <v>3106</v>
      </c>
      <c r="R797" s="113" t="s">
        <v>4816</v>
      </c>
      <c r="S797" s="114">
        <v>43313</v>
      </c>
      <c r="U797" s="114">
        <v>43312.689081169003</v>
      </c>
      <c r="V797" s="113" t="s">
        <v>3198</v>
      </c>
      <c r="W797" s="113" t="s">
        <v>3199</v>
      </c>
      <c r="X797" s="112" t="b">
        <v>1</v>
      </c>
      <c r="Y797" s="112" t="s">
        <v>1054</v>
      </c>
    </row>
    <row r="798" spans="1:25" ht="14.6" hidden="1" x14ac:dyDescent="0.4">
      <c r="A798" s="113" t="s">
        <v>433</v>
      </c>
      <c r="B798" s="113" t="s">
        <v>437</v>
      </c>
      <c r="C798" s="113" t="s">
        <v>437</v>
      </c>
      <c r="D798" s="112" t="b">
        <f t="shared" si="12"/>
        <v>1</v>
      </c>
      <c r="E798" s="113" t="s">
        <v>3106</v>
      </c>
      <c r="F798" s="113" t="s">
        <v>1160</v>
      </c>
      <c r="G798" s="113" t="s">
        <v>1246</v>
      </c>
      <c r="H798" s="113" t="s">
        <v>3107</v>
      </c>
      <c r="I798" s="113" t="s">
        <v>3195</v>
      </c>
      <c r="J798" s="113" t="s">
        <v>1652</v>
      </c>
      <c r="K798" s="113" t="s">
        <v>1673</v>
      </c>
      <c r="L798" s="113" t="s">
        <v>4288</v>
      </c>
      <c r="M798" s="113" t="s">
        <v>1674</v>
      </c>
      <c r="N798" s="113" t="s">
        <v>3108</v>
      </c>
      <c r="O798" s="113" t="s">
        <v>2711</v>
      </c>
      <c r="P798" s="113" t="s">
        <v>2711</v>
      </c>
      <c r="Q798" s="113" t="s">
        <v>3106</v>
      </c>
      <c r="R798" s="113" t="s">
        <v>4816</v>
      </c>
      <c r="S798" s="114">
        <v>43313</v>
      </c>
      <c r="U798" s="114">
        <v>43312.689081169003</v>
      </c>
      <c r="V798" s="113" t="s">
        <v>3198</v>
      </c>
      <c r="W798" s="113" t="s">
        <v>3199</v>
      </c>
      <c r="X798" s="112" t="b">
        <v>1</v>
      </c>
      <c r="Y798" s="112" t="s">
        <v>1054</v>
      </c>
    </row>
    <row r="799" spans="1:25" ht="14.6" hidden="1" x14ac:dyDescent="0.4">
      <c r="A799" s="113" t="s">
        <v>433</v>
      </c>
      <c r="B799" s="113" t="s">
        <v>437</v>
      </c>
      <c r="C799" s="113" t="s">
        <v>437</v>
      </c>
      <c r="D799" s="112" t="b">
        <f t="shared" si="12"/>
        <v>1</v>
      </c>
      <c r="E799" s="113" t="s">
        <v>3106</v>
      </c>
      <c r="F799" s="113" t="s">
        <v>1160</v>
      </c>
      <c r="G799" s="113" t="s">
        <v>1246</v>
      </c>
      <c r="H799" s="113" t="s">
        <v>3107</v>
      </c>
      <c r="I799" s="113" t="s">
        <v>3195</v>
      </c>
      <c r="J799" s="113" t="s">
        <v>1652</v>
      </c>
      <c r="K799" s="113" t="s">
        <v>1671</v>
      </c>
      <c r="L799" s="113" t="s">
        <v>4290</v>
      </c>
      <c r="M799" s="113" t="s">
        <v>1672</v>
      </c>
      <c r="N799" s="113" t="s">
        <v>3108</v>
      </c>
      <c r="O799" s="113" t="s">
        <v>2711</v>
      </c>
      <c r="P799" s="113" t="s">
        <v>2711</v>
      </c>
      <c r="Q799" s="113" t="s">
        <v>3106</v>
      </c>
      <c r="R799" s="113" t="s">
        <v>4816</v>
      </c>
      <c r="S799" s="114">
        <v>43313</v>
      </c>
      <c r="U799" s="114">
        <v>43312.689081169003</v>
      </c>
      <c r="V799" s="113" t="s">
        <v>3198</v>
      </c>
      <c r="W799" s="113" t="s">
        <v>3199</v>
      </c>
      <c r="X799" s="112" t="b">
        <v>1</v>
      </c>
      <c r="Y799" s="112" t="s">
        <v>1054</v>
      </c>
    </row>
    <row r="800" spans="1:25" ht="14.6" hidden="1" x14ac:dyDescent="0.4">
      <c r="A800" s="113" t="s">
        <v>433</v>
      </c>
      <c r="B800" s="113" t="s">
        <v>434</v>
      </c>
      <c r="C800" s="113" t="s">
        <v>437</v>
      </c>
      <c r="D800" s="112" t="b">
        <f t="shared" si="12"/>
        <v>0</v>
      </c>
      <c r="E800" s="113" t="s">
        <v>3106</v>
      </c>
      <c r="F800" s="113" t="s">
        <v>1160</v>
      </c>
      <c r="G800" s="113" t="s">
        <v>1246</v>
      </c>
      <c r="H800" s="113" t="s">
        <v>3107</v>
      </c>
      <c r="I800" s="113" t="s">
        <v>3195</v>
      </c>
      <c r="J800" s="113" t="s">
        <v>1652</v>
      </c>
      <c r="K800" s="113" t="s">
        <v>1653</v>
      </c>
      <c r="L800" s="113" t="s">
        <v>4289</v>
      </c>
      <c r="M800" s="113" t="s">
        <v>1654</v>
      </c>
      <c r="N800" s="113" t="s">
        <v>3108</v>
      </c>
      <c r="O800" s="113" t="s">
        <v>2711</v>
      </c>
      <c r="P800" s="113" t="s">
        <v>2711</v>
      </c>
      <c r="Q800" s="113" t="s">
        <v>3106</v>
      </c>
      <c r="R800" s="113" t="s">
        <v>4816</v>
      </c>
      <c r="S800" s="114">
        <v>43313</v>
      </c>
      <c r="U800" s="114">
        <v>43312.689081169003</v>
      </c>
      <c r="V800" s="113" t="s">
        <v>3198</v>
      </c>
      <c r="W800" s="113" t="s">
        <v>3199</v>
      </c>
      <c r="X800" s="112" t="b">
        <v>1</v>
      </c>
      <c r="Y800" s="117" t="s">
        <v>1054</v>
      </c>
    </row>
    <row r="801" spans="1:25" ht="14.6" hidden="1" x14ac:dyDescent="0.4">
      <c r="A801" s="113" t="s">
        <v>433</v>
      </c>
      <c r="B801" s="113" t="s">
        <v>437</v>
      </c>
      <c r="C801" s="113" t="s">
        <v>437</v>
      </c>
      <c r="D801" s="112" t="b">
        <f t="shared" si="12"/>
        <v>1</v>
      </c>
      <c r="E801" s="113" t="s">
        <v>3106</v>
      </c>
      <c r="F801" s="113" t="s">
        <v>1160</v>
      </c>
      <c r="G801" s="113" t="s">
        <v>1246</v>
      </c>
      <c r="H801" s="113" t="s">
        <v>3107</v>
      </c>
      <c r="I801" s="113" t="s">
        <v>3195</v>
      </c>
      <c r="J801" s="113" t="s">
        <v>1258</v>
      </c>
      <c r="K801" s="113" t="s">
        <v>1982</v>
      </c>
      <c r="L801" s="113" t="s">
        <v>4216</v>
      </c>
      <c r="M801" s="113" t="s">
        <v>4398</v>
      </c>
      <c r="N801" s="113" t="s">
        <v>3108</v>
      </c>
      <c r="O801" s="113" t="s">
        <v>2711</v>
      </c>
      <c r="P801" s="113" t="s">
        <v>2711</v>
      </c>
      <c r="Q801" s="113" t="s">
        <v>3106</v>
      </c>
      <c r="R801" s="113" t="s">
        <v>4816</v>
      </c>
      <c r="S801" s="114">
        <v>43313</v>
      </c>
      <c r="U801" s="114">
        <v>43312.689081169003</v>
      </c>
      <c r="V801" s="113" t="s">
        <v>3198</v>
      </c>
      <c r="W801" s="113" t="s">
        <v>3199</v>
      </c>
      <c r="X801" s="112" t="b">
        <v>1</v>
      </c>
      <c r="Y801" s="112" t="s">
        <v>1054</v>
      </c>
    </row>
    <row r="802" spans="1:25" ht="14.6" hidden="1" x14ac:dyDescent="0.4">
      <c r="A802" s="113" t="s">
        <v>433</v>
      </c>
      <c r="B802" s="113" t="s">
        <v>434</v>
      </c>
      <c r="C802" s="113" t="s">
        <v>437</v>
      </c>
      <c r="D802" s="112" t="b">
        <f t="shared" si="12"/>
        <v>0</v>
      </c>
      <c r="E802" s="113" t="s">
        <v>3106</v>
      </c>
      <c r="F802" s="113" t="s">
        <v>1160</v>
      </c>
      <c r="G802" s="113" t="s">
        <v>1246</v>
      </c>
      <c r="H802" s="113" t="s">
        <v>3107</v>
      </c>
      <c r="I802" s="113" t="s">
        <v>3195</v>
      </c>
      <c r="J802" s="113" t="s">
        <v>1587</v>
      </c>
      <c r="K802" s="113" t="s">
        <v>1650</v>
      </c>
      <c r="L802" s="113" t="s">
        <v>4818</v>
      </c>
      <c r="M802" s="113" t="s">
        <v>1651</v>
      </c>
      <c r="N802" s="113" t="s">
        <v>3108</v>
      </c>
      <c r="O802" s="113" t="s">
        <v>2711</v>
      </c>
      <c r="P802" s="113" t="s">
        <v>2711</v>
      </c>
      <c r="Q802" s="113" t="s">
        <v>3106</v>
      </c>
      <c r="R802" s="113" t="s">
        <v>4816</v>
      </c>
      <c r="S802" s="114">
        <v>43313</v>
      </c>
      <c r="U802" s="114">
        <v>43312.689081169003</v>
      </c>
      <c r="V802" s="113" t="s">
        <v>3198</v>
      </c>
      <c r="W802" s="113" t="s">
        <v>3199</v>
      </c>
      <c r="X802" s="112" t="b">
        <v>1</v>
      </c>
      <c r="Y802" s="112" t="s">
        <v>1109</v>
      </c>
    </row>
    <row r="803" spans="1:25" ht="14.6" hidden="1" x14ac:dyDescent="0.4">
      <c r="A803" s="113" t="s">
        <v>433</v>
      </c>
      <c r="B803" s="113" t="s">
        <v>438</v>
      </c>
      <c r="C803" s="113" t="s">
        <v>437</v>
      </c>
      <c r="D803" s="112" t="b">
        <f t="shared" si="12"/>
        <v>0</v>
      </c>
      <c r="E803" s="113" t="s">
        <v>3106</v>
      </c>
      <c r="F803" s="113" t="s">
        <v>1160</v>
      </c>
      <c r="G803" s="113" t="s">
        <v>1246</v>
      </c>
      <c r="H803" s="113" t="s">
        <v>3107</v>
      </c>
      <c r="I803" s="113" t="s">
        <v>3195</v>
      </c>
      <c r="J803" s="113" t="s">
        <v>1452</v>
      </c>
      <c r="K803" s="113" t="s">
        <v>1661</v>
      </c>
      <c r="L803" s="113" t="s">
        <v>4399</v>
      </c>
      <c r="M803" s="113" t="s">
        <v>1677</v>
      </c>
      <c r="N803" s="113" t="s">
        <v>3108</v>
      </c>
      <c r="O803" s="113" t="s">
        <v>2711</v>
      </c>
      <c r="P803" s="113" t="s">
        <v>2711</v>
      </c>
      <c r="Q803" s="113" t="s">
        <v>3106</v>
      </c>
      <c r="R803" s="113" t="s">
        <v>4816</v>
      </c>
      <c r="S803" s="114">
        <v>43313</v>
      </c>
      <c r="U803" s="114">
        <v>43312.689081169003</v>
      </c>
      <c r="V803" s="113" t="s">
        <v>3198</v>
      </c>
      <c r="W803" s="113" t="s">
        <v>3199</v>
      </c>
      <c r="X803" s="112" t="b">
        <v>1</v>
      </c>
      <c r="Y803" s="112" t="s">
        <v>1109</v>
      </c>
    </row>
    <row r="804" spans="1:25" ht="14.6" hidden="1" x14ac:dyDescent="0.4">
      <c r="A804" s="113" t="s">
        <v>433</v>
      </c>
      <c r="B804" s="113" t="s">
        <v>437</v>
      </c>
      <c r="C804" s="113" t="s">
        <v>437</v>
      </c>
      <c r="D804" s="112" t="b">
        <f t="shared" si="12"/>
        <v>1</v>
      </c>
      <c r="E804" s="113" t="s">
        <v>3106</v>
      </c>
      <c r="F804" s="113" t="s">
        <v>1160</v>
      </c>
      <c r="G804" s="113" t="s">
        <v>1246</v>
      </c>
      <c r="H804" s="113" t="s">
        <v>3107</v>
      </c>
      <c r="I804" s="113" t="s">
        <v>3195</v>
      </c>
      <c r="J804" s="113" t="s">
        <v>1372</v>
      </c>
      <c r="K804" s="113" t="s">
        <v>1703</v>
      </c>
      <c r="L804" s="113" t="s">
        <v>4129</v>
      </c>
      <c r="M804" s="113" t="s">
        <v>4401</v>
      </c>
      <c r="N804" s="113" t="s">
        <v>3108</v>
      </c>
      <c r="O804" s="113" t="s">
        <v>2711</v>
      </c>
      <c r="P804" s="113" t="s">
        <v>2711</v>
      </c>
      <c r="Q804" s="113" t="s">
        <v>3106</v>
      </c>
      <c r="R804" s="113" t="s">
        <v>4816</v>
      </c>
      <c r="S804" s="114">
        <v>43313</v>
      </c>
      <c r="U804" s="114">
        <v>43312.689081169003</v>
      </c>
      <c r="V804" s="113" t="s">
        <v>3198</v>
      </c>
      <c r="W804" s="113" t="s">
        <v>3199</v>
      </c>
      <c r="X804" s="112" t="b">
        <v>1</v>
      </c>
      <c r="Y804" s="112" t="s">
        <v>1054</v>
      </c>
    </row>
    <row r="805" spans="1:25" ht="14.6" hidden="1" x14ac:dyDescent="0.4">
      <c r="A805" s="113" t="s">
        <v>433</v>
      </c>
      <c r="B805" s="113" t="s">
        <v>437</v>
      </c>
      <c r="C805" s="113" t="s">
        <v>437</v>
      </c>
      <c r="D805" s="112" t="b">
        <f t="shared" si="12"/>
        <v>1</v>
      </c>
      <c r="E805" s="113" t="s">
        <v>3106</v>
      </c>
      <c r="F805" s="113" t="s">
        <v>1160</v>
      </c>
      <c r="G805" s="113" t="s">
        <v>1246</v>
      </c>
      <c r="H805" s="113" t="s">
        <v>3107</v>
      </c>
      <c r="I805" s="113" t="s">
        <v>3195</v>
      </c>
      <c r="J805" s="113" t="s">
        <v>1452</v>
      </c>
      <c r="K805" s="113" t="s">
        <v>1661</v>
      </c>
      <c r="L805" s="113" t="s">
        <v>4400</v>
      </c>
      <c r="M805" s="113" t="s">
        <v>1662</v>
      </c>
      <c r="N805" s="113" t="s">
        <v>3108</v>
      </c>
      <c r="O805" s="113" t="s">
        <v>2711</v>
      </c>
      <c r="P805" s="113" t="s">
        <v>2711</v>
      </c>
      <c r="Q805" s="113" t="s">
        <v>3106</v>
      </c>
      <c r="R805" s="113" t="s">
        <v>4816</v>
      </c>
      <c r="S805" s="114">
        <v>43313</v>
      </c>
      <c r="U805" s="114">
        <v>43312.689081169003</v>
      </c>
      <c r="V805" s="113" t="s">
        <v>3198</v>
      </c>
      <c r="W805" s="113" t="s">
        <v>3199</v>
      </c>
      <c r="X805" s="112" t="b">
        <v>1</v>
      </c>
      <c r="Y805" s="117" t="s">
        <v>1054</v>
      </c>
    </row>
    <row r="806" spans="1:25" ht="14.6" hidden="1" x14ac:dyDescent="0.4">
      <c r="A806" s="113" t="s">
        <v>433</v>
      </c>
      <c r="B806" s="113" t="s">
        <v>437</v>
      </c>
      <c r="C806" s="113" t="s">
        <v>437</v>
      </c>
      <c r="D806" s="112" t="b">
        <f t="shared" si="12"/>
        <v>1</v>
      </c>
      <c r="E806" s="113" t="s">
        <v>3106</v>
      </c>
      <c r="F806" s="113" t="s">
        <v>1160</v>
      </c>
      <c r="G806" s="113" t="s">
        <v>1246</v>
      </c>
      <c r="H806" s="113" t="s">
        <v>3107</v>
      </c>
      <c r="I806" s="113" t="s">
        <v>3195</v>
      </c>
      <c r="J806" s="113" t="s">
        <v>1591</v>
      </c>
      <c r="K806" s="113" t="s">
        <v>1851</v>
      </c>
      <c r="L806" s="113" t="s">
        <v>3460</v>
      </c>
      <c r="M806" s="113" t="s">
        <v>4403</v>
      </c>
      <c r="N806" s="113" t="s">
        <v>3108</v>
      </c>
      <c r="O806" s="113" t="s">
        <v>2711</v>
      </c>
      <c r="P806" s="113" t="s">
        <v>2711</v>
      </c>
      <c r="Q806" s="113" t="s">
        <v>3106</v>
      </c>
      <c r="R806" s="113" t="s">
        <v>4816</v>
      </c>
      <c r="S806" s="114">
        <v>43313</v>
      </c>
      <c r="U806" s="114">
        <v>43312.689081169003</v>
      </c>
      <c r="V806" s="113" t="s">
        <v>3198</v>
      </c>
      <c r="W806" s="113" t="s">
        <v>3199</v>
      </c>
      <c r="X806" s="112" t="b">
        <v>1</v>
      </c>
      <c r="Y806" s="117" t="s">
        <v>1054</v>
      </c>
    </row>
    <row r="807" spans="1:25" ht="14.6" hidden="1" x14ac:dyDescent="0.4">
      <c r="A807" s="113" t="s">
        <v>433</v>
      </c>
      <c r="B807" s="113" t="s">
        <v>437</v>
      </c>
      <c r="C807" s="113" t="s">
        <v>437</v>
      </c>
      <c r="D807" s="112" t="b">
        <f t="shared" si="12"/>
        <v>1</v>
      </c>
      <c r="E807" s="113" t="s">
        <v>3106</v>
      </c>
      <c r="F807" s="113" t="s">
        <v>1160</v>
      </c>
      <c r="G807" s="113" t="s">
        <v>1246</v>
      </c>
      <c r="H807" s="113" t="s">
        <v>3107</v>
      </c>
      <c r="I807" s="113" t="s">
        <v>3195</v>
      </c>
      <c r="J807" s="113" t="s">
        <v>1639</v>
      </c>
      <c r="K807" s="113" t="s">
        <v>1640</v>
      </c>
      <c r="L807" s="113" t="s">
        <v>3794</v>
      </c>
      <c r="M807" s="113" t="s">
        <v>1660</v>
      </c>
      <c r="N807" s="113" t="s">
        <v>3108</v>
      </c>
      <c r="O807" s="113" t="s">
        <v>2711</v>
      </c>
      <c r="P807" s="113" t="s">
        <v>2711</v>
      </c>
      <c r="Q807" s="113" t="s">
        <v>3106</v>
      </c>
      <c r="R807" s="113" t="s">
        <v>4816</v>
      </c>
      <c r="S807" s="114">
        <v>43313</v>
      </c>
      <c r="U807" s="114">
        <v>43312.689081169003</v>
      </c>
      <c r="V807" s="113" t="s">
        <v>3198</v>
      </c>
      <c r="W807" s="113" t="s">
        <v>3199</v>
      </c>
      <c r="X807" s="112" t="b">
        <v>1</v>
      </c>
      <c r="Y807" s="117" t="s">
        <v>1054</v>
      </c>
    </row>
    <row r="808" spans="1:25" ht="14.6" hidden="1" x14ac:dyDescent="0.4">
      <c r="A808" s="113" t="s">
        <v>433</v>
      </c>
      <c r="B808" s="113" t="s">
        <v>437</v>
      </c>
      <c r="C808" s="113" t="s">
        <v>437</v>
      </c>
      <c r="D808" s="112" t="b">
        <f t="shared" si="12"/>
        <v>1</v>
      </c>
      <c r="E808" s="113" t="s">
        <v>3106</v>
      </c>
      <c r="F808" s="113" t="s">
        <v>1160</v>
      </c>
      <c r="G808" s="113" t="s">
        <v>1246</v>
      </c>
      <c r="H808" s="113" t="s">
        <v>3107</v>
      </c>
      <c r="I808" s="113" t="s">
        <v>3195</v>
      </c>
      <c r="J808" s="113" t="s">
        <v>1652</v>
      </c>
      <c r="K808" s="113" t="s">
        <v>1669</v>
      </c>
      <c r="L808" s="113" t="s">
        <v>4404</v>
      </c>
      <c r="M808" s="113" t="s">
        <v>1670</v>
      </c>
      <c r="N808" s="113" t="s">
        <v>3108</v>
      </c>
      <c r="O808" s="113" t="s">
        <v>2711</v>
      </c>
      <c r="P808" s="113" t="s">
        <v>2711</v>
      </c>
      <c r="Q808" s="113" t="s">
        <v>3106</v>
      </c>
      <c r="R808" s="113" t="s">
        <v>4816</v>
      </c>
      <c r="S808" s="114">
        <v>43313</v>
      </c>
      <c r="U808" s="114">
        <v>43312.689081169003</v>
      </c>
      <c r="V808" s="113" t="s">
        <v>3198</v>
      </c>
      <c r="W808" s="113" t="s">
        <v>3199</v>
      </c>
      <c r="X808" s="112" t="b">
        <v>1</v>
      </c>
      <c r="Y808" s="117" t="s">
        <v>1054</v>
      </c>
    </row>
    <row r="809" spans="1:25" ht="14.6" hidden="1" x14ac:dyDescent="0.4">
      <c r="A809" s="113" t="s">
        <v>327</v>
      </c>
      <c r="B809" s="113" t="s">
        <v>328</v>
      </c>
      <c r="C809" s="113" t="s">
        <v>328</v>
      </c>
      <c r="D809" s="112" t="b">
        <f t="shared" si="12"/>
        <v>1</v>
      </c>
      <c r="E809" s="113" t="s">
        <v>3106</v>
      </c>
      <c r="F809" s="113" t="s">
        <v>1196</v>
      </c>
      <c r="G809" s="113" t="s">
        <v>1477</v>
      </c>
      <c r="H809" s="113" t="s">
        <v>3513</v>
      </c>
      <c r="I809" s="113" t="s">
        <v>1540</v>
      </c>
      <c r="J809" s="113" t="s">
        <v>1196</v>
      </c>
      <c r="K809" s="113" t="s">
        <v>1477</v>
      </c>
      <c r="L809" s="113" t="s">
        <v>3513</v>
      </c>
      <c r="M809" s="113" t="s">
        <v>1540</v>
      </c>
      <c r="N809" s="113" t="s">
        <v>3108</v>
      </c>
      <c r="O809" s="113" t="s">
        <v>2711</v>
      </c>
      <c r="P809" s="113" t="s">
        <v>2711</v>
      </c>
      <c r="Q809" s="113" t="s">
        <v>3106</v>
      </c>
      <c r="R809" s="113" t="s">
        <v>4819</v>
      </c>
      <c r="S809" s="114">
        <v>43313</v>
      </c>
      <c r="U809" s="114">
        <v>43312.689081169003</v>
      </c>
      <c r="V809" s="113" t="s">
        <v>3697</v>
      </c>
      <c r="W809" s="113" t="s">
        <v>3698</v>
      </c>
      <c r="X809" s="112" t="b">
        <v>1</v>
      </c>
    </row>
    <row r="810" spans="1:25" ht="14.6" hidden="1" x14ac:dyDescent="0.4">
      <c r="A810" s="113" t="s">
        <v>270</v>
      </c>
      <c r="B810" s="113" t="s">
        <v>271</v>
      </c>
      <c r="C810" s="113" t="s">
        <v>271</v>
      </c>
      <c r="D810" s="112" t="b">
        <f t="shared" si="12"/>
        <v>1</v>
      </c>
      <c r="E810" s="113" t="s">
        <v>3106</v>
      </c>
      <c r="F810" s="113" t="s">
        <v>1160</v>
      </c>
      <c r="G810" s="113" t="s">
        <v>1246</v>
      </c>
      <c r="H810" s="113" t="s">
        <v>3107</v>
      </c>
      <c r="I810" s="113" t="s">
        <v>1480</v>
      </c>
      <c r="J810" s="113" t="s">
        <v>1160</v>
      </c>
      <c r="K810" s="113" t="s">
        <v>1246</v>
      </c>
      <c r="L810" s="113" t="s">
        <v>3107</v>
      </c>
      <c r="M810" s="113" t="s">
        <v>1480</v>
      </c>
      <c r="N810" s="113" t="s">
        <v>3108</v>
      </c>
      <c r="O810" s="113" t="s">
        <v>2711</v>
      </c>
      <c r="P810" s="113" t="s">
        <v>2711</v>
      </c>
      <c r="Q810" s="113" t="s">
        <v>3106</v>
      </c>
      <c r="R810" s="113" t="s">
        <v>4820</v>
      </c>
      <c r="S810" s="114">
        <v>43313</v>
      </c>
      <c r="U810" s="114">
        <v>43312.689081169003</v>
      </c>
      <c r="V810" s="113"/>
      <c r="W810" s="113" t="s">
        <v>4821</v>
      </c>
      <c r="X810" s="112" t="b">
        <v>0</v>
      </c>
      <c r="Y810" s="117"/>
    </row>
    <row r="811" spans="1:25" ht="14.6" hidden="1" x14ac:dyDescent="0.4">
      <c r="A811" s="113" t="s">
        <v>986</v>
      </c>
      <c r="B811" s="113" t="s">
        <v>987</v>
      </c>
      <c r="C811" s="113" t="s">
        <v>987</v>
      </c>
      <c r="D811" s="112" t="b">
        <f t="shared" si="12"/>
        <v>1</v>
      </c>
      <c r="E811" s="113" t="s">
        <v>3106</v>
      </c>
      <c r="F811" s="113" t="s">
        <v>1258</v>
      </c>
      <c r="G811" s="113" t="s">
        <v>1274</v>
      </c>
      <c r="H811" s="113" t="s">
        <v>3521</v>
      </c>
      <c r="I811" s="113" t="s">
        <v>2265</v>
      </c>
      <c r="J811" s="113" t="s">
        <v>1258</v>
      </c>
      <c r="K811" s="113" t="s">
        <v>1274</v>
      </c>
      <c r="L811" s="113" t="s">
        <v>3521</v>
      </c>
      <c r="M811" s="113" t="s">
        <v>2265</v>
      </c>
      <c r="N811" s="113" t="s">
        <v>3108</v>
      </c>
      <c r="O811" s="113" t="s">
        <v>2711</v>
      </c>
      <c r="P811" s="113" t="s">
        <v>2711</v>
      </c>
      <c r="Q811" s="113" t="s">
        <v>3106</v>
      </c>
      <c r="R811" s="113" t="s">
        <v>4822</v>
      </c>
      <c r="S811" s="114">
        <v>43313</v>
      </c>
      <c r="U811" s="114">
        <v>43312.689081169003</v>
      </c>
      <c r="V811" s="113" t="s">
        <v>3953</v>
      </c>
      <c r="W811" s="113" t="s">
        <v>3954</v>
      </c>
      <c r="X811" s="112" t="b">
        <v>1</v>
      </c>
    </row>
    <row r="812" spans="1:25" ht="14.6" hidden="1" x14ac:dyDescent="0.4">
      <c r="A812" s="113" t="s">
        <v>481</v>
      </c>
      <c r="B812" s="113" t="s">
        <v>482</v>
      </c>
      <c r="C812" s="113" t="s">
        <v>482</v>
      </c>
      <c r="D812" s="112" t="b">
        <f t="shared" si="12"/>
        <v>1</v>
      </c>
      <c r="E812" s="113" t="s">
        <v>3106</v>
      </c>
      <c r="F812" s="113" t="s">
        <v>1372</v>
      </c>
      <c r="G812" s="113" t="s">
        <v>1703</v>
      </c>
      <c r="H812" s="113" t="s">
        <v>4129</v>
      </c>
      <c r="I812" s="113" t="s">
        <v>4823</v>
      </c>
      <c r="J812" s="113" t="s">
        <v>1372</v>
      </c>
      <c r="K812" s="113" t="s">
        <v>1703</v>
      </c>
      <c r="L812" s="113" t="s">
        <v>4129</v>
      </c>
      <c r="M812" s="113" t="s">
        <v>1704</v>
      </c>
      <c r="N812" s="113" t="s">
        <v>3108</v>
      </c>
      <c r="O812" s="113" t="s">
        <v>2711</v>
      </c>
      <c r="P812" s="113" t="s">
        <v>2711</v>
      </c>
      <c r="Q812" s="113" t="s">
        <v>3106</v>
      </c>
      <c r="R812" s="113" t="s">
        <v>4824</v>
      </c>
      <c r="S812" s="114">
        <v>43313</v>
      </c>
      <c r="U812" s="114">
        <v>43312.689081169003</v>
      </c>
      <c r="V812" s="113" t="s">
        <v>4825</v>
      </c>
      <c r="W812" s="113" t="s">
        <v>4826</v>
      </c>
      <c r="X812" s="112" t="b">
        <v>1</v>
      </c>
    </row>
    <row r="813" spans="1:25" ht="14.6" hidden="1" x14ac:dyDescent="0.4">
      <c r="A813" s="113" t="s">
        <v>903</v>
      </c>
      <c r="B813" s="113" t="s">
        <v>904</v>
      </c>
      <c r="C813" s="113" t="s">
        <v>904</v>
      </c>
      <c r="D813" s="112" t="b">
        <f t="shared" si="12"/>
        <v>1</v>
      </c>
      <c r="E813" s="113" t="s">
        <v>3106</v>
      </c>
      <c r="F813" s="113" t="s">
        <v>1452</v>
      </c>
      <c r="G813" s="113" t="s">
        <v>1453</v>
      </c>
      <c r="H813" s="113" t="s">
        <v>3143</v>
      </c>
      <c r="I813" s="113" t="s">
        <v>3144</v>
      </c>
      <c r="J813" s="113" t="s">
        <v>1452</v>
      </c>
      <c r="K813" s="113" t="s">
        <v>1453</v>
      </c>
      <c r="L813" s="113" t="s">
        <v>3143</v>
      </c>
      <c r="M813" s="113" t="s">
        <v>2207</v>
      </c>
      <c r="N813" s="113" t="s">
        <v>3108</v>
      </c>
      <c r="O813" s="113" t="s">
        <v>2711</v>
      </c>
      <c r="P813" s="113" t="s">
        <v>2711</v>
      </c>
      <c r="Q813" s="113" t="s">
        <v>3106</v>
      </c>
      <c r="R813" s="113" t="s">
        <v>4827</v>
      </c>
      <c r="S813" s="114">
        <v>43313</v>
      </c>
      <c r="U813" s="114">
        <v>43312.689081169003</v>
      </c>
      <c r="V813" s="113" t="s">
        <v>3146</v>
      </c>
      <c r="W813" s="113" t="s">
        <v>3147</v>
      </c>
      <c r="X813" s="112" t="b">
        <v>1</v>
      </c>
    </row>
    <row r="814" spans="1:25" ht="14.6" hidden="1" x14ac:dyDescent="0.4">
      <c r="A814" s="113" t="s">
        <v>609</v>
      </c>
      <c r="B814" s="113" t="s">
        <v>610</v>
      </c>
      <c r="C814" s="113" t="s">
        <v>610</v>
      </c>
      <c r="D814" s="112" t="b">
        <f t="shared" si="12"/>
        <v>1</v>
      </c>
      <c r="E814" s="113" t="s">
        <v>3106</v>
      </c>
      <c r="F814" s="113" t="s">
        <v>1160</v>
      </c>
      <c r="G814" s="113" t="s">
        <v>1183</v>
      </c>
      <c r="H814" s="113" t="s">
        <v>3113</v>
      </c>
      <c r="I814" s="113" t="s">
        <v>1806</v>
      </c>
      <c r="J814" s="113" t="s">
        <v>1160</v>
      </c>
      <c r="K814" s="113" t="s">
        <v>1183</v>
      </c>
      <c r="L814" s="113" t="s">
        <v>3113</v>
      </c>
      <c r="M814" s="113" t="s">
        <v>1806</v>
      </c>
      <c r="N814" s="113" t="s">
        <v>3108</v>
      </c>
      <c r="O814" s="113" t="s">
        <v>2711</v>
      </c>
      <c r="P814" s="113" t="s">
        <v>2711</v>
      </c>
      <c r="Q814" s="113" t="s">
        <v>3106</v>
      </c>
      <c r="R814" s="113" t="s">
        <v>4828</v>
      </c>
      <c r="S814" s="114">
        <v>43313</v>
      </c>
      <c r="U814" s="114">
        <v>43312.689081169003</v>
      </c>
      <c r="V814" s="113" t="s">
        <v>3141</v>
      </c>
      <c r="W814" s="113" t="s">
        <v>3142</v>
      </c>
      <c r="X814" s="112" t="b">
        <v>1</v>
      </c>
      <c r="Y814" s="112" t="s">
        <v>1054</v>
      </c>
    </row>
    <row r="815" spans="1:25" ht="14.6" hidden="1" x14ac:dyDescent="0.4">
      <c r="A815" s="113" t="s">
        <v>297</v>
      </c>
      <c r="B815" s="113" t="s">
        <v>298</v>
      </c>
      <c r="C815" s="113" t="s">
        <v>298</v>
      </c>
      <c r="D815" s="112" t="b">
        <f t="shared" si="12"/>
        <v>1</v>
      </c>
      <c r="E815" s="113" t="s">
        <v>3106</v>
      </c>
      <c r="F815" s="113" t="s">
        <v>1452</v>
      </c>
      <c r="G815" s="113" t="s">
        <v>1453</v>
      </c>
      <c r="H815" s="113" t="s">
        <v>3143</v>
      </c>
      <c r="I815" s="113" t="s">
        <v>1504</v>
      </c>
      <c r="J815" s="113" t="s">
        <v>1452</v>
      </c>
      <c r="K815" s="113" t="s">
        <v>1453</v>
      </c>
      <c r="L815" s="113" t="s">
        <v>3143</v>
      </c>
      <c r="M815" s="113" t="s">
        <v>1504</v>
      </c>
      <c r="N815" s="113" t="s">
        <v>3108</v>
      </c>
      <c r="O815" s="113" t="s">
        <v>2711</v>
      </c>
      <c r="P815" s="113" t="s">
        <v>2711</v>
      </c>
      <c r="Q815" s="113" t="s">
        <v>3106</v>
      </c>
      <c r="R815" s="113" t="s">
        <v>4829</v>
      </c>
      <c r="S815" s="114">
        <v>43313</v>
      </c>
      <c r="U815" s="114">
        <v>43312.689081169003</v>
      </c>
      <c r="V815" s="113" t="s">
        <v>4830</v>
      </c>
      <c r="W815" s="113" t="s">
        <v>4831</v>
      </c>
      <c r="X815" s="112" t="b">
        <v>1</v>
      </c>
    </row>
    <row r="816" spans="1:25" ht="14.6" hidden="1" x14ac:dyDescent="0.4">
      <c r="A816" s="113" t="s">
        <v>465</v>
      </c>
      <c r="B816" s="113" t="s">
        <v>466</v>
      </c>
      <c r="C816" s="113" t="s">
        <v>466</v>
      </c>
      <c r="D816" s="112" t="b">
        <f t="shared" si="12"/>
        <v>1</v>
      </c>
      <c r="E816" s="113" t="s">
        <v>3106</v>
      </c>
      <c r="F816" s="113" t="s">
        <v>1258</v>
      </c>
      <c r="G816" s="113" t="s">
        <v>1274</v>
      </c>
      <c r="H816" s="113" t="s">
        <v>3521</v>
      </c>
      <c r="I816" s="113" t="s">
        <v>3944</v>
      </c>
      <c r="J816" s="113" t="s">
        <v>1258</v>
      </c>
      <c r="K816" s="113" t="s">
        <v>1274</v>
      </c>
      <c r="L816" s="113" t="s">
        <v>3521</v>
      </c>
      <c r="M816" s="113" t="s">
        <v>1694</v>
      </c>
      <c r="N816" s="113" t="s">
        <v>3108</v>
      </c>
      <c r="O816" s="113" t="s">
        <v>2711</v>
      </c>
      <c r="P816" s="113" t="s">
        <v>2711</v>
      </c>
      <c r="Q816" s="113" t="s">
        <v>3106</v>
      </c>
      <c r="R816" s="113" t="s">
        <v>4832</v>
      </c>
      <c r="S816" s="114">
        <v>43313</v>
      </c>
      <c r="U816" s="114">
        <v>43312.689081169003</v>
      </c>
      <c r="V816" s="113" t="s">
        <v>3946</v>
      </c>
      <c r="W816" s="113" t="s">
        <v>3947</v>
      </c>
      <c r="X816" s="112" t="b">
        <v>1</v>
      </c>
    </row>
    <row r="817" spans="1:25" ht="14.6" hidden="1" x14ac:dyDescent="0.4">
      <c r="A817" s="113" t="s">
        <v>637</v>
      </c>
      <c r="B817" s="113" t="s">
        <v>646</v>
      </c>
      <c r="C817" s="113" t="s">
        <v>3543</v>
      </c>
      <c r="D817" s="112" t="b">
        <f t="shared" si="12"/>
        <v>0</v>
      </c>
      <c r="E817" s="113" t="s">
        <v>3106</v>
      </c>
      <c r="F817" s="113" t="s">
        <v>1160</v>
      </c>
      <c r="G817" s="113" t="s">
        <v>1183</v>
      </c>
      <c r="H817" s="113" t="s">
        <v>3113</v>
      </c>
      <c r="I817" s="113" t="s">
        <v>3114</v>
      </c>
      <c r="J817" s="113" t="s">
        <v>1160</v>
      </c>
      <c r="K817" s="113" t="s">
        <v>1183</v>
      </c>
      <c r="L817" s="113" t="s">
        <v>3113</v>
      </c>
      <c r="M817" s="113" t="s">
        <v>1846</v>
      </c>
      <c r="N817" s="113" t="s">
        <v>3108</v>
      </c>
      <c r="O817" s="113" t="s">
        <v>2711</v>
      </c>
      <c r="P817" s="113" t="s">
        <v>2711</v>
      </c>
      <c r="Q817" s="113" t="s">
        <v>3106</v>
      </c>
      <c r="R817" s="113" t="s">
        <v>4833</v>
      </c>
      <c r="S817" s="114">
        <v>43313</v>
      </c>
      <c r="U817" s="114">
        <v>43312.689081169003</v>
      </c>
      <c r="V817" s="113" t="s">
        <v>3257</v>
      </c>
      <c r="W817" s="113" t="s">
        <v>3258</v>
      </c>
      <c r="X817" s="112" t="b">
        <v>0</v>
      </c>
      <c r="Y817" s="112" t="s">
        <v>1054</v>
      </c>
    </row>
    <row r="818" spans="1:25" ht="14.6" hidden="1" x14ac:dyDescent="0.4">
      <c r="A818" s="113" t="s">
        <v>637</v>
      </c>
      <c r="B818" s="113" t="s">
        <v>647</v>
      </c>
      <c r="C818" s="113" t="s">
        <v>3543</v>
      </c>
      <c r="D818" s="112" t="b">
        <f t="shared" si="12"/>
        <v>0</v>
      </c>
      <c r="E818" s="113" t="s">
        <v>3106</v>
      </c>
      <c r="F818" s="113" t="s">
        <v>1160</v>
      </c>
      <c r="G818" s="113" t="s">
        <v>1183</v>
      </c>
      <c r="H818" s="113" t="s">
        <v>3113</v>
      </c>
      <c r="I818" s="113" t="s">
        <v>3114</v>
      </c>
      <c r="J818" s="113" t="s">
        <v>1452</v>
      </c>
      <c r="K818" s="113" t="s">
        <v>1453</v>
      </c>
      <c r="L818" s="113" t="s">
        <v>3143</v>
      </c>
      <c r="M818" s="113" t="s">
        <v>1832</v>
      </c>
      <c r="N818" s="113" t="s">
        <v>3108</v>
      </c>
      <c r="O818" s="113" t="s">
        <v>2711</v>
      </c>
      <c r="P818" s="113" t="s">
        <v>2711</v>
      </c>
      <c r="Q818" s="113" t="s">
        <v>3106</v>
      </c>
      <c r="R818" s="113" t="s">
        <v>4833</v>
      </c>
      <c r="S818" s="114">
        <v>43313</v>
      </c>
      <c r="U818" s="114">
        <v>43312.689081169003</v>
      </c>
      <c r="V818" s="113" t="s">
        <v>3257</v>
      </c>
      <c r="W818" s="113" t="s">
        <v>3258</v>
      </c>
      <c r="X818" s="112" t="b">
        <v>0</v>
      </c>
      <c r="Y818" s="112" t="s">
        <v>1054</v>
      </c>
    </row>
    <row r="819" spans="1:25" ht="14.6" hidden="1" x14ac:dyDescent="0.4">
      <c r="A819" s="113" t="s">
        <v>637</v>
      </c>
      <c r="B819" s="113" t="s">
        <v>644</v>
      </c>
      <c r="C819" s="113" t="s">
        <v>3543</v>
      </c>
      <c r="D819" s="112" t="b">
        <f t="shared" si="12"/>
        <v>0</v>
      </c>
      <c r="E819" s="113" t="s">
        <v>3106</v>
      </c>
      <c r="F819" s="113" t="s">
        <v>1160</v>
      </c>
      <c r="G819" s="113" t="s">
        <v>1183</v>
      </c>
      <c r="H819" s="113" t="s">
        <v>3113</v>
      </c>
      <c r="I819" s="113" t="s">
        <v>3114</v>
      </c>
      <c r="J819" s="113" t="s">
        <v>1258</v>
      </c>
      <c r="K819" s="113" t="s">
        <v>1338</v>
      </c>
      <c r="L819" s="113" t="s">
        <v>3377</v>
      </c>
      <c r="M819" s="113" t="s">
        <v>1834</v>
      </c>
      <c r="N819" s="113" t="s">
        <v>3108</v>
      </c>
      <c r="O819" s="113" t="s">
        <v>2711</v>
      </c>
      <c r="P819" s="113" t="s">
        <v>2711</v>
      </c>
      <c r="Q819" s="113" t="s">
        <v>3106</v>
      </c>
      <c r="R819" s="113" t="s">
        <v>4833</v>
      </c>
      <c r="S819" s="114">
        <v>43313</v>
      </c>
      <c r="U819" s="114">
        <v>43312.689081169003</v>
      </c>
      <c r="V819" s="113" t="s">
        <v>3257</v>
      </c>
      <c r="W819" s="113" t="s">
        <v>3258</v>
      </c>
      <c r="X819" s="112" t="b">
        <v>0</v>
      </c>
      <c r="Y819" s="112" t="s">
        <v>1054</v>
      </c>
    </row>
    <row r="820" spans="1:25" ht="14.6" hidden="1" x14ac:dyDescent="0.4">
      <c r="A820" s="113" t="s">
        <v>766</v>
      </c>
      <c r="B820" s="113" t="s">
        <v>767</v>
      </c>
      <c r="C820" s="113" t="s">
        <v>767</v>
      </c>
      <c r="D820" s="112" t="b">
        <f t="shared" si="12"/>
        <v>1</v>
      </c>
      <c r="E820" s="113" t="s">
        <v>3106</v>
      </c>
      <c r="F820" s="113" t="s">
        <v>1160</v>
      </c>
      <c r="G820" s="113" t="s">
        <v>1246</v>
      </c>
      <c r="H820" s="113" t="s">
        <v>3107</v>
      </c>
      <c r="I820" s="113" t="s">
        <v>4834</v>
      </c>
      <c r="J820" s="113" t="s">
        <v>1160</v>
      </c>
      <c r="K820" s="113" t="s">
        <v>1166</v>
      </c>
      <c r="L820" s="113" t="s">
        <v>3128</v>
      </c>
      <c r="M820" s="113" t="s">
        <v>2099</v>
      </c>
      <c r="N820" s="113" t="s">
        <v>3108</v>
      </c>
      <c r="O820" s="113" t="s">
        <v>2711</v>
      </c>
      <c r="P820" s="113" t="s">
        <v>2711</v>
      </c>
      <c r="Q820" s="113" t="s">
        <v>3106</v>
      </c>
      <c r="R820" s="113" t="s">
        <v>4835</v>
      </c>
      <c r="S820" s="114">
        <v>43313</v>
      </c>
      <c r="U820" s="114">
        <v>43312.689081169003</v>
      </c>
      <c r="V820" s="113" t="s">
        <v>4836</v>
      </c>
      <c r="W820" s="113" t="s">
        <v>4837</v>
      </c>
      <c r="X820" s="112" t="b">
        <v>0</v>
      </c>
      <c r="Y820" s="117"/>
    </row>
    <row r="821" spans="1:25" ht="14.6" hidden="1" x14ac:dyDescent="0.4">
      <c r="A821" s="113" t="s">
        <v>996</v>
      </c>
      <c r="B821" s="113" t="s">
        <v>480</v>
      </c>
      <c r="C821" s="113" t="s">
        <v>480</v>
      </c>
      <c r="D821" s="112" t="b">
        <f t="shared" si="12"/>
        <v>1</v>
      </c>
      <c r="E821" s="113" t="s">
        <v>3106</v>
      </c>
      <c r="F821" s="113" t="s">
        <v>1258</v>
      </c>
      <c r="G821" s="113" t="s">
        <v>1720</v>
      </c>
      <c r="H821" s="113" t="s">
        <v>3391</v>
      </c>
      <c r="I821" s="113" t="s">
        <v>2272</v>
      </c>
      <c r="J821" s="113" t="s">
        <v>1258</v>
      </c>
      <c r="K821" s="113" t="s">
        <v>1720</v>
      </c>
      <c r="L821" s="113" t="s">
        <v>3391</v>
      </c>
      <c r="M821" s="113" t="s">
        <v>2272</v>
      </c>
      <c r="N821" s="113" t="s">
        <v>3108</v>
      </c>
      <c r="O821" s="113" t="s">
        <v>2711</v>
      </c>
      <c r="P821" s="113" t="s">
        <v>2711</v>
      </c>
      <c r="Q821" s="113" t="s">
        <v>3106</v>
      </c>
      <c r="R821" s="113" t="s">
        <v>4838</v>
      </c>
      <c r="S821" s="114">
        <v>43313</v>
      </c>
      <c r="U821" s="114">
        <v>43312.689081169003</v>
      </c>
      <c r="V821" s="113" t="s">
        <v>3936</v>
      </c>
      <c r="W821" s="113" t="s">
        <v>3937</v>
      </c>
      <c r="X821" s="112" t="b">
        <v>1</v>
      </c>
    </row>
    <row r="822" spans="1:25" ht="14.6" hidden="1" x14ac:dyDescent="0.4">
      <c r="A822" s="113" t="s">
        <v>881</v>
      </c>
      <c r="B822" s="113" t="s">
        <v>882</v>
      </c>
      <c r="C822" s="113" t="s">
        <v>882</v>
      </c>
      <c r="D822" s="112" t="b">
        <f t="shared" si="12"/>
        <v>1</v>
      </c>
      <c r="E822" s="113" t="s">
        <v>3106</v>
      </c>
      <c r="F822" s="113" t="s">
        <v>1452</v>
      </c>
      <c r="G822" s="113" t="s">
        <v>1453</v>
      </c>
      <c r="H822" s="113" t="s">
        <v>3143</v>
      </c>
      <c r="I822" s="113" t="s">
        <v>2186</v>
      </c>
      <c r="J822" s="113" t="s">
        <v>1452</v>
      </c>
      <c r="K822" s="113" t="s">
        <v>1453</v>
      </c>
      <c r="L822" s="113" t="s">
        <v>3143</v>
      </c>
      <c r="M822" s="113" t="s">
        <v>2186</v>
      </c>
      <c r="N822" s="113" t="s">
        <v>3108</v>
      </c>
      <c r="O822" s="113" t="s">
        <v>2711</v>
      </c>
      <c r="P822" s="113" t="s">
        <v>2711</v>
      </c>
      <c r="Q822" s="113" t="s">
        <v>3106</v>
      </c>
      <c r="R822" s="113" t="s">
        <v>4839</v>
      </c>
      <c r="S822" s="114">
        <v>43313</v>
      </c>
      <c r="U822" s="114">
        <v>43312.689081169003</v>
      </c>
      <c r="V822" s="113" t="s">
        <v>4840</v>
      </c>
      <c r="W822" s="113" t="s">
        <v>4841</v>
      </c>
      <c r="X822" s="112" t="b">
        <v>1</v>
      </c>
      <c r="Y822" s="112" t="s">
        <v>1054</v>
      </c>
    </row>
    <row r="823" spans="1:25" ht="14.6" hidden="1" x14ac:dyDescent="0.4">
      <c r="A823" s="113" t="s">
        <v>895</v>
      </c>
      <c r="B823" s="113" t="s">
        <v>896</v>
      </c>
      <c r="C823" s="113" t="s">
        <v>896</v>
      </c>
      <c r="D823" s="112" t="b">
        <f t="shared" si="12"/>
        <v>1</v>
      </c>
      <c r="E823" s="113" t="s">
        <v>3106</v>
      </c>
      <c r="F823" s="113" t="s">
        <v>1452</v>
      </c>
      <c r="G823" s="113" t="s">
        <v>1453</v>
      </c>
      <c r="H823" s="113" t="s">
        <v>3143</v>
      </c>
      <c r="I823" s="113" t="s">
        <v>4842</v>
      </c>
      <c r="J823" s="113" t="s">
        <v>1452</v>
      </c>
      <c r="K823" s="113" t="s">
        <v>1453</v>
      </c>
      <c r="L823" s="113" t="s">
        <v>3143</v>
      </c>
      <c r="M823" s="113" t="s">
        <v>2203</v>
      </c>
      <c r="N823" s="113" t="s">
        <v>3108</v>
      </c>
      <c r="O823" s="113" t="s">
        <v>2711</v>
      </c>
      <c r="P823" s="113" t="s">
        <v>2711</v>
      </c>
      <c r="Q823" s="113" t="s">
        <v>3106</v>
      </c>
      <c r="R823" s="113" t="s">
        <v>4843</v>
      </c>
      <c r="S823" s="114">
        <v>43313</v>
      </c>
      <c r="U823" s="114">
        <v>43312.689081169003</v>
      </c>
      <c r="V823" s="113" t="s">
        <v>4844</v>
      </c>
      <c r="W823" s="113" t="s">
        <v>4845</v>
      </c>
      <c r="X823" s="112" t="b">
        <v>1</v>
      </c>
    </row>
    <row r="824" spans="1:25" ht="14.6" hidden="1" x14ac:dyDescent="0.4">
      <c r="A824" s="113" t="s">
        <v>84</v>
      </c>
      <c r="B824" s="113" t="s">
        <v>85</v>
      </c>
      <c r="C824" s="113" t="s">
        <v>85</v>
      </c>
      <c r="D824" s="112" t="b">
        <f t="shared" si="12"/>
        <v>1</v>
      </c>
      <c r="E824" s="113" t="s">
        <v>3106</v>
      </c>
      <c r="F824" s="113" t="s">
        <v>1258</v>
      </c>
      <c r="G824" s="113" t="s">
        <v>1259</v>
      </c>
      <c r="H824" s="113" t="s">
        <v>3115</v>
      </c>
      <c r="I824" s="113" t="s">
        <v>1260</v>
      </c>
      <c r="J824" s="113" t="s">
        <v>1258</v>
      </c>
      <c r="K824" s="113" t="s">
        <v>1259</v>
      </c>
      <c r="L824" s="113" t="s">
        <v>3115</v>
      </c>
      <c r="M824" s="113" t="s">
        <v>1260</v>
      </c>
      <c r="N824" s="113" t="s">
        <v>3108</v>
      </c>
      <c r="O824" s="113" t="s">
        <v>2711</v>
      </c>
      <c r="P824" s="113" t="s">
        <v>2711</v>
      </c>
      <c r="Q824" s="113" t="s">
        <v>3106</v>
      </c>
      <c r="R824" s="113" t="s">
        <v>4846</v>
      </c>
      <c r="S824" s="114">
        <v>43313</v>
      </c>
      <c r="U824" s="114">
        <v>43312.689081169003</v>
      </c>
      <c r="V824" s="113" t="s">
        <v>3930</v>
      </c>
      <c r="W824" s="113" t="s">
        <v>3931</v>
      </c>
      <c r="X824" s="112" t="b">
        <v>1</v>
      </c>
    </row>
    <row r="825" spans="1:25" ht="14.6" hidden="1" x14ac:dyDescent="0.4">
      <c r="A825" s="113" t="s">
        <v>405</v>
      </c>
      <c r="B825" s="113" t="s">
        <v>406</v>
      </c>
      <c r="C825" s="113" t="s">
        <v>406</v>
      </c>
      <c r="D825" s="112" t="b">
        <f t="shared" si="12"/>
        <v>1</v>
      </c>
      <c r="E825" s="113" t="s">
        <v>3106</v>
      </c>
      <c r="F825" s="113" t="s">
        <v>1367</v>
      </c>
      <c r="G825" s="113" t="s">
        <v>1607</v>
      </c>
      <c r="H825" s="113" t="s">
        <v>3670</v>
      </c>
      <c r="I825" s="113" t="s">
        <v>3924</v>
      </c>
      <c r="J825" s="113" t="s">
        <v>1367</v>
      </c>
      <c r="K825" s="113" t="s">
        <v>1607</v>
      </c>
      <c r="L825" s="113" t="s">
        <v>3670</v>
      </c>
      <c r="M825" s="113" t="s">
        <v>1608</v>
      </c>
      <c r="N825" s="113" t="s">
        <v>3108</v>
      </c>
      <c r="O825" s="113" t="s">
        <v>2711</v>
      </c>
      <c r="P825" s="113" t="s">
        <v>2711</v>
      </c>
      <c r="Q825" s="113" t="s">
        <v>3106</v>
      </c>
      <c r="R825" s="113" t="s">
        <v>4847</v>
      </c>
      <c r="S825" s="114">
        <v>43313</v>
      </c>
      <c r="U825" s="114">
        <v>43312.689081169003</v>
      </c>
      <c r="V825" s="113" t="s">
        <v>3926</v>
      </c>
      <c r="W825" s="113" t="s">
        <v>3927</v>
      </c>
      <c r="X825" s="112" t="b">
        <v>1</v>
      </c>
    </row>
    <row r="826" spans="1:25" ht="14.6" hidden="1" x14ac:dyDescent="0.4">
      <c r="A826" s="113" t="s">
        <v>915</v>
      </c>
      <c r="B826" s="113" t="s">
        <v>916</v>
      </c>
      <c r="C826" s="113" t="s">
        <v>916</v>
      </c>
      <c r="D826" s="112" t="b">
        <f t="shared" si="12"/>
        <v>1</v>
      </c>
      <c r="E826" s="113" t="s">
        <v>3106</v>
      </c>
      <c r="F826" s="113" t="s">
        <v>1452</v>
      </c>
      <c r="G826" s="113" t="s">
        <v>1532</v>
      </c>
      <c r="H826" s="113" t="s">
        <v>3138</v>
      </c>
      <c r="I826" s="113" t="s">
        <v>3906</v>
      </c>
      <c r="J826" s="113" t="s">
        <v>1452</v>
      </c>
      <c r="K826" s="113" t="s">
        <v>1532</v>
      </c>
      <c r="L826" s="113" t="s">
        <v>3138</v>
      </c>
      <c r="M826" s="113" t="s">
        <v>2213</v>
      </c>
      <c r="N826" s="113" t="s">
        <v>3108</v>
      </c>
      <c r="O826" s="113" t="s">
        <v>2711</v>
      </c>
      <c r="P826" s="113" t="s">
        <v>2711</v>
      </c>
      <c r="Q826" s="113" t="s">
        <v>3106</v>
      </c>
      <c r="R826" s="113" t="s">
        <v>4848</v>
      </c>
      <c r="S826" s="114">
        <v>43313</v>
      </c>
      <c r="U826" s="114">
        <v>43312.689081169003</v>
      </c>
      <c r="V826" s="113" t="s">
        <v>3908</v>
      </c>
      <c r="W826" s="113" t="s">
        <v>3909</v>
      </c>
      <c r="X826" s="112" t="b">
        <v>0</v>
      </c>
      <c r="Y826" s="117"/>
    </row>
    <row r="827" spans="1:25" ht="14.6" hidden="1" x14ac:dyDescent="0.4">
      <c r="A827" s="113" t="s">
        <v>984</v>
      </c>
      <c r="B827" s="113" t="s">
        <v>985</v>
      </c>
      <c r="C827" s="113" t="s">
        <v>985</v>
      </c>
      <c r="D827" s="112" t="b">
        <f t="shared" si="12"/>
        <v>1</v>
      </c>
      <c r="E827" s="113" t="s">
        <v>3106</v>
      </c>
      <c r="F827" s="113" t="s">
        <v>1258</v>
      </c>
      <c r="G827" s="113" t="s">
        <v>1274</v>
      </c>
      <c r="H827" s="113" t="s">
        <v>3521</v>
      </c>
      <c r="I827" s="113" t="s">
        <v>3902</v>
      </c>
      <c r="J827" s="113" t="s">
        <v>1258</v>
      </c>
      <c r="K827" s="113" t="s">
        <v>1274</v>
      </c>
      <c r="L827" s="113" t="s">
        <v>3521</v>
      </c>
      <c r="M827" s="113" t="s">
        <v>2264</v>
      </c>
      <c r="N827" s="113" t="s">
        <v>3108</v>
      </c>
      <c r="O827" s="113" t="s">
        <v>2711</v>
      </c>
      <c r="P827" s="113" t="s">
        <v>2711</v>
      </c>
      <c r="Q827" s="113" t="s">
        <v>3106</v>
      </c>
      <c r="R827" s="113" t="s">
        <v>4849</v>
      </c>
      <c r="S827" s="114">
        <v>43313</v>
      </c>
      <c r="U827" s="114">
        <v>43312.689081169003</v>
      </c>
      <c r="V827" s="113" t="s">
        <v>3904</v>
      </c>
      <c r="W827" s="113" t="s">
        <v>3905</v>
      </c>
      <c r="X827" s="112" t="b">
        <v>0</v>
      </c>
      <c r="Y827" s="117" t="s">
        <v>1089</v>
      </c>
    </row>
    <row r="828" spans="1:25" ht="14.6" hidden="1" x14ac:dyDescent="0.4">
      <c r="A828" s="113" t="s">
        <v>415</v>
      </c>
      <c r="B828" s="113" t="s">
        <v>416</v>
      </c>
      <c r="C828" s="113" t="s">
        <v>3535</v>
      </c>
      <c r="D828" s="112" t="b">
        <f t="shared" si="12"/>
        <v>0</v>
      </c>
      <c r="E828" s="113" t="s">
        <v>3106</v>
      </c>
      <c r="F828" s="113" t="s">
        <v>1367</v>
      </c>
      <c r="G828" s="113" t="s">
        <v>1456</v>
      </c>
      <c r="H828" s="113" t="s">
        <v>3215</v>
      </c>
      <c r="I828" s="113" t="s">
        <v>3536</v>
      </c>
      <c r="J828" s="113" t="s">
        <v>1367</v>
      </c>
      <c r="K828" s="113" t="s">
        <v>1456</v>
      </c>
      <c r="L828" s="113" t="s">
        <v>3215</v>
      </c>
      <c r="M828" s="113" t="s">
        <v>1624</v>
      </c>
      <c r="N828" s="113" t="s">
        <v>3108</v>
      </c>
      <c r="O828" s="113" t="s">
        <v>2711</v>
      </c>
      <c r="P828" s="113" t="s">
        <v>2711</v>
      </c>
      <c r="Q828" s="113" t="s">
        <v>3106</v>
      </c>
      <c r="R828" s="113" t="s">
        <v>4850</v>
      </c>
      <c r="S828" s="114">
        <v>43313</v>
      </c>
      <c r="U828" s="114">
        <v>43312.689081169003</v>
      </c>
      <c r="V828" s="113" t="s">
        <v>3538</v>
      </c>
      <c r="W828" s="113" t="s">
        <v>3539</v>
      </c>
      <c r="X828" s="112" t="b">
        <v>1</v>
      </c>
    </row>
    <row r="829" spans="1:25" ht="14.6" hidden="1" x14ac:dyDescent="0.4">
      <c r="A829" s="113" t="s">
        <v>325</v>
      </c>
      <c r="B829" s="113" t="s">
        <v>326</v>
      </c>
      <c r="C829" s="113" t="s">
        <v>326</v>
      </c>
      <c r="D829" s="112" t="b">
        <f t="shared" si="12"/>
        <v>1</v>
      </c>
      <c r="E829" s="113" t="s">
        <v>3106</v>
      </c>
      <c r="F829" s="113" t="s">
        <v>1196</v>
      </c>
      <c r="G829" s="113" t="s">
        <v>1477</v>
      </c>
      <c r="H829" s="113" t="s">
        <v>3513</v>
      </c>
      <c r="I829" s="113" t="s">
        <v>1535</v>
      </c>
      <c r="J829" s="113" t="s">
        <v>1196</v>
      </c>
      <c r="K829" s="113" t="s">
        <v>1477</v>
      </c>
      <c r="L829" s="113" t="s">
        <v>3513</v>
      </c>
      <c r="M829" s="113" t="s">
        <v>1535</v>
      </c>
      <c r="N829" s="113" t="s">
        <v>3108</v>
      </c>
      <c r="O829" s="113" t="s">
        <v>2711</v>
      </c>
      <c r="P829" s="113" t="s">
        <v>2711</v>
      </c>
      <c r="Q829" s="113" t="s">
        <v>3106</v>
      </c>
      <c r="R829" s="113" t="s">
        <v>4851</v>
      </c>
      <c r="S829" s="114">
        <v>43313</v>
      </c>
      <c r="U829" s="114">
        <v>43312.689081169003</v>
      </c>
      <c r="V829" s="113" t="s">
        <v>3541</v>
      </c>
      <c r="W829" s="113" t="s">
        <v>3542</v>
      </c>
      <c r="X829" s="112" t="b">
        <v>1</v>
      </c>
    </row>
    <row r="830" spans="1:25" ht="14.6" hidden="1" x14ac:dyDescent="0.4">
      <c r="A830" s="113" t="s">
        <v>191</v>
      </c>
      <c r="B830" s="113" t="s">
        <v>192</v>
      </c>
      <c r="C830" s="113" t="s">
        <v>192</v>
      </c>
      <c r="D830" s="112" t="b">
        <f t="shared" si="12"/>
        <v>1</v>
      </c>
      <c r="E830" s="113" t="s">
        <v>3106</v>
      </c>
      <c r="F830" s="113" t="s">
        <v>1160</v>
      </c>
      <c r="G830" s="113" t="s">
        <v>1163</v>
      </c>
      <c r="H830" s="113" t="s">
        <v>3230</v>
      </c>
      <c r="I830" s="113" t="s">
        <v>1400</v>
      </c>
      <c r="J830" s="113" t="s">
        <v>1160</v>
      </c>
      <c r="K830" s="113" t="s">
        <v>1163</v>
      </c>
      <c r="L830" s="113" t="s">
        <v>3230</v>
      </c>
      <c r="M830" s="113" t="s">
        <v>1389</v>
      </c>
      <c r="N830" s="113" t="s">
        <v>3108</v>
      </c>
      <c r="O830" s="113" t="s">
        <v>2711</v>
      </c>
      <c r="P830" s="113" t="s">
        <v>2711</v>
      </c>
      <c r="Q830" s="113" t="s">
        <v>3106</v>
      </c>
      <c r="R830" s="113" t="s">
        <v>4852</v>
      </c>
      <c r="S830" s="114">
        <v>43313</v>
      </c>
      <c r="U830" s="114">
        <v>43312.689081169003</v>
      </c>
      <c r="V830" s="113" t="s">
        <v>4853</v>
      </c>
      <c r="W830" s="113" t="s">
        <v>4854</v>
      </c>
      <c r="X830" s="112" t="b">
        <v>1</v>
      </c>
    </row>
    <row r="831" spans="1:25" ht="14.6" hidden="1" x14ac:dyDescent="0.4">
      <c r="A831" s="113" t="s">
        <v>493</v>
      </c>
      <c r="B831" s="113" t="s">
        <v>494</v>
      </c>
      <c r="C831" s="113" t="s">
        <v>494</v>
      </c>
      <c r="D831" s="112" t="b">
        <f t="shared" si="12"/>
        <v>1</v>
      </c>
      <c r="E831" s="113" t="s">
        <v>3106</v>
      </c>
      <c r="F831" s="113" t="s">
        <v>1258</v>
      </c>
      <c r="G831" s="113" t="s">
        <v>1711</v>
      </c>
      <c r="H831" s="113" t="s">
        <v>4739</v>
      </c>
      <c r="I831" s="113" t="s">
        <v>4855</v>
      </c>
      <c r="J831" s="113" t="s">
        <v>1258</v>
      </c>
      <c r="K831" s="113" t="s">
        <v>1711</v>
      </c>
      <c r="L831" s="113" t="s">
        <v>3395</v>
      </c>
      <c r="M831" s="113" t="s">
        <v>1713</v>
      </c>
      <c r="N831" s="113" t="s">
        <v>3108</v>
      </c>
      <c r="O831" s="113" t="s">
        <v>2711</v>
      </c>
      <c r="P831" s="113" t="s">
        <v>2711</v>
      </c>
      <c r="Q831" s="113" t="s">
        <v>3106</v>
      </c>
      <c r="R831" s="113" t="s">
        <v>4856</v>
      </c>
      <c r="S831" s="114">
        <v>43313</v>
      </c>
      <c r="U831" s="114">
        <v>43312.689081169003</v>
      </c>
      <c r="V831" s="113" t="s">
        <v>4857</v>
      </c>
      <c r="W831" s="113" t="s">
        <v>4858</v>
      </c>
      <c r="X831" s="112" t="b">
        <v>1</v>
      </c>
      <c r="Y831" s="129" t="s">
        <v>1101</v>
      </c>
    </row>
    <row r="832" spans="1:25" ht="14.6" hidden="1" x14ac:dyDescent="0.4">
      <c r="A832" s="113" t="s">
        <v>277</v>
      </c>
      <c r="B832" s="113" t="s">
        <v>278</v>
      </c>
      <c r="C832" s="113" t="s">
        <v>278</v>
      </c>
      <c r="D832" s="112" t="b">
        <f t="shared" si="12"/>
        <v>1</v>
      </c>
      <c r="E832" s="113" t="s">
        <v>3106</v>
      </c>
      <c r="F832" s="113" t="s">
        <v>1452</v>
      </c>
      <c r="G832" s="113" t="s">
        <v>1453</v>
      </c>
      <c r="H832" s="113" t="s">
        <v>3143</v>
      </c>
      <c r="I832" s="113" t="s">
        <v>4859</v>
      </c>
      <c r="J832" s="113" t="s">
        <v>1452</v>
      </c>
      <c r="K832" s="113" t="s">
        <v>1453</v>
      </c>
      <c r="L832" s="113" t="s">
        <v>3143</v>
      </c>
      <c r="M832" s="113" t="s">
        <v>1486</v>
      </c>
      <c r="N832" s="113" t="s">
        <v>3108</v>
      </c>
      <c r="O832" s="113" t="s">
        <v>2711</v>
      </c>
      <c r="P832" s="113" t="s">
        <v>2711</v>
      </c>
      <c r="Q832" s="113" t="s">
        <v>3106</v>
      </c>
      <c r="R832" s="113" t="s">
        <v>4860</v>
      </c>
      <c r="S832" s="114">
        <v>43313</v>
      </c>
      <c r="U832" s="114">
        <v>43312.689081169003</v>
      </c>
      <c r="V832" s="113" t="s">
        <v>4861</v>
      </c>
      <c r="W832" s="113" t="s">
        <v>4862</v>
      </c>
      <c r="X832" s="112" t="b">
        <v>1</v>
      </c>
    </row>
    <row r="833" spans="1:25" ht="14.6" hidden="1" x14ac:dyDescent="0.4">
      <c r="A833" s="113" t="s">
        <v>657</v>
      </c>
      <c r="B833" s="113" t="s">
        <v>658</v>
      </c>
      <c r="C833" s="113" t="s">
        <v>658</v>
      </c>
      <c r="D833" s="112" t="b">
        <f t="shared" si="12"/>
        <v>1</v>
      </c>
      <c r="E833" s="113" t="s">
        <v>3106</v>
      </c>
      <c r="F833" s="113" t="s">
        <v>1160</v>
      </c>
      <c r="G833" s="113" t="s">
        <v>1228</v>
      </c>
      <c r="H833" s="113" t="s">
        <v>3247</v>
      </c>
      <c r="I833" s="113" t="s">
        <v>4863</v>
      </c>
      <c r="J833" s="113" t="s">
        <v>1160</v>
      </c>
      <c r="K833" s="113" t="s">
        <v>1179</v>
      </c>
      <c r="L833" s="113" t="s">
        <v>3190</v>
      </c>
      <c r="M833" s="113" t="s">
        <v>1927</v>
      </c>
      <c r="N833" s="113" t="s">
        <v>3108</v>
      </c>
      <c r="O833" s="113" t="s">
        <v>2711</v>
      </c>
      <c r="P833" s="113" t="s">
        <v>2711</v>
      </c>
      <c r="Q833" s="113" t="s">
        <v>3106</v>
      </c>
      <c r="R833" s="113" t="s">
        <v>4864</v>
      </c>
      <c r="S833" s="114">
        <v>43313</v>
      </c>
      <c r="U833" s="114">
        <v>43312.689081169003</v>
      </c>
      <c r="V833" s="113" t="s">
        <v>4865</v>
      </c>
      <c r="W833" s="113" t="s">
        <v>4866</v>
      </c>
      <c r="X833" s="112" t="b">
        <v>1</v>
      </c>
    </row>
    <row r="834" spans="1:25" ht="14.6" hidden="1" x14ac:dyDescent="0.4">
      <c r="A834" s="113" t="s">
        <v>287</v>
      </c>
      <c r="B834" s="113" t="s">
        <v>288</v>
      </c>
      <c r="C834" s="113" t="s">
        <v>288</v>
      </c>
      <c r="D834" s="112" t="b">
        <f t="shared" si="12"/>
        <v>1</v>
      </c>
      <c r="E834" s="113" t="s">
        <v>3106</v>
      </c>
      <c r="F834" s="113" t="s">
        <v>1452</v>
      </c>
      <c r="G834" s="113" t="s">
        <v>1453</v>
      </c>
      <c r="H834" s="113" t="s">
        <v>3143</v>
      </c>
      <c r="I834" s="113" t="s">
        <v>3891</v>
      </c>
      <c r="J834" s="113" t="s">
        <v>1452</v>
      </c>
      <c r="K834" s="113" t="s">
        <v>1453</v>
      </c>
      <c r="L834" s="113" t="s">
        <v>3143</v>
      </c>
      <c r="M834" s="113" t="s">
        <v>3891</v>
      </c>
      <c r="N834" s="113" t="s">
        <v>3108</v>
      </c>
      <c r="O834" s="113" t="s">
        <v>2711</v>
      </c>
      <c r="P834" s="113" t="s">
        <v>2711</v>
      </c>
      <c r="Q834" s="113" t="s">
        <v>3106</v>
      </c>
      <c r="R834" s="113" t="s">
        <v>4867</v>
      </c>
      <c r="S834" s="114">
        <v>43313</v>
      </c>
      <c r="U834" s="114">
        <v>43312.689081169003</v>
      </c>
      <c r="V834" s="113" t="s">
        <v>3893</v>
      </c>
      <c r="W834" s="113" t="s">
        <v>3894</v>
      </c>
      <c r="X834" s="112" t="b">
        <v>1</v>
      </c>
      <c r="Y834" s="129" t="s">
        <v>1101</v>
      </c>
    </row>
    <row r="835" spans="1:25" ht="14.6" hidden="1" x14ac:dyDescent="0.4">
      <c r="A835" s="113" t="s">
        <v>545</v>
      </c>
      <c r="B835" s="113" t="s">
        <v>546</v>
      </c>
      <c r="C835" s="113" t="s">
        <v>546</v>
      </c>
      <c r="D835" s="112" t="b">
        <f t="shared" ref="D835:D898" si="13">B835=C835</f>
        <v>1</v>
      </c>
      <c r="E835" s="113" t="s">
        <v>3106</v>
      </c>
      <c r="F835" s="113" t="s">
        <v>1160</v>
      </c>
      <c r="G835" s="113" t="s">
        <v>1179</v>
      </c>
      <c r="H835" s="113" t="s">
        <v>3190</v>
      </c>
      <c r="I835" s="113" t="s">
        <v>3883</v>
      </c>
      <c r="J835" s="113" t="s">
        <v>1160</v>
      </c>
      <c r="K835" s="113" t="s">
        <v>1179</v>
      </c>
      <c r="L835" s="113" t="s">
        <v>3190</v>
      </c>
      <c r="M835" s="113" t="s">
        <v>2644</v>
      </c>
      <c r="N835" s="113" t="s">
        <v>3108</v>
      </c>
      <c r="O835" s="113" t="s">
        <v>2711</v>
      </c>
      <c r="P835" s="113" t="s">
        <v>2711</v>
      </c>
      <c r="Q835" s="113" t="s">
        <v>3106</v>
      </c>
      <c r="R835" s="113" t="s">
        <v>4868</v>
      </c>
      <c r="S835" s="114">
        <v>43313</v>
      </c>
      <c r="U835" s="114">
        <v>43312.689081169003</v>
      </c>
      <c r="V835" s="113" t="s">
        <v>3885</v>
      </c>
      <c r="W835" s="113" t="s">
        <v>3886</v>
      </c>
      <c r="X835" s="112" t="b">
        <v>1</v>
      </c>
    </row>
    <row r="836" spans="1:25" ht="14.6" hidden="1" x14ac:dyDescent="0.4">
      <c r="A836" s="113" t="s">
        <v>385</v>
      </c>
      <c r="B836" s="113" t="s">
        <v>386</v>
      </c>
      <c r="C836" s="113" t="s">
        <v>3887</v>
      </c>
      <c r="D836" s="112" t="b">
        <f t="shared" si="13"/>
        <v>0</v>
      </c>
      <c r="E836" s="113" t="s">
        <v>3106</v>
      </c>
      <c r="F836" s="113" t="s">
        <v>1196</v>
      </c>
      <c r="G836" s="113" t="s">
        <v>1595</v>
      </c>
      <c r="H836" s="113" t="s">
        <v>3515</v>
      </c>
      <c r="I836" s="113" t="s">
        <v>1596</v>
      </c>
      <c r="J836" s="113" t="s">
        <v>1196</v>
      </c>
      <c r="K836" s="113" t="s">
        <v>1595</v>
      </c>
      <c r="L836" s="113" t="s">
        <v>3515</v>
      </c>
      <c r="M836" s="113" t="s">
        <v>1596</v>
      </c>
      <c r="N836" s="113" t="s">
        <v>3108</v>
      </c>
      <c r="O836" s="113" t="s">
        <v>2711</v>
      </c>
      <c r="P836" s="113" t="s">
        <v>2711</v>
      </c>
      <c r="Q836" s="113" t="s">
        <v>3106</v>
      </c>
      <c r="R836" s="113" t="s">
        <v>4869</v>
      </c>
      <c r="S836" s="114">
        <v>43313</v>
      </c>
      <c r="U836" s="114">
        <v>43312.689081169003</v>
      </c>
      <c r="V836" s="113" t="s">
        <v>3889</v>
      </c>
      <c r="W836" s="113" t="s">
        <v>3890</v>
      </c>
      <c r="X836" s="112" t="b">
        <v>1</v>
      </c>
      <c r="Y836" s="129" t="s">
        <v>1101</v>
      </c>
    </row>
    <row r="837" spans="1:25" ht="14.6" hidden="1" x14ac:dyDescent="0.4">
      <c r="A837" s="113" t="s">
        <v>592</v>
      </c>
      <c r="B837" s="113" t="s">
        <v>593</v>
      </c>
      <c r="C837" s="113" t="s">
        <v>593</v>
      </c>
      <c r="D837" s="112" t="b">
        <f t="shared" si="13"/>
        <v>1</v>
      </c>
      <c r="E837" s="113" t="s">
        <v>3106</v>
      </c>
      <c r="F837" s="113" t="s">
        <v>1160</v>
      </c>
      <c r="G837" s="113" t="s">
        <v>1183</v>
      </c>
      <c r="H837" s="113" t="s">
        <v>3113</v>
      </c>
      <c r="I837" s="113" t="s">
        <v>3558</v>
      </c>
      <c r="J837" s="113" t="s">
        <v>1587</v>
      </c>
      <c r="K837" s="113" t="s">
        <v>1646</v>
      </c>
      <c r="L837" s="113" t="s">
        <v>3134</v>
      </c>
      <c r="M837" s="113" t="s">
        <v>1786</v>
      </c>
      <c r="N837" s="113" t="s">
        <v>3108</v>
      </c>
      <c r="O837" s="113" t="s">
        <v>2711</v>
      </c>
      <c r="P837" s="113" t="s">
        <v>2711</v>
      </c>
      <c r="Q837" s="113" t="s">
        <v>3106</v>
      </c>
      <c r="R837" s="113" t="s">
        <v>4870</v>
      </c>
      <c r="S837" s="114">
        <v>43313</v>
      </c>
      <c r="U837" s="114">
        <v>43312.689081169003</v>
      </c>
      <c r="V837" s="113" t="s">
        <v>3560</v>
      </c>
      <c r="W837" s="113" t="s">
        <v>3561</v>
      </c>
      <c r="X837" s="112" t="b">
        <v>1</v>
      </c>
    </row>
    <row r="838" spans="1:25" ht="14.6" hidden="1" x14ac:dyDescent="0.4">
      <c r="A838" s="113" t="s">
        <v>598</v>
      </c>
      <c r="B838" s="113" t="s">
        <v>599</v>
      </c>
      <c r="C838" s="113" t="s">
        <v>599</v>
      </c>
      <c r="D838" s="112" t="b">
        <f t="shared" si="13"/>
        <v>1</v>
      </c>
      <c r="E838" s="113" t="s">
        <v>3106</v>
      </c>
      <c r="F838" s="113" t="s">
        <v>1160</v>
      </c>
      <c r="G838" s="113" t="s">
        <v>1228</v>
      </c>
      <c r="H838" s="113" t="s">
        <v>3247</v>
      </c>
      <c r="I838" s="113" t="s">
        <v>4871</v>
      </c>
      <c r="J838" s="113" t="s">
        <v>1160</v>
      </c>
      <c r="K838" s="113" t="s">
        <v>1161</v>
      </c>
      <c r="L838" s="113" t="s">
        <v>3132</v>
      </c>
      <c r="M838" s="113" t="s">
        <v>1792</v>
      </c>
      <c r="N838" s="113" t="s">
        <v>3108</v>
      </c>
      <c r="O838" s="113" t="s">
        <v>2711</v>
      </c>
      <c r="P838" s="113" t="s">
        <v>2711</v>
      </c>
      <c r="Q838" s="113" t="s">
        <v>3106</v>
      </c>
      <c r="R838" s="113" t="s">
        <v>4872</v>
      </c>
      <c r="S838" s="114">
        <v>43313</v>
      </c>
      <c r="U838" s="114">
        <v>43312.689081169003</v>
      </c>
      <c r="V838" s="113" t="s">
        <v>4873</v>
      </c>
      <c r="W838" s="113" t="s">
        <v>4874</v>
      </c>
      <c r="X838" s="112" t="b">
        <v>1</v>
      </c>
    </row>
    <row r="839" spans="1:25" ht="14.6" hidden="1" x14ac:dyDescent="0.4">
      <c r="A839" s="113" t="s">
        <v>950</v>
      </c>
      <c r="B839" s="113" t="s">
        <v>951</v>
      </c>
      <c r="C839" s="113" t="s">
        <v>4020</v>
      </c>
      <c r="D839" s="112" t="b">
        <f t="shared" si="13"/>
        <v>0</v>
      </c>
      <c r="E839" s="113" t="s">
        <v>3106</v>
      </c>
      <c r="F839" s="113" t="s">
        <v>1452</v>
      </c>
      <c r="G839" s="113" t="s">
        <v>1836</v>
      </c>
      <c r="H839" s="113" t="s">
        <v>3403</v>
      </c>
      <c r="I839" s="113" t="s">
        <v>4021</v>
      </c>
      <c r="J839" s="113" t="s">
        <v>1452</v>
      </c>
      <c r="K839" s="113" t="s">
        <v>1836</v>
      </c>
      <c r="L839" s="113" t="s">
        <v>3403</v>
      </c>
      <c r="M839" s="113" t="s">
        <v>2245</v>
      </c>
      <c r="N839" s="113" t="s">
        <v>3108</v>
      </c>
      <c r="O839" s="113" t="s">
        <v>2711</v>
      </c>
      <c r="P839" s="113" t="s">
        <v>2711</v>
      </c>
      <c r="Q839" s="113" t="s">
        <v>3106</v>
      </c>
      <c r="R839" s="113" t="s">
        <v>4875</v>
      </c>
      <c r="S839" s="114">
        <v>43313</v>
      </c>
      <c r="U839" s="114">
        <v>43312.689081169003</v>
      </c>
      <c r="V839" s="113" t="s">
        <v>4023</v>
      </c>
      <c r="W839" s="113" t="s">
        <v>4024</v>
      </c>
      <c r="X839" s="112" t="b">
        <v>1</v>
      </c>
    </row>
    <row r="840" spans="1:25" ht="14.6" hidden="1" x14ac:dyDescent="0.4">
      <c r="A840" s="113" t="s">
        <v>659</v>
      </c>
      <c r="B840" s="113" t="s">
        <v>660</v>
      </c>
      <c r="C840" s="113" t="s">
        <v>660</v>
      </c>
      <c r="D840" s="112" t="b">
        <f t="shared" si="13"/>
        <v>1</v>
      </c>
      <c r="E840" s="113" t="s">
        <v>3106</v>
      </c>
      <c r="F840" s="113" t="s">
        <v>1160</v>
      </c>
      <c r="G840" s="113" t="s">
        <v>1228</v>
      </c>
      <c r="H840" s="113" t="s">
        <v>3247</v>
      </c>
      <c r="I840" s="113" t="s">
        <v>3545</v>
      </c>
      <c r="J840" s="113" t="s">
        <v>1160</v>
      </c>
      <c r="K840" s="113" t="s">
        <v>1228</v>
      </c>
      <c r="L840" s="113" t="s">
        <v>3247</v>
      </c>
      <c r="M840" s="113" t="s">
        <v>1928</v>
      </c>
      <c r="N840" s="113" t="s">
        <v>3108</v>
      </c>
      <c r="O840" s="113" t="s">
        <v>2711</v>
      </c>
      <c r="P840" s="113" t="s">
        <v>2711</v>
      </c>
      <c r="Q840" s="113" t="s">
        <v>3106</v>
      </c>
      <c r="R840" s="113" t="s">
        <v>4876</v>
      </c>
      <c r="S840" s="114">
        <v>43313</v>
      </c>
      <c r="U840" s="114">
        <v>43312.689081169003</v>
      </c>
      <c r="V840" s="113" t="s">
        <v>3547</v>
      </c>
      <c r="W840" s="113" t="s">
        <v>3548</v>
      </c>
      <c r="X840" s="112" t="b">
        <v>1</v>
      </c>
    </row>
    <row r="841" spans="1:25" ht="14.6" hidden="1" x14ac:dyDescent="0.4">
      <c r="A841" s="113" t="s">
        <v>9</v>
      </c>
      <c r="B841" s="113" t="s">
        <v>10</v>
      </c>
      <c r="C841" s="113" t="s">
        <v>10</v>
      </c>
      <c r="D841" s="112" t="b">
        <f t="shared" si="13"/>
        <v>1</v>
      </c>
      <c r="E841" s="113" t="s">
        <v>3106</v>
      </c>
      <c r="F841" s="113" t="s">
        <v>1160</v>
      </c>
      <c r="G841" s="113" t="s">
        <v>1166</v>
      </c>
      <c r="H841" s="113" t="s">
        <v>3128</v>
      </c>
      <c r="I841" s="113" t="s">
        <v>3292</v>
      </c>
      <c r="J841" s="113" t="s">
        <v>1160</v>
      </c>
      <c r="K841" s="113" t="s">
        <v>1166</v>
      </c>
      <c r="L841" s="113" t="s">
        <v>3128</v>
      </c>
      <c r="M841" s="113" t="s">
        <v>3293</v>
      </c>
      <c r="N841" s="113" t="s">
        <v>3108</v>
      </c>
      <c r="O841" s="113" t="s">
        <v>2711</v>
      </c>
      <c r="P841" s="113" t="s">
        <v>2711</v>
      </c>
      <c r="Q841" s="113" t="s">
        <v>3106</v>
      </c>
      <c r="R841" s="113" t="s">
        <v>4877</v>
      </c>
      <c r="S841" s="114">
        <v>43313</v>
      </c>
      <c r="U841" s="114">
        <v>43312.689081169003</v>
      </c>
      <c r="V841" s="113" t="s">
        <v>3295</v>
      </c>
      <c r="W841" s="113" t="s">
        <v>3296</v>
      </c>
      <c r="X841" s="112" t="b">
        <v>1</v>
      </c>
    </row>
    <row r="842" spans="1:25" ht="14.6" hidden="1" x14ac:dyDescent="0.4">
      <c r="A842" s="113" t="s">
        <v>483</v>
      </c>
      <c r="B842" s="113" t="s">
        <v>484</v>
      </c>
      <c r="C842" s="113" t="s">
        <v>484</v>
      </c>
      <c r="D842" s="112" t="b">
        <f t="shared" si="13"/>
        <v>1</v>
      </c>
      <c r="E842" s="113" t="s">
        <v>3106</v>
      </c>
      <c r="F842" s="113" t="s">
        <v>1639</v>
      </c>
      <c r="G842" s="113" t="s">
        <v>1705</v>
      </c>
      <c r="H842" s="113" t="s">
        <v>3815</v>
      </c>
      <c r="I842" s="113" t="s">
        <v>4008</v>
      </c>
      <c r="J842" s="113" t="s">
        <v>1639</v>
      </c>
      <c r="K842" s="113" t="s">
        <v>1705</v>
      </c>
      <c r="L842" s="113" t="s">
        <v>3815</v>
      </c>
      <c r="M842" s="113" t="s">
        <v>1706</v>
      </c>
      <c r="N842" s="113" t="s">
        <v>3108</v>
      </c>
      <c r="O842" s="113" t="s">
        <v>2711</v>
      </c>
      <c r="P842" s="113" t="s">
        <v>2711</v>
      </c>
      <c r="Q842" s="113" t="s">
        <v>3106</v>
      </c>
      <c r="R842" s="113" t="s">
        <v>4878</v>
      </c>
      <c r="S842" s="114">
        <v>43313</v>
      </c>
      <c r="U842" s="114">
        <v>43312.689081169003</v>
      </c>
      <c r="V842" s="113" t="s">
        <v>4010</v>
      </c>
      <c r="W842" s="113" t="s">
        <v>4011</v>
      </c>
      <c r="X842" s="112" t="b">
        <v>1</v>
      </c>
    </row>
    <row r="843" spans="1:25" ht="14.6" hidden="1" x14ac:dyDescent="0.4">
      <c r="A843" s="113" t="s">
        <v>307</v>
      </c>
      <c r="B843" s="113" t="s">
        <v>308</v>
      </c>
      <c r="C843" s="113" t="s">
        <v>308</v>
      </c>
      <c r="D843" s="112" t="b">
        <f t="shared" si="13"/>
        <v>1</v>
      </c>
      <c r="E843" s="113" t="s">
        <v>3106</v>
      </c>
      <c r="F843" s="113" t="s">
        <v>1452</v>
      </c>
      <c r="G843" s="113" t="s">
        <v>1453</v>
      </c>
      <c r="H843" s="113" t="s">
        <v>3143</v>
      </c>
      <c r="I843" s="113" t="s">
        <v>3549</v>
      </c>
      <c r="J843" s="113" t="s">
        <v>1452</v>
      </c>
      <c r="K843" s="113" t="s">
        <v>1453</v>
      </c>
      <c r="L843" s="113" t="s">
        <v>3143</v>
      </c>
      <c r="M843" s="113" t="s">
        <v>1515</v>
      </c>
      <c r="N843" s="113" t="s">
        <v>3108</v>
      </c>
      <c r="O843" s="113" t="s">
        <v>2711</v>
      </c>
      <c r="P843" s="113" t="s">
        <v>2711</v>
      </c>
      <c r="Q843" s="113" t="s">
        <v>3106</v>
      </c>
      <c r="R843" s="113" t="s">
        <v>4879</v>
      </c>
      <c r="S843" s="114">
        <v>43313</v>
      </c>
      <c r="U843" s="114">
        <v>43312.689081169003</v>
      </c>
      <c r="V843" s="113" t="s">
        <v>3551</v>
      </c>
      <c r="W843" s="113" t="s">
        <v>3552</v>
      </c>
      <c r="X843" s="112" t="b">
        <v>1</v>
      </c>
    </row>
    <row r="844" spans="1:25" ht="14.6" hidden="1" x14ac:dyDescent="0.4">
      <c r="A844" s="113" t="s">
        <v>719</v>
      </c>
      <c r="B844" s="113" t="s">
        <v>720</v>
      </c>
      <c r="C844" s="113" t="s">
        <v>720</v>
      </c>
      <c r="D844" s="112" t="b">
        <f t="shared" si="13"/>
        <v>1</v>
      </c>
      <c r="E844" s="113" t="s">
        <v>3106</v>
      </c>
      <c r="F844" s="113" t="s">
        <v>1160</v>
      </c>
      <c r="G844" s="113" t="s">
        <v>1246</v>
      </c>
      <c r="H844" s="113" t="s">
        <v>3107</v>
      </c>
      <c r="I844" s="113" t="s">
        <v>2547</v>
      </c>
      <c r="J844" s="113" t="s">
        <v>1160</v>
      </c>
      <c r="K844" s="113" t="s">
        <v>1246</v>
      </c>
      <c r="L844" s="113" t="s">
        <v>3107</v>
      </c>
      <c r="M844" s="113" t="s">
        <v>2040</v>
      </c>
      <c r="N844" s="113" t="s">
        <v>3108</v>
      </c>
      <c r="O844" s="113" t="s">
        <v>2711</v>
      </c>
      <c r="P844" s="113" t="s">
        <v>2711</v>
      </c>
      <c r="Q844" s="113" t="s">
        <v>3106</v>
      </c>
      <c r="R844" s="113" t="s">
        <v>4880</v>
      </c>
      <c r="S844" s="114">
        <v>43313</v>
      </c>
      <c r="U844" s="114">
        <v>43312.689081169003</v>
      </c>
      <c r="V844" s="113" t="s">
        <v>3110</v>
      </c>
      <c r="W844" s="113" t="s">
        <v>3111</v>
      </c>
      <c r="X844" s="112" t="b">
        <v>0</v>
      </c>
      <c r="Y844" s="117"/>
    </row>
    <row r="845" spans="1:25" ht="14.6" hidden="1" x14ac:dyDescent="0.4">
      <c r="A845" s="113" t="s">
        <v>104</v>
      </c>
      <c r="B845" s="113" t="s">
        <v>105</v>
      </c>
      <c r="C845" s="113" t="s">
        <v>105</v>
      </c>
      <c r="D845" s="112" t="b">
        <f t="shared" si="13"/>
        <v>1</v>
      </c>
      <c r="E845" s="113" t="s">
        <v>3106</v>
      </c>
      <c r="F845" s="113" t="s">
        <v>1160</v>
      </c>
      <c r="G845" s="113" t="s">
        <v>1183</v>
      </c>
      <c r="H845" s="113" t="s">
        <v>3113</v>
      </c>
      <c r="I845" s="113" t="s">
        <v>3984</v>
      </c>
      <c r="J845" s="113" t="s">
        <v>1160</v>
      </c>
      <c r="K845" s="113" t="s">
        <v>1183</v>
      </c>
      <c r="L845" s="113" t="s">
        <v>3113</v>
      </c>
      <c r="M845" s="113" t="s">
        <v>1278</v>
      </c>
      <c r="N845" s="113" t="s">
        <v>3108</v>
      </c>
      <c r="O845" s="113" t="s">
        <v>2711</v>
      </c>
      <c r="P845" s="113" t="s">
        <v>2711</v>
      </c>
      <c r="Q845" s="113" t="s">
        <v>3106</v>
      </c>
      <c r="R845" s="113" t="s">
        <v>4881</v>
      </c>
      <c r="S845" s="114">
        <v>43313</v>
      </c>
      <c r="U845" s="114">
        <v>43312.689081169003</v>
      </c>
      <c r="V845" s="113" t="s">
        <v>3986</v>
      </c>
      <c r="W845" s="113" t="s">
        <v>3987</v>
      </c>
      <c r="X845" s="112" t="b">
        <v>0</v>
      </c>
      <c r="Y845" s="117"/>
    </row>
    <row r="846" spans="1:25" ht="14.6" hidden="1" x14ac:dyDescent="0.4">
      <c r="A846" s="113" t="s">
        <v>82</v>
      </c>
      <c r="B846" s="113" t="s">
        <v>83</v>
      </c>
      <c r="C846" s="113" t="s">
        <v>83</v>
      </c>
      <c r="D846" s="112" t="b">
        <f t="shared" si="13"/>
        <v>1</v>
      </c>
      <c r="E846" s="113" t="s">
        <v>3106</v>
      </c>
      <c r="F846" s="113" t="s">
        <v>1160</v>
      </c>
      <c r="G846" s="113" t="s">
        <v>1183</v>
      </c>
      <c r="H846" s="113" t="s">
        <v>3113</v>
      </c>
      <c r="I846" s="113" t="s">
        <v>3554</v>
      </c>
      <c r="J846" s="113" t="s">
        <v>1160</v>
      </c>
      <c r="K846" s="113" t="s">
        <v>1183</v>
      </c>
      <c r="L846" s="113" t="s">
        <v>3113</v>
      </c>
      <c r="M846" s="113" t="s">
        <v>1255</v>
      </c>
      <c r="N846" s="113" t="s">
        <v>3108</v>
      </c>
      <c r="O846" s="113" t="s">
        <v>2711</v>
      </c>
      <c r="P846" s="113" t="s">
        <v>2711</v>
      </c>
      <c r="Q846" s="113" t="s">
        <v>3106</v>
      </c>
      <c r="R846" s="113" t="s">
        <v>4882</v>
      </c>
      <c r="S846" s="114">
        <v>43313</v>
      </c>
      <c r="U846" s="114">
        <v>43312.689081169003</v>
      </c>
      <c r="V846" s="113" t="s">
        <v>3556</v>
      </c>
      <c r="W846" s="113" t="s">
        <v>3557</v>
      </c>
      <c r="X846" s="112" t="b">
        <v>1</v>
      </c>
    </row>
    <row r="847" spans="1:25" ht="14.6" hidden="1" x14ac:dyDescent="0.4">
      <c r="A847" s="113" t="s">
        <v>956</v>
      </c>
      <c r="B847" s="113" t="s">
        <v>957</v>
      </c>
      <c r="C847" s="113" t="s">
        <v>957</v>
      </c>
      <c r="D847" s="112" t="b">
        <f t="shared" si="13"/>
        <v>1</v>
      </c>
      <c r="E847" s="113" t="s">
        <v>3106</v>
      </c>
      <c r="F847" s="113" t="s">
        <v>1639</v>
      </c>
      <c r="G847" s="113" t="s">
        <v>1640</v>
      </c>
      <c r="H847" s="113" t="s">
        <v>3966</v>
      </c>
      <c r="I847" s="113" t="s">
        <v>3967</v>
      </c>
      <c r="J847" s="113" t="s">
        <v>1160</v>
      </c>
      <c r="K847" s="113" t="s">
        <v>1246</v>
      </c>
      <c r="L847" s="113" t="s">
        <v>3107</v>
      </c>
      <c r="M847" s="113" t="s">
        <v>2248</v>
      </c>
      <c r="N847" s="113" t="s">
        <v>3108</v>
      </c>
      <c r="O847" s="113" t="s">
        <v>2711</v>
      </c>
      <c r="P847" s="113" t="s">
        <v>2711</v>
      </c>
      <c r="Q847" s="113" t="s">
        <v>3106</v>
      </c>
      <c r="R847" s="113" t="s">
        <v>4883</v>
      </c>
      <c r="S847" s="114">
        <v>43313</v>
      </c>
      <c r="U847" s="114">
        <v>43312.689081169003</v>
      </c>
      <c r="V847" s="113" t="s">
        <v>3969</v>
      </c>
      <c r="W847" s="113" t="s">
        <v>3970</v>
      </c>
      <c r="X847" s="112" t="b">
        <v>1</v>
      </c>
    </row>
    <row r="848" spans="1:25" ht="14.6" hidden="1" x14ac:dyDescent="0.4">
      <c r="A848" s="113" t="s">
        <v>73</v>
      </c>
      <c r="B848" s="113" t="s">
        <v>74</v>
      </c>
      <c r="C848" s="113" t="s">
        <v>74</v>
      </c>
      <c r="D848" s="112" t="b">
        <f t="shared" si="13"/>
        <v>1</v>
      </c>
      <c r="E848" s="113" t="s">
        <v>3106</v>
      </c>
      <c r="F848" s="113" t="s">
        <v>1160</v>
      </c>
      <c r="G848" s="113" t="s">
        <v>1166</v>
      </c>
      <c r="H848" s="113" t="s">
        <v>3128</v>
      </c>
      <c r="I848" s="113" t="s">
        <v>1239</v>
      </c>
      <c r="J848" s="113" t="s">
        <v>1160</v>
      </c>
      <c r="K848" s="113" t="s">
        <v>1166</v>
      </c>
      <c r="L848" s="113" t="s">
        <v>3128</v>
      </c>
      <c r="M848" s="113" t="s">
        <v>1239</v>
      </c>
      <c r="N848" s="113" t="s">
        <v>3108</v>
      </c>
      <c r="O848" s="113" t="s">
        <v>2711</v>
      </c>
      <c r="P848" s="113" t="s">
        <v>2711</v>
      </c>
      <c r="Q848" s="113" t="s">
        <v>3106</v>
      </c>
      <c r="R848" s="113" t="s">
        <v>4884</v>
      </c>
      <c r="S848" s="114">
        <v>43313</v>
      </c>
      <c r="U848" s="114">
        <v>43312.689081169003</v>
      </c>
      <c r="V848" s="113" t="s">
        <v>3374</v>
      </c>
      <c r="W848" s="113" t="s">
        <v>3375</v>
      </c>
      <c r="X848" s="112" t="b">
        <v>1</v>
      </c>
      <c r="Y848" s="112" t="s">
        <v>1050</v>
      </c>
    </row>
    <row r="849" spans="1:25" ht="14.6" hidden="1" x14ac:dyDescent="0.4">
      <c r="A849" s="113" t="s">
        <v>717</v>
      </c>
      <c r="B849" s="113" t="s">
        <v>718</v>
      </c>
      <c r="C849" s="113" t="s">
        <v>718</v>
      </c>
      <c r="D849" s="112" t="b">
        <f t="shared" si="13"/>
        <v>1</v>
      </c>
      <c r="E849" s="113" t="s">
        <v>3106</v>
      </c>
      <c r="F849" s="113" t="s">
        <v>1160</v>
      </c>
      <c r="G849" s="113" t="s">
        <v>1161</v>
      </c>
      <c r="H849" s="113" t="s">
        <v>3132</v>
      </c>
      <c r="I849" s="113" t="s">
        <v>3980</v>
      </c>
      <c r="J849" s="113" t="s">
        <v>1160</v>
      </c>
      <c r="K849" s="113" t="s">
        <v>1179</v>
      </c>
      <c r="L849" s="113" t="s">
        <v>3190</v>
      </c>
      <c r="M849" s="113" t="s">
        <v>2037</v>
      </c>
      <c r="N849" s="113" t="s">
        <v>3108</v>
      </c>
      <c r="O849" s="113" t="s">
        <v>2711</v>
      </c>
      <c r="P849" s="113" t="s">
        <v>2711</v>
      </c>
      <c r="Q849" s="113" t="s">
        <v>3106</v>
      </c>
      <c r="R849" s="113" t="s">
        <v>4885</v>
      </c>
      <c r="S849" s="114">
        <v>43313</v>
      </c>
      <c r="U849" s="114">
        <v>43312.689081169003</v>
      </c>
      <c r="V849" s="113" t="s">
        <v>3982</v>
      </c>
      <c r="W849" s="113" t="s">
        <v>3983</v>
      </c>
      <c r="X849" s="112" t="b">
        <v>1</v>
      </c>
    </row>
    <row r="850" spans="1:25" ht="14.6" hidden="1" x14ac:dyDescent="0.4">
      <c r="A850" s="113" t="s">
        <v>717</v>
      </c>
      <c r="B850" s="113" t="s">
        <v>718</v>
      </c>
      <c r="C850" s="113" t="s">
        <v>718</v>
      </c>
      <c r="D850" s="112" t="b">
        <f t="shared" si="13"/>
        <v>1</v>
      </c>
      <c r="E850" s="113" t="s">
        <v>3106</v>
      </c>
      <c r="F850" s="113" t="s">
        <v>1160</v>
      </c>
      <c r="G850" s="113" t="s">
        <v>1161</v>
      </c>
      <c r="H850" s="113" t="s">
        <v>3132</v>
      </c>
      <c r="I850" s="113" t="s">
        <v>3980</v>
      </c>
      <c r="J850" s="113" t="s">
        <v>1160</v>
      </c>
      <c r="K850" s="113" t="s">
        <v>1253</v>
      </c>
      <c r="L850" s="113" t="s">
        <v>3207</v>
      </c>
      <c r="M850" s="113" t="s">
        <v>2039</v>
      </c>
      <c r="N850" s="113" t="s">
        <v>3108</v>
      </c>
      <c r="O850" s="113" t="s">
        <v>2711</v>
      </c>
      <c r="P850" s="113" t="s">
        <v>2711</v>
      </c>
      <c r="Q850" s="113" t="s">
        <v>3106</v>
      </c>
      <c r="R850" s="113" t="s">
        <v>4885</v>
      </c>
      <c r="S850" s="114">
        <v>43313</v>
      </c>
      <c r="U850" s="114">
        <v>43312.689081169003</v>
      </c>
      <c r="V850" s="113" t="s">
        <v>3982</v>
      </c>
      <c r="W850" s="113" t="s">
        <v>3983</v>
      </c>
      <c r="X850" s="112" t="b">
        <v>1</v>
      </c>
    </row>
    <row r="851" spans="1:25" ht="14.6" hidden="1" x14ac:dyDescent="0.4">
      <c r="A851" s="113" t="s">
        <v>717</v>
      </c>
      <c r="B851" s="113" t="s">
        <v>718</v>
      </c>
      <c r="C851" s="113" t="s">
        <v>718</v>
      </c>
      <c r="D851" s="112" t="b">
        <f t="shared" si="13"/>
        <v>1</v>
      </c>
      <c r="E851" s="113" t="s">
        <v>3106</v>
      </c>
      <c r="F851" s="113" t="s">
        <v>1160</v>
      </c>
      <c r="G851" s="113" t="s">
        <v>1161</v>
      </c>
      <c r="H851" s="113" t="s">
        <v>3132</v>
      </c>
      <c r="I851" s="113" t="s">
        <v>3980</v>
      </c>
      <c r="J851" s="113" t="s">
        <v>1160</v>
      </c>
      <c r="K851" s="113" t="s">
        <v>1246</v>
      </c>
      <c r="L851" s="113" t="s">
        <v>3107</v>
      </c>
      <c r="M851" s="113" t="s">
        <v>2038</v>
      </c>
      <c r="N851" s="113" t="s">
        <v>3108</v>
      </c>
      <c r="O851" s="113" t="s">
        <v>2711</v>
      </c>
      <c r="P851" s="113" t="s">
        <v>2711</v>
      </c>
      <c r="Q851" s="113" t="s">
        <v>3106</v>
      </c>
      <c r="R851" s="113" t="s">
        <v>4885</v>
      </c>
      <c r="S851" s="114">
        <v>43313</v>
      </c>
      <c r="U851" s="114">
        <v>43312.689081169003</v>
      </c>
      <c r="V851" s="113" t="s">
        <v>3982</v>
      </c>
      <c r="W851" s="113" t="s">
        <v>3983</v>
      </c>
      <c r="X851" s="112" t="b">
        <v>1</v>
      </c>
    </row>
    <row r="852" spans="1:25" ht="14.6" hidden="1" x14ac:dyDescent="0.4">
      <c r="A852" s="113" t="s">
        <v>353</v>
      </c>
      <c r="B852" s="113" t="s">
        <v>354</v>
      </c>
      <c r="C852" s="113" t="s">
        <v>3956</v>
      </c>
      <c r="D852" s="112" t="b">
        <f t="shared" si="13"/>
        <v>0</v>
      </c>
      <c r="E852" s="113" t="s">
        <v>3106</v>
      </c>
      <c r="F852" s="113" t="s">
        <v>1258</v>
      </c>
      <c r="G852" s="113" t="s">
        <v>1338</v>
      </c>
      <c r="H852" s="113" t="s">
        <v>3377</v>
      </c>
      <c r="I852" s="113" t="s">
        <v>3957</v>
      </c>
      <c r="J852" s="113" t="s">
        <v>1258</v>
      </c>
      <c r="K852" s="113" t="s">
        <v>1338</v>
      </c>
      <c r="L852" s="113" t="s">
        <v>3377</v>
      </c>
      <c r="M852" s="113" t="s">
        <v>1561</v>
      </c>
      <c r="N852" s="113" t="s">
        <v>3108</v>
      </c>
      <c r="O852" s="113" t="s">
        <v>2711</v>
      </c>
      <c r="P852" s="113" t="s">
        <v>2711</v>
      </c>
      <c r="Q852" s="113" t="s">
        <v>3106</v>
      </c>
      <c r="R852" s="113" t="s">
        <v>4886</v>
      </c>
      <c r="S852" s="114">
        <v>43313</v>
      </c>
      <c r="U852" s="114">
        <v>43312.689081169003</v>
      </c>
      <c r="V852" s="113" t="s">
        <v>3959</v>
      </c>
      <c r="W852" s="113" t="s">
        <v>3960</v>
      </c>
      <c r="X852" s="112" t="b">
        <v>1</v>
      </c>
    </row>
    <row r="853" spans="1:25" ht="14.6" hidden="1" x14ac:dyDescent="0.4">
      <c r="A853" s="113" t="s">
        <v>110</v>
      </c>
      <c r="B853" s="113" t="s">
        <v>111</v>
      </c>
      <c r="C853" s="113" t="s">
        <v>111</v>
      </c>
      <c r="D853" s="112" t="b">
        <f t="shared" si="13"/>
        <v>1</v>
      </c>
      <c r="E853" s="113" t="s">
        <v>3106</v>
      </c>
      <c r="F853" s="113" t="s">
        <v>1160</v>
      </c>
      <c r="G853" s="113" t="s">
        <v>1187</v>
      </c>
      <c r="H853" s="113" t="s">
        <v>3118</v>
      </c>
      <c r="I853" s="113" t="s">
        <v>4779</v>
      </c>
      <c r="J853" s="113" t="s">
        <v>1160</v>
      </c>
      <c r="K853" s="113" t="s">
        <v>1187</v>
      </c>
      <c r="L853" s="113" t="s">
        <v>3118</v>
      </c>
      <c r="M853" s="113" t="s">
        <v>1283</v>
      </c>
      <c r="N853" s="113" t="s">
        <v>3108</v>
      </c>
      <c r="O853" s="113" t="s">
        <v>2711</v>
      </c>
      <c r="P853" s="113" t="s">
        <v>2711</v>
      </c>
      <c r="Q853" s="113" t="s">
        <v>3106</v>
      </c>
      <c r="R853" s="113" t="s">
        <v>4887</v>
      </c>
      <c r="S853" s="114">
        <v>43313</v>
      </c>
      <c r="U853" s="114">
        <v>43312.689081169003</v>
      </c>
      <c r="V853" s="113" t="s">
        <v>4781</v>
      </c>
      <c r="W853" s="113" t="s">
        <v>4782</v>
      </c>
      <c r="X853" s="112" t="b">
        <v>0</v>
      </c>
      <c r="Y853" s="117"/>
    </row>
    <row r="854" spans="1:25" ht="14.6" hidden="1" x14ac:dyDescent="0.4">
      <c r="A854" s="113" t="s">
        <v>367</v>
      </c>
      <c r="B854" s="113" t="s">
        <v>368</v>
      </c>
      <c r="C854" s="113" t="s">
        <v>368</v>
      </c>
      <c r="D854" s="112" t="b">
        <f t="shared" si="13"/>
        <v>1</v>
      </c>
      <c r="E854" s="113" t="s">
        <v>3106</v>
      </c>
      <c r="F854" s="113" t="s">
        <v>1258</v>
      </c>
      <c r="G854" s="113" t="s">
        <v>1338</v>
      </c>
      <c r="H854" s="113" t="s">
        <v>3377</v>
      </c>
      <c r="I854" s="113" t="s">
        <v>3378</v>
      </c>
      <c r="J854" s="113" t="s">
        <v>1258</v>
      </c>
      <c r="K854" s="113" t="s">
        <v>1338</v>
      </c>
      <c r="L854" s="113" t="s">
        <v>3377</v>
      </c>
      <c r="M854" s="113" t="s">
        <v>1574</v>
      </c>
      <c r="N854" s="113" t="s">
        <v>3108</v>
      </c>
      <c r="O854" s="113" t="s">
        <v>2711</v>
      </c>
      <c r="P854" s="113" t="s">
        <v>2711</v>
      </c>
      <c r="Q854" s="113" t="s">
        <v>3106</v>
      </c>
      <c r="R854" s="113" t="s">
        <v>4888</v>
      </c>
      <c r="S854" s="114">
        <v>43313</v>
      </c>
      <c r="U854" s="114">
        <v>43312.689081169003</v>
      </c>
      <c r="V854" s="113" t="s">
        <v>3380</v>
      </c>
      <c r="W854" s="113" t="s">
        <v>3381</v>
      </c>
      <c r="X854" s="112" t="b">
        <v>1</v>
      </c>
    </row>
    <row r="855" spans="1:25" ht="14.6" hidden="1" x14ac:dyDescent="0.4">
      <c r="A855" s="113" t="s">
        <v>964</v>
      </c>
      <c r="B855" s="113" t="s">
        <v>965</v>
      </c>
      <c r="C855" s="113" t="s">
        <v>965</v>
      </c>
      <c r="D855" s="112" t="b">
        <f t="shared" si="13"/>
        <v>1</v>
      </c>
      <c r="E855" s="113" t="s">
        <v>3106</v>
      </c>
      <c r="F855" s="113" t="s">
        <v>1258</v>
      </c>
      <c r="G855" s="113" t="s">
        <v>1982</v>
      </c>
      <c r="H855" s="113" t="s">
        <v>4766</v>
      </c>
      <c r="I855" s="113" t="s">
        <v>4767</v>
      </c>
      <c r="J855" s="113" t="s">
        <v>1258</v>
      </c>
      <c r="K855" s="113" t="s">
        <v>1982</v>
      </c>
      <c r="L855" s="113" t="s">
        <v>4216</v>
      </c>
      <c r="M855" s="113" t="s">
        <v>2254</v>
      </c>
      <c r="N855" s="113" t="s">
        <v>3108</v>
      </c>
      <c r="O855" s="113" t="s">
        <v>2711</v>
      </c>
      <c r="P855" s="113" t="s">
        <v>2711</v>
      </c>
      <c r="Q855" s="113" t="s">
        <v>3106</v>
      </c>
      <c r="R855" s="113" t="s">
        <v>4889</v>
      </c>
      <c r="S855" s="114">
        <v>43313</v>
      </c>
      <c r="U855" s="114">
        <v>43312.689081169003</v>
      </c>
      <c r="V855" s="113" t="s">
        <v>4769</v>
      </c>
      <c r="W855" s="113" t="s">
        <v>4770</v>
      </c>
      <c r="X855" s="112" t="b">
        <v>0</v>
      </c>
      <c r="Y855" s="117"/>
    </row>
    <row r="856" spans="1:25" ht="14.6" hidden="1" x14ac:dyDescent="0.4">
      <c r="A856" s="113" t="s">
        <v>419</v>
      </c>
      <c r="B856" s="113" t="s">
        <v>420</v>
      </c>
      <c r="C856" s="113" t="s">
        <v>420</v>
      </c>
      <c r="D856" s="112" t="b">
        <f t="shared" si="13"/>
        <v>1</v>
      </c>
      <c r="E856" s="113" t="s">
        <v>3106</v>
      </c>
      <c r="F856" s="113" t="s">
        <v>1367</v>
      </c>
      <c r="G856" s="113" t="s">
        <v>1456</v>
      </c>
      <c r="H856" s="113" t="s">
        <v>3215</v>
      </c>
      <c r="I856" s="113" t="s">
        <v>1626</v>
      </c>
      <c r="J856" s="113" t="s">
        <v>1367</v>
      </c>
      <c r="K856" s="113" t="s">
        <v>1456</v>
      </c>
      <c r="L856" s="113" t="s">
        <v>3215</v>
      </c>
      <c r="M856" s="113" t="s">
        <v>1626</v>
      </c>
      <c r="N856" s="113" t="s">
        <v>3108</v>
      </c>
      <c r="O856" s="113" t="s">
        <v>2711</v>
      </c>
      <c r="P856" s="113" t="s">
        <v>2711</v>
      </c>
      <c r="Q856" s="113" t="s">
        <v>3106</v>
      </c>
      <c r="R856" s="113" t="s">
        <v>4890</v>
      </c>
      <c r="S856" s="114">
        <v>43313</v>
      </c>
      <c r="U856" s="114">
        <v>43312.689081169003</v>
      </c>
      <c r="V856" s="113" t="s">
        <v>4891</v>
      </c>
      <c r="W856" s="113" t="s">
        <v>4892</v>
      </c>
      <c r="X856" s="112" t="b">
        <v>1</v>
      </c>
    </row>
    <row r="857" spans="1:25" ht="14.6" hidden="1" x14ac:dyDescent="0.4">
      <c r="A857" s="113" t="s">
        <v>355</v>
      </c>
      <c r="B857" s="113" t="s">
        <v>356</v>
      </c>
      <c r="C857" s="113" t="s">
        <v>356</v>
      </c>
      <c r="D857" s="112" t="b">
        <f t="shared" si="13"/>
        <v>1</v>
      </c>
      <c r="E857" s="113" t="s">
        <v>3106</v>
      </c>
      <c r="F857" s="113" t="s">
        <v>1258</v>
      </c>
      <c r="G857" s="113" t="s">
        <v>1338</v>
      </c>
      <c r="H857" s="113" t="s">
        <v>3377</v>
      </c>
      <c r="I857" s="113" t="s">
        <v>4893</v>
      </c>
      <c r="J857" s="113" t="s">
        <v>1258</v>
      </c>
      <c r="K857" s="113" t="s">
        <v>1338</v>
      </c>
      <c r="L857" s="113" t="s">
        <v>3377</v>
      </c>
      <c r="M857" s="113" t="s">
        <v>1562</v>
      </c>
      <c r="N857" s="113" t="s">
        <v>3108</v>
      </c>
      <c r="O857" s="113" t="s">
        <v>2711</v>
      </c>
      <c r="P857" s="113" t="s">
        <v>2711</v>
      </c>
      <c r="Q857" s="113" t="s">
        <v>3106</v>
      </c>
      <c r="R857" s="113" t="s">
        <v>4894</v>
      </c>
      <c r="S857" s="114">
        <v>43313</v>
      </c>
      <c r="U857" s="114">
        <v>43312.689081169003</v>
      </c>
      <c r="V857" s="113" t="s">
        <v>4895</v>
      </c>
      <c r="W857" s="113" t="s">
        <v>4896</v>
      </c>
      <c r="X857" s="112" t="b">
        <v>1</v>
      </c>
    </row>
    <row r="858" spans="1:25" ht="14.6" hidden="1" x14ac:dyDescent="0.4">
      <c r="A858" s="113" t="s">
        <v>584</v>
      </c>
      <c r="B858" s="113" t="s">
        <v>585</v>
      </c>
      <c r="C858" s="113" t="s">
        <v>585</v>
      </c>
      <c r="D858" s="112" t="b">
        <f t="shared" si="13"/>
        <v>1</v>
      </c>
      <c r="E858" s="113" t="s">
        <v>3106</v>
      </c>
      <c r="F858" s="113" t="s">
        <v>1160</v>
      </c>
      <c r="G858" s="113" t="s">
        <v>1183</v>
      </c>
      <c r="H858" s="113" t="s">
        <v>3113</v>
      </c>
      <c r="I858" s="113" t="s">
        <v>4756</v>
      </c>
      <c r="J858" s="113" t="s">
        <v>1160</v>
      </c>
      <c r="K858" s="113" t="s">
        <v>1183</v>
      </c>
      <c r="L858" s="113" t="s">
        <v>3113</v>
      </c>
      <c r="M858" s="113" t="s">
        <v>1262</v>
      </c>
      <c r="N858" s="113" t="s">
        <v>3108</v>
      </c>
      <c r="O858" s="113" t="s">
        <v>2711</v>
      </c>
      <c r="P858" s="113" t="s">
        <v>2711</v>
      </c>
      <c r="Q858" s="113" t="s">
        <v>3106</v>
      </c>
      <c r="R858" s="113" t="s">
        <v>4897</v>
      </c>
      <c r="S858" s="114">
        <v>43313</v>
      </c>
      <c r="U858" s="114">
        <v>43312.689081169003</v>
      </c>
      <c r="V858" s="113" t="s">
        <v>4758</v>
      </c>
      <c r="W858" s="113" t="s">
        <v>4759</v>
      </c>
      <c r="X858" s="112" t="b">
        <v>0</v>
      </c>
      <c r="Y858" s="117"/>
    </row>
    <row r="859" spans="1:25" ht="14.6" hidden="1" x14ac:dyDescent="0.4">
      <c r="A859" s="113" t="s">
        <v>169</v>
      </c>
      <c r="B859" s="113" t="s">
        <v>170</v>
      </c>
      <c r="C859" s="113" t="s">
        <v>170</v>
      </c>
      <c r="D859" s="112" t="b">
        <f t="shared" si="13"/>
        <v>1</v>
      </c>
      <c r="E859" s="113" t="s">
        <v>3106</v>
      </c>
      <c r="F859" s="113" t="s">
        <v>1160</v>
      </c>
      <c r="G859" s="113" t="s">
        <v>1246</v>
      </c>
      <c r="H859" s="113" t="s">
        <v>3107</v>
      </c>
      <c r="I859" s="113" t="s">
        <v>3580</v>
      </c>
      <c r="J859" s="113" t="s">
        <v>1160</v>
      </c>
      <c r="K859" s="113" t="s">
        <v>1183</v>
      </c>
      <c r="L859" s="113" t="s">
        <v>3113</v>
      </c>
      <c r="M859" s="113" t="s">
        <v>1357</v>
      </c>
      <c r="N859" s="113" t="s">
        <v>3108</v>
      </c>
      <c r="O859" s="113" t="s">
        <v>2711</v>
      </c>
      <c r="P859" s="113" t="s">
        <v>2711</v>
      </c>
      <c r="Q859" s="113" t="s">
        <v>3106</v>
      </c>
      <c r="R859" s="113" t="s">
        <v>4898</v>
      </c>
      <c r="S859" s="114">
        <v>43313</v>
      </c>
      <c r="U859" s="114">
        <v>43312.689081169003</v>
      </c>
      <c r="V859" s="113" t="s">
        <v>3582</v>
      </c>
      <c r="W859" s="113" t="s">
        <v>3583</v>
      </c>
      <c r="X859" s="112" t="b">
        <v>0</v>
      </c>
      <c r="Y859" s="117"/>
    </row>
    <row r="860" spans="1:25" ht="14.6" hidden="1" x14ac:dyDescent="0.4">
      <c r="A860" s="113" t="s">
        <v>549</v>
      </c>
      <c r="B860" s="113" t="s">
        <v>550</v>
      </c>
      <c r="C860" s="113" t="s">
        <v>550</v>
      </c>
      <c r="D860" s="112" t="b">
        <f t="shared" si="13"/>
        <v>1</v>
      </c>
      <c r="E860" s="113" t="s">
        <v>3106</v>
      </c>
      <c r="F860" s="113" t="s">
        <v>1160</v>
      </c>
      <c r="G860" s="113" t="s">
        <v>1166</v>
      </c>
      <c r="H860" s="113" t="s">
        <v>3128</v>
      </c>
      <c r="I860" s="113" t="s">
        <v>4744</v>
      </c>
      <c r="J860" s="113" t="s">
        <v>1160</v>
      </c>
      <c r="K860" s="113" t="s">
        <v>1183</v>
      </c>
      <c r="L860" s="113" t="s">
        <v>3113</v>
      </c>
      <c r="M860" s="113" t="s">
        <v>1307</v>
      </c>
      <c r="N860" s="113" t="s">
        <v>3108</v>
      </c>
      <c r="O860" s="113" t="s">
        <v>2711</v>
      </c>
      <c r="P860" s="113" t="s">
        <v>2711</v>
      </c>
      <c r="Q860" s="113" t="s">
        <v>3106</v>
      </c>
      <c r="R860" s="113" t="s">
        <v>4899</v>
      </c>
      <c r="S860" s="114">
        <v>43313</v>
      </c>
      <c r="U860" s="114">
        <v>43312.689081169003</v>
      </c>
      <c r="V860" s="113" t="s">
        <v>4746</v>
      </c>
      <c r="W860" s="113" t="s">
        <v>4747</v>
      </c>
      <c r="X860" s="112" t="b">
        <v>1</v>
      </c>
      <c r="Y860" s="112" t="s">
        <v>1050</v>
      </c>
    </row>
    <row r="861" spans="1:25" ht="14.6" hidden="1" x14ac:dyDescent="0.4">
      <c r="A861" s="113" t="s">
        <v>231</v>
      </c>
      <c r="B861" s="113" t="s">
        <v>232</v>
      </c>
      <c r="C861" s="113" t="s">
        <v>232</v>
      </c>
      <c r="D861" s="112" t="b">
        <f t="shared" si="13"/>
        <v>1</v>
      </c>
      <c r="E861" s="113" t="s">
        <v>3106</v>
      </c>
      <c r="F861" s="113" t="s">
        <v>1160</v>
      </c>
      <c r="G861" s="113" t="s">
        <v>1253</v>
      </c>
      <c r="H861" s="113" t="s">
        <v>3207</v>
      </c>
      <c r="I861" s="113" t="s">
        <v>4748</v>
      </c>
      <c r="J861" s="113" t="s">
        <v>1160</v>
      </c>
      <c r="K861" s="113" t="s">
        <v>1253</v>
      </c>
      <c r="L861" s="113" t="s">
        <v>3207</v>
      </c>
      <c r="M861" s="113" t="s">
        <v>1421</v>
      </c>
      <c r="N861" s="113" t="s">
        <v>3108</v>
      </c>
      <c r="O861" s="113" t="s">
        <v>2711</v>
      </c>
      <c r="P861" s="113" t="s">
        <v>2711</v>
      </c>
      <c r="Q861" s="113" t="s">
        <v>3106</v>
      </c>
      <c r="R861" s="113" t="s">
        <v>4900</v>
      </c>
      <c r="S861" s="114">
        <v>43313</v>
      </c>
      <c r="U861" s="114">
        <v>43312.689081169003</v>
      </c>
      <c r="V861" s="113" t="s">
        <v>4750</v>
      </c>
      <c r="W861" s="113" t="s">
        <v>4751</v>
      </c>
      <c r="X861" s="112" t="b">
        <v>1</v>
      </c>
      <c r="Y861" s="129" t="s">
        <v>1101</v>
      </c>
    </row>
    <row r="862" spans="1:25" ht="14.6" hidden="1" x14ac:dyDescent="0.4">
      <c r="A862" s="113" t="s">
        <v>501</v>
      </c>
      <c r="B862" s="113" t="s">
        <v>502</v>
      </c>
      <c r="C862" s="113" t="s">
        <v>502</v>
      </c>
      <c r="D862" s="112" t="b">
        <f t="shared" si="13"/>
        <v>1</v>
      </c>
      <c r="E862" s="113" t="s">
        <v>3106</v>
      </c>
      <c r="F862" s="113" t="s">
        <v>1258</v>
      </c>
      <c r="G862" s="113" t="s">
        <v>1720</v>
      </c>
      <c r="H862" s="113" t="s">
        <v>3391</v>
      </c>
      <c r="I862" s="113" t="s">
        <v>1721</v>
      </c>
      <c r="J862" s="113" t="s">
        <v>1258</v>
      </c>
      <c r="K862" s="113" t="s">
        <v>1720</v>
      </c>
      <c r="L862" s="113" t="s">
        <v>3391</v>
      </c>
      <c r="M862" s="113" t="s">
        <v>1721</v>
      </c>
      <c r="N862" s="113" t="s">
        <v>3108</v>
      </c>
      <c r="O862" s="113" t="s">
        <v>2711</v>
      </c>
      <c r="P862" s="113" t="s">
        <v>2711</v>
      </c>
      <c r="Q862" s="113" t="s">
        <v>3106</v>
      </c>
      <c r="R862" s="113" t="s">
        <v>4901</v>
      </c>
      <c r="S862" s="114">
        <v>43313</v>
      </c>
      <c r="U862" s="114">
        <v>43312.689081169003</v>
      </c>
      <c r="V862" s="113" t="s">
        <v>4902</v>
      </c>
      <c r="W862" s="113"/>
      <c r="X862" s="112" t="b">
        <v>1</v>
      </c>
    </row>
    <row r="863" spans="1:25" ht="14.6" hidden="1" x14ac:dyDescent="0.4">
      <c r="A863" s="113" t="s">
        <v>505</v>
      </c>
      <c r="B863" s="113" t="s">
        <v>506</v>
      </c>
      <c r="C863" s="113" t="s">
        <v>506</v>
      </c>
      <c r="D863" s="112" t="b">
        <f t="shared" si="13"/>
        <v>1</v>
      </c>
      <c r="E863" s="113" t="s">
        <v>3106</v>
      </c>
      <c r="F863" s="113" t="s">
        <v>1396</v>
      </c>
      <c r="G863" s="113" t="s">
        <v>1397</v>
      </c>
      <c r="H863" s="113" t="s">
        <v>3176</v>
      </c>
      <c r="I863" s="113" t="s">
        <v>1723</v>
      </c>
      <c r="J863" s="113" t="s">
        <v>1396</v>
      </c>
      <c r="K863" s="113" t="s">
        <v>1397</v>
      </c>
      <c r="L863" s="113" t="s">
        <v>3176</v>
      </c>
      <c r="M863" s="113" t="s">
        <v>1723</v>
      </c>
      <c r="N863" s="113" t="s">
        <v>3108</v>
      </c>
      <c r="O863" s="113" t="s">
        <v>2711</v>
      </c>
      <c r="P863" s="113" t="s">
        <v>2711</v>
      </c>
      <c r="Q863" s="113" t="s">
        <v>3106</v>
      </c>
      <c r="R863" s="113" t="s">
        <v>4903</v>
      </c>
      <c r="S863" s="114">
        <v>43313</v>
      </c>
      <c r="U863" s="114">
        <v>43312.689081169003</v>
      </c>
      <c r="V863" s="113" t="s">
        <v>4729</v>
      </c>
      <c r="W863" s="113" t="s">
        <v>4730</v>
      </c>
      <c r="X863" s="112" t="b">
        <v>1</v>
      </c>
      <c r="Y863" s="117" t="s">
        <v>1089</v>
      </c>
    </row>
    <row r="864" spans="1:25" ht="14.6" hidden="1" x14ac:dyDescent="0.4">
      <c r="A864" s="113" t="s">
        <v>675</v>
      </c>
      <c r="B864" s="113" t="s">
        <v>678</v>
      </c>
      <c r="C864" s="113" t="s">
        <v>678</v>
      </c>
      <c r="D864" s="112" t="b">
        <f t="shared" si="13"/>
        <v>1</v>
      </c>
      <c r="E864" s="113" t="s">
        <v>3106</v>
      </c>
      <c r="F864" s="113" t="s">
        <v>1160</v>
      </c>
      <c r="G864" s="113" t="s">
        <v>1228</v>
      </c>
      <c r="H864" s="113" t="s">
        <v>3247</v>
      </c>
      <c r="I864" s="113" t="s">
        <v>3584</v>
      </c>
      <c r="J864" s="113" t="s">
        <v>1367</v>
      </c>
      <c r="K864" s="113" t="s">
        <v>1368</v>
      </c>
      <c r="L864" s="113" t="s">
        <v>4623</v>
      </c>
      <c r="M864" s="113" t="s">
        <v>1976</v>
      </c>
      <c r="N864" s="113" t="s">
        <v>3108</v>
      </c>
      <c r="O864" s="113" t="s">
        <v>2711</v>
      </c>
      <c r="P864" s="113" t="s">
        <v>2711</v>
      </c>
      <c r="Q864" s="113" t="s">
        <v>3106</v>
      </c>
      <c r="R864" s="113" t="s">
        <v>4904</v>
      </c>
      <c r="S864" s="114">
        <v>43313</v>
      </c>
      <c r="U864" s="114">
        <v>43312.689081169003</v>
      </c>
      <c r="V864" s="113" t="s">
        <v>3587</v>
      </c>
      <c r="W864" s="113" t="s">
        <v>3588</v>
      </c>
      <c r="X864" s="112" t="b">
        <v>1</v>
      </c>
    </row>
    <row r="865" spans="1:25" ht="14.6" hidden="1" x14ac:dyDescent="0.4">
      <c r="A865" s="113" t="s">
        <v>675</v>
      </c>
      <c r="B865" s="113" t="s">
        <v>677</v>
      </c>
      <c r="C865" s="113" t="s">
        <v>678</v>
      </c>
      <c r="D865" s="112" t="b">
        <f t="shared" si="13"/>
        <v>0</v>
      </c>
      <c r="E865" s="113" t="s">
        <v>3106</v>
      </c>
      <c r="F865" s="113" t="s">
        <v>1160</v>
      </c>
      <c r="G865" s="113" t="s">
        <v>1228</v>
      </c>
      <c r="H865" s="113" t="s">
        <v>3247</v>
      </c>
      <c r="I865" s="113" t="s">
        <v>3584</v>
      </c>
      <c r="J865" s="113" t="s">
        <v>1367</v>
      </c>
      <c r="K865" s="113" t="s">
        <v>1636</v>
      </c>
      <c r="L865" s="113" t="s">
        <v>3585</v>
      </c>
      <c r="M865" s="113" t="s">
        <v>1974</v>
      </c>
      <c r="N865" s="113" t="s">
        <v>3108</v>
      </c>
      <c r="O865" s="113" t="s">
        <v>2711</v>
      </c>
      <c r="P865" s="113" t="s">
        <v>2711</v>
      </c>
      <c r="Q865" s="113" t="s">
        <v>3106</v>
      </c>
      <c r="R865" s="113" t="s">
        <v>4904</v>
      </c>
      <c r="S865" s="114">
        <v>43313</v>
      </c>
      <c r="U865" s="114">
        <v>43312.689081169003</v>
      </c>
      <c r="V865" s="113" t="s">
        <v>3587</v>
      </c>
      <c r="W865" s="113" t="s">
        <v>3588</v>
      </c>
      <c r="X865" s="112" t="b">
        <v>1</v>
      </c>
    </row>
    <row r="866" spans="1:25" ht="14.6" hidden="1" x14ac:dyDescent="0.4">
      <c r="A866" s="113" t="s">
        <v>675</v>
      </c>
      <c r="B866" s="113" t="s">
        <v>678</v>
      </c>
      <c r="C866" s="113" t="s">
        <v>678</v>
      </c>
      <c r="D866" s="112" t="b">
        <f t="shared" si="13"/>
        <v>1</v>
      </c>
      <c r="E866" s="113" t="s">
        <v>3106</v>
      </c>
      <c r="F866" s="113" t="s">
        <v>1160</v>
      </c>
      <c r="G866" s="113" t="s">
        <v>1228</v>
      </c>
      <c r="H866" s="113" t="s">
        <v>3247</v>
      </c>
      <c r="I866" s="113" t="s">
        <v>3584</v>
      </c>
      <c r="J866" s="113" t="s">
        <v>1367</v>
      </c>
      <c r="K866" s="113" t="s">
        <v>1636</v>
      </c>
      <c r="L866" s="113" t="s">
        <v>3585</v>
      </c>
      <c r="M866" s="113" t="s">
        <v>1975</v>
      </c>
      <c r="N866" s="113" t="s">
        <v>3108</v>
      </c>
      <c r="O866" s="113" t="s">
        <v>2711</v>
      </c>
      <c r="P866" s="113" t="s">
        <v>2711</v>
      </c>
      <c r="Q866" s="113" t="s">
        <v>3106</v>
      </c>
      <c r="R866" s="113" t="s">
        <v>4904</v>
      </c>
      <c r="S866" s="114">
        <v>43313</v>
      </c>
      <c r="U866" s="114">
        <v>43312.689081169003</v>
      </c>
      <c r="V866" s="113" t="s">
        <v>3587</v>
      </c>
      <c r="W866" s="113" t="s">
        <v>3588</v>
      </c>
      <c r="X866" s="112" t="b">
        <v>1</v>
      </c>
    </row>
    <row r="867" spans="1:25" ht="14.6" hidden="1" x14ac:dyDescent="0.4">
      <c r="A867" s="113" t="s">
        <v>675</v>
      </c>
      <c r="B867" s="113" t="s">
        <v>676</v>
      </c>
      <c r="C867" s="113" t="s">
        <v>678</v>
      </c>
      <c r="D867" s="112" t="b">
        <f t="shared" si="13"/>
        <v>0</v>
      </c>
      <c r="E867" s="113" t="s">
        <v>3106</v>
      </c>
      <c r="F867" s="113" t="s">
        <v>1160</v>
      </c>
      <c r="G867" s="113" t="s">
        <v>1228</v>
      </c>
      <c r="H867" s="113" t="s">
        <v>3247</v>
      </c>
      <c r="I867" s="113" t="s">
        <v>3584</v>
      </c>
      <c r="J867" s="113" t="s">
        <v>1258</v>
      </c>
      <c r="K867" s="113" t="s">
        <v>1274</v>
      </c>
      <c r="L867" s="113" t="s">
        <v>3521</v>
      </c>
      <c r="M867" s="113" t="s">
        <v>1973</v>
      </c>
      <c r="N867" s="113" t="s">
        <v>3108</v>
      </c>
      <c r="O867" s="113" t="s">
        <v>2711</v>
      </c>
      <c r="P867" s="113" t="s">
        <v>2711</v>
      </c>
      <c r="Q867" s="113" t="s">
        <v>3106</v>
      </c>
      <c r="R867" s="113" t="s">
        <v>4904</v>
      </c>
      <c r="S867" s="114">
        <v>43313</v>
      </c>
      <c r="U867" s="114">
        <v>43312.689081169003</v>
      </c>
      <c r="V867" s="113" t="s">
        <v>3587</v>
      </c>
      <c r="W867" s="113" t="s">
        <v>3588</v>
      </c>
      <c r="X867" s="112" t="b">
        <v>1</v>
      </c>
    </row>
    <row r="868" spans="1:25" ht="14.6" hidden="1" x14ac:dyDescent="0.4">
      <c r="A868" s="113" t="s">
        <v>341</v>
      </c>
      <c r="B868" s="113" t="s">
        <v>342</v>
      </c>
      <c r="C868" s="113" t="s">
        <v>342</v>
      </c>
      <c r="D868" s="112" t="b">
        <f t="shared" si="13"/>
        <v>1</v>
      </c>
      <c r="E868" s="113" t="s">
        <v>3106</v>
      </c>
      <c r="F868" s="113" t="s">
        <v>1372</v>
      </c>
      <c r="G868" s="113" t="s">
        <v>1459</v>
      </c>
      <c r="H868" s="113" t="s">
        <v>3288</v>
      </c>
      <c r="I868" s="113" t="s">
        <v>3526</v>
      </c>
      <c r="J868" s="113" t="s">
        <v>1372</v>
      </c>
      <c r="K868" s="113" t="s">
        <v>1459</v>
      </c>
      <c r="L868" s="113" t="s">
        <v>3288</v>
      </c>
      <c r="M868" s="113" t="s">
        <v>1553</v>
      </c>
      <c r="N868" s="113" t="s">
        <v>3108</v>
      </c>
      <c r="O868" s="113" t="s">
        <v>2711</v>
      </c>
      <c r="P868" s="113" t="s">
        <v>2711</v>
      </c>
      <c r="Q868" s="113" t="s">
        <v>3106</v>
      </c>
      <c r="R868" s="113" t="s">
        <v>4905</v>
      </c>
      <c r="S868" s="114">
        <v>43313</v>
      </c>
      <c r="U868" s="114">
        <v>43312.689081169003</v>
      </c>
      <c r="V868" s="113" t="s">
        <v>3528</v>
      </c>
      <c r="W868" s="113" t="s">
        <v>3529</v>
      </c>
      <c r="X868" s="112" t="b">
        <v>1</v>
      </c>
    </row>
    <row r="869" spans="1:25" ht="14.6" hidden="1" x14ac:dyDescent="0.4">
      <c r="A869" s="113" t="s">
        <v>517</v>
      </c>
      <c r="B869" s="113" t="s">
        <v>518</v>
      </c>
      <c r="C869" s="113" t="s">
        <v>518</v>
      </c>
      <c r="D869" s="112" t="b">
        <f t="shared" si="13"/>
        <v>1</v>
      </c>
      <c r="E869" s="113" t="s">
        <v>3106</v>
      </c>
      <c r="F869" s="113" t="s">
        <v>1396</v>
      </c>
      <c r="G869" s="113" t="s">
        <v>1397</v>
      </c>
      <c r="H869" s="113" t="s">
        <v>3176</v>
      </c>
      <c r="I869" s="113" t="s">
        <v>1733</v>
      </c>
      <c r="J869" s="113" t="s">
        <v>1396</v>
      </c>
      <c r="K869" s="113" t="s">
        <v>1397</v>
      </c>
      <c r="L869" s="113" t="s">
        <v>3176</v>
      </c>
      <c r="M869" s="113" t="s">
        <v>1733</v>
      </c>
      <c r="N869" s="113" t="s">
        <v>3108</v>
      </c>
      <c r="O869" s="113" t="s">
        <v>2711</v>
      </c>
      <c r="P869" s="113" t="s">
        <v>2711</v>
      </c>
      <c r="Q869" s="113" t="s">
        <v>3106</v>
      </c>
      <c r="R869" s="113" t="s">
        <v>4906</v>
      </c>
      <c r="S869" s="114">
        <v>43313</v>
      </c>
      <c r="U869" s="114">
        <v>43312.689081169003</v>
      </c>
      <c r="V869" s="113" t="s">
        <v>4712</v>
      </c>
      <c r="W869" s="113" t="s">
        <v>4713</v>
      </c>
      <c r="X869" s="112" t="b">
        <v>0</v>
      </c>
      <c r="Y869" s="117"/>
    </row>
    <row r="870" spans="1:25" ht="14.6" hidden="1" x14ac:dyDescent="0.4">
      <c r="A870" s="113" t="s">
        <v>447</v>
      </c>
      <c r="B870" s="113" t="s">
        <v>448</v>
      </c>
      <c r="C870" s="113" t="s">
        <v>448</v>
      </c>
      <c r="D870" s="112" t="b">
        <f t="shared" si="13"/>
        <v>1</v>
      </c>
      <c r="E870" s="113" t="s">
        <v>3106</v>
      </c>
      <c r="F870" s="113" t="s">
        <v>1160</v>
      </c>
      <c r="G870" s="113" t="s">
        <v>1163</v>
      </c>
      <c r="H870" s="113" t="s">
        <v>3230</v>
      </c>
      <c r="I870" s="113" t="s">
        <v>4907</v>
      </c>
      <c r="J870" s="113" t="s">
        <v>1160</v>
      </c>
      <c r="K870" s="113" t="s">
        <v>1246</v>
      </c>
      <c r="L870" s="113" t="s">
        <v>3107</v>
      </c>
      <c r="M870" s="113" t="s">
        <v>1682</v>
      </c>
      <c r="N870" s="113" t="s">
        <v>3108</v>
      </c>
      <c r="O870" s="113" t="s">
        <v>2711</v>
      </c>
      <c r="P870" s="113" t="s">
        <v>2711</v>
      </c>
      <c r="Q870" s="113" t="s">
        <v>3106</v>
      </c>
      <c r="R870" s="113" t="s">
        <v>4908</v>
      </c>
      <c r="S870" s="114">
        <v>43313</v>
      </c>
      <c r="U870" s="114">
        <v>43312.689081169003</v>
      </c>
      <c r="V870" s="113" t="s">
        <v>4909</v>
      </c>
      <c r="W870" s="113" t="s">
        <v>4910</v>
      </c>
      <c r="X870" s="112" t="b">
        <v>1</v>
      </c>
    </row>
    <row r="871" spans="1:25" ht="14.6" hidden="1" x14ac:dyDescent="0.4">
      <c r="A871" s="113" t="s">
        <v>635</v>
      </c>
      <c r="B871" s="113" t="s">
        <v>636</v>
      </c>
      <c r="C871" s="113" t="s">
        <v>636</v>
      </c>
      <c r="D871" s="112" t="b">
        <f t="shared" si="13"/>
        <v>1</v>
      </c>
      <c r="E871" s="113" t="s">
        <v>3106</v>
      </c>
      <c r="F871" s="113" t="s">
        <v>1160</v>
      </c>
      <c r="G871" s="113" t="s">
        <v>1187</v>
      </c>
      <c r="H871" s="113" t="s">
        <v>3118</v>
      </c>
      <c r="I871" s="113" t="s">
        <v>4693</v>
      </c>
      <c r="J871" s="113" t="s">
        <v>1160</v>
      </c>
      <c r="K871" s="113" t="s">
        <v>1228</v>
      </c>
      <c r="L871" s="113" t="s">
        <v>3247</v>
      </c>
      <c r="M871" s="113" t="s">
        <v>1830</v>
      </c>
      <c r="N871" s="113" t="s">
        <v>3108</v>
      </c>
      <c r="O871" s="113" t="s">
        <v>2711</v>
      </c>
      <c r="P871" s="113" t="s">
        <v>2711</v>
      </c>
      <c r="Q871" s="113" t="s">
        <v>3106</v>
      </c>
      <c r="R871" s="113" t="s">
        <v>4911</v>
      </c>
      <c r="S871" s="114">
        <v>43313</v>
      </c>
      <c r="U871" s="114">
        <v>43312.689081169003</v>
      </c>
      <c r="V871" s="113" t="s">
        <v>4695</v>
      </c>
      <c r="W871" s="113" t="s">
        <v>4696</v>
      </c>
      <c r="X871" s="112" t="b">
        <v>1</v>
      </c>
    </row>
    <row r="872" spans="1:25" ht="14.6" hidden="1" x14ac:dyDescent="0.4">
      <c r="A872" s="113" t="s">
        <v>349</v>
      </c>
      <c r="B872" s="113" t="s">
        <v>350</v>
      </c>
      <c r="C872" s="113" t="s">
        <v>350</v>
      </c>
      <c r="D872" s="112" t="b">
        <f t="shared" si="13"/>
        <v>1</v>
      </c>
      <c r="E872" s="113" t="s">
        <v>3106</v>
      </c>
      <c r="F872" s="113" t="s">
        <v>1372</v>
      </c>
      <c r="G872" s="113" t="s">
        <v>1459</v>
      </c>
      <c r="H872" s="113" t="s">
        <v>3288</v>
      </c>
      <c r="I872" s="113"/>
      <c r="J872" s="113" t="s">
        <v>1372</v>
      </c>
      <c r="K872" s="113" t="s">
        <v>1459</v>
      </c>
      <c r="L872" s="113" t="s">
        <v>3288</v>
      </c>
      <c r="M872" s="113" t="s">
        <v>1557</v>
      </c>
      <c r="N872" s="113" t="s">
        <v>3108</v>
      </c>
      <c r="O872" s="113" t="s">
        <v>2711</v>
      </c>
      <c r="P872" s="113" t="s">
        <v>2711</v>
      </c>
      <c r="Q872" s="113" t="s">
        <v>3106</v>
      </c>
      <c r="R872" s="113" t="s">
        <v>4912</v>
      </c>
      <c r="S872" s="114">
        <v>43313</v>
      </c>
      <c r="U872" s="114">
        <v>43312.689081169003</v>
      </c>
      <c r="V872" s="113" t="s">
        <v>4913</v>
      </c>
      <c r="W872" s="113" t="s">
        <v>4914</v>
      </c>
      <c r="X872" s="112" t="b">
        <v>1</v>
      </c>
    </row>
    <row r="873" spans="1:25" ht="14.6" hidden="1" x14ac:dyDescent="0.4">
      <c r="A873" s="113" t="s">
        <v>209</v>
      </c>
      <c r="B873" s="113" t="s">
        <v>210</v>
      </c>
      <c r="C873" s="113" t="s">
        <v>210</v>
      </c>
      <c r="D873" s="112" t="b">
        <f t="shared" si="13"/>
        <v>1</v>
      </c>
      <c r="E873" s="113" t="s">
        <v>3106</v>
      </c>
      <c r="F873" s="113" t="s">
        <v>1160</v>
      </c>
      <c r="G873" s="113" t="s">
        <v>1163</v>
      </c>
      <c r="H873" s="113" t="s">
        <v>3230</v>
      </c>
      <c r="I873" s="113" t="s">
        <v>4683</v>
      </c>
      <c r="J873" s="113" t="s">
        <v>1160</v>
      </c>
      <c r="K873" s="113" t="s">
        <v>1163</v>
      </c>
      <c r="L873" s="113" t="s">
        <v>3230</v>
      </c>
      <c r="M873" s="113" t="s">
        <v>1402</v>
      </c>
      <c r="N873" s="113" t="s">
        <v>3108</v>
      </c>
      <c r="O873" s="113" t="s">
        <v>2711</v>
      </c>
      <c r="P873" s="113" t="s">
        <v>2711</v>
      </c>
      <c r="Q873" s="113" t="s">
        <v>3106</v>
      </c>
      <c r="R873" s="113" t="s">
        <v>4915</v>
      </c>
      <c r="S873" s="114">
        <v>43313</v>
      </c>
      <c r="U873" s="114">
        <v>43312.689081169003</v>
      </c>
      <c r="V873" s="113" t="s">
        <v>4685</v>
      </c>
      <c r="W873" s="113" t="s">
        <v>4686</v>
      </c>
      <c r="X873" s="112" t="b">
        <v>1</v>
      </c>
    </row>
    <row r="874" spans="1:25" ht="14.6" hidden="1" x14ac:dyDescent="0.4">
      <c r="A874" s="113" t="s">
        <v>305</v>
      </c>
      <c r="B874" s="113" t="s">
        <v>306</v>
      </c>
      <c r="C874" s="113" t="s">
        <v>306</v>
      </c>
      <c r="D874" s="112" t="b">
        <f t="shared" si="13"/>
        <v>1</v>
      </c>
      <c r="E874" s="113" t="s">
        <v>3106</v>
      </c>
      <c r="F874" s="113" t="s">
        <v>1452</v>
      </c>
      <c r="G874" s="113" t="s">
        <v>1453</v>
      </c>
      <c r="H874" s="113" t="s">
        <v>3143</v>
      </c>
      <c r="I874" s="113" t="s">
        <v>4916</v>
      </c>
      <c r="J874" s="113" t="s">
        <v>1452</v>
      </c>
      <c r="K874" s="113" t="s">
        <v>1453</v>
      </c>
      <c r="L874" s="113" t="s">
        <v>3143</v>
      </c>
      <c r="M874" s="113" t="s">
        <v>1514</v>
      </c>
      <c r="N874" s="113" t="s">
        <v>3108</v>
      </c>
      <c r="O874" s="113" t="s">
        <v>2711</v>
      </c>
      <c r="P874" s="113" t="s">
        <v>2711</v>
      </c>
      <c r="Q874" s="113" t="s">
        <v>3106</v>
      </c>
      <c r="R874" s="113" t="s">
        <v>4917</v>
      </c>
      <c r="S874" s="114">
        <v>43313</v>
      </c>
      <c r="U874" s="114">
        <v>43312.689081169003</v>
      </c>
      <c r="V874" s="113" t="s">
        <v>4918</v>
      </c>
      <c r="W874" s="113" t="s">
        <v>4919</v>
      </c>
      <c r="X874" s="112" t="b">
        <v>1</v>
      </c>
    </row>
    <row r="875" spans="1:25" ht="14.6" hidden="1" x14ac:dyDescent="0.4">
      <c r="A875" s="113" t="s">
        <v>685</v>
      </c>
      <c r="B875" s="113" t="s">
        <v>686</v>
      </c>
      <c r="C875" s="113" t="s">
        <v>686</v>
      </c>
      <c r="D875" s="112" t="b">
        <f t="shared" si="13"/>
        <v>1</v>
      </c>
      <c r="E875" s="113" t="s">
        <v>3106</v>
      </c>
      <c r="F875" s="113" t="s">
        <v>1160</v>
      </c>
      <c r="G875" s="113" t="s">
        <v>1246</v>
      </c>
      <c r="H875" s="113" t="s">
        <v>3107</v>
      </c>
      <c r="I875" s="113" t="s">
        <v>1988</v>
      </c>
      <c r="J875" s="113" t="s">
        <v>1160</v>
      </c>
      <c r="K875" s="113" t="s">
        <v>1246</v>
      </c>
      <c r="L875" s="113" t="s">
        <v>3107</v>
      </c>
      <c r="M875" s="113" t="s">
        <v>1988</v>
      </c>
      <c r="N875" s="113" t="s">
        <v>3108</v>
      </c>
      <c r="O875" s="113" t="s">
        <v>2711</v>
      </c>
      <c r="P875" s="113" t="s">
        <v>2711</v>
      </c>
      <c r="Q875" s="113" t="s">
        <v>3106</v>
      </c>
      <c r="R875" s="113" t="s">
        <v>4920</v>
      </c>
      <c r="S875" s="114">
        <v>43313</v>
      </c>
      <c r="U875" s="114">
        <v>43312.689081169003</v>
      </c>
      <c r="V875" s="113" t="s">
        <v>3595</v>
      </c>
      <c r="W875" s="113" t="s">
        <v>3596</v>
      </c>
      <c r="X875" s="112" t="b">
        <v>1</v>
      </c>
    </row>
    <row r="876" spans="1:25" ht="14.6" hidden="1" x14ac:dyDescent="0.4">
      <c r="A876" s="113" t="s">
        <v>268</v>
      </c>
      <c r="B876" s="113" t="s">
        <v>269</v>
      </c>
      <c r="C876" s="113" t="s">
        <v>269</v>
      </c>
      <c r="D876" s="112" t="b">
        <f t="shared" si="13"/>
        <v>1</v>
      </c>
      <c r="E876" s="113" t="s">
        <v>3106</v>
      </c>
      <c r="F876" s="113" t="s">
        <v>1160</v>
      </c>
      <c r="G876" s="113" t="s">
        <v>1246</v>
      </c>
      <c r="H876" s="113" t="s">
        <v>3107</v>
      </c>
      <c r="I876" s="113" t="s">
        <v>1471</v>
      </c>
      <c r="J876" s="113" t="s">
        <v>1196</v>
      </c>
      <c r="K876" s="113" t="s">
        <v>1477</v>
      </c>
      <c r="L876" s="113" t="s">
        <v>3513</v>
      </c>
      <c r="M876" s="113" t="s">
        <v>1478</v>
      </c>
      <c r="N876" s="113" t="s">
        <v>3108</v>
      </c>
      <c r="O876" s="113" t="s">
        <v>2711</v>
      </c>
      <c r="P876" s="113" t="s">
        <v>2711</v>
      </c>
      <c r="Q876" s="113" t="s">
        <v>3106</v>
      </c>
      <c r="R876" s="113" t="s">
        <v>4921</v>
      </c>
      <c r="S876" s="114">
        <v>43313</v>
      </c>
      <c r="U876" s="114">
        <v>43312.689081169003</v>
      </c>
      <c r="V876" s="113" t="s">
        <v>3204</v>
      </c>
      <c r="W876" s="113" t="s">
        <v>3205</v>
      </c>
      <c r="X876" s="112" t="b">
        <v>1</v>
      </c>
    </row>
    <row r="877" spans="1:25" ht="14.6" hidden="1" x14ac:dyDescent="0.4">
      <c r="A877" s="113" t="s">
        <v>268</v>
      </c>
      <c r="B877" s="113" t="s">
        <v>269</v>
      </c>
      <c r="C877" s="113" t="s">
        <v>269</v>
      </c>
      <c r="D877" s="112" t="b">
        <f t="shared" si="13"/>
        <v>1</v>
      </c>
      <c r="E877" s="113" t="s">
        <v>3106</v>
      </c>
      <c r="F877" s="113" t="s">
        <v>1160</v>
      </c>
      <c r="G877" s="113" t="s">
        <v>1246</v>
      </c>
      <c r="H877" s="113" t="s">
        <v>3107</v>
      </c>
      <c r="I877" s="113" t="s">
        <v>1471</v>
      </c>
      <c r="J877" s="113" t="s">
        <v>1160</v>
      </c>
      <c r="K877" s="113" t="s">
        <v>1183</v>
      </c>
      <c r="L877" s="113" t="s">
        <v>3113</v>
      </c>
      <c r="M877" s="113" t="s">
        <v>4922</v>
      </c>
      <c r="N877" s="113" t="s">
        <v>3108</v>
      </c>
      <c r="O877" s="113" t="s">
        <v>2711</v>
      </c>
      <c r="P877" s="113" t="s">
        <v>2711</v>
      </c>
      <c r="Q877" s="113" t="s">
        <v>3106</v>
      </c>
      <c r="R877" s="113" t="s">
        <v>4921</v>
      </c>
      <c r="S877" s="114">
        <v>43313</v>
      </c>
      <c r="U877" s="114">
        <v>43312.689081169003</v>
      </c>
      <c r="V877" s="113" t="s">
        <v>3204</v>
      </c>
      <c r="W877" s="113" t="s">
        <v>3205</v>
      </c>
      <c r="X877" s="112" t="b">
        <v>1</v>
      </c>
    </row>
    <row r="878" spans="1:25" ht="14.6" hidden="1" x14ac:dyDescent="0.4">
      <c r="A878" s="113" t="s">
        <v>268</v>
      </c>
      <c r="B878" s="113" t="s">
        <v>269</v>
      </c>
      <c r="C878" s="113" t="s">
        <v>269</v>
      </c>
      <c r="D878" s="112" t="b">
        <f t="shared" si="13"/>
        <v>1</v>
      </c>
      <c r="E878" s="113" t="s">
        <v>3106</v>
      </c>
      <c r="F878" s="113" t="s">
        <v>1160</v>
      </c>
      <c r="G878" s="113" t="s">
        <v>1246</v>
      </c>
      <c r="H878" s="113" t="s">
        <v>3107</v>
      </c>
      <c r="I878" s="113" t="s">
        <v>1471</v>
      </c>
      <c r="J878" s="113" t="s">
        <v>1160</v>
      </c>
      <c r="K878" s="113" t="s">
        <v>1246</v>
      </c>
      <c r="L878" s="113" t="s">
        <v>3107</v>
      </c>
      <c r="M878" s="113" t="s">
        <v>1471</v>
      </c>
      <c r="N878" s="113" t="s">
        <v>3108</v>
      </c>
      <c r="O878" s="113" t="s">
        <v>2711</v>
      </c>
      <c r="P878" s="113" t="s">
        <v>2711</v>
      </c>
      <c r="Q878" s="113" t="s">
        <v>3106</v>
      </c>
      <c r="R878" s="113" t="s">
        <v>4921</v>
      </c>
      <c r="S878" s="114">
        <v>43313</v>
      </c>
      <c r="U878" s="114">
        <v>43312.689081169003</v>
      </c>
      <c r="V878" s="113" t="s">
        <v>3204</v>
      </c>
      <c r="W878" s="113" t="s">
        <v>3205</v>
      </c>
      <c r="X878" s="112" t="b">
        <v>1</v>
      </c>
    </row>
    <row r="879" spans="1:25" ht="14.6" hidden="1" x14ac:dyDescent="0.4">
      <c r="A879" s="113" t="s">
        <v>268</v>
      </c>
      <c r="B879" s="113" t="s">
        <v>269</v>
      </c>
      <c r="C879" s="113" t="s">
        <v>269</v>
      </c>
      <c r="D879" s="112" t="b">
        <f t="shared" si="13"/>
        <v>1</v>
      </c>
      <c r="E879" s="113" t="s">
        <v>3106</v>
      </c>
      <c r="F879" s="113" t="s">
        <v>1160</v>
      </c>
      <c r="G879" s="113" t="s">
        <v>1246</v>
      </c>
      <c r="H879" s="113" t="s">
        <v>3107</v>
      </c>
      <c r="I879" s="113" t="s">
        <v>1471</v>
      </c>
      <c r="J879" s="113" t="s">
        <v>1160</v>
      </c>
      <c r="K879" s="113" t="s">
        <v>1253</v>
      </c>
      <c r="L879" s="113" t="s">
        <v>3207</v>
      </c>
      <c r="M879" s="113" t="s">
        <v>1472</v>
      </c>
      <c r="N879" s="113" t="s">
        <v>3108</v>
      </c>
      <c r="O879" s="113" t="s">
        <v>2711</v>
      </c>
      <c r="P879" s="113" t="s">
        <v>2711</v>
      </c>
      <c r="Q879" s="113" t="s">
        <v>3106</v>
      </c>
      <c r="R879" s="113" t="s">
        <v>4921</v>
      </c>
      <c r="S879" s="114">
        <v>43313</v>
      </c>
      <c r="U879" s="114">
        <v>43312.689081169003</v>
      </c>
      <c r="V879" s="113" t="s">
        <v>3204</v>
      </c>
      <c r="W879" s="113" t="s">
        <v>3205</v>
      </c>
      <c r="X879" s="112" t="b">
        <v>1</v>
      </c>
    </row>
    <row r="880" spans="1:25" ht="14.6" hidden="1" x14ac:dyDescent="0.4">
      <c r="A880" s="113" t="s">
        <v>268</v>
      </c>
      <c r="B880" s="113" t="s">
        <v>269</v>
      </c>
      <c r="C880" s="113" t="s">
        <v>269</v>
      </c>
      <c r="D880" s="112" t="b">
        <f t="shared" si="13"/>
        <v>1</v>
      </c>
      <c r="E880" s="113" t="s">
        <v>3106</v>
      </c>
      <c r="F880" s="113" t="s">
        <v>1160</v>
      </c>
      <c r="G880" s="113" t="s">
        <v>1246</v>
      </c>
      <c r="H880" s="113" t="s">
        <v>3107</v>
      </c>
      <c r="I880" s="113" t="s">
        <v>1471</v>
      </c>
      <c r="J880" s="113" t="s">
        <v>1196</v>
      </c>
      <c r="K880" s="113" t="s">
        <v>1197</v>
      </c>
      <c r="L880" s="113" t="s">
        <v>3202</v>
      </c>
      <c r="M880" s="113" t="s">
        <v>1475</v>
      </c>
      <c r="N880" s="113" t="s">
        <v>3108</v>
      </c>
      <c r="O880" s="113" t="s">
        <v>2711</v>
      </c>
      <c r="P880" s="113" t="s">
        <v>2711</v>
      </c>
      <c r="Q880" s="113" t="s">
        <v>3106</v>
      </c>
      <c r="R880" s="113" t="s">
        <v>4921</v>
      </c>
      <c r="S880" s="114">
        <v>43313</v>
      </c>
      <c r="U880" s="114">
        <v>43312.689081169003</v>
      </c>
      <c r="V880" s="113" t="s">
        <v>3204</v>
      </c>
      <c r="W880" s="113" t="s">
        <v>3205</v>
      </c>
      <c r="X880" s="112" t="b">
        <v>1</v>
      </c>
    </row>
    <row r="881" spans="1:25" ht="14.6" hidden="1" x14ac:dyDescent="0.4">
      <c r="A881" s="113" t="s">
        <v>363</v>
      </c>
      <c r="B881" s="113" t="s">
        <v>364</v>
      </c>
      <c r="C881" s="113" t="s">
        <v>364</v>
      </c>
      <c r="D881" s="112" t="b">
        <f t="shared" si="13"/>
        <v>1</v>
      </c>
      <c r="E881" s="113" t="s">
        <v>3106</v>
      </c>
      <c r="F881" s="113" t="s">
        <v>1258</v>
      </c>
      <c r="G881" s="113" t="s">
        <v>1338</v>
      </c>
      <c r="H881" s="113" t="s">
        <v>3377</v>
      </c>
      <c r="I881" s="113" t="s">
        <v>4657</v>
      </c>
      <c r="J881" s="113" t="s">
        <v>1258</v>
      </c>
      <c r="K881" s="113" t="s">
        <v>1338</v>
      </c>
      <c r="L881" s="113" t="s">
        <v>3377</v>
      </c>
      <c r="M881" s="113" t="s">
        <v>1568</v>
      </c>
      <c r="N881" s="113" t="s">
        <v>3108</v>
      </c>
      <c r="O881" s="113" t="s">
        <v>2711</v>
      </c>
      <c r="P881" s="113" t="s">
        <v>2711</v>
      </c>
      <c r="Q881" s="113" t="s">
        <v>3106</v>
      </c>
      <c r="R881" s="113" t="s">
        <v>4923</v>
      </c>
      <c r="S881" s="114">
        <v>43313</v>
      </c>
      <c r="U881" s="114">
        <v>43312.689081169003</v>
      </c>
      <c r="V881" s="113" t="s">
        <v>4659</v>
      </c>
      <c r="W881" s="113" t="s">
        <v>4660</v>
      </c>
      <c r="X881" s="112" t="b">
        <v>1</v>
      </c>
    </row>
    <row r="882" spans="1:25" ht="14.6" hidden="1" x14ac:dyDescent="0.4">
      <c r="A882" s="113" t="s">
        <v>942</v>
      </c>
      <c r="B882" s="113" t="s">
        <v>943</v>
      </c>
      <c r="C882" s="113" t="s">
        <v>943</v>
      </c>
      <c r="D882" s="112" t="b">
        <f t="shared" si="13"/>
        <v>1</v>
      </c>
      <c r="E882" s="113" t="s">
        <v>3106</v>
      </c>
      <c r="F882" s="113" t="s">
        <v>1452</v>
      </c>
      <c r="G882" s="113" t="s">
        <v>2003</v>
      </c>
      <c r="H882" s="113" t="s">
        <v>3817</v>
      </c>
      <c r="I882" s="113" t="s">
        <v>4665</v>
      </c>
      <c r="J882" s="113" t="s">
        <v>1452</v>
      </c>
      <c r="K882" s="113" t="s">
        <v>2003</v>
      </c>
      <c r="L882" s="113" t="s">
        <v>3817</v>
      </c>
      <c r="M882" s="113" t="s">
        <v>2239</v>
      </c>
      <c r="N882" s="113" t="s">
        <v>3108</v>
      </c>
      <c r="O882" s="113" t="s">
        <v>2711</v>
      </c>
      <c r="P882" s="113" t="s">
        <v>2711</v>
      </c>
      <c r="Q882" s="113" t="s">
        <v>3106</v>
      </c>
      <c r="R882" s="113" t="s">
        <v>4924</v>
      </c>
      <c r="S882" s="114">
        <v>43313</v>
      </c>
      <c r="U882" s="114">
        <v>43312.689081169003</v>
      </c>
      <c r="V882" s="113" t="s">
        <v>4667</v>
      </c>
      <c r="W882" s="113" t="s">
        <v>4668</v>
      </c>
      <c r="X882" s="112" t="b">
        <v>1</v>
      </c>
    </row>
    <row r="883" spans="1:25" ht="14.6" hidden="1" x14ac:dyDescent="0.4">
      <c r="A883" s="113" t="s">
        <v>541</v>
      </c>
      <c r="B883" s="113" t="s">
        <v>542</v>
      </c>
      <c r="C883" s="113" t="s">
        <v>542</v>
      </c>
      <c r="D883" s="112" t="b">
        <f t="shared" si="13"/>
        <v>1</v>
      </c>
      <c r="E883" s="113" t="s">
        <v>3106</v>
      </c>
      <c r="F883" s="113" t="s">
        <v>1160</v>
      </c>
      <c r="G883" s="113" t="s">
        <v>1187</v>
      </c>
      <c r="H883" s="113" t="s">
        <v>3118</v>
      </c>
      <c r="I883" s="113" t="s">
        <v>4653</v>
      </c>
      <c r="J883" s="113" t="s">
        <v>1160</v>
      </c>
      <c r="K883" s="113" t="s">
        <v>1187</v>
      </c>
      <c r="L883" s="113" t="s">
        <v>3118</v>
      </c>
      <c r="M883" s="113" t="s">
        <v>1748</v>
      </c>
      <c r="N883" s="113" t="s">
        <v>3108</v>
      </c>
      <c r="O883" s="113" t="s">
        <v>2711</v>
      </c>
      <c r="P883" s="113" t="s">
        <v>2711</v>
      </c>
      <c r="Q883" s="113" t="s">
        <v>3106</v>
      </c>
      <c r="R883" s="113" t="s">
        <v>4925</v>
      </c>
      <c r="S883" s="114">
        <v>43313</v>
      </c>
      <c r="U883" s="114">
        <v>43312.689081169003</v>
      </c>
      <c r="V883" s="113" t="s">
        <v>4655</v>
      </c>
      <c r="W883" s="113" t="s">
        <v>4656</v>
      </c>
      <c r="X883" s="112" t="b">
        <v>1</v>
      </c>
    </row>
    <row r="884" spans="1:25" ht="14.6" hidden="1" x14ac:dyDescent="0.4">
      <c r="A884" s="113" t="s">
        <v>689</v>
      </c>
      <c r="B884" s="113" t="s">
        <v>690</v>
      </c>
      <c r="C884" s="113" t="s">
        <v>690</v>
      </c>
      <c r="D884" s="112" t="b">
        <f t="shared" si="13"/>
        <v>1</v>
      </c>
      <c r="E884" s="113" t="s">
        <v>3106</v>
      </c>
      <c r="F884" s="113" t="s">
        <v>1367</v>
      </c>
      <c r="G884" s="113" t="s">
        <v>1997</v>
      </c>
      <c r="H884" s="113" t="s">
        <v>3284</v>
      </c>
      <c r="I884" s="113" t="s">
        <v>1999</v>
      </c>
      <c r="J884" s="113" t="s">
        <v>1367</v>
      </c>
      <c r="K884" s="113" t="s">
        <v>1997</v>
      </c>
      <c r="L884" s="113" t="s">
        <v>3284</v>
      </c>
      <c r="M884" s="113" t="s">
        <v>1999</v>
      </c>
      <c r="N884" s="113" t="s">
        <v>3108</v>
      </c>
      <c r="O884" s="113" t="s">
        <v>2711</v>
      </c>
      <c r="P884" s="113" t="s">
        <v>2711</v>
      </c>
      <c r="Q884" s="113" t="s">
        <v>3106</v>
      </c>
      <c r="R884" s="113" t="s">
        <v>4926</v>
      </c>
      <c r="S884" s="114">
        <v>43313</v>
      </c>
      <c r="U884" s="114">
        <v>43312.689081169003</v>
      </c>
      <c r="V884" s="113" t="s">
        <v>4630</v>
      </c>
      <c r="W884" s="113" t="s">
        <v>4631</v>
      </c>
      <c r="X884" s="112" t="b">
        <v>1</v>
      </c>
    </row>
    <row r="885" spans="1:25" ht="14.6" hidden="1" x14ac:dyDescent="0.4">
      <c r="A885" s="113" t="s">
        <v>1001</v>
      </c>
      <c r="B885" s="113" t="s">
        <v>1002</v>
      </c>
      <c r="C885" s="113" t="s">
        <v>1002</v>
      </c>
      <c r="D885" s="112" t="b">
        <f t="shared" si="13"/>
        <v>1</v>
      </c>
      <c r="E885" s="113" t="s">
        <v>3106</v>
      </c>
      <c r="F885" s="113" t="s">
        <v>1396</v>
      </c>
      <c r="G885" s="113" t="s">
        <v>1397</v>
      </c>
      <c r="H885" s="113" t="s">
        <v>3176</v>
      </c>
      <c r="I885" s="113" t="s">
        <v>3569</v>
      </c>
      <c r="J885" s="113" t="s">
        <v>1396</v>
      </c>
      <c r="K885" s="113" t="s">
        <v>1397</v>
      </c>
      <c r="L885" s="113" t="s">
        <v>3176</v>
      </c>
      <c r="M885" s="113" t="s">
        <v>2279</v>
      </c>
      <c r="N885" s="113" t="s">
        <v>3108</v>
      </c>
      <c r="O885" s="113" t="s">
        <v>2711</v>
      </c>
      <c r="P885" s="113" t="s">
        <v>2711</v>
      </c>
      <c r="Q885" s="113" t="s">
        <v>3106</v>
      </c>
      <c r="R885" s="113" t="s">
        <v>4927</v>
      </c>
      <c r="S885" s="114">
        <v>43313</v>
      </c>
      <c r="U885" s="114">
        <v>43312.689081169003</v>
      </c>
      <c r="V885" s="113" t="s">
        <v>3570</v>
      </c>
      <c r="W885" s="113" t="s">
        <v>3571</v>
      </c>
      <c r="X885" s="112" t="b">
        <v>1</v>
      </c>
    </row>
    <row r="886" spans="1:25" ht="14.6" hidden="1" x14ac:dyDescent="0.4">
      <c r="A886" s="113" t="s">
        <v>774</v>
      </c>
      <c r="B886" s="113" t="s">
        <v>775</v>
      </c>
      <c r="C886" s="113" t="s">
        <v>776</v>
      </c>
      <c r="D886" s="112" t="b">
        <f t="shared" si="13"/>
        <v>0</v>
      </c>
      <c r="E886" s="113" t="s">
        <v>3106</v>
      </c>
      <c r="F886" s="113" t="s">
        <v>1160</v>
      </c>
      <c r="G886" s="113" t="s">
        <v>1161</v>
      </c>
      <c r="H886" s="113" t="s">
        <v>3132</v>
      </c>
      <c r="I886" s="113" t="s">
        <v>4641</v>
      </c>
      <c r="J886" s="113" t="s">
        <v>1196</v>
      </c>
      <c r="K886" s="113" t="s">
        <v>1595</v>
      </c>
      <c r="L886" s="113" t="s">
        <v>3515</v>
      </c>
      <c r="M886" s="113" t="s">
        <v>2105</v>
      </c>
      <c r="N886" s="113" t="s">
        <v>3108</v>
      </c>
      <c r="O886" s="113" t="s">
        <v>2711</v>
      </c>
      <c r="P886" s="113" t="s">
        <v>2711</v>
      </c>
      <c r="Q886" s="113" t="s">
        <v>3106</v>
      </c>
      <c r="R886" s="113" t="s">
        <v>4928</v>
      </c>
      <c r="S886" s="114">
        <v>43313</v>
      </c>
      <c r="U886" s="114">
        <v>43312.689081169003</v>
      </c>
      <c r="V886" s="113" t="s">
        <v>4643</v>
      </c>
      <c r="W886" s="113" t="s">
        <v>4644</v>
      </c>
      <c r="X886" s="112" t="b">
        <v>0</v>
      </c>
      <c r="Y886" s="117"/>
    </row>
    <row r="887" spans="1:25" ht="14.6" hidden="1" x14ac:dyDescent="0.4">
      <c r="A887" s="113" t="s">
        <v>774</v>
      </c>
      <c r="B887" s="113" t="s">
        <v>776</v>
      </c>
      <c r="C887" s="113" t="s">
        <v>776</v>
      </c>
      <c r="D887" s="112" t="b">
        <f t="shared" si="13"/>
        <v>1</v>
      </c>
      <c r="E887" s="113" t="s">
        <v>3106</v>
      </c>
      <c r="F887" s="113" t="s">
        <v>1160</v>
      </c>
      <c r="G887" s="113" t="s">
        <v>1161</v>
      </c>
      <c r="H887" s="113" t="s">
        <v>3132</v>
      </c>
      <c r="I887" s="113" t="s">
        <v>4641</v>
      </c>
      <c r="J887" s="113" t="s">
        <v>1196</v>
      </c>
      <c r="K887" s="113" t="s">
        <v>1657</v>
      </c>
      <c r="L887" s="113" t="s">
        <v>3124</v>
      </c>
      <c r="M887" s="113" t="s">
        <v>2106</v>
      </c>
      <c r="N887" s="113" t="s">
        <v>3108</v>
      </c>
      <c r="O887" s="113" t="s">
        <v>2711</v>
      </c>
      <c r="P887" s="113" t="s">
        <v>2711</v>
      </c>
      <c r="Q887" s="113" t="s">
        <v>3106</v>
      </c>
      <c r="R887" s="113" t="s">
        <v>4928</v>
      </c>
      <c r="S887" s="114">
        <v>43313</v>
      </c>
      <c r="U887" s="114">
        <v>43312.689081169003</v>
      </c>
      <c r="V887" s="113" t="s">
        <v>4643</v>
      </c>
      <c r="W887" s="113" t="s">
        <v>4644</v>
      </c>
      <c r="X887" s="112" t="b">
        <v>1</v>
      </c>
    </row>
    <row r="888" spans="1:25" ht="14.6" hidden="1" x14ac:dyDescent="0.4">
      <c r="A888" s="113" t="s">
        <v>53</v>
      </c>
      <c r="B888" s="113" t="s">
        <v>54</v>
      </c>
      <c r="C888" s="113" t="s">
        <v>54</v>
      </c>
      <c r="D888" s="112" t="b">
        <f t="shared" si="13"/>
        <v>1</v>
      </c>
      <c r="E888" s="113" t="s">
        <v>3106</v>
      </c>
      <c r="F888" s="113" t="s">
        <v>1160</v>
      </c>
      <c r="G888" s="113" t="s">
        <v>1183</v>
      </c>
      <c r="H888" s="113" t="s">
        <v>3113</v>
      </c>
      <c r="I888" s="113" t="s">
        <v>3562</v>
      </c>
      <c r="J888" s="113" t="s">
        <v>1160</v>
      </c>
      <c r="K888" s="113" t="s">
        <v>1183</v>
      </c>
      <c r="L888" s="113" t="s">
        <v>3113</v>
      </c>
      <c r="M888" s="113" t="s">
        <v>2404</v>
      </c>
      <c r="N888" s="113" t="s">
        <v>3108</v>
      </c>
      <c r="O888" s="113" t="s">
        <v>2711</v>
      </c>
      <c r="P888" s="113" t="s">
        <v>2711</v>
      </c>
      <c r="Q888" s="113" t="s">
        <v>3106</v>
      </c>
      <c r="R888" s="113" t="s">
        <v>4929</v>
      </c>
      <c r="S888" s="114">
        <v>43313</v>
      </c>
      <c r="U888" s="114">
        <v>43312.689081169003</v>
      </c>
      <c r="V888" s="113" t="s">
        <v>3564</v>
      </c>
      <c r="W888" s="113" t="s">
        <v>3565</v>
      </c>
      <c r="X888" s="112" t="b">
        <v>1</v>
      </c>
    </row>
    <row r="889" spans="1:25" ht="14.6" hidden="1" x14ac:dyDescent="0.4">
      <c r="A889" s="113" t="s">
        <v>53</v>
      </c>
      <c r="B889" s="113" t="s">
        <v>54</v>
      </c>
      <c r="C889" s="113" t="s">
        <v>54</v>
      </c>
      <c r="D889" s="112" t="b">
        <f t="shared" si="13"/>
        <v>1</v>
      </c>
      <c r="E889" s="113" t="s">
        <v>3106</v>
      </c>
      <c r="F889" s="113" t="s">
        <v>1160</v>
      </c>
      <c r="G889" s="113" t="s">
        <v>1183</v>
      </c>
      <c r="H889" s="113" t="s">
        <v>3113</v>
      </c>
      <c r="I889" s="113" t="s">
        <v>3562</v>
      </c>
      <c r="J889" s="113" t="s">
        <v>1160</v>
      </c>
      <c r="K889" s="113" t="s">
        <v>1183</v>
      </c>
      <c r="L889" s="113" t="s">
        <v>3113</v>
      </c>
      <c r="M889" s="113" t="s">
        <v>2403</v>
      </c>
      <c r="N889" s="113" t="s">
        <v>3108</v>
      </c>
      <c r="O889" s="113" t="s">
        <v>2711</v>
      </c>
      <c r="P889" s="113" t="s">
        <v>2711</v>
      </c>
      <c r="Q889" s="113" t="s">
        <v>3106</v>
      </c>
      <c r="R889" s="113" t="s">
        <v>4929</v>
      </c>
      <c r="S889" s="114">
        <v>43313</v>
      </c>
      <c r="U889" s="114">
        <v>43312.689081169003</v>
      </c>
      <c r="V889" s="113" t="s">
        <v>3564</v>
      </c>
      <c r="W889" s="113" t="s">
        <v>3565</v>
      </c>
      <c r="X889" s="112" t="b">
        <v>1</v>
      </c>
    </row>
    <row r="890" spans="1:25" ht="14.6" hidden="1" x14ac:dyDescent="0.4">
      <c r="A890" s="113" t="s">
        <v>227</v>
      </c>
      <c r="B890" s="113" t="s">
        <v>228</v>
      </c>
      <c r="C890" s="113" t="s">
        <v>228</v>
      </c>
      <c r="D890" s="112" t="b">
        <f t="shared" si="13"/>
        <v>1</v>
      </c>
      <c r="E890" s="113" t="s">
        <v>3106</v>
      </c>
      <c r="F890" s="113" t="s">
        <v>1160</v>
      </c>
      <c r="G890" s="113" t="s">
        <v>1285</v>
      </c>
      <c r="H890" s="113" t="s">
        <v>3236</v>
      </c>
      <c r="I890" s="113" t="s">
        <v>4930</v>
      </c>
      <c r="J890" s="113" t="s">
        <v>1160</v>
      </c>
      <c r="K890" s="113" t="s">
        <v>1285</v>
      </c>
      <c r="L890" s="113" t="s">
        <v>3236</v>
      </c>
      <c r="M890" s="113" t="s">
        <v>1417</v>
      </c>
      <c r="N890" s="113" t="s">
        <v>3108</v>
      </c>
      <c r="O890" s="113" t="s">
        <v>2711</v>
      </c>
      <c r="P890" s="113" t="s">
        <v>2711</v>
      </c>
      <c r="Q890" s="113" t="s">
        <v>3106</v>
      </c>
      <c r="R890" s="113" t="s">
        <v>4931</v>
      </c>
      <c r="S890" s="114">
        <v>43313</v>
      </c>
      <c r="U890" s="114">
        <v>43312.689081169003</v>
      </c>
      <c r="V890" s="113" t="s">
        <v>4932</v>
      </c>
      <c r="W890" s="113" t="s">
        <v>4933</v>
      </c>
      <c r="X890" s="112" t="b">
        <v>1</v>
      </c>
    </row>
    <row r="891" spans="1:25" ht="14.6" hidden="1" x14ac:dyDescent="0.4">
      <c r="A891" s="113" t="s">
        <v>693</v>
      </c>
      <c r="B891" s="113" t="s">
        <v>694</v>
      </c>
      <c r="C891" s="113" t="s">
        <v>694</v>
      </c>
      <c r="D891" s="112" t="b">
        <f t="shared" si="13"/>
        <v>1</v>
      </c>
      <c r="E891" s="113" t="s">
        <v>3106</v>
      </c>
      <c r="F891" s="113" t="s">
        <v>1160</v>
      </c>
      <c r="G891" s="113" t="s">
        <v>1246</v>
      </c>
      <c r="H891" s="113" t="s">
        <v>3107</v>
      </c>
      <c r="I891" s="113" t="s">
        <v>4934</v>
      </c>
      <c r="J891" s="113" t="s">
        <v>1160</v>
      </c>
      <c r="K891" s="113" t="s">
        <v>1246</v>
      </c>
      <c r="L891" s="113" t="s">
        <v>3107</v>
      </c>
      <c r="M891" s="113" t="s">
        <v>2001</v>
      </c>
      <c r="N891" s="113" t="s">
        <v>3108</v>
      </c>
      <c r="O891" s="113" t="s">
        <v>2711</v>
      </c>
      <c r="P891" s="113" t="s">
        <v>2711</v>
      </c>
      <c r="Q891" s="113" t="s">
        <v>3106</v>
      </c>
      <c r="R891" s="113" t="s">
        <v>4935</v>
      </c>
      <c r="S891" s="114">
        <v>43313</v>
      </c>
      <c r="U891" s="114">
        <v>43312.689081169003</v>
      </c>
      <c r="V891" s="113" t="s">
        <v>4936</v>
      </c>
      <c r="W891" s="113" t="s">
        <v>4937</v>
      </c>
      <c r="X891" s="112" t="b">
        <v>1</v>
      </c>
      <c r="Y891" s="117" t="s">
        <v>1089</v>
      </c>
    </row>
    <row r="892" spans="1:25" ht="14.6" hidden="1" x14ac:dyDescent="0.4">
      <c r="A892" s="113" t="s">
        <v>7</v>
      </c>
      <c r="B892" s="113" t="s">
        <v>8</v>
      </c>
      <c r="C892" s="113" t="s">
        <v>8</v>
      </c>
      <c r="D892" s="112" t="b">
        <f t="shared" si="13"/>
        <v>1</v>
      </c>
      <c r="E892" s="113" t="s">
        <v>3106</v>
      </c>
      <c r="F892" s="113" t="s">
        <v>1160</v>
      </c>
      <c r="G892" s="113" t="s">
        <v>1166</v>
      </c>
      <c r="H892" s="113" t="s">
        <v>3128</v>
      </c>
      <c r="I892" s="113" t="s">
        <v>1169</v>
      </c>
      <c r="J892" s="113" t="s">
        <v>1160</v>
      </c>
      <c r="K892" s="113" t="s">
        <v>1166</v>
      </c>
      <c r="L892" s="113" t="s">
        <v>3128</v>
      </c>
      <c r="M892" s="113" t="s">
        <v>1169</v>
      </c>
      <c r="N892" s="113" t="s">
        <v>3108</v>
      </c>
      <c r="O892" s="113" t="s">
        <v>2711</v>
      </c>
      <c r="P892" s="113" t="s">
        <v>2711</v>
      </c>
      <c r="Q892" s="113" t="s">
        <v>3106</v>
      </c>
      <c r="R892" s="113" t="s">
        <v>4938</v>
      </c>
      <c r="S892" s="114">
        <v>43313</v>
      </c>
      <c r="U892" s="114">
        <v>43312.689081169003</v>
      </c>
      <c r="V892" s="113" t="s">
        <v>4093</v>
      </c>
      <c r="W892" s="113" t="s">
        <v>4628</v>
      </c>
      <c r="X892" s="112" t="b">
        <v>0</v>
      </c>
      <c r="Y892" s="117" t="s">
        <v>1089</v>
      </c>
    </row>
    <row r="893" spans="1:25" ht="14.6" hidden="1" x14ac:dyDescent="0.4">
      <c r="A893" s="113" t="s">
        <v>13</v>
      </c>
      <c r="B893" s="113" t="s">
        <v>14</v>
      </c>
      <c r="C893" s="113" t="s">
        <v>14</v>
      </c>
      <c r="D893" s="112" t="b">
        <f t="shared" si="13"/>
        <v>1</v>
      </c>
      <c r="E893" s="113" t="s">
        <v>3106</v>
      </c>
      <c r="F893" s="113" t="s">
        <v>1160</v>
      </c>
      <c r="G893" s="113" t="s">
        <v>1166</v>
      </c>
      <c r="H893" s="113" t="s">
        <v>3128</v>
      </c>
      <c r="I893" s="113" t="s">
        <v>3531</v>
      </c>
      <c r="J893" s="113" t="s">
        <v>1160</v>
      </c>
      <c r="K893" s="113" t="s">
        <v>1166</v>
      </c>
      <c r="L893" s="113" t="s">
        <v>3128</v>
      </c>
      <c r="M893" s="113" t="s">
        <v>1172</v>
      </c>
      <c r="N893" s="113" t="s">
        <v>3108</v>
      </c>
      <c r="O893" s="113" t="s">
        <v>2711</v>
      </c>
      <c r="P893" s="113" t="s">
        <v>2711</v>
      </c>
      <c r="Q893" s="113" t="s">
        <v>3106</v>
      </c>
      <c r="R893" s="113" t="s">
        <v>4939</v>
      </c>
      <c r="S893" s="114">
        <v>43313</v>
      </c>
      <c r="U893" s="114">
        <v>43312.689081169003</v>
      </c>
      <c r="V893" s="113" t="s">
        <v>3533</v>
      </c>
      <c r="W893" s="113" t="s">
        <v>3534</v>
      </c>
      <c r="X893" s="112" t="b">
        <v>1</v>
      </c>
    </row>
    <row r="894" spans="1:25" ht="14.6" hidden="1" x14ac:dyDescent="0.4">
      <c r="A894" s="113" t="s">
        <v>596</v>
      </c>
      <c r="B894" s="113" t="s">
        <v>597</v>
      </c>
      <c r="C894" s="113" t="s">
        <v>597</v>
      </c>
      <c r="D894" s="112" t="b">
        <f t="shared" si="13"/>
        <v>1</v>
      </c>
      <c r="E894" s="113" t="s">
        <v>3106</v>
      </c>
      <c r="F894" s="113" t="s">
        <v>1160</v>
      </c>
      <c r="G894" s="113" t="s">
        <v>1183</v>
      </c>
      <c r="H894" s="113" t="s">
        <v>3113</v>
      </c>
      <c r="I894" s="113" t="s">
        <v>1791</v>
      </c>
      <c r="J894" s="113" t="s">
        <v>1160</v>
      </c>
      <c r="K894" s="113" t="s">
        <v>1183</v>
      </c>
      <c r="L894" s="113" t="s">
        <v>3113</v>
      </c>
      <c r="M894" s="113" t="s">
        <v>1791</v>
      </c>
      <c r="N894" s="113" t="s">
        <v>3108</v>
      </c>
      <c r="O894" s="113" t="s">
        <v>2711</v>
      </c>
      <c r="P894" s="113" t="s">
        <v>2711</v>
      </c>
      <c r="Q894" s="113" t="s">
        <v>3106</v>
      </c>
      <c r="R894" s="113" t="s">
        <v>4940</v>
      </c>
      <c r="S894" s="114">
        <v>43313</v>
      </c>
      <c r="U894" s="114">
        <v>43312.689081169003</v>
      </c>
      <c r="V894" s="113" t="s">
        <v>4941</v>
      </c>
      <c r="W894" s="113" t="s">
        <v>4942</v>
      </c>
      <c r="X894" s="112" t="b">
        <v>1</v>
      </c>
      <c r="Y894" s="112" t="s">
        <v>1054</v>
      </c>
    </row>
    <row r="895" spans="1:25" ht="14.6" hidden="1" x14ac:dyDescent="0.4">
      <c r="A895" s="113" t="s">
        <v>343</v>
      </c>
      <c r="B895" s="113" t="s">
        <v>344</v>
      </c>
      <c r="C895" s="113" t="s">
        <v>344</v>
      </c>
      <c r="D895" s="112" t="b">
        <f t="shared" si="13"/>
        <v>1</v>
      </c>
      <c r="E895" s="113" t="s">
        <v>3106</v>
      </c>
      <c r="F895" s="113" t="s">
        <v>1372</v>
      </c>
      <c r="G895" s="113" t="s">
        <v>1459</v>
      </c>
      <c r="H895" s="113" t="s">
        <v>3288</v>
      </c>
      <c r="I895" s="113"/>
      <c r="J895" s="113" t="s">
        <v>1372</v>
      </c>
      <c r="K895" s="113" t="s">
        <v>1459</v>
      </c>
      <c r="L895" s="113" t="s">
        <v>3288</v>
      </c>
      <c r="M895" s="113" t="s">
        <v>1554</v>
      </c>
      <c r="N895" s="113" t="s">
        <v>3108</v>
      </c>
      <c r="O895" s="113" t="s">
        <v>2711</v>
      </c>
      <c r="P895" s="113" t="s">
        <v>2711</v>
      </c>
      <c r="Q895" s="113" t="s">
        <v>3106</v>
      </c>
      <c r="R895" s="113" t="s">
        <v>4943</v>
      </c>
      <c r="S895" s="114">
        <v>43313</v>
      </c>
      <c r="U895" s="114">
        <v>43312.689081169003</v>
      </c>
      <c r="V895" s="113" t="s">
        <v>4617</v>
      </c>
      <c r="W895" s="113" t="s">
        <v>4618</v>
      </c>
      <c r="X895" s="112" t="b">
        <v>0</v>
      </c>
      <c r="Y895" s="117"/>
    </row>
    <row r="896" spans="1:25" ht="14.6" hidden="1" x14ac:dyDescent="0.4">
      <c r="A896" s="113" t="s">
        <v>94</v>
      </c>
      <c r="B896" s="113" t="s">
        <v>95</v>
      </c>
      <c r="C896" s="113" t="s">
        <v>4944</v>
      </c>
      <c r="D896" s="112" t="b">
        <f t="shared" si="13"/>
        <v>0</v>
      </c>
      <c r="E896" s="113" t="s">
        <v>3106</v>
      </c>
      <c r="F896" s="113" t="s">
        <v>1160</v>
      </c>
      <c r="G896" s="113" t="s">
        <v>1228</v>
      </c>
      <c r="H896" s="113" t="s">
        <v>3247</v>
      </c>
      <c r="I896" s="113" t="s">
        <v>4945</v>
      </c>
      <c r="J896" s="113" t="s">
        <v>1160</v>
      </c>
      <c r="K896" s="113" t="s">
        <v>1228</v>
      </c>
      <c r="L896" s="113" t="s">
        <v>3247</v>
      </c>
      <c r="M896" s="113" t="s">
        <v>1266</v>
      </c>
      <c r="N896" s="113" t="s">
        <v>3108</v>
      </c>
      <c r="O896" s="113" t="s">
        <v>2711</v>
      </c>
      <c r="P896" s="113" t="s">
        <v>2711</v>
      </c>
      <c r="Q896" s="113" t="s">
        <v>3106</v>
      </c>
      <c r="R896" s="113" t="s">
        <v>4946</v>
      </c>
      <c r="S896" s="114">
        <v>43313</v>
      </c>
      <c r="U896" s="114">
        <v>43312.689081169003</v>
      </c>
      <c r="V896" s="113" t="s">
        <v>4947</v>
      </c>
      <c r="W896" s="113" t="s">
        <v>4948</v>
      </c>
      <c r="X896" s="112" t="b">
        <v>0</v>
      </c>
      <c r="Y896" s="112" t="s">
        <v>1050</v>
      </c>
    </row>
    <row r="897" spans="1:25" ht="14.6" hidden="1" x14ac:dyDescent="0.4">
      <c r="A897" s="113" t="s">
        <v>669</v>
      </c>
      <c r="B897" s="113" t="s">
        <v>670</v>
      </c>
      <c r="C897" s="113" t="s">
        <v>670</v>
      </c>
      <c r="D897" s="112" t="b">
        <f t="shared" si="13"/>
        <v>1</v>
      </c>
      <c r="E897" s="113" t="s">
        <v>3106</v>
      </c>
      <c r="F897" s="113" t="s">
        <v>1160</v>
      </c>
      <c r="G897" s="113" t="s">
        <v>1183</v>
      </c>
      <c r="H897" s="113" t="s">
        <v>3113</v>
      </c>
      <c r="I897" s="113" t="s">
        <v>1936</v>
      </c>
      <c r="J897" s="113" t="s">
        <v>1160</v>
      </c>
      <c r="K897" s="113" t="s">
        <v>1246</v>
      </c>
      <c r="L897" s="113" t="s">
        <v>3107</v>
      </c>
      <c r="M897" s="113" t="s">
        <v>1936</v>
      </c>
      <c r="N897" s="113" t="s">
        <v>3108</v>
      </c>
      <c r="O897" s="113" t="s">
        <v>2711</v>
      </c>
      <c r="P897" s="113" t="s">
        <v>2711</v>
      </c>
      <c r="Q897" s="113" t="s">
        <v>3106</v>
      </c>
      <c r="R897" s="113" t="s">
        <v>4949</v>
      </c>
      <c r="S897" s="114">
        <v>43313</v>
      </c>
      <c r="U897" s="114">
        <v>43312.689081169003</v>
      </c>
      <c r="V897" s="113" t="s">
        <v>4950</v>
      </c>
      <c r="W897" s="113" t="s">
        <v>4951</v>
      </c>
      <c r="X897" s="112" t="b">
        <v>1</v>
      </c>
    </row>
    <row r="898" spans="1:25" ht="14.6" hidden="1" x14ac:dyDescent="0.4">
      <c r="A898" s="113" t="s">
        <v>102</v>
      </c>
      <c r="B898" s="113" t="s">
        <v>103</v>
      </c>
      <c r="C898" s="113" t="s">
        <v>103</v>
      </c>
      <c r="D898" s="112" t="b">
        <f t="shared" si="13"/>
        <v>1</v>
      </c>
      <c r="E898" s="113" t="s">
        <v>3106</v>
      </c>
      <c r="F898" s="113" t="s">
        <v>1258</v>
      </c>
      <c r="G898" s="113" t="s">
        <v>1274</v>
      </c>
      <c r="H898" s="113" t="s">
        <v>3521</v>
      </c>
      <c r="I898" s="113" t="s">
        <v>3522</v>
      </c>
      <c r="J898" s="113" t="s">
        <v>1258</v>
      </c>
      <c r="K898" s="113" t="s">
        <v>1274</v>
      </c>
      <c r="L898" s="113" t="s">
        <v>3521</v>
      </c>
      <c r="M898" s="113" t="s">
        <v>1275</v>
      </c>
      <c r="N898" s="113" t="s">
        <v>3108</v>
      </c>
      <c r="O898" s="113" t="s">
        <v>2711</v>
      </c>
      <c r="P898" s="113" t="s">
        <v>2711</v>
      </c>
      <c r="Q898" s="113" t="s">
        <v>3106</v>
      </c>
      <c r="R898" s="113" t="s">
        <v>4952</v>
      </c>
      <c r="S898" s="114">
        <v>43313</v>
      </c>
      <c r="U898" s="114">
        <v>43312.689081169003</v>
      </c>
      <c r="V898" s="113" t="s">
        <v>3524</v>
      </c>
      <c r="W898" s="113" t="s">
        <v>3525</v>
      </c>
      <c r="X898" s="112" t="b">
        <v>1</v>
      </c>
    </row>
    <row r="899" spans="1:25" ht="14.6" hidden="1" x14ac:dyDescent="0.4">
      <c r="A899" s="113" t="s">
        <v>875</v>
      </c>
      <c r="B899" s="113" t="s">
        <v>876</v>
      </c>
      <c r="C899" s="113" t="s">
        <v>876</v>
      </c>
      <c r="D899" s="112" t="b">
        <f t="shared" ref="D899:D962" si="14">B899=C899</f>
        <v>1</v>
      </c>
      <c r="E899" s="113" t="s">
        <v>3106</v>
      </c>
      <c r="F899" s="113" t="s">
        <v>1452</v>
      </c>
      <c r="G899" s="113" t="s">
        <v>1453</v>
      </c>
      <c r="H899" s="113" t="s">
        <v>3143</v>
      </c>
      <c r="I899" s="113" t="s">
        <v>4953</v>
      </c>
      <c r="J899" s="113" t="s">
        <v>1452</v>
      </c>
      <c r="K899" s="113" t="s">
        <v>1453</v>
      </c>
      <c r="L899" s="113" t="s">
        <v>3143</v>
      </c>
      <c r="M899" s="113" t="s">
        <v>2183</v>
      </c>
      <c r="N899" s="113" t="s">
        <v>3108</v>
      </c>
      <c r="O899" s="113" t="s">
        <v>2711</v>
      </c>
      <c r="P899" s="113" t="s">
        <v>2711</v>
      </c>
      <c r="Q899" s="113" t="s">
        <v>3106</v>
      </c>
      <c r="R899" s="113" t="s">
        <v>4954</v>
      </c>
      <c r="S899" s="114">
        <v>43313</v>
      </c>
      <c r="U899" s="114">
        <v>43312.689081169003</v>
      </c>
      <c r="V899" s="113" t="s">
        <v>4955</v>
      </c>
      <c r="W899" s="113" t="s">
        <v>4956</v>
      </c>
      <c r="X899" s="112" t="b">
        <v>1</v>
      </c>
    </row>
    <row r="900" spans="1:25" ht="14.6" hidden="1" x14ac:dyDescent="0.4">
      <c r="A900" s="113" t="s">
        <v>623</v>
      </c>
      <c r="B900" s="113" t="s">
        <v>624</v>
      </c>
      <c r="C900" s="113" t="s">
        <v>624</v>
      </c>
      <c r="D900" s="112" t="b">
        <f t="shared" si="14"/>
        <v>1</v>
      </c>
      <c r="E900" s="113" t="s">
        <v>3106</v>
      </c>
      <c r="F900" s="113" t="s">
        <v>1160</v>
      </c>
      <c r="G900" s="113" t="s">
        <v>1228</v>
      </c>
      <c r="H900" s="113" t="s">
        <v>3247</v>
      </c>
      <c r="I900" s="113" t="s">
        <v>1815</v>
      </c>
      <c r="J900" s="113" t="s">
        <v>1160</v>
      </c>
      <c r="K900" s="113" t="s">
        <v>1228</v>
      </c>
      <c r="L900" s="113" t="s">
        <v>3247</v>
      </c>
      <c r="M900" s="113" t="s">
        <v>1815</v>
      </c>
      <c r="N900" s="113" t="s">
        <v>3108</v>
      </c>
      <c r="O900" s="113" t="s">
        <v>2711</v>
      </c>
      <c r="P900" s="113" t="s">
        <v>2711</v>
      </c>
      <c r="Q900" s="113" t="s">
        <v>3106</v>
      </c>
      <c r="R900" s="113" t="s">
        <v>4957</v>
      </c>
      <c r="S900" s="114">
        <v>43313</v>
      </c>
      <c r="U900" s="114">
        <v>43312.689081169003</v>
      </c>
      <c r="V900" s="113" t="s">
        <v>4582</v>
      </c>
      <c r="W900" s="113" t="s">
        <v>4583</v>
      </c>
      <c r="X900" s="112" t="b">
        <v>1</v>
      </c>
    </row>
    <row r="901" spans="1:25" ht="14.6" hidden="1" x14ac:dyDescent="0.4">
      <c r="A901" s="113" t="s">
        <v>29</v>
      </c>
      <c r="B901" s="113" t="s">
        <v>30</v>
      </c>
      <c r="C901" s="113" t="s">
        <v>30</v>
      </c>
      <c r="D901" s="112" t="b">
        <f t="shared" si="14"/>
        <v>1</v>
      </c>
      <c r="E901" s="113" t="s">
        <v>3106</v>
      </c>
      <c r="F901" s="113" t="s">
        <v>1160</v>
      </c>
      <c r="G901" s="113" t="s">
        <v>1179</v>
      </c>
      <c r="H901" s="113" t="s">
        <v>3190</v>
      </c>
      <c r="I901" s="113" t="s">
        <v>4577</v>
      </c>
      <c r="J901" s="113" t="s">
        <v>1160</v>
      </c>
      <c r="K901" s="113" t="s">
        <v>1179</v>
      </c>
      <c r="L901" s="113" t="s">
        <v>3190</v>
      </c>
      <c r="M901" s="113" t="s">
        <v>1193</v>
      </c>
      <c r="N901" s="113" t="s">
        <v>3108</v>
      </c>
      <c r="O901" s="113" t="s">
        <v>2711</v>
      </c>
      <c r="P901" s="113" t="s">
        <v>2711</v>
      </c>
      <c r="Q901" s="113" t="s">
        <v>3106</v>
      </c>
      <c r="R901" s="113" t="s">
        <v>4958</v>
      </c>
      <c r="S901" s="114">
        <v>43313</v>
      </c>
      <c r="U901" s="114">
        <v>43312.689081169003</v>
      </c>
      <c r="V901" s="113" t="s">
        <v>4579</v>
      </c>
      <c r="W901" s="113" t="s">
        <v>4580</v>
      </c>
      <c r="X901" s="112" t="b">
        <v>1</v>
      </c>
      <c r="Y901" s="112" t="s">
        <v>1101</v>
      </c>
    </row>
    <row r="902" spans="1:25" ht="14.6" hidden="1" x14ac:dyDescent="0.4">
      <c r="A902" s="113" t="s">
        <v>781</v>
      </c>
      <c r="B902" s="113" t="s">
        <v>782</v>
      </c>
      <c r="C902" s="113" t="s">
        <v>782</v>
      </c>
      <c r="D902" s="112" t="b">
        <f t="shared" si="14"/>
        <v>1</v>
      </c>
      <c r="E902" s="113" t="s">
        <v>3106</v>
      </c>
      <c r="F902" s="113" t="s">
        <v>1160</v>
      </c>
      <c r="G902" s="113" t="s">
        <v>1246</v>
      </c>
      <c r="H902" s="113" t="s">
        <v>3107</v>
      </c>
      <c r="I902" s="113" t="s">
        <v>2111</v>
      </c>
      <c r="J902" s="113" t="s">
        <v>1160</v>
      </c>
      <c r="K902" s="113" t="s">
        <v>1246</v>
      </c>
      <c r="L902" s="113" t="s">
        <v>3107</v>
      </c>
      <c r="M902" s="113" t="s">
        <v>2111</v>
      </c>
      <c r="N902" s="113" t="s">
        <v>3108</v>
      </c>
      <c r="O902" s="113" t="s">
        <v>2711</v>
      </c>
      <c r="P902" s="113" t="s">
        <v>2711</v>
      </c>
      <c r="Q902" s="113" t="s">
        <v>3106</v>
      </c>
      <c r="R902" s="113" t="s">
        <v>4959</v>
      </c>
      <c r="S902" s="114">
        <v>43313</v>
      </c>
      <c r="U902" s="114">
        <v>43312.689081169003</v>
      </c>
      <c r="V902" s="113" t="s">
        <v>4571</v>
      </c>
      <c r="W902" s="113" t="s">
        <v>4572</v>
      </c>
      <c r="X902" s="112" t="b">
        <v>0</v>
      </c>
      <c r="Y902" s="117"/>
    </row>
    <row r="903" spans="1:25" ht="14.6" hidden="1" x14ac:dyDescent="0.4">
      <c r="A903" s="113" t="s">
        <v>497</v>
      </c>
      <c r="B903" s="113" t="s">
        <v>498</v>
      </c>
      <c r="C903" s="113" t="s">
        <v>498</v>
      </c>
      <c r="D903" s="112" t="b">
        <f t="shared" si="14"/>
        <v>1</v>
      </c>
      <c r="E903" s="113" t="s">
        <v>3106</v>
      </c>
      <c r="F903" s="113" t="s">
        <v>1258</v>
      </c>
      <c r="G903" s="113" t="s">
        <v>1711</v>
      </c>
      <c r="H903" s="113" t="s">
        <v>4739</v>
      </c>
      <c r="I903" s="113" t="s">
        <v>4740</v>
      </c>
      <c r="J903" s="113" t="s">
        <v>1258</v>
      </c>
      <c r="K903" s="113" t="s">
        <v>1711</v>
      </c>
      <c r="L903" s="113" t="s">
        <v>3395</v>
      </c>
      <c r="M903" s="113" t="s">
        <v>1715</v>
      </c>
      <c r="N903" s="113" t="s">
        <v>3108</v>
      </c>
      <c r="O903" s="113" t="s">
        <v>2711</v>
      </c>
      <c r="P903" s="113" t="s">
        <v>2711</v>
      </c>
      <c r="Q903" s="113" t="s">
        <v>3106</v>
      </c>
      <c r="R903" s="113" t="s">
        <v>4960</v>
      </c>
      <c r="S903" s="114">
        <v>43313</v>
      </c>
      <c r="U903" s="114">
        <v>43312.689081169003</v>
      </c>
      <c r="V903" s="113" t="s">
        <v>4742</v>
      </c>
      <c r="W903" s="113" t="s">
        <v>4743</v>
      </c>
      <c r="X903" s="112" t="b">
        <v>1</v>
      </c>
    </row>
    <row r="904" spans="1:25" ht="14.6" hidden="1" x14ac:dyDescent="0.4">
      <c r="A904" s="113" t="s">
        <v>321</v>
      </c>
      <c r="B904" s="113" t="s">
        <v>322</v>
      </c>
      <c r="C904" s="113" t="s">
        <v>322</v>
      </c>
      <c r="D904" s="112" t="b">
        <f t="shared" si="14"/>
        <v>1</v>
      </c>
      <c r="E904" s="113" t="s">
        <v>3106</v>
      </c>
      <c r="F904" s="113" t="s">
        <v>1258</v>
      </c>
      <c r="G904" s="113" t="s">
        <v>1259</v>
      </c>
      <c r="H904" s="113" t="s">
        <v>3115</v>
      </c>
      <c r="I904" s="113" t="s">
        <v>1530</v>
      </c>
      <c r="J904" s="113" t="s">
        <v>1258</v>
      </c>
      <c r="K904" s="113" t="s">
        <v>1259</v>
      </c>
      <c r="L904" s="113" t="s">
        <v>3115</v>
      </c>
      <c r="M904" s="113" t="s">
        <v>1530</v>
      </c>
      <c r="N904" s="113" t="s">
        <v>3108</v>
      </c>
      <c r="O904" s="113" t="s">
        <v>2711</v>
      </c>
      <c r="P904" s="113" t="s">
        <v>2711</v>
      </c>
      <c r="Q904" s="113" t="s">
        <v>3106</v>
      </c>
      <c r="R904" s="113" t="s">
        <v>4961</v>
      </c>
      <c r="S904" s="114">
        <v>43313</v>
      </c>
      <c r="U904" s="114">
        <v>43312.689081169003</v>
      </c>
      <c r="V904" s="113" t="s">
        <v>4558</v>
      </c>
      <c r="W904" s="113" t="s">
        <v>4559</v>
      </c>
      <c r="X904" s="112" t="b">
        <v>1</v>
      </c>
      <c r="Y904" s="129" t="s">
        <v>1101</v>
      </c>
    </row>
    <row r="905" spans="1:25" ht="14.6" hidden="1" x14ac:dyDescent="0.4">
      <c r="A905" s="113" t="s">
        <v>150</v>
      </c>
      <c r="B905" s="113" t="s">
        <v>151</v>
      </c>
      <c r="C905" s="113" t="s">
        <v>151</v>
      </c>
      <c r="D905" s="112" t="b">
        <f t="shared" si="14"/>
        <v>1</v>
      </c>
      <c r="E905" s="113" t="s">
        <v>3106</v>
      </c>
      <c r="F905" s="113" t="s">
        <v>1160</v>
      </c>
      <c r="G905" s="113" t="s">
        <v>1161</v>
      </c>
      <c r="H905" s="113" t="s">
        <v>3132</v>
      </c>
      <c r="I905" s="113" t="s">
        <v>4962</v>
      </c>
      <c r="J905" s="113" t="s">
        <v>1160</v>
      </c>
      <c r="K905" s="113" t="s">
        <v>1183</v>
      </c>
      <c r="L905" s="113" t="s">
        <v>3113</v>
      </c>
      <c r="M905" s="113" t="s">
        <v>1330</v>
      </c>
      <c r="N905" s="113" t="s">
        <v>3108</v>
      </c>
      <c r="O905" s="113" t="s">
        <v>2711</v>
      </c>
      <c r="P905" s="113" t="s">
        <v>2711</v>
      </c>
      <c r="Q905" s="113" t="s">
        <v>3106</v>
      </c>
      <c r="R905" s="113" t="s">
        <v>4963</v>
      </c>
      <c r="S905" s="114">
        <v>43313</v>
      </c>
      <c r="U905" s="114">
        <v>43312.689081169003</v>
      </c>
      <c r="V905" s="113" t="s">
        <v>4964</v>
      </c>
      <c r="W905" s="113" t="s">
        <v>4965</v>
      </c>
      <c r="X905" s="112" t="b">
        <v>1</v>
      </c>
    </row>
    <row r="906" spans="1:25" ht="14.6" hidden="1" x14ac:dyDescent="0.4">
      <c r="A906" s="113" t="s">
        <v>161</v>
      </c>
      <c r="B906" s="113" t="s">
        <v>162</v>
      </c>
      <c r="C906" s="113" t="s">
        <v>162</v>
      </c>
      <c r="D906" s="112" t="b">
        <f t="shared" si="14"/>
        <v>1</v>
      </c>
      <c r="E906" s="113" t="s">
        <v>3106</v>
      </c>
      <c r="F906" s="113" t="s">
        <v>1160</v>
      </c>
      <c r="G906" s="113" t="s">
        <v>1246</v>
      </c>
      <c r="H906" s="113" t="s">
        <v>3107</v>
      </c>
      <c r="I906" s="113" t="s">
        <v>3576</v>
      </c>
      <c r="J906" s="113" t="s">
        <v>1160</v>
      </c>
      <c r="K906" s="113" t="s">
        <v>1246</v>
      </c>
      <c r="L906" s="113" t="s">
        <v>3107</v>
      </c>
      <c r="M906" s="113" t="s">
        <v>1351</v>
      </c>
      <c r="N906" s="113" t="s">
        <v>3108</v>
      </c>
      <c r="O906" s="113" t="s">
        <v>2711</v>
      </c>
      <c r="P906" s="113" t="s">
        <v>2711</v>
      </c>
      <c r="Q906" s="113" t="s">
        <v>3106</v>
      </c>
      <c r="R906" s="113" t="s">
        <v>4966</v>
      </c>
      <c r="S906" s="114">
        <v>43313</v>
      </c>
      <c r="U906" s="114">
        <v>43312.689081169003</v>
      </c>
      <c r="V906" s="113" t="s">
        <v>3578</v>
      </c>
      <c r="W906" s="113" t="s">
        <v>3579</v>
      </c>
      <c r="X906" s="112" t="b">
        <v>1</v>
      </c>
    </row>
    <row r="907" spans="1:25" ht="14.6" hidden="1" x14ac:dyDescent="0.4">
      <c r="A907" s="113" t="s">
        <v>429</v>
      </c>
      <c r="B907" s="113" t="s">
        <v>430</v>
      </c>
      <c r="C907" s="113" t="s">
        <v>430</v>
      </c>
      <c r="D907" s="112" t="b">
        <f t="shared" si="14"/>
        <v>1</v>
      </c>
      <c r="E907" s="113" t="s">
        <v>3106</v>
      </c>
      <c r="F907" s="113" t="s">
        <v>1258</v>
      </c>
      <c r="G907" s="113" t="s">
        <v>1644</v>
      </c>
      <c r="H907" s="113" t="s">
        <v>3398</v>
      </c>
      <c r="I907" s="113" t="s">
        <v>1645</v>
      </c>
      <c r="J907" s="113" t="s">
        <v>1258</v>
      </c>
      <c r="K907" s="113" t="s">
        <v>1644</v>
      </c>
      <c r="L907" s="113" t="s">
        <v>3398</v>
      </c>
      <c r="M907" s="113" t="s">
        <v>1645</v>
      </c>
      <c r="N907" s="113" t="s">
        <v>3108</v>
      </c>
      <c r="O907" s="113" t="s">
        <v>2711</v>
      </c>
      <c r="P907" s="113" t="s">
        <v>2711</v>
      </c>
      <c r="Q907" s="113" t="s">
        <v>3106</v>
      </c>
      <c r="R907" s="113" t="s">
        <v>4967</v>
      </c>
      <c r="S907" s="114">
        <v>43313</v>
      </c>
      <c r="U907" s="114">
        <v>43312.689081169003</v>
      </c>
      <c r="V907" s="113" t="s">
        <v>4561</v>
      </c>
      <c r="W907" s="113" t="s">
        <v>4562</v>
      </c>
      <c r="X907" s="112" t="b">
        <v>0</v>
      </c>
      <c r="Y907" s="117" t="s">
        <v>1054</v>
      </c>
    </row>
    <row r="908" spans="1:25" ht="14.6" hidden="1" x14ac:dyDescent="0.4">
      <c r="A908" s="113" t="s">
        <v>797</v>
      </c>
      <c r="B908" s="113" t="s">
        <v>798</v>
      </c>
      <c r="C908" s="113" t="s">
        <v>798</v>
      </c>
      <c r="D908" s="112" t="b">
        <f t="shared" si="14"/>
        <v>1</v>
      </c>
      <c r="E908" s="113" t="s">
        <v>3106</v>
      </c>
      <c r="F908" s="113" t="s">
        <v>1160</v>
      </c>
      <c r="G908" s="113" t="s">
        <v>1246</v>
      </c>
      <c r="H908" s="113" t="s">
        <v>3107</v>
      </c>
      <c r="I908" s="113" t="s">
        <v>4552</v>
      </c>
      <c r="J908" s="113" t="s">
        <v>1160</v>
      </c>
      <c r="K908" s="113" t="s">
        <v>1161</v>
      </c>
      <c r="L908" s="113" t="s">
        <v>3132</v>
      </c>
      <c r="M908" s="113" t="s">
        <v>2121</v>
      </c>
      <c r="N908" s="113" t="s">
        <v>3108</v>
      </c>
      <c r="O908" s="113" t="s">
        <v>2711</v>
      </c>
      <c r="P908" s="113" t="s">
        <v>2711</v>
      </c>
      <c r="Q908" s="113" t="s">
        <v>3106</v>
      </c>
      <c r="R908" s="113" t="s">
        <v>4968</v>
      </c>
      <c r="S908" s="114">
        <v>43313</v>
      </c>
      <c r="U908" s="114">
        <v>43312.689081169003</v>
      </c>
      <c r="V908" s="113" t="s">
        <v>4554</v>
      </c>
      <c r="W908" s="113" t="s">
        <v>4555</v>
      </c>
      <c r="X908" s="112" t="b">
        <v>1</v>
      </c>
    </row>
    <row r="909" spans="1:25" ht="14.6" hidden="1" x14ac:dyDescent="0.4">
      <c r="A909" s="113" t="s">
        <v>748</v>
      </c>
      <c r="B909" s="113" t="s">
        <v>749</v>
      </c>
      <c r="C909" s="113" t="s">
        <v>749</v>
      </c>
      <c r="D909" s="112" t="b">
        <f t="shared" si="14"/>
        <v>1</v>
      </c>
      <c r="E909" s="113" t="s">
        <v>3106</v>
      </c>
      <c r="F909" s="113" t="s">
        <v>1160</v>
      </c>
      <c r="G909" s="113" t="s">
        <v>1246</v>
      </c>
      <c r="H909" s="113" t="s">
        <v>3107</v>
      </c>
      <c r="I909" s="113" t="s">
        <v>2088</v>
      </c>
      <c r="J909" s="113" t="s">
        <v>1160</v>
      </c>
      <c r="K909" s="113" t="s">
        <v>1246</v>
      </c>
      <c r="L909" s="113" t="s">
        <v>3107</v>
      </c>
      <c r="M909" s="113" t="s">
        <v>2088</v>
      </c>
      <c r="N909" s="113" t="s">
        <v>3108</v>
      </c>
      <c r="O909" s="113" t="s">
        <v>2711</v>
      </c>
      <c r="P909" s="113" t="s">
        <v>2711</v>
      </c>
      <c r="Q909" s="113" t="s">
        <v>3106</v>
      </c>
      <c r="R909" s="113" t="s">
        <v>4969</v>
      </c>
      <c r="S909" s="114">
        <v>43313</v>
      </c>
      <c r="U909" s="114">
        <v>43312.689081169003</v>
      </c>
      <c r="V909" s="113" t="s">
        <v>3690</v>
      </c>
      <c r="W909" s="113" t="s">
        <v>3640</v>
      </c>
      <c r="X909" s="112" t="b">
        <v>1</v>
      </c>
    </row>
    <row r="910" spans="1:25" ht="14.6" hidden="1" x14ac:dyDescent="0.4">
      <c r="A910" s="113" t="s">
        <v>529</v>
      </c>
      <c r="B910" s="113" t="s">
        <v>530</v>
      </c>
      <c r="C910" s="113" t="s">
        <v>530</v>
      </c>
      <c r="D910" s="112" t="b">
        <f t="shared" si="14"/>
        <v>1</v>
      </c>
      <c r="E910" s="113" t="s">
        <v>3106</v>
      </c>
      <c r="F910" s="113" t="s">
        <v>1396</v>
      </c>
      <c r="G910" s="113" t="s">
        <v>1397</v>
      </c>
      <c r="H910" s="113" t="s">
        <v>3176</v>
      </c>
      <c r="I910" s="113" t="s">
        <v>4970</v>
      </c>
      <c r="J910" s="113" t="s">
        <v>1396</v>
      </c>
      <c r="K910" s="113" t="s">
        <v>1397</v>
      </c>
      <c r="L910" s="113" t="s">
        <v>3176</v>
      </c>
      <c r="M910" s="113" t="s">
        <v>1739</v>
      </c>
      <c r="N910" s="113" t="s">
        <v>3108</v>
      </c>
      <c r="O910" s="113" t="s">
        <v>2711</v>
      </c>
      <c r="P910" s="113" t="s">
        <v>2711</v>
      </c>
      <c r="Q910" s="113" t="s">
        <v>3106</v>
      </c>
      <c r="R910" s="113" t="s">
        <v>4971</v>
      </c>
      <c r="S910" s="114">
        <v>43313</v>
      </c>
      <c r="U910" s="114">
        <v>43312.689081169003</v>
      </c>
      <c r="V910" s="113" t="s">
        <v>4972</v>
      </c>
      <c r="W910" s="113" t="s">
        <v>4973</v>
      </c>
      <c r="X910" s="112" t="b">
        <v>0</v>
      </c>
      <c r="Y910" s="117"/>
    </row>
    <row r="911" spans="1:25" ht="14.6" hidden="1" x14ac:dyDescent="0.4">
      <c r="A911" s="113" t="s">
        <v>515</v>
      </c>
      <c r="B911" s="113" t="s">
        <v>516</v>
      </c>
      <c r="C911" s="113" t="s">
        <v>516</v>
      </c>
      <c r="D911" s="112" t="b">
        <f t="shared" si="14"/>
        <v>1</v>
      </c>
      <c r="E911" s="113" t="s">
        <v>3106</v>
      </c>
      <c r="F911" s="113" t="s">
        <v>1396</v>
      </c>
      <c r="G911" s="113" t="s">
        <v>1397</v>
      </c>
      <c r="H911" s="113" t="s">
        <v>3176</v>
      </c>
      <c r="I911" s="113" t="s">
        <v>1732</v>
      </c>
      <c r="J911" s="113" t="s">
        <v>1396</v>
      </c>
      <c r="K911" s="113" t="s">
        <v>1397</v>
      </c>
      <c r="L911" s="113" t="s">
        <v>3176</v>
      </c>
      <c r="M911" s="113" t="s">
        <v>1732</v>
      </c>
      <c r="N911" s="113" t="s">
        <v>3108</v>
      </c>
      <c r="O911" s="113" t="s">
        <v>2711</v>
      </c>
      <c r="P911" s="113" t="s">
        <v>2711</v>
      </c>
      <c r="Q911" s="113" t="s">
        <v>3106</v>
      </c>
      <c r="R911" s="113" t="s">
        <v>4974</v>
      </c>
      <c r="S911" s="114">
        <v>43313</v>
      </c>
      <c r="U911" s="114">
        <v>43312.689081169003</v>
      </c>
      <c r="V911" s="113" t="s">
        <v>4542</v>
      </c>
      <c r="W911" s="113" t="s">
        <v>4543</v>
      </c>
      <c r="X911" s="112" t="b">
        <v>1</v>
      </c>
      <c r="Y911" s="117" t="s">
        <v>1089</v>
      </c>
    </row>
    <row r="912" spans="1:25" ht="14.6" hidden="1" x14ac:dyDescent="0.4">
      <c r="A912" s="113" t="s">
        <v>335</v>
      </c>
      <c r="B912" s="113" t="s">
        <v>336</v>
      </c>
      <c r="C912" s="113" t="s">
        <v>336</v>
      </c>
      <c r="D912" s="112" t="b">
        <f t="shared" si="14"/>
        <v>1</v>
      </c>
      <c r="E912" s="113" t="s">
        <v>3106</v>
      </c>
      <c r="F912" s="113" t="s">
        <v>1196</v>
      </c>
      <c r="G912" s="113" t="s">
        <v>1477</v>
      </c>
      <c r="H912" s="113" t="s">
        <v>3513</v>
      </c>
      <c r="I912" s="113" t="s">
        <v>1546</v>
      </c>
      <c r="J912" s="113" t="s">
        <v>1196</v>
      </c>
      <c r="K912" s="113" t="s">
        <v>1477</v>
      </c>
      <c r="L912" s="113" t="s">
        <v>3513</v>
      </c>
      <c r="M912" s="113" t="s">
        <v>1546</v>
      </c>
      <c r="N912" s="113" t="s">
        <v>3108</v>
      </c>
      <c r="O912" s="113" t="s">
        <v>2711</v>
      </c>
      <c r="P912" s="113" t="s">
        <v>2711</v>
      </c>
      <c r="Q912" s="113" t="s">
        <v>3106</v>
      </c>
      <c r="R912" s="113" t="s">
        <v>4975</v>
      </c>
      <c r="S912" s="114">
        <v>43313</v>
      </c>
      <c r="U912" s="114">
        <v>43312.689081169003</v>
      </c>
      <c r="V912" s="113" t="s">
        <v>4456</v>
      </c>
      <c r="W912" s="113" t="s">
        <v>4457</v>
      </c>
      <c r="X912" s="112" t="b">
        <v>1</v>
      </c>
    </row>
    <row r="913" spans="1:25" ht="14.6" hidden="1" x14ac:dyDescent="0.4">
      <c r="A913" s="113" t="s">
        <v>809</v>
      </c>
      <c r="B913" s="113" t="s">
        <v>810</v>
      </c>
      <c r="C913" s="113" t="s">
        <v>4527</v>
      </c>
      <c r="D913" s="112" t="b">
        <f t="shared" si="14"/>
        <v>0</v>
      </c>
      <c r="E913" s="113" t="s">
        <v>3106</v>
      </c>
      <c r="F913" s="113" t="s">
        <v>1160</v>
      </c>
      <c r="G913" s="113" t="s">
        <v>1161</v>
      </c>
      <c r="H913" s="113" t="s">
        <v>3132</v>
      </c>
      <c r="I913" s="113" t="s">
        <v>4528</v>
      </c>
      <c r="J913" s="113" t="s">
        <v>1196</v>
      </c>
      <c r="K913" s="113" t="s">
        <v>1197</v>
      </c>
      <c r="L913" s="113" t="s">
        <v>3202</v>
      </c>
      <c r="M913" s="113" t="s">
        <v>2129</v>
      </c>
      <c r="N913" s="113" t="s">
        <v>3108</v>
      </c>
      <c r="O913" s="113" t="s">
        <v>2711</v>
      </c>
      <c r="P913" s="113" t="s">
        <v>2711</v>
      </c>
      <c r="Q913" s="113" t="s">
        <v>3106</v>
      </c>
      <c r="R913" s="113" t="s">
        <v>4976</v>
      </c>
      <c r="S913" s="114">
        <v>43313</v>
      </c>
      <c r="U913" s="114">
        <v>43312.689081169003</v>
      </c>
      <c r="V913" s="113" t="s">
        <v>4530</v>
      </c>
      <c r="W913" s="113" t="s">
        <v>4531</v>
      </c>
      <c r="X913" s="112" t="b">
        <v>1</v>
      </c>
    </row>
    <row r="914" spans="1:25" ht="14.6" hidden="1" x14ac:dyDescent="0.4">
      <c r="A914" s="113" t="s">
        <v>525</v>
      </c>
      <c r="B914" s="113" t="s">
        <v>526</v>
      </c>
      <c r="C914" s="113" t="s">
        <v>3606</v>
      </c>
      <c r="D914" s="112" t="b">
        <f t="shared" si="14"/>
        <v>0</v>
      </c>
      <c r="E914" s="113" t="s">
        <v>3106</v>
      </c>
      <c r="F914" s="113" t="s">
        <v>1396</v>
      </c>
      <c r="G914" s="113" t="s">
        <v>1397</v>
      </c>
      <c r="H914" s="113" t="s">
        <v>3176</v>
      </c>
      <c r="I914" s="113" t="s">
        <v>3607</v>
      </c>
      <c r="J914" s="113" t="s">
        <v>1396</v>
      </c>
      <c r="K914" s="113" t="s">
        <v>1397</v>
      </c>
      <c r="L914" s="113" t="s">
        <v>3176</v>
      </c>
      <c r="M914" s="113" t="s">
        <v>1737</v>
      </c>
      <c r="N914" s="113" t="s">
        <v>3108</v>
      </c>
      <c r="O914" s="113" t="s">
        <v>2711</v>
      </c>
      <c r="P914" s="113" t="s">
        <v>2711</v>
      </c>
      <c r="Q914" s="113" t="s">
        <v>3106</v>
      </c>
      <c r="R914" s="113" t="s">
        <v>4977</v>
      </c>
      <c r="S914" s="114">
        <v>43313</v>
      </c>
      <c r="U914" s="114">
        <v>43312.689081169003</v>
      </c>
      <c r="V914" s="113" t="s">
        <v>3609</v>
      </c>
      <c r="W914" s="113" t="s">
        <v>3610</v>
      </c>
      <c r="X914" s="112" t="b">
        <v>1</v>
      </c>
    </row>
    <row r="915" spans="1:25" ht="14.6" hidden="1" x14ac:dyDescent="0.4">
      <c r="A915" s="113" t="s">
        <v>575</v>
      </c>
      <c r="B915" s="113" t="s">
        <v>576</v>
      </c>
      <c r="C915" s="113" t="s">
        <v>576</v>
      </c>
      <c r="D915" s="112" t="b">
        <f t="shared" si="14"/>
        <v>1</v>
      </c>
      <c r="E915" s="113" t="s">
        <v>3106</v>
      </c>
      <c r="F915" s="113" t="s">
        <v>1160</v>
      </c>
      <c r="G915" s="113" t="s">
        <v>1183</v>
      </c>
      <c r="H915" s="113" t="s">
        <v>3113</v>
      </c>
      <c r="I915" s="113" t="s">
        <v>4978</v>
      </c>
      <c r="J915" s="113" t="s">
        <v>1160</v>
      </c>
      <c r="K915" s="113" t="s">
        <v>1183</v>
      </c>
      <c r="L915" s="113" t="s">
        <v>3113</v>
      </c>
      <c r="M915" s="113" t="s">
        <v>1771</v>
      </c>
      <c r="N915" s="113" t="s">
        <v>3108</v>
      </c>
      <c r="O915" s="113" t="s">
        <v>2711</v>
      </c>
      <c r="P915" s="113" t="s">
        <v>2711</v>
      </c>
      <c r="Q915" s="113" t="s">
        <v>3106</v>
      </c>
      <c r="R915" s="113" t="s">
        <v>4979</v>
      </c>
      <c r="S915" s="114">
        <v>43313</v>
      </c>
      <c r="U915" s="114">
        <v>43312.689081169003</v>
      </c>
      <c r="V915" s="113" t="s">
        <v>4980</v>
      </c>
      <c r="W915" s="113" t="s">
        <v>4981</v>
      </c>
      <c r="X915" s="112" t="b">
        <v>0</v>
      </c>
      <c r="Y915" s="117"/>
    </row>
    <row r="916" spans="1:25" ht="14.6" hidden="1" x14ac:dyDescent="0.4">
      <c r="A916" s="113" t="s">
        <v>136</v>
      </c>
      <c r="B916" s="113" t="s">
        <v>137</v>
      </c>
      <c r="C916" s="113" t="s">
        <v>137</v>
      </c>
      <c r="D916" s="112" t="b">
        <f t="shared" si="14"/>
        <v>1</v>
      </c>
      <c r="E916" s="113" t="s">
        <v>3106</v>
      </c>
      <c r="F916" s="113" t="s">
        <v>1160</v>
      </c>
      <c r="G916" s="113" t="s">
        <v>1161</v>
      </c>
      <c r="H916" s="113" t="s">
        <v>3132</v>
      </c>
      <c r="I916" s="113" t="s">
        <v>4514</v>
      </c>
      <c r="J916" s="113" t="s">
        <v>1160</v>
      </c>
      <c r="K916" s="113" t="s">
        <v>1161</v>
      </c>
      <c r="L916" s="113" t="s">
        <v>3132</v>
      </c>
      <c r="M916" s="113" t="s">
        <v>1309</v>
      </c>
      <c r="N916" s="113" t="s">
        <v>3108</v>
      </c>
      <c r="O916" s="113" t="s">
        <v>2711</v>
      </c>
      <c r="P916" s="113" t="s">
        <v>2711</v>
      </c>
      <c r="Q916" s="113" t="s">
        <v>3106</v>
      </c>
      <c r="R916" s="113" t="s">
        <v>4982</v>
      </c>
      <c r="S916" s="114">
        <v>43313</v>
      </c>
      <c r="U916" s="114">
        <v>43312.689081169003</v>
      </c>
      <c r="V916" s="113" t="s">
        <v>4516</v>
      </c>
      <c r="W916" s="113" t="s">
        <v>4517</v>
      </c>
      <c r="X916" s="112" t="b">
        <v>1</v>
      </c>
    </row>
    <row r="917" spans="1:25" ht="14.6" hidden="1" x14ac:dyDescent="0.4">
      <c r="A917" s="113" t="s">
        <v>100</v>
      </c>
      <c r="B917" s="113" t="s">
        <v>101</v>
      </c>
      <c r="C917" s="113" t="s">
        <v>101</v>
      </c>
      <c r="D917" s="112" t="b">
        <f t="shared" si="14"/>
        <v>1</v>
      </c>
      <c r="E917" s="113" t="s">
        <v>3106</v>
      </c>
      <c r="F917" s="113" t="s">
        <v>1160</v>
      </c>
      <c r="G917" s="113" t="s">
        <v>1228</v>
      </c>
      <c r="H917" s="113" t="s">
        <v>3247</v>
      </c>
      <c r="I917" s="113" t="s">
        <v>4507</v>
      </c>
      <c r="J917" s="113" t="s">
        <v>1160</v>
      </c>
      <c r="K917" s="113" t="s">
        <v>1228</v>
      </c>
      <c r="L917" s="113" t="s">
        <v>3247</v>
      </c>
      <c r="M917" s="113" t="s">
        <v>1273</v>
      </c>
      <c r="N917" s="113" t="s">
        <v>3108</v>
      </c>
      <c r="O917" s="113" t="s">
        <v>2711</v>
      </c>
      <c r="P917" s="113" t="s">
        <v>2711</v>
      </c>
      <c r="Q917" s="113" t="s">
        <v>3106</v>
      </c>
      <c r="R917" s="113" t="s">
        <v>4983</v>
      </c>
      <c r="S917" s="114">
        <v>43313</v>
      </c>
      <c r="U917" s="114">
        <v>43312.689081169003</v>
      </c>
      <c r="V917" s="113" t="s">
        <v>4509</v>
      </c>
      <c r="W917" s="113" t="s">
        <v>4510</v>
      </c>
      <c r="X917" s="112" t="b">
        <v>1</v>
      </c>
    </row>
    <row r="918" spans="1:25" ht="14.6" hidden="1" x14ac:dyDescent="0.4">
      <c r="A918" s="113" t="s">
        <v>695</v>
      </c>
      <c r="B918" s="113" t="s">
        <v>696</v>
      </c>
      <c r="C918" s="113" t="s">
        <v>696</v>
      </c>
      <c r="D918" s="112" t="b">
        <f t="shared" si="14"/>
        <v>1</v>
      </c>
      <c r="E918" s="113" t="s">
        <v>3106</v>
      </c>
      <c r="F918" s="113" t="s">
        <v>1160</v>
      </c>
      <c r="G918" s="113" t="s">
        <v>1183</v>
      </c>
      <c r="H918" s="113" t="s">
        <v>3113</v>
      </c>
      <c r="I918" s="113" t="s">
        <v>4503</v>
      </c>
      <c r="J918" s="113" t="s">
        <v>1160</v>
      </c>
      <c r="K918" s="113" t="s">
        <v>1183</v>
      </c>
      <c r="L918" s="113" t="s">
        <v>3113</v>
      </c>
      <c r="M918" s="113" t="s">
        <v>1262</v>
      </c>
      <c r="N918" s="113" t="s">
        <v>3108</v>
      </c>
      <c r="O918" s="113" t="s">
        <v>2711</v>
      </c>
      <c r="P918" s="113" t="s">
        <v>2711</v>
      </c>
      <c r="Q918" s="113" t="s">
        <v>3106</v>
      </c>
      <c r="R918" s="113" t="s">
        <v>4984</v>
      </c>
      <c r="S918" s="114">
        <v>43313</v>
      </c>
      <c r="U918" s="114">
        <v>43312.689081169003</v>
      </c>
      <c r="V918" s="113" t="s">
        <v>4505</v>
      </c>
      <c r="W918" s="113" t="s">
        <v>4506</v>
      </c>
      <c r="X918" s="112" t="b">
        <v>1</v>
      </c>
    </row>
    <row r="919" spans="1:25" ht="14.6" hidden="1" x14ac:dyDescent="0.4">
      <c r="A919" s="113" t="s">
        <v>1007</v>
      </c>
      <c r="B919" s="113" t="s">
        <v>1008</v>
      </c>
      <c r="C919" s="113" t="s">
        <v>1008</v>
      </c>
      <c r="D919" s="112" t="b">
        <f t="shared" si="14"/>
        <v>1</v>
      </c>
      <c r="E919" s="113" t="s">
        <v>3106</v>
      </c>
      <c r="F919" s="113" t="s">
        <v>1396</v>
      </c>
      <c r="G919" s="113" t="s">
        <v>1397</v>
      </c>
      <c r="H919" s="113" t="s">
        <v>3176</v>
      </c>
      <c r="I919" s="113" t="s">
        <v>3612</v>
      </c>
      <c r="J919" s="113" t="s">
        <v>1396</v>
      </c>
      <c r="K919" s="113" t="s">
        <v>1397</v>
      </c>
      <c r="L919" s="113" t="s">
        <v>3176</v>
      </c>
      <c r="M919" s="113" t="s">
        <v>2284</v>
      </c>
      <c r="N919" s="113" t="s">
        <v>3108</v>
      </c>
      <c r="O919" s="113" t="s">
        <v>2711</v>
      </c>
      <c r="P919" s="113" t="s">
        <v>2711</v>
      </c>
      <c r="Q919" s="113" t="s">
        <v>3106</v>
      </c>
      <c r="R919" s="113" t="s">
        <v>4985</v>
      </c>
      <c r="S919" s="114">
        <v>43313</v>
      </c>
      <c r="U919" s="114">
        <v>43312.689081169003</v>
      </c>
      <c r="V919" s="113" t="s">
        <v>3614</v>
      </c>
      <c r="W919" s="113" t="s">
        <v>3615</v>
      </c>
      <c r="X919" s="112" t="b">
        <v>1</v>
      </c>
      <c r="Y919" s="112" t="s">
        <v>1054</v>
      </c>
    </row>
    <row r="920" spans="1:25" ht="14.6" hidden="1" x14ac:dyDescent="0.4">
      <c r="A920" s="113" t="s">
        <v>90</v>
      </c>
      <c r="B920" s="113" t="s">
        <v>91</v>
      </c>
      <c r="C920" s="113" t="s">
        <v>91</v>
      </c>
      <c r="D920" s="112" t="b">
        <f t="shared" si="14"/>
        <v>1</v>
      </c>
      <c r="E920" s="113" t="s">
        <v>3106</v>
      </c>
      <c r="F920" s="113" t="s">
        <v>1160</v>
      </c>
      <c r="G920" s="113" t="s">
        <v>1183</v>
      </c>
      <c r="H920" s="113" t="s">
        <v>3113</v>
      </c>
      <c r="I920" s="113" t="s">
        <v>4986</v>
      </c>
      <c r="J920" s="113" t="s">
        <v>1160</v>
      </c>
      <c r="K920" s="113" t="s">
        <v>1183</v>
      </c>
      <c r="L920" s="113" t="s">
        <v>3113</v>
      </c>
      <c r="M920" s="113" t="s">
        <v>1263</v>
      </c>
      <c r="N920" s="113" t="s">
        <v>3108</v>
      </c>
      <c r="O920" s="113" t="s">
        <v>2711</v>
      </c>
      <c r="P920" s="113" t="s">
        <v>2711</v>
      </c>
      <c r="Q920" s="113" t="s">
        <v>3106</v>
      </c>
      <c r="R920" s="113" t="s">
        <v>4987</v>
      </c>
      <c r="S920" s="114">
        <v>43313</v>
      </c>
      <c r="U920" s="114">
        <v>43312.689081169003</v>
      </c>
      <c r="V920" s="113" t="s">
        <v>4988</v>
      </c>
      <c r="W920" s="113" t="s">
        <v>4989</v>
      </c>
      <c r="X920" s="112" t="b">
        <v>1</v>
      </c>
    </row>
    <row r="921" spans="1:25" ht="14.6" hidden="1" x14ac:dyDescent="0.4">
      <c r="A921" s="113" t="s">
        <v>71</v>
      </c>
      <c r="B921" s="113" t="s">
        <v>72</v>
      </c>
      <c r="C921" s="113" t="s">
        <v>72</v>
      </c>
      <c r="D921" s="112" t="b">
        <f t="shared" si="14"/>
        <v>1</v>
      </c>
      <c r="E921" s="113" t="s">
        <v>3106</v>
      </c>
      <c r="F921" s="113" t="s">
        <v>1160</v>
      </c>
      <c r="G921" s="113" t="s">
        <v>1183</v>
      </c>
      <c r="H921" s="113" t="s">
        <v>3113</v>
      </c>
      <c r="I921" s="113" t="s">
        <v>4990</v>
      </c>
      <c r="J921" s="113" t="s">
        <v>1160</v>
      </c>
      <c r="K921" s="113" t="s">
        <v>1183</v>
      </c>
      <c r="L921" s="113" t="s">
        <v>3113</v>
      </c>
      <c r="M921" s="113" t="s">
        <v>1238</v>
      </c>
      <c r="N921" s="113" t="s">
        <v>3108</v>
      </c>
      <c r="O921" s="113" t="s">
        <v>2711</v>
      </c>
      <c r="P921" s="113" t="s">
        <v>2711</v>
      </c>
      <c r="Q921" s="113" t="s">
        <v>3106</v>
      </c>
      <c r="R921" s="113" t="s">
        <v>4991</v>
      </c>
      <c r="S921" s="114">
        <v>43313</v>
      </c>
      <c r="U921" s="114">
        <v>43312.689081169003</v>
      </c>
      <c r="V921" s="113" t="s">
        <v>4992</v>
      </c>
      <c r="W921" s="113" t="s">
        <v>4993</v>
      </c>
      <c r="X921" s="112" t="b">
        <v>1</v>
      </c>
    </row>
    <row r="922" spans="1:25" ht="14.6" hidden="1" x14ac:dyDescent="0.4">
      <c r="A922" s="113" t="s">
        <v>337</v>
      </c>
      <c r="B922" s="113" t="s">
        <v>338</v>
      </c>
      <c r="C922" s="113" t="s">
        <v>4498</v>
      </c>
      <c r="D922" s="112" t="b">
        <f t="shared" si="14"/>
        <v>0</v>
      </c>
      <c r="E922" s="113" t="s">
        <v>3106</v>
      </c>
      <c r="F922" s="113" t="s">
        <v>1196</v>
      </c>
      <c r="G922" s="113" t="s">
        <v>1477</v>
      </c>
      <c r="H922" s="113" t="s">
        <v>3513</v>
      </c>
      <c r="I922" s="113" t="s">
        <v>1547</v>
      </c>
      <c r="J922" s="113" t="s">
        <v>1196</v>
      </c>
      <c r="K922" s="113" t="s">
        <v>1477</v>
      </c>
      <c r="L922" s="113" t="s">
        <v>3513</v>
      </c>
      <c r="M922" s="113" t="s">
        <v>1547</v>
      </c>
      <c r="N922" s="113" t="s">
        <v>3108</v>
      </c>
      <c r="O922" s="113" t="s">
        <v>2711</v>
      </c>
      <c r="P922" s="113" t="s">
        <v>2711</v>
      </c>
      <c r="Q922" s="113" t="s">
        <v>3106</v>
      </c>
      <c r="R922" s="113" t="s">
        <v>4994</v>
      </c>
      <c r="S922" s="114">
        <v>43313</v>
      </c>
      <c r="U922" s="114">
        <v>43312.689081169003</v>
      </c>
      <c r="V922" s="113" t="s">
        <v>4500</v>
      </c>
      <c r="W922" s="113" t="s">
        <v>4501</v>
      </c>
      <c r="X922" s="112" t="b">
        <v>1</v>
      </c>
      <c r="Y922" s="129" t="s">
        <v>1101</v>
      </c>
    </row>
    <row r="923" spans="1:25" ht="14.6" hidden="1" x14ac:dyDescent="0.4">
      <c r="A923" s="113" t="s">
        <v>968</v>
      </c>
      <c r="B923" s="113" t="s">
        <v>969</v>
      </c>
      <c r="C923" s="113" t="s">
        <v>969</v>
      </c>
      <c r="D923" s="112" t="b">
        <f t="shared" si="14"/>
        <v>1</v>
      </c>
      <c r="E923" s="113" t="s">
        <v>3106</v>
      </c>
      <c r="F923" s="113" t="s">
        <v>1639</v>
      </c>
      <c r="G923" s="113" t="s">
        <v>1684</v>
      </c>
      <c r="H923" s="113" t="s">
        <v>3183</v>
      </c>
      <c r="I923" s="113" t="s">
        <v>2256</v>
      </c>
      <c r="J923" s="113" t="s">
        <v>1639</v>
      </c>
      <c r="K923" s="113" t="s">
        <v>1684</v>
      </c>
      <c r="L923" s="113" t="s">
        <v>3183</v>
      </c>
      <c r="M923" s="113" t="s">
        <v>2256</v>
      </c>
      <c r="N923" s="113" t="s">
        <v>3108</v>
      </c>
      <c r="O923" s="113" t="s">
        <v>2711</v>
      </c>
      <c r="P923" s="113" t="s">
        <v>2711</v>
      </c>
      <c r="Q923" s="113" t="s">
        <v>3106</v>
      </c>
      <c r="R923" s="113" t="s">
        <v>4995</v>
      </c>
      <c r="S923" s="114">
        <v>43313</v>
      </c>
      <c r="U923" s="114">
        <v>43312.689081169003</v>
      </c>
      <c r="V923" s="113" t="s">
        <v>4996</v>
      </c>
      <c r="W923" s="113" t="s">
        <v>4997</v>
      </c>
      <c r="X923" s="112" t="b">
        <v>1</v>
      </c>
    </row>
    <row r="924" spans="1:25" ht="14.6" hidden="1" x14ac:dyDescent="0.4">
      <c r="A924" s="113" t="s">
        <v>919</v>
      </c>
      <c r="B924" s="113" t="s">
        <v>920</v>
      </c>
      <c r="C924" s="113" t="s">
        <v>920</v>
      </c>
      <c r="D924" s="112" t="b">
        <f t="shared" si="14"/>
        <v>1</v>
      </c>
      <c r="E924" s="113" t="s">
        <v>3106</v>
      </c>
      <c r="F924" s="113" t="s">
        <v>1196</v>
      </c>
      <c r="G924" s="113" t="s">
        <v>1477</v>
      </c>
      <c r="H924" s="113" t="s">
        <v>3513</v>
      </c>
      <c r="I924" s="113" t="s">
        <v>2215</v>
      </c>
      <c r="J924" s="113" t="s">
        <v>1196</v>
      </c>
      <c r="K924" s="113" t="s">
        <v>1477</v>
      </c>
      <c r="L924" s="113" t="s">
        <v>3513</v>
      </c>
      <c r="M924" s="113" t="s">
        <v>2215</v>
      </c>
      <c r="N924" s="113" t="s">
        <v>3108</v>
      </c>
      <c r="O924" s="113" t="s">
        <v>2711</v>
      </c>
      <c r="P924" s="113" t="s">
        <v>2711</v>
      </c>
      <c r="Q924" s="113" t="s">
        <v>3106</v>
      </c>
      <c r="R924" s="113" t="s">
        <v>4998</v>
      </c>
      <c r="S924" s="114">
        <v>43313</v>
      </c>
      <c r="U924" s="114">
        <v>43312.689081169003</v>
      </c>
      <c r="V924" s="113" t="s">
        <v>4472</v>
      </c>
      <c r="W924" s="113" t="s">
        <v>4473</v>
      </c>
      <c r="X924" s="112" t="b">
        <v>1</v>
      </c>
    </row>
    <row r="925" spans="1:25" ht="14.6" hidden="1" x14ac:dyDescent="0.4">
      <c r="A925" s="113" t="s">
        <v>421</v>
      </c>
      <c r="B925" s="113" t="s">
        <v>422</v>
      </c>
      <c r="C925" s="113" t="s">
        <v>422</v>
      </c>
      <c r="D925" s="112" t="b">
        <f t="shared" si="14"/>
        <v>1</v>
      </c>
      <c r="E925" s="113" t="s">
        <v>3106</v>
      </c>
      <c r="F925" s="113" t="s">
        <v>1367</v>
      </c>
      <c r="G925" s="113" t="s">
        <v>1456</v>
      </c>
      <c r="H925" s="113" t="s">
        <v>3215</v>
      </c>
      <c r="I925" s="113" t="s">
        <v>4493</v>
      </c>
      <c r="J925" s="113" t="s">
        <v>1367</v>
      </c>
      <c r="K925" s="113" t="s">
        <v>1456</v>
      </c>
      <c r="L925" s="113" t="s">
        <v>3215</v>
      </c>
      <c r="M925" s="113" t="s">
        <v>1631</v>
      </c>
      <c r="N925" s="113" t="s">
        <v>3108</v>
      </c>
      <c r="O925" s="113" t="s">
        <v>2711</v>
      </c>
      <c r="P925" s="113" t="s">
        <v>2711</v>
      </c>
      <c r="Q925" s="113" t="s">
        <v>3106</v>
      </c>
      <c r="R925" s="113" t="s">
        <v>4999</v>
      </c>
      <c r="S925" s="114">
        <v>43313</v>
      </c>
      <c r="U925" s="114">
        <v>43312.689081169003</v>
      </c>
      <c r="V925" s="113" t="s">
        <v>4495</v>
      </c>
      <c r="W925" s="113" t="s">
        <v>4496</v>
      </c>
      <c r="X925" s="112" t="b">
        <v>1</v>
      </c>
    </row>
    <row r="926" spans="1:25" ht="14.6" hidden="1" x14ac:dyDescent="0.4">
      <c r="A926" s="113" t="s">
        <v>245</v>
      </c>
      <c r="B926" s="113" t="s">
        <v>246</v>
      </c>
      <c r="C926" s="113" t="s">
        <v>246</v>
      </c>
      <c r="D926" s="112" t="b">
        <f t="shared" si="14"/>
        <v>1</v>
      </c>
      <c r="E926" s="113" t="s">
        <v>3106</v>
      </c>
      <c r="F926" s="113" t="s">
        <v>1160</v>
      </c>
      <c r="G926" s="113" t="s">
        <v>1246</v>
      </c>
      <c r="H926" s="113" t="s">
        <v>3107</v>
      </c>
      <c r="I926" s="113" t="s">
        <v>3127</v>
      </c>
      <c r="J926" s="113" t="s">
        <v>1160</v>
      </c>
      <c r="K926" s="113" t="s">
        <v>1166</v>
      </c>
      <c r="L926" s="113" t="s">
        <v>3128</v>
      </c>
      <c r="M926" s="113" t="s">
        <v>1441</v>
      </c>
      <c r="N926" s="113" t="s">
        <v>3108</v>
      </c>
      <c r="O926" s="113" t="s">
        <v>2711</v>
      </c>
      <c r="P926" s="113" t="s">
        <v>2711</v>
      </c>
      <c r="Q926" s="113" t="s">
        <v>3106</v>
      </c>
      <c r="R926" s="113" t="s">
        <v>5000</v>
      </c>
      <c r="S926" s="114">
        <v>43313</v>
      </c>
      <c r="U926" s="114">
        <v>43312.689081169003</v>
      </c>
      <c r="V926" s="113" t="s">
        <v>3130</v>
      </c>
      <c r="W926" s="113" t="s">
        <v>3131</v>
      </c>
      <c r="X926" s="112" t="b">
        <v>1</v>
      </c>
    </row>
    <row r="927" spans="1:25" ht="14.6" hidden="1" x14ac:dyDescent="0.4">
      <c r="A927" s="113" t="s">
        <v>407</v>
      </c>
      <c r="B927" s="113" t="s">
        <v>408</v>
      </c>
      <c r="C927" s="113" t="s">
        <v>408</v>
      </c>
      <c r="D927" s="112" t="b">
        <f t="shared" si="14"/>
        <v>1</v>
      </c>
      <c r="E927" s="113" t="s">
        <v>3106</v>
      </c>
      <c r="F927" s="113" t="s">
        <v>1367</v>
      </c>
      <c r="G927" s="113" t="s">
        <v>1607</v>
      </c>
      <c r="H927" s="113" t="s">
        <v>3670</v>
      </c>
      <c r="I927" s="113" t="s">
        <v>4480</v>
      </c>
      <c r="J927" s="113" t="s">
        <v>1367</v>
      </c>
      <c r="K927" s="113" t="s">
        <v>1607</v>
      </c>
      <c r="L927" s="113" t="s">
        <v>3670</v>
      </c>
      <c r="M927" s="113" t="s">
        <v>1614</v>
      </c>
      <c r="N927" s="113" t="s">
        <v>3108</v>
      </c>
      <c r="O927" s="113" t="s">
        <v>2711</v>
      </c>
      <c r="P927" s="113" t="s">
        <v>2711</v>
      </c>
      <c r="Q927" s="113" t="s">
        <v>3106</v>
      </c>
      <c r="R927" s="113" t="s">
        <v>5001</v>
      </c>
      <c r="S927" s="114">
        <v>43313</v>
      </c>
      <c r="U927" s="114">
        <v>43312.689081169003</v>
      </c>
      <c r="V927" s="113" t="s">
        <v>4483</v>
      </c>
      <c r="W927" s="113" t="s">
        <v>4484</v>
      </c>
      <c r="X927" s="112" t="b">
        <v>1</v>
      </c>
    </row>
    <row r="928" spans="1:25" ht="14.6" hidden="1" x14ac:dyDescent="0.4">
      <c r="A928" s="113" t="s">
        <v>407</v>
      </c>
      <c r="B928" s="113" t="s">
        <v>408</v>
      </c>
      <c r="C928" s="113" t="s">
        <v>408</v>
      </c>
      <c r="D928" s="112" t="b">
        <f t="shared" si="14"/>
        <v>1</v>
      </c>
      <c r="E928" s="113" t="s">
        <v>3106</v>
      </c>
      <c r="F928" s="113" t="s">
        <v>1367</v>
      </c>
      <c r="G928" s="113" t="s">
        <v>1607</v>
      </c>
      <c r="H928" s="113" t="s">
        <v>3670</v>
      </c>
      <c r="I928" s="113" t="s">
        <v>4480</v>
      </c>
      <c r="J928" s="113" t="s">
        <v>1367</v>
      </c>
      <c r="K928" s="113" t="s">
        <v>1607</v>
      </c>
      <c r="L928" s="113" t="s">
        <v>3670</v>
      </c>
      <c r="M928" s="113" t="s">
        <v>4481</v>
      </c>
      <c r="N928" s="113" t="s">
        <v>3108</v>
      </c>
      <c r="O928" s="113" t="s">
        <v>2711</v>
      </c>
      <c r="P928" s="113" t="s">
        <v>2711</v>
      </c>
      <c r="Q928" s="113" t="s">
        <v>3106</v>
      </c>
      <c r="R928" s="113" t="s">
        <v>5001</v>
      </c>
      <c r="S928" s="114">
        <v>43313</v>
      </c>
      <c r="U928" s="114">
        <v>43312.689081169003</v>
      </c>
      <c r="V928" s="113" t="s">
        <v>4483</v>
      </c>
      <c r="W928" s="113" t="s">
        <v>4484</v>
      </c>
      <c r="X928" s="112" t="b">
        <v>1</v>
      </c>
    </row>
    <row r="929" spans="1:25" ht="14.6" hidden="1" x14ac:dyDescent="0.4">
      <c r="A929" s="113" t="s">
        <v>960</v>
      </c>
      <c r="B929" s="113" t="s">
        <v>961</v>
      </c>
      <c r="C929" s="113" t="s">
        <v>961</v>
      </c>
      <c r="D929" s="112" t="b">
        <f t="shared" si="14"/>
        <v>1</v>
      </c>
      <c r="E929" s="113" t="s">
        <v>3106</v>
      </c>
      <c r="F929" s="113" t="s">
        <v>1196</v>
      </c>
      <c r="G929" s="113" t="s">
        <v>1197</v>
      </c>
      <c r="H929" s="113" t="s">
        <v>3202</v>
      </c>
      <c r="I929" s="113" t="s">
        <v>2250</v>
      </c>
      <c r="J929" s="113" t="s">
        <v>1196</v>
      </c>
      <c r="K929" s="113" t="s">
        <v>1197</v>
      </c>
      <c r="L929" s="113" t="s">
        <v>3202</v>
      </c>
      <c r="M929" s="113" t="s">
        <v>2250</v>
      </c>
      <c r="N929" s="113" t="s">
        <v>3108</v>
      </c>
      <c r="O929" s="113" t="s">
        <v>2711</v>
      </c>
      <c r="P929" s="113" t="s">
        <v>2711</v>
      </c>
      <c r="Q929" s="113" t="s">
        <v>3106</v>
      </c>
      <c r="R929" s="113" t="s">
        <v>5002</v>
      </c>
      <c r="S929" s="114">
        <v>43313</v>
      </c>
      <c r="U929" s="114">
        <v>43312.689081169003</v>
      </c>
      <c r="V929" s="113" t="s">
        <v>4475</v>
      </c>
      <c r="W929" s="113" t="s">
        <v>4476</v>
      </c>
      <c r="X929" s="112" t="b">
        <v>1</v>
      </c>
    </row>
    <row r="930" spans="1:25" ht="14.6" hidden="1" x14ac:dyDescent="0.4">
      <c r="A930" s="113" t="s">
        <v>417</v>
      </c>
      <c r="B930" s="113" t="s">
        <v>418</v>
      </c>
      <c r="C930" s="113" t="s">
        <v>3624</v>
      </c>
      <c r="D930" s="112" t="b">
        <f t="shared" si="14"/>
        <v>0</v>
      </c>
      <c r="E930" s="113" t="s">
        <v>3106</v>
      </c>
      <c r="F930" s="113" t="s">
        <v>1367</v>
      </c>
      <c r="G930" s="113" t="s">
        <v>1456</v>
      </c>
      <c r="H930" s="113" t="s">
        <v>3215</v>
      </c>
      <c r="I930" s="113" t="s">
        <v>3625</v>
      </c>
      <c r="J930" s="113" t="s">
        <v>1367</v>
      </c>
      <c r="K930" s="113" t="s">
        <v>1456</v>
      </c>
      <c r="L930" s="113" t="s">
        <v>3215</v>
      </c>
      <c r="M930" s="113" t="s">
        <v>1625</v>
      </c>
      <c r="N930" s="113" t="s">
        <v>3108</v>
      </c>
      <c r="O930" s="113" t="s">
        <v>2711</v>
      </c>
      <c r="P930" s="113" t="s">
        <v>2711</v>
      </c>
      <c r="Q930" s="113" t="s">
        <v>3106</v>
      </c>
      <c r="R930" s="113" t="s">
        <v>5003</v>
      </c>
      <c r="S930" s="114">
        <v>43313</v>
      </c>
      <c r="U930" s="114">
        <v>43312.689081169003</v>
      </c>
      <c r="V930" s="113" t="s">
        <v>3626</v>
      </c>
      <c r="W930" s="113" t="s">
        <v>3627</v>
      </c>
      <c r="X930" s="112" t="b">
        <v>1</v>
      </c>
    </row>
    <row r="931" spans="1:25" ht="14.6" hidden="1" x14ac:dyDescent="0.4">
      <c r="A931" s="113" t="s">
        <v>471</v>
      </c>
      <c r="B931" s="113" t="s">
        <v>472</v>
      </c>
      <c r="C931" s="113" t="s">
        <v>472</v>
      </c>
      <c r="D931" s="112" t="b">
        <f t="shared" si="14"/>
        <v>1</v>
      </c>
      <c r="E931" s="113" t="s">
        <v>3106</v>
      </c>
      <c r="F931" s="113" t="s">
        <v>1258</v>
      </c>
      <c r="G931" s="113" t="s">
        <v>1274</v>
      </c>
      <c r="H931" s="113" t="s">
        <v>3521</v>
      </c>
      <c r="I931" s="113" t="s">
        <v>5004</v>
      </c>
      <c r="J931" s="113" t="s">
        <v>1258</v>
      </c>
      <c r="K931" s="113" t="s">
        <v>1274</v>
      </c>
      <c r="L931" s="113" t="s">
        <v>3521</v>
      </c>
      <c r="M931" s="113" t="s">
        <v>1699</v>
      </c>
      <c r="N931" s="113" t="s">
        <v>3108</v>
      </c>
      <c r="O931" s="113" t="s">
        <v>2711</v>
      </c>
      <c r="P931" s="113" t="s">
        <v>2711</v>
      </c>
      <c r="Q931" s="113" t="s">
        <v>3106</v>
      </c>
      <c r="R931" s="113" t="s">
        <v>5005</v>
      </c>
      <c r="S931" s="114">
        <v>43313</v>
      </c>
      <c r="U931" s="114">
        <v>43312.689081169003</v>
      </c>
      <c r="V931" s="113" t="s">
        <v>5006</v>
      </c>
      <c r="W931" s="113" t="s">
        <v>5007</v>
      </c>
      <c r="X931" s="112" t="b">
        <v>0</v>
      </c>
      <c r="Y931" s="117"/>
    </row>
    <row r="932" spans="1:25" ht="14.6" hidden="1" x14ac:dyDescent="0.4">
      <c r="A932" s="113" t="s">
        <v>122</v>
      </c>
      <c r="B932" s="113" t="s">
        <v>123</v>
      </c>
      <c r="C932" s="113" t="s">
        <v>123</v>
      </c>
      <c r="D932" s="112" t="b">
        <f t="shared" si="14"/>
        <v>1</v>
      </c>
      <c r="E932" s="113" t="s">
        <v>3106</v>
      </c>
      <c r="F932" s="113" t="s">
        <v>1160</v>
      </c>
      <c r="G932" s="113" t="s">
        <v>1285</v>
      </c>
      <c r="H932" s="113" t="s">
        <v>3236</v>
      </c>
      <c r="I932" s="113" t="s">
        <v>3616</v>
      </c>
      <c r="J932" s="113" t="s">
        <v>1160</v>
      </c>
      <c r="K932" s="113" t="s">
        <v>1285</v>
      </c>
      <c r="L932" s="113" t="s">
        <v>3236</v>
      </c>
      <c r="M932" s="113" t="s">
        <v>1296</v>
      </c>
      <c r="N932" s="113" t="s">
        <v>3108</v>
      </c>
      <c r="O932" s="113" t="s">
        <v>2711</v>
      </c>
      <c r="P932" s="113" t="s">
        <v>2711</v>
      </c>
      <c r="Q932" s="113" t="s">
        <v>3106</v>
      </c>
      <c r="R932" s="113" t="s">
        <v>5008</v>
      </c>
      <c r="S932" s="114">
        <v>43313</v>
      </c>
      <c r="U932" s="114">
        <v>43312.689081169003</v>
      </c>
      <c r="V932" s="113" t="s">
        <v>3618</v>
      </c>
      <c r="W932" s="113" t="s">
        <v>3619</v>
      </c>
      <c r="X932" s="112" t="b">
        <v>1</v>
      </c>
    </row>
    <row r="933" spans="1:25" ht="14.6" hidden="1" x14ac:dyDescent="0.4">
      <c r="A933" s="113" t="s">
        <v>467</v>
      </c>
      <c r="B933" s="113" t="s">
        <v>468</v>
      </c>
      <c r="C933" s="113" t="s">
        <v>468</v>
      </c>
      <c r="D933" s="112" t="b">
        <f t="shared" si="14"/>
        <v>1</v>
      </c>
      <c r="E933" s="113" t="s">
        <v>3106</v>
      </c>
      <c r="F933" s="113" t="s">
        <v>1258</v>
      </c>
      <c r="G933" s="113" t="s">
        <v>1274</v>
      </c>
      <c r="H933" s="113" t="s">
        <v>3521</v>
      </c>
      <c r="I933" s="113" t="s">
        <v>4461</v>
      </c>
      <c r="J933" s="113" t="s">
        <v>1258</v>
      </c>
      <c r="K933" s="113" t="s">
        <v>1274</v>
      </c>
      <c r="L933" s="113" t="s">
        <v>3521</v>
      </c>
      <c r="M933" s="113" t="s">
        <v>1695</v>
      </c>
      <c r="N933" s="113" t="s">
        <v>3108</v>
      </c>
      <c r="O933" s="113" t="s">
        <v>2711</v>
      </c>
      <c r="P933" s="113" t="s">
        <v>2711</v>
      </c>
      <c r="Q933" s="113" t="s">
        <v>3106</v>
      </c>
      <c r="R933" s="113" t="s">
        <v>5009</v>
      </c>
      <c r="S933" s="114">
        <v>43313</v>
      </c>
      <c r="U933" s="114">
        <v>43312.689081169003</v>
      </c>
      <c r="V933" s="113" t="s">
        <v>4463</v>
      </c>
      <c r="W933" s="113" t="s">
        <v>4464</v>
      </c>
      <c r="X933" s="112" t="b">
        <v>1</v>
      </c>
      <c r="Y933" s="129" t="s">
        <v>1101</v>
      </c>
    </row>
    <row r="934" spans="1:25" ht="14.6" hidden="1" x14ac:dyDescent="0.4">
      <c r="A934" s="113" t="s">
        <v>219</v>
      </c>
      <c r="B934" s="113" t="s">
        <v>220</v>
      </c>
      <c r="C934" s="113" t="s">
        <v>220</v>
      </c>
      <c r="D934" s="112" t="b">
        <f t="shared" si="14"/>
        <v>1</v>
      </c>
      <c r="E934" s="113" t="s">
        <v>3106</v>
      </c>
      <c r="F934" s="113" t="s">
        <v>1160</v>
      </c>
      <c r="G934" s="113" t="s">
        <v>1163</v>
      </c>
      <c r="H934" s="113" t="s">
        <v>3230</v>
      </c>
      <c r="I934" s="113" t="s">
        <v>1400</v>
      </c>
      <c r="J934" s="113" t="s">
        <v>1160</v>
      </c>
      <c r="K934" s="113" t="s">
        <v>1163</v>
      </c>
      <c r="L934" s="113" t="s">
        <v>3230</v>
      </c>
      <c r="M934" s="113" t="s">
        <v>1401</v>
      </c>
      <c r="N934" s="113" t="s">
        <v>3108</v>
      </c>
      <c r="O934" s="113" t="s">
        <v>2711</v>
      </c>
      <c r="P934" s="113" t="s">
        <v>2711</v>
      </c>
      <c r="Q934" s="113" t="s">
        <v>3106</v>
      </c>
      <c r="R934" s="113" t="s">
        <v>5010</v>
      </c>
      <c r="S934" s="114">
        <v>43313</v>
      </c>
      <c r="U934" s="114">
        <v>43312.689081169003</v>
      </c>
      <c r="V934" s="113" t="s">
        <v>4469</v>
      </c>
      <c r="W934" s="113" t="s">
        <v>4470</v>
      </c>
      <c r="X934" s="112" t="b">
        <v>1</v>
      </c>
    </row>
    <row r="935" spans="1:25" ht="14.6" hidden="1" x14ac:dyDescent="0.4">
      <c r="A935" s="113" t="s">
        <v>347</v>
      </c>
      <c r="B935" s="113" t="s">
        <v>348</v>
      </c>
      <c r="C935" s="113" t="s">
        <v>348</v>
      </c>
      <c r="D935" s="112" t="b">
        <f t="shared" si="14"/>
        <v>1</v>
      </c>
      <c r="E935" s="113" t="s">
        <v>3106</v>
      </c>
      <c r="F935" s="113" t="s">
        <v>1372</v>
      </c>
      <c r="G935" s="113" t="s">
        <v>1459</v>
      </c>
      <c r="H935" s="113" t="s">
        <v>3288</v>
      </c>
      <c r="I935" s="113" t="s">
        <v>3620</v>
      </c>
      <c r="J935" s="113" t="s">
        <v>1372</v>
      </c>
      <c r="K935" s="113" t="s">
        <v>1459</v>
      </c>
      <c r="L935" s="113" t="s">
        <v>3288</v>
      </c>
      <c r="M935" s="113" t="s">
        <v>1556</v>
      </c>
      <c r="N935" s="113" t="s">
        <v>3108</v>
      </c>
      <c r="O935" s="113" t="s">
        <v>2711</v>
      </c>
      <c r="P935" s="113" t="s">
        <v>2711</v>
      </c>
      <c r="Q935" s="113" t="s">
        <v>3106</v>
      </c>
      <c r="R935" s="113" t="s">
        <v>5011</v>
      </c>
      <c r="S935" s="114">
        <v>43313</v>
      </c>
      <c r="U935" s="114">
        <v>43312.689081169003</v>
      </c>
      <c r="V935" s="113" t="s">
        <v>3621</v>
      </c>
      <c r="W935" s="113" t="s">
        <v>3622</v>
      </c>
      <c r="X935" s="112" t="b">
        <v>1</v>
      </c>
      <c r="Y935" s="112" t="s">
        <v>1054</v>
      </c>
    </row>
    <row r="936" spans="1:25" ht="14.6" hidden="1" x14ac:dyDescent="0.4">
      <c r="A936" s="113" t="s">
        <v>507</v>
      </c>
      <c r="B936" s="113" t="s">
        <v>508</v>
      </c>
      <c r="C936" s="113" t="s">
        <v>508</v>
      </c>
      <c r="D936" s="112" t="b">
        <f t="shared" si="14"/>
        <v>1</v>
      </c>
      <c r="E936" s="113" t="s">
        <v>3106</v>
      </c>
      <c r="F936" s="113" t="s">
        <v>1396</v>
      </c>
      <c r="G936" s="113" t="s">
        <v>1397</v>
      </c>
      <c r="H936" s="113" t="s">
        <v>3176</v>
      </c>
      <c r="I936" s="113"/>
      <c r="J936" s="113" t="s">
        <v>1396</v>
      </c>
      <c r="K936" s="113" t="s">
        <v>1397</v>
      </c>
      <c r="L936" s="113" t="s">
        <v>3176</v>
      </c>
      <c r="M936" s="113" t="s">
        <v>1726</v>
      </c>
      <c r="N936" s="113" t="s">
        <v>3108</v>
      </c>
      <c r="O936" s="113" t="s">
        <v>2711</v>
      </c>
      <c r="P936" s="113" t="s">
        <v>2711</v>
      </c>
      <c r="Q936" s="113" t="s">
        <v>3106</v>
      </c>
      <c r="R936" s="113" t="s">
        <v>5012</v>
      </c>
      <c r="S936" s="114">
        <v>43313</v>
      </c>
      <c r="U936" s="114">
        <v>43312.689081169003</v>
      </c>
      <c r="V936" s="113" t="s">
        <v>4453</v>
      </c>
      <c r="W936" s="113" t="s">
        <v>4454</v>
      </c>
      <c r="X936" s="112" t="b">
        <v>1</v>
      </c>
      <c r="Y936" s="112" t="s">
        <v>1121</v>
      </c>
    </row>
    <row r="937" spans="1:25" ht="14.6" hidden="1" x14ac:dyDescent="0.4">
      <c r="A937" s="113" t="s">
        <v>459</v>
      </c>
      <c r="B937" s="113" t="s">
        <v>460</v>
      </c>
      <c r="C937" s="113" t="s">
        <v>460</v>
      </c>
      <c r="D937" s="112" t="b">
        <f t="shared" si="14"/>
        <v>1</v>
      </c>
      <c r="E937" s="113" t="s">
        <v>3106</v>
      </c>
      <c r="F937" s="113" t="s">
        <v>1452</v>
      </c>
      <c r="G937" s="113" t="s">
        <v>1691</v>
      </c>
      <c r="H937" s="113" t="s">
        <v>3509</v>
      </c>
      <c r="I937" s="113" t="s">
        <v>5013</v>
      </c>
      <c r="J937" s="113" t="s">
        <v>1639</v>
      </c>
      <c r="K937" s="113" t="s">
        <v>1684</v>
      </c>
      <c r="L937" s="113" t="s">
        <v>5014</v>
      </c>
      <c r="M937" s="113" t="s">
        <v>1690</v>
      </c>
      <c r="N937" s="113" t="s">
        <v>3108</v>
      </c>
      <c r="O937" s="113" t="s">
        <v>2711</v>
      </c>
      <c r="P937" s="113" t="s">
        <v>2711</v>
      </c>
      <c r="Q937" s="113" t="s">
        <v>3106</v>
      </c>
      <c r="R937" s="113" t="s">
        <v>5015</v>
      </c>
      <c r="S937" s="114">
        <v>43313</v>
      </c>
      <c r="U937" s="114">
        <v>43312.689081169003</v>
      </c>
      <c r="V937" s="113" t="s">
        <v>5016</v>
      </c>
      <c r="W937" s="113" t="s">
        <v>5017</v>
      </c>
      <c r="X937" s="112" t="b">
        <v>1</v>
      </c>
    </row>
    <row r="938" spans="1:25" ht="14.6" hidden="1" x14ac:dyDescent="0.4">
      <c r="A938" s="113" t="s">
        <v>331</v>
      </c>
      <c r="B938" s="113" t="s">
        <v>332</v>
      </c>
      <c r="C938" s="113" t="s">
        <v>332</v>
      </c>
      <c r="D938" s="112" t="b">
        <f t="shared" si="14"/>
        <v>1</v>
      </c>
      <c r="E938" s="113" t="s">
        <v>3106</v>
      </c>
      <c r="F938" s="113" t="s">
        <v>1196</v>
      </c>
      <c r="G938" s="113" t="s">
        <v>1477</v>
      </c>
      <c r="H938" s="113" t="s">
        <v>3513</v>
      </c>
      <c r="I938" s="113" t="s">
        <v>4448</v>
      </c>
      <c r="J938" s="113" t="s">
        <v>1196</v>
      </c>
      <c r="K938" s="113" t="s">
        <v>1477</v>
      </c>
      <c r="L938" s="113" t="s">
        <v>3513</v>
      </c>
      <c r="M938" s="113" t="s">
        <v>1542</v>
      </c>
      <c r="N938" s="113" t="s">
        <v>3108</v>
      </c>
      <c r="O938" s="113" t="s">
        <v>2711</v>
      </c>
      <c r="P938" s="113" t="s">
        <v>2711</v>
      </c>
      <c r="Q938" s="113" t="s">
        <v>3106</v>
      </c>
      <c r="R938" s="113" t="s">
        <v>5018</v>
      </c>
      <c r="S938" s="114">
        <v>43313</v>
      </c>
      <c r="U938" s="114">
        <v>43312.689081169003</v>
      </c>
      <c r="V938" s="113" t="s">
        <v>4450</v>
      </c>
      <c r="W938" s="113" t="s">
        <v>4451</v>
      </c>
      <c r="X938" s="112" t="b">
        <v>1</v>
      </c>
    </row>
    <row r="939" spans="1:25" ht="14.6" hidden="1" x14ac:dyDescent="0.4">
      <c r="A939" s="113" t="s">
        <v>146</v>
      </c>
      <c r="B939" s="113" t="s">
        <v>147</v>
      </c>
      <c r="C939" s="113" t="s">
        <v>147</v>
      </c>
      <c r="D939" s="112" t="b">
        <f t="shared" si="14"/>
        <v>1</v>
      </c>
      <c r="E939" s="113" t="s">
        <v>3106</v>
      </c>
      <c r="F939" s="113" t="s">
        <v>1160</v>
      </c>
      <c r="G939" s="113" t="s">
        <v>1161</v>
      </c>
      <c r="H939" s="113" t="s">
        <v>3132</v>
      </c>
      <c r="I939" s="113" t="s">
        <v>2517</v>
      </c>
      <c r="J939" s="113" t="s">
        <v>1160</v>
      </c>
      <c r="K939" s="113" t="s">
        <v>1246</v>
      </c>
      <c r="L939" s="113" t="s">
        <v>3107</v>
      </c>
      <c r="M939" s="113" t="s">
        <v>1318</v>
      </c>
      <c r="N939" s="113" t="s">
        <v>3108</v>
      </c>
      <c r="O939" s="113" t="s">
        <v>2711</v>
      </c>
      <c r="P939" s="113" t="s">
        <v>2711</v>
      </c>
      <c r="Q939" s="113" t="s">
        <v>3106</v>
      </c>
      <c r="R939" s="113" t="s">
        <v>5019</v>
      </c>
      <c r="S939" s="114">
        <v>43313</v>
      </c>
      <c r="U939" s="114">
        <v>43312.689081169003</v>
      </c>
      <c r="V939" s="113" t="s">
        <v>5020</v>
      </c>
      <c r="W939" s="113" t="s">
        <v>5021</v>
      </c>
      <c r="X939" s="112" t="b">
        <v>1</v>
      </c>
    </row>
    <row r="940" spans="1:25" ht="14.6" hidden="1" x14ac:dyDescent="0.4">
      <c r="A940" s="113" t="s">
        <v>427</v>
      </c>
      <c r="B940" s="113" t="s">
        <v>428</v>
      </c>
      <c r="C940" s="113" t="s">
        <v>428</v>
      </c>
      <c r="D940" s="112" t="b">
        <f t="shared" si="14"/>
        <v>1</v>
      </c>
      <c r="E940" s="113" t="s">
        <v>3106</v>
      </c>
      <c r="F940" s="113" t="s">
        <v>1196</v>
      </c>
      <c r="G940" s="113" t="s">
        <v>1197</v>
      </c>
      <c r="H940" s="113" t="s">
        <v>3202</v>
      </c>
      <c r="I940" s="113" t="s">
        <v>1643</v>
      </c>
      <c r="J940" s="113" t="s">
        <v>1196</v>
      </c>
      <c r="K940" s="113" t="s">
        <v>1197</v>
      </c>
      <c r="L940" s="113" t="s">
        <v>3202</v>
      </c>
      <c r="M940" s="113" t="s">
        <v>1643</v>
      </c>
      <c r="N940" s="113" t="s">
        <v>3108</v>
      </c>
      <c r="O940" s="113" t="s">
        <v>2711</v>
      </c>
      <c r="P940" s="113" t="s">
        <v>2711</v>
      </c>
      <c r="Q940" s="113" t="s">
        <v>3106</v>
      </c>
      <c r="R940" s="113" t="s">
        <v>5022</v>
      </c>
      <c r="S940" s="114">
        <v>43313</v>
      </c>
      <c r="U940" s="114">
        <v>43312.689081169003</v>
      </c>
      <c r="V940" s="113" t="s">
        <v>4442</v>
      </c>
      <c r="W940" s="113" t="s">
        <v>4443</v>
      </c>
      <c r="X940" s="112" t="b">
        <v>1</v>
      </c>
      <c r="Y940" s="129" t="s">
        <v>1101</v>
      </c>
    </row>
    <row r="941" spans="1:25" ht="14.6" hidden="1" x14ac:dyDescent="0.4">
      <c r="A941" s="113" t="s">
        <v>315</v>
      </c>
      <c r="B941" s="113" t="s">
        <v>316</v>
      </c>
      <c r="C941" s="113" t="s">
        <v>316</v>
      </c>
      <c r="D941" s="112" t="b">
        <f t="shared" si="14"/>
        <v>1</v>
      </c>
      <c r="E941" s="113" t="s">
        <v>3106</v>
      </c>
      <c r="F941" s="113" t="s">
        <v>1258</v>
      </c>
      <c r="G941" s="113" t="s">
        <v>1259</v>
      </c>
      <c r="H941" s="113" t="s">
        <v>3115</v>
      </c>
      <c r="I941" s="113" t="s">
        <v>4408</v>
      </c>
      <c r="J941" s="113" t="s">
        <v>1258</v>
      </c>
      <c r="K941" s="113" t="s">
        <v>1259</v>
      </c>
      <c r="L941" s="113" t="s">
        <v>3115</v>
      </c>
      <c r="M941" s="113" t="s">
        <v>1521</v>
      </c>
      <c r="N941" s="113" t="s">
        <v>3108</v>
      </c>
      <c r="O941" s="113" t="s">
        <v>2711</v>
      </c>
      <c r="P941" s="113" t="s">
        <v>2711</v>
      </c>
      <c r="Q941" s="113" t="s">
        <v>3106</v>
      </c>
      <c r="R941" s="113" t="s">
        <v>5023</v>
      </c>
      <c r="S941" s="114">
        <v>43313</v>
      </c>
      <c r="U941" s="114">
        <v>43312.689081169003</v>
      </c>
      <c r="V941" s="113" t="s">
        <v>4410</v>
      </c>
      <c r="W941" s="113" t="s">
        <v>4411</v>
      </c>
      <c r="X941" s="112" t="b">
        <v>1</v>
      </c>
      <c r="Y941" s="129" t="s">
        <v>1101</v>
      </c>
    </row>
    <row r="942" spans="1:25" ht="14.6" hidden="1" x14ac:dyDescent="0.4">
      <c r="A942" s="113" t="s">
        <v>5</v>
      </c>
      <c r="B942" s="113" t="s">
        <v>6</v>
      </c>
      <c r="C942" s="113" t="s">
        <v>6</v>
      </c>
      <c r="D942" s="112" t="b">
        <f t="shared" si="14"/>
        <v>1</v>
      </c>
      <c r="E942" s="113" t="s">
        <v>3106</v>
      </c>
      <c r="F942" s="113" t="s">
        <v>1160</v>
      </c>
      <c r="G942" s="113" t="s">
        <v>1166</v>
      </c>
      <c r="H942" s="113" t="s">
        <v>3128</v>
      </c>
      <c r="I942" s="113" t="s">
        <v>4444</v>
      </c>
      <c r="J942" s="113" t="s">
        <v>1160</v>
      </c>
      <c r="K942" s="113" t="s">
        <v>1166</v>
      </c>
      <c r="L942" s="113" t="s">
        <v>3128</v>
      </c>
      <c r="M942" s="113" t="s">
        <v>1168</v>
      </c>
      <c r="N942" s="113" t="s">
        <v>3108</v>
      </c>
      <c r="O942" s="113" t="s">
        <v>2711</v>
      </c>
      <c r="P942" s="113" t="s">
        <v>2711</v>
      </c>
      <c r="Q942" s="113" t="s">
        <v>3106</v>
      </c>
      <c r="R942" s="113" t="s">
        <v>5024</v>
      </c>
      <c r="S942" s="114">
        <v>43313</v>
      </c>
      <c r="U942" s="114">
        <v>43312.689081169003</v>
      </c>
      <c r="V942" s="113" t="s">
        <v>4446</v>
      </c>
      <c r="W942" s="113" t="s">
        <v>4447</v>
      </c>
      <c r="X942" s="112" t="b">
        <v>1</v>
      </c>
      <c r="Y942" s="117" t="s">
        <v>1089</v>
      </c>
    </row>
    <row r="943" spans="1:25" ht="14.6" hidden="1" x14ac:dyDescent="0.4">
      <c r="A943" s="113" t="s">
        <v>39</v>
      </c>
      <c r="B943" s="113" t="s">
        <v>40</v>
      </c>
      <c r="C943" s="113" t="s">
        <v>40</v>
      </c>
      <c r="D943" s="112" t="b">
        <f t="shared" si="14"/>
        <v>1</v>
      </c>
      <c r="E943" s="113" t="s">
        <v>3106</v>
      </c>
      <c r="F943" s="113" t="s">
        <v>1160</v>
      </c>
      <c r="G943" s="113" t="s">
        <v>1183</v>
      </c>
      <c r="H943" s="113" t="s">
        <v>3113</v>
      </c>
      <c r="I943" s="113" t="s">
        <v>5025</v>
      </c>
      <c r="J943" s="113" t="s">
        <v>1160</v>
      </c>
      <c r="K943" s="113" t="s">
        <v>1183</v>
      </c>
      <c r="L943" s="113" t="s">
        <v>3113</v>
      </c>
      <c r="M943" s="113" t="s">
        <v>1206</v>
      </c>
      <c r="N943" s="113" t="s">
        <v>3108</v>
      </c>
      <c r="O943" s="113" t="s">
        <v>2711</v>
      </c>
      <c r="P943" s="113" t="s">
        <v>2711</v>
      </c>
      <c r="Q943" s="113" t="s">
        <v>3106</v>
      </c>
      <c r="R943" s="113" t="s">
        <v>5026</v>
      </c>
      <c r="S943" s="114">
        <v>43313</v>
      </c>
      <c r="U943" s="114">
        <v>43312.689081169003</v>
      </c>
      <c r="V943" s="113" t="s">
        <v>5027</v>
      </c>
      <c r="W943" s="113" t="s">
        <v>5028</v>
      </c>
      <c r="X943" s="112" t="b">
        <v>0</v>
      </c>
      <c r="Y943" s="117"/>
    </row>
    <row r="944" spans="1:25" ht="14.6" hidden="1" x14ac:dyDescent="0.4">
      <c r="A944" s="113" t="s">
        <v>477</v>
      </c>
      <c r="B944" s="113" t="s">
        <v>478</v>
      </c>
      <c r="C944" s="113" t="s">
        <v>478</v>
      </c>
      <c r="D944" s="112" t="b">
        <f t="shared" si="14"/>
        <v>1</v>
      </c>
      <c r="E944" s="113" t="s">
        <v>3106</v>
      </c>
      <c r="F944" s="113" t="s">
        <v>1367</v>
      </c>
      <c r="G944" s="113" t="s">
        <v>1368</v>
      </c>
      <c r="H944" s="113" t="s">
        <v>4176</v>
      </c>
      <c r="I944" s="113" t="s">
        <v>5029</v>
      </c>
      <c r="J944" s="113" t="s">
        <v>1367</v>
      </c>
      <c r="K944" s="113" t="s">
        <v>1368</v>
      </c>
      <c r="L944" s="113" t="s">
        <v>4176</v>
      </c>
      <c r="M944" s="113" t="s">
        <v>1702</v>
      </c>
      <c r="N944" s="113" t="s">
        <v>3108</v>
      </c>
      <c r="O944" s="113" t="s">
        <v>2711</v>
      </c>
      <c r="P944" s="113" t="s">
        <v>2711</v>
      </c>
      <c r="Q944" s="113" t="s">
        <v>3106</v>
      </c>
      <c r="R944" s="113" t="s">
        <v>5030</v>
      </c>
      <c r="S944" s="114">
        <v>43313</v>
      </c>
      <c r="U944" s="114">
        <v>43312.689081169003</v>
      </c>
      <c r="V944" s="113" t="s">
        <v>5031</v>
      </c>
      <c r="W944" s="113" t="s">
        <v>5032</v>
      </c>
      <c r="X944" s="112" t="b">
        <v>0</v>
      </c>
      <c r="Y944" s="117"/>
    </row>
    <row r="945" spans="1:25" ht="14.6" hidden="1" x14ac:dyDescent="0.4">
      <c r="A945" s="113" t="s">
        <v>857</v>
      </c>
      <c r="B945" s="113" t="s">
        <v>858</v>
      </c>
      <c r="C945" s="113" t="s">
        <v>858</v>
      </c>
      <c r="D945" s="112" t="b">
        <f t="shared" si="14"/>
        <v>1</v>
      </c>
      <c r="E945" s="113" t="s">
        <v>3106</v>
      </c>
      <c r="F945" s="113" t="s">
        <v>1160</v>
      </c>
      <c r="G945" s="113" t="s">
        <v>1163</v>
      </c>
      <c r="H945" s="113" t="s">
        <v>3230</v>
      </c>
      <c r="I945" s="113" t="s">
        <v>1778</v>
      </c>
      <c r="J945" s="113" t="s">
        <v>1160</v>
      </c>
      <c r="K945" s="113" t="s">
        <v>1163</v>
      </c>
      <c r="L945" s="113" t="s">
        <v>3230</v>
      </c>
      <c r="M945" s="113" t="s">
        <v>1389</v>
      </c>
      <c r="N945" s="113" t="s">
        <v>3108</v>
      </c>
      <c r="O945" s="113" t="s">
        <v>2711</v>
      </c>
      <c r="P945" s="113" t="s">
        <v>2711</v>
      </c>
      <c r="Q945" s="113" t="s">
        <v>3106</v>
      </c>
      <c r="R945" s="113" t="s">
        <v>5033</v>
      </c>
      <c r="S945" s="114">
        <v>43313</v>
      </c>
      <c r="U945" s="114">
        <v>43312.689081169003</v>
      </c>
      <c r="V945" s="113" t="s">
        <v>3604</v>
      </c>
      <c r="W945" s="113" t="s">
        <v>3605</v>
      </c>
      <c r="X945" s="112" t="b">
        <v>1</v>
      </c>
      <c r="Y945" s="112" t="s">
        <v>1054</v>
      </c>
    </row>
    <row r="946" spans="1:25" ht="14.6" hidden="1" x14ac:dyDescent="0.4">
      <c r="A946" s="113" t="s">
        <v>627</v>
      </c>
      <c r="B946" s="113" t="s">
        <v>628</v>
      </c>
      <c r="C946" s="113" t="s">
        <v>628</v>
      </c>
      <c r="D946" s="112" t="b">
        <f t="shared" si="14"/>
        <v>1</v>
      </c>
      <c r="E946" s="113" t="s">
        <v>3106</v>
      </c>
      <c r="F946" s="113" t="s">
        <v>1160</v>
      </c>
      <c r="G946" s="113" t="s">
        <v>1253</v>
      </c>
      <c r="H946" s="113" t="s">
        <v>3207</v>
      </c>
      <c r="I946" s="113" t="s">
        <v>5034</v>
      </c>
      <c r="J946" s="113" t="s">
        <v>1160</v>
      </c>
      <c r="K946" s="113" t="s">
        <v>1253</v>
      </c>
      <c r="L946" s="113" t="s">
        <v>3207</v>
      </c>
      <c r="M946" s="113" t="s">
        <v>1821</v>
      </c>
      <c r="N946" s="113" t="s">
        <v>3108</v>
      </c>
      <c r="O946" s="113" t="s">
        <v>2711</v>
      </c>
      <c r="P946" s="113" t="s">
        <v>2711</v>
      </c>
      <c r="Q946" s="113" t="s">
        <v>3106</v>
      </c>
      <c r="R946" s="113" t="s">
        <v>5035</v>
      </c>
      <c r="S946" s="114">
        <v>43313</v>
      </c>
      <c r="U946" s="114">
        <v>43312.689081169003</v>
      </c>
      <c r="V946" s="113" t="s">
        <v>5036</v>
      </c>
      <c r="W946" s="113" t="s">
        <v>5037</v>
      </c>
      <c r="X946" s="112" t="b">
        <v>0</v>
      </c>
      <c r="Y946" s="112" t="s">
        <v>1054</v>
      </c>
    </row>
    <row r="947" spans="1:25" ht="14.6" hidden="1" x14ac:dyDescent="0.4">
      <c r="A947" s="113" t="s">
        <v>15</v>
      </c>
      <c r="B947" s="113" t="s">
        <v>16</v>
      </c>
      <c r="C947" s="113" t="s">
        <v>16</v>
      </c>
      <c r="D947" s="112" t="b">
        <f t="shared" si="14"/>
        <v>1</v>
      </c>
      <c r="E947" s="113" t="s">
        <v>3106</v>
      </c>
      <c r="F947" s="113" t="s">
        <v>1160</v>
      </c>
      <c r="G947" s="113" t="s">
        <v>1166</v>
      </c>
      <c r="H947" s="113" t="s">
        <v>3128</v>
      </c>
      <c r="I947" s="113" t="s">
        <v>4430</v>
      </c>
      <c r="J947" s="113" t="s">
        <v>1160</v>
      </c>
      <c r="K947" s="113" t="s">
        <v>1166</v>
      </c>
      <c r="L947" s="113" t="s">
        <v>3128</v>
      </c>
      <c r="M947" s="113" t="s">
        <v>1173</v>
      </c>
      <c r="N947" s="113" t="s">
        <v>3108</v>
      </c>
      <c r="O947" s="113" t="s">
        <v>2711</v>
      </c>
      <c r="P947" s="113" t="s">
        <v>2711</v>
      </c>
      <c r="Q947" s="113" t="s">
        <v>3106</v>
      </c>
      <c r="R947" s="113" t="s">
        <v>5038</v>
      </c>
      <c r="S947" s="114">
        <v>43313</v>
      </c>
      <c r="U947" s="114">
        <v>43312.689081169003</v>
      </c>
      <c r="V947" s="113" t="s">
        <v>4432</v>
      </c>
      <c r="W947" s="113" t="s">
        <v>4433</v>
      </c>
      <c r="X947" s="112" t="b">
        <v>1</v>
      </c>
    </row>
    <row r="948" spans="1:25" ht="14.6" hidden="1" x14ac:dyDescent="0.4">
      <c r="A948" s="113" t="s">
        <v>393</v>
      </c>
      <c r="B948" s="113" t="s">
        <v>394</v>
      </c>
      <c r="C948" s="113" t="s">
        <v>394</v>
      </c>
      <c r="D948" s="112" t="b">
        <f t="shared" si="14"/>
        <v>1</v>
      </c>
      <c r="E948" s="113" t="s">
        <v>3106</v>
      </c>
      <c r="F948" s="113" t="s">
        <v>1196</v>
      </c>
      <c r="G948" s="113" t="s">
        <v>1595</v>
      </c>
      <c r="H948" s="113" t="s">
        <v>3515</v>
      </c>
      <c r="I948" s="113" t="s">
        <v>1600</v>
      </c>
      <c r="J948" s="113" t="s">
        <v>1196</v>
      </c>
      <c r="K948" s="113" t="s">
        <v>1595</v>
      </c>
      <c r="L948" s="113" t="s">
        <v>3515</v>
      </c>
      <c r="M948" s="113" t="s">
        <v>1600</v>
      </c>
      <c r="N948" s="113" t="s">
        <v>3108</v>
      </c>
      <c r="O948" s="113" t="s">
        <v>2711</v>
      </c>
      <c r="P948" s="113" t="s">
        <v>2711</v>
      </c>
      <c r="Q948" s="113" t="s">
        <v>3106</v>
      </c>
      <c r="R948" s="113" t="s">
        <v>5039</v>
      </c>
      <c r="S948" s="114">
        <v>43313</v>
      </c>
      <c r="U948" s="114">
        <v>43312.689081169003</v>
      </c>
      <c r="V948" s="113" t="s">
        <v>4425</v>
      </c>
      <c r="W948" s="113" t="s">
        <v>4426</v>
      </c>
      <c r="X948" s="112" t="b">
        <v>1</v>
      </c>
    </row>
    <row r="949" spans="1:25" ht="14.6" hidden="1" x14ac:dyDescent="0.4">
      <c r="A949" s="113" t="s">
        <v>865</v>
      </c>
      <c r="B949" s="113" t="s">
        <v>866</v>
      </c>
      <c r="C949" s="113" t="s">
        <v>866</v>
      </c>
      <c r="D949" s="112" t="b">
        <f t="shared" si="14"/>
        <v>1</v>
      </c>
      <c r="E949" s="113" t="s">
        <v>3106</v>
      </c>
      <c r="F949" s="113" t="s">
        <v>1160</v>
      </c>
      <c r="G949" s="113" t="s">
        <v>1253</v>
      </c>
      <c r="H949" s="113" t="s">
        <v>3207</v>
      </c>
      <c r="I949" s="113" t="s">
        <v>5040</v>
      </c>
      <c r="J949" s="113" t="s">
        <v>1196</v>
      </c>
      <c r="K949" s="113" t="s">
        <v>1197</v>
      </c>
      <c r="L949" s="113" t="s">
        <v>3202</v>
      </c>
      <c r="M949" s="113" t="s">
        <v>2172</v>
      </c>
      <c r="N949" s="113" t="s">
        <v>3108</v>
      </c>
      <c r="O949" s="113" t="s">
        <v>2711</v>
      </c>
      <c r="P949" s="113" t="s">
        <v>2711</v>
      </c>
      <c r="Q949" s="113" t="s">
        <v>3106</v>
      </c>
      <c r="R949" s="113" t="s">
        <v>5041</v>
      </c>
      <c r="S949" s="114">
        <v>43313</v>
      </c>
      <c r="U949" s="114">
        <v>43312.689081169003</v>
      </c>
      <c r="V949" s="113" t="s">
        <v>5042</v>
      </c>
      <c r="W949" s="113" t="s">
        <v>5043</v>
      </c>
      <c r="X949" s="112" t="b">
        <v>1</v>
      </c>
    </row>
    <row r="950" spans="1:25" ht="14.6" hidden="1" x14ac:dyDescent="0.4">
      <c r="A950" s="113" t="s">
        <v>491</v>
      </c>
      <c r="B950" s="113" t="s">
        <v>492</v>
      </c>
      <c r="C950" s="113" t="s">
        <v>492</v>
      </c>
      <c r="D950" s="112" t="b">
        <f t="shared" si="14"/>
        <v>1</v>
      </c>
      <c r="E950" s="113" t="s">
        <v>3106</v>
      </c>
      <c r="F950" s="113" t="s">
        <v>1258</v>
      </c>
      <c r="G950" s="113" t="s">
        <v>1711</v>
      </c>
      <c r="H950" s="113" t="s">
        <v>4739</v>
      </c>
      <c r="I950" s="113" t="s">
        <v>5044</v>
      </c>
      <c r="J950" s="113" t="s">
        <v>1258</v>
      </c>
      <c r="K950" s="113" t="s">
        <v>1711</v>
      </c>
      <c r="L950" s="113" t="s">
        <v>3395</v>
      </c>
      <c r="M950" s="113" t="s">
        <v>1712</v>
      </c>
      <c r="N950" s="113" t="s">
        <v>3108</v>
      </c>
      <c r="O950" s="113" t="s">
        <v>2711</v>
      </c>
      <c r="P950" s="113" t="s">
        <v>2711</v>
      </c>
      <c r="Q950" s="113" t="s">
        <v>3106</v>
      </c>
      <c r="R950" s="113" t="s">
        <v>5045</v>
      </c>
      <c r="S950" s="114">
        <v>43313</v>
      </c>
      <c r="U950" s="114">
        <v>43312.689081169003</v>
      </c>
      <c r="V950" s="113" t="s">
        <v>5046</v>
      </c>
      <c r="W950" s="113" t="s">
        <v>4858</v>
      </c>
      <c r="X950" s="112" t="b">
        <v>1</v>
      </c>
    </row>
    <row r="951" spans="1:25" ht="14.6" hidden="1" x14ac:dyDescent="0.4">
      <c r="A951" s="113" t="s">
        <v>61</v>
      </c>
      <c r="B951" s="113" t="s">
        <v>62</v>
      </c>
      <c r="C951" s="113" t="s">
        <v>3746</v>
      </c>
      <c r="D951" s="112" t="b">
        <f t="shared" si="14"/>
        <v>0</v>
      </c>
      <c r="E951" s="113" t="s">
        <v>3106</v>
      </c>
      <c r="F951" s="113" t="s">
        <v>1160</v>
      </c>
      <c r="G951" s="113" t="s">
        <v>1228</v>
      </c>
      <c r="H951" s="113" t="s">
        <v>3247</v>
      </c>
      <c r="I951" s="113" t="s">
        <v>3747</v>
      </c>
      <c r="J951" s="113" t="s">
        <v>1160</v>
      </c>
      <c r="K951" s="113" t="s">
        <v>1228</v>
      </c>
      <c r="L951" s="113" t="s">
        <v>3247</v>
      </c>
      <c r="M951" s="113" t="s">
        <v>1229</v>
      </c>
      <c r="N951" s="113" t="s">
        <v>3108</v>
      </c>
      <c r="O951" s="113" t="s">
        <v>2711</v>
      </c>
      <c r="P951" s="113" t="s">
        <v>2711</v>
      </c>
      <c r="Q951" s="113" t="s">
        <v>3106</v>
      </c>
      <c r="R951" s="113" t="s">
        <v>5047</v>
      </c>
      <c r="S951" s="114">
        <v>43313</v>
      </c>
      <c r="U951" s="114">
        <v>43312.689081169003</v>
      </c>
      <c r="V951" s="113" t="s">
        <v>3749</v>
      </c>
      <c r="W951" s="113" t="s">
        <v>3750</v>
      </c>
      <c r="X951" s="112" t="b">
        <v>1</v>
      </c>
    </row>
    <row r="952" spans="1:25" ht="14.6" hidden="1" x14ac:dyDescent="0.4">
      <c r="A952" s="113" t="s">
        <v>379</v>
      </c>
      <c r="B952" s="113" t="s">
        <v>380</v>
      </c>
      <c r="C952" s="113" t="s">
        <v>380</v>
      </c>
      <c r="D952" s="112" t="b">
        <f t="shared" si="14"/>
        <v>1</v>
      </c>
      <c r="E952" s="113" t="s">
        <v>3106</v>
      </c>
      <c r="F952" s="113" t="s">
        <v>1258</v>
      </c>
      <c r="G952" s="113" t="s">
        <v>1583</v>
      </c>
      <c r="H952" s="113" t="s">
        <v>3415</v>
      </c>
      <c r="I952" s="113" t="s">
        <v>5048</v>
      </c>
      <c r="J952" s="113" t="s">
        <v>1258</v>
      </c>
      <c r="K952" s="113" t="s">
        <v>1583</v>
      </c>
      <c r="L952" s="113" t="s">
        <v>3415</v>
      </c>
      <c r="M952" s="113" t="s">
        <v>1584</v>
      </c>
      <c r="N952" s="113" t="s">
        <v>3108</v>
      </c>
      <c r="O952" s="113" t="s">
        <v>2711</v>
      </c>
      <c r="P952" s="113" t="s">
        <v>2711</v>
      </c>
      <c r="Q952" s="113" t="s">
        <v>3106</v>
      </c>
      <c r="R952" s="113" t="s">
        <v>5049</v>
      </c>
      <c r="S952" s="114">
        <v>43313</v>
      </c>
      <c r="U952" s="114">
        <v>43312.689081169003</v>
      </c>
      <c r="V952" s="113" t="s">
        <v>5050</v>
      </c>
      <c r="W952" s="113" t="s">
        <v>5051</v>
      </c>
      <c r="X952" s="112" t="b">
        <v>0</v>
      </c>
      <c r="Y952" s="129" t="s">
        <v>1101</v>
      </c>
    </row>
    <row r="953" spans="1:25" ht="14.6" hidden="1" x14ac:dyDescent="0.4">
      <c r="A953" s="113" t="s">
        <v>581</v>
      </c>
      <c r="B953" s="113" t="s">
        <v>582</v>
      </c>
      <c r="C953" s="113" t="s">
        <v>2632</v>
      </c>
      <c r="D953" s="112" t="b">
        <f t="shared" si="14"/>
        <v>0</v>
      </c>
      <c r="E953" s="113" t="s">
        <v>3106</v>
      </c>
      <c r="F953" s="113" t="s">
        <v>1160</v>
      </c>
      <c r="G953" s="113" t="s">
        <v>1183</v>
      </c>
      <c r="H953" s="113" t="s">
        <v>3113</v>
      </c>
      <c r="I953" s="113" t="s">
        <v>4396</v>
      </c>
      <c r="J953" s="113" t="s">
        <v>1196</v>
      </c>
      <c r="K953" s="113" t="s">
        <v>1595</v>
      </c>
      <c r="L953" s="113" t="s">
        <v>3515</v>
      </c>
      <c r="M953" s="113" t="s">
        <v>1774</v>
      </c>
      <c r="N953" s="113" t="s">
        <v>3108</v>
      </c>
      <c r="O953" s="113" t="s">
        <v>2711</v>
      </c>
      <c r="P953" s="113" t="s">
        <v>2711</v>
      </c>
      <c r="Q953" s="113" t="s">
        <v>3106</v>
      </c>
      <c r="R953" s="113" t="s">
        <v>5052</v>
      </c>
      <c r="S953" s="114">
        <v>43313</v>
      </c>
      <c r="U953" s="114">
        <v>43312.689081169003</v>
      </c>
      <c r="V953" s="113"/>
      <c r="W953" s="113"/>
      <c r="X953" s="112" t="b">
        <v>0</v>
      </c>
      <c r="Y953" s="117"/>
    </row>
    <row r="954" spans="1:25" ht="14.6" hidden="1" x14ac:dyDescent="0.4">
      <c r="A954" s="113" t="s">
        <v>581</v>
      </c>
      <c r="B954" s="113" t="s">
        <v>583</v>
      </c>
      <c r="C954" s="113" t="s">
        <v>2632</v>
      </c>
      <c r="D954" s="112" t="b">
        <f t="shared" si="14"/>
        <v>0</v>
      </c>
      <c r="E954" s="113" t="s">
        <v>3106</v>
      </c>
      <c r="F954" s="113" t="s">
        <v>1160</v>
      </c>
      <c r="G954" s="113" t="s">
        <v>1183</v>
      </c>
      <c r="H954" s="113" t="s">
        <v>3113</v>
      </c>
      <c r="I954" s="113" t="s">
        <v>4396</v>
      </c>
      <c r="J954" s="113" t="s">
        <v>1160</v>
      </c>
      <c r="K954" s="113" t="s">
        <v>1183</v>
      </c>
      <c r="L954" s="113" t="s">
        <v>3113</v>
      </c>
      <c r="M954" s="113" t="s">
        <v>1775</v>
      </c>
      <c r="N954" s="113" t="s">
        <v>3108</v>
      </c>
      <c r="O954" s="113" t="s">
        <v>2711</v>
      </c>
      <c r="P954" s="113" t="s">
        <v>2711</v>
      </c>
      <c r="Q954" s="113" t="s">
        <v>3106</v>
      </c>
      <c r="R954" s="113" t="s">
        <v>5052</v>
      </c>
      <c r="S954" s="114">
        <v>43313</v>
      </c>
      <c r="U954" s="114">
        <v>43312.689081169003</v>
      </c>
      <c r="V954" s="113"/>
      <c r="W954" s="113"/>
      <c r="X954" s="112" t="b">
        <v>0</v>
      </c>
      <c r="Y954" s="117"/>
    </row>
    <row r="955" spans="1:25" ht="14.6" hidden="1" x14ac:dyDescent="0.4">
      <c r="A955" s="113" t="s">
        <v>239</v>
      </c>
      <c r="B955" s="113" t="s">
        <v>240</v>
      </c>
      <c r="C955" s="113" t="s">
        <v>240</v>
      </c>
      <c r="D955" s="112" t="b">
        <f t="shared" si="14"/>
        <v>1</v>
      </c>
      <c r="E955" s="113" t="s">
        <v>3106</v>
      </c>
      <c r="F955" s="113" t="s">
        <v>1160</v>
      </c>
      <c r="G955" s="113" t="s">
        <v>1166</v>
      </c>
      <c r="H955" s="113" t="s">
        <v>3128</v>
      </c>
      <c r="I955" s="113" t="s">
        <v>4388</v>
      </c>
      <c r="J955" s="113" t="s">
        <v>1160</v>
      </c>
      <c r="K955" s="113" t="s">
        <v>1179</v>
      </c>
      <c r="L955" s="113" t="s">
        <v>3190</v>
      </c>
      <c r="M955" s="113" t="s">
        <v>1433</v>
      </c>
      <c r="N955" s="113" t="s">
        <v>3108</v>
      </c>
      <c r="O955" s="113" t="s">
        <v>2711</v>
      </c>
      <c r="P955" s="113" t="s">
        <v>2711</v>
      </c>
      <c r="Q955" s="113" t="s">
        <v>3106</v>
      </c>
      <c r="R955" s="113" t="s">
        <v>5053</v>
      </c>
      <c r="S955" s="114">
        <v>43313</v>
      </c>
      <c r="U955" s="114">
        <v>43312.689081169003</v>
      </c>
      <c r="V955" s="113" t="s">
        <v>4390</v>
      </c>
      <c r="W955" s="113" t="s">
        <v>4391</v>
      </c>
      <c r="X955" s="112" t="b">
        <v>0</v>
      </c>
      <c r="Y955" s="117"/>
    </row>
    <row r="956" spans="1:25" ht="14.6" hidden="1" x14ac:dyDescent="0.4">
      <c r="A956" s="113" t="s">
        <v>329</v>
      </c>
      <c r="B956" s="113" t="s">
        <v>330</v>
      </c>
      <c r="C956" s="113" t="s">
        <v>330</v>
      </c>
      <c r="D956" s="112" t="b">
        <f t="shared" si="14"/>
        <v>1</v>
      </c>
      <c r="E956" s="113" t="s">
        <v>3106</v>
      </c>
      <c r="F956" s="113" t="s">
        <v>1196</v>
      </c>
      <c r="G956" s="113" t="s">
        <v>1477</v>
      </c>
      <c r="H956" s="113" t="s">
        <v>3513</v>
      </c>
      <c r="I956" s="113" t="s">
        <v>4380</v>
      </c>
      <c r="J956" s="113" t="s">
        <v>1196</v>
      </c>
      <c r="K956" s="113" t="s">
        <v>1477</v>
      </c>
      <c r="L956" s="113" t="s">
        <v>3513</v>
      </c>
      <c r="M956" s="113" t="s">
        <v>1541</v>
      </c>
      <c r="N956" s="113" t="s">
        <v>3108</v>
      </c>
      <c r="O956" s="113" t="s">
        <v>2711</v>
      </c>
      <c r="P956" s="113" t="s">
        <v>2711</v>
      </c>
      <c r="Q956" s="113" t="s">
        <v>3106</v>
      </c>
      <c r="R956" s="113" t="s">
        <v>5054</v>
      </c>
      <c r="S956" s="114">
        <v>43313</v>
      </c>
      <c r="U956" s="114">
        <v>43312.689081169003</v>
      </c>
      <c r="V956" s="113" t="s">
        <v>4382</v>
      </c>
      <c r="W956" s="113" t="s">
        <v>4383</v>
      </c>
      <c r="X956" s="112" t="b">
        <v>1</v>
      </c>
    </row>
    <row r="957" spans="1:25" ht="14.6" hidden="1" x14ac:dyDescent="0.4">
      <c r="A957" s="113" t="s">
        <v>728</v>
      </c>
      <c r="B957" s="113" t="s">
        <v>729</v>
      </c>
      <c r="C957" s="113" t="s">
        <v>729</v>
      </c>
      <c r="D957" s="112" t="b">
        <f t="shared" si="14"/>
        <v>1</v>
      </c>
      <c r="E957" s="113" t="s">
        <v>3106</v>
      </c>
      <c r="F957" s="113" t="s">
        <v>1160</v>
      </c>
      <c r="G957" s="113" t="s">
        <v>1161</v>
      </c>
      <c r="H957" s="113" t="s">
        <v>3132</v>
      </c>
      <c r="I957" s="113" t="s">
        <v>5055</v>
      </c>
      <c r="J957" s="113" t="s">
        <v>1258</v>
      </c>
      <c r="K957" s="113" t="s">
        <v>1274</v>
      </c>
      <c r="L957" s="113" t="s">
        <v>3521</v>
      </c>
      <c r="M957" s="113" t="s">
        <v>2058</v>
      </c>
      <c r="N957" s="113" t="s">
        <v>3108</v>
      </c>
      <c r="O957" s="113" t="s">
        <v>2711</v>
      </c>
      <c r="P957" s="113" t="s">
        <v>2711</v>
      </c>
      <c r="Q957" s="113" t="s">
        <v>3106</v>
      </c>
      <c r="R957" s="113" t="s">
        <v>5056</v>
      </c>
      <c r="S957" s="114">
        <v>43313</v>
      </c>
      <c r="U957" s="114">
        <v>43312.689081169003</v>
      </c>
      <c r="V957" s="113" t="s">
        <v>5057</v>
      </c>
      <c r="W957" s="113" t="s">
        <v>5058</v>
      </c>
      <c r="X957" s="112" t="b">
        <v>1</v>
      </c>
    </row>
    <row r="958" spans="1:25" ht="14.6" hidden="1" x14ac:dyDescent="0.4">
      <c r="A958" s="113" t="s">
        <v>215</v>
      </c>
      <c r="B958" s="113" t="s">
        <v>216</v>
      </c>
      <c r="C958" s="113" t="s">
        <v>216</v>
      </c>
      <c r="D958" s="112" t="b">
        <f t="shared" si="14"/>
        <v>1</v>
      </c>
      <c r="E958" s="113" t="s">
        <v>3106</v>
      </c>
      <c r="F958" s="113" t="s">
        <v>1160</v>
      </c>
      <c r="G958" s="113" t="s">
        <v>1163</v>
      </c>
      <c r="H958" s="113" t="s">
        <v>3230</v>
      </c>
      <c r="I958" s="113" t="s">
        <v>5059</v>
      </c>
      <c r="J958" s="113" t="s">
        <v>1160</v>
      </c>
      <c r="K958" s="113" t="s">
        <v>1163</v>
      </c>
      <c r="L958" s="113" t="s">
        <v>3230</v>
      </c>
      <c r="M958" s="113" t="s">
        <v>1408</v>
      </c>
      <c r="N958" s="113" t="s">
        <v>3108</v>
      </c>
      <c r="O958" s="113" t="s">
        <v>2711</v>
      </c>
      <c r="P958" s="113" t="s">
        <v>2711</v>
      </c>
      <c r="Q958" s="113" t="s">
        <v>3106</v>
      </c>
      <c r="R958" s="113" t="s">
        <v>5060</v>
      </c>
      <c r="S958" s="114">
        <v>43313</v>
      </c>
      <c r="U958" s="114">
        <v>43312.689081169003</v>
      </c>
      <c r="V958" s="113" t="s">
        <v>5061</v>
      </c>
      <c r="W958" s="113" t="s">
        <v>4470</v>
      </c>
      <c r="X958" s="112" t="b">
        <v>0</v>
      </c>
      <c r="Y958" s="117"/>
    </row>
    <row r="959" spans="1:25" ht="14.6" hidden="1" x14ac:dyDescent="0.4">
      <c r="A959" s="113" t="s">
        <v>911</v>
      </c>
      <c r="B959" s="113" t="s">
        <v>912</v>
      </c>
      <c r="C959" s="113" t="s">
        <v>912</v>
      </c>
      <c r="D959" s="112" t="b">
        <f t="shared" si="14"/>
        <v>1</v>
      </c>
      <c r="E959" s="113" t="s">
        <v>3106</v>
      </c>
      <c r="F959" s="113" t="s">
        <v>1258</v>
      </c>
      <c r="G959" s="113" t="s">
        <v>1259</v>
      </c>
      <c r="H959" s="113" t="s">
        <v>3115</v>
      </c>
      <c r="I959" s="113" t="s">
        <v>4376</v>
      </c>
      <c r="J959" s="113" t="s">
        <v>1258</v>
      </c>
      <c r="K959" s="113" t="s">
        <v>1259</v>
      </c>
      <c r="L959" s="113" t="s">
        <v>3115</v>
      </c>
      <c r="M959" s="113" t="s">
        <v>2210</v>
      </c>
      <c r="N959" s="113" t="s">
        <v>3108</v>
      </c>
      <c r="O959" s="113" t="s">
        <v>2711</v>
      </c>
      <c r="P959" s="113" t="s">
        <v>2711</v>
      </c>
      <c r="Q959" s="113" t="s">
        <v>3106</v>
      </c>
      <c r="R959" s="113" t="s">
        <v>5062</v>
      </c>
      <c r="S959" s="114">
        <v>43313</v>
      </c>
      <c r="U959" s="114">
        <v>43312.689081169003</v>
      </c>
      <c r="V959" s="113" t="s">
        <v>4378</v>
      </c>
      <c r="W959" s="113" t="s">
        <v>4379</v>
      </c>
      <c r="X959" s="112" t="b">
        <v>1</v>
      </c>
      <c r="Y959" s="129" t="s">
        <v>1101</v>
      </c>
    </row>
    <row r="960" spans="1:25" ht="14.6" hidden="1" x14ac:dyDescent="0.4">
      <c r="A960" s="113" t="s">
        <v>722</v>
      </c>
      <c r="B960" s="113" t="s">
        <v>723</v>
      </c>
      <c r="C960" s="113" t="s">
        <v>723</v>
      </c>
      <c r="D960" s="112" t="b">
        <f t="shared" si="14"/>
        <v>1</v>
      </c>
      <c r="E960" s="113" t="s">
        <v>3106</v>
      </c>
      <c r="F960" s="113" t="s">
        <v>1196</v>
      </c>
      <c r="G960" s="113" t="s">
        <v>1197</v>
      </c>
      <c r="H960" s="113" t="s">
        <v>3202</v>
      </c>
      <c r="I960" s="113" t="s">
        <v>4371</v>
      </c>
      <c r="J960" s="113" t="s">
        <v>1196</v>
      </c>
      <c r="K960" s="113" t="s">
        <v>1197</v>
      </c>
      <c r="L960" s="113" t="s">
        <v>3202</v>
      </c>
      <c r="M960" s="113" t="s">
        <v>2048</v>
      </c>
      <c r="N960" s="113" t="s">
        <v>3108</v>
      </c>
      <c r="O960" s="113" t="s">
        <v>2711</v>
      </c>
      <c r="P960" s="113" t="s">
        <v>2711</v>
      </c>
      <c r="Q960" s="113" t="s">
        <v>3106</v>
      </c>
      <c r="R960" s="113" t="s">
        <v>5063</v>
      </c>
      <c r="S960" s="114">
        <v>43313</v>
      </c>
      <c r="U960" s="114">
        <v>43312.689081169003</v>
      </c>
      <c r="V960" s="113" t="s">
        <v>4373</v>
      </c>
      <c r="W960" s="113" t="s">
        <v>4374</v>
      </c>
      <c r="X960" s="112" t="b">
        <v>1</v>
      </c>
    </row>
    <row r="961" spans="1:25" ht="14.6" hidden="1" x14ac:dyDescent="0.4">
      <c r="A961" s="113" t="s">
        <v>357</v>
      </c>
      <c r="B961" s="113" t="s">
        <v>358</v>
      </c>
      <c r="C961" s="113" t="s">
        <v>358</v>
      </c>
      <c r="D961" s="112" t="b">
        <f t="shared" si="14"/>
        <v>1</v>
      </c>
      <c r="E961" s="113" t="s">
        <v>3106</v>
      </c>
      <c r="F961" s="113" t="s">
        <v>1258</v>
      </c>
      <c r="G961" s="113" t="s">
        <v>1338</v>
      </c>
      <c r="H961" s="113" t="s">
        <v>3377</v>
      </c>
      <c r="I961" s="113" t="s">
        <v>1564</v>
      </c>
      <c r="J961" s="113" t="s">
        <v>1258</v>
      </c>
      <c r="K961" s="113" t="s">
        <v>1338</v>
      </c>
      <c r="L961" s="113" t="s">
        <v>3377</v>
      </c>
      <c r="M961" s="113" t="s">
        <v>1564</v>
      </c>
      <c r="N961" s="113" t="s">
        <v>3108</v>
      </c>
      <c r="O961" s="113" t="s">
        <v>2711</v>
      </c>
      <c r="P961" s="113" t="s">
        <v>2711</v>
      </c>
      <c r="Q961" s="113" t="s">
        <v>3106</v>
      </c>
      <c r="R961" s="113" t="s">
        <v>5064</v>
      </c>
      <c r="S961" s="114">
        <v>43313</v>
      </c>
      <c r="U961" s="114">
        <v>43312.689081169003</v>
      </c>
      <c r="V961" s="113" t="s">
        <v>3601</v>
      </c>
      <c r="W961" s="113" t="s">
        <v>3602</v>
      </c>
      <c r="X961" s="112" t="b">
        <v>0</v>
      </c>
      <c r="Y961" s="117" t="s">
        <v>1054</v>
      </c>
    </row>
    <row r="962" spans="1:25" ht="14.6" hidden="1" x14ac:dyDescent="0.4">
      <c r="A962" s="113" t="s">
        <v>607</v>
      </c>
      <c r="B962" s="113" t="s">
        <v>608</v>
      </c>
      <c r="C962" s="113" t="s">
        <v>608</v>
      </c>
      <c r="D962" s="112" t="b">
        <f t="shared" si="14"/>
        <v>1</v>
      </c>
      <c r="E962" s="113" t="s">
        <v>3106</v>
      </c>
      <c r="F962" s="113" t="s">
        <v>1160</v>
      </c>
      <c r="G962" s="113" t="s">
        <v>1246</v>
      </c>
      <c r="H962" s="113" t="s">
        <v>3107</v>
      </c>
      <c r="I962" s="113" t="s">
        <v>3597</v>
      </c>
      <c r="J962" s="113" t="s">
        <v>1160</v>
      </c>
      <c r="K962" s="113" t="s">
        <v>1179</v>
      </c>
      <c r="L962" s="113" t="s">
        <v>3190</v>
      </c>
      <c r="M962" s="113" t="s">
        <v>1803</v>
      </c>
      <c r="N962" s="113" t="s">
        <v>3108</v>
      </c>
      <c r="O962" s="113" t="s">
        <v>2711</v>
      </c>
      <c r="P962" s="113" t="s">
        <v>2711</v>
      </c>
      <c r="Q962" s="113" t="s">
        <v>3106</v>
      </c>
      <c r="R962" s="113" t="s">
        <v>5065</v>
      </c>
      <c r="S962" s="114">
        <v>43313</v>
      </c>
      <c r="U962" s="114">
        <v>43312.689081169003</v>
      </c>
      <c r="V962" s="113"/>
      <c r="W962" s="113" t="s">
        <v>3599</v>
      </c>
      <c r="X962" s="112" t="b">
        <v>1</v>
      </c>
      <c r="Y962" s="112" t="s">
        <v>1054</v>
      </c>
    </row>
    <row r="963" spans="1:25" ht="14.6" hidden="1" x14ac:dyDescent="0.4">
      <c r="A963" s="113" t="s">
        <v>130</v>
      </c>
      <c r="B963" s="113" t="s">
        <v>131</v>
      </c>
      <c r="C963" s="113" t="s">
        <v>131</v>
      </c>
      <c r="D963" s="112" t="b">
        <f t="shared" ref="D963:D1026" si="15">B963=C963</f>
        <v>1</v>
      </c>
      <c r="E963" s="113" t="s">
        <v>3106</v>
      </c>
      <c r="F963" s="113" t="s">
        <v>1160</v>
      </c>
      <c r="G963" s="113" t="s">
        <v>1161</v>
      </c>
      <c r="H963" s="113" t="s">
        <v>3132</v>
      </c>
      <c r="I963" s="113" t="s">
        <v>4364</v>
      </c>
      <c r="J963" s="113" t="s">
        <v>1160</v>
      </c>
      <c r="K963" s="113" t="s">
        <v>1161</v>
      </c>
      <c r="L963" s="113" t="s">
        <v>3132</v>
      </c>
      <c r="M963" s="113" t="s">
        <v>1306</v>
      </c>
      <c r="N963" s="113" t="s">
        <v>3108</v>
      </c>
      <c r="O963" s="113" t="s">
        <v>2711</v>
      </c>
      <c r="P963" s="113" t="s">
        <v>2711</v>
      </c>
      <c r="Q963" s="113" t="s">
        <v>3106</v>
      </c>
      <c r="R963" s="113" t="s">
        <v>5066</v>
      </c>
      <c r="S963" s="114">
        <v>43313</v>
      </c>
      <c r="U963" s="114">
        <v>43312.689081169003</v>
      </c>
      <c r="V963" s="113" t="s">
        <v>4366</v>
      </c>
      <c r="W963" s="113" t="s">
        <v>4367</v>
      </c>
      <c r="X963" s="112" t="b">
        <v>0</v>
      </c>
      <c r="Y963" s="117" t="s">
        <v>1089</v>
      </c>
    </row>
    <row r="964" spans="1:25" ht="14.6" hidden="1" x14ac:dyDescent="0.4">
      <c r="A964" s="113" t="s">
        <v>738</v>
      </c>
      <c r="B964" s="113" t="s">
        <v>739</v>
      </c>
      <c r="C964" s="113" t="s">
        <v>739</v>
      </c>
      <c r="D964" s="112" t="b">
        <f t="shared" si="15"/>
        <v>1</v>
      </c>
      <c r="E964" s="113" t="s">
        <v>3106</v>
      </c>
      <c r="F964" s="113" t="s">
        <v>1160</v>
      </c>
      <c r="G964" s="113" t="s">
        <v>1161</v>
      </c>
      <c r="H964" s="113" t="s">
        <v>3132</v>
      </c>
      <c r="I964" s="113" t="s">
        <v>3251</v>
      </c>
      <c r="J964" s="113" t="s">
        <v>1372</v>
      </c>
      <c r="K964" s="113" t="s">
        <v>1718</v>
      </c>
      <c r="L964" s="113" t="s">
        <v>3252</v>
      </c>
      <c r="M964" s="113" t="s">
        <v>2071</v>
      </c>
      <c r="N964" s="113" t="s">
        <v>3108</v>
      </c>
      <c r="O964" s="113" t="s">
        <v>2711</v>
      </c>
      <c r="P964" s="113" t="s">
        <v>2711</v>
      </c>
      <c r="Q964" s="113" t="s">
        <v>3106</v>
      </c>
      <c r="R964" s="113" t="s">
        <v>5067</v>
      </c>
      <c r="S964" s="114">
        <v>43313</v>
      </c>
      <c r="U964" s="114">
        <v>43312.689081169003</v>
      </c>
      <c r="V964" s="113" t="s">
        <v>3254</v>
      </c>
      <c r="W964" s="113" t="s">
        <v>3255</v>
      </c>
      <c r="X964" s="112" t="b">
        <v>1</v>
      </c>
    </row>
    <row r="965" spans="1:25" ht="14.6" hidden="1" x14ac:dyDescent="0.4">
      <c r="A965" s="113" t="s">
        <v>391</v>
      </c>
      <c r="B965" s="113" t="s">
        <v>392</v>
      </c>
      <c r="C965" s="113" t="s">
        <v>392</v>
      </c>
      <c r="D965" s="112" t="b">
        <f t="shared" si="15"/>
        <v>1</v>
      </c>
      <c r="E965" s="113" t="s">
        <v>3106</v>
      </c>
      <c r="F965" s="113" t="s">
        <v>1196</v>
      </c>
      <c r="G965" s="113" t="s">
        <v>1595</v>
      </c>
      <c r="H965" s="113" t="s">
        <v>3515</v>
      </c>
      <c r="I965" s="113" t="s">
        <v>1599</v>
      </c>
      <c r="J965" s="113" t="s">
        <v>1196</v>
      </c>
      <c r="K965" s="113" t="s">
        <v>1595</v>
      </c>
      <c r="L965" s="113" t="s">
        <v>3515</v>
      </c>
      <c r="M965" s="113" t="s">
        <v>1599</v>
      </c>
      <c r="N965" s="113" t="s">
        <v>3108</v>
      </c>
      <c r="O965" s="113" t="s">
        <v>2711</v>
      </c>
      <c r="P965" s="113" t="s">
        <v>2711</v>
      </c>
      <c r="Q965" s="113" t="s">
        <v>3106</v>
      </c>
      <c r="R965" s="113" t="s">
        <v>5068</v>
      </c>
      <c r="S965" s="114">
        <v>43313</v>
      </c>
      <c r="U965" s="114">
        <v>43312.689081169003</v>
      </c>
      <c r="V965" s="113" t="s">
        <v>3517</v>
      </c>
      <c r="W965" s="113" t="s">
        <v>3518</v>
      </c>
      <c r="X965" s="112" t="b">
        <v>1</v>
      </c>
    </row>
    <row r="966" spans="1:25" ht="14.6" hidden="1" x14ac:dyDescent="0.4">
      <c r="A966" s="113" t="s">
        <v>559</v>
      </c>
      <c r="B966" s="113" t="s">
        <v>560</v>
      </c>
      <c r="C966" s="113" t="s">
        <v>560</v>
      </c>
      <c r="D966" s="112" t="b">
        <f t="shared" si="15"/>
        <v>1</v>
      </c>
      <c r="E966" s="113" t="s">
        <v>3106</v>
      </c>
      <c r="F966" s="113" t="s">
        <v>1160</v>
      </c>
      <c r="G966" s="113" t="s">
        <v>1166</v>
      </c>
      <c r="H966" s="113" t="s">
        <v>3128</v>
      </c>
      <c r="I966" s="113" t="s">
        <v>4332</v>
      </c>
      <c r="J966" s="113" t="s">
        <v>1160</v>
      </c>
      <c r="K966" s="113" t="s">
        <v>1166</v>
      </c>
      <c r="L966" s="113" t="s">
        <v>3128</v>
      </c>
      <c r="M966" s="113" t="s">
        <v>1757</v>
      </c>
      <c r="N966" s="113" t="s">
        <v>3108</v>
      </c>
      <c r="O966" s="113" t="s">
        <v>2711</v>
      </c>
      <c r="P966" s="113" t="s">
        <v>2711</v>
      </c>
      <c r="Q966" s="113" t="s">
        <v>3106</v>
      </c>
      <c r="R966" s="113" t="s">
        <v>5069</v>
      </c>
      <c r="S966" s="114">
        <v>43313</v>
      </c>
      <c r="U966" s="114">
        <v>43312.689081169003</v>
      </c>
      <c r="V966" s="113" t="s">
        <v>4334</v>
      </c>
      <c r="W966" s="113" t="s">
        <v>4335</v>
      </c>
      <c r="X966" s="112" t="b">
        <v>1</v>
      </c>
      <c r="Y966" s="129" t="s">
        <v>1101</v>
      </c>
    </row>
    <row r="967" spans="1:25" ht="14.6" hidden="1" x14ac:dyDescent="0.4">
      <c r="A967" s="113" t="s">
        <v>699</v>
      </c>
      <c r="B967" s="113" t="s">
        <v>701</v>
      </c>
      <c r="C967" s="113" t="s">
        <v>701</v>
      </c>
      <c r="D967" s="112" t="b">
        <f t="shared" si="15"/>
        <v>1</v>
      </c>
      <c r="E967" s="113" t="s">
        <v>3106</v>
      </c>
      <c r="F967" s="113" t="s">
        <v>1160</v>
      </c>
      <c r="G967" s="113" t="s">
        <v>1161</v>
      </c>
      <c r="H967" s="113" t="s">
        <v>3132</v>
      </c>
      <c r="I967" s="113" t="s">
        <v>3133</v>
      </c>
      <c r="J967" s="113" t="s">
        <v>1367</v>
      </c>
      <c r="K967" s="113" t="s">
        <v>1607</v>
      </c>
      <c r="L967" s="113" t="s">
        <v>3670</v>
      </c>
      <c r="M967" s="113" t="s">
        <v>2015</v>
      </c>
      <c r="N967" s="113" t="s">
        <v>3108</v>
      </c>
      <c r="O967" s="113" t="s">
        <v>2711</v>
      </c>
      <c r="P967" s="113" t="s">
        <v>2711</v>
      </c>
      <c r="Q967" s="113" t="s">
        <v>3106</v>
      </c>
      <c r="R967" s="113" t="s">
        <v>5070</v>
      </c>
      <c r="S967" s="114">
        <v>43313</v>
      </c>
      <c r="U967" s="114">
        <v>43312.689081169003</v>
      </c>
      <c r="V967" s="113" t="s">
        <v>3136</v>
      </c>
      <c r="W967" s="113" t="s">
        <v>3137</v>
      </c>
      <c r="X967" s="112" t="b">
        <v>1</v>
      </c>
      <c r="Y967" s="112" t="s">
        <v>1054</v>
      </c>
    </row>
    <row r="968" spans="1:25" ht="14.6" hidden="1" x14ac:dyDescent="0.4">
      <c r="A968" s="113" t="s">
        <v>699</v>
      </c>
      <c r="B968" s="113" t="s">
        <v>702</v>
      </c>
      <c r="C968" s="113" t="s">
        <v>701</v>
      </c>
      <c r="D968" s="112" t="b">
        <f t="shared" si="15"/>
        <v>0</v>
      </c>
      <c r="E968" s="113" t="s">
        <v>3106</v>
      </c>
      <c r="F968" s="113" t="s">
        <v>1160</v>
      </c>
      <c r="G968" s="113" t="s">
        <v>1161</v>
      </c>
      <c r="H968" s="113" t="s">
        <v>3132</v>
      </c>
      <c r="I968" s="113" t="s">
        <v>3133</v>
      </c>
      <c r="J968" s="113" t="s">
        <v>1452</v>
      </c>
      <c r="K968" s="113" t="s">
        <v>1615</v>
      </c>
      <c r="L968" s="113" t="s">
        <v>3872</v>
      </c>
      <c r="M968" s="113" t="s">
        <v>2027</v>
      </c>
      <c r="N968" s="113" t="s">
        <v>3108</v>
      </c>
      <c r="O968" s="113" t="s">
        <v>2711</v>
      </c>
      <c r="P968" s="113" t="s">
        <v>2711</v>
      </c>
      <c r="Q968" s="113" t="s">
        <v>3106</v>
      </c>
      <c r="R968" s="113" t="s">
        <v>5070</v>
      </c>
      <c r="S968" s="114">
        <v>43313</v>
      </c>
      <c r="U968" s="114">
        <v>43312.689081169003</v>
      </c>
      <c r="V968" s="113" t="s">
        <v>3136</v>
      </c>
      <c r="W968" s="113" t="s">
        <v>3137</v>
      </c>
      <c r="X968" s="112" t="b">
        <v>0</v>
      </c>
      <c r="Y968" s="112" t="s">
        <v>1054</v>
      </c>
    </row>
    <row r="969" spans="1:25" ht="14.6" hidden="1" x14ac:dyDescent="0.4">
      <c r="A969" s="113" t="s">
        <v>699</v>
      </c>
      <c r="B969" s="113" t="s">
        <v>701</v>
      </c>
      <c r="C969" s="113" t="s">
        <v>701</v>
      </c>
      <c r="D969" s="112" t="b">
        <f t="shared" si="15"/>
        <v>1</v>
      </c>
      <c r="E969" s="113" t="s">
        <v>3106</v>
      </c>
      <c r="F969" s="113" t="s">
        <v>1160</v>
      </c>
      <c r="G969" s="113" t="s">
        <v>1161</v>
      </c>
      <c r="H969" s="113" t="s">
        <v>3132</v>
      </c>
      <c r="I969" s="113" t="s">
        <v>3133</v>
      </c>
      <c r="J969" s="113" t="s">
        <v>1452</v>
      </c>
      <c r="K969" s="113" t="s">
        <v>1532</v>
      </c>
      <c r="L969" s="113" t="s">
        <v>3138</v>
      </c>
      <c r="M969" s="113" t="s">
        <v>2011</v>
      </c>
      <c r="N969" s="113" t="s">
        <v>3108</v>
      </c>
      <c r="O969" s="113" t="s">
        <v>2711</v>
      </c>
      <c r="P969" s="113" t="s">
        <v>2711</v>
      </c>
      <c r="Q969" s="113" t="s">
        <v>3106</v>
      </c>
      <c r="R969" s="113" t="s">
        <v>5070</v>
      </c>
      <c r="S969" s="114">
        <v>43313</v>
      </c>
      <c r="U969" s="114">
        <v>43312.689081169003</v>
      </c>
      <c r="V969" s="113" t="s">
        <v>3136</v>
      </c>
      <c r="W969" s="113" t="s">
        <v>3137</v>
      </c>
      <c r="X969" s="112" t="b">
        <v>1</v>
      </c>
      <c r="Y969" s="112" t="s">
        <v>1054</v>
      </c>
    </row>
    <row r="970" spans="1:25" ht="14.6" hidden="1" x14ac:dyDescent="0.4">
      <c r="A970" s="113" t="s">
        <v>699</v>
      </c>
      <c r="B970" s="113" t="s">
        <v>704</v>
      </c>
      <c r="C970" s="113" t="s">
        <v>701</v>
      </c>
      <c r="D970" s="112" t="b">
        <f t="shared" si="15"/>
        <v>0</v>
      </c>
      <c r="E970" s="113" t="s">
        <v>3106</v>
      </c>
      <c r="F970" s="113" t="s">
        <v>1160</v>
      </c>
      <c r="G970" s="113" t="s">
        <v>1161</v>
      </c>
      <c r="H970" s="113" t="s">
        <v>3132</v>
      </c>
      <c r="I970" s="113" t="s">
        <v>3133</v>
      </c>
      <c r="J970" s="113" t="s">
        <v>1452</v>
      </c>
      <c r="K970" s="113" t="s">
        <v>1687</v>
      </c>
      <c r="L970" s="113" t="s">
        <v>3166</v>
      </c>
      <c r="M970" s="113" t="s">
        <v>2010</v>
      </c>
      <c r="N970" s="113" t="s">
        <v>3108</v>
      </c>
      <c r="O970" s="113" t="s">
        <v>2711</v>
      </c>
      <c r="P970" s="113" t="s">
        <v>2711</v>
      </c>
      <c r="Q970" s="113" t="s">
        <v>3106</v>
      </c>
      <c r="R970" s="113" t="s">
        <v>5070</v>
      </c>
      <c r="S970" s="114">
        <v>43313</v>
      </c>
      <c r="U970" s="114">
        <v>43312.689081169003</v>
      </c>
      <c r="V970" s="113" t="s">
        <v>3136</v>
      </c>
      <c r="W970" s="113" t="s">
        <v>3137</v>
      </c>
      <c r="X970" s="112" t="b">
        <v>1</v>
      </c>
      <c r="Y970" s="112" t="s">
        <v>1054</v>
      </c>
    </row>
    <row r="971" spans="1:25" ht="14.6" hidden="1" x14ac:dyDescent="0.4">
      <c r="A971" s="113" t="s">
        <v>699</v>
      </c>
      <c r="B971" s="113" t="s">
        <v>701</v>
      </c>
      <c r="C971" s="113" t="s">
        <v>701</v>
      </c>
      <c r="D971" s="112" t="b">
        <f t="shared" si="15"/>
        <v>1</v>
      </c>
      <c r="E971" s="113" t="s">
        <v>3106</v>
      </c>
      <c r="F971" s="113" t="s">
        <v>1160</v>
      </c>
      <c r="G971" s="113" t="s">
        <v>1161</v>
      </c>
      <c r="H971" s="113" t="s">
        <v>3132</v>
      </c>
      <c r="I971" s="113" t="s">
        <v>3133</v>
      </c>
      <c r="J971" s="113" t="s">
        <v>1452</v>
      </c>
      <c r="K971" s="113" t="s">
        <v>1615</v>
      </c>
      <c r="L971" s="113" t="s">
        <v>3872</v>
      </c>
      <c r="M971" s="113" t="s">
        <v>2007</v>
      </c>
      <c r="N971" s="113" t="s">
        <v>3108</v>
      </c>
      <c r="O971" s="113" t="s">
        <v>2711</v>
      </c>
      <c r="P971" s="113" t="s">
        <v>2711</v>
      </c>
      <c r="Q971" s="113" t="s">
        <v>3106</v>
      </c>
      <c r="R971" s="113" t="s">
        <v>5070</v>
      </c>
      <c r="S971" s="114">
        <v>43313</v>
      </c>
      <c r="U971" s="114">
        <v>43312.689081169003</v>
      </c>
      <c r="V971" s="113" t="s">
        <v>3136</v>
      </c>
      <c r="W971" s="113" t="s">
        <v>3137</v>
      </c>
      <c r="X971" s="112" t="b">
        <v>1</v>
      </c>
      <c r="Y971" s="112" t="s">
        <v>1054</v>
      </c>
    </row>
    <row r="972" spans="1:25" ht="14.6" hidden="1" x14ac:dyDescent="0.4">
      <c r="A972" s="113" t="s">
        <v>699</v>
      </c>
      <c r="B972" s="113" t="s">
        <v>700</v>
      </c>
      <c r="C972" s="113" t="s">
        <v>701</v>
      </c>
      <c r="D972" s="112" t="b">
        <f t="shared" si="15"/>
        <v>0</v>
      </c>
      <c r="E972" s="113" t="s">
        <v>3106</v>
      </c>
      <c r="F972" s="113" t="s">
        <v>1160</v>
      </c>
      <c r="G972" s="113" t="s">
        <v>1161</v>
      </c>
      <c r="H972" s="113" t="s">
        <v>3132</v>
      </c>
      <c r="I972" s="113" t="s">
        <v>3133</v>
      </c>
      <c r="J972" s="113" t="s">
        <v>1452</v>
      </c>
      <c r="K972" s="113" t="s">
        <v>2003</v>
      </c>
      <c r="L972" s="113" t="s">
        <v>3817</v>
      </c>
      <c r="M972" s="113" t="s">
        <v>2004</v>
      </c>
      <c r="N972" s="113" t="s">
        <v>3108</v>
      </c>
      <c r="O972" s="113" t="s">
        <v>2711</v>
      </c>
      <c r="P972" s="113" t="s">
        <v>2711</v>
      </c>
      <c r="Q972" s="113" t="s">
        <v>3106</v>
      </c>
      <c r="R972" s="113" t="s">
        <v>5070</v>
      </c>
      <c r="S972" s="114">
        <v>43313</v>
      </c>
      <c r="U972" s="114">
        <v>43312.689081169003</v>
      </c>
      <c r="V972" s="113" t="s">
        <v>3136</v>
      </c>
      <c r="W972" s="113" t="s">
        <v>3137</v>
      </c>
      <c r="X972" s="112" t="b">
        <v>1</v>
      </c>
      <c r="Y972" s="112" t="s">
        <v>1054</v>
      </c>
    </row>
    <row r="973" spans="1:25" ht="14.6" hidden="1" x14ac:dyDescent="0.4">
      <c r="A973" s="113" t="s">
        <v>699</v>
      </c>
      <c r="B973" s="113" t="s">
        <v>701</v>
      </c>
      <c r="C973" s="113" t="s">
        <v>701</v>
      </c>
      <c r="D973" s="112" t="b">
        <f t="shared" si="15"/>
        <v>1</v>
      </c>
      <c r="E973" s="113" t="s">
        <v>3106</v>
      </c>
      <c r="F973" s="113" t="s">
        <v>1160</v>
      </c>
      <c r="G973" s="113" t="s">
        <v>1161</v>
      </c>
      <c r="H973" s="113" t="s">
        <v>3132</v>
      </c>
      <c r="I973" s="113" t="s">
        <v>3133</v>
      </c>
      <c r="J973" s="113" t="s">
        <v>1196</v>
      </c>
      <c r="K973" s="113" t="s">
        <v>1197</v>
      </c>
      <c r="L973" s="113" t="s">
        <v>3202</v>
      </c>
      <c r="M973" s="113" t="s">
        <v>2026</v>
      </c>
      <c r="N973" s="113" t="s">
        <v>3108</v>
      </c>
      <c r="O973" s="113" t="s">
        <v>2711</v>
      </c>
      <c r="P973" s="113" t="s">
        <v>2711</v>
      </c>
      <c r="Q973" s="113" t="s">
        <v>3106</v>
      </c>
      <c r="R973" s="113" t="s">
        <v>5070</v>
      </c>
      <c r="S973" s="114">
        <v>43313</v>
      </c>
      <c r="U973" s="114">
        <v>43312.689081169003</v>
      </c>
      <c r="V973" s="113" t="s">
        <v>3136</v>
      </c>
      <c r="W973" s="113" t="s">
        <v>3137</v>
      </c>
      <c r="X973" s="112" t="b">
        <v>1</v>
      </c>
      <c r="Y973" s="112" t="s">
        <v>1054</v>
      </c>
    </row>
    <row r="974" spans="1:25" ht="14.6" hidden="1" x14ac:dyDescent="0.4">
      <c r="A974" s="113" t="s">
        <v>699</v>
      </c>
      <c r="B974" s="113" t="s">
        <v>701</v>
      </c>
      <c r="C974" s="113" t="s">
        <v>701</v>
      </c>
      <c r="D974" s="112" t="b">
        <f t="shared" si="15"/>
        <v>1</v>
      </c>
      <c r="E974" s="113" t="s">
        <v>3106</v>
      </c>
      <c r="F974" s="113" t="s">
        <v>1160</v>
      </c>
      <c r="G974" s="113" t="s">
        <v>1161</v>
      </c>
      <c r="H974" s="113" t="s">
        <v>3132</v>
      </c>
      <c r="I974" s="113" t="s">
        <v>3133</v>
      </c>
      <c r="J974" s="113" t="s">
        <v>1452</v>
      </c>
      <c r="K974" s="113" t="s">
        <v>1615</v>
      </c>
      <c r="L974" s="113" t="s">
        <v>3872</v>
      </c>
      <c r="M974" s="113" t="s">
        <v>2008</v>
      </c>
      <c r="N974" s="113" t="s">
        <v>3108</v>
      </c>
      <c r="O974" s="113" t="s">
        <v>2711</v>
      </c>
      <c r="P974" s="113" t="s">
        <v>2711</v>
      </c>
      <c r="Q974" s="113" t="s">
        <v>3106</v>
      </c>
      <c r="R974" s="113" t="s">
        <v>5070</v>
      </c>
      <c r="S974" s="114">
        <v>43313</v>
      </c>
      <c r="U974" s="114">
        <v>43312.689081169003</v>
      </c>
      <c r="V974" s="113" t="s">
        <v>3136</v>
      </c>
      <c r="W974" s="113" t="s">
        <v>3137</v>
      </c>
      <c r="X974" s="112" t="b">
        <v>1</v>
      </c>
      <c r="Y974" s="112" t="s">
        <v>1054</v>
      </c>
    </row>
    <row r="975" spans="1:25" ht="14.6" hidden="1" x14ac:dyDescent="0.4">
      <c r="A975" s="113" t="s">
        <v>699</v>
      </c>
      <c r="B975" s="113" t="s">
        <v>701</v>
      </c>
      <c r="C975" s="113" t="s">
        <v>701</v>
      </c>
      <c r="D975" s="112" t="b">
        <f t="shared" si="15"/>
        <v>1</v>
      </c>
      <c r="E975" s="113" t="s">
        <v>3106</v>
      </c>
      <c r="F975" s="113" t="s">
        <v>1160</v>
      </c>
      <c r="G975" s="113" t="s">
        <v>1161</v>
      </c>
      <c r="H975" s="113" t="s">
        <v>3132</v>
      </c>
      <c r="I975" s="113" t="s">
        <v>3133</v>
      </c>
      <c r="J975" s="113" t="s">
        <v>1587</v>
      </c>
      <c r="K975" s="113" t="s">
        <v>1666</v>
      </c>
      <c r="L975" s="113" t="s">
        <v>4339</v>
      </c>
      <c r="M975" s="113" t="s">
        <v>4340</v>
      </c>
      <c r="N975" s="113" t="s">
        <v>3108</v>
      </c>
      <c r="O975" s="113" t="s">
        <v>2711</v>
      </c>
      <c r="P975" s="113" t="s">
        <v>2711</v>
      </c>
      <c r="Q975" s="113" t="s">
        <v>3106</v>
      </c>
      <c r="R975" s="113" t="s">
        <v>5070</v>
      </c>
      <c r="S975" s="114">
        <v>43313</v>
      </c>
      <c r="U975" s="114">
        <v>43312.689081169003</v>
      </c>
      <c r="V975" s="113" t="s">
        <v>3136</v>
      </c>
      <c r="W975" s="113" t="s">
        <v>3137</v>
      </c>
      <c r="X975" s="112" t="b">
        <v>1</v>
      </c>
      <c r="Y975" s="112" t="s">
        <v>1054</v>
      </c>
    </row>
    <row r="976" spans="1:25" ht="14.6" hidden="1" x14ac:dyDescent="0.4">
      <c r="A976" s="113" t="s">
        <v>699</v>
      </c>
      <c r="B976" s="113" t="s">
        <v>701</v>
      </c>
      <c r="C976" s="113" t="s">
        <v>701</v>
      </c>
      <c r="D976" s="112" t="b">
        <f t="shared" si="15"/>
        <v>1</v>
      </c>
      <c r="E976" s="113" t="s">
        <v>3106</v>
      </c>
      <c r="F976" s="113" t="s">
        <v>1160</v>
      </c>
      <c r="G976" s="113" t="s">
        <v>1161</v>
      </c>
      <c r="H976" s="113" t="s">
        <v>3132</v>
      </c>
      <c r="I976" s="113" t="s">
        <v>3133</v>
      </c>
      <c r="J976" s="113" t="s">
        <v>1452</v>
      </c>
      <c r="K976" s="113" t="s">
        <v>2005</v>
      </c>
      <c r="L976" s="113" t="s">
        <v>4341</v>
      </c>
      <c r="M976" s="113" t="s">
        <v>2006</v>
      </c>
      <c r="N976" s="113" t="s">
        <v>3108</v>
      </c>
      <c r="O976" s="113" t="s">
        <v>2711</v>
      </c>
      <c r="P976" s="113" t="s">
        <v>2711</v>
      </c>
      <c r="Q976" s="113" t="s">
        <v>3106</v>
      </c>
      <c r="R976" s="113" t="s">
        <v>5070</v>
      </c>
      <c r="S976" s="114">
        <v>43313</v>
      </c>
      <c r="U976" s="114">
        <v>43312.689081169003</v>
      </c>
      <c r="V976" s="113" t="s">
        <v>3136</v>
      </c>
      <c r="W976" s="113" t="s">
        <v>3137</v>
      </c>
      <c r="X976" s="112" t="b">
        <v>1</v>
      </c>
      <c r="Y976" s="112" t="s">
        <v>1054</v>
      </c>
    </row>
    <row r="977" spans="1:25" ht="14.6" hidden="1" x14ac:dyDescent="0.4">
      <c r="A977" s="113" t="s">
        <v>699</v>
      </c>
      <c r="B977" s="113" t="s">
        <v>701</v>
      </c>
      <c r="C977" s="113" t="s">
        <v>701</v>
      </c>
      <c r="D977" s="112" t="b">
        <f t="shared" si="15"/>
        <v>1</v>
      </c>
      <c r="E977" s="113" t="s">
        <v>3106</v>
      </c>
      <c r="F977" s="113" t="s">
        <v>1160</v>
      </c>
      <c r="G977" s="113" t="s">
        <v>1161</v>
      </c>
      <c r="H977" s="113" t="s">
        <v>3132</v>
      </c>
      <c r="I977" s="113" t="s">
        <v>3133</v>
      </c>
      <c r="J977" s="113" t="s">
        <v>1196</v>
      </c>
      <c r="K977" s="113" t="s">
        <v>1675</v>
      </c>
      <c r="L977" s="113" t="s">
        <v>4345</v>
      </c>
      <c r="M977" s="113" t="s">
        <v>4346</v>
      </c>
      <c r="N977" s="113" t="s">
        <v>3108</v>
      </c>
      <c r="O977" s="113" t="s">
        <v>2711</v>
      </c>
      <c r="P977" s="113" t="s">
        <v>2711</v>
      </c>
      <c r="Q977" s="113" t="s">
        <v>3106</v>
      </c>
      <c r="R977" s="113" t="s">
        <v>5070</v>
      </c>
      <c r="S977" s="114">
        <v>43313</v>
      </c>
      <c r="U977" s="114">
        <v>43312.689081169003</v>
      </c>
      <c r="V977" s="113" t="s">
        <v>3136</v>
      </c>
      <c r="W977" s="113" t="s">
        <v>3137</v>
      </c>
      <c r="X977" s="112" t="b">
        <v>1</v>
      </c>
      <c r="Y977" s="112" t="s">
        <v>1054</v>
      </c>
    </row>
    <row r="978" spans="1:25" ht="14.6" hidden="1" x14ac:dyDescent="0.4">
      <c r="A978" s="113" t="s">
        <v>699</v>
      </c>
      <c r="B978" s="113" t="s">
        <v>701</v>
      </c>
      <c r="C978" s="113" t="s">
        <v>701</v>
      </c>
      <c r="D978" s="112" t="b">
        <f t="shared" si="15"/>
        <v>1</v>
      </c>
      <c r="E978" s="113" t="s">
        <v>3106</v>
      </c>
      <c r="F978" s="113" t="s">
        <v>1160</v>
      </c>
      <c r="G978" s="113" t="s">
        <v>1161</v>
      </c>
      <c r="H978" s="113" t="s">
        <v>3132</v>
      </c>
      <c r="I978" s="113" t="s">
        <v>3133</v>
      </c>
      <c r="J978" s="113" t="s">
        <v>1587</v>
      </c>
      <c r="K978" s="113" t="s">
        <v>1650</v>
      </c>
      <c r="L978" s="113" t="s">
        <v>4343</v>
      </c>
      <c r="M978" s="113" t="s">
        <v>4344</v>
      </c>
      <c r="N978" s="113" t="s">
        <v>3108</v>
      </c>
      <c r="O978" s="113" t="s">
        <v>2711</v>
      </c>
      <c r="P978" s="113" t="s">
        <v>2711</v>
      </c>
      <c r="Q978" s="113" t="s">
        <v>3106</v>
      </c>
      <c r="R978" s="113" t="s">
        <v>5070</v>
      </c>
      <c r="S978" s="114">
        <v>43313</v>
      </c>
      <c r="U978" s="114">
        <v>43312.689081169003</v>
      </c>
      <c r="V978" s="113" t="s">
        <v>3136</v>
      </c>
      <c r="W978" s="113" t="s">
        <v>3137</v>
      </c>
      <c r="X978" s="112" t="b">
        <v>1</v>
      </c>
      <c r="Y978" s="112" t="s">
        <v>1054</v>
      </c>
    </row>
    <row r="979" spans="1:25" ht="14.6" hidden="1" x14ac:dyDescent="0.4">
      <c r="A979" s="113" t="s">
        <v>699</v>
      </c>
      <c r="B979" s="113" t="s">
        <v>701</v>
      </c>
      <c r="C979" s="113" t="s">
        <v>701</v>
      </c>
      <c r="D979" s="112" t="b">
        <f t="shared" si="15"/>
        <v>1</v>
      </c>
      <c r="E979" s="113" t="s">
        <v>3106</v>
      </c>
      <c r="F979" s="113" t="s">
        <v>1160</v>
      </c>
      <c r="G979" s="113" t="s">
        <v>1161</v>
      </c>
      <c r="H979" s="113" t="s">
        <v>3132</v>
      </c>
      <c r="I979" s="113" t="s">
        <v>3133</v>
      </c>
      <c r="J979" s="113" t="s">
        <v>1452</v>
      </c>
      <c r="K979" s="113" t="s">
        <v>1687</v>
      </c>
      <c r="L979" s="113" t="s">
        <v>3166</v>
      </c>
      <c r="M979" s="113" t="s">
        <v>2009</v>
      </c>
      <c r="N979" s="113" t="s">
        <v>3108</v>
      </c>
      <c r="O979" s="113" t="s">
        <v>2711</v>
      </c>
      <c r="P979" s="113" t="s">
        <v>2711</v>
      </c>
      <c r="Q979" s="113" t="s">
        <v>3106</v>
      </c>
      <c r="R979" s="113" t="s">
        <v>5070</v>
      </c>
      <c r="S979" s="114">
        <v>43313</v>
      </c>
      <c r="U979" s="114">
        <v>43312.689081169003</v>
      </c>
      <c r="V979" s="113" t="s">
        <v>3136</v>
      </c>
      <c r="W979" s="113" t="s">
        <v>3137</v>
      </c>
      <c r="X979" s="112" t="b">
        <v>1</v>
      </c>
      <c r="Y979" s="112" t="s">
        <v>1054</v>
      </c>
    </row>
    <row r="980" spans="1:25" ht="14.6" hidden="1" x14ac:dyDescent="0.4">
      <c r="A980" s="113" t="s">
        <v>699</v>
      </c>
      <c r="B980" s="113" t="s">
        <v>701</v>
      </c>
      <c r="C980" s="113" t="s">
        <v>701</v>
      </c>
      <c r="D980" s="112" t="b">
        <f t="shared" si="15"/>
        <v>1</v>
      </c>
      <c r="E980" s="113" t="s">
        <v>3106</v>
      </c>
      <c r="F980" s="113" t="s">
        <v>1160</v>
      </c>
      <c r="G980" s="113" t="s">
        <v>1161</v>
      </c>
      <c r="H980" s="113" t="s">
        <v>3132</v>
      </c>
      <c r="I980" s="113" t="s">
        <v>3133</v>
      </c>
      <c r="J980" s="113" t="s">
        <v>1591</v>
      </c>
      <c r="K980" s="113" t="s">
        <v>1655</v>
      </c>
      <c r="L980" s="113" t="s">
        <v>3972</v>
      </c>
      <c r="M980" s="113" t="s">
        <v>4342</v>
      </c>
      <c r="N980" s="113" t="s">
        <v>3108</v>
      </c>
      <c r="O980" s="113" t="s">
        <v>2711</v>
      </c>
      <c r="P980" s="113" t="s">
        <v>2711</v>
      </c>
      <c r="Q980" s="113" t="s">
        <v>3106</v>
      </c>
      <c r="R980" s="113" t="s">
        <v>5070</v>
      </c>
      <c r="S980" s="114">
        <v>43313</v>
      </c>
      <c r="U980" s="114">
        <v>43312.689081169003</v>
      </c>
      <c r="V980" s="113" t="s">
        <v>3136</v>
      </c>
      <c r="W980" s="113" t="s">
        <v>3137</v>
      </c>
      <c r="X980" s="112" t="b">
        <v>1</v>
      </c>
      <c r="Y980" s="112" t="s">
        <v>1054</v>
      </c>
    </row>
    <row r="981" spans="1:25" ht="14.6" hidden="1" x14ac:dyDescent="0.4">
      <c r="A981" s="113" t="s">
        <v>699</v>
      </c>
      <c r="B981" s="113" t="s">
        <v>701</v>
      </c>
      <c r="C981" s="113" t="s">
        <v>701</v>
      </c>
      <c r="D981" s="112" t="b">
        <f t="shared" si="15"/>
        <v>1</v>
      </c>
      <c r="E981" s="113" t="s">
        <v>3106</v>
      </c>
      <c r="F981" s="113" t="s">
        <v>1160</v>
      </c>
      <c r="G981" s="113" t="s">
        <v>1161</v>
      </c>
      <c r="H981" s="113" t="s">
        <v>3132</v>
      </c>
      <c r="I981" s="113" t="s">
        <v>3133</v>
      </c>
      <c r="J981" s="113" t="s">
        <v>1196</v>
      </c>
      <c r="K981" s="113" t="s">
        <v>1197</v>
      </c>
      <c r="L981" s="113" t="s">
        <v>3202</v>
      </c>
      <c r="M981" s="113" t="s">
        <v>4347</v>
      </c>
      <c r="N981" s="113" t="s">
        <v>3108</v>
      </c>
      <c r="O981" s="113" t="s">
        <v>2711</v>
      </c>
      <c r="P981" s="113" t="s">
        <v>2711</v>
      </c>
      <c r="Q981" s="113" t="s">
        <v>3106</v>
      </c>
      <c r="R981" s="113" t="s">
        <v>5070</v>
      </c>
      <c r="S981" s="114">
        <v>43313</v>
      </c>
      <c r="U981" s="114">
        <v>43312.689081169003</v>
      </c>
      <c r="V981" s="113" t="s">
        <v>3136</v>
      </c>
      <c r="W981" s="113" t="s">
        <v>3137</v>
      </c>
      <c r="X981" s="112" t="b">
        <v>1</v>
      </c>
      <c r="Y981" s="112" t="s">
        <v>1054</v>
      </c>
    </row>
    <row r="982" spans="1:25" ht="14.6" hidden="1" x14ac:dyDescent="0.4">
      <c r="A982" s="113" t="s">
        <v>699</v>
      </c>
      <c r="B982" s="113" t="s">
        <v>701</v>
      </c>
      <c r="C982" s="113" t="s">
        <v>701</v>
      </c>
      <c r="D982" s="112" t="b">
        <f t="shared" si="15"/>
        <v>1</v>
      </c>
      <c r="E982" s="113" t="s">
        <v>3106</v>
      </c>
      <c r="F982" s="113" t="s">
        <v>1160</v>
      </c>
      <c r="G982" s="113" t="s">
        <v>1161</v>
      </c>
      <c r="H982" s="113" t="s">
        <v>3132</v>
      </c>
      <c r="I982" s="113" t="s">
        <v>3133</v>
      </c>
      <c r="J982" s="113" t="s">
        <v>1452</v>
      </c>
      <c r="K982" s="113" t="s">
        <v>1890</v>
      </c>
      <c r="L982" s="113" t="s">
        <v>3343</v>
      </c>
      <c r="M982" s="113" t="s">
        <v>2012</v>
      </c>
      <c r="N982" s="113" t="s">
        <v>3108</v>
      </c>
      <c r="O982" s="113" t="s">
        <v>2711</v>
      </c>
      <c r="P982" s="113" t="s">
        <v>2711</v>
      </c>
      <c r="Q982" s="113" t="s">
        <v>3106</v>
      </c>
      <c r="R982" s="113" t="s">
        <v>5070</v>
      </c>
      <c r="S982" s="114">
        <v>43313</v>
      </c>
      <c r="U982" s="114">
        <v>43312.689081169003</v>
      </c>
      <c r="V982" s="113" t="s">
        <v>3136</v>
      </c>
      <c r="W982" s="113" t="s">
        <v>3137</v>
      </c>
      <c r="X982" s="112" t="b">
        <v>1</v>
      </c>
      <c r="Y982" s="112" t="s">
        <v>1054</v>
      </c>
    </row>
    <row r="983" spans="1:25" ht="14.6" hidden="1" x14ac:dyDescent="0.4">
      <c r="A983" s="113" t="s">
        <v>699</v>
      </c>
      <c r="B983" s="113" t="s">
        <v>701</v>
      </c>
      <c r="C983" s="113" t="s">
        <v>701</v>
      </c>
      <c r="D983" s="112" t="b">
        <f t="shared" si="15"/>
        <v>1</v>
      </c>
      <c r="E983" s="113" t="s">
        <v>3106</v>
      </c>
      <c r="F983" s="113" t="s">
        <v>1160</v>
      </c>
      <c r="G983" s="113" t="s">
        <v>1161</v>
      </c>
      <c r="H983" s="113" t="s">
        <v>3132</v>
      </c>
      <c r="I983" s="113" t="s">
        <v>3133</v>
      </c>
      <c r="J983" s="113" t="s">
        <v>1587</v>
      </c>
      <c r="K983" s="113" t="s">
        <v>1646</v>
      </c>
      <c r="L983" s="113" t="s">
        <v>3134</v>
      </c>
      <c r="M983" s="113" t="s">
        <v>2019</v>
      </c>
      <c r="N983" s="113" t="s">
        <v>3108</v>
      </c>
      <c r="O983" s="113" t="s">
        <v>2711</v>
      </c>
      <c r="P983" s="113" t="s">
        <v>2711</v>
      </c>
      <c r="Q983" s="113" t="s">
        <v>3106</v>
      </c>
      <c r="R983" s="113" t="s">
        <v>5070</v>
      </c>
      <c r="S983" s="114">
        <v>43313</v>
      </c>
      <c r="U983" s="114">
        <v>43312.689081169003</v>
      </c>
      <c r="V983" s="113" t="s">
        <v>3136</v>
      </c>
      <c r="W983" s="113" t="s">
        <v>3137</v>
      </c>
      <c r="X983" s="112" t="b">
        <v>1</v>
      </c>
      <c r="Y983" s="112" t="s">
        <v>1054</v>
      </c>
    </row>
    <row r="984" spans="1:25" ht="14.6" hidden="1" x14ac:dyDescent="0.4">
      <c r="A984" s="113" t="s">
        <v>699</v>
      </c>
      <c r="B984" s="113" t="s">
        <v>701</v>
      </c>
      <c r="C984" s="113" t="s">
        <v>701</v>
      </c>
      <c r="D984" s="112" t="b">
        <f t="shared" si="15"/>
        <v>1</v>
      </c>
      <c r="E984" s="113" t="s">
        <v>3106</v>
      </c>
      <c r="F984" s="113" t="s">
        <v>1160</v>
      </c>
      <c r="G984" s="113" t="s">
        <v>1161</v>
      </c>
      <c r="H984" s="113" t="s">
        <v>3132</v>
      </c>
      <c r="I984" s="113" t="s">
        <v>3133</v>
      </c>
      <c r="J984" s="113" t="s">
        <v>1367</v>
      </c>
      <c r="K984" s="113" t="s">
        <v>1997</v>
      </c>
      <c r="L984" s="113" t="s">
        <v>3284</v>
      </c>
      <c r="M984" s="113" t="s">
        <v>2016</v>
      </c>
      <c r="N984" s="113" t="s">
        <v>3108</v>
      </c>
      <c r="O984" s="113" t="s">
        <v>2711</v>
      </c>
      <c r="P984" s="113" t="s">
        <v>2711</v>
      </c>
      <c r="Q984" s="113" t="s">
        <v>3106</v>
      </c>
      <c r="R984" s="113" t="s">
        <v>5070</v>
      </c>
      <c r="S984" s="114">
        <v>43313</v>
      </c>
      <c r="U984" s="114">
        <v>43312.689081169003</v>
      </c>
      <c r="V984" s="113" t="s">
        <v>3136</v>
      </c>
      <c r="W984" s="113" t="s">
        <v>3137</v>
      </c>
      <c r="X984" s="112" t="b">
        <v>1</v>
      </c>
      <c r="Y984" s="112" t="s">
        <v>1054</v>
      </c>
    </row>
    <row r="985" spans="1:25" ht="14.6" hidden="1" x14ac:dyDescent="0.4">
      <c r="A985" s="113" t="s">
        <v>699</v>
      </c>
      <c r="B985" s="113" t="s">
        <v>701</v>
      </c>
      <c r="C985" s="113" t="s">
        <v>701</v>
      </c>
      <c r="D985" s="112" t="b">
        <f t="shared" si="15"/>
        <v>1</v>
      </c>
      <c r="E985" s="113" t="s">
        <v>3106</v>
      </c>
      <c r="F985" s="113" t="s">
        <v>1160</v>
      </c>
      <c r="G985" s="113" t="s">
        <v>1161</v>
      </c>
      <c r="H985" s="113" t="s">
        <v>3132</v>
      </c>
      <c r="I985" s="113" t="s">
        <v>3133</v>
      </c>
      <c r="J985" s="113" t="s">
        <v>1196</v>
      </c>
      <c r="K985" s="113" t="s">
        <v>1603</v>
      </c>
      <c r="L985" s="113" t="s">
        <v>3519</v>
      </c>
      <c r="M985" s="113" t="s">
        <v>2024</v>
      </c>
      <c r="N985" s="113" t="s">
        <v>3108</v>
      </c>
      <c r="O985" s="113" t="s">
        <v>2711</v>
      </c>
      <c r="P985" s="113" t="s">
        <v>2711</v>
      </c>
      <c r="Q985" s="113" t="s">
        <v>3106</v>
      </c>
      <c r="R985" s="113" t="s">
        <v>5070</v>
      </c>
      <c r="S985" s="114">
        <v>43313</v>
      </c>
      <c r="U985" s="114">
        <v>43312.689081169003</v>
      </c>
      <c r="V985" s="113" t="s">
        <v>3136</v>
      </c>
      <c r="W985" s="113" t="s">
        <v>3137</v>
      </c>
      <c r="X985" s="112" t="b">
        <v>1</v>
      </c>
      <c r="Y985" s="112" t="s">
        <v>1054</v>
      </c>
    </row>
    <row r="986" spans="1:25" ht="14.6" hidden="1" x14ac:dyDescent="0.4">
      <c r="A986" s="113" t="s">
        <v>699</v>
      </c>
      <c r="B986" s="113" t="s">
        <v>701</v>
      </c>
      <c r="C986" s="113" t="s">
        <v>701</v>
      </c>
      <c r="D986" s="112" t="b">
        <f t="shared" si="15"/>
        <v>1</v>
      </c>
      <c r="E986" s="113" t="s">
        <v>3106</v>
      </c>
      <c r="F986" s="113" t="s">
        <v>1160</v>
      </c>
      <c r="G986" s="113" t="s">
        <v>1161</v>
      </c>
      <c r="H986" s="113" t="s">
        <v>3132</v>
      </c>
      <c r="I986" s="113" t="s">
        <v>3133</v>
      </c>
      <c r="J986" s="113" t="s">
        <v>1196</v>
      </c>
      <c r="K986" s="113" t="s">
        <v>1620</v>
      </c>
      <c r="L986" s="113" t="s">
        <v>3729</v>
      </c>
      <c r="M986" s="113" t="s">
        <v>4351</v>
      </c>
      <c r="N986" s="113" t="s">
        <v>3108</v>
      </c>
      <c r="O986" s="113" t="s">
        <v>2711</v>
      </c>
      <c r="P986" s="113" t="s">
        <v>2711</v>
      </c>
      <c r="Q986" s="113" t="s">
        <v>3106</v>
      </c>
      <c r="R986" s="113" t="s">
        <v>5070</v>
      </c>
      <c r="S986" s="114">
        <v>43313</v>
      </c>
      <c r="U986" s="114">
        <v>43312.689081169003</v>
      </c>
      <c r="V986" s="113" t="s">
        <v>3136</v>
      </c>
      <c r="W986" s="113" t="s">
        <v>3137</v>
      </c>
      <c r="X986" s="112" t="b">
        <v>1</v>
      </c>
      <c r="Y986" s="112" t="s">
        <v>1054</v>
      </c>
    </row>
    <row r="987" spans="1:25" ht="14.6" hidden="1" x14ac:dyDescent="0.4">
      <c r="A987" s="113" t="s">
        <v>699</v>
      </c>
      <c r="B987" s="113" t="s">
        <v>701</v>
      </c>
      <c r="C987" s="113" t="s">
        <v>701</v>
      </c>
      <c r="D987" s="112" t="b">
        <f t="shared" si="15"/>
        <v>1</v>
      </c>
      <c r="E987" s="113" t="s">
        <v>3106</v>
      </c>
      <c r="F987" s="113" t="s">
        <v>1160</v>
      </c>
      <c r="G987" s="113" t="s">
        <v>1161</v>
      </c>
      <c r="H987" s="113" t="s">
        <v>3132</v>
      </c>
      <c r="I987" s="113" t="s">
        <v>3133</v>
      </c>
      <c r="J987" s="113" t="s">
        <v>1591</v>
      </c>
      <c r="K987" s="113" t="s">
        <v>1655</v>
      </c>
      <c r="L987" s="113" t="s">
        <v>3972</v>
      </c>
      <c r="M987" s="113" t="s">
        <v>2021</v>
      </c>
      <c r="N987" s="113" t="s">
        <v>3108</v>
      </c>
      <c r="O987" s="113" t="s">
        <v>2711</v>
      </c>
      <c r="P987" s="113" t="s">
        <v>2711</v>
      </c>
      <c r="Q987" s="113" t="s">
        <v>3106</v>
      </c>
      <c r="R987" s="113" t="s">
        <v>5070</v>
      </c>
      <c r="S987" s="114">
        <v>43313</v>
      </c>
      <c r="U987" s="114">
        <v>43312.689081169003</v>
      </c>
      <c r="V987" s="113" t="s">
        <v>3136</v>
      </c>
      <c r="W987" s="113" t="s">
        <v>3137</v>
      </c>
      <c r="X987" s="112" t="b">
        <v>1</v>
      </c>
      <c r="Y987" s="112" t="s">
        <v>1054</v>
      </c>
    </row>
    <row r="988" spans="1:25" ht="14.6" hidden="1" x14ac:dyDescent="0.4">
      <c r="A988" s="113" t="s">
        <v>699</v>
      </c>
      <c r="B988" s="113" t="s">
        <v>701</v>
      </c>
      <c r="C988" s="113" t="s">
        <v>701</v>
      </c>
      <c r="D988" s="112" t="b">
        <f t="shared" si="15"/>
        <v>1</v>
      </c>
      <c r="E988" s="113" t="s">
        <v>3106</v>
      </c>
      <c r="F988" s="113" t="s">
        <v>1160</v>
      </c>
      <c r="G988" s="113" t="s">
        <v>1161</v>
      </c>
      <c r="H988" s="113" t="s">
        <v>3132</v>
      </c>
      <c r="I988" s="113" t="s">
        <v>3133</v>
      </c>
      <c r="J988" s="113" t="s">
        <v>1452</v>
      </c>
      <c r="K988" s="113" t="s">
        <v>1615</v>
      </c>
      <c r="L988" s="113" t="s">
        <v>3872</v>
      </c>
      <c r="M988" s="113" t="s">
        <v>5071</v>
      </c>
      <c r="N988" s="113" t="s">
        <v>3108</v>
      </c>
      <c r="O988" s="113" t="s">
        <v>2711</v>
      </c>
      <c r="P988" s="113" t="s">
        <v>2711</v>
      </c>
      <c r="Q988" s="113" t="s">
        <v>3106</v>
      </c>
      <c r="R988" s="113" t="s">
        <v>5070</v>
      </c>
      <c r="S988" s="114">
        <v>43313</v>
      </c>
      <c r="U988" s="114">
        <v>43312.689081169003</v>
      </c>
      <c r="V988" s="113" t="s">
        <v>3136</v>
      </c>
      <c r="W988" s="113" t="s">
        <v>3137</v>
      </c>
      <c r="X988" s="112" t="b">
        <v>1</v>
      </c>
      <c r="Y988" s="112" t="s">
        <v>1054</v>
      </c>
    </row>
    <row r="989" spans="1:25" ht="14.6" hidden="1" x14ac:dyDescent="0.4">
      <c r="A989" s="113" t="s">
        <v>699</v>
      </c>
      <c r="B989" s="113" t="s">
        <v>701</v>
      </c>
      <c r="C989" s="113" t="s">
        <v>701</v>
      </c>
      <c r="D989" s="112" t="b">
        <f t="shared" si="15"/>
        <v>1</v>
      </c>
      <c r="E989" s="113" t="s">
        <v>3106</v>
      </c>
      <c r="F989" s="113" t="s">
        <v>1160</v>
      </c>
      <c r="G989" s="113" t="s">
        <v>1161</v>
      </c>
      <c r="H989" s="113" t="s">
        <v>3132</v>
      </c>
      <c r="I989" s="113" t="s">
        <v>3133</v>
      </c>
      <c r="J989" s="113" t="s">
        <v>1587</v>
      </c>
      <c r="K989" s="113" t="s">
        <v>2017</v>
      </c>
      <c r="L989" s="113" t="s">
        <v>4350</v>
      </c>
      <c r="M989" s="113" t="s">
        <v>2018</v>
      </c>
      <c r="N989" s="113" t="s">
        <v>3108</v>
      </c>
      <c r="O989" s="113" t="s">
        <v>2711</v>
      </c>
      <c r="P989" s="113" t="s">
        <v>2711</v>
      </c>
      <c r="Q989" s="113" t="s">
        <v>3106</v>
      </c>
      <c r="R989" s="113" t="s">
        <v>5070</v>
      </c>
      <c r="S989" s="114">
        <v>43313</v>
      </c>
      <c r="U989" s="114">
        <v>43312.689081169003</v>
      </c>
      <c r="V989" s="113" t="s">
        <v>3136</v>
      </c>
      <c r="W989" s="113" t="s">
        <v>3137</v>
      </c>
      <c r="X989" s="112" t="b">
        <v>1</v>
      </c>
      <c r="Y989" s="112" t="s">
        <v>1054</v>
      </c>
    </row>
    <row r="990" spans="1:25" ht="14.6" hidden="1" x14ac:dyDescent="0.4">
      <c r="A990" s="113" t="s">
        <v>958</v>
      </c>
      <c r="B990" s="113" t="s">
        <v>959</v>
      </c>
      <c r="C990" s="113" t="s">
        <v>959</v>
      </c>
      <c r="D990" s="112" t="b">
        <f t="shared" si="15"/>
        <v>1</v>
      </c>
      <c r="E990" s="113" t="s">
        <v>3106</v>
      </c>
      <c r="F990" s="113" t="s">
        <v>1639</v>
      </c>
      <c r="G990" s="113" t="s">
        <v>1640</v>
      </c>
      <c r="H990" s="113" t="s">
        <v>3966</v>
      </c>
      <c r="I990" s="113" t="s">
        <v>4328</v>
      </c>
      <c r="J990" s="113" t="s">
        <v>1160</v>
      </c>
      <c r="K990" s="113" t="s">
        <v>1179</v>
      </c>
      <c r="L990" s="113" t="s">
        <v>3190</v>
      </c>
      <c r="M990" s="113" t="s">
        <v>2249</v>
      </c>
      <c r="N990" s="113" t="s">
        <v>3108</v>
      </c>
      <c r="O990" s="113" t="s">
        <v>2711</v>
      </c>
      <c r="P990" s="113" t="s">
        <v>2711</v>
      </c>
      <c r="Q990" s="113" t="s">
        <v>3106</v>
      </c>
      <c r="R990" s="113" t="s">
        <v>5072</v>
      </c>
      <c r="S990" s="114">
        <v>43313</v>
      </c>
      <c r="U990" s="114">
        <v>43312.689081169003</v>
      </c>
      <c r="V990" s="113" t="s">
        <v>4330</v>
      </c>
      <c r="W990" s="113" t="s">
        <v>4331</v>
      </c>
      <c r="X990" s="112" t="b">
        <v>1</v>
      </c>
      <c r="Y990" s="129" t="s">
        <v>1101</v>
      </c>
    </row>
    <row r="991" spans="1:25" ht="14.6" hidden="1" x14ac:dyDescent="0.4">
      <c r="A991" s="113" t="s">
        <v>760</v>
      </c>
      <c r="B991" s="113" t="s">
        <v>761</v>
      </c>
      <c r="C991" s="113" t="s">
        <v>761</v>
      </c>
      <c r="D991" s="112" t="b">
        <f t="shared" si="15"/>
        <v>1</v>
      </c>
      <c r="E991" s="113" t="s">
        <v>3106</v>
      </c>
      <c r="F991" s="113" t="s">
        <v>1160</v>
      </c>
      <c r="G991" s="113" t="s">
        <v>1161</v>
      </c>
      <c r="H991" s="113" t="s">
        <v>3132</v>
      </c>
      <c r="I991" s="113" t="s">
        <v>2094</v>
      </c>
      <c r="J991" s="113" t="s">
        <v>1160</v>
      </c>
      <c r="K991" s="113" t="s">
        <v>1161</v>
      </c>
      <c r="L991" s="113" t="s">
        <v>3132</v>
      </c>
      <c r="M991" s="113" t="s">
        <v>2094</v>
      </c>
      <c r="N991" s="113" t="s">
        <v>3108</v>
      </c>
      <c r="O991" s="113" t="s">
        <v>2711</v>
      </c>
      <c r="P991" s="113" t="s">
        <v>2711</v>
      </c>
      <c r="Q991" s="113" t="s">
        <v>3106</v>
      </c>
      <c r="R991" s="113" t="s">
        <v>5073</v>
      </c>
      <c r="S991" s="114">
        <v>43313</v>
      </c>
      <c r="U991" s="114">
        <v>43312.689081169003</v>
      </c>
      <c r="V991" s="113" t="s">
        <v>5074</v>
      </c>
      <c r="W991" s="113" t="s">
        <v>5075</v>
      </c>
      <c r="X991" s="112" t="b">
        <v>1</v>
      </c>
    </row>
    <row r="992" spans="1:25" ht="14.6" hidden="1" x14ac:dyDescent="0.4">
      <c r="A992" s="113" t="s">
        <v>671</v>
      </c>
      <c r="B992" s="113" t="s">
        <v>672</v>
      </c>
      <c r="C992" s="113" t="s">
        <v>672</v>
      </c>
      <c r="D992" s="112" t="b">
        <f t="shared" si="15"/>
        <v>1</v>
      </c>
      <c r="E992" s="113" t="s">
        <v>3106</v>
      </c>
      <c r="F992" s="113" t="s">
        <v>1160</v>
      </c>
      <c r="G992" s="113" t="s">
        <v>1161</v>
      </c>
      <c r="H992" s="113" t="s">
        <v>3132</v>
      </c>
      <c r="I992" s="113" t="s">
        <v>1967</v>
      </c>
      <c r="J992" s="113" t="s">
        <v>1160</v>
      </c>
      <c r="K992" s="113" t="s">
        <v>1161</v>
      </c>
      <c r="L992" s="113" t="s">
        <v>3132</v>
      </c>
      <c r="M992" s="113" t="s">
        <v>1967</v>
      </c>
      <c r="N992" s="113" t="s">
        <v>3108</v>
      </c>
      <c r="O992" s="113" t="s">
        <v>2711</v>
      </c>
      <c r="P992" s="113" t="s">
        <v>2711</v>
      </c>
      <c r="Q992" s="113" t="s">
        <v>3106</v>
      </c>
      <c r="R992" s="113" t="s">
        <v>5076</v>
      </c>
      <c r="S992" s="114">
        <v>43313</v>
      </c>
      <c r="U992" s="114">
        <v>43312.689081169003</v>
      </c>
      <c r="V992" s="113" t="s">
        <v>3631</v>
      </c>
      <c r="W992" s="113" t="s">
        <v>3632</v>
      </c>
      <c r="X992" s="112" t="b">
        <v>1</v>
      </c>
    </row>
    <row r="993" spans="1:25" ht="14.6" hidden="1" x14ac:dyDescent="0.4">
      <c r="A993" s="113" t="s">
        <v>181</v>
      </c>
      <c r="B993" s="113" t="s">
        <v>182</v>
      </c>
      <c r="C993" s="113" t="s">
        <v>182</v>
      </c>
      <c r="D993" s="112" t="b">
        <f t="shared" si="15"/>
        <v>1</v>
      </c>
      <c r="E993" s="113" t="s">
        <v>3106</v>
      </c>
      <c r="F993" s="113" t="s">
        <v>1372</v>
      </c>
      <c r="G993" s="113" t="s">
        <v>1373</v>
      </c>
      <c r="H993" s="113" t="s">
        <v>4255</v>
      </c>
      <c r="I993" s="113" t="s">
        <v>5077</v>
      </c>
      <c r="J993" s="113" t="s">
        <v>1372</v>
      </c>
      <c r="K993" s="113" t="s">
        <v>1373</v>
      </c>
      <c r="L993" s="113" t="s">
        <v>4255</v>
      </c>
      <c r="M993" s="113" t="s">
        <v>1374</v>
      </c>
      <c r="N993" s="113" t="s">
        <v>3108</v>
      </c>
      <c r="O993" s="113" t="s">
        <v>2711</v>
      </c>
      <c r="P993" s="113" t="s">
        <v>2711</v>
      </c>
      <c r="Q993" s="113" t="s">
        <v>3106</v>
      </c>
      <c r="R993" s="113" t="s">
        <v>5078</v>
      </c>
      <c r="S993" s="114">
        <v>43313</v>
      </c>
      <c r="U993" s="114">
        <v>43312.689081169003</v>
      </c>
      <c r="V993" s="113" t="s">
        <v>5079</v>
      </c>
      <c r="W993" s="113" t="s">
        <v>5080</v>
      </c>
      <c r="X993" s="112" t="b">
        <v>0</v>
      </c>
      <c r="Y993" s="117"/>
    </row>
    <row r="994" spans="1:25" ht="14.6" hidden="1" x14ac:dyDescent="0.4">
      <c r="A994" s="113" t="s">
        <v>92</v>
      </c>
      <c r="B994" s="113" t="s">
        <v>93</v>
      </c>
      <c r="C994" s="113" t="s">
        <v>93</v>
      </c>
      <c r="D994" s="112" t="b">
        <f t="shared" si="15"/>
        <v>1</v>
      </c>
      <c r="E994" s="113" t="s">
        <v>3106</v>
      </c>
      <c r="F994" s="113" t="s">
        <v>1160</v>
      </c>
      <c r="G994" s="113" t="s">
        <v>1183</v>
      </c>
      <c r="H994" s="113" t="s">
        <v>3113</v>
      </c>
      <c r="I994" s="113" t="s">
        <v>5081</v>
      </c>
      <c r="J994" s="113" t="s">
        <v>1160</v>
      </c>
      <c r="K994" s="113" t="s">
        <v>1183</v>
      </c>
      <c r="L994" s="113" t="s">
        <v>3113</v>
      </c>
      <c r="M994" s="113" t="s">
        <v>1264</v>
      </c>
      <c r="N994" s="113" t="s">
        <v>3108</v>
      </c>
      <c r="O994" s="113" t="s">
        <v>2711</v>
      </c>
      <c r="P994" s="113" t="s">
        <v>2711</v>
      </c>
      <c r="Q994" s="113" t="s">
        <v>3106</v>
      </c>
      <c r="R994" s="113" t="s">
        <v>5082</v>
      </c>
      <c r="S994" s="114">
        <v>43313</v>
      </c>
      <c r="U994" s="114">
        <v>43312.689081169003</v>
      </c>
      <c r="V994" s="113" t="s">
        <v>5083</v>
      </c>
      <c r="W994" s="113" t="s">
        <v>5084</v>
      </c>
      <c r="X994" s="112" t="b">
        <v>1</v>
      </c>
    </row>
    <row r="995" spans="1:25" ht="14.6" hidden="1" x14ac:dyDescent="0.4">
      <c r="A995" s="113" t="s">
        <v>863</v>
      </c>
      <c r="B995" s="113" t="s">
        <v>864</v>
      </c>
      <c r="C995" s="113" t="s">
        <v>864</v>
      </c>
      <c r="D995" s="112" t="b">
        <f t="shared" si="15"/>
        <v>1</v>
      </c>
      <c r="E995" s="113" t="s">
        <v>3106</v>
      </c>
      <c r="F995" s="113" t="s">
        <v>1160</v>
      </c>
      <c r="G995" s="113" t="s">
        <v>1163</v>
      </c>
      <c r="H995" s="113" t="s">
        <v>3230</v>
      </c>
      <c r="I995" s="113" t="s">
        <v>4320</v>
      </c>
      <c r="J995" s="113" t="s">
        <v>1452</v>
      </c>
      <c r="K995" s="113" t="s">
        <v>1453</v>
      </c>
      <c r="L995" s="113" t="s">
        <v>3143</v>
      </c>
      <c r="M995" s="113" t="s">
        <v>2169</v>
      </c>
      <c r="N995" s="113" t="s">
        <v>3108</v>
      </c>
      <c r="O995" s="113" t="s">
        <v>2711</v>
      </c>
      <c r="P995" s="113" t="s">
        <v>2711</v>
      </c>
      <c r="Q995" s="113" t="s">
        <v>3106</v>
      </c>
      <c r="R995" s="113" t="s">
        <v>5085</v>
      </c>
      <c r="S995" s="114">
        <v>43313</v>
      </c>
      <c r="U995" s="114">
        <v>43312.689081169003</v>
      </c>
      <c r="V995" s="113" t="s">
        <v>4322</v>
      </c>
      <c r="W995" s="113" t="s">
        <v>4323</v>
      </c>
      <c r="X995" s="112" t="b">
        <v>1</v>
      </c>
    </row>
    <row r="996" spans="1:25" ht="14.6" hidden="1" x14ac:dyDescent="0.4">
      <c r="A996" s="113" t="s">
        <v>762</v>
      </c>
      <c r="B996" s="113" t="s">
        <v>763</v>
      </c>
      <c r="C996" s="113" t="s">
        <v>763</v>
      </c>
      <c r="D996" s="112" t="b">
        <f t="shared" si="15"/>
        <v>1</v>
      </c>
      <c r="E996" s="113" t="s">
        <v>3106</v>
      </c>
      <c r="F996" s="113" t="s">
        <v>1160</v>
      </c>
      <c r="G996" s="113" t="s">
        <v>1161</v>
      </c>
      <c r="H996" s="113" t="s">
        <v>3132</v>
      </c>
      <c r="I996" s="113" t="s">
        <v>5086</v>
      </c>
      <c r="J996" s="113" t="s">
        <v>1160</v>
      </c>
      <c r="K996" s="113" t="s">
        <v>1161</v>
      </c>
      <c r="L996" s="113" t="s">
        <v>3132</v>
      </c>
      <c r="M996" s="113" t="s">
        <v>2095</v>
      </c>
      <c r="N996" s="113" t="s">
        <v>3108</v>
      </c>
      <c r="O996" s="113" t="s">
        <v>2711</v>
      </c>
      <c r="P996" s="113" t="s">
        <v>2711</v>
      </c>
      <c r="Q996" s="113" t="s">
        <v>3106</v>
      </c>
      <c r="R996" s="113" t="s">
        <v>5087</v>
      </c>
      <c r="S996" s="114">
        <v>43313</v>
      </c>
      <c r="U996" s="114">
        <v>43312.689081169003</v>
      </c>
      <c r="V996" s="113" t="s">
        <v>5088</v>
      </c>
      <c r="W996" s="113" t="s">
        <v>5089</v>
      </c>
      <c r="X996" s="112" t="b">
        <v>1</v>
      </c>
    </row>
    <row r="997" spans="1:25" ht="14.6" hidden="1" x14ac:dyDescent="0.4">
      <c r="A997" s="113" t="s">
        <v>473</v>
      </c>
      <c r="B997" s="113" t="s">
        <v>474</v>
      </c>
      <c r="C997" s="113" t="s">
        <v>474</v>
      </c>
      <c r="D997" s="112" t="b">
        <f t="shared" si="15"/>
        <v>1</v>
      </c>
      <c r="E997" s="113" t="s">
        <v>3106</v>
      </c>
      <c r="F997" s="113" t="s">
        <v>1258</v>
      </c>
      <c r="G997" s="113" t="s">
        <v>1274</v>
      </c>
      <c r="H997" s="113" t="s">
        <v>3521</v>
      </c>
      <c r="I997" s="113" t="s">
        <v>4313</v>
      </c>
      <c r="J997" s="113" t="s">
        <v>1258</v>
      </c>
      <c r="K997" s="113" t="s">
        <v>1274</v>
      </c>
      <c r="L997" s="113" t="s">
        <v>3521</v>
      </c>
      <c r="M997" s="113" t="s">
        <v>1700</v>
      </c>
      <c r="N997" s="113" t="s">
        <v>3108</v>
      </c>
      <c r="O997" s="113" t="s">
        <v>2711</v>
      </c>
      <c r="P997" s="113" t="s">
        <v>2711</v>
      </c>
      <c r="Q997" s="113" t="s">
        <v>3106</v>
      </c>
      <c r="R997" s="113" t="s">
        <v>5090</v>
      </c>
      <c r="S997" s="114">
        <v>43313</v>
      </c>
      <c r="U997" s="114">
        <v>43312.689081169003</v>
      </c>
      <c r="V997" s="113" t="s">
        <v>4315</v>
      </c>
      <c r="W997" s="113" t="s">
        <v>4316</v>
      </c>
      <c r="X997" s="112" t="b">
        <v>1</v>
      </c>
      <c r="Y997" s="129" t="s">
        <v>1101</v>
      </c>
    </row>
    <row r="998" spans="1:25" ht="14.6" hidden="1" x14ac:dyDescent="0.4">
      <c r="A998" s="113" t="s">
        <v>495</v>
      </c>
      <c r="B998" s="113" t="s">
        <v>496</v>
      </c>
      <c r="C998" s="113" t="s">
        <v>496</v>
      </c>
      <c r="D998" s="112" t="b">
        <f t="shared" si="15"/>
        <v>1</v>
      </c>
      <c r="E998" s="113" t="s">
        <v>3106</v>
      </c>
      <c r="F998" s="113" t="s">
        <v>1258</v>
      </c>
      <c r="G998" s="113" t="s">
        <v>1711</v>
      </c>
      <c r="H998" s="113" t="s">
        <v>3395</v>
      </c>
      <c r="I998" s="113" t="s">
        <v>4309</v>
      </c>
      <c r="J998" s="113" t="s">
        <v>1258</v>
      </c>
      <c r="K998" s="113" t="s">
        <v>1711</v>
      </c>
      <c r="L998" s="113" t="s">
        <v>3395</v>
      </c>
      <c r="M998" s="113" t="s">
        <v>1714</v>
      </c>
      <c r="N998" s="113" t="s">
        <v>3108</v>
      </c>
      <c r="O998" s="113" t="s">
        <v>2711</v>
      </c>
      <c r="P998" s="113" t="s">
        <v>2711</v>
      </c>
      <c r="Q998" s="113" t="s">
        <v>3106</v>
      </c>
      <c r="R998" s="113" t="s">
        <v>5091</v>
      </c>
      <c r="S998" s="114">
        <v>43313</v>
      </c>
      <c r="U998" s="114">
        <v>43312.689081169003</v>
      </c>
      <c r="V998" s="113" t="s">
        <v>4311</v>
      </c>
      <c r="W998" s="113"/>
      <c r="X998" s="112" t="b">
        <v>0</v>
      </c>
      <c r="Y998" s="117"/>
    </row>
    <row r="999" spans="1:25" ht="14.6" hidden="1" x14ac:dyDescent="0.4">
      <c r="A999" s="113" t="s">
        <v>207</v>
      </c>
      <c r="B999" s="113" t="s">
        <v>208</v>
      </c>
      <c r="C999" s="113" t="s">
        <v>208</v>
      </c>
      <c r="D999" s="112" t="b">
        <f t="shared" si="15"/>
        <v>1</v>
      </c>
      <c r="E999" s="113" t="s">
        <v>3106</v>
      </c>
      <c r="F999" s="113" t="s">
        <v>1160</v>
      </c>
      <c r="G999" s="113" t="s">
        <v>1163</v>
      </c>
      <c r="H999" s="113" t="s">
        <v>3230</v>
      </c>
      <c r="I999" s="113" t="s">
        <v>1401</v>
      </c>
      <c r="J999" s="113" t="s">
        <v>1160</v>
      </c>
      <c r="K999" s="113" t="s">
        <v>1163</v>
      </c>
      <c r="L999" s="113" t="s">
        <v>3230</v>
      </c>
      <c r="M999" s="113" t="s">
        <v>1401</v>
      </c>
      <c r="N999" s="113" t="s">
        <v>3108</v>
      </c>
      <c r="O999" s="113" t="s">
        <v>2711</v>
      </c>
      <c r="P999" s="113" t="s">
        <v>2711</v>
      </c>
      <c r="Q999" s="113" t="s">
        <v>3106</v>
      </c>
      <c r="R999" s="113" t="s">
        <v>5092</v>
      </c>
      <c r="S999" s="114">
        <v>43313</v>
      </c>
      <c r="U999" s="114">
        <v>43312.689081169003</v>
      </c>
      <c r="V999" s="113" t="s">
        <v>4307</v>
      </c>
      <c r="W999" s="113" t="s">
        <v>4308</v>
      </c>
      <c r="X999" s="112" t="b">
        <v>1</v>
      </c>
    </row>
    <row r="1000" spans="1:25" ht="14.6" hidden="1" x14ac:dyDescent="0.4">
      <c r="A1000" s="113" t="s">
        <v>791</v>
      </c>
      <c r="B1000" s="113" t="s">
        <v>792</v>
      </c>
      <c r="C1000" s="113" t="s">
        <v>792</v>
      </c>
      <c r="D1000" s="112" t="b">
        <f t="shared" si="15"/>
        <v>1</v>
      </c>
      <c r="E1000" s="113" t="s">
        <v>3106</v>
      </c>
      <c r="F1000" s="113" t="s">
        <v>1160</v>
      </c>
      <c r="G1000" s="113" t="s">
        <v>1246</v>
      </c>
      <c r="H1000" s="113" t="s">
        <v>3107</v>
      </c>
      <c r="I1000" s="113" t="s">
        <v>4295</v>
      </c>
      <c r="J1000" s="113" t="s">
        <v>1160</v>
      </c>
      <c r="K1000" s="113" t="s">
        <v>1253</v>
      </c>
      <c r="L1000" s="113" t="s">
        <v>3207</v>
      </c>
      <c r="M1000" s="113" t="s">
        <v>2118</v>
      </c>
      <c r="N1000" s="113" t="s">
        <v>3108</v>
      </c>
      <c r="O1000" s="113" t="s">
        <v>2711</v>
      </c>
      <c r="P1000" s="113" t="s">
        <v>2711</v>
      </c>
      <c r="Q1000" s="113" t="s">
        <v>3106</v>
      </c>
      <c r="R1000" s="113" t="s">
        <v>5093</v>
      </c>
      <c r="S1000" s="114">
        <v>43313</v>
      </c>
      <c r="U1000" s="114">
        <v>43312.689081169003</v>
      </c>
      <c r="V1000" s="113" t="s">
        <v>4297</v>
      </c>
      <c r="W1000" s="113" t="s">
        <v>4298</v>
      </c>
      <c r="X1000" s="112" t="b">
        <v>1</v>
      </c>
    </row>
    <row r="1001" spans="1:25" ht="14.6" hidden="1" x14ac:dyDescent="0.4">
      <c r="A1001" s="113" t="s">
        <v>954</v>
      </c>
      <c r="B1001" s="113" t="s">
        <v>955</v>
      </c>
      <c r="C1001" s="113" t="s">
        <v>955</v>
      </c>
      <c r="D1001" s="112" t="b">
        <f t="shared" si="15"/>
        <v>1</v>
      </c>
      <c r="E1001" s="113" t="s">
        <v>3106</v>
      </c>
      <c r="F1001" s="113" t="s">
        <v>1639</v>
      </c>
      <c r="G1001" s="113" t="s">
        <v>1640</v>
      </c>
      <c r="H1001" s="113" t="s">
        <v>3794</v>
      </c>
      <c r="I1001" s="113" t="s">
        <v>4291</v>
      </c>
      <c r="J1001" s="113" t="s">
        <v>1160</v>
      </c>
      <c r="K1001" s="113" t="s">
        <v>1179</v>
      </c>
      <c r="L1001" s="113" t="s">
        <v>3190</v>
      </c>
      <c r="M1001" s="113" t="s">
        <v>2247</v>
      </c>
      <c r="N1001" s="113" t="s">
        <v>3108</v>
      </c>
      <c r="O1001" s="113" t="s">
        <v>2711</v>
      </c>
      <c r="P1001" s="113" t="s">
        <v>2711</v>
      </c>
      <c r="Q1001" s="113" t="s">
        <v>3106</v>
      </c>
      <c r="R1001" s="113" t="s">
        <v>5094</v>
      </c>
      <c r="S1001" s="114">
        <v>43313</v>
      </c>
      <c r="U1001" s="114">
        <v>43312.689081169003</v>
      </c>
      <c r="V1001" s="113" t="s">
        <v>4293</v>
      </c>
      <c r="W1001" s="113" t="s">
        <v>4294</v>
      </c>
      <c r="X1001" s="112" t="b">
        <v>1</v>
      </c>
      <c r="Y1001" s="112" t="s">
        <v>1054</v>
      </c>
    </row>
    <row r="1002" spans="1:25" ht="14.6" hidden="1" x14ac:dyDescent="0.4">
      <c r="A1002" s="113" t="s">
        <v>633</v>
      </c>
      <c r="B1002" s="113" t="s">
        <v>634</v>
      </c>
      <c r="C1002" s="113" t="s">
        <v>634</v>
      </c>
      <c r="D1002" s="112" t="b">
        <f t="shared" si="15"/>
        <v>1</v>
      </c>
      <c r="E1002" s="113" t="s">
        <v>3106</v>
      </c>
      <c r="F1002" s="113" t="s">
        <v>1160</v>
      </c>
      <c r="G1002" s="113" t="s">
        <v>1228</v>
      </c>
      <c r="H1002" s="113" t="s">
        <v>3247</v>
      </c>
      <c r="I1002" s="113" t="s">
        <v>4277</v>
      </c>
      <c r="J1002" s="113" t="s">
        <v>1160</v>
      </c>
      <c r="K1002" s="113" t="s">
        <v>1228</v>
      </c>
      <c r="L1002" s="113" t="s">
        <v>3247</v>
      </c>
      <c r="M1002" s="113" t="s">
        <v>1829</v>
      </c>
      <c r="N1002" s="113" t="s">
        <v>3108</v>
      </c>
      <c r="O1002" s="113" t="s">
        <v>2711</v>
      </c>
      <c r="P1002" s="113" t="s">
        <v>2711</v>
      </c>
      <c r="Q1002" s="113" t="s">
        <v>3106</v>
      </c>
      <c r="R1002" s="113" t="s">
        <v>5095</v>
      </c>
      <c r="S1002" s="114">
        <v>43313</v>
      </c>
      <c r="U1002" s="114">
        <v>43312.689081169003</v>
      </c>
      <c r="V1002" s="113" t="s">
        <v>4279</v>
      </c>
      <c r="W1002" s="113" t="s">
        <v>4280</v>
      </c>
      <c r="X1002" s="112" t="b">
        <v>1</v>
      </c>
    </row>
    <row r="1003" spans="1:25" ht="14.6" hidden="1" x14ac:dyDescent="0.4">
      <c r="A1003" s="113" t="s">
        <v>1019</v>
      </c>
      <c r="B1003" s="113" t="s">
        <v>1020</v>
      </c>
      <c r="C1003" s="113" t="s">
        <v>1020</v>
      </c>
      <c r="D1003" s="112" t="b">
        <f t="shared" si="15"/>
        <v>1</v>
      </c>
      <c r="E1003" s="113" t="s">
        <v>3106</v>
      </c>
      <c r="F1003" s="113" t="s">
        <v>1396</v>
      </c>
      <c r="G1003" s="113" t="s">
        <v>1843</v>
      </c>
      <c r="H1003" s="113" t="s">
        <v>3709</v>
      </c>
      <c r="I1003" s="113" t="s">
        <v>4273</v>
      </c>
      <c r="J1003" s="113" t="s">
        <v>1396</v>
      </c>
      <c r="K1003" s="113" t="s">
        <v>1843</v>
      </c>
      <c r="L1003" s="113" t="s">
        <v>3709</v>
      </c>
      <c r="M1003" s="113" t="s">
        <v>2291</v>
      </c>
      <c r="N1003" s="113" t="s">
        <v>3108</v>
      </c>
      <c r="O1003" s="113" t="s">
        <v>2711</v>
      </c>
      <c r="P1003" s="113" t="s">
        <v>2711</v>
      </c>
      <c r="Q1003" s="113" t="s">
        <v>3106</v>
      </c>
      <c r="R1003" s="113" t="s">
        <v>5096</v>
      </c>
      <c r="S1003" s="114">
        <v>43313</v>
      </c>
      <c r="U1003" s="114">
        <v>43312.689081169003</v>
      </c>
      <c r="V1003" s="113" t="s">
        <v>4275</v>
      </c>
      <c r="W1003" s="113" t="s">
        <v>4276</v>
      </c>
      <c r="X1003" s="112" t="b">
        <v>1</v>
      </c>
    </row>
    <row r="1004" spans="1:25" ht="14.6" hidden="1" x14ac:dyDescent="0.4">
      <c r="A1004" s="113" t="s">
        <v>293</v>
      </c>
      <c r="B1004" s="113" t="s">
        <v>294</v>
      </c>
      <c r="C1004" s="113" t="s">
        <v>294</v>
      </c>
      <c r="D1004" s="112" t="b">
        <f t="shared" si="15"/>
        <v>1</v>
      </c>
      <c r="E1004" s="113" t="s">
        <v>3106</v>
      </c>
      <c r="F1004" s="113" t="s">
        <v>1452</v>
      </c>
      <c r="G1004" s="113" t="s">
        <v>1453</v>
      </c>
      <c r="H1004" s="113" t="s">
        <v>3143</v>
      </c>
      <c r="I1004" s="113" t="s">
        <v>4269</v>
      </c>
      <c r="J1004" s="113" t="s">
        <v>1452</v>
      </c>
      <c r="K1004" s="113" t="s">
        <v>1453</v>
      </c>
      <c r="L1004" s="113" t="s">
        <v>3143</v>
      </c>
      <c r="M1004" s="113" t="s">
        <v>1502</v>
      </c>
      <c r="N1004" s="113" t="s">
        <v>3108</v>
      </c>
      <c r="O1004" s="113" t="s">
        <v>2711</v>
      </c>
      <c r="P1004" s="113" t="s">
        <v>2711</v>
      </c>
      <c r="Q1004" s="113" t="s">
        <v>3106</v>
      </c>
      <c r="R1004" s="113" t="s">
        <v>5097</v>
      </c>
      <c r="S1004" s="114">
        <v>43313</v>
      </c>
      <c r="U1004" s="114">
        <v>43312.689081169003</v>
      </c>
      <c r="V1004" s="113" t="s">
        <v>4271</v>
      </c>
      <c r="W1004" s="113" t="s">
        <v>4272</v>
      </c>
      <c r="X1004" s="112" t="b">
        <v>1</v>
      </c>
    </row>
    <row r="1005" spans="1:25" ht="14.6" hidden="1" x14ac:dyDescent="0.4">
      <c r="A1005" s="113" t="s">
        <v>577</v>
      </c>
      <c r="B1005" s="113" t="s">
        <v>578</v>
      </c>
      <c r="C1005" s="113" t="s">
        <v>3633</v>
      </c>
      <c r="D1005" s="112" t="b">
        <f t="shared" si="15"/>
        <v>0</v>
      </c>
      <c r="E1005" s="113" t="s">
        <v>3106</v>
      </c>
      <c r="F1005" s="113" t="s">
        <v>1160</v>
      </c>
      <c r="G1005" s="113" t="s">
        <v>1183</v>
      </c>
      <c r="H1005" s="113" t="s">
        <v>3113</v>
      </c>
      <c r="I1005" s="113" t="s">
        <v>3634</v>
      </c>
      <c r="J1005" s="113" t="s">
        <v>1160</v>
      </c>
      <c r="K1005" s="113" t="s">
        <v>1183</v>
      </c>
      <c r="L1005" s="113" t="s">
        <v>3113</v>
      </c>
      <c r="M1005" s="113" t="s">
        <v>1772</v>
      </c>
      <c r="N1005" s="113" t="s">
        <v>3108</v>
      </c>
      <c r="O1005" s="113" t="s">
        <v>2711</v>
      </c>
      <c r="P1005" s="113" t="s">
        <v>2711</v>
      </c>
      <c r="Q1005" s="113" t="s">
        <v>3106</v>
      </c>
      <c r="R1005" s="113" t="s">
        <v>5098</v>
      </c>
      <c r="S1005" s="114">
        <v>43313</v>
      </c>
      <c r="U1005" s="114">
        <v>43312.689081169003</v>
      </c>
      <c r="V1005" s="113" t="s">
        <v>3636</v>
      </c>
      <c r="W1005" s="113" t="s">
        <v>3637</v>
      </c>
      <c r="X1005" s="112" t="b">
        <v>1</v>
      </c>
      <c r="Y1005" s="112" t="s">
        <v>1050</v>
      </c>
    </row>
    <row r="1006" spans="1:25" ht="14.6" hidden="1" x14ac:dyDescent="0.4">
      <c r="A1006" s="113" t="s">
        <v>966</v>
      </c>
      <c r="B1006" s="113" t="s">
        <v>967</v>
      </c>
      <c r="C1006" s="113" t="s">
        <v>4264</v>
      </c>
      <c r="D1006" s="112" t="b">
        <f t="shared" si="15"/>
        <v>0</v>
      </c>
      <c r="E1006" s="113" t="s">
        <v>3106</v>
      </c>
      <c r="F1006" s="113" t="s">
        <v>1587</v>
      </c>
      <c r="G1006" s="113" t="s">
        <v>1646</v>
      </c>
      <c r="H1006" s="113" t="s">
        <v>3172</v>
      </c>
      <c r="I1006" s="113" t="s">
        <v>4265</v>
      </c>
      <c r="J1006" s="113" t="s">
        <v>1587</v>
      </c>
      <c r="K1006" s="113" t="s">
        <v>1646</v>
      </c>
      <c r="L1006" s="113" t="s">
        <v>3172</v>
      </c>
      <c r="M1006" s="113" t="s">
        <v>2255</v>
      </c>
      <c r="N1006" s="113" t="s">
        <v>3108</v>
      </c>
      <c r="O1006" s="113" t="s">
        <v>2711</v>
      </c>
      <c r="P1006" s="113" t="s">
        <v>2711</v>
      </c>
      <c r="Q1006" s="113" t="s">
        <v>3106</v>
      </c>
      <c r="R1006" s="113" t="s">
        <v>5099</v>
      </c>
      <c r="S1006" s="114">
        <v>43313</v>
      </c>
      <c r="U1006" s="114">
        <v>43312.689081169003</v>
      </c>
      <c r="V1006" s="113" t="s">
        <v>4267</v>
      </c>
      <c r="W1006" s="113" t="s">
        <v>4268</v>
      </c>
      <c r="X1006" s="112" t="b">
        <v>1</v>
      </c>
      <c r="Y1006" s="129" t="s">
        <v>1101</v>
      </c>
    </row>
    <row r="1007" spans="1:25" ht="14.6" hidden="1" x14ac:dyDescent="0.4">
      <c r="A1007" s="113" t="s">
        <v>521</v>
      </c>
      <c r="B1007" s="113" t="s">
        <v>522</v>
      </c>
      <c r="C1007" s="113" t="s">
        <v>522</v>
      </c>
      <c r="D1007" s="112" t="b">
        <f t="shared" si="15"/>
        <v>1</v>
      </c>
      <c r="E1007" s="113" t="s">
        <v>3106</v>
      </c>
      <c r="F1007" s="113" t="s">
        <v>1396</v>
      </c>
      <c r="G1007" s="113" t="s">
        <v>1397</v>
      </c>
      <c r="H1007" s="113" t="s">
        <v>3176</v>
      </c>
      <c r="I1007" s="113" t="s">
        <v>1735</v>
      </c>
      <c r="J1007" s="113" t="s">
        <v>1396</v>
      </c>
      <c r="K1007" s="113" t="s">
        <v>1397</v>
      </c>
      <c r="L1007" s="113" t="s">
        <v>3176</v>
      </c>
      <c r="M1007" s="113" t="s">
        <v>1735</v>
      </c>
      <c r="N1007" s="113" t="s">
        <v>3108</v>
      </c>
      <c r="O1007" s="113" t="s">
        <v>2711</v>
      </c>
      <c r="P1007" s="113" t="s">
        <v>2711</v>
      </c>
      <c r="Q1007" s="113" t="s">
        <v>3106</v>
      </c>
      <c r="R1007" s="113" t="s">
        <v>5100</v>
      </c>
      <c r="S1007" s="114">
        <v>43313</v>
      </c>
      <c r="U1007" s="114">
        <v>43312.689081169003</v>
      </c>
      <c r="V1007" s="113" t="s">
        <v>5101</v>
      </c>
      <c r="W1007" s="113" t="s">
        <v>5102</v>
      </c>
      <c r="X1007" s="112" t="b">
        <v>1</v>
      </c>
    </row>
    <row r="1008" spans="1:25" ht="14.6" hidden="1" x14ac:dyDescent="0.4">
      <c r="A1008" s="113" t="s">
        <v>705</v>
      </c>
      <c r="B1008" s="113" t="s">
        <v>709</v>
      </c>
      <c r="C1008" s="113" t="s">
        <v>707</v>
      </c>
      <c r="D1008" s="112" t="b">
        <f t="shared" si="15"/>
        <v>0</v>
      </c>
      <c r="E1008" s="113" t="s">
        <v>3106</v>
      </c>
      <c r="F1008" s="113" t="s">
        <v>1160</v>
      </c>
      <c r="G1008" s="113" t="s">
        <v>1246</v>
      </c>
      <c r="H1008" s="113" t="s">
        <v>3107</v>
      </c>
      <c r="I1008" s="113" t="s">
        <v>3347</v>
      </c>
      <c r="J1008" s="113" t="s">
        <v>1639</v>
      </c>
      <c r="K1008" s="113" t="s">
        <v>1640</v>
      </c>
      <c r="L1008" s="113" t="s">
        <v>3794</v>
      </c>
      <c r="M1008" s="113" t="s">
        <v>2029</v>
      </c>
      <c r="N1008" s="113" t="s">
        <v>3108</v>
      </c>
      <c r="O1008" s="113" t="s">
        <v>2711</v>
      </c>
      <c r="P1008" s="113" t="s">
        <v>2711</v>
      </c>
      <c r="Q1008" s="113" t="s">
        <v>3106</v>
      </c>
      <c r="R1008" s="113" t="s">
        <v>5103</v>
      </c>
      <c r="S1008" s="114">
        <v>43313</v>
      </c>
      <c r="U1008" s="114">
        <v>43312.689081169003</v>
      </c>
      <c r="V1008" s="113" t="s">
        <v>3350</v>
      </c>
      <c r="W1008" s="113" t="s">
        <v>3351</v>
      </c>
      <c r="X1008" s="112" t="b">
        <v>1</v>
      </c>
    </row>
    <row r="1009" spans="1:25" ht="14.6" hidden="1" x14ac:dyDescent="0.4">
      <c r="A1009" s="113" t="s">
        <v>705</v>
      </c>
      <c r="B1009" s="113" t="s">
        <v>706</v>
      </c>
      <c r="C1009" s="113" t="s">
        <v>707</v>
      </c>
      <c r="D1009" s="112" t="b">
        <f t="shared" si="15"/>
        <v>0</v>
      </c>
      <c r="E1009" s="113" t="s">
        <v>3106</v>
      </c>
      <c r="F1009" s="113" t="s">
        <v>1160</v>
      </c>
      <c r="G1009" s="113" t="s">
        <v>1246</v>
      </c>
      <c r="H1009" s="113" t="s">
        <v>3107</v>
      </c>
      <c r="I1009" s="113" t="s">
        <v>3347</v>
      </c>
      <c r="J1009" s="113" t="s">
        <v>1639</v>
      </c>
      <c r="K1009" s="113" t="s">
        <v>1705</v>
      </c>
      <c r="L1009" s="113" t="s">
        <v>3815</v>
      </c>
      <c r="M1009" s="113" t="s">
        <v>2028</v>
      </c>
      <c r="N1009" s="113" t="s">
        <v>3108</v>
      </c>
      <c r="O1009" s="113" t="s">
        <v>2711</v>
      </c>
      <c r="P1009" s="113" t="s">
        <v>2711</v>
      </c>
      <c r="Q1009" s="113" t="s">
        <v>3106</v>
      </c>
      <c r="R1009" s="113" t="s">
        <v>5103</v>
      </c>
      <c r="S1009" s="114">
        <v>43313</v>
      </c>
      <c r="U1009" s="114">
        <v>43312.689081169003</v>
      </c>
      <c r="V1009" s="113" t="s">
        <v>3350</v>
      </c>
      <c r="W1009" s="113" t="s">
        <v>3351</v>
      </c>
      <c r="X1009" s="112" t="b">
        <v>1</v>
      </c>
    </row>
    <row r="1010" spans="1:25" ht="14.6" hidden="1" x14ac:dyDescent="0.4">
      <c r="A1010" s="113" t="s">
        <v>705</v>
      </c>
      <c r="B1010" s="113" t="s">
        <v>708</v>
      </c>
      <c r="C1010" s="113" t="s">
        <v>707</v>
      </c>
      <c r="D1010" s="112" t="b">
        <f t="shared" si="15"/>
        <v>0</v>
      </c>
      <c r="E1010" s="113" t="s">
        <v>3106</v>
      </c>
      <c r="F1010" s="113" t="s">
        <v>1160</v>
      </c>
      <c r="G1010" s="113" t="s">
        <v>1246</v>
      </c>
      <c r="H1010" s="113" t="s">
        <v>3107</v>
      </c>
      <c r="I1010" s="113" t="s">
        <v>3347</v>
      </c>
      <c r="J1010" s="113" t="s">
        <v>1372</v>
      </c>
      <c r="K1010" s="113" t="s">
        <v>1373</v>
      </c>
      <c r="L1010" s="113" t="s">
        <v>4255</v>
      </c>
      <c r="M1010" s="113" t="s">
        <v>2032</v>
      </c>
      <c r="N1010" s="113" t="s">
        <v>3108</v>
      </c>
      <c r="O1010" s="113" t="s">
        <v>2711</v>
      </c>
      <c r="P1010" s="113" t="s">
        <v>2711</v>
      </c>
      <c r="Q1010" s="113" t="s">
        <v>3106</v>
      </c>
      <c r="R1010" s="113" t="s">
        <v>5103</v>
      </c>
      <c r="S1010" s="114">
        <v>43313</v>
      </c>
      <c r="U1010" s="114">
        <v>43312.689081169003</v>
      </c>
      <c r="V1010" s="113" t="s">
        <v>3350</v>
      </c>
      <c r="W1010" s="113" t="s">
        <v>3351</v>
      </c>
      <c r="X1010" s="112" t="b">
        <v>1</v>
      </c>
    </row>
    <row r="1011" spans="1:25" ht="14.6" hidden="1" x14ac:dyDescent="0.4">
      <c r="A1011" s="113" t="s">
        <v>705</v>
      </c>
      <c r="B1011" s="113" t="s">
        <v>710</v>
      </c>
      <c r="C1011" s="113" t="s">
        <v>707</v>
      </c>
      <c r="D1011" s="112" t="b">
        <f t="shared" si="15"/>
        <v>0</v>
      </c>
      <c r="E1011" s="113" t="s">
        <v>3106</v>
      </c>
      <c r="F1011" s="113" t="s">
        <v>1160</v>
      </c>
      <c r="G1011" s="113" t="s">
        <v>1246</v>
      </c>
      <c r="H1011" s="113" t="s">
        <v>3107</v>
      </c>
      <c r="I1011" s="113" t="s">
        <v>3347</v>
      </c>
      <c r="J1011" s="113" t="s">
        <v>1639</v>
      </c>
      <c r="K1011" s="113" t="s">
        <v>1684</v>
      </c>
      <c r="L1011" s="113" t="s">
        <v>3183</v>
      </c>
      <c r="M1011" s="113" t="s">
        <v>2030</v>
      </c>
      <c r="N1011" s="113" t="s">
        <v>3108</v>
      </c>
      <c r="O1011" s="113" t="s">
        <v>2711</v>
      </c>
      <c r="P1011" s="113" t="s">
        <v>2711</v>
      </c>
      <c r="Q1011" s="113" t="s">
        <v>3106</v>
      </c>
      <c r="R1011" s="113" t="s">
        <v>5103</v>
      </c>
      <c r="S1011" s="114">
        <v>43313</v>
      </c>
      <c r="U1011" s="114">
        <v>43312.689081169003</v>
      </c>
      <c r="V1011" s="113" t="s">
        <v>3350</v>
      </c>
      <c r="W1011" s="113" t="s">
        <v>3351</v>
      </c>
      <c r="X1011" s="112" t="b">
        <v>1</v>
      </c>
    </row>
    <row r="1012" spans="1:25" ht="14.6" hidden="1" x14ac:dyDescent="0.4">
      <c r="A1012" s="113" t="s">
        <v>509</v>
      </c>
      <c r="B1012" s="113" t="s">
        <v>510</v>
      </c>
      <c r="C1012" s="113" t="s">
        <v>510</v>
      </c>
      <c r="D1012" s="112" t="b">
        <f t="shared" si="15"/>
        <v>1</v>
      </c>
      <c r="E1012" s="113" t="s">
        <v>3106</v>
      </c>
      <c r="F1012" s="113" t="s">
        <v>1396</v>
      </c>
      <c r="G1012" s="113" t="s">
        <v>1397</v>
      </c>
      <c r="H1012" s="113" t="s">
        <v>3176</v>
      </c>
      <c r="I1012" s="113" t="s">
        <v>4239</v>
      </c>
      <c r="J1012" s="113" t="s">
        <v>1396</v>
      </c>
      <c r="K1012" s="113" t="s">
        <v>1397</v>
      </c>
      <c r="L1012" s="113" t="s">
        <v>3176</v>
      </c>
      <c r="M1012" s="113" t="s">
        <v>1729</v>
      </c>
      <c r="N1012" s="113" t="s">
        <v>3108</v>
      </c>
      <c r="O1012" s="113" t="s">
        <v>2711</v>
      </c>
      <c r="P1012" s="113" t="s">
        <v>2711</v>
      </c>
      <c r="Q1012" s="113" t="s">
        <v>3106</v>
      </c>
      <c r="R1012" s="113" t="s">
        <v>5104</v>
      </c>
      <c r="S1012" s="114">
        <v>43313</v>
      </c>
      <c r="U1012" s="114">
        <v>43312.689081169003</v>
      </c>
      <c r="V1012" s="113" t="s">
        <v>4241</v>
      </c>
      <c r="W1012" s="113" t="s">
        <v>4242</v>
      </c>
      <c r="X1012" s="112" t="b">
        <v>1</v>
      </c>
      <c r="Y1012" s="129" t="s">
        <v>1101</v>
      </c>
    </row>
    <row r="1013" spans="1:25" ht="14.6" hidden="1" x14ac:dyDescent="0.4">
      <c r="A1013" s="113" t="s">
        <v>245</v>
      </c>
      <c r="B1013" s="113" t="s">
        <v>247</v>
      </c>
      <c r="C1013" s="113" t="s">
        <v>247</v>
      </c>
      <c r="D1013" s="112" t="b">
        <f t="shared" si="15"/>
        <v>1</v>
      </c>
      <c r="E1013" s="113" t="s">
        <v>3106</v>
      </c>
      <c r="F1013" s="113" t="s">
        <v>1160</v>
      </c>
      <c r="G1013" s="113" t="s">
        <v>1246</v>
      </c>
      <c r="H1013" s="113" t="s">
        <v>3107</v>
      </c>
      <c r="I1013" s="113" t="s">
        <v>3127</v>
      </c>
      <c r="J1013" s="113" t="s">
        <v>1160</v>
      </c>
      <c r="K1013" s="113" t="s">
        <v>1183</v>
      </c>
      <c r="L1013" s="113" t="s">
        <v>3113</v>
      </c>
      <c r="M1013" s="113" t="s">
        <v>5105</v>
      </c>
      <c r="N1013" s="113" t="s">
        <v>3108</v>
      </c>
      <c r="O1013" s="113" t="s">
        <v>2711</v>
      </c>
      <c r="P1013" s="113" t="s">
        <v>2711</v>
      </c>
      <c r="Q1013" s="113" t="s">
        <v>3106</v>
      </c>
      <c r="R1013" s="113" t="s">
        <v>5106</v>
      </c>
      <c r="S1013" s="114">
        <v>43313</v>
      </c>
      <c r="U1013" s="114">
        <v>43312.689081169003</v>
      </c>
      <c r="V1013" s="113" t="s">
        <v>3130</v>
      </c>
      <c r="W1013" s="113" t="s">
        <v>3131</v>
      </c>
      <c r="X1013" s="112" t="b">
        <v>1</v>
      </c>
    </row>
    <row r="1014" spans="1:25" ht="14.6" hidden="1" x14ac:dyDescent="0.4">
      <c r="A1014" s="113" t="s">
        <v>245</v>
      </c>
      <c r="B1014" s="113" t="s">
        <v>247</v>
      </c>
      <c r="C1014" s="113" t="s">
        <v>247</v>
      </c>
      <c r="D1014" s="112" t="b">
        <f t="shared" si="15"/>
        <v>1</v>
      </c>
      <c r="E1014" s="113" t="s">
        <v>3106</v>
      </c>
      <c r="F1014" s="113" t="s">
        <v>1160</v>
      </c>
      <c r="G1014" s="113" t="s">
        <v>1246</v>
      </c>
      <c r="H1014" s="113" t="s">
        <v>3107</v>
      </c>
      <c r="I1014" s="113" t="s">
        <v>3127</v>
      </c>
      <c r="J1014" s="113" t="s">
        <v>1160</v>
      </c>
      <c r="K1014" s="113" t="s">
        <v>1183</v>
      </c>
      <c r="L1014" s="113" t="s">
        <v>3113</v>
      </c>
      <c r="M1014" s="113" t="s">
        <v>5107</v>
      </c>
      <c r="N1014" s="113" t="s">
        <v>3108</v>
      </c>
      <c r="O1014" s="113" t="s">
        <v>2711</v>
      </c>
      <c r="P1014" s="113" t="s">
        <v>2711</v>
      </c>
      <c r="Q1014" s="113" t="s">
        <v>3106</v>
      </c>
      <c r="R1014" s="113" t="s">
        <v>5106</v>
      </c>
      <c r="S1014" s="114">
        <v>43313</v>
      </c>
      <c r="U1014" s="114">
        <v>43312.689081169003</v>
      </c>
      <c r="V1014" s="113" t="s">
        <v>3130</v>
      </c>
      <c r="W1014" s="113" t="s">
        <v>3131</v>
      </c>
      <c r="X1014" s="112" t="b">
        <v>1</v>
      </c>
    </row>
    <row r="1015" spans="1:25" ht="14.6" hidden="1" x14ac:dyDescent="0.4">
      <c r="A1015" s="113" t="s">
        <v>197</v>
      </c>
      <c r="B1015" s="113" t="s">
        <v>198</v>
      </c>
      <c r="C1015" s="113" t="s">
        <v>198</v>
      </c>
      <c r="D1015" s="112" t="b">
        <f t="shared" si="15"/>
        <v>1</v>
      </c>
      <c r="E1015" s="113" t="s">
        <v>3106</v>
      </c>
      <c r="F1015" s="113" t="s">
        <v>1160</v>
      </c>
      <c r="G1015" s="113" t="s">
        <v>1163</v>
      </c>
      <c r="H1015" s="113" t="s">
        <v>3230</v>
      </c>
      <c r="I1015" s="113" t="s">
        <v>1393</v>
      </c>
      <c r="J1015" s="113" t="s">
        <v>1160</v>
      </c>
      <c r="K1015" s="113" t="s">
        <v>1163</v>
      </c>
      <c r="L1015" s="113" t="s">
        <v>3230</v>
      </c>
      <c r="M1015" s="113" t="s">
        <v>4234</v>
      </c>
      <c r="N1015" s="113" t="s">
        <v>3108</v>
      </c>
      <c r="O1015" s="113" t="s">
        <v>2711</v>
      </c>
      <c r="P1015" s="113" t="s">
        <v>2711</v>
      </c>
      <c r="Q1015" s="113" t="s">
        <v>3106</v>
      </c>
      <c r="R1015" s="113" t="s">
        <v>5108</v>
      </c>
      <c r="S1015" s="114">
        <v>43313</v>
      </c>
      <c r="U1015" s="114">
        <v>43312.689081169003</v>
      </c>
      <c r="V1015" s="113" t="s">
        <v>4236</v>
      </c>
      <c r="W1015" s="113" t="s">
        <v>4237</v>
      </c>
      <c r="X1015" s="112" t="b">
        <v>1</v>
      </c>
      <c r="Y1015" s="117" t="s">
        <v>1089</v>
      </c>
    </row>
    <row r="1016" spans="1:25" ht="14.6" hidden="1" x14ac:dyDescent="0.4">
      <c r="A1016" s="113" t="s">
        <v>197</v>
      </c>
      <c r="B1016" s="113" t="s">
        <v>198</v>
      </c>
      <c r="C1016" s="113" t="s">
        <v>198</v>
      </c>
      <c r="D1016" s="112" t="b">
        <f t="shared" si="15"/>
        <v>1</v>
      </c>
      <c r="E1016" s="113" t="s">
        <v>3106</v>
      </c>
      <c r="F1016" s="113" t="s">
        <v>1160</v>
      </c>
      <c r="G1016" s="113" t="s">
        <v>1163</v>
      </c>
      <c r="H1016" s="113" t="s">
        <v>3230</v>
      </c>
      <c r="I1016" s="113" t="s">
        <v>1393</v>
      </c>
      <c r="J1016" s="113" t="s">
        <v>1160</v>
      </c>
      <c r="K1016" s="113" t="s">
        <v>1163</v>
      </c>
      <c r="L1016" s="113" t="s">
        <v>3230</v>
      </c>
      <c r="M1016" s="113" t="s">
        <v>1392</v>
      </c>
      <c r="N1016" s="113" t="s">
        <v>3108</v>
      </c>
      <c r="O1016" s="113" t="s">
        <v>2711</v>
      </c>
      <c r="P1016" s="113" t="s">
        <v>2711</v>
      </c>
      <c r="Q1016" s="113" t="s">
        <v>3106</v>
      </c>
      <c r="R1016" s="113" t="s">
        <v>5108</v>
      </c>
      <c r="S1016" s="114">
        <v>43313</v>
      </c>
      <c r="U1016" s="114">
        <v>43312.689081169003</v>
      </c>
      <c r="V1016" s="113" t="s">
        <v>4236</v>
      </c>
      <c r="W1016" s="113" t="s">
        <v>4237</v>
      </c>
      <c r="X1016" s="112" t="b">
        <v>1</v>
      </c>
      <c r="Y1016" s="117" t="s">
        <v>1089</v>
      </c>
    </row>
    <row r="1017" spans="1:25" ht="14.6" hidden="1" x14ac:dyDescent="0.4">
      <c r="A1017" s="113" t="s">
        <v>197</v>
      </c>
      <c r="B1017" s="113" t="s">
        <v>198</v>
      </c>
      <c r="C1017" s="113" t="s">
        <v>198</v>
      </c>
      <c r="D1017" s="112" t="b">
        <f t="shared" si="15"/>
        <v>1</v>
      </c>
      <c r="E1017" s="113" t="s">
        <v>3106</v>
      </c>
      <c r="F1017" s="113" t="s">
        <v>1160</v>
      </c>
      <c r="G1017" s="113" t="s">
        <v>1163</v>
      </c>
      <c r="H1017" s="113" t="s">
        <v>3230</v>
      </c>
      <c r="I1017" s="113" t="s">
        <v>1393</v>
      </c>
      <c r="J1017" s="113" t="s">
        <v>1160</v>
      </c>
      <c r="K1017" s="113" t="s">
        <v>1179</v>
      </c>
      <c r="L1017" s="113" t="s">
        <v>3190</v>
      </c>
      <c r="M1017" s="113" t="s">
        <v>4238</v>
      </c>
      <c r="N1017" s="113" t="s">
        <v>3108</v>
      </c>
      <c r="O1017" s="113" t="s">
        <v>2711</v>
      </c>
      <c r="P1017" s="113" t="s">
        <v>2711</v>
      </c>
      <c r="Q1017" s="113" t="s">
        <v>3106</v>
      </c>
      <c r="R1017" s="113" t="s">
        <v>5108</v>
      </c>
      <c r="S1017" s="114">
        <v>43313</v>
      </c>
      <c r="U1017" s="114">
        <v>43312.689081169003</v>
      </c>
      <c r="V1017" s="113" t="s">
        <v>4236</v>
      </c>
      <c r="W1017" s="113" t="s">
        <v>4237</v>
      </c>
      <c r="X1017" s="112" t="b">
        <v>1</v>
      </c>
      <c r="Y1017" s="117" t="s">
        <v>1089</v>
      </c>
    </row>
    <row r="1018" spans="1:25" ht="14.6" hidden="1" x14ac:dyDescent="0.4">
      <c r="A1018" s="113" t="s">
        <v>197</v>
      </c>
      <c r="B1018" s="113" t="s">
        <v>198</v>
      </c>
      <c r="C1018" s="113" t="s">
        <v>198</v>
      </c>
      <c r="D1018" s="112" t="b">
        <f t="shared" si="15"/>
        <v>1</v>
      </c>
      <c r="E1018" s="113" t="s">
        <v>3106</v>
      </c>
      <c r="F1018" s="113" t="s">
        <v>1160</v>
      </c>
      <c r="G1018" s="113" t="s">
        <v>1163</v>
      </c>
      <c r="H1018" s="113" t="s">
        <v>3230</v>
      </c>
      <c r="I1018" s="113" t="s">
        <v>1393</v>
      </c>
      <c r="J1018" s="113" t="s">
        <v>1160</v>
      </c>
      <c r="K1018" s="113" t="s">
        <v>1163</v>
      </c>
      <c r="L1018" s="113" t="s">
        <v>3230</v>
      </c>
      <c r="M1018" s="113" t="s">
        <v>1393</v>
      </c>
      <c r="N1018" s="113" t="s">
        <v>3108</v>
      </c>
      <c r="O1018" s="113" t="s">
        <v>2711</v>
      </c>
      <c r="P1018" s="113" t="s">
        <v>2711</v>
      </c>
      <c r="Q1018" s="113" t="s">
        <v>3106</v>
      </c>
      <c r="R1018" s="113" t="s">
        <v>5108</v>
      </c>
      <c r="S1018" s="114">
        <v>43313</v>
      </c>
      <c r="U1018" s="114">
        <v>43312.689081169003</v>
      </c>
      <c r="V1018" s="113" t="s">
        <v>4236</v>
      </c>
      <c r="W1018" s="113" t="s">
        <v>4237</v>
      </c>
      <c r="X1018" s="112" t="b">
        <v>1</v>
      </c>
      <c r="Y1018" s="117" t="s">
        <v>1089</v>
      </c>
    </row>
    <row r="1019" spans="1:25" ht="14.6" hidden="1" x14ac:dyDescent="0.4">
      <c r="A1019" s="113" t="s">
        <v>934</v>
      </c>
      <c r="B1019" s="113" t="s">
        <v>935</v>
      </c>
      <c r="C1019" s="113" t="s">
        <v>935</v>
      </c>
      <c r="D1019" s="112" t="b">
        <f t="shared" si="15"/>
        <v>1</v>
      </c>
      <c r="E1019" s="113" t="s">
        <v>3106</v>
      </c>
      <c r="F1019" s="113" t="s">
        <v>1372</v>
      </c>
      <c r="G1019" s="113" t="s">
        <v>1459</v>
      </c>
      <c r="H1019" s="113" t="s">
        <v>3288</v>
      </c>
      <c r="I1019" s="113" t="s">
        <v>4226</v>
      </c>
      <c r="J1019" s="113" t="s">
        <v>1372</v>
      </c>
      <c r="K1019" s="113" t="s">
        <v>1459</v>
      </c>
      <c r="L1019" s="113" t="s">
        <v>3288</v>
      </c>
      <c r="M1019" s="113" t="s">
        <v>2225</v>
      </c>
      <c r="N1019" s="113" t="s">
        <v>3108</v>
      </c>
      <c r="O1019" s="113" t="s">
        <v>2711</v>
      </c>
      <c r="P1019" s="113" t="s">
        <v>2711</v>
      </c>
      <c r="Q1019" s="113" t="s">
        <v>3106</v>
      </c>
      <c r="R1019" s="113" t="s">
        <v>5109</v>
      </c>
      <c r="S1019" s="114">
        <v>43313</v>
      </c>
      <c r="U1019" s="114">
        <v>43312.689081169003</v>
      </c>
      <c r="V1019" s="113" t="s">
        <v>4228</v>
      </c>
      <c r="W1019" s="113" t="s">
        <v>4229</v>
      </c>
      <c r="X1019" s="112" t="b">
        <v>1</v>
      </c>
    </row>
    <row r="1020" spans="1:25" ht="14.6" hidden="1" x14ac:dyDescent="0.4">
      <c r="A1020" s="113" t="s">
        <v>31</v>
      </c>
      <c r="B1020" s="113" t="s">
        <v>32</v>
      </c>
      <c r="C1020" s="113" t="s">
        <v>4221</v>
      </c>
      <c r="D1020" s="112" t="b">
        <f t="shared" si="15"/>
        <v>0</v>
      </c>
      <c r="E1020" s="113" t="s">
        <v>3106</v>
      </c>
      <c r="F1020" s="113" t="s">
        <v>1160</v>
      </c>
      <c r="G1020" s="113" t="s">
        <v>1285</v>
      </c>
      <c r="H1020" s="113" t="s">
        <v>3236</v>
      </c>
      <c r="I1020" s="113" t="s">
        <v>4222</v>
      </c>
      <c r="J1020" s="113" t="s">
        <v>1196</v>
      </c>
      <c r="K1020" s="113" t="s">
        <v>1197</v>
      </c>
      <c r="L1020" s="113" t="s">
        <v>3202</v>
      </c>
      <c r="M1020" s="113" t="s">
        <v>1198</v>
      </c>
      <c r="N1020" s="113" t="s">
        <v>3108</v>
      </c>
      <c r="O1020" s="113" t="s">
        <v>2711</v>
      </c>
      <c r="P1020" s="113" t="s">
        <v>2711</v>
      </c>
      <c r="Q1020" s="113" t="s">
        <v>3106</v>
      </c>
      <c r="R1020" s="113" t="s">
        <v>5110</v>
      </c>
      <c r="S1020" s="114">
        <v>43313</v>
      </c>
      <c r="U1020" s="114">
        <v>43312.689081169003</v>
      </c>
      <c r="V1020" s="113" t="s">
        <v>4224</v>
      </c>
      <c r="W1020" s="113" t="s">
        <v>4225</v>
      </c>
      <c r="X1020" s="112" t="b">
        <v>1</v>
      </c>
    </row>
    <row r="1021" spans="1:25" ht="14.6" hidden="1" x14ac:dyDescent="0.4">
      <c r="A1021" s="113" t="s">
        <v>917</v>
      </c>
      <c r="B1021" s="113" t="s">
        <v>918</v>
      </c>
      <c r="C1021" s="113" t="s">
        <v>918</v>
      </c>
      <c r="D1021" s="112" t="b">
        <f t="shared" si="15"/>
        <v>1</v>
      </c>
      <c r="E1021" s="113" t="s">
        <v>3106</v>
      </c>
      <c r="F1021" s="113" t="s">
        <v>1196</v>
      </c>
      <c r="G1021" s="113" t="s">
        <v>1477</v>
      </c>
      <c r="H1021" s="113" t="s">
        <v>3513</v>
      </c>
      <c r="I1021" s="113" t="s">
        <v>2214</v>
      </c>
      <c r="J1021" s="113" t="s">
        <v>1196</v>
      </c>
      <c r="K1021" s="113" t="s">
        <v>1477</v>
      </c>
      <c r="L1021" s="113" t="s">
        <v>3513</v>
      </c>
      <c r="M1021" s="113" t="s">
        <v>2214</v>
      </c>
      <c r="N1021" s="113" t="s">
        <v>3108</v>
      </c>
      <c r="O1021" s="113" t="s">
        <v>2711</v>
      </c>
      <c r="P1021" s="113" t="s">
        <v>2711</v>
      </c>
      <c r="Q1021" s="113" t="s">
        <v>3106</v>
      </c>
      <c r="R1021" s="113" t="s">
        <v>5111</v>
      </c>
      <c r="S1021" s="114">
        <v>43313</v>
      </c>
      <c r="U1021" s="114">
        <v>43312.689081169003</v>
      </c>
      <c r="V1021" s="113" t="s">
        <v>3646</v>
      </c>
      <c r="W1021" s="113" t="s">
        <v>3647</v>
      </c>
      <c r="X1021" s="112" t="b">
        <v>1</v>
      </c>
    </row>
    <row r="1022" spans="1:25" ht="14.6" hidden="1" x14ac:dyDescent="0.4">
      <c r="A1022" s="113" t="s">
        <v>962</v>
      </c>
      <c r="B1022" s="113" t="s">
        <v>963</v>
      </c>
      <c r="C1022" s="113" t="s">
        <v>4215</v>
      </c>
      <c r="D1022" s="112" t="b">
        <f t="shared" si="15"/>
        <v>0</v>
      </c>
      <c r="E1022" s="113" t="s">
        <v>3106</v>
      </c>
      <c r="F1022" s="113" t="s">
        <v>1258</v>
      </c>
      <c r="G1022" s="113" t="s">
        <v>1982</v>
      </c>
      <c r="H1022" s="113" t="s">
        <v>4216</v>
      </c>
      <c r="I1022" s="113" t="s">
        <v>2253</v>
      </c>
      <c r="J1022" s="113" t="s">
        <v>1258</v>
      </c>
      <c r="K1022" s="113" t="s">
        <v>1982</v>
      </c>
      <c r="L1022" s="113" t="s">
        <v>4216</v>
      </c>
      <c r="M1022" s="113" t="s">
        <v>2253</v>
      </c>
      <c r="N1022" s="113" t="s">
        <v>3108</v>
      </c>
      <c r="O1022" s="113" t="s">
        <v>2711</v>
      </c>
      <c r="P1022" s="113" t="s">
        <v>2711</v>
      </c>
      <c r="Q1022" s="113" t="s">
        <v>3106</v>
      </c>
      <c r="R1022" s="113" t="s">
        <v>5112</v>
      </c>
      <c r="S1022" s="114">
        <v>43313</v>
      </c>
      <c r="U1022" s="114">
        <v>43312.689081169003</v>
      </c>
      <c r="V1022" s="113" t="s">
        <v>4218</v>
      </c>
      <c r="W1022" s="113" t="s">
        <v>4219</v>
      </c>
      <c r="X1022" s="112" t="b">
        <v>1</v>
      </c>
    </row>
    <row r="1023" spans="1:25" ht="14.6" hidden="1" x14ac:dyDescent="0.4">
      <c r="A1023" s="113" t="s">
        <v>930</v>
      </c>
      <c r="B1023" s="113" t="s">
        <v>931</v>
      </c>
      <c r="C1023" s="113" t="s">
        <v>931</v>
      </c>
      <c r="D1023" s="112" t="b">
        <f t="shared" si="15"/>
        <v>1</v>
      </c>
      <c r="E1023" s="113" t="s">
        <v>3106</v>
      </c>
      <c r="F1023" s="113" t="s">
        <v>1372</v>
      </c>
      <c r="G1023" s="113" t="s">
        <v>1459</v>
      </c>
      <c r="H1023" s="113" t="s">
        <v>3288</v>
      </c>
      <c r="I1023" s="113" t="s">
        <v>2221</v>
      </c>
      <c r="J1023" s="113" t="s">
        <v>1372</v>
      </c>
      <c r="K1023" s="113" t="s">
        <v>1459</v>
      </c>
      <c r="L1023" s="113" t="s">
        <v>3288</v>
      </c>
      <c r="M1023" s="113" t="s">
        <v>2221</v>
      </c>
      <c r="N1023" s="113" t="s">
        <v>3108</v>
      </c>
      <c r="O1023" s="113" t="s">
        <v>2711</v>
      </c>
      <c r="P1023" s="113" t="s">
        <v>2711</v>
      </c>
      <c r="Q1023" s="113" t="s">
        <v>3106</v>
      </c>
      <c r="R1023" s="113" t="s">
        <v>5113</v>
      </c>
      <c r="S1023" s="114">
        <v>43313</v>
      </c>
      <c r="U1023" s="114">
        <v>43312.689081169003</v>
      </c>
      <c r="V1023" s="113" t="s">
        <v>3290</v>
      </c>
      <c r="W1023" s="113" t="s">
        <v>3291</v>
      </c>
      <c r="X1023" s="112" t="b">
        <v>1</v>
      </c>
      <c r="Y1023" s="112" t="s">
        <v>1054</v>
      </c>
    </row>
    <row r="1024" spans="1:25" ht="14.6" hidden="1" x14ac:dyDescent="0.4">
      <c r="A1024" s="113" t="s">
        <v>930</v>
      </c>
      <c r="B1024" s="113" t="s">
        <v>931</v>
      </c>
      <c r="C1024" s="113" t="s">
        <v>931</v>
      </c>
      <c r="D1024" s="112" t="b">
        <f t="shared" si="15"/>
        <v>1</v>
      </c>
      <c r="E1024" s="113" t="s">
        <v>3106</v>
      </c>
      <c r="F1024" s="113" t="s">
        <v>1372</v>
      </c>
      <c r="G1024" s="113" t="s">
        <v>1459</v>
      </c>
      <c r="H1024" s="113" t="s">
        <v>3288</v>
      </c>
      <c r="I1024" s="113" t="s">
        <v>2221</v>
      </c>
      <c r="J1024" s="113" t="s">
        <v>1372</v>
      </c>
      <c r="K1024" s="113" t="s">
        <v>1703</v>
      </c>
      <c r="L1024" s="113" t="s">
        <v>4212</v>
      </c>
      <c r="M1024" s="113" t="s">
        <v>2222</v>
      </c>
      <c r="N1024" s="113" t="s">
        <v>3108</v>
      </c>
      <c r="O1024" s="113" t="s">
        <v>2711</v>
      </c>
      <c r="P1024" s="113" t="s">
        <v>2711</v>
      </c>
      <c r="Q1024" s="113" t="s">
        <v>3106</v>
      </c>
      <c r="R1024" s="113" t="s">
        <v>5114</v>
      </c>
      <c r="S1024" s="114">
        <v>43313</v>
      </c>
      <c r="U1024" s="114">
        <v>43312.689081169003</v>
      </c>
      <c r="V1024" s="113" t="s">
        <v>3290</v>
      </c>
      <c r="W1024" s="113" t="s">
        <v>3291</v>
      </c>
      <c r="X1024" s="112" t="b">
        <v>1</v>
      </c>
      <c r="Y1024" s="112" t="s">
        <v>1054</v>
      </c>
    </row>
    <row r="1025" spans="1:25" ht="14.6" hidden="1" x14ac:dyDescent="0.4">
      <c r="A1025" s="113" t="s">
        <v>859</v>
      </c>
      <c r="B1025" s="113" t="s">
        <v>860</v>
      </c>
      <c r="C1025" s="113" t="s">
        <v>860</v>
      </c>
      <c r="D1025" s="112" t="b">
        <f t="shared" si="15"/>
        <v>1</v>
      </c>
      <c r="E1025" s="113" t="s">
        <v>3106</v>
      </c>
      <c r="F1025" s="113" t="s">
        <v>1160</v>
      </c>
      <c r="G1025" s="113" t="s">
        <v>1285</v>
      </c>
      <c r="H1025" s="113" t="s">
        <v>3236</v>
      </c>
      <c r="I1025" s="113" t="s">
        <v>2166</v>
      </c>
      <c r="J1025" s="113" t="s">
        <v>1160</v>
      </c>
      <c r="K1025" s="113" t="s">
        <v>1285</v>
      </c>
      <c r="L1025" s="113" t="s">
        <v>3236</v>
      </c>
      <c r="M1025" s="113" t="s">
        <v>2166</v>
      </c>
      <c r="N1025" s="113" t="s">
        <v>3108</v>
      </c>
      <c r="O1025" s="113" t="s">
        <v>2711</v>
      </c>
      <c r="P1025" s="113" t="s">
        <v>2711</v>
      </c>
      <c r="Q1025" s="113" t="s">
        <v>3106</v>
      </c>
      <c r="R1025" s="113" t="s">
        <v>5115</v>
      </c>
      <c r="S1025" s="114">
        <v>43313</v>
      </c>
      <c r="U1025" s="114">
        <v>43312.689081169003</v>
      </c>
      <c r="V1025" s="113" t="s">
        <v>4210</v>
      </c>
      <c r="W1025" s="113" t="s">
        <v>4211</v>
      </c>
      <c r="X1025" s="112" t="b">
        <v>1</v>
      </c>
    </row>
    <row r="1026" spans="1:25" ht="14.6" hidden="1" x14ac:dyDescent="0.4">
      <c r="A1026" s="113" t="s">
        <v>126</v>
      </c>
      <c r="B1026" s="113" t="s">
        <v>127</v>
      </c>
      <c r="C1026" s="113" t="s">
        <v>127</v>
      </c>
      <c r="D1026" s="112" t="b">
        <f t="shared" si="15"/>
        <v>1</v>
      </c>
      <c r="E1026" s="113" t="s">
        <v>3106</v>
      </c>
      <c r="F1026" s="113" t="s">
        <v>1160</v>
      </c>
      <c r="G1026" s="113" t="s">
        <v>1161</v>
      </c>
      <c r="H1026" s="113" t="s">
        <v>3132</v>
      </c>
      <c r="I1026" s="113" t="s">
        <v>5116</v>
      </c>
      <c r="J1026" s="113" t="s">
        <v>1160</v>
      </c>
      <c r="K1026" s="113" t="s">
        <v>1246</v>
      </c>
      <c r="L1026" s="113" t="s">
        <v>3107</v>
      </c>
      <c r="M1026" s="113" t="s">
        <v>1302</v>
      </c>
      <c r="N1026" s="113" t="s">
        <v>3108</v>
      </c>
      <c r="O1026" s="113" t="s">
        <v>2711</v>
      </c>
      <c r="P1026" s="113" t="s">
        <v>2711</v>
      </c>
      <c r="Q1026" s="113" t="s">
        <v>3106</v>
      </c>
      <c r="R1026" s="113" t="s">
        <v>5117</v>
      </c>
      <c r="S1026" s="114">
        <v>43313</v>
      </c>
      <c r="U1026" s="114">
        <v>43312.689081169003</v>
      </c>
      <c r="V1026" s="113" t="s">
        <v>5118</v>
      </c>
      <c r="W1026" s="113" t="s">
        <v>5119</v>
      </c>
      <c r="X1026" s="112" t="b">
        <v>0</v>
      </c>
      <c r="Y1026" s="117"/>
    </row>
    <row r="1027" spans="1:25" ht="14.6" hidden="1" x14ac:dyDescent="0.4">
      <c r="A1027" s="113" t="s">
        <v>423</v>
      </c>
      <c r="B1027" s="113" t="s">
        <v>424</v>
      </c>
      <c r="C1027" s="113" t="s">
        <v>424</v>
      </c>
      <c r="D1027" s="112" t="b">
        <f t="shared" ref="D1027:D1090" si="16">B1027=C1027</f>
        <v>1</v>
      </c>
      <c r="E1027" s="113" t="s">
        <v>3106</v>
      </c>
      <c r="F1027" s="113" t="s">
        <v>1367</v>
      </c>
      <c r="G1027" s="113" t="s">
        <v>1636</v>
      </c>
      <c r="H1027" s="113" t="s">
        <v>3585</v>
      </c>
      <c r="I1027" s="113" t="s">
        <v>5120</v>
      </c>
      <c r="J1027" s="113" t="s">
        <v>1367</v>
      </c>
      <c r="K1027" s="113" t="s">
        <v>1636</v>
      </c>
      <c r="L1027" s="113" t="s">
        <v>3585</v>
      </c>
      <c r="M1027" s="113" t="s">
        <v>1637</v>
      </c>
      <c r="N1027" s="113" t="s">
        <v>3108</v>
      </c>
      <c r="O1027" s="113" t="s">
        <v>2711</v>
      </c>
      <c r="P1027" s="113" t="s">
        <v>2711</v>
      </c>
      <c r="Q1027" s="113" t="s">
        <v>3106</v>
      </c>
      <c r="R1027" s="113" t="s">
        <v>5121</v>
      </c>
      <c r="S1027" s="114">
        <v>43313</v>
      </c>
      <c r="U1027" s="114">
        <v>43312.689081169003</v>
      </c>
      <c r="V1027" s="113" t="s">
        <v>5122</v>
      </c>
      <c r="W1027" s="113" t="s">
        <v>5123</v>
      </c>
      <c r="X1027" s="112" t="b">
        <v>1</v>
      </c>
    </row>
    <row r="1028" spans="1:25" ht="14.6" hidden="1" x14ac:dyDescent="0.4">
      <c r="A1028" s="113" t="s">
        <v>195</v>
      </c>
      <c r="B1028" s="113" t="s">
        <v>196</v>
      </c>
      <c r="C1028" s="113" t="s">
        <v>196</v>
      </c>
      <c r="D1028" s="112" t="b">
        <f t="shared" si="16"/>
        <v>1</v>
      </c>
      <c r="E1028" s="113" t="s">
        <v>3106</v>
      </c>
      <c r="F1028" s="113" t="s">
        <v>1160</v>
      </c>
      <c r="G1028" s="113" t="s">
        <v>1163</v>
      </c>
      <c r="H1028" s="113" t="s">
        <v>3230</v>
      </c>
      <c r="I1028" s="113" t="s">
        <v>4201</v>
      </c>
      <c r="J1028" s="113" t="s">
        <v>1160</v>
      </c>
      <c r="K1028" s="113" t="s">
        <v>1163</v>
      </c>
      <c r="L1028" s="113" t="s">
        <v>3230</v>
      </c>
      <c r="M1028" s="113" t="s">
        <v>1391</v>
      </c>
      <c r="N1028" s="113" t="s">
        <v>3108</v>
      </c>
      <c r="O1028" s="113" t="s">
        <v>2711</v>
      </c>
      <c r="P1028" s="113" t="s">
        <v>2711</v>
      </c>
      <c r="Q1028" s="113" t="s">
        <v>3106</v>
      </c>
      <c r="R1028" s="113" t="s">
        <v>5124</v>
      </c>
      <c r="S1028" s="114">
        <v>43313</v>
      </c>
      <c r="U1028" s="114">
        <v>43312.689081169003</v>
      </c>
      <c r="V1028" s="113" t="s">
        <v>4203</v>
      </c>
      <c r="W1028" s="113" t="s">
        <v>4204</v>
      </c>
      <c r="X1028" s="112" t="b">
        <v>1</v>
      </c>
      <c r="Y1028" s="129" t="s">
        <v>1101</v>
      </c>
    </row>
    <row r="1029" spans="1:25" ht="14.6" hidden="1" x14ac:dyDescent="0.4">
      <c r="A1029" s="113" t="s">
        <v>489</v>
      </c>
      <c r="B1029" s="113" t="s">
        <v>490</v>
      </c>
      <c r="C1029" s="113" t="s">
        <v>490</v>
      </c>
      <c r="D1029" s="112" t="b">
        <f t="shared" si="16"/>
        <v>1</v>
      </c>
      <c r="E1029" s="113" t="s">
        <v>3106</v>
      </c>
      <c r="F1029" s="113" t="s">
        <v>1258</v>
      </c>
      <c r="G1029" s="113" t="s">
        <v>1707</v>
      </c>
      <c r="H1029" s="113" t="s">
        <v>3400</v>
      </c>
      <c r="I1029" s="113" t="s">
        <v>4190</v>
      </c>
      <c r="J1029" s="113" t="s">
        <v>1258</v>
      </c>
      <c r="K1029" s="113" t="s">
        <v>1707</v>
      </c>
      <c r="L1029" s="113" t="s">
        <v>3400</v>
      </c>
      <c r="M1029" s="113" t="s">
        <v>1710</v>
      </c>
      <c r="N1029" s="113" t="s">
        <v>3108</v>
      </c>
      <c r="O1029" s="113" t="s">
        <v>2711</v>
      </c>
      <c r="P1029" s="113" t="s">
        <v>2711</v>
      </c>
      <c r="Q1029" s="113" t="s">
        <v>3106</v>
      </c>
      <c r="R1029" s="113" t="s">
        <v>5125</v>
      </c>
      <c r="S1029" s="114">
        <v>43313</v>
      </c>
      <c r="U1029" s="114">
        <v>43312.689081169003</v>
      </c>
      <c r="V1029" s="113" t="s">
        <v>4192</v>
      </c>
      <c r="W1029" s="113" t="s">
        <v>4193</v>
      </c>
      <c r="X1029" s="112" t="b">
        <v>0</v>
      </c>
      <c r="Y1029" s="117"/>
    </row>
    <row r="1030" spans="1:25" ht="14.6" hidden="1" x14ac:dyDescent="0.4">
      <c r="A1030" s="113" t="s">
        <v>519</v>
      </c>
      <c r="B1030" s="113" t="s">
        <v>520</v>
      </c>
      <c r="C1030" s="113" t="s">
        <v>520</v>
      </c>
      <c r="D1030" s="112" t="b">
        <f t="shared" si="16"/>
        <v>1</v>
      </c>
      <c r="E1030" s="113" t="s">
        <v>3106</v>
      </c>
      <c r="F1030" s="113" t="s">
        <v>1396</v>
      </c>
      <c r="G1030" s="113" t="s">
        <v>1397</v>
      </c>
      <c r="H1030" s="113" t="s">
        <v>3176</v>
      </c>
      <c r="I1030" s="113" t="s">
        <v>1734</v>
      </c>
      <c r="J1030" s="113" t="s">
        <v>1396</v>
      </c>
      <c r="K1030" s="113" t="s">
        <v>1397</v>
      </c>
      <c r="L1030" s="113" t="s">
        <v>3176</v>
      </c>
      <c r="M1030" s="113" t="s">
        <v>1734</v>
      </c>
      <c r="N1030" s="113" t="s">
        <v>3108</v>
      </c>
      <c r="O1030" s="113" t="s">
        <v>2711</v>
      </c>
      <c r="P1030" s="113" t="s">
        <v>2711</v>
      </c>
      <c r="Q1030" s="113" t="s">
        <v>3106</v>
      </c>
      <c r="R1030" s="113" t="s">
        <v>5126</v>
      </c>
      <c r="S1030" s="114">
        <v>43313</v>
      </c>
      <c r="U1030" s="114">
        <v>43312.689081169003</v>
      </c>
      <c r="V1030" s="113" t="s">
        <v>4195</v>
      </c>
      <c r="W1030" s="113" t="s">
        <v>4196</v>
      </c>
      <c r="X1030" s="112" t="b">
        <v>1</v>
      </c>
    </row>
    <row r="1031" spans="1:25" ht="14.6" hidden="1" x14ac:dyDescent="0.4">
      <c r="A1031" s="113" t="s">
        <v>108</v>
      </c>
      <c r="B1031" s="113" t="s">
        <v>109</v>
      </c>
      <c r="C1031" s="113" t="s">
        <v>109</v>
      </c>
      <c r="D1031" s="112" t="b">
        <f t="shared" si="16"/>
        <v>1</v>
      </c>
      <c r="E1031" s="113" t="s">
        <v>3106</v>
      </c>
      <c r="F1031" s="113" t="s">
        <v>1160</v>
      </c>
      <c r="G1031" s="113" t="s">
        <v>1187</v>
      </c>
      <c r="H1031" s="113" t="s">
        <v>3118</v>
      </c>
      <c r="I1031" s="113" t="s">
        <v>4172</v>
      </c>
      <c r="J1031" s="113" t="s">
        <v>1160</v>
      </c>
      <c r="K1031" s="113" t="s">
        <v>1187</v>
      </c>
      <c r="L1031" s="113" t="s">
        <v>3118</v>
      </c>
      <c r="M1031" s="113" t="s">
        <v>1282</v>
      </c>
      <c r="N1031" s="113" t="s">
        <v>3108</v>
      </c>
      <c r="O1031" s="113" t="s">
        <v>2711</v>
      </c>
      <c r="P1031" s="113" t="s">
        <v>2711</v>
      </c>
      <c r="Q1031" s="113" t="s">
        <v>3106</v>
      </c>
      <c r="R1031" s="113" t="s">
        <v>5127</v>
      </c>
      <c r="S1031" s="114">
        <v>43313</v>
      </c>
      <c r="U1031" s="114">
        <v>43312.689081169003</v>
      </c>
      <c r="V1031" s="113" t="s">
        <v>4174</v>
      </c>
      <c r="W1031" s="113" t="s">
        <v>4175</v>
      </c>
      <c r="X1031" s="112" t="b">
        <v>0</v>
      </c>
      <c r="Y1031" s="129" t="s">
        <v>1101</v>
      </c>
    </row>
    <row r="1032" spans="1:25" ht="14.6" hidden="1" x14ac:dyDescent="0.4">
      <c r="A1032" s="113" t="s">
        <v>883</v>
      </c>
      <c r="B1032" s="113" t="s">
        <v>884</v>
      </c>
      <c r="C1032" s="113" t="s">
        <v>884</v>
      </c>
      <c r="D1032" s="112" t="b">
        <f t="shared" si="16"/>
        <v>1</v>
      </c>
      <c r="E1032" s="113" t="s">
        <v>3106</v>
      </c>
      <c r="F1032" s="113" t="s">
        <v>1452</v>
      </c>
      <c r="G1032" s="113" t="s">
        <v>1453</v>
      </c>
      <c r="H1032" s="113" t="s">
        <v>3143</v>
      </c>
      <c r="I1032" s="113" t="s">
        <v>5128</v>
      </c>
      <c r="J1032" s="113" t="s">
        <v>1452</v>
      </c>
      <c r="K1032" s="113" t="s">
        <v>1453</v>
      </c>
      <c r="L1032" s="113" t="s">
        <v>3143</v>
      </c>
      <c r="M1032" s="113" t="s">
        <v>2189</v>
      </c>
      <c r="N1032" s="113" t="s">
        <v>3108</v>
      </c>
      <c r="O1032" s="113" t="s">
        <v>2711</v>
      </c>
      <c r="P1032" s="113" t="s">
        <v>2711</v>
      </c>
      <c r="Q1032" s="113" t="s">
        <v>3106</v>
      </c>
      <c r="R1032" s="113" t="s">
        <v>5129</v>
      </c>
      <c r="S1032" s="114">
        <v>43313</v>
      </c>
      <c r="U1032" s="114">
        <v>43312.689081169003</v>
      </c>
      <c r="V1032" s="113" t="s">
        <v>5130</v>
      </c>
      <c r="W1032" s="113" t="s">
        <v>5131</v>
      </c>
      <c r="X1032" s="112" t="b">
        <v>1</v>
      </c>
    </row>
    <row r="1033" spans="1:25" ht="14.6" hidden="1" x14ac:dyDescent="0.4">
      <c r="A1033" s="113" t="s">
        <v>37</v>
      </c>
      <c r="B1033" s="113" t="s">
        <v>38</v>
      </c>
      <c r="C1033" s="113" t="s">
        <v>38</v>
      </c>
      <c r="D1033" s="112" t="b">
        <f t="shared" si="16"/>
        <v>1</v>
      </c>
      <c r="E1033" s="113" t="s">
        <v>3106</v>
      </c>
      <c r="F1033" s="113" t="s">
        <v>1160</v>
      </c>
      <c r="G1033" s="113" t="s">
        <v>1183</v>
      </c>
      <c r="H1033" s="113" t="s">
        <v>3113</v>
      </c>
      <c r="I1033" s="113" t="s">
        <v>4186</v>
      </c>
      <c r="J1033" s="113" t="s">
        <v>1160</v>
      </c>
      <c r="K1033" s="113" t="s">
        <v>1183</v>
      </c>
      <c r="L1033" s="113" t="s">
        <v>3113</v>
      </c>
      <c r="M1033" s="113" t="s">
        <v>1205</v>
      </c>
      <c r="N1033" s="113" t="s">
        <v>3108</v>
      </c>
      <c r="O1033" s="113" t="s">
        <v>2711</v>
      </c>
      <c r="P1033" s="113" t="s">
        <v>2711</v>
      </c>
      <c r="Q1033" s="113" t="s">
        <v>3106</v>
      </c>
      <c r="R1033" s="113" t="s">
        <v>5132</v>
      </c>
      <c r="S1033" s="114">
        <v>43313</v>
      </c>
      <c r="U1033" s="114">
        <v>43312.689081169003</v>
      </c>
      <c r="V1033" s="113" t="s">
        <v>4188</v>
      </c>
      <c r="W1033" s="113" t="s">
        <v>4189</v>
      </c>
      <c r="X1033" s="112" t="b">
        <v>1</v>
      </c>
    </row>
    <row r="1034" spans="1:25" ht="14.6" hidden="1" x14ac:dyDescent="0.4">
      <c r="A1034" s="113" t="s">
        <v>511</v>
      </c>
      <c r="B1034" s="113" t="s">
        <v>512</v>
      </c>
      <c r="C1034" s="113" t="s">
        <v>512</v>
      </c>
      <c r="D1034" s="112" t="b">
        <f t="shared" si="16"/>
        <v>1</v>
      </c>
      <c r="E1034" s="113" t="s">
        <v>3106</v>
      </c>
      <c r="F1034" s="113" t="s">
        <v>1396</v>
      </c>
      <c r="G1034" s="113" t="s">
        <v>1397</v>
      </c>
      <c r="H1034" s="113" t="s">
        <v>3176</v>
      </c>
      <c r="I1034" s="113" t="s">
        <v>1730</v>
      </c>
      <c r="J1034" s="113" t="s">
        <v>1396</v>
      </c>
      <c r="K1034" s="113" t="s">
        <v>1397</v>
      </c>
      <c r="L1034" s="113" t="s">
        <v>3176</v>
      </c>
      <c r="M1034" s="113" t="s">
        <v>1730</v>
      </c>
      <c r="N1034" s="113" t="s">
        <v>3108</v>
      </c>
      <c r="O1034" s="113" t="s">
        <v>2711</v>
      </c>
      <c r="P1034" s="113" t="s">
        <v>2711</v>
      </c>
      <c r="Q1034" s="113" t="s">
        <v>3106</v>
      </c>
      <c r="R1034" s="113" t="s">
        <v>5133</v>
      </c>
      <c r="S1034" s="114">
        <v>43313</v>
      </c>
      <c r="U1034" s="114">
        <v>43312.689081169003</v>
      </c>
      <c r="V1034" s="113" t="s">
        <v>4170</v>
      </c>
      <c r="W1034" s="113" t="s">
        <v>4171</v>
      </c>
      <c r="X1034" s="112" t="b">
        <v>1</v>
      </c>
      <c r="Y1034" s="129" t="s">
        <v>1101</v>
      </c>
    </row>
    <row r="1035" spans="1:25" ht="14.6" hidden="1" x14ac:dyDescent="0.4">
      <c r="A1035" s="113" t="s">
        <v>453</v>
      </c>
      <c r="B1035" s="113" t="s">
        <v>454</v>
      </c>
      <c r="C1035" s="113" t="s">
        <v>454</v>
      </c>
      <c r="D1035" s="112" t="b">
        <f t="shared" si="16"/>
        <v>1</v>
      </c>
      <c r="E1035" s="113" t="s">
        <v>3106</v>
      </c>
      <c r="F1035" s="113" t="s">
        <v>1639</v>
      </c>
      <c r="G1035" s="113" t="s">
        <v>1684</v>
      </c>
      <c r="H1035" s="113" t="s">
        <v>3183</v>
      </c>
      <c r="I1035" s="113" t="s">
        <v>1686</v>
      </c>
      <c r="J1035" s="113" t="s">
        <v>1639</v>
      </c>
      <c r="K1035" s="113" t="s">
        <v>1684</v>
      </c>
      <c r="L1035" s="113" t="s">
        <v>3183</v>
      </c>
      <c r="M1035" s="113" t="s">
        <v>1686</v>
      </c>
      <c r="N1035" s="113" t="s">
        <v>3108</v>
      </c>
      <c r="O1035" s="113" t="s">
        <v>2711</v>
      </c>
      <c r="P1035" s="113" t="s">
        <v>2711</v>
      </c>
      <c r="Q1035" s="113" t="s">
        <v>3106</v>
      </c>
      <c r="R1035" s="113" t="s">
        <v>5134</v>
      </c>
      <c r="S1035" s="114">
        <v>43313</v>
      </c>
      <c r="U1035" s="114">
        <v>43312.689081169003</v>
      </c>
      <c r="V1035" s="113" t="s">
        <v>5135</v>
      </c>
      <c r="W1035" s="113" t="s">
        <v>5136</v>
      </c>
      <c r="X1035" s="112" t="b">
        <v>1</v>
      </c>
    </row>
    <row r="1036" spans="1:25" ht="14.6" hidden="1" x14ac:dyDescent="0.4">
      <c r="A1036" s="113" t="s">
        <v>211</v>
      </c>
      <c r="B1036" s="113" t="s">
        <v>212</v>
      </c>
      <c r="C1036" s="113" t="s">
        <v>212</v>
      </c>
      <c r="D1036" s="112" t="b">
        <f t="shared" si="16"/>
        <v>1</v>
      </c>
      <c r="E1036" s="113" t="s">
        <v>3106</v>
      </c>
      <c r="F1036" s="113" t="s">
        <v>1160</v>
      </c>
      <c r="G1036" s="113" t="s">
        <v>1163</v>
      </c>
      <c r="H1036" s="113" t="s">
        <v>3230</v>
      </c>
      <c r="I1036" s="113" t="s">
        <v>3675</v>
      </c>
      <c r="J1036" s="113" t="s">
        <v>1160</v>
      </c>
      <c r="K1036" s="113" t="s">
        <v>1163</v>
      </c>
      <c r="L1036" s="113" t="s">
        <v>3230</v>
      </c>
      <c r="M1036" s="113" t="s">
        <v>1401</v>
      </c>
      <c r="N1036" s="113" t="s">
        <v>3108</v>
      </c>
      <c r="O1036" s="113" t="s">
        <v>2711</v>
      </c>
      <c r="P1036" s="113" t="s">
        <v>2711</v>
      </c>
      <c r="Q1036" s="113" t="s">
        <v>3106</v>
      </c>
      <c r="R1036" s="113" t="s">
        <v>5137</v>
      </c>
      <c r="S1036" s="114">
        <v>43313</v>
      </c>
      <c r="U1036" s="114">
        <v>43312.689081169003</v>
      </c>
      <c r="V1036" s="113" t="s">
        <v>3677</v>
      </c>
      <c r="W1036" s="113" t="s">
        <v>3678</v>
      </c>
      <c r="X1036" s="112" t="b">
        <v>1</v>
      </c>
      <c r="Y1036" s="112" t="s">
        <v>1050</v>
      </c>
    </row>
    <row r="1037" spans="1:25" ht="14.6" hidden="1" x14ac:dyDescent="0.4">
      <c r="A1037" s="113" t="s">
        <v>211</v>
      </c>
      <c r="B1037" s="113" t="s">
        <v>212</v>
      </c>
      <c r="C1037" s="113" t="s">
        <v>212</v>
      </c>
      <c r="D1037" s="112" t="b">
        <f t="shared" si="16"/>
        <v>1</v>
      </c>
      <c r="E1037" s="113" t="s">
        <v>3106</v>
      </c>
      <c r="F1037" s="113" t="s">
        <v>1160</v>
      </c>
      <c r="G1037" s="113" t="s">
        <v>1163</v>
      </c>
      <c r="H1037" s="113" t="s">
        <v>3230</v>
      </c>
      <c r="I1037" s="113" t="s">
        <v>3675</v>
      </c>
      <c r="J1037" s="113" t="s">
        <v>1258</v>
      </c>
      <c r="K1037" s="113" t="s">
        <v>1338</v>
      </c>
      <c r="L1037" s="113" t="s">
        <v>3377</v>
      </c>
      <c r="M1037" s="113" t="s">
        <v>1403</v>
      </c>
      <c r="N1037" s="113" t="s">
        <v>3108</v>
      </c>
      <c r="O1037" s="113" t="s">
        <v>2711</v>
      </c>
      <c r="P1037" s="113" t="s">
        <v>2711</v>
      </c>
      <c r="Q1037" s="113" t="s">
        <v>3106</v>
      </c>
      <c r="R1037" s="113" t="s">
        <v>5137</v>
      </c>
      <c r="S1037" s="114">
        <v>43313</v>
      </c>
      <c r="U1037" s="114">
        <v>43312.689081169003</v>
      </c>
      <c r="V1037" s="113" t="s">
        <v>3677</v>
      </c>
      <c r="W1037" s="113" t="s">
        <v>3678</v>
      </c>
      <c r="X1037" s="112" t="b">
        <v>1</v>
      </c>
      <c r="Y1037" s="112" t="s">
        <v>1050</v>
      </c>
    </row>
    <row r="1038" spans="1:25" ht="14.6" hidden="1" x14ac:dyDescent="0.4">
      <c r="A1038" s="113" t="s">
        <v>317</v>
      </c>
      <c r="B1038" s="113" t="s">
        <v>318</v>
      </c>
      <c r="C1038" s="113" t="s">
        <v>318</v>
      </c>
      <c r="D1038" s="112" t="b">
        <f t="shared" si="16"/>
        <v>1</v>
      </c>
      <c r="E1038" s="113" t="s">
        <v>3106</v>
      </c>
      <c r="F1038" s="113" t="s">
        <v>1258</v>
      </c>
      <c r="G1038" s="113" t="s">
        <v>1259</v>
      </c>
      <c r="H1038" s="113" t="s">
        <v>3115</v>
      </c>
      <c r="I1038" s="113" t="s">
        <v>4104</v>
      </c>
      <c r="J1038" s="113" t="s">
        <v>1258</v>
      </c>
      <c r="K1038" s="113" t="s">
        <v>1259</v>
      </c>
      <c r="L1038" s="113" t="s">
        <v>3115</v>
      </c>
      <c r="M1038" s="113" t="s">
        <v>1524</v>
      </c>
      <c r="N1038" s="113" t="s">
        <v>3108</v>
      </c>
      <c r="O1038" s="113" t="s">
        <v>2711</v>
      </c>
      <c r="P1038" s="113" t="s">
        <v>2711</v>
      </c>
      <c r="Q1038" s="113" t="s">
        <v>3106</v>
      </c>
      <c r="R1038" s="113" t="s">
        <v>5138</v>
      </c>
      <c r="S1038" s="114">
        <v>43313</v>
      </c>
      <c r="U1038" s="114">
        <v>43312.689081169003</v>
      </c>
      <c r="V1038" s="113" t="s">
        <v>4106</v>
      </c>
      <c r="W1038" s="113" t="s">
        <v>4107</v>
      </c>
      <c r="X1038" s="112" t="b">
        <v>1</v>
      </c>
      <c r="Y1038" s="129" t="s">
        <v>1101</v>
      </c>
    </row>
    <row r="1039" spans="1:25" ht="14.6" hidden="1" x14ac:dyDescent="0.4">
      <c r="A1039" s="113" t="s">
        <v>381</v>
      </c>
      <c r="B1039" s="113" t="s">
        <v>382</v>
      </c>
      <c r="C1039" s="113" t="s">
        <v>382</v>
      </c>
      <c r="D1039" s="112" t="b">
        <f t="shared" si="16"/>
        <v>1</v>
      </c>
      <c r="E1039" s="113" t="s">
        <v>3106</v>
      </c>
      <c r="F1039" s="113" t="s">
        <v>1258</v>
      </c>
      <c r="G1039" s="113" t="s">
        <v>1583</v>
      </c>
      <c r="H1039" s="113" t="s">
        <v>3415</v>
      </c>
      <c r="I1039" s="113" t="s">
        <v>4133</v>
      </c>
      <c r="J1039" s="113" t="s">
        <v>1258</v>
      </c>
      <c r="K1039" s="113" t="s">
        <v>1583</v>
      </c>
      <c r="L1039" s="113" t="s">
        <v>3415</v>
      </c>
      <c r="M1039" s="113" t="s">
        <v>1585</v>
      </c>
      <c r="N1039" s="113" t="s">
        <v>3108</v>
      </c>
      <c r="O1039" s="113" t="s">
        <v>2711</v>
      </c>
      <c r="P1039" s="113" t="s">
        <v>2711</v>
      </c>
      <c r="Q1039" s="113" t="s">
        <v>3106</v>
      </c>
      <c r="R1039" s="113" t="s">
        <v>5139</v>
      </c>
      <c r="S1039" s="114">
        <v>43313</v>
      </c>
      <c r="U1039" s="114">
        <v>43312.689081169003</v>
      </c>
      <c r="V1039" s="113" t="s">
        <v>4135</v>
      </c>
      <c r="W1039" s="113" t="s">
        <v>4136</v>
      </c>
      <c r="X1039" s="112" t="b">
        <v>1</v>
      </c>
      <c r="Y1039" s="117" t="s">
        <v>1089</v>
      </c>
    </row>
    <row r="1040" spans="1:25" ht="14.6" hidden="1" x14ac:dyDescent="0.4">
      <c r="A1040" s="113" t="s">
        <v>673</v>
      </c>
      <c r="B1040" s="113" t="s">
        <v>674</v>
      </c>
      <c r="C1040" s="113" t="s">
        <v>674</v>
      </c>
      <c r="D1040" s="112" t="b">
        <f t="shared" si="16"/>
        <v>1</v>
      </c>
      <c r="E1040" s="113" t="s">
        <v>3106</v>
      </c>
      <c r="F1040" s="113" t="s">
        <v>1452</v>
      </c>
      <c r="G1040" s="113" t="s">
        <v>1890</v>
      </c>
      <c r="H1040" s="113" t="s">
        <v>3343</v>
      </c>
      <c r="I1040" s="113" t="s">
        <v>4147</v>
      </c>
      <c r="J1040" s="113" t="s">
        <v>1452</v>
      </c>
      <c r="K1040" s="113" t="s">
        <v>1890</v>
      </c>
      <c r="L1040" s="113" t="s">
        <v>3343</v>
      </c>
      <c r="M1040" s="113" t="s">
        <v>1970</v>
      </c>
      <c r="N1040" s="113" t="s">
        <v>3108</v>
      </c>
      <c r="O1040" s="113" t="s">
        <v>2711</v>
      </c>
      <c r="P1040" s="113" t="s">
        <v>2711</v>
      </c>
      <c r="Q1040" s="113" t="s">
        <v>3106</v>
      </c>
      <c r="R1040" s="113" t="s">
        <v>5140</v>
      </c>
      <c r="S1040" s="114">
        <v>43313</v>
      </c>
      <c r="U1040" s="114">
        <v>43312.689081169003</v>
      </c>
      <c r="V1040" s="113" t="s">
        <v>4149</v>
      </c>
      <c r="W1040" s="113" t="s">
        <v>4150</v>
      </c>
      <c r="X1040" s="112" t="b">
        <v>0</v>
      </c>
      <c r="Y1040" s="117"/>
    </row>
    <row r="1041" spans="1:25" ht="14.6" hidden="1" x14ac:dyDescent="0.4">
      <c r="A1041" s="113" t="s">
        <v>783</v>
      </c>
      <c r="B1041" s="113" t="s">
        <v>784</v>
      </c>
      <c r="C1041" s="113" t="s">
        <v>784</v>
      </c>
      <c r="D1041" s="112" t="b">
        <f t="shared" si="16"/>
        <v>1</v>
      </c>
      <c r="E1041" s="113" t="s">
        <v>3106</v>
      </c>
      <c r="F1041" s="113" t="s">
        <v>1160</v>
      </c>
      <c r="G1041" s="113" t="s">
        <v>1183</v>
      </c>
      <c r="H1041" s="113" t="s">
        <v>3113</v>
      </c>
      <c r="I1041" s="113" t="s">
        <v>3114</v>
      </c>
      <c r="J1041" s="113" t="s">
        <v>1372</v>
      </c>
      <c r="K1041" s="113" t="s">
        <v>1703</v>
      </c>
      <c r="L1041" s="113" t="s">
        <v>4129</v>
      </c>
      <c r="M1041" s="113" t="s">
        <v>2112</v>
      </c>
      <c r="N1041" s="113" t="s">
        <v>3108</v>
      </c>
      <c r="O1041" s="113" t="s">
        <v>2711</v>
      </c>
      <c r="P1041" s="113" t="s">
        <v>2711</v>
      </c>
      <c r="Q1041" s="113" t="s">
        <v>3106</v>
      </c>
      <c r="R1041" s="113" t="s">
        <v>5141</v>
      </c>
      <c r="S1041" s="114">
        <v>43313</v>
      </c>
      <c r="U1041" s="114">
        <v>43312.689081169003</v>
      </c>
      <c r="V1041" s="113" t="s">
        <v>4131</v>
      </c>
      <c r="W1041" s="113" t="s">
        <v>4132</v>
      </c>
      <c r="X1041" s="112" t="b">
        <v>1</v>
      </c>
    </row>
    <row r="1042" spans="1:25" ht="14.6" hidden="1" x14ac:dyDescent="0.4">
      <c r="A1042" s="113" t="s">
        <v>266</v>
      </c>
      <c r="B1042" s="113" t="s">
        <v>267</v>
      </c>
      <c r="C1042" s="113" t="s">
        <v>267</v>
      </c>
      <c r="D1042" s="112" t="b">
        <f t="shared" si="16"/>
        <v>1</v>
      </c>
      <c r="E1042" s="113" t="s">
        <v>3106</v>
      </c>
      <c r="F1042" s="113" t="s">
        <v>1160</v>
      </c>
      <c r="G1042" s="113" t="s">
        <v>1246</v>
      </c>
      <c r="H1042" s="113" t="s">
        <v>3107</v>
      </c>
      <c r="I1042" s="113" t="s">
        <v>1469</v>
      </c>
      <c r="J1042" s="113" t="s">
        <v>1160</v>
      </c>
      <c r="K1042" s="113" t="s">
        <v>1246</v>
      </c>
      <c r="L1042" s="113" t="s">
        <v>3107</v>
      </c>
      <c r="M1042" s="113" t="s">
        <v>1469</v>
      </c>
      <c r="N1042" s="113" t="s">
        <v>3108</v>
      </c>
      <c r="O1042" s="113" t="s">
        <v>2711</v>
      </c>
      <c r="P1042" s="113" t="s">
        <v>2711</v>
      </c>
      <c r="Q1042" s="113" t="s">
        <v>3106</v>
      </c>
      <c r="R1042" s="113" t="s">
        <v>5142</v>
      </c>
      <c r="S1042" s="114">
        <v>43313</v>
      </c>
      <c r="U1042" s="114">
        <v>43312.689081169003</v>
      </c>
      <c r="V1042" s="113" t="s">
        <v>5143</v>
      </c>
      <c r="W1042" s="113" t="s">
        <v>5144</v>
      </c>
      <c r="X1042" s="112" t="b">
        <v>1</v>
      </c>
    </row>
    <row r="1043" spans="1:25" ht="14.6" hidden="1" x14ac:dyDescent="0.4">
      <c r="A1043" s="113" t="s">
        <v>260</v>
      </c>
      <c r="B1043" s="113" t="s">
        <v>261</v>
      </c>
      <c r="C1043" s="113" t="s">
        <v>261</v>
      </c>
      <c r="D1043" s="112" t="b">
        <f t="shared" si="16"/>
        <v>1</v>
      </c>
      <c r="E1043" s="113" t="s">
        <v>3106</v>
      </c>
      <c r="F1043" s="113" t="s">
        <v>1160</v>
      </c>
      <c r="G1043" s="113" t="s">
        <v>1246</v>
      </c>
      <c r="H1043" s="113" t="s">
        <v>3107</v>
      </c>
      <c r="I1043" s="113" t="s">
        <v>4121</v>
      </c>
      <c r="J1043" s="113" t="s">
        <v>1160</v>
      </c>
      <c r="K1043" s="113" t="s">
        <v>1246</v>
      </c>
      <c r="L1043" s="113" t="s">
        <v>3107</v>
      </c>
      <c r="M1043" s="113" t="s">
        <v>1464</v>
      </c>
      <c r="N1043" s="113" t="s">
        <v>3108</v>
      </c>
      <c r="O1043" s="113" t="s">
        <v>2711</v>
      </c>
      <c r="P1043" s="113" t="s">
        <v>2711</v>
      </c>
      <c r="Q1043" s="113" t="s">
        <v>3106</v>
      </c>
      <c r="R1043" s="113" t="s">
        <v>5145</v>
      </c>
      <c r="S1043" s="114">
        <v>43313</v>
      </c>
      <c r="U1043" s="114">
        <v>43312.689081169003</v>
      </c>
      <c r="V1043" s="113" t="s">
        <v>4123</v>
      </c>
      <c r="W1043" s="113" t="s">
        <v>4124</v>
      </c>
      <c r="X1043" s="112" t="b">
        <v>1</v>
      </c>
    </row>
    <row r="1044" spans="1:25" ht="14.6" hidden="1" x14ac:dyDescent="0.4">
      <c r="A1044" s="113" t="s">
        <v>359</v>
      </c>
      <c r="B1044" s="113" t="s">
        <v>360</v>
      </c>
      <c r="C1044" s="113" t="s">
        <v>360</v>
      </c>
      <c r="D1044" s="112" t="b">
        <f t="shared" si="16"/>
        <v>1</v>
      </c>
      <c r="E1044" s="113" t="s">
        <v>3106</v>
      </c>
      <c r="F1044" s="113" t="s">
        <v>1258</v>
      </c>
      <c r="G1044" s="113" t="s">
        <v>1338</v>
      </c>
      <c r="H1044" s="113" t="s">
        <v>3377</v>
      </c>
      <c r="I1044" s="113" t="s">
        <v>5146</v>
      </c>
      <c r="J1044" s="113" t="s">
        <v>1258</v>
      </c>
      <c r="K1044" s="113" t="s">
        <v>1338</v>
      </c>
      <c r="L1044" s="113" t="s">
        <v>3377</v>
      </c>
      <c r="M1044" s="113" t="s">
        <v>1566</v>
      </c>
      <c r="N1044" s="113" t="s">
        <v>3108</v>
      </c>
      <c r="O1044" s="113" t="s">
        <v>2711</v>
      </c>
      <c r="P1044" s="113" t="s">
        <v>2711</v>
      </c>
      <c r="Q1044" s="113" t="s">
        <v>3106</v>
      </c>
      <c r="R1044" s="113" t="s">
        <v>5147</v>
      </c>
      <c r="S1044" s="114">
        <v>43313</v>
      </c>
      <c r="U1044" s="114">
        <v>43312.689081169003</v>
      </c>
      <c r="V1044" s="113" t="s">
        <v>5148</v>
      </c>
      <c r="W1044" s="113" t="s">
        <v>5149</v>
      </c>
      <c r="X1044" s="112" t="b">
        <v>1</v>
      </c>
    </row>
    <row r="1045" spans="1:25" ht="14.6" hidden="1" x14ac:dyDescent="0.4">
      <c r="A1045" s="113" t="s">
        <v>619</v>
      </c>
      <c r="B1045" s="113" t="s">
        <v>620</v>
      </c>
      <c r="C1045" s="113" t="s">
        <v>620</v>
      </c>
      <c r="D1045" s="112" t="b">
        <f t="shared" si="16"/>
        <v>1</v>
      </c>
      <c r="E1045" s="113" t="s">
        <v>3106</v>
      </c>
      <c r="F1045" s="113" t="s">
        <v>1160</v>
      </c>
      <c r="G1045" s="113" t="s">
        <v>1183</v>
      </c>
      <c r="H1045" s="113" t="s">
        <v>3113</v>
      </c>
      <c r="I1045" s="113" t="s">
        <v>1442</v>
      </c>
      <c r="J1045" s="113" t="s">
        <v>1160</v>
      </c>
      <c r="K1045" s="113" t="s">
        <v>1183</v>
      </c>
      <c r="L1045" s="113" t="s">
        <v>3113</v>
      </c>
      <c r="M1045" s="113" t="s">
        <v>1442</v>
      </c>
      <c r="N1045" s="113" t="s">
        <v>3108</v>
      </c>
      <c r="O1045" s="113" t="s">
        <v>2711</v>
      </c>
      <c r="P1045" s="113" t="s">
        <v>2711</v>
      </c>
      <c r="Q1045" s="113" t="s">
        <v>3106</v>
      </c>
      <c r="R1045" s="113" t="s">
        <v>5150</v>
      </c>
      <c r="S1045" s="114">
        <v>43313</v>
      </c>
      <c r="U1045" s="114">
        <v>43312.689081169003</v>
      </c>
      <c r="V1045" s="113" t="s">
        <v>4115</v>
      </c>
      <c r="W1045" s="113" t="s">
        <v>4116</v>
      </c>
      <c r="X1045" s="112" t="b">
        <v>0</v>
      </c>
      <c r="Y1045" s="117"/>
    </row>
    <row r="1046" spans="1:25" ht="14.6" hidden="1" x14ac:dyDescent="0.4">
      <c r="A1046" s="113" t="s">
        <v>740</v>
      </c>
      <c r="B1046" s="113" t="s">
        <v>741</v>
      </c>
      <c r="C1046" s="113" t="s">
        <v>741</v>
      </c>
      <c r="D1046" s="112" t="b">
        <f t="shared" si="16"/>
        <v>1</v>
      </c>
      <c r="E1046" s="113" t="s">
        <v>3106</v>
      </c>
      <c r="F1046" s="113" t="s">
        <v>1160</v>
      </c>
      <c r="G1046" s="113" t="s">
        <v>1246</v>
      </c>
      <c r="H1046" s="113" t="s">
        <v>3107</v>
      </c>
      <c r="I1046" s="113" t="s">
        <v>2074</v>
      </c>
      <c r="J1046" s="113" t="s">
        <v>1160</v>
      </c>
      <c r="K1046" s="113" t="s">
        <v>1246</v>
      </c>
      <c r="L1046" s="113" t="s">
        <v>3107</v>
      </c>
      <c r="M1046" s="113" t="s">
        <v>2074</v>
      </c>
      <c r="N1046" s="113" t="s">
        <v>3108</v>
      </c>
      <c r="O1046" s="113" t="s">
        <v>2711</v>
      </c>
      <c r="P1046" s="113" t="s">
        <v>2711</v>
      </c>
      <c r="Q1046" s="113" t="s">
        <v>3106</v>
      </c>
      <c r="R1046" s="113" t="s">
        <v>5151</v>
      </c>
      <c r="S1046" s="114">
        <v>43313</v>
      </c>
      <c r="U1046" s="114">
        <v>43312.689081169003</v>
      </c>
      <c r="V1046" s="113" t="s">
        <v>4109</v>
      </c>
      <c r="W1046" s="113" t="s">
        <v>4110</v>
      </c>
      <c r="X1046" s="112" t="b">
        <v>1</v>
      </c>
    </row>
    <row r="1047" spans="1:25" ht="14.6" hidden="1" x14ac:dyDescent="0.4">
      <c r="A1047" s="113" t="s">
        <v>173</v>
      </c>
      <c r="B1047" s="113" t="s">
        <v>174</v>
      </c>
      <c r="C1047" s="113" t="s">
        <v>174</v>
      </c>
      <c r="D1047" s="112" t="b">
        <f t="shared" si="16"/>
        <v>1</v>
      </c>
      <c r="E1047" s="113" t="s">
        <v>3106</v>
      </c>
      <c r="F1047" s="113" t="s">
        <v>1160</v>
      </c>
      <c r="G1047" s="113" t="s">
        <v>1183</v>
      </c>
      <c r="H1047" s="113" t="s">
        <v>3113</v>
      </c>
      <c r="I1047" s="113" t="s">
        <v>4096</v>
      </c>
      <c r="J1047" s="113" t="s">
        <v>1160</v>
      </c>
      <c r="K1047" s="113" t="s">
        <v>1179</v>
      </c>
      <c r="L1047" s="113" t="s">
        <v>3190</v>
      </c>
      <c r="M1047" s="113" t="s">
        <v>1361</v>
      </c>
      <c r="N1047" s="113" t="s">
        <v>3108</v>
      </c>
      <c r="O1047" s="113" t="s">
        <v>2711</v>
      </c>
      <c r="P1047" s="113" t="s">
        <v>2711</v>
      </c>
      <c r="Q1047" s="113" t="s">
        <v>3106</v>
      </c>
      <c r="R1047" s="113" t="s">
        <v>5152</v>
      </c>
      <c r="S1047" s="114">
        <v>43313</v>
      </c>
      <c r="U1047" s="114">
        <v>43312.689081169003</v>
      </c>
      <c r="V1047" s="113" t="s">
        <v>4098</v>
      </c>
      <c r="W1047" s="113" t="s">
        <v>4099</v>
      </c>
      <c r="X1047" s="112" t="b">
        <v>1</v>
      </c>
    </row>
    <row r="1048" spans="1:25" ht="14.6" hidden="1" x14ac:dyDescent="0.4">
      <c r="A1048" s="113" t="s">
        <v>173</v>
      </c>
      <c r="B1048" s="113" t="s">
        <v>174</v>
      </c>
      <c r="C1048" s="113" t="s">
        <v>174</v>
      </c>
      <c r="D1048" s="112" t="b">
        <f t="shared" si="16"/>
        <v>1</v>
      </c>
      <c r="E1048" s="113" t="s">
        <v>3106</v>
      </c>
      <c r="F1048" s="113" t="s">
        <v>1160</v>
      </c>
      <c r="G1048" s="113" t="s">
        <v>1183</v>
      </c>
      <c r="H1048" s="113" t="s">
        <v>3113</v>
      </c>
      <c r="I1048" s="113" t="s">
        <v>4096</v>
      </c>
      <c r="J1048" s="113" t="s">
        <v>1160</v>
      </c>
      <c r="K1048" s="113" t="s">
        <v>1183</v>
      </c>
      <c r="L1048" s="113" t="s">
        <v>3113</v>
      </c>
      <c r="M1048" s="113" t="s">
        <v>2574</v>
      </c>
      <c r="N1048" s="113" t="s">
        <v>3108</v>
      </c>
      <c r="O1048" s="113" t="s">
        <v>2711</v>
      </c>
      <c r="P1048" s="113" t="s">
        <v>2711</v>
      </c>
      <c r="Q1048" s="113" t="s">
        <v>3106</v>
      </c>
      <c r="R1048" s="113" t="s">
        <v>5152</v>
      </c>
      <c r="S1048" s="114">
        <v>43313</v>
      </c>
      <c r="U1048" s="114">
        <v>43312.689081169003</v>
      </c>
      <c r="V1048" s="113" t="s">
        <v>4098</v>
      </c>
      <c r="W1048" s="113" t="s">
        <v>4099</v>
      </c>
      <c r="X1048" s="112" t="b">
        <v>1</v>
      </c>
    </row>
    <row r="1049" spans="1:25" ht="14.6" hidden="1" x14ac:dyDescent="0.4">
      <c r="A1049" s="113" t="s">
        <v>173</v>
      </c>
      <c r="B1049" s="113" t="s">
        <v>174</v>
      </c>
      <c r="C1049" s="113" t="s">
        <v>174</v>
      </c>
      <c r="D1049" s="112" t="b">
        <f t="shared" si="16"/>
        <v>1</v>
      </c>
      <c r="E1049" s="113" t="s">
        <v>3106</v>
      </c>
      <c r="F1049" s="113" t="s">
        <v>1160</v>
      </c>
      <c r="G1049" s="113" t="s">
        <v>1183</v>
      </c>
      <c r="H1049" s="113" t="s">
        <v>3113</v>
      </c>
      <c r="I1049" s="113" t="s">
        <v>4096</v>
      </c>
      <c r="J1049" s="113" t="s">
        <v>1160</v>
      </c>
      <c r="K1049" s="113" t="s">
        <v>1253</v>
      </c>
      <c r="L1049" s="113" t="s">
        <v>3207</v>
      </c>
      <c r="M1049" s="113" t="s">
        <v>1364</v>
      </c>
      <c r="N1049" s="113" t="s">
        <v>3108</v>
      </c>
      <c r="O1049" s="113" t="s">
        <v>2711</v>
      </c>
      <c r="P1049" s="113" t="s">
        <v>2711</v>
      </c>
      <c r="Q1049" s="113" t="s">
        <v>3106</v>
      </c>
      <c r="R1049" s="113" t="s">
        <v>5152</v>
      </c>
      <c r="S1049" s="114">
        <v>43313</v>
      </c>
      <c r="U1049" s="114">
        <v>43312.689081169003</v>
      </c>
      <c r="V1049" s="113" t="s">
        <v>4098</v>
      </c>
      <c r="W1049" s="113" t="s">
        <v>4099</v>
      </c>
      <c r="X1049" s="112" t="b">
        <v>1</v>
      </c>
    </row>
    <row r="1050" spans="1:25" ht="14.6" hidden="1" x14ac:dyDescent="0.4">
      <c r="A1050" s="113" t="s">
        <v>173</v>
      </c>
      <c r="B1050" s="113" t="s">
        <v>174</v>
      </c>
      <c r="C1050" s="113" t="s">
        <v>174</v>
      </c>
      <c r="D1050" s="112" t="b">
        <f t="shared" si="16"/>
        <v>1</v>
      </c>
      <c r="E1050" s="113" t="s">
        <v>3106</v>
      </c>
      <c r="F1050" s="113" t="s">
        <v>1160</v>
      </c>
      <c r="G1050" s="113" t="s">
        <v>1183</v>
      </c>
      <c r="H1050" s="113" t="s">
        <v>3113</v>
      </c>
      <c r="I1050" s="113" t="s">
        <v>4096</v>
      </c>
      <c r="J1050" s="113" t="s">
        <v>1160</v>
      </c>
      <c r="K1050" s="113" t="s">
        <v>1246</v>
      </c>
      <c r="L1050" s="113" t="s">
        <v>3107</v>
      </c>
      <c r="M1050" s="113" t="s">
        <v>1363</v>
      </c>
      <c r="N1050" s="113" t="s">
        <v>3108</v>
      </c>
      <c r="O1050" s="113" t="s">
        <v>2711</v>
      </c>
      <c r="P1050" s="113" t="s">
        <v>2711</v>
      </c>
      <c r="Q1050" s="113" t="s">
        <v>3106</v>
      </c>
      <c r="R1050" s="113" t="s">
        <v>5152</v>
      </c>
      <c r="S1050" s="114">
        <v>43313</v>
      </c>
      <c r="U1050" s="114">
        <v>43312.689081169003</v>
      </c>
      <c r="V1050" s="113" t="s">
        <v>4098</v>
      </c>
      <c r="W1050" s="113" t="s">
        <v>4099</v>
      </c>
      <c r="X1050" s="112" t="b">
        <v>1</v>
      </c>
    </row>
    <row r="1051" spans="1:25" ht="14.6" hidden="1" x14ac:dyDescent="0.4">
      <c r="A1051" s="113" t="s">
        <v>940</v>
      </c>
      <c r="B1051" s="113" t="s">
        <v>941</v>
      </c>
      <c r="C1051" s="113" t="s">
        <v>941</v>
      </c>
      <c r="D1051" s="112" t="b">
        <f t="shared" si="16"/>
        <v>1</v>
      </c>
      <c r="E1051" s="113" t="s">
        <v>3106</v>
      </c>
      <c r="F1051" s="113" t="s">
        <v>1591</v>
      </c>
      <c r="G1051" s="113" t="s">
        <v>1592</v>
      </c>
      <c r="H1051" s="113" t="s">
        <v>3713</v>
      </c>
      <c r="I1051" s="113" t="s">
        <v>2234</v>
      </c>
      <c r="J1051" s="113" t="s">
        <v>1591</v>
      </c>
      <c r="K1051" s="113" t="s">
        <v>1592</v>
      </c>
      <c r="L1051" s="113" t="s">
        <v>3713</v>
      </c>
      <c r="M1051" s="113" t="s">
        <v>2234</v>
      </c>
      <c r="N1051" s="113" t="s">
        <v>3108</v>
      </c>
      <c r="O1051" s="113" t="s">
        <v>2711</v>
      </c>
      <c r="P1051" s="113" t="s">
        <v>2711</v>
      </c>
      <c r="Q1051" s="113" t="s">
        <v>3106</v>
      </c>
      <c r="R1051" s="113" t="s">
        <v>5153</v>
      </c>
      <c r="S1051" s="114">
        <v>43313</v>
      </c>
      <c r="U1051" s="114">
        <v>43312.689081169003</v>
      </c>
      <c r="V1051" s="113" t="s">
        <v>4112</v>
      </c>
      <c r="W1051" s="113" t="s">
        <v>4113</v>
      </c>
      <c r="X1051" s="112" t="b">
        <v>1</v>
      </c>
    </row>
    <row r="1052" spans="1:25" ht="14.6" hidden="1" x14ac:dyDescent="0.4">
      <c r="A1052" s="113" t="s">
        <v>926</v>
      </c>
      <c r="B1052" s="113" t="s">
        <v>927</v>
      </c>
      <c r="C1052" s="113" t="s">
        <v>927</v>
      </c>
      <c r="D1052" s="112" t="b">
        <f t="shared" si="16"/>
        <v>1</v>
      </c>
      <c r="E1052" s="113" t="s">
        <v>3106</v>
      </c>
      <c r="F1052" s="113" t="s">
        <v>1196</v>
      </c>
      <c r="G1052" s="113" t="s">
        <v>1477</v>
      </c>
      <c r="H1052" s="113" t="s">
        <v>3513</v>
      </c>
      <c r="I1052" s="113" t="s">
        <v>4100</v>
      </c>
      <c r="J1052" s="113" t="s">
        <v>1160</v>
      </c>
      <c r="K1052" s="113" t="s">
        <v>1187</v>
      </c>
      <c r="L1052" s="113" t="s">
        <v>3118</v>
      </c>
      <c r="M1052" s="113" t="s">
        <v>2219</v>
      </c>
      <c r="N1052" s="113" t="s">
        <v>3108</v>
      </c>
      <c r="O1052" s="113" t="s">
        <v>2711</v>
      </c>
      <c r="P1052" s="113" t="s">
        <v>2711</v>
      </c>
      <c r="Q1052" s="113" t="s">
        <v>3106</v>
      </c>
      <c r="R1052" s="113" t="s">
        <v>5154</v>
      </c>
      <c r="S1052" s="114">
        <v>43313</v>
      </c>
      <c r="U1052" s="114">
        <v>43312.689081169003</v>
      </c>
      <c r="V1052" s="113" t="s">
        <v>4102</v>
      </c>
      <c r="W1052" s="113" t="s">
        <v>4103</v>
      </c>
      <c r="X1052" s="112" t="b">
        <v>0</v>
      </c>
      <c r="Y1052" s="117"/>
    </row>
    <row r="1053" spans="1:25" ht="14.6" hidden="1" x14ac:dyDescent="0.4">
      <c r="A1053" s="113" t="s">
        <v>262</v>
      </c>
      <c r="B1053" s="113" t="s">
        <v>263</v>
      </c>
      <c r="C1053" s="113" t="s">
        <v>263</v>
      </c>
      <c r="D1053" s="112" t="b">
        <f t="shared" si="16"/>
        <v>1</v>
      </c>
      <c r="E1053" s="113" t="s">
        <v>3106</v>
      </c>
      <c r="F1053" s="113" t="s">
        <v>1160</v>
      </c>
      <c r="G1053" s="113" t="s">
        <v>1163</v>
      </c>
      <c r="H1053" s="113" t="s">
        <v>3230</v>
      </c>
      <c r="I1053" s="113" t="s">
        <v>3675</v>
      </c>
      <c r="J1053" s="113" t="s">
        <v>1160</v>
      </c>
      <c r="K1053" s="113" t="s">
        <v>1163</v>
      </c>
      <c r="L1053" s="113" t="s">
        <v>3230</v>
      </c>
      <c r="M1053" s="113" t="s">
        <v>1465</v>
      </c>
      <c r="N1053" s="113" t="s">
        <v>3108</v>
      </c>
      <c r="O1053" s="113" t="s">
        <v>2711</v>
      </c>
      <c r="P1053" s="113" t="s">
        <v>2711</v>
      </c>
      <c r="Q1053" s="113" t="s">
        <v>3106</v>
      </c>
      <c r="R1053" s="113" t="s">
        <v>5155</v>
      </c>
      <c r="S1053" s="114">
        <v>43313</v>
      </c>
      <c r="U1053" s="114">
        <v>43312.689081169003</v>
      </c>
      <c r="V1053" s="113" t="s">
        <v>3692</v>
      </c>
      <c r="W1053" s="113" t="s">
        <v>3693</v>
      </c>
      <c r="X1053" s="112" t="b">
        <v>1</v>
      </c>
    </row>
    <row r="1054" spans="1:25" ht="14.6" hidden="1" x14ac:dyDescent="0.4">
      <c r="A1054" s="113" t="s">
        <v>889</v>
      </c>
      <c r="B1054" s="113" t="s">
        <v>890</v>
      </c>
      <c r="C1054" s="113" t="s">
        <v>890</v>
      </c>
      <c r="D1054" s="112" t="b">
        <f t="shared" si="16"/>
        <v>1</v>
      </c>
      <c r="E1054" s="113" t="s">
        <v>3106</v>
      </c>
      <c r="F1054" s="113" t="s">
        <v>1452</v>
      </c>
      <c r="G1054" s="113" t="s">
        <v>1453</v>
      </c>
      <c r="H1054" s="113" t="s">
        <v>3143</v>
      </c>
      <c r="I1054" s="113" t="s">
        <v>5156</v>
      </c>
      <c r="J1054" s="113" t="s">
        <v>1452</v>
      </c>
      <c r="K1054" s="113" t="s">
        <v>1453</v>
      </c>
      <c r="L1054" s="113" t="s">
        <v>3143</v>
      </c>
      <c r="M1054" s="113" t="s">
        <v>2200</v>
      </c>
      <c r="N1054" s="113" t="s">
        <v>3108</v>
      </c>
      <c r="O1054" s="113" t="s">
        <v>2711</v>
      </c>
      <c r="P1054" s="113" t="s">
        <v>2711</v>
      </c>
      <c r="Q1054" s="113" t="s">
        <v>3106</v>
      </c>
      <c r="R1054" s="113" t="s">
        <v>5157</v>
      </c>
      <c r="S1054" s="114">
        <v>43313</v>
      </c>
      <c r="U1054" s="114">
        <v>43312.689081169003</v>
      </c>
      <c r="V1054" s="113" t="s">
        <v>5158</v>
      </c>
      <c r="W1054" s="113" t="s">
        <v>5159</v>
      </c>
      <c r="X1054" s="112" t="b">
        <v>1</v>
      </c>
    </row>
    <row r="1055" spans="1:25" ht="14.6" hidden="1" x14ac:dyDescent="0.4">
      <c r="A1055" s="113" t="s">
        <v>726</v>
      </c>
      <c r="B1055" s="113" t="s">
        <v>727</v>
      </c>
      <c r="C1055" s="113" t="s">
        <v>727</v>
      </c>
      <c r="D1055" s="112" t="b">
        <f t="shared" si="16"/>
        <v>1</v>
      </c>
      <c r="E1055" s="113" t="s">
        <v>3106</v>
      </c>
      <c r="F1055" s="113" t="s">
        <v>1160</v>
      </c>
      <c r="G1055" s="113" t="s">
        <v>1161</v>
      </c>
      <c r="H1055" s="113" t="s">
        <v>3132</v>
      </c>
      <c r="I1055" s="113" t="s">
        <v>4091</v>
      </c>
      <c r="J1055" s="113" t="s">
        <v>1160</v>
      </c>
      <c r="K1055" s="113" t="s">
        <v>1166</v>
      </c>
      <c r="L1055" s="113" t="s">
        <v>3128</v>
      </c>
      <c r="M1055" s="113" t="s">
        <v>2053</v>
      </c>
      <c r="N1055" s="113" t="s">
        <v>3108</v>
      </c>
      <c r="O1055" s="113" t="s">
        <v>2711</v>
      </c>
      <c r="P1055" s="113" t="s">
        <v>2711</v>
      </c>
      <c r="Q1055" s="113" t="s">
        <v>3106</v>
      </c>
      <c r="R1055" s="113" t="s">
        <v>5160</v>
      </c>
      <c r="S1055" s="114">
        <v>43313</v>
      </c>
      <c r="U1055" s="114">
        <v>43312.689081169003</v>
      </c>
      <c r="V1055" s="113" t="s">
        <v>4093</v>
      </c>
      <c r="W1055" s="113" t="s">
        <v>4094</v>
      </c>
      <c r="X1055" s="112" t="b">
        <v>1</v>
      </c>
    </row>
    <row r="1056" spans="1:25" ht="14.6" hidden="1" x14ac:dyDescent="0.4">
      <c r="A1056" s="113" t="s">
        <v>726</v>
      </c>
      <c r="B1056" s="113" t="s">
        <v>727</v>
      </c>
      <c r="C1056" s="113" t="s">
        <v>727</v>
      </c>
      <c r="D1056" s="112" t="b">
        <f t="shared" si="16"/>
        <v>1</v>
      </c>
      <c r="E1056" s="113" t="s">
        <v>3106</v>
      </c>
      <c r="F1056" s="113" t="s">
        <v>1160</v>
      </c>
      <c r="G1056" s="113" t="s">
        <v>1161</v>
      </c>
      <c r="H1056" s="113" t="s">
        <v>3132</v>
      </c>
      <c r="I1056" s="113" t="s">
        <v>4091</v>
      </c>
      <c r="J1056" s="113" t="s">
        <v>1160</v>
      </c>
      <c r="K1056" s="113" t="s">
        <v>1161</v>
      </c>
      <c r="L1056" s="113" t="s">
        <v>3132</v>
      </c>
      <c r="M1056" s="113" t="s">
        <v>2052</v>
      </c>
      <c r="N1056" s="113" t="s">
        <v>3108</v>
      </c>
      <c r="O1056" s="113" t="s">
        <v>2711</v>
      </c>
      <c r="P1056" s="113" t="s">
        <v>2711</v>
      </c>
      <c r="Q1056" s="113" t="s">
        <v>3106</v>
      </c>
      <c r="R1056" s="113" t="s">
        <v>5160</v>
      </c>
      <c r="S1056" s="114">
        <v>43313</v>
      </c>
      <c r="U1056" s="114">
        <v>43312.689081169003</v>
      </c>
      <c r="V1056" s="113" t="s">
        <v>4093</v>
      </c>
      <c r="W1056" s="113" t="s">
        <v>4094</v>
      </c>
      <c r="X1056" s="112" t="b">
        <v>1</v>
      </c>
    </row>
    <row r="1057" spans="1:25" ht="14.6" hidden="1" x14ac:dyDescent="0.4">
      <c r="A1057" s="113" t="s">
        <v>928</v>
      </c>
      <c r="B1057" s="113" t="s">
        <v>929</v>
      </c>
      <c r="C1057" s="113" t="s">
        <v>929</v>
      </c>
      <c r="D1057" s="112" t="b">
        <f t="shared" si="16"/>
        <v>1</v>
      </c>
      <c r="E1057" s="113" t="s">
        <v>3106</v>
      </c>
      <c r="F1057" s="113" t="s">
        <v>1372</v>
      </c>
      <c r="G1057" s="113" t="s">
        <v>1459</v>
      </c>
      <c r="H1057" s="113" t="s">
        <v>3288</v>
      </c>
      <c r="I1057" s="113" t="s">
        <v>2220</v>
      </c>
      <c r="J1057" s="113" t="s">
        <v>1372</v>
      </c>
      <c r="K1057" s="113" t="s">
        <v>1459</v>
      </c>
      <c r="L1057" s="113" t="s">
        <v>3288</v>
      </c>
      <c r="M1057" s="113" t="s">
        <v>2220</v>
      </c>
      <c r="N1057" s="113" t="s">
        <v>3108</v>
      </c>
      <c r="O1057" s="113" t="s">
        <v>2711</v>
      </c>
      <c r="P1057" s="113" t="s">
        <v>2711</v>
      </c>
      <c r="Q1057" s="113" t="s">
        <v>3106</v>
      </c>
      <c r="R1057" s="113" t="s">
        <v>5161</v>
      </c>
      <c r="S1057" s="114">
        <v>43313</v>
      </c>
      <c r="U1057" s="114">
        <v>43312.689081169003</v>
      </c>
      <c r="V1057" s="113" t="s">
        <v>4089</v>
      </c>
      <c r="W1057" s="113" t="s">
        <v>4090</v>
      </c>
      <c r="X1057" s="112" t="b">
        <v>1</v>
      </c>
    </row>
    <row r="1058" spans="1:25" ht="14.6" hidden="1" x14ac:dyDescent="0.4">
      <c r="A1058" s="113" t="s">
        <v>96</v>
      </c>
      <c r="B1058" s="113" t="s">
        <v>97</v>
      </c>
      <c r="C1058" s="113" t="s">
        <v>97</v>
      </c>
      <c r="D1058" s="112" t="b">
        <f t="shared" si="16"/>
        <v>1</v>
      </c>
      <c r="E1058" s="113" t="s">
        <v>3106</v>
      </c>
      <c r="F1058" s="113" t="s">
        <v>1160</v>
      </c>
      <c r="G1058" s="113" t="s">
        <v>1183</v>
      </c>
      <c r="H1058" s="113" t="s">
        <v>3113</v>
      </c>
      <c r="I1058" s="113" t="s">
        <v>3679</v>
      </c>
      <c r="J1058" s="113" t="s">
        <v>1160</v>
      </c>
      <c r="K1058" s="113" t="s">
        <v>1183</v>
      </c>
      <c r="L1058" s="113" t="s">
        <v>3113</v>
      </c>
      <c r="M1058" s="113" t="s">
        <v>3680</v>
      </c>
      <c r="N1058" s="113" t="s">
        <v>3108</v>
      </c>
      <c r="O1058" s="113" t="s">
        <v>2711</v>
      </c>
      <c r="P1058" s="113" t="s">
        <v>2711</v>
      </c>
      <c r="Q1058" s="113" t="s">
        <v>3106</v>
      </c>
      <c r="R1058" s="113" t="s">
        <v>5162</v>
      </c>
      <c r="S1058" s="114">
        <v>43313</v>
      </c>
      <c r="U1058" s="114">
        <v>43312.689081169003</v>
      </c>
      <c r="V1058" s="113" t="s">
        <v>3682</v>
      </c>
      <c r="W1058" s="113" t="s">
        <v>3683</v>
      </c>
      <c r="X1058" s="112" t="b">
        <v>1</v>
      </c>
      <c r="Y1058" s="117" t="s">
        <v>1054</v>
      </c>
    </row>
    <row r="1059" spans="1:25" ht="14.6" hidden="1" x14ac:dyDescent="0.4">
      <c r="A1059" s="113" t="s">
        <v>217</v>
      </c>
      <c r="B1059" s="113" t="s">
        <v>218</v>
      </c>
      <c r="C1059" s="113" t="s">
        <v>218</v>
      </c>
      <c r="D1059" s="112" t="b">
        <f t="shared" si="16"/>
        <v>1</v>
      </c>
      <c r="E1059" s="113" t="s">
        <v>3106</v>
      </c>
      <c r="F1059" s="113" t="s">
        <v>1160</v>
      </c>
      <c r="G1059" s="113" t="s">
        <v>1163</v>
      </c>
      <c r="H1059" s="113" t="s">
        <v>3230</v>
      </c>
      <c r="I1059" s="113"/>
      <c r="J1059" s="113" t="s">
        <v>1160</v>
      </c>
      <c r="K1059" s="113" t="s">
        <v>1163</v>
      </c>
      <c r="L1059" s="113" t="s">
        <v>3230</v>
      </c>
      <c r="M1059" s="113" t="s">
        <v>1409</v>
      </c>
      <c r="N1059" s="113" t="s">
        <v>3108</v>
      </c>
      <c r="O1059" s="113" t="s">
        <v>2711</v>
      </c>
      <c r="P1059" s="113" t="s">
        <v>2711</v>
      </c>
      <c r="Q1059" s="113" t="s">
        <v>3106</v>
      </c>
      <c r="R1059" s="113" t="s">
        <v>5163</v>
      </c>
      <c r="S1059" s="114">
        <v>43313</v>
      </c>
      <c r="U1059" s="114">
        <v>43312.689081169003</v>
      </c>
      <c r="V1059" s="113" t="s">
        <v>5164</v>
      </c>
      <c r="W1059" s="113" t="s">
        <v>5165</v>
      </c>
      <c r="X1059" s="112" t="b">
        <v>1</v>
      </c>
    </row>
    <row r="1060" spans="1:25" ht="14.6" hidden="1" x14ac:dyDescent="0.4">
      <c r="A1060" s="113" t="s">
        <v>789</v>
      </c>
      <c r="B1060" s="113" t="s">
        <v>790</v>
      </c>
      <c r="C1060" s="113" t="s">
        <v>790</v>
      </c>
      <c r="D1060" s="112" t="b">
        <f t="shared" si="16"/>
        <v>1</v>
      </c>
      <c r="E1060" s="113" t="s">
        <v>3106</v>
      </c>
      <c r="F1060" s="113" t="s">
        <v>1160</v>
      </c>
      <c r="G1060" s="113" t="s">
        <v>1246</v>
      </c>
      <c r="H1060" s="113" t="s">
        <v>3107</v>
      </c>
      <c r="I1060" s="113" t="s">
        <v>4083</v>
      </c>
      <c r="J1060" s="113" t="s">
        <v>1372</v>
      </c>
      <c r="K1060" s="113" t="s">
        <v>1718</v>
      </c>
      <c r="L1060" s="113" t="s">
        <v>3252</v>
      </c>
      <c r="M1060" s="113" t="s">
        <v>2115</v>
      </c>
      <c r="N1060" s="113" t="s">
        <v>3108</v>
      </c>
      <c r="O1060" s="113" t="s">
        <v>2711</v>
      </c>
      <c r="P1060" s="113" t="s">
        <v>2711</v>
      </c>
      <c r="Q1060" s="113" t="s">
        <v>3106</v>
      </c>
      <c r="R1060" s="113" t="s">
        <v>5166</v>
      </c>
      <c r="S1060" s="114">
        <v>43313</v>
      </c>
      <c r="U1060" s="114">
        <v>43312.689081169003</v>
      </c>
      <c r="V1060" s="113" t="s">
        <v>4085</v>
      </c>
      <c r="W1060" s="113" t="s">
        <v>4086</v>
      </c>
      <c r="X1060" s="112" t="b">
        <v>1</v>
      </c>
      <c r="Y1060" s="117" t="s">
        <v>1103</v>
      </c>
    </row>
    <row r="1061" spans="1:25" ht="14.6" hidden="1" x14ac:dyDescent="0.4">
      <c r="A1061" s="113" t="s">
        <v>555</v>
      </c>
      <c r="B1061" s="113" t="s">
        <v>556</v>
      </c>
      <c r="C1061" s="113" t="s">
        <v>5167</v>
      </c>
      <c r="D1061" s="112" t="b">
        <f t="shared" si="16"/>
        <v>0</v>
      </c>
      <c r="E1061" s="113" t="s">
        <v>3106</v>
      </c>
      <c r="F1061" s="113" t="s">
        <v>1160</v>
      </c>
      <c r="G1061" s="113" t="s">
        <v>1161</v>
      </c>
      <c r="H1061" s="113" t="s">
        <v>3132</v>
      </c>
      <c r="I1061" s="113" t="s">
        <v>5168</v>
      </c>
      <c r="J1061" s="113" t="s">
        <v>1160</v>
      </c>
      <c r="K1061" s="113" t="s">
        <v>1253</v>
      </c>
      <c r="L1061" s="113" t="s">
        <v>3207</v>
      </c>
      <c r="M1061" s="113" t="s">
        <v>1753</v>
      </c>
      <c r="N1061" s="113" t="s">
        <v>3108</v>
      </c>
      <c r="O1061" s="113" t="s">
        <v>2711</v>
      </c>
      <c r="P1061" s="113" t="s">
        <v>2711</v>
      </c>
      <c r="Q1061" s="113" t="s">
        <v>3106</v>
      </c>
      <c r="R1061" s="113" t="s">
        <v>5169</v>
      </c>
      <c r="S1061" s="114">
        <v>43313</v>
      </c>
      <c r="U1061" s="114">
        <v>43312.689081169003</v>
      </c>
      <c r="V1061" s="113" t="s">
        <v>5170</v>
      </c>
      <c r="W1061" s="113" t="s">
        <v>5171</v>
      </c>
      <c r="X1061" s="112" t="b">
        <v>1</v>
      </c>
      <c r="Y1061" s="112" t="s">
        <v>1054</v>
      </c>
    </row>
    <row r="1062" spans="1:25" ht="14.6" hidden="1" x14ac:dyDescent="0.4">
      <c r="A1062" s="113" t="s">
        <v>63</v>
      </c>
      <c r="B1062" s="113" t="s">
        <v>64</v>
      </c>
      <c r="C1062" s="113" t="s">
        <v>64</v>
      </c>
      <c r="D1062" s="112" t="b">
        <f t="shared" si="16"/>
        <v>1</v>
      </c>
      <c r="E1062" s="113" t="s">
        <v>3106</v>
      </c>
      <c r="F1062" s="113" t="s">
        <v>1160</v>
      </c>
      <c r="G1062" s="113" t="s">
        <v>1183</v>
      </c>
      <c r="H1062" s="113" t="s">
        <v>3113</v>
      </c>
      <c r="I1062" s="113" t="s">
        <v>3684</v>
      </c>
      <c r="J1062" s="113" t="s">
        <v>1160</v>
      </c>
      <c r="K1062" s="113" t="s">
        <v>1183</v>
      </c>
      <c r="L1062" s="113" t="s">
        <v>3113</v>
      </c>
      <c r="M1062" s="113" t="s">
        <v>1234</v>
      </c>
      <c r="N1062" s="113" t="s">
        <v>3108</v>
      </c>
      <c r="O1062" s="113" t="s">
        <v>2711</v>
      </c>
      <c r="P1062" s="113" t="s">
        <v>2711</v>
      </c>
      <c r="Q1062" s="113" t="s">
        <v>3106</v>
      </c>
      <c r="R1062" s="113" t="s">
        <v>5172</v>
      </c>
      <c r="S1062" s="114">
        <v>43313</v>
      </c>
      <c r="U1062" s="114">
        <v>43312.689081169003</v>
      </c>
      <c r="V1062" s="113" t="s">
        <v>3686</v>
      </c>
      <c r="W1062" s="113" t="s">
        <v>3687</v>
      </c>
      <c r="X1062" s="112" t="b">
        <v>1</v>
      </c>
    </row>
    <row r="1063" spans="1:25" ht="14.6" hidden="1" x14ac:dyDescent="0.4">
      <c r="A1063" s="113" t="s">
        <v>901</v>
      </c>
      <c r="B1063" s="113" t="s">
        <v>902</v>
      </c>
      <c r="C1063" s="113" t="s">
        <v>902</v>
      </c>
      <c r="D1063" s="112" t="b">
        <f t="shared" si="16"/>
        <v>1</v>
      </c>
      <c r="E1063" s="113" t="s">
        <v>3106</v>
      </c>
      <c r="F1063" s="113" t="s">
        <v>1452</v>
      </c>
      <c r="G1063" s="113" t="s">
        <v>1453</v>
      </c>
      <c r="H1063" s="113" t="s">
        <v>3143</v>
      </c>
      <c r="I1063" s="113" t="s">
        <v>5173</v>
      </c>
      <c r="J1063" s="113" t="s">
        <v>1452</v>
      </c>
      <c r="K1063" s="113" t="s">
        <v>1453</v>
      </c>
      <c r="L1063" s="113" t="s">
        <v>3143</v>
      </c>
      <c r="M1063" s="113" t="s">
        <v>2189</v>
      </c>
      <c r="N1063" s="113" t="s">
        <v>3108</v>
      </c>
      <c r="O1063" s="113" t="s">
        <v>2711</v>
      </c>
      <c r="P1063" s="113" t="s">
        <v>2711</v>
      </c>
      <c r="Q1063" s="113" t="s">
        <v>3106</v>
      </c>
      <c r="R1063" s="113" t="s">
        <v>5174</v>
      </c>
      <c r="S1063" s="114">
        <v>43313</v>
      </c>
      <c r="U1063" s="114">
        <v>43312.689081169003</v>
      </c>
      <c r="V1063" s="113" t="s">
        <v>5175</v>
      </c>
      <c r="W1063" s="113" t="s">
        <v>5176</v>
      </c>
      <c r="X1063" s="112" t="b">
        <v>1</v>
      </c>
    </row>
    <row r="1064" spans="1:25" ht="14.6" hidden="1" x14ac:dyDescent="0.4">
      <c r="A1064" s="113" t="s">
        <v>171</v>
      </c>
      <c r="B1064" s="113" t="s">
        <v>172</v>
      </c>
      <c r="C1064" s="113" t="s">
        <v>172</v>
      </c>
      <c r="D1064" s="112" t="b">
        <f t="shared" si="16"/>
        <v>1</v>
      </c>
      <c r="E1064" s="113" t="s">
        <v>3106</v>
      </c>
      <c r="F1064" s="113" t="s">
        <v>1160</v>
      </c>
      <c r="G1064" s="113" t="s">
        <v>1228</v>
      </c>
      <c r="H1064" s="113" t="s">
        <v>3247</v>
      </c>
      <c r="I1064" s="113" t="s">
        <v>3661</v>
      </c>
      <c r="J1064" s="113" t="s">
        <v>1160</v>
      </c>
      <c r="K1064" s="113" t="s">
        <v>1228</v>
      </c>
      <c r="L1064" s="113" t="s">
        <v>3247</v>
      </c>
      <c r="M1064" s="113" t="s">
        <v>1358</v>
      </c>
      <c r="N1064" s="113" t="s">
        <v>3108</v>
      </c>
      <c r="O1064" s="113" t="s">
        <v>2711</v>
      </c>
      <c r="P1064" s="113" t="s">
        <v>2711</v>
      </c>
      <c r="Q1064" s="113" t="s">
        <v>3106</v>
      </c>
      <c r="R1064" s="113" t="s">
        <v>5177</v>
      </c>
      <c r="S1064" s="114">
        <v>43313</v>
      </c>
      <c r="U1064" s="114">
        <v>43312.689081169003</v>
      </c>
      <c r="V1064" s="113" t="s">
        <v>3663</v>
      </c>
      <c r="W1064" s="113" t="s">
        <v>3664</v>
      </c>
      <c r="X1064" s="112" t="b">
        <v>1</v>
      </c>
      <c r="Y1064" s="112" t="s">
        <v>1054</v>
      </c>
    </row>
    <row r="1065" spans="1:25" ht="14.6" hidden="1" x14ac:dyDescent="0.4">
      <c r="A1065" s="113" t="s">
        <v>295</v>
      </c>
      <c r="B1065" s="113" t="s">
        <v>296</v>
      </c>
      <c r="C1065" s="113" t="s">
        <v>296</v>
      </c>
      <c r="D1065" s="112" t="b">
        <f t="shared" si="16"/>
        <v>1</v>
      </c>
      <c r="E1065" s="113" t="s">
        <v>3106</v>
      </c>
      <c r="F1065" s="113" t="s">
        <v>1452</v>
      </c>
      <c r="G1065" s="113" t="s">
        <v>1453</v>
      </c>
      <c r="H1065" s="113" t="s">
        <v>3143</v>
      </c>
      <c r="I1065" s="113" t="s">
        <v>1503</v>
      </c>
      <c r="J1065" s="113" t="s">
        <v>1452</v>
      </c>
      <c r="K1065" s="113" t="s">
        <v>1453</v>
      </c>
      <c r="L1065" s="113" t="s">
        <v>3143</v>
      </c>
      <c r="M1065" s="113" t="s">
        <v>1503</v>
      </c>
      <c r="N1065" s="113" t="s">
        <v>3108</v>
      </c>
      <c r="O1065" s="113" t="s">
        <v>2711</v>
      </c>
      <c r="P1065" s="113" t="s">
        <v>2711</v>
      </c>
      <c r="Q1065" s="113" t="s">
        <v>3106</v>
      </c>
      <c r="R1065" s="113" t="s">
        <v>5178</v>
      </c>
      <c r="S1065" s="114">
        <v>43313</v>
      </c>
      <c r="U1065" s="114">
        <v>43312.689081169003</v>
      </c>
      <c r="V1065" s="113" t="s">
        <v>4065</v>
      </c>
      <c r="W1065" s="113" t="s">
        <v>4066</v>
      </c>
      <c r="X1065" s="112" t="b">
        <v>1</v>
      </c>
    </row>
    <row r="1066" spans="1:25" ht="14.6" hidden="1" x14ac:dyDescent="0.4">
      <c r="A1066" s="113" t="s">
        <v>351</v>
      </c>
      <c r="B1066" s="113" t="s">
        <v>352</v>
      </c>
      <c r="C1066" s="113" t="s">
        <v>352</v>
      </c>
      <c r="D1066" s="112" t="b">
        <f t="shared" si="16"/>
        <v>1</v>
      </c>
      <c r="E1066" s="113" t="s">
        <v>3106</v>
      </c>
      <c r="F1066" s="113" t="s">
        <v>1258</v>
      </c>
      <c r="G1066" s="113" t="s">
        <v>1338</v>
      </c>
      <c r="H1066" s="113" t="s">
        <v>3377</v>
      </c>
      <c r="I1066" s="113" t="s">
        <v>4067</v>
      </c>
      <c r="J1066" s="113" t="s">
        <v>1258</v>
      </c>
      <c r="K1066" s="113" t="s">
        <v>1338</v>
      </c>
      <c r="L1066" s="113" t="s">
        <v>3377</v>
      </c>
      <c r="M1066" s="113" t="s">
        <v>1560</v>
      </c>
      <c r="N1066" s="113" t="s">
        <v>3108</v>
      </c>
      <c r="O1066" s="113" t="s">
        <v>2711</v>
      </c>
      <c r="P1066" s="113" t="s">
        <v>2711</v>
      </c>
      <c r="Q1066" s="113" t="s">
        <v>3106</v>
      </c>
      <c r="R1066" s="113" t="s">
        <v>5179</v>
      </c>
      <c r="S1066" s="114">
        <v>43313</v>
      </c>
      <c r="U1066" s="114">
        <v>43312.689081169003</v>
      </c>
      <c r="V1066" s="113" t="s">
        <v>4069</v>
      </c>
      <c r="W1066" s="113" t="s">
        <v>4070</v>
      </c>
      <c r="X1066" s="112" t="b">
        <v>1</v>
      </c>
      <c r="Y1066" s="129" t="s">
        <v>1101</v>
      </c>
    </row>
    <row r="1067" spans="1:25" ht="14.6" hidden="1" x14ac:dyDescent="0.4">
      <c r="A1067" s="113" t="s">
        <v>17</v>
      </c>
      <c r="B1067" s="113" t="s">
        <v>18</v>
      </c>
      <c r="C1067" s="113" t="s">
        <v>18</v>
      </c>
      <c r="D1067" s="112" t="b">
        <f t="shared" si="16"/>
        <v>1</v>
      </c>
      <c r="E1067" s="113" t="s">
        <v>3106</v>
      </c>
      <c r="F1067" s="113" t="s">
        <v>1160</v>
      </c>
      <c r="G1067" s="113" t="s">
        <v>1166</v>
      </c>
      <c r="H1067" s="113" t="s">
        <v>3128</v>
      </c>
      <c r="I1067" s="113" t="s">
        <v>3304</v>
      </c>
      <c r="J1067" s="113" t="s">
        <v>1160</v>
      </c>
      <c r="K1067" s="113" t="s">
        <v>1166</v>
      </c>
      <c r="L1067" s="113" t="s">
        <v>3128</v>
      </c>
      <c r="M1067" s="113" t="s">
        <v>1174</v>
      </c>
      <c r="N1067" s="113" t="s">
        <v>3108</v>
      </c>
      <c r="O1067" s="113" t="s">
        <v>2711</v>
      </c>
      <c r="P1067" s="113" t="s">
        <v>2711</v>
      </c>
      <c r="Q1067" s="113" t="s">
        <v>3106</v>
      </c>
      <c r="R1067" s="113" t="s">
        <v>5180</v>
      </c>
      <c r="S1067" s="114">
        <v>43313</v>
      </c>
      <c r="U1067" s="114">
        <v>43312.689081169003</v>
      </c>
      <c r="V1067" s="113" t="s">
        <v>3306</v>
      </c>
      <c r="W1067" s="113" t="s">
        <v>3307</v>
      </c>
      <c r="X1067" s="112" t="b">
        <v>1</v>
      </c>
    </row>
    <row r="1068" spans="1:25" ht="14.6" hidden="1" x14ac:dyDescent="0.4">
      <c r="A1068" s="113" t="s">
        <v>177</v>
      </c>
      <c r="B1068" s="113" t="s">
        <v>178</v>
      </c>
      <c r="C1068" s="113" t="s">
        <v>178</v>
      </c>
      <c r="D1068" s="112" t="b">
        <f t="shared" si="16"/>
        <v>1</v>
      </c>
      <c r="E1068" s="113" t="s">
        <v>3106</v>
      </c>
      <c r="F1068" s="113" t="s">
        <v>1160</v>
      </c>
      <c r="G1068" s="113" t="s">
        <v>1183</v>
      </c>
      <c r="H1068" s="113" t="s">
        <v>3113</v>
      </c>
      <c r="I1068" s="113" t="s">
        <v>1366</v>
      </c>
      <c r="J1068" s="113" t="s">
        <v>1160</v>
      </c>
      <c r="K1068" s="113" t="s">
        <v>1183</v>
      </c>
      <c r="L1068" s="113" t="s">
        <v>3113</v>
      </c>
      <c r="M1068" s="113" t="s">
        <v>1366</v>
      </c>
      <c r="N1068" s="113" t="s">
        <v>3108</v>
      </c>
      <c r="O1068" s="113" t="s">
        <v>2711</v>
      </c>
      <c r="P1068" s="113" t="s">
        <v>2711</v>
      </c>
      <c r="Q1068" s="113" t="s">
        <v>3106</v>
      </c>
      <c r="R1068" s="113" t="s">
        <v>5181</v>
      </c>
      <c r="S1068" s="114">
        <v>43313</v>
      </c>
      <c r="U1068" s="114">
        <v>43312.689081169003</v>
      </c>
      <c r="V1068" s="113" t="s">
        <v>3665</v>
      </c>
      <c r="W1068" s="113" t="s">
        <v>3666</v>
      </c>
      <c r="X1068" s="112" t="b">
        <v>1</v>
      </c>
    </row>
    <row r="1069" spans="1:25" ht="14.6" hidden="1" x14ac:dyDescent="0.4">
      <c r="A1069" s="113" t="s">
        <v>768</v>
      </c>
      <c r="B1069" s="113" t="s">
        <v>769</v>
      </c>
      <c r="C1069" s="113" t="s">
        <v>769</v>
      </c>
      <c r="D1069" s="112" t="b">
        <f t="shared" si="16"/>
        <v>1</v>
      </c>
      <c r="E1069" s="113" t="s">
        <v>3106</v>
      </c>
      <c r="F1069" s="113" t="s">
        <v>1160</v>
      </c>
      <c r="G1069" s="113" t="s">
        <v>1285</v>
      </c>
      <c r="H1069" s="113" t="s">
        <v>3236</v>
      </c>
      <c r="I1069" s="113" t="s">
        <v>3387</v>
      </c>
      <c r="J1069" s="113" t="s">
        <v>1160</v>
      </c>
      <c r="K1069" s="113" t="s">
        <v>1285</v>
      </c>
      <c r="L1069" s="113" t="s">
        <v>3236</v>
      </c>
      <c r="M1069" s="113" t="s">
        <v>2100</v>
      </c>
      <c r="N1069" s="113" t="s">
        <v>3108</v>
      </c>
      <c r="O1069" s="113" t="s">
        <v>2711</v>
      </c>
      <c r="P1069" s="113" t="s">
        <v>2711</v>
      </c>
      <c r="Q1069" s="113" t="s">
        <v>3106</v>
      </c>
      <c r="R1069" s="113" t="s">
        <v>5182</v>
      </c>
      <c r="S1069" s="114">
        <v>43313</v>
      </c>
      <c r="U1069" s="114">
        <v>43312.689081169003</v>
      </c>
      <c r="V1069" s="113" t="s">
        <v>3389</v>
      </c>
      <c r="W1069" s="113" t="s">
        <v>3390</v>
      </c>
      <c r="X1069" s="112" t="b">
        <v>1</v>
      </c>
    </row>
    <row r="1070" spans="1:25" ht="14.6" hidden="1" x14ac:dyDescent="0.4">
      <c r="A1070" s="113" t="s">
        <v>413</v>
      </c>
      <c r="B1070" s="113" t="s">
        <v>414</v>
      </c>
      <c r="C1070" s="113" t="s">
        <v>414</v>
      </c>
      <c r="D1070" s="112" t="b">
        <f t="shared" si="16"/>
        <v>1</v>
      </c>
      <c r="E1070" s="113" t="s">
        <v>3106</v>
      </c>
      <c r="F1070" s="113" t="s">
        <v>1196</v>
      </c>
      <c r="G1070" s="113" t="s">
        <v>1620</v>
      </c>
      <c r="H1070" s="113" t="s">
        <v>3729</v>
      </c>
      <c r="I1070" s="113" t="s">
        <v>1621</v>
      </c>
      <c r="J1070" s="113" t="s">
        <v>1196</v>
      </c>
      <c r="K1070" s="113" t="s">
        <v>1620</v>
      </c>
      <c r="L1070" s="113" t="s">
        <v>3729</v>
      </c>
      <c r="M1070" s="113" t="s">
        <v>1621</v>
      </c>
      <c r="N1070" s="113" t="s">
        <v>3108</v>
      </c>
      <c r="O1070" s="113" t="s">
        <v>2711</v>
      </c>
      <c r="P1070" s="113" t="s">
        <v>2711</v>
      </c>
      <c r="Q1070" s="113" t="s">
        <v>3106</v>
      </c>
      <c r="R1070" s="113" t="s">
        <v>5183</v>
      </c>
      <c r="S1070" s="114">
        <v>43313</v>
      </c>
      <c r="U1070" s="114">
        <v>43312.689081169003</v>
      </c>
      <c r="V1070" s="113" t="s">
        <v>4061</v>
      </c>
      <c r="W1070" s="113" t="s">
        <v>4062</v>
      </c>
      <c r="X1070" s="112" t="b">
        <v>1</v>
      </c>
    </row>
    <row r="1071" spans="1:25" ht="14.6" hidden="1" x14ac:dyDescent="0.4">
      <c r="A1071" s="113" t="s">
        <v>118</v>
      </c>
      <c r="B1071" s="113" t="s">
        <v>119</v>
      </c>
      <c r="C1071" s="113" t="s">
        <v>119</v>
      </c>
      <c r="D1071" s="112" t="b">
        <f t="shared" si="16"/>
        <v>1</v>
      </c>
      <c r="E1071" s="113" t="s">
        <v>3106</v>
      </c>
      <c r="F1071" s="113" t="s">
        <v>1160</v>
      </c>
      <c r="G1071" s="113" t="s">
        <v>1161</v>
      </c>
      <c r="H1071" s="113" t="s">
        <v>3132</v>
      </c>
      <c r="I1071" s="113" t="s">
        <v>5184</v>
      </c>
      <c r="J1071" s="113" t="s">
        <v>1160</v>
      </c>
      <c r="K1071" s="113" t="s">
        <v>1161</v>
      </c>
      <c r="L1071" s="113" t="s">
        <v>3132</v>
      </c>
      <c r="M1071" s="113" t="s">
        <v>1290</v>
      </c>
      <c r="N1071" s="113" t="s">
        <v>3108</v>
      </c>
      <c r="O1071" s="113" t="s">
        <v>2711</v>
      </c>
      <c r="P1071" s="113" t="s">
        <v>2711</v>
      </c>
      <c r="Q1071" s="113" t="s">
        <v>3106</v>
      </c>
      <c r="R1071" s="113" t="s">
        <v>5185</v>
      </c>
      <c r="S1071" s="114">
        <v>43313</v>
      </c>
      <c r="U1071" s="114">
        <v>43312.689081169003</v>
      </c>
      <c r="V1071" s="113" t="s">
        <v>5186</v>
      </c>
      <c r="W1071" s="113" t="s">
        <v>5187</v>
      </c>
      <c r="X1071" s="112" t="b">
        <v>1</v>
      </c>
    </row>
    <row r="1072" spans="1:25" ht="14.6" hidden="1" x14ac:dyDescent="0.4">
      <c r="A1072" s="113" t="s">
        <v>309</v>
      </c>
      <c r="B1072" s="113" t="s">
        <v>310</v>
      </c>
      <c r="C1072" s="113" t="s">
        <v>3651</v>
      </c>
      <c r="D1072" s="112" t="b">
        <f t="shared" si="16"/>
        <v>0</v>
      </c>
      <c r="E1072" s="113" t="s">
        <v>3106</v>
      </c>
      <c r="F1072" s="113" t="s">
        <v>1452</v>
      </c>
      <c r="G1072" s="113" t="s">
        <v>1453</v>
      </c>
      <c r="H1072" s="113" t="s">
        <v>3143</v>
      </c>
      <c r="I1072" s="113" t="s">
        <v>3652</v>
      </c>
      <c r="J1072" s="113" t="s">
        <v>1452</v>
      </c>
      <c r="K1072" s="113" t="s">
        <v>1453</v>
      </c>
      <c r="L1072" s="113" t="s">
        <v>3143</v>
      </c>
      <c r="M1072" s="113" t="s">
        <v>1518</v>
      </c>
      <c r="N1072" s="113" t="s">
        <v>3108</v>
      </c>
      <c r="O1072" s="113" t="s">
        <v>2711</v>
      </c>
      <c r="P1072" s="113" t="s">
        <v>2711</v>
      </c>
      <c r="Q1072" s="113" t="s">
        <v>3106</v>
      </c>
      <c r="R1072" s="113" t="s">
        <v>5188</v>
      </c>
      <c r="S1072" s="114">
        <v>43313</v>
      </c>
      <c r="U1072" s="114">
        <v>43312.689081169003</v>
      </c>
      <c r="V1072" s="113" t="s">
        <v>3654</v>
      </c>
      <c r="W1072" s="113" t="s">
        <v>3655</v>
      </c>
      <c r="X1072" s="112" t="b">
        <v>1</v>
      </c>
    </row>
    <row r="1073" spans="1:25" ht="14.6" x14ac:dyDescent="0.4">
      <c r="A1073" s="113" t="s">
        <v>770</v>
      </c>
      <c r="B1073" s="113" t="s">
        <v>771</v>
      </c>
      <c r="C1073" s="113" t="s">
        <v>771</v>
      </c>
      <c r="D1073" s="112" t="b">
        <f t="shared" si="16"/>
        <v>1</v>
      </c>
      <c r="E1073" s="113" t="s">
        <v>3106</v>
      </c>
      <c r="F1073" s="113" t="s">
        <v>1160</v>
      </c>
      <c r="G1073" s="113" t="s">
        <v>1246</v>
      </c>
      <c r="H1073" s="113" t="s">
        <v>3107</v>
      </c>
      <c r="I1073" s="113" t="s">
        <v>3240</v>
      </c>
      <c r="J1073" s="113" t="s">
        <v>1367</v>
      </c>
      <c r="K1073" s="113" t="s">
        <v>1456</v>
      </c>
      <c r="L1073" s="113" t="s">
        <v>3215</v>
      </c>
      <c r="M1073" s="113" t="s">
        <v>2101</v>
      </c>
      <c r="N1073" s="113" t="s">
        <v>3108</v>
      </c>
      <c r="O1073" s="113" t="s">
        <v>2711</v>
      </c>
      <c r="P1073" s="113" t="s">
        <v>2711</v>
      </c>
      <c r="Q1073" s="113" t="s">
        <v>3106</v>
      </c>
      <c r="R1073" s="113" t="s">
        <v>5189</v>
      </c>
      <c r="S1073" s="114">
        <v>43313</v>
      </c>
      <c r="U1073" s="114">
        <v>43312.689081169003</v>
      </c>
      <c r="V1073" s="113" t="s">
        <v>3243</v>
      </c>
      <c r="W1073" s="113" t="s">
        <v>3244</v>
      </c>
      <c r="X1073" s="112" t="b">
        <v>0</v>
      </c>
      <c r="Y1073" s="117"/>
    </row>
    <row r="1074" spans="1:25" ht="14.6" hidden="1" x14ac:dyDescent="0.4">
      <c r="A1074" s="113" t="s">
        <v>371</v>
      </c>
      <c r="B1074" s="113" t="s">
        <v>372</v>
      </c>
      <c r="C1074" s="113" t="s">
        <v>372</v>
      </c>
      <c r="D1074" s="112" t="b">
        <f t="shared" si="16"/>
        <v>1</v>
      </c>
      <c r="E1074" s="113" t="s">
        <v>3106</v>
      </c>
      <c r="F1074" s="113" t="s">
        <v>1452</v>
      </c>
      <c r="G1074" s="113" t="s">
        <v>1576</v>
      </c>
      <c r="H1074" s="113" t="s">
        <v>3961</v>
      </c>
      <c r="I1074" s="113" t="s">
        <v>1577</v>
      </c>
      <c r="J1074" s="113" t="s">
        <v>1452</v>
      </c>
      <c r="K1074" s="113" t="s">
        <v>1576</v>
      </c>
      <c r="L1074" s="113" t="s">
        <v>3961</v>
      </c>
      <c r="M1074" s="113" t="s">
        <v>1577</v>
      </c>
      <c r="N1074" s="113" t="s">
        <v>3108</v>
      </c>
      <c r="O1074" s="113" t="s">
        <v>2711</v>
      </c>
      <c r="P1074" s="113" t="s">
        <v>2711</v>
      </c>
      <c r="Q1074" s="113" t="s">
        <v>3106</v>
      </c>
      <c r="R1074" s="113" t="s">
        <v>5190</v>
      </c>
      <c r="S1074" s="114">
        <v>43313</v>
      </c>
      <c r="U1074" s="114">
        <v>43312.689081169003</v>
      </c>
      <c r="V1074" s="113" t="s">
        <v>4046</v>
      </c>
      <c r="W1074" s="113" t="s">
        <v>4047</v>
      </c>
      <c r="X1074" s="112" t="b">
        <v>1</v>
      </c>
    </row>
    <row r="1075" spans="1:25" ht="14.6" hidden="1" x14ac:dyDescent="0.4">
      <c r="A1075" s="113" t="s">
        <v>944</v>
      </c>
      <c r="B1075" s="113" t="s">
        <v>945</v>
      </c>
      <c r="C1075" s="113" t="s">
        <v>945</v>
      </c>
      <c r="D1075" s="112" t="b">
        <f t="shared" si="16"/>
        <v>1</v>
      </c>
      <c r="E1075" s="113" t="s">
        <v>3106</v>
      </c>
      <c r="F1075" s="113" t="s">
        <v>1452</v>
      </c>
      <c r="G1075" s="113" t="s">
        <v>1615</v>
      </c>
      <c r="H1075" s="113" t="s">
        <v>3872</v>
      </c>
      <c r="I1075" s="113" t="s">
        <v>4041</v>
      </c>
      <c r="J1075" s="113" t="s">
        <v>1452</v>
      </c>
      <c r="K1075" s="113" t="s">
        <v>1615</v>
      </c>
      <c r="L1075" s="113" t="s">
        <v>3872</v>
      </c>
      <c r="M1075" s="113" t="s">
        <v>2240</v>
      </c>
      <c r="N1075" s="113" t="s">
        <v>3108</v>
      </c>
      <c r="O1075" s="113" t="s">
        <v>2711</v>
      </c>
      <c r="P1075" s="113" t="s">
        <v>2711</v>
      </c>
      <c r="Q1075" s="113" t="s">
        <v>3106</v>
      </c>
      <c r="R1075" s="113" t="s">
        <v>5191</v>
      </c>
      <c r="S1075" s="114">
        <v>43313</v>
      </c>
      <c r="U1075" s="114">
        <v>43312.689081169003</v>
      </c>
      <c r="V1075" s="113" t="s">
        <v>4043</v>
      </c>
      <c r="W1075" s="113" t="s">
        <v>4044</v>
      </c>
      <c r="X1075" s="112" t="b">
        <v>1</v>
      </c>
    </row>
    <row r="1076" spans="1:25" ht="14.6" hidden="1" x14ac:dyDescent="0.4">
      <c r="A1076" s="113" t="s">
        <v>557</v>
      </c>
      <c r="B1076" s="113" t="s">
        <v>558</v>
      </c>
      <c r="C1076" s="113" t="s">
        <v>558</v>
      </c>
      <c r="D1076" s="112" t="b">
        <f t="shared" si="16"/>
        <v>1</v>
      </c>
      <c r="E1076" s="113" t="s">
        <v>3106</v>
      </c>
      <c r="F1076" s="113" t="s">
        <v>1160</v>
      </c>
      <c r="G1076" s="113" t="s">
        <v>1179</v>
      </c>
      <c r="H1076" s="113" t="s">
        <v>3190</v>
      </c>
      <c r="I1076" s="113" t="s">
        <v>3492</v>
      </c>
      <c r="J1076" s="113" t="s">
        <v>1160</v>
      </c>
      <c r="K1076" s="113" t="s">
        <v>1179</v>
      </c>
      <c r="L1076" s="113" t="s">
        <v>3190</v>
      </c>
      <c r="M1076" s="113" t="s">
        <v>1754</v>
      </c>
      <c r="N1076" s="113" t="s">
        <v>3108</v>
      </c>
      <c r="O1076" s="113" t="s">
        <v>2711</v>
      </c>
      <c r="P1076" s="113" t="s">
        <v>2711</v>
      </c>
      <c r="Q1076" s="113" t="s">
        <v>3106</v>
      </c>
      <c r="R1076" s="113" t="s">
        <v>5192</v>
      </c>
      <c r="S1076" s="114">
        <v>43313</v>
      </c>
      <c r="U1076" s="114">
        <v>43312.689081169003</v>
      </c>
      <c r="V1076" s="113" t="s">
        <v>3494</v>
      </c>
      <c r="W1076" s="113" t="s">
        <v>3495</v>
      </c>
      <c r="X1076" s="112" t="b">
        <v>1</v>
      </c>
    </row>
    <row r="1077" spans="1:25" ht="14.6" hidden="1" x14ac:dyDescent="0.4">
      <c r="A1077" s="113" t="s">
        <v>463</v>
      </c>
      <c r="B1077" s="113" t="s">
        <v>464</v>
      </c>
      <c r="C1077" s="113" t="s">
        <v>464</v>
      </c>
      <c r="D1077" s="112" t="b">
        <f t="shared" si="16"/>
        <v>1</v>
      </c>
      <c r="E1077" s="113" t="s">
        <v>3106</v>
      </c>
      <c r="F1077" s="113" t="s">
        <v>1258</v>
      </c>
      <c r="G1077" s="113" t="s">
        <v>1274</v>
      </c>
      <c r="H1077" s="113" t="s">
        <v>3521</v>
      </c>
      <c r="I1077" s="113" t="s">
        <v>1693</v>
      </c>
      <c r="J1077" s="113" t="s">
        <v>1258</v>
      </c>
      <c r="K1077" s="113" t="s">
        <v>1274</v>
      </c>
      <c r="L1077" s="113" t="s">
        <v>3521</v>
      </c>
      <c r="M1077" s="113" t="s">
        <v>1693</v>
      </c>
      <c r="N1077" s="113" t="s">
        <v>3108</v>
      </c>
      <c r="O1077" s="113" t="s">
        <v>2711</v>
      </c>
      <c r="P1077" s="113" t="s">
        <v>2711</v>
      </c>
      <c r="Q1077" s="113" t="s">
        <v>3106</v>
      </c>
      <c r="R1077" s="113" t="s">
        <v>5193</v>
      </c>
      <c r="S1077" s="114">
        <v>43313</v>
      </c>
      <c r="U1077" s="114">
        <v>43312.689081169003</v>
      </c>
      <c r="V1077" s="113" t="s">
        <v>5194</v>
      </c>
      <c r="W1077" s="113" t="s">
        <v>5195</v>
      </c>
      <c r="X1077" s="112" t="b">
        <v>1</v>
      </c>
    </row>
    <row r="1078" spans="1:25" ht="14.6" hidden="1" x14ac:dyDescent="0.4">
      <c r="A1078" s="113" t="s">
        <v>938</v>
      </c>
      <c r="B1078" s="113" t="s">
        <v>939</v>
      </c>
      <c r="C1078" s="113" t="s">
        <v>939</v>
      </c>
      <c r="D1078" s="112" t="b">
        <f t="shared" si="16"/>
        <v>1</v>
      </c>
      <c r="E1078" s="113" t="s">
        <v>3106</v>
      </c>
      <c r="F1078" s="113" t="s">
        <v>1258</v>
      </c>
      <c r="G1078" s="113" t="s">
        <v>1338</v>
      </c>
      <c r="H1078" s="113" t="s">
        <v>3377</v>
      </c>
      <c r="I1078" s="113" t="s">
        <v>4034</v>
      </c>
      <c r="J1078" s="113" t="s">
        <v>1258</v>
      </c>
      <c r="K1078" s="113" t="s">
        <v>1338</v>
      </c>
      <c r="L1078" s="113" t="s">
        <v>3377</v>
      </c>
      <c r="M1078" s="113" t="s">
        <v>2229</v>
      </c>
      <c r="N1078" s="113" t="s">
        <v>3108</v>
      </c>
      <c r="O1078" s="113" t="s">
        <v>2711</v>
      </c>
      <c r="P1078" s="113" t="s">
        <v>2711</v>
      </c>
      <c r="Q1078" s="113" t="s">
        <v>3106</v>
      </c>
      <c r="R1078" s="113" t="s">
        <v>5196</v>
      </c>
      <c r="S1078" s="114">
        <v>43313</v>
      </c>
      <c r="U1078" s="114">
        <v>43312.689081169003</v>
      </c>
      <c r="V1078" s="113" t="s">
        <v>4036</v>
      </c>
      <c r="W1078" s="113" t="s">
        <v>4037</v>
      </c>
      <c r="X1078" s="112" t="b">
        <v>1</v>
      </c>
    </row>
    <row r="1079" spans="1:25" ht="14.6" hidden="1" x14ac:dyDescent="0.4">
      <c r="A1079" s="113" t="s">
        <v>369</v>
      </c>
      <c r="B1079" s="113" t="s">
        <v>370</v>
      </c>
      <c r="C1079" s="113" t="s">
        <v>370</v>
      </c>
      <c r="D1079" s="112" t="b">
        <f t="shared" si="16"/>
        <v>1</v>
      </c>
      <c r="E1079" s="113" t="s">
        <v>3106</v>
      </c>
      <c r="F1079" s="113" t="s">
        <v>1258</v>
      </c>
      <c r="G1079" s="113" t="s">
        <v>1338</v>
      </c>
      <c r="H1079" s="113" t="s">
        <v>3377</v>
      </c>
      <c r="I1079" s="113" t="s">
        <v>4012</v>
      </c>
      <c r="J1079" s="113" t="s">
        <v>1258</v>
      </c>
      <c r="K1079" s="113" t="s">
        <v>1338</v>
      </c>
      <c r="L1079" s="113" t="s">
        <v>3377</v>
      </c>
      <c r="M1079" s="113" t="s">
        <v>1575</v>
      </c>
      <c r="N1079" s="113" t="s">
        <v>3108</v>
      </c>
      <c r="O1079" s="113" t="s">
        <v>2711</v>
      </c>
      <c r="P1079" s="113" t="s">
        <v>2711</v>
      </c>
      <c r="Q1079" s="113" t="s">
        <v>3106</v>
      </c>
      <c r="R1079" s="113" t="s">
        <v>5197</v>
      </c>
      <c r="S1079" s="114">
        <v>43313</v>
      </c>
      <c r="U1079" s="114">
        <v>43312.689081169003</v>
      </c>
      <c r="V1079" s="113" t="s">
        <v>4014</v>
      </c>
      <c r="W1079" s="113" t="s">
        <v>4015</v>
      </c>
      <c r="X1079" s="112" t="b">
        <v>1</v>
      </c>
      <c r="Y1079" s="129" t="s">
        <v>1101</v>
      </c>
    </row>
    <row r="1080" spans="1:25" ht="14.6" hidden="1" x14ac:dyDescent="0.4">
      <c r="A1080" s="113" t="s">
        <v>734</v>
      </c>
      <c r="B1080" s="113" t="s">
        <v>735</v>
      </c>
      <c r="C1080" s="113" t="s">
        <v>735</v>
      </c>
      <c r="D1080" s="112" t="b">
        <f t="shared" si="16"/>
        <v>1</v>
      </c>
      <c r="E1080" s="113" t="s">
        <v>3106</v>
      </c>
      <c r="F1080" s="113" t="s">
        <v>1160</v>
      </c>
      <c r="G1080" s="113" t="s">
        <v>1161</v>
      </c>
      <c r="H1080" s="113" t="s">
        <v>3132</v>
      </c>
      <c r="I1080" s="113" t="s">
        <v>3658</v>
      </c>
      <c r="J1080" s="113" t="s">
        <v>1196</v>
      </c>
      <c r="K1080" s="113" t="s">
        <v>1197</v>
      </c>
      <c r="L1080" s="113" t="s">
        <v>3202</v>
      </c>
      <c r="M1080" s="113" t="s">
        <v>2069</v>
      </c>
      <c r="N1080" s="113" t="s">
        <v>3108</v>
      </c>
      <c r="O1080" s="113" t="s">
        <v>2711</v>
      </c>
      <c r="P1080" s="113" t="s">
        <v>2711</v>
      </c>
      <c r="Q1080" s="113" t="s">
        <v>3106</v>
      </c>
      <c r="R1080" s="113" t="s">
        <v>5198</v>
      </c>
      <c r="S1080" s="114">
        <v>43313</v>
      </c>
      <c r="U1080" s="114">
        <v>43312.689081169003</v>
      </c>
      <c r="V1080" s="113" t="s">
        <v>3660</v>
      </c>
      <c r="W1080" s="113"/>
      <c r="X1080" s="112" t="b">
        <v>1</v>
      </c>
    </row>
    <row r="1081" spans="1:25" ht="14.6" hidden="1" x14ac:dyDescent="0.4">
      <c r="A1081" s="113" t="s">
        <v>607</v>
      </c>
      <c r="B1081" s="113" t="s">
        <v>608</v>
      </c>
      <c r="C1081" s="113" t="s">
        <v>608</v>
      </c>
      <c r="D1081" s="112" t="b">
        <f t="shared" si="16"/>
        <v>1</v>
      </c>
      <c r="E1081" s="113" t="s">
        <v>3106</v>
      </c>
      <c r="F1081" s="113" t="s">
        <v>1160</v>
      </c>
      <c r="G1081" s="113" t="s">
        <v>1246</v>
      </c>
      <c r="H1081" s="113" t="s">
        <v>3107</v>
      </c>
      <c r="I1081" s="113" t="s">
        <v>3597</v>
      </c>
      <c r="J1081" s="113" t="s">
        <v>1160</v>
      </c>
      <c r="K1081" s="113" t="s">
        <v>1179</v>
      </c>
      <c r="L1081" s="113" t="s">
        <v>3190</v>
      </c>
      <c r="M1081" s="113" t="s">
        <v>1803</v>
      </c>
      <c r="N1081" s="113" t="s">
        <v>3108</v>
      </c>
      <c r="O1081" s="113" t="s">
        <v>2714</v>
      </c>
      <c r="P1081" s="113" t="s">
        <v>3155</v>
      </c>
      <c r="Q1081" s="113" t="s">
        <v>3106</v>
      </c>
      <c r="R1081" s="113" t="s">
        <v>5199</v>
      </c>
      <c r="S1081" s="114">
        <v>43298</v>
      </c>
      <c r="U1081" s="114">
        <v>43298.706625810199</v>
      </c>
      <c r="V1081" s="113"/>
      <c r="W1081" s="113" t="s">
        <v>3599</v>
      </c>
      <c r="X1081" s="112" t="b">
        <v>1</v>
      </c>
      <c r="Y1081" s="112" t="s">
        <v>1054</v>
      </c>
    </row>
    <row r="1082" spans="1:25" ht="14.6" hidden="1" x14ac:dyDescent="0.4">
      <c r="A1082" s="113" t="s">
        <v>607</v>
      </c>
      <c r="B1082" s="113" t="s">
        <v>608</v>
      </c>
      <c r="C1082" s="113" t="s">
        <v>608</v>
      </c>
      <c r="D1082" s="112" t="b">
        <f t="shared" si="16"/>
        <v>1</v>
      </c>
      <c r="E1082" s="113" t="s">
        <v>3106</v>
      </c>
      <c r="F1082" s="113" t="s">
        <v>1160</v>
      </c>
      <c r="G1082" s="113" t="s">
        <v>1246</v>
      </c>
      <c r="H1082" s="113" t="s">
        <v>3107</v>
      </c>
      <c r="I1082" s="113" t="s">
        <v>3597</v>
      </c>
      <c r="J1082" s="113" t="s">
        <v>1160</v>
      </c>
      <c r="K1082" s="113" t="s">
        <v>1179</v>
      </c>
      <c r="L1082" s="113" t="s">
        <v>3190</v>
      </c>
      <c r="M1082" s="113" t="s">
        <v>1803</v>
      </c>
      <c r="N1082" s="113" t="s">
        <v>3108</v>
      </c>
      <c r="O1082" s="113" t="s">
        <v>3154</v>
      </c>
      <c r="P1082" s="113" t="s">
        <v>3155</v>
      </c>
      <c r="Q1082" s="113" t="s">
        <v>3106</v>
      </c>
      <c r="R1082" s="113" t="s">
        <v>3694</v>
      </c>
      <c r="S1082" s="114">
        <v>43298</v>
      </c>
      <c r="U1082" s="114">
        <v>43298.653787002302</v>
      </c>
      <c r="V1082" s="113"/>
      <c r="W1082" s="113" t="s">
        <v>3599</v>
      </c>
      <c r="X1082" s="112" t="b">
        <v>1</v>
      </c>
      <c r="Y1082" s="112" t="s">
        <v>1054</v>
      </c>
    </row>
    <row r="1083" spans="1:25" ht="14.6" hidden="1" x14ac:dyDescent="0.4">
      <c r="A1083" s="113" t="s">
        <v>930</v>
      </c>
      <c r="B1083" s="113" t="s">
        <v>931</v>
      </c>
      <c r="C1083" s="113" t="s">
        <v>931</v>
      </c>
      <c r="D1083" s="112" t="b">
        <f t="shared" si="16"/>
        <v>1</v>
      </c>
      <c r="E1083" s="113" t="s">
        <v>3106</v>
      </c>
      <c r="F1083" s="113" t="s">
        <v>1372</v>
      </c>
      <c r="G1083" s="113" t="s">
        <v>1459</v>
      </c>
      <c r="H1083" s="113" t="s">
        <v>3288</v>
      </c>
      <c r="I1083" s="113" t="s">
        <v>2221</v>
      </c>
      <c r="J1083" s="113" t="s">
        <v>1372</v>
      </c>
      <c r="K1083" s="113" t="s">
        <v>1703</v>
      </c>
      <c r="L1083" s="113" t="s">
        <v>4212</v>
      </c>
      <c r="M1083" s="113" t="s">
        <v>2222</v>
      </c>
      <c r="N1083" s="113" t="s">
        <v>3108</v>
      </c>
      <c r="O1083" s="113" t="s">
        <v>2714</v>
      </c>
      <c r="P1083" s="113" t="s">
        <v>3155</v>
      </c>
      <c r="Q1083" s="113" t="s">
        <v>3106</v>
      </c>
      <c r="R1083" s="113" t="s">
        <v>5200</v>
      </c>
      <c r="S1083" s="114">
        <v>43283</v>
      </c>
      <c r="U1083" s="114">
        <v>43284.499996296297</v>
      </c>
      <c r="V1083" s="113" t="s">
        <v>3290</v>
      </c>
      <c r="W1083" s="113" t="s">
        <v>3291</v>
      </c>
      <c r="X1083" s="112" t="b">
        <v>1</v>
      </c>
      <c r="Y1083" s="112" t="s">
        <v>1054</v>
      </c>
    </row>
    <row r="1084" spans="1:25" ht="14.6" hidden="1" x14ac:dyDescent="0.4">
      <c r="A1084" s="113" t="s">
        <v>930</v>
      </c>
      <c r="B1084" s="113" t="s">
        <v>931</v>
      </c>
      <c r="C1084" s="113" t="s">
        <v>931</v>
      </c>
      <c r="D1084" s="112" t="b">
        <f t="shared" si="16"/>
        <v>1</v>
      </c>
      <c r="E1084" s="113" t="s">
        <v>3106</v>
      </c>
      <c r="F1084" s="113" t="s">
        <v>1372</v>
      </c>
      <c r="G1084" s="113" t="s">
        <v>1459</v>
      </c>
      <c r="H1084" s="113" t="s">
        <v>3288</v>
      </c>
      <c r="I1084" s="113" t="s">
        <v>2221</v>
      </c>
      <c r="J1084" s="113" t="s">
        <v>1372</v>
      </c>
      <c r="K1084" s="113" t="s">
        <v>1703</v>
      </c>
      <c r="L1084" s="113" t="s">
        <v>4212</v>
      </c>
      <c r="M1084" s="113" t="s">
        <v>2222</v>
      </c>
      <c r="N1084" s="113" t="s">
        <v>3108</v>
      </c>
      <c r="O1084" s="113" t="s">
        <v>3154</v>
      </c>
      <c r="P1084" s="113" t="s">
        <v>3155</v>
      </c>
      <c r="Q1084" s="113" t="s">
        <v>3106</v>
      </c>
      <c r="R1084" s="113" t="s">
        <v>5201</v>
      </c>
      <c r="S1084" s="114">
        <v>43283</v>
      </c>
      <c r="U1084" s="114">
        <v>43284.485947534697</v>
      </c>
      <c r="V1084" s="113" t="s">
        <v>3290</v>
      </c>
      <c r="W1084" s="113" t="s">
        <v>3291</v>
      </c>
      <c r="X1084" s="112" t="b">
        <v>1</v>
      </c>
      <c r="Y1084" s="112" t="s">
        <v>1054</v>
      </c>
    </row>
    <row r="1085" spans="1:25" ht="14.6" hidden="1" x14ac:dyDescent="0.4">
      <c r="A1085" s="113" t="s">
        <v>53</v>
      </c>
      <c r="B1085" s="113" t="s">
        <v>54</v>
      </c>
      <c r="C1085" s="113" t="s">
        <v>54</v>
      </c>
      <c r="D1085" s="112" t="b">
        <f t="shared" si="16"/>
        <v>1</v>
      </c>
      <c r="E1085" s="113" t="s">
        <v>3106</v>
      </c>
      <c r="F1085" s="113" t="s">
        <v>1160</v>
      </c>
      <c r="G1085" s="113" t="s">
        <v>1183</v>
      </c>
      <c r="H1085" s="113" t="s">
        <v>3113</v>
      </c>
      <c r="I1085" s="113" t="s">
        <v>3562</v>
      </c>
      <c r="J1085" s="113" t="s">
        <v>1160</v>
      </c>
      <c r="K1085" s="113" t="s">
        <v>1183</v>
      </c>
      <c r="L1085" s="113" t="s">
        <v>3113</v>
      </c>
      <c r="M1085" s="113" t="s">
        <v>2404</v>
      </c>
      <c r="N1085" s="113" t="s">
        <v>3108</v>
      </c>
      <c r="O1085" s="113" t="s">
        <v>2740</v>
      </c>
      <c r="P1085" s="113" t="s">
        <v>2740</v>
      </c>
      <c r="Q1085" s="113" t="s">
        <v>3106</v>
      </c>
      <c r="R1085" s="113" t="s">
        <v>5202</v>
      </c>
      <c r="S1085" s="114">
        <v>43271</v>
      </c>
      <c r="U1085" s="114">
        <v>43273.439481944399</v>
      </c>
      <c r="V1085" s="113" t="s">
        <v>3564</v>
      </c>
      <c r="W1085" s="113" t="s">
        <v>3565</v>
      </c>
      <c r="X1085" s="112" t="b">
        <v>1</v>
      </c>
    </row>
    <row r="1086" spans="1:25" ht="14.6" hidden="1" x14ac:dyDescent="0.4">
      <c r="A1086" s="113" t="s">
        <v>1007</v>
      </c>
      <c r="B1086" s="113" t="s">
        <v>1008</v>
      </c>
      <c r="C1086" s="113" t="s">
        <v>1008</v>
      </c>
      <c r="D1086" s="112" t="b">
        <f t="shared" si="16"/>
        <v>1</v>
      </c>
      <c r="E1086" s="113" t="s">
        <v>3106</v>
      </c>
      <c r="F1086" s="113" t="s">
        <v>1396</v>
      </c>
      <c r="G1086" s="113" t="s">
        <v>1397</v>
      </c>
      <c r="H1086" s="113" t="s">
        <v>3176</v>
      </c>
      <c r="I1086" s="113" t="s">
        <v>3612</v>
      </c>
      <c r="J1086" s="113" t="s">
        <v>1396</v>
      </c>
      <c r="K1086" s="113" t="s">
        <v>1397</v>
      </c>
      <c r="L1086" s="113" t="s">
        <v>3176</v>
      </c>
      <c r="M1086" s="113" t="s">
        <v>2284</v>
      </c>
      <c r="N1086" s="113" t="s">
        <v>3108</v>
      </c>
      <c r="O1086" s="113" t="s">
        <v>3154</v>
      </c>
      <c r="P1086" s="113" t="s">
        <v>3155</v>
      </c>
      <c r="Q1086" s="113" t="s">
        <v>3106</v>
      </c>
      <c r="R1086" s="113" t="s">
        <v>3696</v>
      </c>
      <c r="S1086" s="114">
        <v>43235</v>
      </c>
      <c r="U1086" s="114">
        <v>43235.691966354199</v>
      </c>
      <c r="V1086" s="113" t="s">
        <v>3614</v>
      </c>
      <c r="W1086" s="113" t="s">
        <v>3615</v>
      </c>
      <c r="X1086" s="112" t="b">
        <v>1</v>
      </c>
      <c r="Y1086" s="112" t="s">
        <v>1054</v>
      </c>
    </row>
    <row r="1087" spans="1:25" ht="14.6" hidden="1" x14ac:dyDescent="0.4">
      <c r="A1087" s="113" t="s">
        <v>1007</v>
      </c>
      <c r="B1087" s="113" t="s">
        <v>1008</v>
      </c>
      <c r="C1087" s="113" t="s">
        <v>1008</v>
      </c>
      <c r="D1087" s="112" t="b">
        <f t="shared" si="16"/>
        <v>1</v>
      </c>
      <c r="E1087" s="113" t="s">
        <v>3106</v>
      </c>
      <c r="F1087" s="113" t="s">
        <v>1396</v>
      </c>
      <c r="G1087" s="113" t="s">
        <v>1397</v>
      </c>
      <c r="H1087" s="113" t="s">
        <v>3176</v>
      </c>
      <c r="I1087" s="113" t="s">
        <v>3612</v>
      </c>
      <c r="J1087" s="113" t="s">
        <v>1396</v>
      </c>
      <c r="K1087" s="113" t="s">
        <v>1397</v>
      </c>
      <c r="L1087" s="113" t="s">
        <v>3176</v>
      </c>
      <c r="M1087" s="113" t="s">
        <v>2284</v>
      </c>
      <c r="N1087" s="113" t="s">
        <v>3108</v>
      </c>
      <c r="O1087" s="113" t="s">
        <v>2714</v>
      </c>
      <c r="P1087" s="113" t="s">
        <v>3155</v>
      </c>
      <c r="Q1087" s="113" t="s">
        <v>3106</v>
      </c>
      <c r="R1087" s="113" t="s">
        <v>5203</v>
      </c>
      <c r="S1087" s="114">
        <v>43235</v>
      </c>
      <c r="U1087" s="114">
        <v>43235.683361921299</v>
      </c>
      <c r="V1087" s="113" t="s">
        <v>3614</v>
      </c>
      <c r="W1087" s="113" t="s">
        <v>3615</v>
      </c>
      <c r="X1087" s="112" t="b">
        <v>1</v>
      </c>
      <c r="Y1087" s="112" t="s">
        <v>1054</v>
      </c>
    </row>
    <row r="1088" spans="1:25" ht="14.6" hidden="1" x14ac:dyDescent="0.4">
      <c r="A1088" s="113" t="s">
        <v>1007</v>
      </c>
      <c r="B1088" s="113" t="s">
        <v>1008</v>
      </c>
      <c r="C1088" s="113" t="s">
        <v>1008</v>
      </c>
      <c r="D1088" s="112" t="b">
        <f t="shared" si="16"/>
        <v>1</v>
      </c>
      <c r="E1088" s="113" t="s">
        <v>3106</v>
      </c>
      <c r="F1088" s="113" t="s">
        <v>1396</v>
      </c>
      <c r="G1088" s="113" t="s">
        <v>1397</v>
      </c>
      <c r="H1088" s="113" t="s">
        <v>3176</v>
      </c>
      <c r="I1088" s="113" t="s">
        <v>3612</v>
      </c>
      <c r="J1088" s="113" t="s">
        <v>1396</v>
      </c>
      <c r="K1088" s="113" t="s">
        <v>1397</v>
      </c>
      <c r="L1088" s="113" t="s">
        <v>3176</v>
      </c>
      <c r="M1088" s="113" t="s">
        <v>2284</v>
      </c>
      <c r="N1088" s="113" t="s">
        <v>3108</v>
      </c>
      <c r="O1088" s="113" t="s">
        <v>2742</v>
      </c>
      <c r="P1088" s="113" t="s">
        <v>2742</v>
      </c>
      <c r="Q1088" s="113" t="s">
        <v>3106</v>
      </c>
      <c r="R1088" s="113" t="s">
        <v>5204</v>
      </c>
      <c r="S1088" s="114">
        <v>43235</v>
      </c>
      <c r="U1088" s="114">
        <v>43235.663869675896</v>
      </c>
      <c r="V1088" s="113" t="s">
        <v>3614</v>
      </c>
      <c r="W1088" s="113" t="s">
        <v>3615</v>
      </c>
      <c r="X1088" s="112" t="b">
        <v>1</v>
      </c>
      <c r="Y1088" s="112" t="s">
        <v>1054</v>
      </c>
    </row>
    <row r="1089" spans="1:25" ht="14.6" hidden="1" x14ac:dyDescent="0.4">
      <c r="A1089" s="113" t="s">
        <v>675</v>
      </c>
      <c r="B1089" s="113" t="s">
        <v>677</v>
      </c>
      <c r="C1089" s="113" t="s">
        <v>678</v>
      </c>
      <c r="D1089" s="112" t="b">
        <f t="shared" si="16"/>
        <v>0</v>
      </c>
      <c r="E1089" s="113" t="s">
        <v>3106</v>
      </c>
      <c r="F1089" s="113" t="s">
        <v>1160</v>
      </c>
      <c r="G1089" s="113" t="s">
        <v>1228</v>
      </c>
      <c r="H1089" s="113" t="s">
        <v>3247</v>
      </c>
      <c r="I1089" s="113" t="s">
        <v>3584</v>
      </c>
      <c r="J1089" s="113" t="s">
        <v>1367</v>
      </c>
      <c r="K1089" s="113" t="s">
        <v>1636</v>
      </c>
      <c r="L1089" s="113" t="s">
        <v>3585</v>
      </c>
      <c r="M1089" s="113" t="s">
        <v>1974</v>
      </c>
      <c r="N1089" s="113" t="s">
        <v>3108</v>
      </c>
      <c r="O1089" s="113" t="s">
        <v>2733</v>
      </c>
      <c r="P1089" s="113" t="s">
        <v>2733</v>
      </c>
      <c r="Q1089" s="113" t="s">
        <v>3106</v>
      </c>
      <c r="R1089" s="113" t="s">
        <v>5205</v>
      </c>
      <c r="S1089" s="114">
        <v>43221</v>
      </c>
      <c r="U1089" s="114">
        <v>43234.560833645803</v>
      </c>
      <c r="V1089" s="113" t="s">
        <v>3587</v>
      </c>
      <c r="W1089" s="113" t="s">
        <v>3588</v>
      </c>
      <c r="X1089" s="112" t="b">
        <v>1</v>
      </c>
      <c r="Y1089" s="112" t="s">
        <v>1054</v>
      </c>
    </row>
    <row r="1090" spans="1:25" ht="14.6" hidden="1" x14ac:dyDescent="0.4">
      <c r="A1090" s="113" t="s">
        <v>433</v>
      </c>
      <c r="B1090" s="113" t="s">
        <v>437</v>
      </c>
      <c r="C1090" s="113" t="s">
        <v>437</v>
      </c>
      <c r="D1090" s="112" t="b">
        <f t="shared" si="16"/>
        <v>1</v>
      </c>
      <c r="E1090" s="113" t="s">
        <v>3106</v>
      </c>
      <c r="F1090" s="113" t="s">
        <v>1160</v>
      </c>
      <c r="G1090" s="113" t="s">
        <v>1246</v>
      </c>
      <c r="H1090" s="113" t="s">
        <v>3107</v>
      </c>
      <c r="I1090" s="113" t="s">
        <v>3195</v>
      </c>
      <c r="J1090" s="113" t="s">
        <v>1258</v>
      </c>
      <c r="K1090" s="113" t="s">
        <v>1982</v>
      </c>
      <c r="L1090" s="113" t="s">
        <v>4216</v>
      </c>
      <c r="M1090" s="113" t="s">
        <v>4398</v>
      </c>
      <c r="N1090" s="113" t="s">
        <v>3108</v>
      </c>
      <c r="O1090" s="113" t="s">
        <v>2736</v>
      </c>
      <c r="P1090" s="113" t="s">
        <v>2736</v>
      </c>
      <c r="Q1090" s="113" t="s">
        <v>3106</v>
      </c>
      <c r="R1090" s="113" t="s">
        <v>5206</v>
      </c>
      <c r="S1090" s="114">
        <v>43221</v>
      </c>
      <c r="U1090" s="114">
        <v>43222.815396956001</v>
      </c>
      <c r="V1090" s="113" t="s">
        <v>3198</v>
      </c>
      <c r="W1090" s="113" t="s">
        <v>3199</v>
      </c>
      <c r="X1090" s="112" t="b">
        <v>1</v>
      </c>
      <c r="Y1090" s="117" t="s">
        <v>1054</v>
      </c>
    </row>
    <row r="1091" spans="1:25" ht="14.6" hidden="1" x14ac:dyDescent="0.4">
      <c r="A1091" s="113" t="s">
        <v>433</v>
      </c>
      <c r="B1091" s="113" t="s">
        <v>437</v>
      </c>
      <c r="C1091" s="113" t="s">
        <v>437</v>
      </c>
      <c r="D1091" s="112" t="b">
        <f t="shared" ref="D1091:D1154" si="17">B1091=C1091</f>
        <v>1</v>
      </c>
      <c r="E1091" s="113" t="s">
        <v>3106</v>
      </c>
      <c r="F1091" s="113" t="s">
        <v>1160</v>
      </c>
      <c r="G1091" s="113" t="s">
        <v>1246</v>
      </c>
      <c r="H1091" s="113" t="s">
        <v>3107</v>
      </c>
      <c r="I1091" s="113" t="s">
        <v>3195</v>
      </c>
      <c r="J1091" s="113" t="s">
        <v>1652</v>
      </c>
      <c r="K1091" s="113" t="s">
        <v>1673</v>
      </c>
      <c r="L1091" s="113" t="s">
        <v>4288</v>
      </c>
      <c r="M1091" s="113" t="s">
        <v>1674</v>
      </c>
      <c r="N1091" s="113" t="s">
        <v>3108</v>
      </c>
      <c r="O1091" s="113" t="s">
        <v>2736</v>
      </c>
      <c r="P1091" s="113" t="s">
        <v>2736</v>
      </c>
      <c r="Q1091" s="113" t="s">
        <v>3106</v>
      </c>
      <c r="R1091" s="113" t="s">
        <v>5207</v>
      </c>
      <c r="S1091" s="114">
        <v>43221</v>
      </c>
      <c r="U1091" s="114">
        <v>43222.814248958297</v>
      </c>
      <c r="V1091" s="113" t="s">
        <v>3198</v>
      </c>
      <c r="W1091" s="113" t="s">
        <v>3199</v>
      </c>
      <c r="X1091" s="112" t="b">
        <v>1</v>
      </c>
      <c r="Y1091" s="117" t="s">
        <v>1054</v>
      </c>
    </row>
    <row r="1092" spans="1:25" ht="14.6" hidden="1" x14ac:dyDescent="0.4">
      <c r="A1092" s="113" t="s">
        <v>433</v>
      </c>
      <c r="B1092" s="113" t="s">
        <v>437</v>
      </c>
      <c r="C1092" s="113" t="s">
        <v>437</v>
      </c>
      <c r="D1092" s="112" t="b">
        <f t="shared" si="17"/>
        <v>1</v>
      </c>
      <c r="E1092" s="113" t="s">
        <v>3106</v>
      </c>
      <c r="F1092" s="113" t="s">
        <v>1160</v>
      </c>
      <c r="G1092" s="113" t="s">
        <v>1246</v>
      </c>
      <c r="H1092" s="113" t="s">
        <v>3107</v>
      </c>
      <c r="I1092" s="113" t="s">
        <v>3195</v>
      </c>
      <c r="J1092" s="113" t="s">
        <v>1587</v>
      </c>
      <c r="K1092" s="113" t="s">
        <v>1666</v>
      </c>
      <c r="L1092" s="113" t="s">
        <v>4339</v>
      </c>
      <c r="M1092" s="113" t="s">
        <v>1667</v>
      </c>
      <c r="N1092" s="113" t="s">
        <v>3108</v>
      </c>
      <c r="O1092" s="113" t="s">
        <v>2736</v>
      </c>
      <c r="P1092" s="113" t="s">
        <v>2736</v>
      </c>
      <c r="Q1092" s="113" t="s">
        <v>3106</v>
      </c>
      <c r="R1092" s="113" t="s">
        <v>5208</v>
      </c>
      <c r="S1092" s="114">
        <v>43221</v>
      </c>
      <c r="U1092" s="114">
        <v>43222.813253240703</v>
      </c>
      <c r="V1092" s="113" t="s">
        <v>3198</v>
      </c>
      <c r="W1092" s="113" t="s">
        <v>3199</v>
      </c>
      <c r="X1092" s="112" t="b">
        <v>1</v>
      </c>
      <c r="Y1092" s="117" t="s">
        <v>1054</v>
      </c>
    </row>
    <row r="1093" spans="1:25" ht="14.6" hidden="1" x14ac:dyDescent="0.4">
      <c r="A1093" s="113" t="s">
        <v>433</v>
      </c>
      <c r="B1093" s="113" t="s">
        <v>437</v>
      </c>
      <c r="C1093" s="113" t="s">
        <v>437</v>
      </c>
      <c r="D1093" s="112" t="b">
        <f t="shared" si="17"/>
        <v>1</v>
      </c>
      <c r="E1093" s="113" t="s">
        <v>3106</v>
      </c>
      <c r="F1093" s="113" t="s">
        <v>1160</v>
      </c>
      <c r="G1093" s="113" t="s">
        <v>1246</v>
      </c>
      <c r="H1093" s="113" t="s">
        <v>3107</v>
      </c>
      <c r="I1093" s="113" t="s">
        <v>3195</v>
      </c>
      <c r="J1093" s="113" t="s">
        <v>1587</v>
      </c>
      <c r="K1093" s="113" t="s">
        <v>1650</v>
      </c>
      <c r="L1093" s="113" t="s">
        <v>4343</v>
      </c>
      <c r="M1093" s="113" t="s">
        <v>1668</v>
      </c>
      <c r="N1093" s="113" t="s">
        <v>3108</v>
      </c>
      <c r="O1093" s="113" t="s">
        <v>2736</v>
      </c>
      <c r="P1093" s="113" t="s">
        <v>2736</v>
      </c>
      <c r="Q1093" s="113" t="s">
        <v>3106</v>
      </c>
      <c r="R1093" s="113" t="s">
        <v>5209</v>
      </c>
      <c r="S1093" s="114">
        <v>43221</v>
      </c>
      <c r="U1093" s="114">
        <v>43222.8107822569</v>
      </c>
      <c r="V1093" s="113" t="s">
        <v>3198</v>
      </c>
      <c r="W1093" s="113" t="s">
        <v>3199</v>
      </c>
      <c r="X1093" s="112" t="b">
        <v>1</v>
      </c>
      <c r="Y1093" s="117" t="s">
        <v>1054</v>
      </c>
    </row>
    <row r="1094" spans="1:25" ht="14.6" hidden="1" x14ac:dyDescent="0.4">
      <c r="A1094" s="113" t="s">
        <v>433</v>
      </c>
      <c r="B1094" s="113" t="s">
        <v>437</v>
      </c>
      <c r="C1094" s="113" t="s">
        <v>437</v>
      </c>
      <c r="D1094" s="112" t="b">
        <f t="shared" si="17"/>
        <v>1</v>
      </c>
      <c r="E1094" s="113" t="s">
        <v>3106</v>
      </c>
      <c r="F1094" s="113" t="s">
        <v>1160</v>
      </c>
      <c r="G1094" s="113" t="s">
        <v>1246</v>
      </c>
      <c r="H1094" s="113" t="s">
        <v>3107</v>
      </c>
      <c r="I1094" s="113" t="s">
        <v>3195</v>
      </c>
      <c r="J1094" s="113" t="s">
        <v>1652</v>
      </c>
      <c r="K1094" s="113" t="s">
        <v>1669</v>
      </c>
      <c r="L1094" s="113" t="s">
        <v>4404</v>
      </c>
      <c r="M1094" s="113" t="s">
        <v>1670</v>
      </c>
      <c r="N1094" s="113" t="s">
        <v>3108</v>
      </c>
      <c r="O1094" s="113" t="s">
        <v>2736</v>
      </c>
      <c r="P1094" s="113" t="s">
        <v>2736</v>
      </c>
      <c r="Q1094" s="113" t="s">
        <v>3106</v>
      </c>
      <c r="R1094" s="113" t="s">
        <v>5210</v>
      </c>
      <c r="S1094" s="114">
        <v>43221</v>
      </c>
      <c r="U1094" s="114">
        <v>43222.809458368101</v>
      </c>
      <c r="V1094" s="113" t="s">
        <v>3198</v>
      </c>
      <c r="W1094" s="113" t="s">
        <v>3199</v>
      </c>
      <c r="X1094" s="112" t="b">
        <v>1</v>
      </c>
      <c r="Y1094" s="117" t="s">
        <v>1054</v>
      </c>
    </row>
    <row r="1095" spans="1:25" ht="14.6" hidden="1" x14ac:dyDescent="0.4">
      <c r="A1095" s="113" t="s">
        <v>433</v>
      </c>
      <c r="B1095" s="113" t="s">
        <v>437</v>
      </c>
      <c r="C1095" s="113" t="s">
        <v>437</v>
      </c>
      <c r="D1095" s="112" t="b">
        <f t="shared" si="17"/>
        <v>1</v>
      </c>
      <c r="E1095" s="113" t="s">
        <v>3106</v>
      </c>
      <c r="F1095" s="113" t="s">
        <v>1160</v>
      </c>
      <c r="G1095" s="113" t="s">
        <v>1246</v>
      </c>
      <c r="H1095" s="113" t="s">
        <v>3107</v>
      </c>
      <c r="I1095" s="113" t="s">
        <v>3195</v>
      </c>
      <c r="J1095" s="113" t="s">
        <v>1452</v>
      </c>
      <c r="K1095" s="113" t="s">
        <v>2003</v>
      </c>
      <c r="L1095" s="113" t="s">
        <v>3817</v>
      </c>
      <c r="M1095" s="113" t="s">
        <v>3818</v>
      </c>
      <c r="N1095" s="113" t="s">
        <v>3108</v>
      </c>
      <c r="O1095" s="113" t="s">
        <v>2736</v>
      </c>
      <c r="P1095" s="113" t="s">
        <v>2736</v>
      </c>
      <c r="Q1095" s="113" t="s">
        <v>3106</v>
      </c>
      <c r="R1095" s="113" t="s">
        <v>5211</v>
      </c>
      <c r="S1095" s="114">
        <v>43221</v>
      </c>
      <c r="U1095" s="114">
        <v>43222.808267280103</v>
      </c>
      <c r="V1095" s="113" t="s">
        <v>3198</v>
      </c>
      <c r="W1095" s="113" t="s">
        <v>3199</v>
      </c>
      <c r="X1095" s="112" t="b">
        <v>1</v>
      </c>
      <c r="Y1095" s="117" t="s">
        <v>1054</v>
      </c>
    </row>
    <row r="1096" spans="1:25" ht="14.6" hidden="1" x14ac:dyDescent="0.4">
      <c r="A1096" s="113" t="s">
        <v>433</v>
      </c>
      <c r="B1096" s="113" t="s">
        <v>437</v>
      </c>
      <c r="C1096" s="113" t="s">
        <v>437</v>
      </c>
      <c r="D1096" s="112" t="b">
        <f t="shared" si="17"/>
        <v>1</v>
      </c>
      <c r="E1096" s="113" t="s">
        <v>3106</v>
      </c>
      <c r="F1096" s="113" t="s">
        <v>1160</v>
      </c>
      <c r="G1096" s="113" t="s">
        <v>1246</v>
      </c>
      <c r="H1096" s="113" t="s">
        <v>3107</v>
      </c>
      <c r="I1096" s="113" t="s">
        <v>3195</v>
      </c>
      <c r="J1096" s="113" t="s">
        <v>1367</v>
      </c>
      <c r="K1096" s="113" t="s">
        <v>1663</v>
      </c>
      <c r="L1096" s="113" t="s">
        <v>3819</v>
      </c>
      <c r="M1096" s="113" t="s">
        <v>1664</v>
      </c>
      <c r="N1096" s="113" t="s">
        <v>3108</v>
      </c>
      <c r="O1096" s="113" t="s">
        <v>2736</v>
      </c>
      <c r="P1096" s="113" t="s">
        <v>2736</v>
      </c>
      <c r="Q1096" s="113" t="s">
        <v>3106</v>
      </c>
      <c r="R1096" s="113" t="s">
        <v>5212</v>
      </c>
      <c r="S1096" s="114">
        <v>43221</v>
      </c>
      <c r="U1096" s="114">
        <v>43222.807227662001</v>
      </c>
      <c r="V1096" s="113" t="s">
        <v>3198</v>
      </c>
      <c r="W1096" s="113" t="s">
        <v>3199</v>
      </c>
      <c r="X1096" s="112" t="b">
        <v>1</v>
      </c>
      <c r="Y1096" s="117" t="s">
        <v>1054</v>
      </c>
    </row>
    <row r="1097" spans="1:25" ht="14.6" hidden="1" x14ac:dyDescent="0.4">
      <c r="A1097" s="113" t="s">
        <v>433</v>
      </c>
      <c r="B1097" s="113" t="s">
        <v>437</v>
      </c>
      <c r="C1097" s="113" t="s">
        <v>437</v>
      </c>
      <c r="D1097" s="112" t="b">
        <f t="shared" si="17"/>
        <v>1</v>
      </c>
      <c r="E1097" s="113" t="s">
        <v>3106</v>
      </c>
      <c r="F1097" s="113" t="s">
        <v>1160</v>
      </c>
      <c r="G1097" s="113" t="s">
        <v>1246</v>
      </c>
      <c r="H1097" s="113" t="s">
        <v>3107</v>
      </c>
      <c r="I1097" s="113" t="s">
        <v>3195</v>
      </c>
      <c r="J1097" s="113" t="s">
        <v>1639</v>
      </c>
      <c r="K1097" s="113" t="s">
        <v>1640</v>
      </c>
      <c r="L1097" s="113" t="s">
        <v>3794</v>
      </c>
      <c r="M1097" s="113" t="s">
        <v>1660</v>
      </c>
      <c r="N1097" s="113" t="s">
        <v>3108</v>
      </c>
      <c r="O1097" s="113" t="s">
        <v>2736</v>
      </c>
      <c r="P1097" s="113" t="s">
        <v>2736</v>
      </c>
      <c r="Q1097" s="113" t="s">
        <v>3106</v>
      </c>
      <c r="R1097" s="113" t="s">
        <v>5213</v>
      </c>
      <c r="S1097" s="114">
        <v>43221</v>
      </c>
      <c r="U1097" s="114">
        <v>43222.805900150503</v>
      </c>
      <c r="V1097" s="113" t="s">
        <v>3198</v>
      </c>
      <c r="W1097" s="113" t="s">
        <v>3199</v>
      </c>
      <c r="X1097" s="112" t="b">
        <v>1</v>
      </c>
      <c r="Y1097" s="117" t="s">
        <v>1054</v>
      </c>
    </row>
    <row r="1098" spans="1:25" ht="14.6" hidden="1" x14ac:dyDescent="0.4">
      <c r="A1098" s="113" t="s">
        <v>433</v>
      </c>
      <c r="B1098" s="113" t="s">
        <v>437</v>
      </c>
      <c r="C1098" s="113" t="s">
        <v>437</v>
      </c>
      <c r="D1098" s="112" t="b">
        <f t="shared" si="17"/>
        <v>1</v>
      </c>
      <c r="E1098" s="113" t="s">
        <v>3106</v>
      </c>
      <c r="F1098" s="113" t="s">
        <v>1160</v>
      </c>
      <c r="G1098" s="113" t="s">
        <v>1246</v>
      </c>
      <c r="H1098" s="113" t="s">
        <v>3107</v>
      </c>
      <c r="I1098" s="113" t="s">
        <v>3195</v>
      </c>
      <c r="J1098" s="113" t="s">
        <v>1196</v>
      </c>
      <c r="K1098" s="113" t="s">
        <v>1675</v>
      </c>
      <c r="L1098" s="113" t="s">
        <v>4345</v>
      </c>
      <c r="M1098" s="113" t="s">
        <v>1676</v>
      </c>
      <c r="N1098" s="113" t="s">
        <v>3108</v>
      </c>
      <c r="O1098" s="113" t="s">
        <v>2736</v>
      </c>
      <c r="P1098" s="113" t="s">
        <v>2736</v>
      </c>
      <c r="Q1098" s="113" t="s">
        <v>3106</v>
      </c>
      <c r="R1098" s="113" t="s">
        <v>5214</v>
      </c>
      <c r="S1098" s="114">
        <v>43221</v>
      </c>
      <c r="U1098" s="114">
        <v>43222.803371064801</v>
      </c>
      <c r="V1098" s="113" t="s">
        <v>3198</v>
      </c>
      <c r="W1098" s="113" t="s">
        <v>3199</v>
      </c>
      <c r="X1098" s="112" t="b">
        <v>1</v>
      </c>
      <c r="Y1098" s="117" t="s">
        <v>1054</v>
      </c>
    </row>
    <row r="1099" spans="1:25" ht="14.6" hidden="1" x14ac:dyDescent="0.4">
      <c r="A1099" s="113" t="s">
        <v>433</v>
      </c>
      <c r="B1099" s="113" t="s">
        <v>437</v>
      </c>
      <c r="C1099" s="113" t="s">
        <v>437</v>
      </c>
      <c r="D1099" s="112" t="b">
        <f t="shared" si="17"/>
        <v>1</v>
      </c>
      <c r="E1099" s="113" t="s">
        <v>3106</v>
      </c>
      <c r="F1099" s="113" t="s">
        <v>1160</v>
      </c>
      <c r="G1099" s="113" t="s">
        <v>1246</v>
      </c>
      <c r="H1099" s="113" t="s">
        <v>3107</v>
      </c>
      <c r="I1099" s="113" t="s">
        <v>3195</v>
      </c>
      <c r="J1099" s="113" t="s">
        <v>1591</v>
      </c>
      <c r="K1099" s="113" t="s">
        <v>1851</v>
      </c>
      <c r="L1099" s="113" t="s">
        <v>3460</v>
      </c>
      <c r="M1099" s="113" t="s">
        <v>4403</v>
      </c>
      <c r="N1099" s="113" t="s">
        <v>3108</v>
      </c>
      <c r="O1099" s="113" t="s">
        <v>2736</v>
      </c>
      <c r="P1099" s="113" t="s">
        <v>2736</v>
      </c>
      <c r="Q1099" s="113" t="s">
        <v>3106</v>
      </c>
      <c r="R1099" s="113" t="s">
        <v>5215</v>
      </c>
      <c r="S1099" s="114">
        <v>43221</v>
      </c>
      <c r="U1099" s="114">
        <v>43222.8011956829</v>
      </c>
      <c r="V1099" s="113" t="s">
        <v>3198</v>
      </c>
      <c r="W1099" s="113" t="s">
        <v>3199</v>
      </c>
      <c r="X1099" s="112" t="b">
        <v>1</v>
      </c>
      <c r="Y1099" s="117" t="s">
        <v>1054</v>
      </c>
    </row>
    <row r="1100" spans="1:25" ht="14.6" hidden="1" x14ac:dyDescent="0.4">
      <c r="A1100" s="113" t="s">
        <v>433</v>
      </c>
      <c r="B1100" s="113" t="s">
        <v>434</v>
      </c>
      <c r="C1100" s="113" t="s">
        <v>437</v>
      </c>
      <c r="D1100" s="112" t="b">
        <f t="shared" si="17"/>
        <v>0</v>
      </c>
      <c r="E1100" s="113" t="s">
        <v>3106</v>
      </c>
      <c r="F1100" s="113" t="s">
        <v>1160</v>
      </c>
      <c r="G1100" s="113" t="s">
        <v>1246</v>
      </c>
      <c r="H1100" s="113" t="s">
        <v>3107</v>
      </c>
      <c r="I1100" s="113" t="s">
        <v>3195</v>
      </c>
      <c r="J1100" s="113" t="s">
        <v>1652</v>
      </c>
      <c r="K1100" s="113" t="s">
        <v>1653</v>
      </c>
      <c r="L1100" s="113" t="s">
        <v>4289</v>
      </c>
      <c r="M1100" s="113" t="s">
        <v>1654</v>
      </c>
      <c r="N1100" s="113" t="s">
        <v>3108</v>
      </c>
      <c r="O1100" s="113" t="s">
        <v>2736</v>
      </c>
      <c r="P1100" s="113" t="s">
        <v>2736</v>
      </c>
      <c r="Q1100" s="113" t="s">
        <v>3106</v>
      </c>
      <c r="R1100" s="113" t="s">
        <v>5216</v>
      </c>
      <c r="S1100" s="114">
        <v>43221</v>
      </c>
      <c r="U1100" s="114">
        <v>43222.799925196799</v>
      </c>
      <c r="V1100" s="113" t="s">
        <v>3198</v>
      </c>
      <c r="W1100" s="113" t="s">
        <v>3199</v>
      </c>
      <c r="X1100" s="112" t="b">
        <v>1</v>
      </c>
      <c r="Y1100" s="117" t="s">
        <v>1054</v>
      </c>
    </row>
    <row r="1101" spans="1:25" ht="14.6" hidden="1" x14ac:dyDescent="0.4">
      <c r="A1101" s="113" t="s">
        <v>433</v>
      </c>
      <c r="B1101" s="113" t="s">
        <v>437</v>
      </c>
      <c r="C1101" s="113" t="s">
        <v>437</v>
      </c>
      <c r="D1101" s="112" t="b">
        <f t="shared" si="17"/>
        <v>1</v>
      </c>
      <c r="E1101" s="113" t="s">
        <v>3106</v>
      </c>
      <c r="F1101" s="113" t="s">
        <v>1160</v>
      </c>
      <c r="G1101" s="113" t="s">
        <v>1246</v>
      </c>
      <c r="H1101" s="113" t="s">
        <v>3107</v>
      </c>
      <c r="I1101" s="113" t="s">
        <v>3195</v>
      </c>
      <c r="J1101" s="113" t="s">
        <v>1652</v>
      </c>
      <c r="K1101" s="113" t="s">
        <v>1671</v>
      </c>
      <c r="L1101" s="113" t="s">
        <v>4290</v>
      </c>
      <c r="M1101" s="113" t="s">
        <v>1672</v>
      </c>
      <c r="N1101" s="113" t="s">
        <v>3108</v>
      </c>
      <c r="O1101" s="113" t="s">
        <v>2736</v>
      </c>
      <c r="P1101" s="113" t="s">
        <v>2736</v>
      </c>
      <c r="Q1101" s="113" t="s">
        <v>3106</v>
      </c>
      <c r="R1101" s="113" t="s">
        <v>5217</v>
      </c>
      <c r="S1101" s="114">
        <v>43221</v>
      </c>
      <c r="U1101" s="114">
        <v>43222.796187152802</v>
      </c>
      <c r="V1101" s="113" t="s">
        <v>3198</v>
      </c>
      <c r="W1101" s="113" t="s">
        <v>3199</v>
      </c>
      <c r="X1101" s="112" t="b">
        <v>1</v>
      </c>
      <c r="Y1101" s="117" t="s">
        <v>1054</v>
      </c>
    </row>
    <row r="1102" spans="1:25" ht="14.6" hidden="1" x14ac:dyDescent="0.4">
      <c r="A1102" s="113" t="s">
        <v>433</v>
      </c>
      <c r="B1102" s="113" t="s">
        <v>437</v>
      </c>
      <c r="C1102" s="113" t="s">
        <v>437</v>
      </c>
      <c r="D1102" s="112" t="b">
        <f t="shared" si="17"/>
        <v>1</v>
      </c>
      <c r="E1102" s="113" t="s">
        <v>3106</v>
      </c>
      <c r="F1102" s="113" t="s">
        <v>1160</v>
      </c>
      <c r="G1102" s="113" t="s">
        <v>1246</v>
      </c>
      <c r="H1102" s="113" t="s">
        <v>3107</v>
      </c>
      <c r="I1102" s="113" t="s">
        <v>3195</v>
      </c>
      <c r="J1102" s="113" t="s">
        <v>1452</v>
      </c>
      <c r="K1102" s="113" t="s">
        <v>1661</v>
      </c>
      <c r="L1102" s="113" t="s">
        <v>4400</v>
      </c>
      <c r="M1102" s="113" t="s">
        <v>1662</v>
      </c>
      <c r="N1102" s="113" t="s">
        <v>3108</v>
      </c>
      <c r="O1102" s="113" t="s">
        <v>2736</v>
      </c>
      <c r="P1102" s="113" t="s">
        <v>2736</v>
      </c>
      <c r="Q1102" s="113" t="s">
        <v>3106</v>
      </c>
      <c r="R1102" s="113" t="s">
        <v>5218</v>
      </c>
      <c r="S1102" s="114">
        <v>43221</v>
      </c>
      <c r="U1102" s="114">
        <v>43222.794636886603</v>
      </c>
      <c r="V1102" s="113" t="s">
        <v>3198</v>
      </c>
      <c r="W1102" s="113" t="s">
        <v>3199</v>
      </c>
      <c r="X1102" s="112" t="b">
        <v>1</v>
      </c>
      <c r="Y1102" s="117" t="s">
        <v>1054</v>
      </c>
    </row>
    <row r="1103" spans="1:25" ht="14.6" hidden="1" x14ac:dyDescent="0.4">
      <c r="A1103" s="113" t="s">
        <v>715</v>
      </c>
      <c r="B1103" s="113" t="s">
        <v>716</v>
      </c>
      <c r="C1103" s="113" t="s">
        <v>5219</v>
      </c>
      <c r="D1103" s="112" t="b">
        <f t="shared" si="17"/>
        <v>0</v>
      </c>
      <c r="E1103" s="113" t="s">
        <v>3106</v>
      </c>
      <c r="F1103" s="113" t="s">
        <v>1160</v>
      </c>
      <c r="G1103" s="113" t="s">
        <v>1161</v>
      </c>
      <c r="H1103" s="113" t="s">
        <v>3132</v>
      </c>
      <c r="I1103" s="113" t="s">
        <v>5220</v>
      </c>
      <c r="J1103" s="113" t="s">
        <v>1258</v>
      </c>
      <c r="K1103" s="113" t="s">
        <v>1338</v>
      </c>
      <c r="L1103" s="113" t="s">
        <v>3377</v>
      </c>
      <c r="M1103" s="113" t="s">
        <v>2035</v>
      </c>
      <c r="N1103" s="113" t="s">
        <v>3108</v>
      </c>
      <c r="O1103" s="113" t="s">
        <v>2742</v>
      </c>
      <c r="P1103" s="113" t="s">
        <v>2742</v>
      </c>
      <c r="Q1103" s="113" t="s">
        <v>3106</v>
      </c>
      <c r="R1103" s="113" t="s">
        <v>5221</v>
      </c>
      <c r="S1103" s="114">
        <v>43221</v>
      </c>
      <c r="U1103" s="114">
        <v>43222.785111805599</v>
      </c>
      <c r="V1103" s="113" t="s">
        <v>5222</v>
      </c>
      <c r="W1103" s="113" t="s">
        <v>5223</v>
      </c>
      <c r="X1103" s="112" t="b">
        <v>0</v>
      </c>
      <c r="Y1103" s="117" t="s">
        <v>1050</v>
      </c>
    </row>
    <row r="1104" spans="1:25" ht="14.6" hidden="1" x14ac:dyDescent="0.4">
      <c r="A1104" s="113" t="s">
        <v>936</v>
      </c>
      <c r="B1104" s="113" t="s">
        <v>937</v>
      </c>
      <c r="C1104" s="113" t="s">
        <v>937</v>
      </c>
      <c r="D1104" s="112" t="b">
        <f t="shared" si="17"/>
        <v>1</v>
      </c>
      <c r="E1104" s="113" t="s">
        <v>3106</v>
      </c>
      <c r="F1104" s="113" t="s">
        <v>1258</v>
      </c>
      <c r="G1104" s="113" t="s">
        <v>1338</v>
      </c>
      <c r="H1104" s="113" t="s">
        <v>3377</v>
      </c>
      <c r="I1104" s="113" t="s">
        <v>5224</v>
      </c>
      <c r="J1104" s="113" t="s">
        <v>1258</v>
      </c>
      <c r="K1104" s="113" t="s">
        <v>1338</v>
      </c>
      <c r="L1104" s="113" t="s">
        <v>3377</v>
      </c>
      <c r="M1104" s="113" t="s">
        <v>2228</v>
      </c>
      <c r="N1104" s="113" t="s">
        <v>3108</v>
      </c>
      <c r="O1104" s="113" t="s">
        <v>2742</v>
      </c>
      <c r="P1104" s="113" t="s">
        <v>2742</v>
      </c>
      <c r="Q1104" s="113" t="s">
        <v>3106</v>
      </c>
      <c r="R1104" s="113" t="s">
        <v>5225</v>
      </c>
      <c r="S1104" s="114">
        <v>43221</v>
      </c>
      <c r="U1104" s="114">
        <v>43222.782428009297</v>
      </c>
      <c r="V1104" s="113" t="s">
        <v>5226</v>
      </c>
      <c r="W1104" s="113" t="s">
        <v>5227</v>
      </c>
      <c r="X1104" s="112" t="b">
        <v>1</v>
      </c>
      <c r="Y1104" s="112" t="s">
        <v>1109</v>
      </c>
    </row>
    <row r="1105" spans="1:25" ht="14.6" hidden="1" x14ac:dyDescent="0.4">
      <c r="A1105" s="113" t="s">
        <v>795</v>
      </c>
      <c r="B1105" s="113" t="s">
        <v>796</v>
      </c>
      <c r="C1105" s="113" t="s">
        <v>796</v>
      </c>
      <c r="D1105" s="112" t="b">
        <f t="shared" si="17"/>
        <v>1</v>
      </c>
      <c r="E1105" s="113" t="s">
        <v>3106</v>
      </c>
      <c r="F1105" s="113" t="s">
        <v>1160</v>
      </c>
      <c r="G1105" s="113" t="s">
        <v>1161</v>
      </c>
      <c r="H1105" s="113" t="s">
        <v>3132</v>
      </c>
      <c r="I1105" s="113" t="s">
        <v>2120</v>
      </c>
      <c r="J1105" s="113" t="s">
        <v>1160</v>
      </c>
      <c r="K1105" s="113" t="s">
        <v>1163</v>
      </c>
      <c r="L1105" s="113" t="s">
        <v>3230</v>
      </c>
      <c r="M1105" s="113" t="s">
        <v>5228</v>
      </c>
      <c r="N1105" s="113" t="s">
        <v>3108</v>
      </c>
      <c r="O1105" s="113" t="s">
        <v>2742</v>
      </c>
      <c r="P1105" s="113" t="s">
        <v>2742</v>
      </c>
      <c r="Q1105" s="113" t="s">
        <v>3106</v>
      </c>
      <c r="R1105" s="113" t="s">
        <v>5229</v>
      </c>
      <c r="S1105" s="114">
        <v>43221</v>
      </c>
      <c r="U1105" s="114">
        <v>43222.776587002299</v>
      </c>
      <c r="V1105" s="113" t="s">
        <v>3753</v>
      </c>
      <c r="W1105" s="113" t="s">
        <v>3754</v>
      </c>
      <c r="X1105" s="112" t="b">
        <v>1</v>
      </c>
      <c r="Y1105" s="112" t="s">
        <v>1050</v>
      </c>
    </row>
    <row r="1106" spans="1:25" ht="14.6" hidden="1" x14ac:dyDescent="0.4">
      <c r="A1106" s="113" t="s">
        <v>211</v>
      </c>
      <c r="B1106" s="113" t="s">
        <v>212</v>
      </c>
      <c r="C1106" s="113" t="s">
        <v>212</v>
      </c>
      <c r="D1106" s="112" t="b">
        <f t="shared" si="17"/>
        <v>1</v>
      </c>
      <c r="E1106" s="113" t="s">
        <v>3106</v>
      </c>
      <c r="F1106" s="113" t="s">
        <v>1160</v>
      </c>
      <c r="G1106" s="113" t="s">
        <v>1163</v>
      </c>
      <c r="H1106" s="113" t="s">
        <v>3230</v>
      </c>
      <c r="I1106" s="113" t="s">
        <v>3675</v>
      </c>
      <c r="J1106" s="113" t="s">
        <v>1258</v>
      </c>
      <c r="K1106" s="113" t="s">
        <v>1338</v>
      </c>
      <c r="L1106" s="113" t="s">
        <v>3377</v>
      </c>
      <c r="M1106" s="113" t="s">
        <v>1403</v>
      </c>
      <c r="N1106" s="113" t="s">
        <v>3108</v>
      </c>
      <c r="O1106" s="113" t="s">
        <v>2742</v>
      </c>
      <c r="P1106" s="113" t="s">
        <v>2742</v>
      </c>
      <c r="Q1106" s="113" t="s">
        <v>3106</v>
      </c>
      <c r="R1106" s="113" t="s">
        <v>5230</v>
      </c>
      <c r="S1106" s="114">
        <v>43221</v>
      </c>
      <c r="U1106" s="114">
        <v>43222.773787997699</v>
      </c>
      <c r="V1106" s="113" t="s">
        <v>3677</v>
      </c>
      <c r="W1106" s="113" t="s">
        <v>3678</v>
      </c>
      <c r="X1106" s="112" t="b">
        <v>1</v>
      </c>
      <c r="Y1106" s="112" t="s">
        <v>1050</v>
      </c>
    </row>
    <row r="1107" spans="1:25" ht="14.6" hidden="1" x14ac:dyDescent="0.4">
      <c r="A1107" s="113" t="s">
        <v>245</v>
      </c>
      <c r="B1107" s="113" t="s">
        <v>246</v>
      </c>
      <c r="C1107" s="113" t="s">
        <v>247</v>
      </c>
      <c r="D1107" s="112" t="b">
        <f t="shared" si="17"/>
        <v>0</v>
      </c>
      <c r="E1107" s="113" t="s">
        <v>3106</v>
      </c>
      <c r="F1107" s="113" t="s">
        <v>1160</v>
      </c>
      <c r="G1107" s="113" t="s">
        <v>1246</v>
      </c>
      <c r="H1107" s="113" t="s">
        <v>3107</v>
      </c>
      <c r="I1107" s="113" t="s">
        <v>3127</v>
      </c>
      <c r="J1107" s="113" t="s">
        <v>1160</v>
      </c>
      <c r="K1107" s="113" t="s">
        <v>1166</v>
      </c>
      <c r="L1107" s="113" t="s">
        <v>3128</v>
      </c>
      <c r="M1107" s="113" t="s">
        <v>1441</v>
      </c>
      <c r="N1107" s="113" t="s">
        <v>3108</v>
      </c>
      <c r="O1107" s="113" t="s">
        <v>2736</v>
      </c>
      <c r="P1107" s="113" t="s">
        <v>2736</v>
      </c>
      <c r="Q1107" s="113" t="s">
        <v>3106</v>
      </c>
      <c r="R1107" s="113" t="s">
        <v>5231</v>
      </c>
      <c r="S1107" s="114">
        <v>43221</v>
      </c>
      <c r="U1107" s="114">
        <v>43222.5436101042</v>
      </c>
      <c r="V1107" s="113" t="s">
        <v>3130</v>
      </c>
      <c r="W1107" s="113" t="s">
        <v>3131</v>
      </c>
      <c r="X1107" s="112" t="b">
        <v>1</v>
      </c>
      <c r="Y1107" s="117" t="s">
        <v>1054</v>
      </c>
    </row>
    <row r="1108" spans="1:25" ht="14.6" hidden="1" x14ac:dyDescent="0.4">
      <c r="A1108" s="113" t="s">
        <v>37</v>
      </c>
      <c r="B1108" s="113" t="s">
        <v>38</v>
      </c>
      <c r="C1108" s="113" t="s">
        <v>38</v>
      </c>
      <c r="D1108" s="112" t="b">
        <f t="shared" si="17"/>
        <v>1</v>
      </c>
      <c r="E1108" s="113" t="s">
        <v>3106</v>
      </c>
      <c r="F1108" s="113" t="s">
        <v>1160</v>
      </c>
      <c r="G1108" s="113" t="s">
        <v>1183</v>
      </c>
      <c r="H1108" s="113" t="s">
        <v>3113</v>
      </c>
      <c r="I1108" s="113" t="s">
        <v>4186</v>
      </c>
      <c r="J1108" s="113" t="s">
        <v>1160</v>
      </c>
      <c r="K1108" s="113" t="s">
        <v>1183</v>
      </c>
      <c r="L1108" s="113" t="s">
        <v>3113</v>
      </c>
      <c r="M1108" s="113" t="s">
        <v>1205</v>
      </c>
      <c r="N1108" s="113" t="s">
        <v>3108</v>
      </c>
      <c r="O1108" s="113" t="s">
        <v>2733</v>
      </c>
      <c r="P1108" s="113" t="s">
        <v>2733</v>
      </c>
      <c r="Q1108" s="113" t="s">
        <v>3106</v>
      </c>
      <c r="R1108" s="113" t="s">
        <v>5232</v>
      </c>
      <c r="S1108" s="114">
        <v>43221</v>
      </c>
      <c r="U1108" s="114">
        <v>43222.528878044002</v>
      </c>
      <c r="V1108" s="113" t="s">
        <v>4188</v>
      </c>
      <c r="W1108" s="113" t="s">
        <v>4189</v>
      </c>
      <c r="X1108" s="112" t="b">
        <v>1</v>
      </c>
      <c r="Y1108" s="112" t="s">
        <v>1118</v>
      </c>
    </row>
    <row r="1109" spans="1:25" ht="14.6" hidden="1" x14ac:dyDescent="0.4">
      <c r="A1109" s="113" t="s">
        <v>699</v>
      </c>
      <c r="B1109" s="113" t="s">
        <v>701</v>
      </c>
      <c r="C1109" s="113" t="s">
        <v>701</v>
      </c>
      <c r="D1109" s="112" t="b">
        <f t="shared" si="17"/>
        <v>1</v>
      </c>
      <c r="E1109" s="113" t="s">
        <v>3106</v>
      </c>
      <c r="F1109" s="113" t="s">
        <v>1160</v>
      </c>
      <c r="G1109" s="113" t="s">
        <v>1161</v>
      </c>
      <c r="H1109" s="113" t="s">
        <v>3132</v>
      </c>
      <c r="I1109" s="113" t="s">
        <v>3133</v>
      </c>
      <c r="J1109" s="113" t="s">
        <v>1196</v>
      </c>
      <c r="K1109" s="113" t="s">
        <v>1675</v>
      </c>
      <c r="L1109" s="113" t="s">
        <v>4345</v>
      </c>
      <c r="M1109" s="113" t="s">
        <v>4346</v>
      </c>
      <c r="N1109" s="113" t="s">
        <v>3108</v>
      </c>
      <c r="O1109" s="113" t="s">
        <v>2736</v>
      </c>
      <c r="P1109" s="113" t="s">
        <v>2736</v>
      </c>
      <c r="Q1109" s="113" t="s">
        <v>3106</v>
      </c>
      <c r="R1109" s="113" t="s">
        <v>5233</v>
      </c>
      <c r="S1109" s="114">
        <v>43221</v>
      </c>
      <c r="U1109" s="114">
        <v>43216.568122650497</v>
      </c>
      <c r="V1109" s="113" t="s">
        <v>3136</v>
      </c>
      <c r="W1109" s="113" t="s">
        <v>3137</v>
      </c>
      <c r="X1109" s="112" t="b">
        <v>1</v>
      </c>
      <c r="Y1109" s="112" t="s">
        <v>1054</v>
      </c>
    </row>
    <row r="1110" spans="1:25" ht="14.6" hidden="1" x14ac:dyDescent="0.4">
      <c r="A1110" s="113" t="s">
        <v>699</v>
      </c>
      <c r="B1110" s="113" t="s">
        <v>701</v>
      </c>
      <c r="C1110" s="113" t="s">
        <v>701</v>
      </c>
      <c r="D1110" s="112" t="b">
        <f t="shared" si="17"/>
        <v>1</v>
      </c>
      <c r="E1110" s="113" t="s">
        <v>3106</v>
      </c>
      <c r="F1110" s="113" t="s">
        <v>1160</v>
      </c>
      <c r="G1110" s="113" t="s">
        <v>1161</v>
      </c>
      <c r="H1110" s="113" t="s">
        <v>3132</v>
      </c>
      <c r="I1110" s="113" t="s">
        <v>3133</v>
      </c>
      <c r="J1110" s="113" t="s">
        <v>1587</v>
      </c>
      <c r="K1110" s="113" t="s">
        <v>2017</v>
      </c>
      <c r="L1110" s="113" t="s">
        <v>4350</v>
      </c>
      <c r="M1110" s="113" t="s">
        <v>2018</v>
      </c>
      <c r="N1110" s="113" t="s">
        <v>3108</v>
      </c>
      <c r="O1110" s="113" t="s">
        <v>2736</v>
      </c>
      <c r="P1110" s="113" t="s">
        <v>2736</v>
      </c>
      <c r="Q1110" s="113" t="s">
        <v>3106</v>
      </c>
      <c r="R1110" s="113" t="s">
        <v>5234</v>
      </c>
      <c r="S1110" s="114">
        <v>43221</v>
      </c>
      <c r="U1110" s="114">
        <v>43216.566652511603</v>
      </c>
      <c r="V1110" s="113" t="s">
        <v>3136</v>
      </c>
      <c r="W1110" s="113" t="s">
        <v>3137</v>
      </c>
      <c r="X1110" s="112" t="b">
        <v>1</v>
      </c>
      <c r="Y1110" s="117" t="s">
        <v>1054</v>
      </c>
    </row>
    <row r="1111" spans="1:25" ht="14.6" hidden="1" x14ac:dyDescent="0.4">
      <c r="A1111" s="113" t="s">
        <v>699</v>
      </c>
      <c r="B1111" s="113" t="s">
        <v>701</v>
      </c>
      <c r="C1111" s="113" t="s">
        <v>701</v>
      </c>
      <c r="D1111" s="112" t="b">
        <f t="shared" si="17"/>
        <v>1</v>
      </c>
      <c r="E1111" s="113" t="s">
        <v>3106</v>
      </c>
      <c r="F1111" s="113" t="s">
        <v>1160</v>
      </c>
      <c r="G1111" s="113" t="s">
        <v>1161</v>
      </c>
      <c r="H1111" s="113" t="s">
        <v>3132</v>
      </c>
      <c r="I1111" s="113" t="s">
        <v>3133</v>
      </c>
      <c r="J1111" s="113" t="s">
        <v>1452</v>
      </c>
      <c r="K1111" s="113" t="s">
        <v>1615</v>
      </c>
      <c r="L1111" s="113" t="s">
        <v>3872</v>
      </c>
      <c r="M1111" s="113" t="s">
        <v>2008</v>
      </c>
      <c r="N1111" s="113" t="s">
        <v>3108</v>
      </c>
      <c r="O1111" s="113" t="s">
        <v>2736</v>
      </c>
      <c r="P1111" s="113" t="s">
        <v>2736</v>
      </c>
      <c r="Q1111" s="113" t="s">
        <v>3106</v>
      </c>
      <c r="R1111" s="113" t="s">
        <v>5235</v>
      </c>
      <c r="S1111" s="114">
        <v>43221</v>
      </c>
      <c r="U1111" s="114">
        <v>43216.5652853356</v>
      </c>
      <c r="V1111" s="113" t="s">
        <v>3136</v>
      </c>
      <c r="W1111" s="113" t="s">
        <v>3137</v>
      </c>
      <c r="X1111" s="112" t="b">
        <v>1</v>
      </c>
      <c r="Y1111" s="117" t="s">
        <v>1054</v>
      </c>
    </row>
    <row r="1112" spans="1:25" ht="14.6" hidden="1" x14ac:dyDescent="0.4">
      <c r="A1112" s="113" t="s">
        <v>699</v>
      </c>
      <c r="B1112" s="113" t="s">
        <v>701</v>
      </c>
      <c r="C1112" s="113" t="s">
        <v>701</v>
      </c>
      <c r="D1112" s="112" t="b">
        <f t="shared" si="17"/>
        <v>1</v>
      </c>
      <c r="E1112" s="113" t="s">
        <v>3106</v>
      </c>
      <c r="F1112" s="113" t="s">
        <v>1160</v>
      </c>
      <c r="G1112" s="113" t="s">
        <v>1161</v>
      </c>
      <c r="H1112" s="113" t="s">
        <v>3132</v>
      </c>
      <c r="I1112" s="113" t="s">
        <v>3133</v>
      </c>
      <c r="J1112" s="113" t="s">
        <v>1452</v>
      </c>
      <c r="K1112" s="113" t="s">
        <v>1532</v>
      </c>
      <c r="L1112" s="113" t="s">
        <v>3138</v>
      </c>
      <c r="M1112" s="113" t="s">
        <v>2011</v>
      </c>
      <c r="N1112" s="113" t="s">
        <v>3108</v>
      </c>
      <c r="O1112" s="113" t="s">
        <v>2736</v>
      </c>
      <c r="P1112" s="113" t="s">
        <v>2736</v>
      </c>
      <c r="Q1112" s="113" t="s">
        <v>3106</v>
      </c>
      <c r="R1112" s="113" t="s">
        <v>5236</v>
      </c>
      <c r="S1112" s="114">
        <v>43221</v>
      </c>
      <c r="U1112" s="114">
        <v>43216.564046678199</v>
      </c>
      <c r="V1112" s="113" t="s">
        <v>3136</v>
      </c>
      <c r="W1112" s="113" t="s">
        <v>3137</v>
      </c>
      <c r="X1112" s="112" t="b">
        <v>1</v>
      </c>
      <c r="Y1112" s="117" t="s">
        <v>1054</v>
      </c>
    </row>
    <row r="1113" spans="1:25" ht="14.6" hidden="1" x14ac:dyDescent="0.4">
      <c r="A1113" s="113" t="s">
        <v>699</v>
      </c>
      <c r="B1113" s="113" t="s">
        <v>701</v>
      </c>
      <c r="C1113" s="113" t="s">
        <v>701</v>
      </c>
      <c r="D1113" s="112" t="b">
        <f t="shared" si="17"/>
        <v>1</v>
      </c>
      <c r="E1113" s="113" t="s">
        <v>3106</v>
      </c>
      <c r="F1113" s="113" t="s">
        <v>1160</v>
      </c>
      <c r="G1113" s="113" t="s">
        <v>1161</v>
      </c>
      <c r="H1113" s="113" t="s">
        <v>3132</v>
      </c>
      <c r="I1113" s="113" t="s">
        <v>3133</v>
      </c>
      <c r="J1113" s="113" t="s">
        <v>1587</v>
      </c>
      <c r="K1113" s="113" t="s">
        <v>1646</v>
      </c>
      <c r="L1113" s="113" t="s">
        <v>3134</v>
      </c>
      <c r="M1113" s="113" t="s">
        <v>2019</v>
      </c>
      <c r="N1113" s="113" t="s">
        <v>3108</v>
      </c>
      <c r="O1113" s="113" t="s">
        <v>2736</v>
      </c>
      <c r="P1113" s="113" t="s">
        <v>2736</v>
      </c>
      <c r="Q1113" s="113" t="s">
        <v>3106</v>
      </c>
      <c r="R1113" s="113" t="s">
        <v>5237</v>
      </c>
      <c r="S1113" s="114">
        <v>43221</v>
      </c>
      <c r="U1113" s="114">
        <v>43216.5622055903</v>
      </c>
      <c r="V1113" s="113" t="s">
        <v>3136</v>
      </c>
      <c r="W1113" s="113" t="s">
        <v>3137</v>
      </c>
      <c r="X1113" s="112" t="b">
        <v>1</v>
      </c>
      <c r="Y1113" s="117" t="s">
        <v>1054</v>
      </c>
    </row>
    <row r="1114" spans="1:25" ht="14.6" hidden="1" x14ac:dyDescent="0.4">
      <c r="A1114" s="113" t="s">
        <v>699</v>
      </c>
      <c r="B1114" s="113" t="s">
        <v>701</v>
      </c>
      <c r="C1114" s="113" t="s">
        <v>701</v>
      </c>
      <c r="D1114" s="112" t="b">
        <f t="shared" si="17"/>
        <v>1</v>
      </c>
      <c r="E1114" s="113" t="s">
        <v>3106</v>
      </c>
      <c r="F1114" s="113" t="s">
        <v>1160</v>
      </c>
      <c r="G1114" s="113" t="s">
        <v>1161</v>
      </c>
      <c r="H1114" s="113" t="s">
        <v>3132</v>
      </c>
      <c r="I1114" s="113" t="s">
        <v>3133</v>
      </c>
      <c r="J1114" s="113" t="s">
        <v>1587</v>
      </c>
      <c r="K1114" s="113" t="s">
        <v>1666</v>
      </c>
      <c r="L1114" s="113" t="s">
        <v>4339</v>
      </c>
      <c r="M1114" s="113" t="s">
        <v>4340</v>
      </c>
      <c r="N1114" s="113" t="s">
        <v>3108</v>
      </c>
      <c r="O1114" s="113" t="s">
        <v>2736</v>
      </c>
      <c r="P1114" s="113" t="s">
        <v>2736</v>
      </c>
      <c r="Q1114" s="113" t="s">
        <v>3106</v>
      </c>
      <c r="R1114" s="113" t="s">
        <v>5238</v>
      </c>
      <c r="S1114" s="114">
        <v>43221</v>
      </c>
      <c r="U1114" s="114">
        <v>43216.560553506897</v>
      </c>
      <c r="V1114" s="113" t="s">
        <v>3136</v>
      </c>
      <c r="W1114" s="113" t="s">
        <v>3137</v>
      </c>
      <c r="X1114" s="112" t="b">
        <v>1</v>
      </c>
      <c r="Y1114" s="117" t="s">
        <v>1054</v>
      </c>
    </row>
    <row r="1115" spans="1:25" ht="14.6" hidden="1" x14ac:dyDescent="0.4">
      <c r="A1115" s="113" t="s">
        <v>699</v>
      </c>
      <c r="B1115" s="113" t="s">
        <v>703</v>
      </c>
      <c r="C1115" s="113" t="s">
        <v>701</v>
      </c>
      <c r="D1115" s="112" t="b">
        <f t="shared" si="17"/>
        <v>0</v>
      </c>
      <c r="E1115" s="113" t="s">
        <v>3106</v>
      </c>
      <c r="F1115" s="113" t="s">
        <v>1160</v>
      </c>
      <c r="G1115" s="113" t="s">
        <v>1161</v>
      </c>
      <c r="H1115" s="113" t="s">
        <v>3132</v>
      </c>
      <c r="I1115" s="113" t="s">
        <v>3133</v>
      </c>
      <c r="J1115" s="113" t="s">
        <v>1196</v>
      </c>
      <c r="K1115" s="113" t="s">
        <v>1197</v>
      </c>
      <c r="L1115" s="113" t="s">
        <v>3202</v>
      </c>
      <c r="M1115" s="113" t="s">
        <v>2025</v>
      </c>
      <c r="N1115" s="113" t="s">
        <v>3108</v>
      </c>
      <c r="O1115" s="113" t="s">
        <v>2736</v>
      </c>
      <c r="P1115" s="113" t="s">
        <v>2736</v>
      </c>
      <c r="Q1115" s="113" t="s">
        <v>3106</v>
      </c>
      <c r="R1115" s="113" t="s">
        <v>5239</v>
      </c>
      <c r="S1115" s="114">
        <v>43221</v>
      </c>
      <c r="U1115" s="114">
        <v>43216.559056331003</v>
      </c>
      <c r="V1115" s="113" t="s">
        <v>3136</v>
      </c>
      <c r="W1115" s="113" t="s">
        <v>3137</v>
      </c>
      <c r="X1115" s="112" t="b">
        <v>1</v>
      </c>
      <c r="Y1115" s="117" t="s">
        <v>1054</v>
      </c>
    </row>
    <row r="1116" spans="1:25" ht="14.6" hidden="1" x14ac:dyDescent="0.4">
      <c r="A1116" s="113" t="s">
        <v>699</v>
      </c>
      <c r="B1116" s="113" t="s">
        <v>701</v>
      </c>
      <c r="C1116" s="113" t="s">
        <v>701</v>
      </c>
      <c r="D1116" s="112" t="b">
        <f t="shared" si="17"/>
        <v>1</v>
      </c>
      <c r="E1116" s="113" t="s">
        <v>3106</v>
      </c>
      <c r="F1116" s="113" t="s">
        <v>1160</v>
      </c>
      <c r="G1116" s="113" t="s">
        <v>1161</v>
      </c>
      <c r="H1116" s="113" t="s">
        <v>3132</v>
      </c>
      <c r="I1116" s="113" t="s">
        <v>3133</v>
      </c>
      <c r="J1116" s="113" t="s">
        <v>1587</v>
      </c>
      <c r="K1116" s="113" t="s">
        <v>1650</v>
      </c>
      <c r="L1116" s="113" t="s">
        <v>4343</v>
      </c>
      <c r="M1116" s="113" t="s">
        <v>4344</v>
      </c>
      <c r="N1116" s="113" t="s">
        <v>3108</v>
      </c>
      <c r="O1116" s="113" t="s">
        <v>2736</v>
      </c>
      <c r="P1116" s="113" t="s">
        <v>2736</v>
      </c>
      <c r="Q1116" s="113" t="s">
        <v>3106</v>
      </c>
      <c r="R1116" s="113" t="s">
        <v>5240</v>
      </c>
      <c r="S1116" s="114">
        <v>43221</v>
      </c>
      <c r="U1116" s="114">
        <v>43216.554931747698</v>
      </c>
      <c r="V1116" s="113" t="s">
        <v>3136</v>
      </c>
      <c r="W1116" s="113" t="s">
        <v>3137</v>
      </c>
      <c r="X1116" s="112" t="b">
        <v>1</v>
      </c>
      <c r="Y1116" s="117" t="s">
        <v>1054</v>
      </c>
    </row>
    <row r="1117" spans="1:25" ht="14.6" hidden="1" x14ac:dyDescent="0.4">
      <c r="A1117" s="113" t="s">
        <v>699</v>
      </c>
      <c r="B1117" s="113" t="s">
        <v>701</v>
      </c>
      <c r="C1117" s="113" t="s">
        <v>701</v>
      </c>
      <c r="D1117" s="112" t="b">
        <f t="shared" si="17"/>
        <v>1</v>
      </c>
      <c r="E1117" s="113" t="s">
        <v>3106</v>
      </c>
      <c r="F1117" s="113" t="s">
        <v>1160</v>
      </c>
      <c r="G1117" s="113" t="s">
        <v>1161</v>
      </c>
      <c r="H1117" s="113" t="s">
        <v>3132</v>
      </c>
      <c r="I1117" s="113" t="s">
        <v>3133</v>
      </c>
      <c r="J1117" s="113" t="s">
        <v>1452</v>
      </c>
      <c r="K1117" s="113" t="s">
        <v>2005</v>
      </c>
      <c r="L1117" s="113" t="s">
        <v>4341</v>
      </c>
      <c r="M1117" s="113" t="s">
        <v>2006</v>
      </c>
      <c r="N1117" s="113" t="s">
        <v>3108</v>
      </c>
      <c r="O1117" s="113" t="s">
        <v>2736</v>
      </c>
      <c r="P1117" s="113" t="s">
        <v>2736</v>
      </c>
      <c r="Q1117" s="113" t="s">
        <v>3106</v>
      </c>
      <c r="R1117" s="113" t="s">
        <v>5241</v>
      </c>
      <c r="S1117" s="114">
        <v>43221</v>
      </c>
      <c r="U1117" s="114">
        <v>43216.541917442097</v>
      </c>
      <c r="V1117" s="113" t="s">
        <v>3136</v>
      </c>
      <c r="W1117" s="113" t="s">
        <v>3137</v>
      </c>
      <c r="X1117" s="112" t="b">
        <v>1</v>
      </c>
      <c r="Y1117" s="117" t="s">
        <v>1054</v>
      </c>
    </row>
    <row r="1118" spans="1:25" ht="14.6" hidden="1" x14ac:dyDescent="0.4">
      <c r="A1118" s="113" t="s">
        <v>699</v>
      </c>
      <c r="B1118" s="113" t="s">
        <v>701</v>
      </c>
      <c r="C1118" s="113" t="s">
        <v>701</v>
      </c>
      <c r="D1118" s="112" t="b">
        <f t="shared" si="17"/>
        <v>1</v>
      </c>
      <c r="E1118" s="113" t="s">
        <v>3106</v>
      </c>
      <c r="F1118" s="113" t="s">
        <v>1160</v>
      </c>
      <c r="G1118" s="113" t="s">
        <v>1161</v>
      </c>
      <c r="H1118" s="113" t="s">
        <v>3132</v>
      </c>
      <c r="I1118" s="113" t="s">
        <v>3133</v>
      </c>
      <c r="J1118" s="113" t="s">
        <v>1591</v>
      </c>
      <c r="K1118" s="113" t="s">
        <v>1655</v>
      </c>
      <c r="L1118" s="113" t="s">
        <v>3972</v>
      </c>
      <c r="M1118" s="113" t="s">
        <v>2021</v>
      </c>
      <c r="N1118" s="113" t="s">
        <v>3108</v>
      </c>
      <c r="O1118" s="113" t="s">
        <v>2736</v>
      </c>
      <c r="P1118" s="113" t="s">
        <v>2736</v>
      </c>
      <c r="Q1118" s="113" t="s">
        <v>3106</v>
      </c>
      <c r="R1118" s="113" t="s">
        <v>5242</v>
      </c>
      <c r="S1118" s="114">
        <v>43221</v>
      </c>
      <c r="U1118" s="114">
        <v>43216.532601006897</v>
      </c>
      <c r="V1118" s="113" t="s">
        <v>3136</v>
      </c>
      <c r="W1118" s="113" t="s">
        <v>3137</v>
      </c>
      <c r="X1118" s="112" t="b">
        <v>1</v>
      </c>
      <c r="Y1118" s="117" t="s">
        <v>1054</v>
      </c>
    </row>
    <row r="1119" spans="1:25" ht="14.6" hidden="1" x14ac:dyDescent="0.4">
      <c r="A1119" s="113" t="s">
        <v>699</v>
      </c>
      <c r="B1119" s="113" t="s">
        <v>701</v>
      </c>
      <c r="C1119" s="113" t="s">
        <v>701</v>
      </c>
      <c r="D1119" s="112" t="b">
        <f t="shared" si="17"/>
        <v>1</v>
      </c>
      <c r="E1119" s="113" t="s">
        <v>3106</v>
      </c>
      <c r="F1119" s="113" t="s">
        <v>1160</v>
      </c>
      <c r="G1119" s="113" t="s">
        <v>1161</v>
      </c>
      <c r="H1119" s="113" t="s">
        <v>3132</v>
      </c>
      <c r="I1119" s="113" t="s">
        <v>3133</v>
      </c>
      <c r="J1119" s="113" t="s">
        <v>1367</v>
      </c>
      <c r="K1119" s="113" t="s">
        <v>1997</v>
      </c>
      <c r="L1119" s="113" t="s">
        <v>3284</v>
      </c>
      <c r="M1119" s="113" t="s">
        <v>2016</v>
      </c>
      <c r="N1119" s="113" t="s">
        <v>3108</v>
      </c>
      <c r="O1119" s="113" t="s">
        <v>2736</v>
      </c>
      <c r="P1119" s="113" t="s">
        <v>2736</v>
      </c>
      <c r="Q1119" s="113" t="s">
        <v>3106</v>
      </c>
      <c r="R1119" s="113" t="s">
        <v>5243</v>
      </c>
      <c r="S1119" s="114">
        <v>43221</v>
      </c>
      <c r="U1119" s="114">
        <v>43216.531351736099</v>
      </c>
      <c r="V1119" s="113" t="s">
        <v>3136</v>
      </c>
      <c r="W1119" s="113" t="s">
        <v>3137</v>
      </c>
      <c r="X1119" s="112" t="b">
        <v>1</v>
      </c>
      <c r="Y1119" s="117" t="s">
        <v>1054</v>
      </c>
    </row>
    <row r="1120" spans="1:25" ht="14.6" hidden="1" x14ac:dyDescent="0.4">
      <c r="A1120" s="113" t="s">
        <v>699</v>
      </c>
      <c r="B1120" s="113" t="s">
        <v>701</v>
      </c>
      <c r="C1120" s="113" t="s">
        <v>701</v>
      </c>
      <c r="D1120" s="112" t="b">
        <f t="shared" si="17"/>
        <v>1</v>
      </c>
      <c r="E1120" s="113" t="s">
        <v>3106</v>
      </c>
      <c r="F1120" s="113" t="s">
        <v>1160</v>
      </c>
      <c r="G1120" s="113" t="s">
        <v>1161</v>
      </c>
      <c r="H1120" s="113" t="s">
        <v>3132</v>
      </c>
      <c r="I1120" s="113" t="s">
        <v>3133</v>
      </c>
      <c r="J1120" s="113" t="s">
        <v>1452</v>
      </c>
      <c r="K1120" s="113" t="s">
        <v>1687</v>
      </c>
      <c r="L1120" s="113" t="s">
        <v>3166</v>
      </c>
      <c r="M1120" s="113" t="s">
        <v>2009</v>
      </c>
      <c r="N1120" s="113" t="s">
        <v>3108</v>
      </c>
      <c r="O1120" s="113" t="s">
        <v>2736</v>
      </c>
      <c r="P1120" s="113" t="s">
        <v>2736</v>
      </c>
      <c r="Q1120" s="113" t="s">
        <v>3106</v>
      </c>
      <c r="R1120" s="113" t="s">
        <v>5244</v>
      </c>
      <c r="S1120" s="114">
        <v>43221</v>
      </c>
      <c r="U1120" s="114">
        <v>43216.526155520798</v>
      </c>
      <c r="V1120" s="113" t="s">
        <v>3136</v>
      </c>
      <c r="W1120" s="113" t="s">
        <v>3137</v>
      </c>
      <c r="X1120" s="112" t="b">
        <v>1</v>
      </c>
      <c r="Y1120" s="117" t="s">
        <v>1054</v>
      </c>
    </row>
    <row r="1121" spans="1:25" ht="14.6" hidden="1" x14ac:dyDescent="0.4">
      <c r="A1121" s="113" t="s">
        <v>699</v>
      </c>
      <c r="B1121" s="113" t="s">
        <v>701</v>
      </c>
      <c r="C1121" s="113" t="s">
        <v>701</v>
      </c>
      <c r="D1121" s="112" t="b">
        <f t="shared" si="17"/>
        <v>1</v>
      </c>
      <c r="E1121" s="113" t="s">
        <v>3106</v>
      </c>
      <c r="F1121" s="113" t="s">
        <v>1160</v>
      </c>
      <c r="G1121" s="113" t="s">
        <v>1161</v>
      </c>
      <c r="H1121" s="113" t="s">
        <v>3132</v>
      </c>
      <c r="I1121" s="113" t="s">
        <v>3133</v>
      </c>
      <c r="J1121" s="113" t="s">
        <v>1367</v>
      </c>
      <c r="K1121" s="113" t="s">
        <v>1607</v>
      </c>
      <c r="L1121" s="113" t="s">
        <v>3670</v>
      </c>
      <c r="M1121" s="113" t="s">
        <v>2015</v>
      </c>
      <c r="N1121" s="113" t="s">
        <v>3108</v>
      </c>
      <c r="O1121" s="113" t="s">
        <v>2736</v>
      </c>
      <c r="P1121" s="113" t="s">
        <v>2736</v>
      </c>
      <c r="Q1121" s="113" t="s">
        <v>3106</v>
      </c>
      <c r="R1121" s="113" t="s">
        <v>5245</v>
      </c>
      <c r="S1121" s="114">
        <v>43221</v>
      </c>
      <c r="U1121" s="114">
        <v>43216.518764085602</v>
      </c>
      <c r="V1121" s="113" t="s">
        <v>3136</v>
      </c>
      <c r="W1121" s="113" t="s">
        <v>3137</v>
      </c>
      <c r="X1121" s="112" t="b">
        <v>1</v>
      </c>
      <c r="Y1121" s="117" t="s">
        <v>1054</v>
      </c>
    </row>
    <row r="1122" spans="1:25" ht="14.6" hidden="1" x14ac:dyDescent="0.4">
      <c r="A1122" s="113" t="s">
        <v>637</v>
      </c>
      <c r="B1122" s="113" t="s">
        <v>644</v>
      </c>
      <c r="C1122" s="113" t="s">
        <v>3543</v>
      </c>
      <c r="D1122" s="112" t="b">
        <f t="shared" si="17"/>
        <v>0</v>
      </c>
      <c r="E1122" s="113" t="s">
        <v>3106</v>
      </c>
      <c r="F1122" s="113" t="s">
        <v>1160</v>
      </c>
      <c r="G1122" s="113" t="s">
        <v>1183</v>
      </c>
      <c r="H1122" s="113" t="s">
        <v>3113</v>
      </c>
      <c r="I1122" s="113" t="s">
        <v>3114</v>
      </c>
      <c r="J1122" s="113" t="s">
        <v>1258</v>
      </c>
      <c r="K1122" s="113" t="s">
        <v>1338</v>
      </c>
      <c r="L1122" s="113" t="s">
        <v>3377</v>
      </c>
      <c r="M1122" s="113" t="s">
        <v>1834</v>
      </c>
      <c r="N1122" s="113" t="s">
        <v>3108</v>
      </c>
      <c r="O1122" s="113" t="s">
        <v>2736</v>
      </c>
      <c r="P1122" s="113" t="s">
        <v>2736</v>
      </c>
      <c r="Q1122" s="113" t="s">
        <v>3106</v>
      </c>
      <c r="R1122" s="113" t="s">
        <v>5246</v>
      </c>
      <c r="S1122" s="114">
        <v>43221</v>
      </c>
      <c r="U1122" s="114">
        <v>43216.482055706001</v>
      </c>
      <c r="V1122" s="113" t="s">
        <v>3257</v>
      </c>
      <c r="W1122" s="113" t="s">
        <v>3258</v>
      </c>
      <c r="X1122" s="112" t="b">
        <v>0</v>
      </c>
      <c r="Y1122" s="117" t="s">
        <v>1054</v>
      </c>
    </row>
    <row r="1123" spans="1:25" ht="14.6" hidden="1" x14ac:dyDescent="0.4">
      <c r="A1123" s="113" t="s">
        <v>357</v>
      </c>
      <c r="B1123" s="113" t="s">
        <v>358</v>
      </c>
      <c r="C1123" s="113" t="s">
        <v>358</v>
      </c>
      <c r="D1123" s="112" t="b">
        <f t="shared" si="17"/>
        <v>1</v>
      </c>
      <c r="E1123" s="113" t="s">
        <v>3106</v>
      </c>
      <c r="F1123" s="113" t="s">
        <v>1258</v>
      </c>
      <c r="G1123" s="113" t="s">
        <v>1338</v>
      </c>
      <c r="H1123" s="113" t="s">
        <v>3377</v>
      </c>
      <c r="I1123" s="113" t="s">
        <v>1564</v>
      </c>
      <c r="J1123" s="113" t="s">
        <v>1258</v>
      </c>
      <c r="K1123" s="113" t="s">
        <v>1338</v>
      </c>
      <c r="L1123" s="113" t="s">
        <v>3377</v>
      </c>
      <c r="M1123" s="113" t="s">
        <v>1564</v>
      </c>
      <c r="N1123" s="113" t="s">
        <v>3108</v>
      </c>
      <c r="O1123" s="113" t="s">
        <v>2736</v>
      </c>
      <c r="P1123" s="113" t="s">
        <v>2736</v>
      </c>
      <c r="Q1123" s="113" t="s">
        <v>3106</v>
      </c>
      <c r="R1123" s="113" t="s">
        <v>5247</v>
      </c>
      <c r="S1123" s="114">
        <v>43221</v>
      </c>
      <c r="U1123" s="114">
        <v>43216.464743553202</v>
      </c>
      <c r="V1123" s="113" t="s">
        <v>3601</v>
      </c>
      <c r="W1123" s="113" t="s">
        <v>3602</v>
      </c>
      <c r="X1123" s="112" t="b">
        <v>0</v>
      </c>
      <c r="Y1123" s="117" t="s">
        <v>1054</v>
      </c>
    </row>
    <row r="1124" spans="1:25" ht="14.6" hidden="1" x14ac:dyDescent="0.4">
      <c r="A1124" s="113" t="s">
        <v>53</v>
      </c>
      <c r="B1124" s="113" t="s">
        <v>54</v>
      </c>
      <c r="C1124" s="113" t="s">
        <v>54</v>
      </c>
      <c r="D1124" s="112" t="b">
        <f t="shared" si="17"/>
        <v>1</v>
      </c>
      <c r="E1124" s="113" t="s">
        <v>3106</v>
      </c>
      <c r="F1124" s="113" t="s">
        <v>1160</v>
      </c>
      <c r="G1124" s="113" t="s">
        <v>1183</v>
      </c>
      <c r="H1124" s="113" t="s">
        <v>3113</v>
      </c>
      <c r="I1124" s="113" t="s">
        <v>3562</v>
      </c>
      <c r="J1124" s="113" t="s">
        <v>1160</v>
      </c>
      <c r="K1124" s="113" t="s">
        <v>1183</v>
      </c>
      <c r="L1124" s="113" t="s">
        <v>3113</v>
      </c>
      <c r="M1124" s="113" t="s">
        <v>2403</v>
      </c>
      <c r="N1124" s="113" t="s">
        <v>3108</v>
      </c>
      <c r="O1124" s="113" t="s">
        <v>2736</v>
      </c>
      <c r="P1124" s="113" t="s">
        <v>2736</v>
      </c>
      <c r="Q1124" s="113" t="s">
        <v>3106</v>
      </c>
      <c r="R1124" s="113" t="s">
        <v>5248</v>
      </c>
      <c r="S1124" s="114">
        <v>43221</v>
      </c>
      <c r="U1124" s="114">
        <v>43216.462649571797</v>
      </c>
      <c r="V1124" s="113" t="s">
        <v>3564</v>
      </c>
      <c r="W1124" s="113" t="s">
        <v>3565</v>
      </c>
      <c r="X1124" s="112" t="b">
        <v>1</v>
      </c>
      <c r="Y1124" s="117" t="s">
        <v>1054</v>
      </c>
    </row>
    <row r="1125" spans="1:25" ht="14.6" hidden="1" x14ac:dyDescent="0.4">
      <c r="A1125" s="113" t="s">
        <v>675</v>
      </c>
      <c r="B1125" s="113" t="s">
        <v>678</v>
      </c>
      <c r="C1125" s="113" t="s">
        <v>678</v>
      </c>
      <c r="D1125" s="112" t="b">
        <f t="shared" si="17"/>
        <v>1</v>
      </c>
      <c r="E1125" s="113" t="s">
        <v>3106</v>
      </c>
      <c r="F1125" s="113" t="s">
        <v>1160</v>
      </c>
      <c r="G1125" s="113" t="s">
        <v>1228</v>
      </c>
      <c r="H1125" s="113" t="s">
        <v>3247</v>
      </c>
      <c r="I1125" s="113" t="s">
        <v>3584</v>
      </c>
      <c r="J1125" s="113" t="s">
        <v>1367</v>
      </c>
      <c r="K1125" s="113" t="s">
        <v>1636</v>
      </c>
      <c r="L1125" s="113" t="s">
        <v>3585</v>
      </c>
      <c r="M1125" s="113" t="s">
        <v>1975</v>
      </c>
      <c r="N1125" s="113" t="s">
        <v>3108</v>
      </c>
      <c r="O1125" s="113" t="s">
        <v>2736</v>
      </c>
      <c r="P1125" s="113" t="s">
        <v>2736</v>
      </c>
      <c r="Q1125" s="113" t="s">
        <v>3106</v>
      </c>
      <c r="R1125" s="113" t="s">
        <v>5249</v>
      </c>
      <c r="S1125" s="114">
        <v>43221</v>
      </c>
      <c r="U1125" s="114">
        <v>43216.456392048603</v>
      </c>
      <c r="V1125" s="113" t="s">
        <v>3587</v>
      </c>
      <c r="W1125" s="113" t="s">
        <v>3588</v>
      </c>
      <c r="X1125" s="112" t="b">
        <v>1</v>
      </c>
      <c r="Y1125" s="117" t="s">
        <v>1054</v>
      </c>
    </row>
    <row r="1126" spans="1:25" ht="14.6" hidden="1" x14ac:dyDescent="0.4">
      <c r="A1126" s="113" t="s">
        <v>675</v>
      </c>
      <c r="B1126" s="113" t="s">
        <v>677</v>
      </c>
      <c r="C1126" s="113" t="s">
        <v>678</v>
      </c>
      <c r="D1126" s="112" t="b">
        <f t="shared" si="17"/>
        <v>0</v>
      </c>
      <c r="E1126" s="113" t="s">
        <v>3106</v>
      </c>
      <c r="F1126" s="113" t="s">
        <v>1160</v>
      </c>
      <c r="G1126" s="113" t="s">
        <v>1228</v>
      </c>
      <c r="H1126" s="113" t="s">
        <v>3247</v>
      </c>
      <c r="I1126" s="113" t="s">
        <v>3584</v>
      </c>
      <c r="J1126" s="113" t="s">
        <v>1367</v>
      </c>
      <c r="K1126" s="113" t="s">
        <v>1636</v>
      </c>
      <c r="L1126" s="113" t="s">
        <v>3585</v>
      </c>
      <c r="M1126" s="113" t="s">
        <v>1974</v>
      </c>
      <c r="N1126" s="113" t="s">
        <v>3108</v>
      </c>
      <c r="O1126" s="113" t="s">
        <v>2736</v>
      </c>
      <c r="P1126" s="113" t="s">
        <v>2736</v>
      </c>
      <c r="Q1126" s="113" t="s">
        <v>3106</v>
      </c>
      <c r="R1126" s="113" t="s">
        <v>5250</v>
      </c>
      <c r="S1126" s="114">
        <v>43221</v>
      </c>
      <c r="U1126" s="114">
        <v>43216.455440625003</v>
      </c>
      <c r="V1126" s="113" t="s">
        <v>3587</v>
      </c>
      <c r="W1126" s="113" t="s">
        <v>3588</v>
      </c>
      <c r="X1126" s="112" t="b">
        <v>1</v>
      </c>
      <c r="Y1126" s="117" t="s">
        <v>1054</v>
      </c>
    </row>
    <row r="1127" spans="1:25" ht="14.6" hidden="1" x14ac:dyDescent="0.4">
      <c r="A1127" s="113" t="s">
        <v>675</v>
      </c>
      <c r="B1127" s="113" t="s">
        <v>678</v>
      </c>
      <c r="C1127" s="113" t="s">
        <v>678</v>
      </c>
      <c r="D1127" s="112" t="b">
        <f t="shared" si="17"/>
        <v>1</v>
      </c>
      <c r="E1127" s="113" t="s">
        <v>3106</v>
      </c>
      <c r="F1127" s="113" t="s">
        <v>1160</v>
      </c>
      <c r="G1127" s="113" t="s">
        <v>1228</v>
      </c>
      <c r="H1127" s="113" t="s">
        <v>3247</v>
      </c>
      <c r="I1127" s="113" t="s">
        <v>3584</v>
      </c>
      <c r="J1127" s="113" t="s">
        <v>1367</v>
      </c>
      <c r="K1127" s="113" t="s">
        <v>1368</v>
      </c>
      <c r="L1127" s="113" t="s">
        <v>4623</v>
      </c>
      <c r="M1127" s="113" t="s">
        <v>1976</v>
      </c>
      <c r="N1127" s="113" t="s">
        <v>3108</v>
      </c>
      <c r="O1127" s="113" t="s">
        <v>2736</v>
      </c>
      <c r="P1127" s="113" t="s">
        <v>2736</v>
      </c>
      <c r="Q1127" s="113" t="s">
        <v>3106</v>
      </c>
      <c r="R1127" s="113" t="s">
        <v>5251</v>
      </c>
      <c r="S1127" s="114">
        <v>43221</v>
      </c>
      <c r="U1127" s="114">
        <v>43216.454426423603</v>
      </c>
      <c r="V1127" s="113" t="s">
        <v>3587</v>
      </c>
      <c r="W1127" s="113" t="s">
        <v>3588</v>
      </c>
      <c r="X1127" s="112" t="b">
        <v>1</v>
      </c>
      <c r="Y1127" s="117" t="s">
        <v>1054</v>
      </c>
    </row>
    <row r="1128" spans="1:25" ht="14.6" hidden="1" x14ac:dyDescent="0.4">
      <c r="A1128" s="113" t="s">
        <v>774</v>
      </c>
      <c r="B1128" s="113" t="s">
        <v>775</v>
      </c>
      <c r="C1128" s="113" t="s">
        <v>776</v>
      </c>
      <c r="D1128" s="112" t="b">
        <f t="shared" si="17"/>
        <v>0</v>
      </c>
      <c r="E1128" s="113" t="s">
        <v>3106</v>
      </c>
      <c r="F1128" s="113" t="s">
        <v>1160</v>
      </c>
      <c r="G1128" s="113" t="s">
        <v>1161</v>
      </c>
      <c r="H1128" s="113" t="s">
        <v>3132</v>
      </c>
      <c r="I1128" s="113" t="s">
        <v>4641</v>
      </c>
      <c r="J1128" s="113" t="s">
        <v>1196</v>
      </c>
      <c r="K1128" s="113" t="s">
        <v>1595</v>
      </c>
      <c r="L1128" s="113" t="s">
        <v>3515</v>
      </c>
      <c r="M1128" s="113" t="s">
        <v>2105</v>
      </c>
      <c r="N1128" s="113" t="s">
        <v>3108</v>
      </c>
      <c r="O1128" s="113" t="s">
        <v>2736</v>
      </c>
      <c r="P1128" s="113" t="s">
        <v>2736</v>
      </c>
      <c r="Q1128" s="113" t="s">
        <v>3106</v>
      </c>
      <c r="R1128" s="113" t="s">
        <v>5252</v>
      </c>
      <c r="S1128" s="114">
        <v>43221</v>
      </c>
      <c r="U1128" s="114">
        <v>43216.429707256902</v>
      </c>
      <c r="V1128" s="113" t="s">
        <v>4643</v>
      </c>
      <c r="W1128" s="113" t="s">
        <v>4644</v>
      </c>
      <c r="X1128" s="112" t="b">
        <v>0</v>
      </c>
      <c r="Y1128" s="117" t="s">
        <v>1054</v>
      </c>
    </row>
    <row r="1129" spans="1:25" ht="14.6" hidden="1" x14ac:dyDescent="0.4">
      <c r="A1129" s="113" t="s">
        <v>268</v>
      </c>
      <c r="B1129" s="113" t="s">
        <v>269</v>
      </c>
      <c r="C1129" s="113" t="s">
        <v>269</v>
      </c>
      <c r="D1129" s="112" t="b">
        <f t="shared" si="17"/>
        <v>1</v>
      </c>
      <c r="E1129" s="113" t="s">
        <v>3106</v>
      </c>
      <c r="F1129" s="113" t="s">
        <v>1160</v>
      </c>
      <c r="G1129" s="113" t="s">
        <v>1246</v>
      </c>
      <c r="H1129" s="113" t="s">
        <v>3107</v>
      </c>
      <c r="I1129" s="113" t="s">
        <v>1471</v>
      </c>
      <c r="J1129" s="113" t="s">
        <v>1196</v>
      </c>
      <c r="K1129" s="113" t="s">
        <v>1197</v>
      </c>
      <c r="L1129" s="113" t="s">
        <v>3202</v>
      </c>
      <c r="M1129" s="113" t="s">
        <v>1475</v>
      </c>
      <c r="N1129" s="113" t="s">
        <v>3108</v>
      </c>
      <c r="O1129" s="113" t="s">
        <v>2736</v>
      </c>
      <c r="P1129" s="113" t="s">
        <v>2736</v>
      </c>
      <c r="Q1129" s="113" t="s">
        <v>3106</v>
      </c>
      <c r="R1129" s="113" t="s">
        <v>5253</v>
      </c>
      <c r="S1129" s="114">
        <v>43221</v>
      </c>
      <c r="U1129" s="114">
        <v>43216.423850844898</v>
      </c>
      <c r="V1129" s="113" t="s">
        <v>3204</v>
      </c>
      <c r="W1129" s="113" t="s">
        <v>3205</v>
      </c>
      <c r="X1129" s="112" t="b">
        <v>1</v>
      </c>
      <c r="Y1129" s="117" t="s">
        <v>1054</v>
      </c>
    </row>
    <row r="1130" spans="1:25" ht="14.6" hidden="1" x14ac:dyDescent="0.4">
      <c r="A1130" s="113" t="s">
        <v>665</v>
      </c>
      <c r="B1130" s="113" t="s">
        <v>666</v>
      </c>
      <c r="C1130" s="113" t="s">
        <v>666</v>
      </c>
      <c r="D1130" s="112" t="b">
        <f t="shared" si="17"/>
        <v>1</v>
      </c>
      <c r="E1130" s="113" t="s">
        <v>3106</v>
      </c>
      <c r="F1130" s="113" t="s">
        <v>1160</v>
      </c>
      <c r="G1130" s="113" t="s">
        <v>1246</v>
      </c>
      <c r="H1130" s="113" t="s">
        <v>3107</v>
      </c>
      <c r="I1130" s="113" t="s">
        <v>5254</v>
      </c>
      <c r="J1130" s="113" t="s">
        <v>1160</v>
      </c>
      <c r="K1130" s="113" t="s">
        <v>1183</v>
      </c>
      <c r="L1130" s="113" t="s">
        <v>3113</v>
      </c>
      <c r="M1130" s="113" t="s">
        <v>1365</v>
      </c>
      <c r="N1130" s="113" t="s">
        <v>3108</v>
      </c>
      <c r="O1130" s="113" t="s">
        <v>2736</v>
      </c>
      <c r="P1130" s="113" t="s">
        <v>2736</v>
      </c>
      <c r="Q1130" s="113" t="s">
        <v>3106</v>
      </c>
      <c r="R1130" s="113" t="s">
        <v>5255</v>
      </c>
      <c r="S1130" s="114">
        <v>43221</v>
      </c>
      <c r="U1130" s="114">
        <v>43215.638469293997</v>
      </c>
      <c r="V1130" s="113" t="s">
        <v>5256</v>
      </c>
      <c r="W1130" s="113" t="s">
        <v>5257</v>
      </c>
      <c r="X1130" s="112" t="b">
        <v>1</v>
      </c>
      <c r="Y1130" s="112" t="s">
        <v>1118</v>
      </c>
    </row>
    <row r="1131" spans="1:25" ht="14.6" hidden="1" x14ac:dyDescent="0.4">
      <c r="A1131" s="113" t="s">
        <v>495</v>
      </c>
      <c r="B1131" s="113" t="s">
        <v>496</v>
      </c>
      <c r="C1131" s="113" t="s">
        <v>496</v>
      </c>
      <c r="D1131" s="112" t="b">
        <f t="shared" si="17"/>
        <v>1</v>
      </c>
      <c r="E1131" s="113" t="s">
        <v>3106</v>
      </c>
      <c r="F1131" s="113" t="s">
        <v>1258</v>
      </c>
      <c r="G1131" s="113" t="s">
        <v>1711</v>
      </c>
      <c r="H1131" s="113" t="s">
        <v>3395</v>
      </c>
      <c r="I1131" s="113" t="s">
        <v>4309</v>
      </c>
      <c r="J1131" s="113" t="s">
        <v>1258</v>
      </c>
      <c r="K1131" s="113" t="s">
        <v>1711</v>
      </c>
      <c r="L1131" s="113" t="s">
        <v>3395</v>
      </c>
      <c r="M1131" s="113" t="s">
        <v>1714</v>
      </c>
      <c r="N1131" s="113" t="s">
        <v>3108</v>
      </c>
      <c r="O1131" s="113" t="s">
        <v>2736</v>
      </c>
      <c r="P1131" s="113" t="s">
        <v>2736</v>
      </c>
      <c r="Q1131" s="113" t="s">
        <v>5258</v>
      </c>
      <c r="R1131" s="113" t="s">
        <v>5259</v>
      </c>
      <c r="S1131" s="114">
        <v>43221</v>
      </c>
      <c r="U1131" s="114">
        <v>43215.616218634299</v>
      </c>
      <c r="V1131" s="113" t="s">
        <v>4311</v>
      </c>
      <c r="W1131" s="113"/>
      <c r="X1131" s="112" t="b">
        <v>0</v>
      </c>
      <c r="Y1131" s="117" t="s">
        <v>1054</v>
      </c>
    </row>
    <row r="1132" spans="1:25" ht="14.6" hidden="1" x14ac:dyDescent="0.4">
      <c r="A1132" s="113" t="s">
        <v>475</v>
      </c>
      <c r="B1132" s="113" t="s">
        <v>476</v>
      </c>
      <c r="C1132" s="113" t="s">
        <v>476</v>
      </c>
      <c r="D1132" s="112" t="b">
        <f t="shared" si="17"/>
        <v>1</v>
      </c>
      <c r="E1132" s="113" t="s">
        <v>3106</v>
      </c>
      <c r="F1132" s="113" t="s">
        <v>1367</v>
      </c>
      <c r="G1132" s="113" t="s">
        <v>1368</v>
      </c>
      <c r="H1132" s="113" t="s">
        <v>5260</v>
      </c>
      <c r="I1132" s="113" t="s">
        <v>5261</v>
      </c>
      <c r="J1132" s="113" t="s">
        <v>1367</v>
      </c>
      <c r="K1132" s="113" t="s">
        <v>1368</v>
      </c>
      <c r="L1132" s="113" t="s">
        <v>4623</v>
      </c>
      <c r="M1132" s="113" t="s">
        <v>1701</v>
      </c>
      <c r="N1132" s="113" t="s">
        <v>3108</v>
      </c>
      <c r="O1132" s="113" t="s">
        <v>2736</v>
      </c>
      <c r="P1132" s="113" t="s">
        <v>2736</v>
      </c>
      <c r="Q1132" s="113" t="s">
        <v>5258</v>
      </c>
      <c r="R1132" s="113" t="s">
        <v>5262</v>
      </c>
      <c r="S1132" s="114">
        <v>43221</v>
      </c>
      <c r="U1132" s="114">
        <v>43215.6069053588</v>
      </c>
      <c r="V1132" s="113" t="s">
        <v>5263</v>
      </c>
      <c r="W1132" s="113" t="s">
        <v>5264</v>
      </c>
      <c r="X1132" s="112" t="b">
        <v>0</v>
      </c>
      <c r="Y1132" s="117" t="s">
        <v>1054</v>
      </c>
    </row>
    <row r="1133" spans="1:25" ht="14.6" hidden="1" x14ac:dyDescent="0.4">
      <c r="A1133" s="113" t="s">
        <v>867</v>
      </c>
      <c r="B1133" s="113" t="s">
        <v>868</v>
      </c>
      <c r="C1133" s="113" t="s">
        <v>868</v>
      </c>
      <c r="D1133" s="112" t="b">
        <f t="shared" si="17"/>
        <v>1</v>
      </c>
      <c r="E1133" s="113" t="s">
        <v>3106</v>
      </c>
      <c r="F1133" s="113" t="s">
        <v>1160</v>
      </c>
      <c r="G1133" s="113" t="s">
        <v>1163</v>
      </c>
      <c r="H1133" s="113" t="s">
        <v>3230</v>
      </c>
      <c r="I1133" s="113" t="s">
        <v>5265</v>
      </c>
      <c r="J1133" s="113" t="s">
        <v>1160</v>
      </c>
      <c r="K1133" s="113" t="s">
        <v>1161</v>
      </c>
      <c r="L1133" s="113" t="s">
        <v>3132</v>
      </c>
      <c r="M1133" s="113" t="s">
        <v>2173</v>
      </c>
      <c r="N1133" s="113" t="s">
        <v>3108</v>
      </c>
      <c r="O1133" s="113" t="s">
        <v>2736</v>
      </c>
      <c r="P1133" s="113" t="s">
        <v>2736</v>
      </c>
      <c r="Q1133" s="113" t="s">
        <v>3106</v>
      </c>
      <c r="R1133" s="113" t="s">
        <v>5266</v>
      </c>
      <c r="S1133" s="114">
        <v>43221</v>
      </c>
      <c r="U1133" s="114">
        <v>43215.600993634303</v>
      </c>
      <c r="V1133" s="113"/>
      <c r="W1133" s="113" t="s">
        <v>5267</v>
      </c>
      <c r="X1133" s="112" t="b">
        <v>1</v>
      </c>
      <c r="Y1133" s="112" t="s">
        <v>1118</v>
      </c>
    </row>
    <row r="1134" spans="1:25" ht="14.6" hidden="1" x14ac:dyDescent="0.4">
      <c r="A1134" s="113" t="s">
        <v>319</v>
      </c>
      <c r="B1134" s="113" t="s">
        <v>320</v>
      </c>
      <c r="C1134" s="113" t="s">
        <v>320</v>
      </c>
      <c r="D1134" s="112" t="b">
        <f t="shared" si="17"/>
        <v>1</v>
      </c>
      <c r="E1134" s="113" t="s">
        <v>3106</v>
      </c>
      <c r="F1134" s="113" t="s">
        <v>1258</v>
      </c>
      <c r="G1134" s="113" t="s">
        <v>1259</v>
      </c>
      <c r="H1134" s="113" t="s">
        <v>3115</v>
      </c>
      <c r="I1134" s="113" t="s">
        <v>5268</v>
      </c>
      <c r="J1134" s="113" t="s">
        <v>1258</v>
      </c>
      <c r="K1134" s="113" t="s">
        <v>1259</v>
      </c>
      <c r="L1134" s="113" t="s">
        <v>3115</v>
      </c>
      <c r="M1134" s="113" t="s">
        <v>1525</v>
      </c>
      <c r="N1134" s="113" t="s">
        <v>3108</v>
      </c>
      <c r="O1134" s="113" t="s">
        <v>2736</v>
      </c>
      <c r="P1134" s="113" t="s">
        <v>2736</v>
      </c>
      <c r="Q1134" s="113" t="s">
        <v>3106</v>
      </c>
      <c r="R1134" s="113" t="s">
        <v>5269</v>
      </c>
      <c r="S1134" s="114">
        <v>43221</v>
      </c>
      <c r="U1134" s="114">
        <v>43215.595714386604</v>
      </c>
      <c r="V1134" s="113" t="s">
        <v>5270</v>
      </c>
      <c r="W1134" s="113" t="s">
        <v>5271</v>
      </c>
      <c r="X1134" s="112" t="b">
        <v>1</v>
      </c>
      <c r="Y1134" s="112" t="s">
        <v>1118</v>
      </c>
    </row>
    <row r="1135" spans="1:25" ht="14.6" hidden="1" x14ac:dyDescent="0.4">
      <c r="A1135" s="113" t="s">
        <v>305</v>
      </c>
      <c r="B1135" s="113" t="s">
        <v>306</v>
      </c>
      <c r="C1135" s="113" t="s">
        <v>306</v>
      </c>
      <c r="D1135" s="112" t="b">
        <f t="shared" si="17"/>
        <v>1</v>
      </c>
      <c r="E1135" s="113" t="s">
        <v>3106</v>
      </c>
      <c r="F1135" s="113" t="s">
        <v>1452</v>
      </c>
      <c r="G1135" s="113" t="s">
        <v>1453</v>
      </c>
      <c r="H1135" s="113" t="s">
        <v>3143</v>
      </c>
      <c r="I1135" s="113" t="s">
        <v>4916</v>
      </c>
      <c r="J1135" s="113" t="s">
        <v>1452</v>
      </c>
      <c r="K1135" s="113" t="s">
        <v>1453</v>
      </c>
      <c r="L1135" s="113" t="s">
        <v>3143</v>
      </c>
      <c r="M1135" s="113" t="s">
        <v>1514</v>
      </c>
      <c r="N1135" s="113" t="s">
        <v>3108</v>
      </c>
      <c r="O1135" s="113" t="s">
        <v>2736</v>
      </c>
      <c r="P1135" s="113" t="s">
        <v>2736</v>
      </c>
      <c r="Q1135" s="113" t="s">
        <v>3106</v>
      </c>
      <c r="R1135" s="113" t="s">
        <v>5272</v>
      </c>
      <c r="S1135" s="114">
        <v>43221</v>
      </c>
      <c r="U1135" s="114">
        <v>43215.590141782399</v>
      </c>
      <c r="V1135" s="113" t="s">
        <v>4918</v>
      </c>
      <c r="W1135" s="113" t="s">
        <v>4919</v>
      </c>
      <c r="X1135" s="112" t="b">
        <v>1</v>
      </c>
      <c r="Y1135" s="117" t="s">
        <v>1054</v>
      </c>
    </row>
    <row r="1136" spans="1:25" ht="14.6" hidden="1" x14ac:dyDescent="0.4">
      <c r="A1136" s="113" t="s">
        <v>940</v>
      </c>
      <c r="B1136" s="113" t="s">
        <v>941</v>
      </c>
      <c r="C1136" s="113" t="s">
        <v>941</v>
      </c>
      <c r="D1136" s="112" t="b">
        <f t="shared" si="17"/>
        <v>1</v>
      </c>
      <c r="E1136" s="113" t="s">
        <v>3106</v>
      </c>
      <c r="F1136" s="113" t="s">
        <v>1591</v>
      </c>
      <c r="G1136" s="113" t="s">
        <v>1592</v>
      </c>
      <c r="H1136" s="113" t="s">
        <v>3713</v>
      </c>
      <c r="I1136" s="113" t="s">
        <v>2234</v>
      </c>
      <c r="J1136" s="113" t="s">
        <v>1591</v>
      </c>
      <c r="K1136" s="113" t="s">
        <v>1592</v>
      </c>
      <c r="L1136" s="113" t="s">
        <v>3713</v>
      </c>
      <c r="M1136" s="113" t="s">
        <v>2234</v>
      </c>
      <c r="N1136" s="113" t="s">
        <v>3108</v>
      </c>
      <c r="O1136" s="113" t="s">
        <v>2736</v>
      </c>
      <c r="P1136" s="113" t="s">
        <v>2736</v>
      </c>
      <c r="Q1136" s="113" t="s">
        <v>3106</v>
      </c>
      <c r="R1136" s="113" t="s">
        <v>5273</v>
      </c>
      <c r="S1136" s="114">
        <v>43221</v>
      </c>
      <c r="U1136" s="114">
        <v>43215.541309294</v>
      </c>
      <c r="V1136" s="113" t="s">
        <v>4112</v>
      </c>
      <c r="W1136" s="113" t="s">
        <v>4113</v>
      </c>
      <c r="X1136" s="112" t="b">
        <v>1</v>
      </c>
      <c r="Y1136" s="117" t="s">
        <v>1054</v>
      </c>
    </row>
    <row r="1137" spans="1:25" ht="14.6" hidden="1" x14ac:dyDescent="0.4">
      <c r="A1137" s="113" t="s">
        <v>63</v>
      </c>
      <c r="B1137" s="113" t="s">
        <v>64</v>
      </c>
      <c r="C1137" s="113" t="s">
        <v>64</v>
      </c>
      <c r="D1137" s="112" t="b">
        <f t="shared" si="17"/>
        <v>1</v>
      </c>
      <c r="E1137" s="113" t="s">
        <v>3106</v>
      </c>
      <c r="F1137" s="113" t="s">
        <v>1160</v>
      </c>
      <c r="G1137" s="113" t="s">
        <v>1183</v>
      </c>
      <c r="H1137" s="113" t="s">
        <v>3113</v>
      </c>
      <c r="I1137" s="113" t="s">
        <v>3684</v>
      </c>
      <c r="J1137" s="113" t="s">
        <v>1160</v>
      </c>
      <c r="K1137" s="113" t="s">
        <v>1183</v>
      </c>
      <c r="L1137" s="113" t="s">
        <v>3113</v>
      </c>
      <c r="M1137" s="113" t="s">
        <v>1234</v>
      </c>
      <c r="N1137" s="113" t="s">
        <v>3108</v>
      </c>
      <c r="O1137" s="113" t="s">
        <v>2736</v>
      </c>
      <c r="P1137" s="113" t="s">
        <v>2736</v>
      </c>
      <c r="Q1137" s="113" t="s">
        <v>3106</v>
      </c>
      <c r="R1137" s="113" t="s">
        <v>5274</v>
      </c>
      <c r="S1137" s="114">
        <v>43221</v>
      </c>
      <c r="U1137" s="114">
        <v>43215.5221439815</v>
      </c>
      <c r="V1137" s="113" t="s">
        <v>3686</v>
      </c>
      <c r="W1137" s="113" t="s">
        <v>3687</v>
      </c>
      <c r="X1137" s="112" t="b">
        <v>1</v>
      </c>
      <c r="Y1137" s="117" t="s">
        <v>1054</v>
      </c>
    </row>
    <row r="1138" spans="1:25" ht="14.6" hidden="1" x14ac:dyDescent="0.4">
      <c r="A1138" s="113" t="s">
        <v>309</v>
      </c>
      <c r="B1138" s="113" t="s">
        <v>310</v>
      </c>
      <c r="C1138" s="113" t="s">
        <v>3651</v>
      </c>
      <c r="D1138" s="112" t="b">
        <f t="shared" si="17"/>
        <v>0</v>
      </c>
      <c r="E1138" s="113" t="s">
        <v>3106</v>
      </c>
      <c r="F1138" s="113" t="s">
        <v>1452</v>
      </c>
      <c r="G1138" s="113" t="s">
        <v>1453</v>
      </c>
      <c r="H1138" s="113" t="s">
        <v>3143</v>
      </c>
      <c r="I1138" s="113" t="s">
        <v>3652</v>
      </c>
      <c r="J1138" s="113" t="s">
        <v>1452</v>
      </c>
      <c r="K1138" s="113" t="s">
        <v>1453</v>
      </c>
      <c r="L1138" s="113" t="s">
        <v>3143</v>
      </c>
      <c r="M1138" s="113" t="s">
        <v>1518</v>
      </c>
      <c r="N1138" s="113" t="s">
        <v>3108</v>
      </c>
      <c r="O1138" s="113" t="s">
        <v>2736</v>
      </c>
      <c r="P1138" s="113" t="s">
        <v>2736</v>
      </c>
      <c r="Q1138" s="113" t="s">
        <v>3106</v>
      </c>
      <c r="R1138" s="113" t="s">
        <v>5275</v>
      </c>
      <c r="S1138" s="114">
        <v>43221</v>
      </c>
      <c r="U1138" s="114">
        <v>43215.488133020801</v>
      </c>
      <c r="V1138" s="113" t="s">
        <v>3654</v>
      </c>
      <c r="W1138" s="113" t="s">
        <v>3655</v>
      </c>
      <c r="X1138" s="112" t="b">
        <v>1</v>
      </c>
      <c r="Y1138" s="117" t="s">
        <v>1054</v>
      </c>
    </row>
    <row r="1139" spans="1:25" ht="14.6" hidden="1" x14ac:dyDescent="0.4">
      <c r="A1139" s="113" t="s">
        <v>349</v>
      </c>
      <c r="B1139" s="113" t="s">
        <v>350</v>
      </c>
      <c r="C1139" s="113" t="s">
        <v>350</v>
      </c>
      <c r="D1139" s="112" t="b">
        <f t="shared" si="17"/>
        <v>1</v>
      </c>
      <c r="E1139" s="113" t="s">
        <v>3106</v>
      </c>
      <c r="F1139" s="113" t="s">
        <v>1372</v>
      </c>
      <c r="G1139" s="113" t="s">
        <v>1459</v>
      </c>
      <c r="H1139" s="113" t="s">
        <v>3288</v>
      </c>
      <c r="I1139" s="113"/>
      <c r="J1139" s="113" t="s">
        <v>1372</v>
      </c>
      <c r="K1139" s="113" t="s">
        <v>1459</v>
      </c>
      <c r="L1139" s="113" t="s">
        <v>3288</v>
      </c>
      <c r="M1139" s="113" t="s">
        <v>1557</v>
      </c>
      <c r="N1139" s="113" t="s">
        <v>3108</v>
      </c>
      <c r="O1139" s="113" t="s">
        <v>2736</v>
      </c>
      <c r="P1139" s="113" t="s">
        <v>2736</v>
      </c>
      <c r="Q1139" s="113" t="s">
        <v>3106</v>
      </c>
      <c r="R1139" s="113" t="s">
        <v>5276</v>
      </c>
      <c r="S1139" s="114">
        <v>43221</v>
      </c>
      <c r="U1139" s="114">
        <v>43215.4723324074</v>
      </c>
      <c r="V1139" s="113" t="s">
        <v>4913</v>
      </c>
      <c r="W1139" s="113" t="s">
        <v>4914</v>
      </c>
      <c r="X1139" s="112" t="b">
        <v>1</v>
      </c>
      <c r="Y1139" s="117" t="s">
        <v>1054</v>
      </c>
    </row>
    <row r="1140" spans="1:25" ht="14.6" hidden="1" x14ac:dyDescent="0.4">
      <c r="A1140" s="113" t="s">
        <v>181</v>
      </c>
      <c r="B1140" s="113" t="s">
        <v>182</v>
      </c>
      <c r="C1140" s="113" t="s">
        <v>182</v>
      </c>
      <c r="D1140" s="112" t="b">
        <f t="shared" si="17"/>
        <v>1</v>
      </c>
      <c r="E1140" s="113" t="s">
        <v>3106</v>
      </c>
      <c r="F1140" s="113" t="s">
        <v>1372</v>
      </c>
      <c r="G1140" s="113" t="s">
        <v>1373</v>
      </c>
      <c r="H1140" s="113" t="s">
        <v>4255</v>
      </c>
      <c r="I1140" s="113" t="s">
        <v>5077</v>
      </c>
      <c r="J1140" s="113" t="s">
        <v>1372</v>
      </c>
      <c r="K1140" s="113" t="s">
        <v>1373</v>
      </c>
      <c r="L1140" s="113" t="s">
        <v>4255</v>
      </c>
      <c r="M1140" s="113" t="s">
        <v>1374</v>
      </c>
      <c r="N1140" s="113" t="s">
        <v>3108</v>
      </c>
      <c r="O1140" s="113" t="s">
        <v>2736</v>
      </c>
      <c r="P1140" s="113" t="s">
        <v>2736</v>
      </c>
      <c r="Q1140" s="113" t="s">
        <v>5258</v>
      </c>
      <c r="R1140" s="113" t="s">
        <v>5277</v>
      </c>
      <c r="S1140" s="114">
        <v>43221</v>
      </c>
      <c r="U1140" s="114">
        <v>43215.442106446797</v>
      </c>
      <c r="V1140" s="113" t="s">
        <v>5079</v>
      </c>
      <c r="W1140" s="113" t="s">
        <v>5080</v>
      </c>
      <c r="X1140" s="112" t="b">
        <v>0</v>
      </c>
      <c r="Y1140" s="112" t="s">
        <v>1118</v>
      </c>
    </row>
    <row r="1141" spans="1:25" ht="14.6" hidden="1" x14ac:dyDescent="0.4">
      <c r="A1141" s="113" t="s">
        <v>917</v>
      </c>
      <c r="B1141" s="113" t="s">
        <v>918</v>
      </c>
      <c r="C1141" s="113" t="s">
        <v>918</v>
      </c>
      <c r="D1141" s="112" t="b">
        <f t="shared" si="17"/>
        <v>1</v>
      </c>
      <c r="E1141" s="113" t="s">
        <v>3106</v>
      </c>
      <c r="F1141" s="113" t="s">
        <v>1196</v>
      </c>
      <c r="G1141" s="113" t="s">
        <v>1477</v>
      </c>
      <c r="H1141" s="113" t="s">
        <v>3513</v>
      </c>
      <c r="I1141" s="113" t="s">
        <v>2214</v>
      </c>
      <c r="J1141" s="113" t="s">
        <v>1196</v>
      </c>
      <c r="K1141" s="113" t="s">
        <v>1477</v>
      </c>
      <c r="L1141" s="113" t="s">
        <v>3513</v>
      </c>
      <c r="M1141" s="113" t="s">
        <v>2214</v>
      </c>
      <c r="N1141" s="113" t="s">
        <v>3108</v>
      </c>
      <c r="O1141" s="113" t="s">
        <v>2736</v>
      </c>
      <c r="P1141" s="113" t="s">
        <v>2736</v>
      </c>
      <c r="Q1141" s="113" t="s">
        <v>3106</v>
      </c>
      <c r="R1141" s="113" t="s">
        <v>5278</v>
      </c>
      <c r="S1141" s="114">
        <v>43221</v>
      </c>
      <c r="U1141" s="114">
        <v>43215.420525694397</v>
      </c>
      <c r="V1141" s="113" t="s">
        <v>3646</v>
      </c>
      <c r="W1141" s="113" t="s">
        <v>3647</v>
      </c>
      <c r="X1141" s="112" t="b">
        <v>1</v>
      </c>
      <c r="Y1141" s="117" t="s">
        <v>1054</v>
      </c>
    </row>
    <row r="1142" spans="1:25" ht="14.6" hidden="1" x14ac:dyDescent="0.4">
      <c r="A1142" s="113" t="s">
        <v>1015</v>
      </c>
      <c r="B1142" s="113" t="s">
        <v>1016</v>
      </c>
      <c r="C1142" s="113" t="s">
        <v>1016</v>
      </c>
      <c r="D1142" s="112" t="b">
        <f t="shared" si="17"/>
        <v>1</v>
      </c>
      <c r="E1142" s="113" t="s">
        <v>3106</v>
      </c>
      <c r="F1142" s="113" t="s">
        <v>1396</v>
      </c>
      <c r="G1142" s="113" t="s">
        <v>1397</v>
      </c>
      <c r="H1142" s="113" t="s">
        <v>3176</v>
      </c>
      <c r="I1142" s="113" t="s">
        <v>3737</v>
      </c>
      <c r="J1142" s="113" t="s">
        <v>1396</v>
      </c>
      <c r="K1142" s="113" t="s">
        <v>1397</v>
      </c>
      <c r="L1142" s="113" t="s">
        <v>3176</v>
      </c>
      <c r="M1142" s="113" t="s">
        <v>2289</v>
      </c>
      <c r="N1142" s="113" t="s">
        <v>3108</v>
      </c>
      <c r="O1142" s="113" t="s">
        <v>2736</v>
      </c>
      <c r="P1142" s="113" t="s">
        <v>2736</v>
      </c>
      <c r="Q1142" s="113" t="s">
        <v>3106</v>
      </c>
      <c r="R1142" s="113" t="s">
        <v>5279</v>
      </c>
      <c r="S1142" s="114">
        <v>43221</v>
      </c>
      <c r="U1142" s="114">
        <v>43215.420084490703</v>
      </c>
      <c r="V1142" s="113" t="s">
        <v>3739</v>
      </c>
      <c r="W1142" s="113" t="s">
        <v>3740</v>
      </c>
      <c r="X1142" s="112" t="b">
        <v>1</v>
      </c>
      <c r="Y1142" s="112" t="s">
        <v>1118</v>
      </c>
    </row>
    <row r="1143" spans="1:25" ht="14.6" hidden="1" x14ac:dyDescent="0.4">
      <c r="A1143" s="113" t="s">
        <v>71</v>
      </c>
      <c r="B1143" s="113" t="s">
        <v>72</v>
      </c>
      <c r="C1143" s="113" t="s">
        <v>72</v>
      </c>
      <c r="D1143" s="112" t="b">
        <f t="shared" si="17"/>
        <v>1</v>
      </c>
      <c r="E1143" s="113" t="s">
        <v>3106</v>
      </c>
      <c r="F1143" s="113" t="s">
        <v>1160</v>
      </c>
      <c r="G1143" s="113" t="s">
        <v>1183</v>
      </c>
      <c r="H1143" s="113" t="s">
        <v>3113</v>
      </c>
      <c r="I1143" s="113" t="s">
        <v>4990</v>
      </c>
      <c r="J1143" s="113" t="s">
        <v>1160</v>
      </c>
      <c r="K1143" s="113" t="s">
        <v>1183</v>
      </c>
      <c r="L1143" s="113" t="s">
        <v>3113</v>
      </c>
      <c r="M1143" s="113" t="s">
        <v>1238</v>
      </c>
      <c r="N1143" s="113" t="s">
        <v>3108</v>
      </c>
      <c r="O1143" s="113" t="s">
        <v>2736</v>
      </c>
      <c r="P1143" s="113" t="s">
        <v>2736</v>
      </c>
      <c r="Q1143" s="113" t="s">
        <v>3106</v>
      </c>
      <c r="R1143" s="113" t="s">
        <v>5280</v>
      </c>
      <c r="S1143" s="114">
        <v>43221</v>
      </c>
      <c r="U1143" s="114">
        <v>43215.415065740701</v>
      </c>
      <c r="V1143" s="113" t="s">
        <v>4992</v>
      </c>
      <c r="W1143" s="113" t="s">
        <v>4993</v>
      </c>
      <c r="X1143" s="112" t="b">
        <v>1</v>
      </c>
      <c r="Y1143" s="112" t="s">
        <v>1118</v>
      </c>
    </row>
    <row r="1144" spans="1:25" ht="14.6" hidden="1" x14ac:dyDescent="0.4">
      <c r="A1144" s="113" t="s">
        <v>525</v>
      </c>
      <c r="B1144" s="113" t="s">
        <v>526</v>
      </c>
      <c r="C1144" s="113" t="s">
        <v>3606</v>
      </c>
      <c r="D1144" s="112" t="b">
        <f t="shared" si="17"/>
        <v>0</v>
      </c>
      <c r="E1144" s="113" t="s">
        <v>3106</v>
      </c>
      <c r="F1144" s="113" t="s">
        <v>1396</v>
      </c>
      <c r="G1144" s="113" t="s">
        <v>1397</v>
      </c>
      <c r="H1144" s="113" t="s">
        <v>3176</v>
      </c>
      <c r="I1144" s="113" t="s">
        <v>3607</v>
      </c>
      <c r="J1144" s="113" t="s">
        <v>1396</v>
      </c>
      <c r="K1144" s="113" t="s">
        <v>1397</v>
      </c>
      <c r="L1144" s="113" t="s">
        <v>3176</v>
      </c>
      <c r="M1144" s="113" t="s">
        <v>1737</v>
      </c>
      <c r="N1144" s="113" t="s">
        <v>3108</v>
      </c>
      <c r="O1144" s="113" t="s">
        <v>2736</v>
      </c>
      <c r="P1144" s="113" t="s">
        <v>2736</v>
      </c>
      <c r="Q1144" s="113" t="s">
        <v>3106</v>
      </c>
      <c r="R1144" s="113" t="s">
        <v>5281</v>
      </c>
      <c r="S1144" s="114">
        <v>43221</v>
      </c>
      <c r="U1144" s="114">
        <v>43215.4128319097</v>
      </c>
      <c r="V1144" s="113" t="s">
        <v>3609</v>
      </c>
      <c r="W1144" s="113" t="s">
        <v>3610</v>
      </c>
      <c r="X1144" s="112" t="b">
        <v>1</v>
      </c>
      <c r="Y1144" s="117" t="s">
        <v>1054</v>
      </c>
    </row>
    <row r="1145" spans="1:25" ht="14.6" hidden="1" x14ac:dyDescent="0.4">
      <c r="A1145" s="113" t="s">
        <v>485</v>
      </c>
      <c r="B1145" s="113" t="s">
        <v>486</v>
      </c>
      <c r="C1145" s="113" t="s">
        <v>486</v>
      </c>
      <c r="D1145" s="112" t="b">
        <f t="shared" si="17"/>
        <v>1</v>
      </c>
      <c r="E1145" s="113" t="s">
        <v>3106</v>
      </c>
      <c r="F1145" s="113" t="s">
        <v>1258</v>
      </c>
      <c r="G1145" s="113" t="s">
        <v>1707</v>
      </c>
      <c r="H1145" s="113" t="s">
        <v>3400</v>
      </c>
      <c r="I1145" s="113" t="s">
        <v>5282</v>
      </c>
      <c r="J1145" s="113" t="s">
        <v>1258</v>
      </c>
      <c r="K1145" s="113" t="s">
        <v>1707</v>
      </c>
      <c r="L1145" s="113" t="s">
        <v>3400</v>
      </c>
      <c r="M1145" s="113" t="s">
        <v>1708</v>
      </c>
      <c r="N1145" s="113" t="s">
        <v>3108</v>
      </c>
      <c r="O1145" s="113" t="s">
        <v>2736</v>
      </c>
      <c r="P1145" s="113" t="s">
        <v>2736</v>
      </c>
      <c r="Q1145" s="113" t="s">
        <v>3106</v>
      </c>
      <c r="R1145" s="113" t="s">
        <v>5283</v>
      </c>
      <c r="S1145" s="114">
        <v>43221</v>
      </c>
      <c r="U1145" s="114">
        <v>43214.761135069399</v>
      </c>
      <c r="V1145" s="113" t="s">
        <v>5284</v>
      </c>
      <c r="W1145" s="113" t="s">
        <v>5285</v>
      </c>
      <c r="X1145" s="112" t="b">
        <v>1</v>
      </c>
      <c r="Y1145" s="112" t="s">
        <v>1118</v>
      </c>
    </row>
    <row r="1146" spans="1:25" ht="14.6" hidden="1" x14ac:dyDescent="0.4">
      <c r="A1146" s="113" t="s">
        <v>705</v>
      </c>
      <c r="B1146" s="113" t="s">
        <v>710</v>
      </c>
      <c r="C1146" s="113" t="s">
        <v>707</v>
      </c>
      <c r="D1146" s="112" t="b">
        <f t="shared" si="17"/>
        <v>0</v>
      </c>
      <c r="E1146" s="113" t="s">
        <v>3106</v>
      </c>
      <c r="F1146" s="113" t="s">
        <v>1160</v>
      </c>
      <c r="G1146" s="113" t="s">
        <v>1246</v>
      </c>
      <c r="H1146" s="113" t="s">
        <v>3107</v>
      </c>
      <c r="I1146" s="113" t="s">
        <v>3347</v>
      </c>
      <c r="J1146" s="113" t="s">
        <v>1639</v>
      </c>
      <c r="K1146" s="113" t="s">
        <v>1684</v>
      </c>
      <c r="L1146" s="113" t="s">
        <v>3183</v>
      </c>
      <c r="M1146" s="113" t="s">
        <v>2030</v>
      </c>
      <c r="N1146" s="113" t="s">
        <v>3108</v>
      </c>
      <c r="O1146" s="113" t="s">
        <v>2736</v>
      </c>
      <c r="P1146" s="113" t="s">
        <v>2736</v>
      </c>
      <c r="Q1146" s="113" t="s">
        <v>3106</v>
      </c>
      <c r="R1146" s="113" t="s">
        <v>5286</v>
      </c>
      <c r="S1146" s="114">
        <v>43221</v>
      </c>
      <c r="U1146" s="114">
        <v>43214.746072256901</v>
      </c>
      <c r="V1146" s="113" t="s">
        <v>3350</v>
      </c>
      <c r="W1146" s="113" t="s">
        <v>3351</v>
      </c>
      <c r="X1146" s="112" t="b">
        <v>1</v>
      </c>
      <c r="Y1146" s="117" t="s">
        <v>1054</v>
      </c>
    </row>
    <row r="1147" spans="1:25" ht="14.6" hidden="1" x14ac:dyDescent="0.4">
      <c r="A1147" s="113" t="s">
        <v>705</v>
      </c>
      <c r="B1147" s="113" t="s">
        <v>706</v>
      </c>
      <c r="C1147" s="113" t="s">
        <v>707</v>
      </c>
      <c r="D1147" s="112" t="b">
        <f t="shared" si="17"/>
        <v>0</v>
      </c>
      <c r="E1147" s="113" t="s">
        <v>3106</v>
      </c>
      <c r="F1147" s="113" t="s">
        <v>1160</v>
      </c>
      <c r="G1147" s="113" t="s">
        <v>1246</v>
      </c>
      <c r="H1147" s="113" t="s">
        <v>3107</v>
      </c>
      <c r="I1147" s="113" t="s">
        <v>3347</v>
      </c>
      <c r="J1147" s="113" t="s">
        <v>1639</v>
      </c>
      <c r="K1147" s="113" t="s">
        <v>1705</v>
      </c>
      <c r="L1147" s="113" t="s">
        <v>3815</v>
      </c>
      <c r="M1147" s="113" t="s">
        <v>2028</v>
      </c>
      <c r="N1147" s="113" t="s">
        <v>3108</v>
      </c>
      <c r="O1147" s="113" t="s">
        <v>2736</v>
      </c>
      <c r="P1147" s="113" t="s">
        <v>2736</v>
      </c>
      <c r="Q1147" s="113" t="s">
        <v>3106</v>
      </c>
      <c r="R1147" s="113" t="s">
        <v>5287</v>
      </c>
      <c r="S1147" s="114">
        <v>43221</v>
      </c>
      <c r="U1147" s="114">
        <v>43214.743508252301</v>
      </c>
      <c r="V1147" s="113" t="s">
        <v>3350</v>
      </c>
      <c r="W1147" s="113" t="s">
        <v>3351</v>
      </c>
      <c r="X1147" s="112" t="b">
        <v>1</v>
      </c>
      <c r="Y1147" s="117" t="s">
        <v>1054</v>
      </c>
    </row>
    <row r="1148" spans="1:25" ht="14.6" hidden="1" x14ac:dyDescent="0.4">
      <c r="A1148" s="113" t="s">
        <v>705</v>
      </c>
      <c r="B1148" s="113" t="s">
        <v>708</v>
      </c>
      <c r="C1148" s="113" t="s">
        <v>707</v>
      </c>
      <c r="D1148" s="112" t="b">
        <f t="shared" si="17"/>
        <v>0</v>
      </c>
      <c r="E1148" s="113" t="s">
        <v>3106</v>
      </c>
      <c r="F1148" s="113" t="s">
        <v>1160</v>
      </c>
      <c r="G1148" s="113" t="s">
        <v>1246</v>
      </c>
      <c r="H1148" s="113" t="s">
        <v>3107</v>
      </c>
      <c r="I1148" s="113" t="s">
        <v>3347</v>
      </c>
      <c r="J1148" s="113" t="s">
        <v>1372</v>
      </c>
      <c r="K1148" s="113" t="s">
        <v>1373</v>
      </c>
      <c r="L1148" s="113" t="s">
        <v>4255</v>
      </c>
      <c r="M1148" s="113" t="s">
        <v>2032</v>
      </c>
      <c r="N1148" s="113" t="s">
        <v>3108</v>
      </c>
      <c r="O1148" s="113" t="s">
        <v>2736</v>
      </c>
      <c r="P1148" s="113" t="s">
        <v>2736</v>
      </c>
      <c r="Q1148" s="113" t="s">
        <v>3106</v>
      </c>
      <c r="R1148" s="113" t="s">
        <v>5288</v>
      </c>
      <c r="S1148" s="114">
        <v>43221</v>
      </c>
      <c r="U1148" s="114">
        <v>43214.738499502302</v>
      </c>
      <c r="V1148" s="113" t="s">
        <v>3350</v>
      </c>
      <c r="W1148" s="113" t="s">
        <v>3351</v>
      </c>
      <c r="X1148" s="112" t="b">
        <v>1</v>
      </c>
      <c r="Y1148" s="117" t="s">
        <v>1054</v>
      </c>
    </row>
    <row r="1149" spans="1:25" ht="14.6" hidden="1" x14ac:dyDescent="0.4">
      <c r="A1149" s="113" t="s">
        <v>491</v>
      </c>
      <c r="B1149" s="113" t="s">
        <v>492</v>
      </c>
      <c r="C1149" s="113" t="s">
        <v>492</v>
      </c>
      <c r="D1149" s="112" t="b">
        <f t="shared" si="17"/>
        <v>1</v>
      </c>
      <c r="E1149" s="113" t="s">
        <v>3106</v>
      </c>
      <c r="F1149" s="113" t="s">
        <v>1258</v>
      </c>
      <c r="G1149" s="113" t="s">
        <v>1711</v>
      </c>
      <c r="H1149" s="113" t="s">
        <v>4739</v>
      </c>
      <c r="I1149" s="113" t="s">
        <v>5044</v>
      </c>
      <c r="J1149" s="113" t="s">
        <v>1258</v>
      </c>
      <c r="K1149" s="113" t="s">
        <v>1711</v>
      </c>
      <c r="L1149" s="113" t="s">
        <v>3395</v>
      </c>
      <c r="M1149" s="113" t="s">
        <v>1712</v>
      </c>
      <c r="N1149" s="113" t="s">
        <v>3108</v>
      </c>
      <c r="O1149" s="113" t="s">
        <v>2736</v>
      </c>
      <c r="P1149" s="113" t="s">
        <v>2736</v>
      </c>
      <c r="Q1149" s="113" t="s">
        <v>3106</v>
      </c>
      <c r="R1149" s="113" t="s">
        <v>5289</v>
      </c>
      <c r="S1149" s="114">
        <v>43221</v>
      </c>
      <c r="U1149" s="114">
        <v>43214.729888078698</v>
      </c>
      <c r="V1149" s="113" t="s">
        <v>5046</v>
      </c>
      <c r="W1149" s="113" t="s">
        <v>4858</v>
      </c>
      <c r="X1149" s="112" t="b">
        <v>1</v>
      </c>
      <c r="Y1149" s="117" t="s">
        <v>1054</v>
      </c>
    </row>
    <row r="1150" spans="1:25" ht="14.6" hidden="1" x14ac:dyDescent="0.4">
      <c r="A1150" s="113" t="s">
        <v>37</v>
      </c>
      <c r="B1150" s="113" t="s">
        <v>38</v>
      </c>
      <c r="C1150" s="113" t="s">
        <v>38</v>
      </c>
      <c r="D1150" s="112" t="b">
        <f t="shared" si="17"/>
        <v>1</v>
      </c>
      <c r="E1150" s="113" t="s">
        <v>3106</v>
      </c>
      <c r="F1150" s="113" t="s">
        <v>1160</v>
      </c>
      <c r="G1150" s="113" t="s">
        <v>1183</v>
      </c>
      <c r="H1150" s="113" t="s">
        <v>3113</v>
      </c>
      <c r="I1150" s="113" t="s">
        <v>4186</v>
      </c>
      <c r="J1150" s="113" t="s">
        <v>1160</v>
      </c>
      <c r="K1150" s="113" t="s">
        <v>1183</v>
      </c>
      <c r="L1150" s="113" t="s">
        <v>3113</v>
      </c>
      <c r="M1150" s="113" t="s">
        <v>1205</v>
      </c>
      <c r="N1150" s="113" t="s">
        <v>3108</v>
      </c>
      <c r="O1150" s="113" t="s">
        <v>2736</v>
      </c>
      <c r="P1150" s="113" t="s">
        <v>2736</v>
      </c>
      <c r="Q1150" s="113" t="s">
        <v>3106</v>
      </c>
      <c r="R1150" s="113" t="s">
        <v>5290</v>
      </c>
      <c r="S1150" s="114">
        <v>43221</v>
      </c>
      <c r="U1150" s="114">
        <v>43214.723639895798</v>
      </c>
      <c r="V1150" s="113" t="s">
        <v>4188</v>
      </c>
      <c r="W1150" s="113" t="s">
        <v>4189</v>
      </c>
      <c r="X1150" s="112" t="b">
        <v>1</v>
      </c>
      <c r="Y1150" s="112" t="s">
        <v>1118</v>
      </c>
    </row>
    <row r="1151" spans="1:25" ht="14.6" hidden="1" x14ac:dyDescent="0.4">
      <c r="A1151" s="113" t="s">
        <v>295</v>
      </c>
      <c r="B1151" s="113" t="s">
        <v>296</v>
      </c>
      <c r="C1151" s="113" t="s">
        <v>296</v>
      </c>
      <c r="D1151" s="112" t="b">
        <f t="shared" si="17"/>
        <v>1</v>
      </c>
      <c r="E1151" s="113" t="s">
        <v>3106</v>
      </c>
      <c r="F1151" s="113" t="s">
        <v>1452</v>
      </c>
      <c r="G1151" s="113" t="s">
        <v>1453</v>
      </c>
      <c r="H1151" s="113" t="s">
        <v>3143</v>
      </c>
      <c r="I1151" s="113" t="s">
        <v>1503</v>
      </c>
      <c r="J1151" s="113" t="s">
        <v>1452</v>
      </c>
      <c r="K1151" s="113" t="s">
        <v>1453</v>
      </c>
      <c r="L1151" s="113" t="s">
        <v>3143</v>
      </c>
      <c r="M1151" s="113" t="s">
        <v>1503</v>
      </c>
      <c r="N1151" s="113" t="s">
        <v>3108</v>
      </c>
      <c r="O1151" s="113" t="s">
        <v>2736</v>
      </c>
      <c r="P1151" s="113" t="s">
        <v>2736</v>
      </c>
      <c r="Q1151" s="113" t="s">
        <v>3106</v>
      </c>
      <c r="R1151" s="113" t="s">
        <v>5291</v>
      </c>
      <c r="S1151" s="114">
        <v>43221</v>
      </c>
      <c r="U1151" s="114">
        <v>43214.721639548603</v>
      </c>
      <c r="V1151" s="113" t="s">
        <v>4065</v>
      </c>
      <c r="W1151" s="113" t="s">
        <v>4066</v>
      </c>
      <c r="X1151" s="112" t="b">
        <v>1</v>
      </c>
      <c r="Y1151" s="112" t="s">
        <v>1118</v>
      </c>
    </row>
    <row r="1152" spans="1:25" ht="14.6" hidden="1" x14ac:dyDescent="0.4">
      <c r="A1152" s="113" t="s">
        <v>768</v>
      </c>
      <c r="B1152" s="113" t="s">
        <v>769</v>
      </c>
      <c r="C1152" s="113" t="s">
        <v>769</v>
      </c>
      <c r="D1152" s="112" t="b">
        <f t="shared" si="17"/>
        <v>1</v>
      </c>
      <c r="E1152" s="113" t="s">
        <v>3106</v>
      </c>
      <c r="F1152" s="113" t="s">
        <v>1160</v>
      </c>
      <c r="G1152" s="113" t="s">
        <v>1285</v>
      </c>
      <c r="H1152" s="113" t="s">
        <v>3236</v>
      </c>
      <c r="I1152" s="113" t="s">
        <v>3387</v>
      </c>
      <c r="J1152" s="113" t="s">
        <v>1160</v>
      </c>
      <c r="K1152" s="113" t="s">
        <v>1285</v>
      </c>
      <c r="L1152" s="113" t="s">
        <v>3236</v>
      </c>
      <c r="M1152" s="113" t="s">
        <v>2100</v>
      </c>
      <c r="N1152" s="113" t="s">
        <v>3108</v>
      </c>
      <c r="O1152" s="113" t="s">
        <v>2736</v>
      </c>
      <c r="P1152" s="113" t="s">
        <v>2736</v>
      </c>
      <c r="Q1152" s="113" t="s">
        <v>3106</v>
      </c>
      <c r="R1152" s="113" t="s">
        <v>5292</v>
      </c>
      <c r="S1152" s="114">
        <v>43221</v>
      </c>
      <c r="U1152" s="114">
        <v>43214.716549687502</v>
      </c>
      <c r="V1152" s="113" t="s">
        <v>3389</v>
      </c>
      <c r="W1152" s="113" t="s">
        <v>3390</v>
      </c>
      <c r="X1152" s="112" t="b">
        <v>1</v>
      </c>
      <c r="Y1152" s="112" t="s">
        <v>1118</v>
      </c>
    </row>
    <row r="1153" spans="1:25" ht="14.6" hidden="1" x14ac:dyDescent="0.4">
      <c r="A1153" s="113" t="s">
        <v>144</v>
      </c>
      <c r="B1153" s="113" t="s">
        <v>145</v>
      </c>
      <c r="C1153" s="113" t="s">
        <v>145</v>
      </c>
      <c r="D1153" s="112" t="b">
        <f t="shared" si="17"/>
        <v>1</v>
      </c>
      <c r="E1153" s="113" t="s">
        <v>3106</v>
      </c>
      <c r="F1153" s="113" t="s">
        <v>1160</v>
      </c>
      <c r="G1153" s="113" t="s">
        <v>1161</v>
      </c>
      <c r="H1153" s="113" t="s">
        <v>3132</v>
      </c>
      <c r="I1153" s="113"/>
      <c r="J1153" s="113" t="s">
        <v>1160</v>
      </c>
      <c r="K1153" s="113" t="s">
        <v>1161</v>
      </c>
      <c r="L1153" s="113" t="s">
        <v>3132</v>
      </c>
      <c r="M1153" s="113" t="s">
        <v>1317</v>
      </c>
      <c r="N1153" s="113" t="s">
        <v>3108</v>
      </c>
      <c r="O1153" s="113" t="s">
        <v>2736</v>
      </c>
      <c r="P1153" s="113" t="s">
        <v>2736</v>
      </c>
      <c r="Q1153" s="113" t="s">
        <v>3106</v>
      </c>
      <c r="R1153" s="113" t="s">
        <v>5293</v>
      </c>
      <c r="S1153" s="114">
        <v>43221</v>
      </c>
      <c r="U1153" s="114">
        <v>43214.7133056366</v>
      </c>
      <c r="V1153" s="113" t="s">
        <v>5294</v>
      </c>
      <c r="W1153" s="113" t="s">
        <v>5295</v>
      </c>
      <c r="X1153" s="112" t="b">
        <v>0</v>
      </c>
      <c r="Y1153" s="112" t="s">
        <v>1118</v>
      </c>
    </row>
    <row r="1154" spans="1:25" ht="14.6" hidden="1" x14ac:dyDescent="0.4">
      <c r="A1154" s="113" t="s">
        <v>962</v>
      </c>
      <c r="B1154" s="113" t="s">
        <v>963</v>
      </c>
      <c r="C1154" s="113" t="s">
        <v>4215</v>
      </c>
      <c r="D1154" s="112" t="b">
        <f t="shared" si="17"/>
        <v>0</v>
      </c>
      <c r="E1154" s="113" t="s">
        <v>3106</v>
      </c>
      <c r="F1154" s="113" t="s">
        <v>1258</v>
      </c>
      <c r="G1154" s="113" t="s">
        <v>1982</v>
      </c>
      <c r="H1154" s="113" t="s">
        <v>4216</v>
      </c>
      <c r="I1154" s="113" t="s">
        <v>2253</v>
      </c>
      <c r="J1154" s="113" t="s">
        <v>1258</v>
      </c>
      <c r="K1154" s="113" t="s">
        <v>1982</v>
      </c>
      <c r="L1154" s="113" t="s">
        <v>4216</v>
      </c>
      <c r="M1154" s="113" t="s">
        <v>2253</v>
      </c>
      <c r="N1154" s="113" t="s">
        <v>3108</v>
      </c>
      <c r="O1154" s="113" t="s">
        <v>2736</v>
      </c>
      <c r="P1154" s="113" t="s">
        <v>2736</v>
      </c>
      <c r="Q1154" s="113" t="s">
        <v>3106</v>
      </c>
      <c r="R1154" s="113" t="s">
        <v>5296</v>
      </c>
      <c r="S1154" s="114">
        <v>43221</v>
      </c>
      <c r="U1154" s="114">
        <v>43214.710585185203</v>
      </c>
      <c r="V1154" s="113" t="s">
        <v>4218</v>
      </c>
      <c r="W1154" s="113" t="s">
        <v>4219</v>
      </c>
      <c r="X1154" s="112" t="b">
        <v>1</v>
      </c>
      <c r="Y1154" s="117" t="s">
        <v>1054</v>
      </c>
    </row>
    <row r="1155" spans="1:25" ht="14.6" hidden="1" x14ac:dyDescent="0.4">
      <c r="A1155" s="113" t="s">
        <v>517</v>
      </c>
      <c r="B1155" s="113" t="s">
        <v>518</v>
      </c>
      <c r="C1155" s="113" t="s">
        <v>518</v>
      </c>
      <c r="D1155" s="112" t="b">
        <f t="shared" ref="D1155:D1218" si="18">B1155=C1155</f>
        <v>1</v>
      </c>
      <c r="E1155" s="113" t="s">
        <v>3106</v>
      </c>
      <c r="F1155" s="113" t="s">
        <v>1396</v>
      </c>
      <c r="G1155" s="113" t="s">
        <v>1397</v>
      </c>
      <c r="H1155" s="113" t="s">
        <v>3176</v>
      </c>
      <c r="I1155" s="113" t="s">
        <v>1733</v>
      </c>
      <c r="J1155" s="113" t="s">
        <v>1396</v>
      </c>
      <c r="K1155" s="113" t="s">
        <v>1397</v>
      </c>
      <c r="L1155" s="113" t="s">
        <v>3176</v>
      </c>
      <c r="M1155" s="113" t="s">
        <v>1733</v>
      </c>
      <c r="N1155" s="113" t="s">
        <v>3108</v>
      </c>
      <c r="O1155" s="113" t="s">
        <v>2736</v>
      </c>
      <c r="P1155" s="113" t="s">
        <v>2736</v>
      </c>
      <c r="Q1155" s="113" t="s">
        <v>3106</v>
      </c>
      <c r="R1155" s="113" t="s">
        <v>5297</v>
      </c>
      <c r="S1155" s="114">
        <v>43221</v>
      </c>
      <c r="U1155" s="114">
        <v>43214.708613541698</v>
      </c>
      <c r="V1155" s="113" t="s">
        <v>4712</v>
      </c>
      <c r="W1155" s="113" t="s">
        <v>4713</v>
      </c>
      <c r="X1155" s="112" t="b">
        <v>0</v>
      </c>
      <c r="Y1155" s="112" t="s">
        <v>1118</v>
      </c>
    </row>
    <row r="1156" spans="1:25" ht="14.6" hidden="1" x14ac:dyDescent="0.4">
      <c r="A1156" s="113" t="s">
        <v>586</v>
      </c>
      <c r="B1156" s="113" t="s">
        <v>587</v>
      </c>
      <c r="C1156" s="113" t="s">
        <v>587</v>
      </c>
      <c r="D1156" s="112" t="b">
        <f t="shared" si="18"/>
        <v>1</v>
      </c>
      <c r="E1156" s="113" t="s">
        <v>3106</v>
      </c>
      <c r="F1156" s="113" t="s">
        <v>1160</v>
      </c>
      <c r="G1156" s="113" t="s">
        <v>1163</v>
      </c>
      <c r="H1156" s="113" t="s">
        <v>3230</v>
      </c>
      <c r="I1156" s="113" t="s">
        <v>1402</v>
      </c>
      <c r="J1156" s="113" t="s">
        <v>1160</v>
      </c>
      <c r="K1156" s="113" t="s">
        <v>1163</v>
      </c>
      <c r="L1156" s="113" t="s">
        <v>3230</v>
      </c>
      <c r="M1156" s="113" t="s">
        <v>1402</v>
      </c>
      <c r="N1156" s="113" t="s">
        <v>3108</v>
      </c>
      <c r="O1156" s="113" t="s">
        <v>2736</v>
      </c>
      <c r="P1156" s="113" t="s">
        <v>2736</v>
      </c>
      <c r="Q1156" s="113" t="s">
        <v>3106</v>
      </c>
      <c r="R1156" s="113" t="s">
        <v>5298</v>
      </c>
      <c r="S1156" s="114">
        <v>43221</v>
      </c>
      <c r="U1156" s="114">
        <v>43214.702348067098</v>
      </c>
      <c r="V1156" s="113" t="s">
        <v>5299</v>
      </c>
      <c r="W1156" s="113" t="s">
        <v>5300</v>
      </c>
      <c r="X1156" s="112" t="b">
        <v>1</v>
      </c>
      <c r="Y1156" s="112" t="s">
        <v>1118</v>
      </c>
    </row>
    <row r="1157" spans="1:25" ht="14.6" hidden="1" x14ac:dyDescent="0.4">
      <c r="A1157" s="113" t="s">
        <v>774</v>
      </c>
      <c r="B1157" s="113" t="s">
        <v>776</v>
      </c>
      <c r="C1157" s="113" t="s">
        <v>776</v>
      </c>
      <c r="D1157" s="112" t="b">
        <f t="shared" si="18"/>
        <v>1</v>
      </c>
      <c r="E1157" s="113" t="s">
        <v>3106</v>
      </c>
      <c r="F1157" s="113" t="s">
        <v>1160</v>
      </c>
      <c r="G1157" s="113" t="s">
        <v>1161</v>
      </c>
      <c r="H1157" s="113" t="s">
        <v>3132</v>
      </c>
      <c r="I1157" s="113" t="s">
        <v>4641</v>
      </c>
      <c r="J1157" s="113" t="s">
        <v>1196</v>
      </c>
      <c r="K1157" s="113" t="s">
        <v>1657</v>
      </c>
      <c r="L1157" s="113" t="s">
        <v>3124</v>
      </c>
      <c r="M1157" s="113" t="s">
        <v>2106</v>
      </c>
      <c r="N1157" s="113" t="s">
        <v>3108</v>
      </c>
      <c r="O1157" s="113" t="s">
        <v>2736</v>
      </c>
      <c r="P1157" s="113" t="s">
        <v>2736</v>
      </c>
      <c r="Q1157" s="113" t="s">
        <v>3106</v>
      </c>
      <c r="R1157" s="113" t="s">
        <v>5301</v>
      </c>
      <c r="S1157" s="114">
        <v>43221</v>
      </c>
      <c r="U1157" s="114">
        <v>43214.700177696803</v>
      </c>
      <c r="V1157" s="113" t="s">
        <v>4643</v>
      </c>
      <c r="W1157" s="113" t="s">
        <v>4644</v>
      </c>
      <c r="X1157" s="112" t="b">
        <v>1</v>
      </c>
      <c r="Y1157" s="112" t="s">
        <v>1118</v>
      </c>
    </row>
    <row r="1158" spans="1:25" ht="14.6" hidden="1" x14ac:dyDescent="0.4">
      <c r="A1158" s="113" t="s">
        <v>988</v>
      </c>
      <c r="B1158" s="113" t="s">
        <v>989</v>
      </c>
      <c r="C1158" s="113" t="s">
        <v>989</v>
      </c>
      <c r="D1158" s="112" t="b">
        <f t="shared" si="18"/>
        <v>1</v>
      </c>
      <c r="E1158" s="113" t="s">
        <v>3106</v>
      </c>
      <c r="F1158" s="113" t="s">
        <v>1367</v>
      </c>
      <c r="G1158" s="113" t="s">
        <v>1368</v>
      </c>
      <c r="H1158" s="113" t="s">
        <v>4176</v>
      </c>
      <c r="I1158" s="113" t="s">
        <v>4177</v>
      </c>
      <c r="J1158" s="113" t="s">
        <v>1367</v>
      </c>
      <c r="K1158" s="113" t="s">
        <v>1368</v>
      </c>
      <c r="L1158" s="113" t="s">
        <v>4176</v>
      </c>
      <c r="M1158" s="113" t="s">
        <v>2266</v>
      </c>
      <c r="N1158" s="113" t="s">
        <v>3108</v>
      </c>
      <c r="O1158" s="113" t="s">
        <v>2736</v>
      </c>
      <c r="P1158" s="113" t="s">
        <v>2736</v>
      </c>
      <c r="Q1158" s="113" t="s">
        <v>3106</v>
      </c>
      <c r="R1158" s="113" t="s">
        <v>5302</v>
      </c>
      <c r="S1158" s="114">
        <v>43221</v>
      </c>
      <c r="U1158" s="114">
        <v>43214.696229976798</v>
      </c>
      <c r="V1158" s="113" t="s">
        <v>4179</v>
      </c>
      <c r="W1158" s="113" t="s">
        <v>4180</v>
      </c>
      <c r="X1158" s="112" t="b">
        <v>0</v>
      </c>
      <c r="Y1158" s="112" t="s">
        <v>1118</v>
      </c>
    </row>
    <row r="1159" spans="1:25" ht="14.6" hidden="1" x14ac:dyDescent="0.4">
      <c r="A1159" s="113" t="s">
        <v>783</v>
      </c>
      <c r="B1159" s="113" t="s">
        <v>784</v>
      </c>
      <c r="C1159" s="113" t="s">
        <v>784</v>
      </c>
      <c r="D1159" s="112" t="b">
        <f t="shared" si="18"/>
        <v>1</v>
      </c>
      <c r="E1159" s="113" t="s">
        <v>3106</v>
      </c>
      <c r="F1159" s="113" t="s">
        <v>1160</v>
      </c>
      <c r="G1159" s="113" t="s">
        <v>1183</v>
      </c>
      <c r="H1159" s="113" t="s">
        <v>3113</v>
      </c>
      <c r="I1159" s="113" t="s">
        <v>3114</v>
      </c>
      <c r="J1159" s="113" t="s">
        <v>1372</v>
      </c>
      <c r="K1159" s="113" t="s">
        <v>1703</v>
      </c>
      <c r="L1159" s="113" t="s">
        <v>4129</v>
      </c>
      <c r="M1159" s="113" t="s">
        <v>2112</v>
      </c>
      <c r="N1159" s="113" t="s">
        <v>3108</v>
      </c>
      <c r="O1159" s="113" t="s">
        <v>2736</v>
      </c>
      <c r="P1159" s="113" t="s">
        <v>2736</v>
      </c>
      <c r="Q1159" s="113" t="s">
        <v>3106</v>
      </c>
      <c r="R1159" s="113" t="s">
        <v>5303</v>
      </c>
      <c r="S1159" s="114">
        <v>43221</v>
      </c>
      <c r="U1159" s="114">
        <v>43214.689134953704</v>
      </c>
      <c r="V1159" s="113" t="s">
        <v>4131</v>
      </c>
      <c r="W1159" s="113" t="s">
        <v>4132</v>
      </c>
      <c r="X1159" s="112" t="b">
        <v>1</v>
      </c>
      <c r="Y1159" s="117" t="s">
        <v>1054</v>
      </c>
    </row>
    <row r="1160" spans="1:25" ht="14.6" hidden="1" x14ac:dyDescent="0.4">
      <c r="A1160" s="113" t="s">
        <v>417</v>
      </c>
      <c r="B1160" s="113" t="s">
        <v>418</v>
      </c>
      <c r="C1160" s="113" t="s">
        <v>3624</v>
      </c>
      <c r="D1160" s="112" t="b">
        <f t="shared" si="18"/>
        <v>0</v>
      </c>
      <c r="E1160" s="113" t="s">
        <v>3106</v>
      </c>
      <c r="F1160" s="113" t="s">
        <v>1367</v>
      </c>
      <c r="G1160" s="113" t="s">
        <v>1456</v>
      </c>
      <c r="H1160" s="113" t="s">
        <v>3215</v>
      </c>
      <c r="I1160" s="113" t="s">
        <v>3625</v>
      </c>
      <c r="J1160" s="113" t="s">
        <v>1367</v>
      </c>
      <c r="K1160" s="113" t="s">
        <v>1456</v>
      </c>
      <c r="L1160" s="113" t="s">
        <v>3215</v>
      </c>
      <c r="M1160" s="113" t="s">
        <v>1625</v>
      </c>
      <c r="N1160" s="113" t="s">
        <v>3108</v>
      </c>
      <c r="O1160" s="113" t="s">
        <v>2736</v>
      </c>
      <c r="P1160" s="113" t="s">
        <v>2736</v>
      </c>
      <c r="Q1160" s="113" t="s">
        <v>3106</v>
      </c>
      <c r="R1160" s="113" t="s">
        <v>5304</v>
      </c>
      <c r="S1160" s="114">
        <v>43221</v>
      </c>
      <c r="U1160" s="114">
        <v>43214.683379548602</v>
      </c>
      <c r="V1160" s="113" t="s">
        <v>3626</v>
      </c>
      <c r="W1160" s="113" t="s">
        <v>3627</v>
      </c>
      <c r="X1160" s="112" t="b">
        <v>1</v>
      </c>
      <c r="Y1160" s="117" t="s">
        <v>1054</v>
      </c>
    </row>
    <row r="1161" spans="1:25" ht="14.6" hidden="1" x14ac:dyDescent="0.4">
      <c r="A1161" s="113" t="s">
        <v>617</v>
      </c>
      <c r="B1161" s="113" t="s">
        <v>618</v>
      </c>
      <c r="C1161" s="113" t="s">
        <v>618</v>
      </c>
      <c r="D1161" s="112" t="b">
        <f t="shared" si="18"/>
        <v>1</v>
      </c>
      <c r="E1161" s="113" t="s">
        <v>3106</v>
      </c>
      <c r="F1161" s="113" t="s">
        <v>1160</v>
      </c>
      <c r="G1161" s="113" t="s">
        <v>1183</v>
      </c>
      <c r="H1161" s="113" t="s">
        <v>3113</v>
      </c>
      <c r="I1161" s="113" t="s">
        <v>5305</v>
      </c>
      <c r="J1161" s="113" t="s">
        <v>1160</v>
      </c>
      <c r="K1161" s="113" t="s">
        <v>1183</v>
      </c>
      <c r="L1161" s="113" t="s">
        <v>3113</v>
      </c>
      <c r="M1161" s="113" t="s">
        <v>1262</v>
      </c>
      <c r="N1161" s="113" t="s">
        <v>3108</v>
      </c>
      <c r="O1161" s="113" t="s">
        <v>2736</v>
      </c>
      <c r="P1161" s="113" t="s">
        <v>2736</v>
      </c>
      <c r="Q1161" s="113" t="s">
        <v>3106</v>
      </c>
      <c r="R1161" s="113" t="s">
        <v>5306</v>
      </c>
      <c r="S1161" s="114">
        <v>43221</v>
      </c>
      <c r="U1161" s="114">
        <v>43214.682412766197</v>
      </c>
      <c r="V1161" s="113" t="s">
        <v>5307</v>
      </c>
      <c r="W1161" s="113" t="s">
        <v>5308</v>
      </c>
      <c r="X1161" s="112" t="b">
        <v>1</v>
      </c>
      <c r="Y1161" s="112" t="s">
        <v>1118</v>
      </c>
    </row>
    <row r="1162" spans="1:25" ht="14.6" hidden="1" x14ac:dyDescent="0.4">
      <c r="A1162" s="113" t="s">
        <v>1001</v>
      </c>
      <c r="B1162" s="113" t="s">
        <v>1002</v>
      </c>
      <c r="C1162" s="113" t="s">
        <v>1002</v>
      </c>
      <c r="D1162" s="112" t="b">
        <f t="shared" si="18"/>
        <v>1</v>
      </c>
      <c r="E1162" s="113" t="s">
        <v>3106</v>
      </c>
      <c r="F1162" s="113" t="s">
        <v>1396</v>
      </c>
      <c r="G1162" s="113" t="s">
        <v>1397</v>
      </c>
      <c r="H1162" s="113" t="s">
        <v>3176</v>
      </c>
      <c r="I1162" s="113" t="s">
        <v>3569</v>
      </c>
      <c r="J1162" s="113" t="s">
        <v>1396</v>
      </c>
      <c r="K1162" s="113" t="s">
        <v>1397</v>
      </c>
      <c r="L1162" s="113" t="s">
        <v>3176</v>
      </c>
      <c r="M1162" s="113" t="s">
        <v>2279</v>
      </c>
      <c r="N1162" s="113" t="s">
        <v>3108</v>
      </c>
      <c r="O1162" s="113" t="s">
        <v>2736</v>
      </c>
      <c r="P1162" s="113" t="s">
        <v>2736</v>
      </c>
      <c r="Q1162" s="113" t="s">
        <v>3106</v>
      </c>
      <c r="R1162" s="113" t="s">
        <v>5309</v>
      </c>
      <c r="S1162" s="114">
        <v>43221</v>
      </c>
      <c r="U1162" s="114">
        <v>43214.675513738403</v>
      </c>
      <c r="V1162" s="113" t="s">
        <v>3570</v>
      </c>
      <c r="W1162" s="113" t="s">
        <v>3571</v>
      </c>
      <c r="X1162" s="112" t="b">
        <v>1</v>
      </c>
      <c r="Y1162" s="117" t="s">
        <v>1054</v>
      </c>
    </row>
    <row r="1163" spans="1:25" ht="14.6" hidden="1" x14ac:dyDescent="0.4">
      <c r="A1163" s="113" t="s">
        <v>429</v>
      </c>
      <c r="B1163" s="113" t="s">
        <v>430</v>
      </c>
      <c r="C1163" s="113" t="s">
        <v>430</v>
      </c>
      <c r="D1163" s="112" t="b">
        <f t="shared" si="18"/>
        <v>1</v>
      </c>
      <c r="E1163" s="113" t="s">
        <v>3106</v>
      </c>
      <c r="F1163" s="113" t="s">
        <v>1258</v>
      </c>
      <c r="G1163" s="113" t="s">
        <v>1644</v>
      </c>
      <c r="H1163" s="113" t="s">
        <v>3398</v>
      </c>
      <c r="I1163" s="113" t="s">
        <v>1645</v>
      </c>
      <c r="J1163" s="113" t="s">
        <v>1258</v>
      </c>
      <c r="K1163" s="113" t="s">
        <v>1644</v>
      </c>
      <c r="L1163" s="113" t="s">
        <v>3398</v>
      </c>
      <c r="M1163" s="113" t="s">
        <v>1645</v>
      </c>
      <c r="N1163" s="113" t="s">
        <v>3108</v>
      </c>
      <c r="O1163" s="113" t="s">
        <v>2736</v>
      </c>
      <c r="P1163" s="113" t="s">
        <v>2736</v>
      </c>
      <c r="Q1163" s="113" t="s">
        <v>3106</v>
      </c>
      <c r="R1163" s="113" t="s">
        <v>5310</v>
      </c>
      <c r="S1163" s="114">
        <v>43221</v>
      </c>
      <c r="U1163" s="114">
        <v>43214.665863044</v>
      </c>
      <c r="V1163" s="113" t="s">
        <v>4561</v>
      </c>
      <c r="W1163" s="113" t="s">
        <v>4562</v>
      </c>
      <c r="X1163" s="112" t="b">
        <v>0</v>
      </c>
      <c r="Y1163" s="117" t="s">
        <v>1054</v>
      </c>
    </row>
    <row r="1164" spans="1:25" ht="14.6" hidden="1" x14ac:dyDescent="0.4">
      <c r="A1164" s="113" t="s">
        <v>379</v>
      </c>
      <c r="B1164" s="113" t="s">
        <v>380</v>
      </c>
      <c r="C1164" s="113" t="s">
        <v>380</v>
      </c>
      <c r="D1164" s="112" t="b">
        <f t="shared" si="18"/>
        <v>1</v>
      </c>
      <c r="E1164" s="113" t="s">
        <v>3106</v>
      </c>
      <c r="F1164" s="113" t="s">
        <v>1258</v>
      </c>
      <c r="G1164" s="113" t="s">
        <v>1583</v>
      </c>
      <c r="H1164" s="113" t="s">
        <v>3415</v>
      </c>
      <c r="I1164" s="113" t="s">
        <v>5048</v>
      </c>
      <c r="J1164" s="113" t="s">
        <v>1258</v>
      </c>
      <c r="K1164" s="113" t="s">
        <v>1583</v>
      </c>
      <c r="L1164" s="113" t="s">
        <v>3415</v>
      </c>
      <c r="M1164" s="113" t="s">
        <v>1584</v>
      </c>
      <c r="N1164" s="113" t="s">
        <v>3108</v>
      </c>
      <c r="O1164" s="113" t="s">
        <v>2736</v>
      </c>
      <c r="P1164" s="113" t="s">
        <v>2736</v>
      </c>
      <c r="Q1164" s="113" t="s">
        <v>3106</v>
      </c>
      <c r="R1164" s="113" t="s">
        <v>5311</v>
      </c>
      <c r="S1164" s="114">
        <v>43221</v>
      </c>
      <c r="U1164" s="114">
        <v>43214.652993830998</v>
      </c>
      <c r="V1164" s="113" t="s">
        <v>5050</v>
      </c>
      <c r="W1164" s="113" t="s">
        <v>5051</v>
      </c>
      <c r="X1164" s="112" t="b">
        <v>0</v>
      </c>
      <c r="Y1164" s="129" t="s">
        <v>1101</v>
      </c>
    </row>
    <row r="1165" spans="1:25" ht="14.6" hidden="1" x14ac:dyDescent="0.4">
      <c r="A1165" s="113" t="s">
        <v>116</v>
      </c>
      <c r="B1165" s="113" t="s">
        <v>117</v>
      </c>
      <c r="C1165" s="113" t="s">
        <v>117</v>
      </c>
      <c r="D1165" s="112" t="b">
        <f t="shared" si="18"/>
        <v>1</v>
      </c>
      <c r="E1165" s="113" t="s">
        <v>3106</v>
      </c>
      <c r="F1165" s="113" t="s">
        <v>1160</v>
      </c>
      <c r="G1165" s="113" t="s">
        <v>1285</v>
      </c>
      <c r="H1165" s="113" t="s">
        <v>3236</v>
      </c>
      <c r="I1165" s="113" t="s">
        <v>5312</v>
      </c>
      <c r="J1165" s="113" t="s">
        <v>1160</v>
      </c>
      <c r="K1165" s="113" t="s">
        <v>1285</v>
      </c>
      <c r="L1165" s="113" t="s">
        <v>3236</v>
      </c>
      <c r="M1165" s="113" t="s">
        <v>1289</v>
      </c>
      <c r="N1165" s="113" t="s">
        <v>3108</v>
      </c>
      <c r="O1165" s="113" t="s">
        <v>2736</v>
      </c>
      <c r="P1165" s="113" t="s">
        <v>2736</v>
      </c>
      <c r="Q1165" s="113" t="s">
        <v>3106</v>
      </c>
      <c r="R1165" s="113" t="s">
        <v>5313</v>
      </c>
      <c r="S1165" s="114">
        <v>43221</v>
      </c>
      <c r="U1165" s="114">
        <v>43214.650271099497</v>
      </c>
      <c r="V1165" s="113" t="s">
        <v>5314</v>
      </c>
      <c r="W1165" s="113" t="s">
        <v>5315</v>
      </c>
      <c r="X1165" s="112" t="b">
        <v>0</v>
      </c>
      <c r="Y1165" s="112" t="s">
        <v>1118</v>
      </c>
    </row>
    <row r="1166" spans="1:25" ht="14.6" hidden="1" x14ac:dyDescent="0.4">
      <c r="A1166" s="113" t="s">
        <v>875</v>
      </c>
      <c r="B1166" s="113" t="s">
        <v>876</v>
      </c>
      <c r="C1166" s="113" t="s">
        <v>876</v>
      </c>
      <c r="D1166" s="112" t="b">
        <f t="shared" si="18"/>
        <v>1</v>
      </c>
      <c r="E1166" s="113" t="s">
        <v>3106</v>
      </c>
      <c r="F1166" s="113" t="s">
        <v>1452</v>
      </c>
      <c r="G1166" s="113" t="s">
        <v>1453</v>
      </c>
      <c r="H1166" s="113" t="s">
        <v>3143</v>
      </c>
      <c r="I1166" s="113" t="s">
        <v>4953</v>
      </c>
      <c r="J1166" s="113" t="s">
        <v>1452</v>
      </c>
      <c r="K1166" s="113" t="s">
        <v>1453</v>
      </c>
      <c r="L1166" s="113" t="s">
        <v>3143</v>
      </c>
      <c r="M1166" s="113" t="s">
        <v>2183</v>
      </c>
      <c r="N1166" s="113" t="s">
        <v>3108</v>
      </c>
      <c r="O1166" s="113" t="s">
        <v>2736</v>
      </c>
      <c r="P1166" s="113" t="s">
        <v>2736</v>
      </c>
      <c r="Q1166" s="113" t="s">
        <v>3106</v>
      </c>
      <c r="R1166" s="113" t="s">
        <v>5316</v>
      </c>
      <c r="S1166" s="114">
        <v>43221</v>
      </c>
      <c r="U1166" s="114">
        <v>43214.6394629977</v>
      </c>
      <c r="V1166" s="113" t="s">
        <v>4955</v>
      </c>
      <c r="W1166" s="113" t="s">
        <v>4956</v>
      </c>
      <c r="X1166" s="112" t="b">
        <v>1</v>
      </c>
      <c r="Y1166" s="112" t="s">
        <v>1118</v>
      </c>
    </row>
    <row r="1167" spans="1:25" ht="14.6" hidden="1" x14ac:dyDescent="0.4">
      <c r="A1167" s="113" t="s">
        <v>855</v>
      </c>
      <c r="B1167" s="113" t="s">
        <v>856</v>
      </c>
      <c r="C1167" s="113" t="s">
        <v>856</v>
      </c>
      <c r="D1167" s="112" t="b">
        <f t="shared" si="18"/>
        <v>1</v>
      </c>
      <c r="E1167" s="113" t="s">
        <v>3106</v>
      </c>
      <c r="F1167" s="113" t="s">
        <v>1160</v>
      </c>
      <c r="G1167" s="113" t="s">
        <v>1163</v>
      </c>
      <c r="H1167" s="113" t="s">
        <v>3230</v>
      </c>
      <c r="I1167" s="113" t="s">
        <v>5317</v>
      </c>
      <c r="J1167" s="113" t="s">
        <v>1160</v>
      </c>
      <c r="K1167" s="113" t="s">
        <v>1163</v>
      </c>
      <c r="L1167" s="113" t="s">
        <v>3230</v>
      </c>
      <c r="M1167" s="113" t="s">
        <v>2164</v>
      </c>
      <c r="N1167" s="113" t="s">
        <v>3108</v>
      </c>
      <c r="O1167" s="113" t="s">
        <v>2736</v>
      </c>
      <c r="P1167" s="113" t="s">
        <v>2736</v>
      </c>
      <c r="Q1167" s="113" t="s">
        <v>3106</v>
      </c>
      <c r="R1167" s="113" t="s">
        <v>5318</v>
      </c>
      <c r="S1167" s="114">
        <v>43221</v>
      </c>
      <c r="U1167" s="114">
        <v>43214.634848460701</v>
      </c>
      <c r="V1167" s="113" t="s">
        <v>5319</v>
      </c>
      <c r="W1167" s="113" t="s">
        <v>5320</v>
      </c>
      <c r="X1167" s="112" t="b">
        <v>1</v>
      </c>
      <c r="Y1167" s="112" t="s">
        <v>1118</v>
      </c>
    </row>
    <row r="1168" spans="1:25" ht="14.6" hidden="1" x14ac:dyDescent="0.4">
      <c r="A1168" s="113" t="s">
        <v>481</v>
      </c>
      <c r="B1168" s="113" t="s">
        <v>482</v>
      </c>
      <c r="C1168" s="113" t="s">
        <v>482</v>
      </c>
      <c r="D1168" s="112" t="b">
        <f t="shared" si="18"/>
        <v>1</v>
      </c>
      <c r="E1168" s="113" t="s">
        <v>3106</v>
      </c>
      <c r="F1168" s="113" t="s">
        <v>1372</v>
      </c>
      <c r="G1168" s="113" t="s">
        <v>1703</v>
      </c>
      <c r="H1168" s="113" t="s">
        <v>4129</v>
      </c>
      <c r="I1168" s="113" t="s">
        <v>4823</v>
      </c>
      <c r="J1168" s="113" t="s">
        <v>1372</v>
      </c>
      <c r="K1168" s="113" t="s">
        <v>1703</v>
      </c>
      <c r="L1168" s="113" t="s">
        <v>4129</v>
      </c>
      <c r="M1168" s="113" t="s">
        <v>1704</v>
      </c>
      <c r="N1168" s="113" t="s">
        <v>3108</v>
      </c>
      <c r="O1168" s="113" t="s">
        <v>2736</v>
      </c>
      <c r="P1168" s="113" t="s">
        <v>2736</v>
      </c>
      <c r="Q1168" s="113" t="s">
        <v>3106</v>
      </c>
      <c r="R1168" s="113" t="s">
        <v>5321</v>
      </c>
      <c r="S1168" s="114">
        <v>43221</v>
      </c>
      <c r="U1168" s="114">
        <v>43214.629537928202</v>
      </c>
      <c r="V1168" s="113" t="s">
        <v>4825</v>
      </c>
      <c r="W1168" s="113" t="s">
        <v>4826</v>
      </c>
      <c r="X1168" s="112" t="b">
        <v>1</v>
      </c>
      <c r="Y1168" s="117" t="s">
        <v>1054</v>
      </c>
    </row>
    <row r="1169" spans="1:25" ht="14.6" hidden="1" x14ac:dyDescent="0.4">
      <c r="A1169" s="113" t="s">
        <v>419</v>
      </c>
      <c r="B1169" s="113" t="s">
        <v>420</v>
      </c>
      <c r="C1169" s="113" t="s">
        <v>420</v>
      </c>
      <c r="D1169" s="112" t="b">
        <f t="shared" si="18"/>
        <v>1</v>
      </c>
      <c r="E1169" s="113" t="s">
        <v>3106</v>
      </c>
      <c r="F1169" s="113" t="s">
        <v>1367</v>
      </c>
      <c r="G1169" s="113" t="s">
        <v>1456</v>
      </c>
      <c r="H1169" s="113" t="s">
        <v>3215</v>
      </c>
      <c r="I1169" s="113" t="s">
        <v>1626</v>
      </c>
      <c r="J1169" s="113" t="s">
        <v>1367</v>
      </c>
      <c r="K1169" s="113" t="s">
        <v>1456</v>
      </c>
      <c r="L1169" s="113" t="s">
        <v>3215</v>
      </c>
      <c r="M1169" s="113" t="s">
        <v>1626</v>
      </c>
      <c r="N1169" s="113" t="s">
        <v>3108</v>
      </c>
      <c r="O1169" s="113" t="s">
        <v>2736</v>
      </c>
      <c r="P1169" s="113" t="s">
        <v>2736</v>
      </c>
      <c r="Q1169" s="113" t="s">
        <v>3106</v>
      </c>
      <c r="R1169" s="113" t="s">
        <v>5322</v>
      </c>
      <c r="S1169" s="114">
        <v>43221</v>
      </c>
      <c r="U1169" s="114">
        <v>43214.627578009298</v>
      </c>
      <c r="V1169" s="113" t="s">
        <v>4891</v>
      </c>
      <c r="W1169" s="113" t="s">
        <v>4892</v>
      </c>
      <c r="X1169" s="112" t="b">
        <v>1</v>
      </c>
      <c r="Y1169" s="112" t="s">
        <v>1118</v>
      </c>
    </row>
    <row r="1170" spans="1:25" ht="14.6" hidden="1" x14ac:dyDescent="0.4">
      <c r="A1170" s="113" t="s">
        <v>371</v>
      </c>
      <c r="B1170" s="113" t="s">
        <v>372</v>
      </c>
      <c r="C1170" s="113" t="s">
        <v>372</v>
      </c>
      <c r="D1170" s="112" t="b">
        <f t="shared" si="18"/>
        <v>1</v>
      </c>
      <c r="E1170" s="113" t="s">
        <v>3106</v>
      </c>
      <c r="F1170" s="113" t="s">
        <v>1452</v>
      </c>
      <c r="G1170" s="113" t="s">
        <v>1576</v>
      </c>
      <c r="H1170" s="113" t="s">
        <v>3961</v>
      </c>
      <c r="I1170" s="113" t="s">
        <v>1577</v>
      </c>
      <c r="J1170" s="113" t="s">
        <v>1452</v>
      </c>
      <c r="K1170" s="113" t="s">
        <v>1576</v>
      </c>
      <c r="L1170" s="113" t="s">
        <v>3961</v>
      </c>
      <c r="M1170" s="113" t="s">
        <v>1577</v>
      </c>
      <c r="N1170" s="113" t="s">
        <v>3108</v>
      </c>
      <c r="O1170" s="113" t="s">
        <v>2736</v>
      </c>
      <c r="P1170" s="113" t="s">
        <v>2736</v>
      </c>
      <c r="Q1170" s="113" t="s">
        <v>5258</v>
      </c>
      <c r="R1170" s="113" t="s">
        <v>5323</v>
      </c>
      <c r="S1170" s="114">
        <v>43221</v>
      </c>
      <c r="U1170" s="114">
        <v>43214.624204976797</v>
      </c>
      <c r="V1170" s="113" t="s">
        <v>4046</v>
      </c>
      <c r="W1170" s="113" t="s">
        <v>4047</v>
      </c>
      <c r="X1170" s="112" t="b">
        <v>1</v>
      </c>
      <c r="Y1170" s="117" t="s">
        <v>1054</v>
      </c>
    </row>
    <row r="1171" spans="1:25" ht="14.6" hidden="1" x14ac:dyDescent="0.4">
      <c r="A1171" s="113" t="s">
        <v>627</v>
      </c>
      <c r="B1171" s="113" t="s">
        <v>628</v>
      </c>
      <c r="C1171" s="113" t="s">
        <v>628</v>
      </c>
      <c r="D1171" s="112" t="b">
        <f t="shared" si="18"/>
        <v>1</v>
      </c>
      <c r="E1171" s="113" t="s">
        <v>3106</v>
      </c>
      <c r="F1171" s="113" t="s">
        <v>1160</v>
      </c>
      <c r="G1171" s="113" t="s">
        <v>1253</v>
      </c>
      <c r="H1171" s="113" t="s">
        <v>3207</v>
      </c>
      <c r="I1171" s="113" t="s">
        <v>5034</v>
      </c>
      <c r="J1171" s="113" t="s">
        <v>1160</v>
      </c>
      <c r="K1171" s="113" t="s">
        <v>1253</v>
      </c>
      <c r="L1171" s="113" t="s">
        <v>3207</v>
      </c>
      <c r="M1171" s="113" t="s">
        <v>1821</v>
      </c>
      <c r="N1171" s="113" t="s">
        <v>3108</v>
      </c>
      <c r="O1171" s="113" t="s">
        <v>2736</v>
      </c>
      <c r="P1171" s="113" t="s">
        <v>2736</v>
      </c>
      <c r="Q1171" s="113" t="s">
        <v>5258</v>
      </c>
      <c r="R1171" s="113" t="s">
        <v>5324</v>
      </c>
      <c r="S1171" s="114">
        <v>43221</v>
      </c>
      <c r="U1171" s="114">
        <v>43214.619931284702</v>
      </c>
      <c r="V1171" s="113" t="s">
        <v>5036</v>
      </c>
      <c r="W1171" s="113" t="s">
        <v>5037</v>
      </c>
      <c r="X1171" s="112" t="b">
        <v>0</v>
      </c>
      <c r="Y1171" s="112" t="s">
        <v>1054</v>
      </c>
    </row>
    <row r="1172" spans="1:25" ht="14.6" hidden="1" x14ac:dyDescent="0.4">
      <c r="A1172" s="113" t="s">
        <v>469</v>
      </c>
      <c r="B1172" s="113" t="s">
        <v>470</v>
      </c>
      <c r="C1172" s="113" t="s">
        <v>470</v>
      </c>
      <c r="D1172" s="112" t="b">
        <f t="shared" si="18"/>
        <v>1</v>
      </c>
      <c r="E1172" s="113" t="s">
        <v>3106</v>
      </c>
      <c r="F1172" s="113" t="s">
        <v>1258</v>
      </c>
      <c r="G1172" s="113" t="s">
        <v>1274</v>
      </c>
      <c r="H1172" s="113" t="s">
        <v>3521</v>
      </c>
      <c r="I1172" s="113" t="s">
        <v>5325</v>
      </c>
      <c r="J1172" s="113" t="s">
        <v>1258</v>
      </c>
      <c r="K1172" s="113" t="s">
        <v>1274</v>
      </c>
      <c r="L1172" s="113" t="s">
        <v>3521</v>
      </c>
      <c r="M1172" s="113" t="s">
        <v>1696</v>
      </c>
      <c r="N1172" s="113" t="s">
        <v>3108</v>
      </c>
      <c r="O1172" s="113" t="s">
        <v>2736</v>
      </c>
      <c r="P1172" s="113" t="s">
        <v>2736</v>
      </c>
      <c r="Q1172" s="113" t="s">
        <v>5258</v>
      </c>
      <c r="R1172" s="113" t="s">
        <v>5326</v>
      </c>
      <c r="S1172" s="114">
        <v>43221</v>
      </c>
      <c r="U1172" s="114">
        <v>43214.614905057897</v>
      </c>
      <c r="V1172" s="113" t="s">
        <v>5327</v>
      </c>
      <c r="W1172" s="113"/>
      <c r="X1172" s="112" t="b">
        <v>0</v>
      </c>
      <c r="Y1172" s="117" t="s">
        <v>1054</v>
      </c>
    </row>
    <row r="1173" spans="1:25" ht="14.6" hidden="1" x14ac:dyDescent="0.4">
      <c r="A1173" s="113" t="s">
        <v>13</v>
      </c>
      <c r="B1173" s="113" t="s">
        <v>14</v>
      </c>
      <c r="C1173" s="113" t="s">
        <v>14</v>
      </c>
      <c r="D1173" s="112" t="b">
        <f t="shared" si="18"/>
        <v>1</v>
      </c>
      <c r="E1173" s="113" t="s">
        <v>3106</v>
      </c>
      <c r="F1173" s="113" t="s">
        <v>1160</v>
      </c>
      <c r="G1173" s="113" t="s">
        <v>1166</v>
      </c>
      <c r="H1173" s="113" t="s">
        <v>3128</v>
      </c>
      <c r="I1173" s="113" t="s">
        <v>3531</v>
      </c>
      <c r="J1173" s="113" t="s">
        <v>1160</v>
      </c>
      <c r="K1173" s="113" t="s">
        <v>1166</v>
      </c>
      <c r="L1173" s="113" t="s">
        <v>3128</v>
      </c>
      <c r="M1173" s="113" t="s">
        <v>1172</v>
      </c>
      <c r="N1173" s="113" t="s">
        <v>3108</v>
      </c>
      <c r="O1173" s="113" t="s">
        <v>2736</v>
      </c>
      <c r="P1173" s="113" t="s">
        <v>2736</v>
      </c>
      <c r="Q1173" s="113" t="s">
        <v>3106</v>
      </c>
      <c r="R1173" s="113" t="s">
        <v>5328</v>
      </c>
      <c r="S1173" s="114">
        <v>43221</v>
      </c>
      <c r="U1173" s="114">
        <v>43214.613201967601</v>
      </c>
      <c r="V1173" s="113" t="s">
        <v>3533</v>
      </c>
      <c r="W1173" s="113" t="s">
        <v>3534</v>
      </c>
      <c r="X1173" s="112" t="b">
        <v>1</v>
      </c>
      <c r="Y1173" s="117" t="s">
        <v>1054</v>
      </c>
    </row>
    <row r="1174" spans="1:25" ht="14.6" hidden="1" x14ac:dyDescent="0.4">
      <c r="A1174" s="113" t="s">
        <v>489</v>
      </c>
      <c r="B1174" s="113" t="s">
        <v>490</v>
      </c>
      <c r="C1174" s="113" t="s">
        <v>490</v>
      </c>
      <c r="D1174" s="112" t="b">
        <f t="shared" si="18"/>
        <v>1</v>
      </c>
      <c r="E1174" s="113" t="s">
        <v>3106</v>
      </c>
      <c r="F1174" s="113" t="s">
        <v>1258</v>
      </c>
      <c r="G1174" s="113" t="s">
        <v>1707</v>
      </c>
      <c r="H1174" s="113" t="s">
        <v>3400</v>
      </c>
      <c r="I1174" s="113" t="s">
        <v>4190</v>
      </c>
      <c r="J1174" s="113" t="s">
        <v>1258</v>
      </c>
      <c r="K1174" s="113" t="s">
        <v>1707</v>
      </c>
      <c r="L1174" s="113" t="s">
        <v>3400</v>
      </c>
      <c r="M1174" s="113" t="s">
        <v>1710</v>
      </c>
      <c r="N1174" s="113" t="s">
        <v>3108</v>
      </c>
      <c r="O1174" s="113" t="s">
        <v>2736</v>
      </c>
      <c r="P1174" s="113" t="s">
        <v>2736</v>
      </c>
      <c r="Q1174" s="113" t="s">
        <v>3106</v>
      </c>
      <c r="R1174" s="113" t="s">
        <v>5329</v>
      </c>
      <c r="S1174" s="114">
        <v>43221</v>
      </c>
      <c r="U1174" s="114">
        <v>43214.606720601798</v>
      </c>
      <c r="V1174" s="113" t="s">
        <v>4192</v>
      </c>
      <c r="W1174" s="113" t="s">
        <v>4193</v>
      </c>
      <c r="X1174" s="112" t="b">
        <v>0</v>
      </c>
      <c r="Y1174" s="117" t="s">
        <v>1054</v>
      </c>
    </row>
    <row r="1175" spans="1:25" ht="14.6" hidden="1" x14ac:dyDescent="0.4">
      <c r="A1175" s="113" t="s">
        <v>1019</v>
      </c>
      <c r="B1175" s="113" t="s">
        <v>1020</v>
      </c>
      <c r="C1175" s="113" t="s">
        <v>1020</v>
      </c>
      <c r="D1175" s="112" t="b">
        <f t="shared" si="18"/>
        <v>1</v>
      </c>
      <c r="E1175" s="113" t="s">
        <v>3106</v>
      </c>
      <c r="F1175" s="113" t="s">
        <v>1396</v>
      </c>
      <c r="G1175" s="113" t="s">
        <v>1843</v>
      </c>
      <c r="H1175" s="113" t="s">
        <v>3709</v>
      </c>
      <c r="I1175" s="113" t="s">
        <v>4273</v>
      </c>
      <c r="J1175" s="113" t="s">
        <v>1396</v>
      </c>
      <c r="K1175" s="113" t="s">
        <v>1843</v>
      </c>
      <c r="L1175" s="113" t="s">
        <v>3709</v>
      </c>
      <c r="M1175" s="113" t="s">
        <v>2291</v>
      </c>
      <c r="N1175" s="113" t="s">
        <v>3108</v>
      </c>
      <c r="O1175" s="113" t="s">
        <v>2736</v>
      </c>
      <c r="P1175" s="113" t="s">
        <v>2736</v>
      </c>
      <c r="Q1175" s="113" t="s">
        <v>5258</v>
      </c>
      <c r="R1175" s="113" t="s">
        <v>5330</v>
      </c>
      <c r="S1175" s="114">
        <v>43221</v>
      </c>
      <c r="U1175" s="114">
        <v>43214.596137268498</v>
      </c>
      <c r="V1175" s="113" t="s">
        <v>4275</v>
      </c>
      <c r="W1175" s="113" t="s">
        <v>4276</v>
      </c>
      <c r="X1175" s="112" t="b">
        <v>1</v>
      </c>
      <c r="Y1175" s="117" t="s">
        <v>1054</v>
      </c>
    </row>
    <row r="1176" spans="1:25" ht="14.6" hidden="1" x14ac:dyDescent="0.4">
      <c r="A1176" s="113" t="s">
        <v>461</v>
      </c>
      <c r="B1176" s="113" t="s">
        <v>462</v>
      </c>
      <c r="C1176" s="113" t="s">
        <v>462</v>
      </c>
      <c r="D1176" s="112" t="b">
        <f t="shared" si="18"/>
        <v>1</v>
      </c>
      <c r="E1176" s="113" t="s">
        <v>3106</v>
      </c>
      <c r="F1176" s="113" t="s">
        <v>1452</v>
      </c>
      <c r="G1176" s="113" t="s">
        <v>1691</v>
      </c>
      <c r="H1176" s="113" t="s">
        <v>3509</v>
      </c>
      <c r="I1176" s="113" t="s">
        <v>3510</v>
      </c>
      <c r="J1176" s="113" t="s">
        <v>1452</v>
      </c>
      <c r="K1176" s="113" t="s">
        <v>1691</v>
      </c>
      <c r="L1176" s="113" t="s">
        <v>3509</v>
      </c>
      <c r="M1176" s="113" t="s">
        <v>1692</v>
      </c>
      <c r="N1176" s="113" t="s">
        <v>3108</v>
      </c>
      <c r="O1176" s="113" t="s">
        <v>2736</v>
      </c>
      <c r="P1176" s="113" t="s">
        <v>2736</v>
      </c>
      <c r="Q1176" s="113" t="s">
        <v>3106</v>
      </c>
      <c r="R1176" s="113" t="s">
        <v>5331</v>
      </c>
      <c r="S1176" s="114">
        <v>43221</v>
      </c>
      <c r="U1176" s="114">
        <v>43214.586951655103</v>
      </c>
      <c r="V1176" s="113" t="s">
        <v>3512</v>
      </c>
      <c r="W1176" s="113"/>
      <c r="X1176" s="112" t="b">
        <v>1</v>
      </c>
      <c r="Y1176" s="129"/>
    </row>
    <row r="1177" spans="1:25" ht="14.6" hidden="1" x14ac:dyDescent="0.4">
      <c r="A1177" s="113" t="s">
        <v>944</v>
      </c>
      <c r="B1177" s="113" t="s">
        <v>945</v>
      </c>
      <c r="C1177" s="113" t="s">
        <v>945</v>
      </c>
      <c r="D1177" s="112" t="b">
        <f t="shared" si="18"/>
        <v>1</v>
      </c>
      <c r="E1177" s="113" t="s">
        <v>3106</v>
      </c>
      <c r="F1177" s="113" t="s">
        <v>1452</v>
      </c>
      <c r="G1177" s="113" t="s">
        <v>1615</v>
      </c>
      <c r="H1177" s="113" t="s">
        <v>3872</v>
      </c>
      <c r="I1177" s="113" t="s">
        <v>4041</v>
      </c>
      <c r="J1177" s="113" t="s">
        <v>1452</v>
      </c>
      <c r="K1177" s="113" t="s">
        <v>1615</v>
      </c>
      <c r="L1177" s="113" t="s">
        <v>3872</v>
      </c>
      <c r="M1177" s="113" t="s">
        <v>2240</v>
      </c>
      <c r="N1177" s="113" t="s">
        <v>3108</v>
      </c>
      <c r="O1177" s="113" t="s">
        <v>2736</v>
      </c>
      <c r="P1177" s="113" t="s">
        <v>2736</v>
      </c>
      <c r="Q1177" s="113" t="s">
        <v>3106</v>
      </c>
      <c r="R1177" s="113" t="s">
        <v>5332</v>
      </c>
      <c r="S1177" s="114">
        <v>43221</v>
      </c>
      <c r="U1177" s="114">
        <v>43214.579408333302</v>
      </c>
      <c r="V1177" s="113" t="s">
        <v>4043</v>
      </c>
      <c r="W1177" s="113" t="s">
        <v>4044</v>
      </c>
      <c r="X1177" s="112" t="b">
        <v>1</v>
      </c>
      <c r="Y1177" s="117" t="s">
        <v>1054</v>
      </c>
    </row>
    <row r="1178" spans="1:25" ht="14.6" hidden="1" x14ac:dyDescent="0.4">
      <c r="A1178" s="113" t="s">
        <v>903</v>
      </c>
      <c r="B1178" s="113" t="s">
        <v>904</v>
      </c>
      <c r="C1178" s="113" t="s">
        <v>904</v>
      </c>
      <c r="D1178" s="112" t="b">
        <f t="shared" si="18"/>
        <v>1</v>
      </c>
      <c r="E1178" s="113" t="s">
        <v>3106</v>
      </c>
      <c r="F1178" s="113" t="s">
        <v>1452</v>
      </c>
      <c r="G1178" s="113" t="s">
        <v>1453</v>
      </c>
      <c r="H1178" s="113" t="s">
        <v>3143</v>
      </c>
      <c r="I1178" s="113" t="s">
        <v>3144</v>
      </c>
      <c r="J1178" s="113" t="s">
        <v>1452</v>
      </c>
      <c r="K1178" s="113" t="s">
        <v>1453</v>
      </c>
      <c r="L1178" s="113" t="s">
        <v>3143</v>
      </c>
      <c r="M1178" s="113" t="s">
        <v>2207</v>
      </c>
      <c r="N1178" s="113" t="s">
        <v>3108</v>
      </c>
      <c r="O1178" s="113" t="s">
        <v>2736</v>
      </c>
      <c r="P1178" s="113" t="s">
        <v>2736</v>
      </c>
      <c r="Q1178" s="113" t="s">
        <v>3106</v>
      </c>
      <c r="R1178" s="113" t="s">
        <v>5333</v>
      </c>
      <c r="S1178" s="114">
        <v>43221</v>
      </c>
      <c r="U1178" s="114">
        <v>43214.5713084491</v>
      </c>
      <c r="V1178" s="113" t="s">
        <v>3146</v>
      </c>
      <c r="W1178" s="113" t="s">
        <v>3147</v>
      </c>
      <c r="X1178" s="112" t="b">
        <v>1</v>
      </c>
      <c r="Y1178" s="117" t="s">
        <v>1054</v>
      </c>
    </row>
    <row r="1179" spans="1:25" ht="14.6" hidden="1" x14ac:dyDescent="0.4">
      <c r="A1179" s="113" t="s">
        <v>689</v>
      </c>
      <c r="B1179" s="113" t="s">
        <v>690</v>
      </c>
      <c r="C1179" s="113" t="s">
        <v>690</v>
      </c>
      <c r="D1179" s="112" t="b">
        <f t="shared" si="18"/>
        <v>1</v>
      </c>
      <c r="E1179" s="113" t="s">
        <v>3106</v>
      </c>
      <c r="F1179" s="113" t="s">
        <v>1367</v>
      </c>
      <c r="G1179" s="113" t="s">
        <v>1997</v>
      </c>
      <c r="H1179" s="113" t="s">
        <v>3284</v>
      </c>
      <c r="I1179" s="113" t="s">
        <v>1999</v>
      </c>
      <c r="J1179" s="113" t="s">
        <v>1367</v>
      </c>
      <c r="K1179" s="113" t="s">
        <v>1997</v>
      </c>
      <c r="L1179" s="113" t="s">
        <v>3284</v>
      </c>
      <c r="M1179" s="113" t="s">
        <v>1999</v>
      </c>
      <c r="N1179" s="113" t="s">
        <v>3108</v>
      </c>
      <c r="O1179" s="113" t="s">
        <v>2736</v>
      </c>
      <c r="P1179" s="113" t="s">
        <v>2736</v>
      </c>
      <c r="Q1179" s="113" t="s">
        <v>5258</v>
      </c>
      <c r="R1179" s="113" t="s">
        <v>5334</v>
      </c>
      <c r="S1179" s="114">
        <v>43221</v>
      </c>
      <c r="U1179" s="114">
        <v>43214.564277002297</v>
      </c>
      <c r="V1179" s="113" t="s">
        <v>4630</v>
      </c>
      <c r="W1179" s="113" t="s">
        <v>4631</v>
      </c>
      <c r="X1179" s="112" t="b">
        <v>1</v>
      </c>
      <c r="Y1179" s="117" t="s">
        <v>1054</v>
      </c>
    </row>
    <row r="1180" spans="1:25" ht="14.6" hidden="1" x14ac:dyDescent="0.4">
      <c r="A1180" s="113" t="s">
        <v>637</v>
      </c>
      <c r="B1180" s="113" t="s">
        <v>644</v>
      </c>
      <c r="C1180" s="113" t="s">
        <v>3543</v>
      </c>
      <c r="D1180" s="112" t="b">
        <f t="shared" si="18"/>
        <v>0</v>
      </c>
      <c r="E1180" s="113" t="s">
        <v>3106</v>
      </c>
      <c r="F1180" s="113" t="s">
        <v>1160</v>
      </c>
      <c r="G1180" s="113" t="s">
        <v>1183</v>
      </c>
      <c r="H1180" s="113" t="s">
        <v>3113</v>
      </c>
      <c r="I1180" s="113" t="s">
        <v>3114</v>
      </c>
      <c r="J1180" s="113" t="s">
        <v>1258</v>
      </c>
      <c r="K1180" s="113" t="s">
        <v>1338</v>
      </c>
      <c r="L1180" s="113" t="s">
        <v>3377</v>
      </c>
      <c r="M1180" s="113" t="s">
        <v>1834</v>
      </c>
      <c r="N1180" s="113" t="s">
        <v>3108</v>
      </c>
      <c r="O1180" s="113" t="s">
        <v>2742</v>
      </c>
      <c r="P1180" s="113" t="s">
        <v>2742</v>
      </c>
      <c r="Q1180" s="113" t="s">
        <v>3106</v>
      </c>
      <c r="R1180" s="113" t="s">
        <v>5335</v>
      </c>
      <c r="S1180" s="114">
        <v>43221</v>
      </c>
      <c r="U1180" s="114">
        <v>43214.5432451042</v>
      </c>
      <c r="V1180" s="113" t="s">
        <v>3257</v>
      </c>
      <c r="W1180" s="113" t="s">
        <v>3258</v>
      </c>
      <c r="X1180" s="112" t="b">
        <v>0</v>
      </c>
      <c r="Y1180" s="112" t="s">
        <v>1054</v>
      </c>
    </row>
    <row r="1181" spans="1:25" ht="14.6" hidden="1" x14ac:dyDescent="0.4">
      <c r="A1181" s="113" t="s">
        <v>331</v>
      </c>
      <c r="B1181" s="113" t="s">
        <v>332</v>
      </c>
      <c r="C1181" s="113" t="s">
        <v>332</v>
      </c>
      <c r="D1181" s="112" t="b">
        <f t="shared" si="18"/>
        <v>1</v>
      </c>
      <c r="E1181" s="113" t="s">
        <v>3106</v>
      </c>
      <c r="F1181" s="113" t="s">
        <v>1196</v>
      </c>
      <c r="G1181" s="113" t="s">
        <v>1477</v>
      </c>
      <c r="H1181" s="113" t="s">
        <v>3513</v>
      </c>
      <c r="I1181" s="113" t="s">
        <v>4448</v>
      </c>
      <c r="J1181" s="113" t="s">
        <v>1196</v>
      </c>
      <c r="K1181" s="113" t="s">
        <v>1477</v>
      </c>
      <c r="L1181" s="113" t="s">
        <v>3513</v>
      </c>
      <c r="M1181" s="113" t="s">
        <v>1542</v>
      </c>
      <c r="N1181" s="113" t="s">
        <v>3108</v>
      </c>
      <c r="O1181" s="113" t="s">
        <v>2736</v>
      </c>
      <c r="P1181" s="113" t="s">
        <v>2736</v>
      </c>
      <c r="Q1181" s="113" t="s">
        <v>3106</v>
      </c>
      <c r="R1181" s="113" t="s">
        <v>5336</v>
      </c>
      <c r="S1181" s="114">
        <v>43221</v>
      </c>
      <c r="U1181" s="114">
        <v>43214.538071331001</v>
      </c>
      <c r="V1181" s="113" t="s">
        <v>4450</v>
      </c>
      <c r="W1181" s="113" t="s">
        <v>4451</v>
      </c>
      <c r="X1181" s="112" t="b">
        <v>1</v>
      </c>
      <c r="Y1181" s="112" t="s">
        <v>1118</v>
      </c>
    </row>
    <row r="1182" spans="1:25" ht="14.6" hidden="1" x14ac:dyDescent="0.4">
      <c r="A1182" s="113" t="s">
        <v>637</v>
      </c>
      <c r="B1182" s="113" t="s">
        <v>647</v>
      </c>
      <c r="C1182" s="113" t="s">
        <v>3543</v>
      </c>
      <c r="D1182" s="112" t="b">
        <f t="shared" si="18"/>
        <v>0</v>
      </c>
      <c r="E1182" s="113" t="s">
        <v>3106</v>
      </c>
      <c r="F1182" s="113" t="s">
        <v>1160</v>
      </c>
      <c r="G1182" s="113" t="s">
        <v>1183</v>
      </c>
      <c r="H1182" s="113" t="s">
        <v>3113</v>
      </c>
      <c r="I1182" s="113" t="s">
        <v>3114</v>
      </c>
      <c r="J1182" s="113" t="s">
        <v>1452</v>
      </c>
      <c r="K1182" s="113" t="s">
        <v>1453</v>
      </c>
      <c r="L1182" s="113" t="s">
        <v>3143</v>
      </c>
      <c r="M1182" s="113" t="s">
        <v>1832</v>
      </c>
      <c r="N1182" s="113" t="s">
        <v>3108</v>
      </c>
      <c r="O1182" s="113" t="s">
        <v>2742</v>
      </c>
      <c r="P1182" s="113" t="s">
        <v>2742</v>
      </c>
      <c r="Q1182" s="113" t="s">
        <v>3106</v>
      </c>
      <c r="R1182" s="113" t="s">
        <v>5337</v>
      </c>
      <c r="S1182" s="114">
        <v>43221</v>
      </c>
      <c r="U1182" s="114">
        <v>43214.5309585301</v>
      </c>
      <c r="V1182" s="113" t="s">
        <v>3257</v>
      </c>
      <c r="W1182" s="113" t="s">
        <v>3258</v>
      </c>
      <c r="X1182" s="112" t="b">
        <v>0</v>
      </c>
      <c r="Y1182" s="112" t="s">
        <v>1054</v>
      </c>
    </row>
    <row r="1183" spans="1:25" ht="14.6" hidden="1" x14ac:dyDescent="0.4">
      <c r="A1183" s="113" t="s">
        <v>740</v>
      </c>
      <c r="B1183" s="113" t="s">
        <v>741</v>
      </c>
      <c r="C1183" s="113" t="s">
        <v>741</v>
      </c>
      <c r="D1183" s="112" t="b">
        <f t="shared" si="18"/>
        <v>1</v>
      </c>
      <c r="E1183" s="113" t="s">
        <v>3106</v>
      </c>
      <c r="F1183" s="113" t="s">
        <v>1160</v>
      </c>
      <c r="G1183" s="113" t="s">
        <v>1246</v>
      </c>
      <c r="H1183" s="113" t="s">
        <v>3107</v>
      </c>
      <c r="I1183" s="113" t="s">
        <v>2074</v>
      </c>
      <c r="J1183" s="113" t="s">
        <v>1160</v>
      </c>
      <c r="K1183" s="113" t="s">
        <v>1246</v>
      </c>
      <c r="L1183" s="113" t="s">
        <v>3107</v>
      </c>
      <c r="M1183" s="113" t="s">
        <v>2074</v>
      </c>
      <c r="N1183" s="113" t="s">
        <v>3108</v>
      </c>
      <c r="O1183" s="113" t="s">
        <v>2742</v>
      </c>
      <c r="P1183" s="113" t="s">
        <v>2742</v>
      </c>
      <c r="Q1183" s="113" t="s">
        <v>3106</v>
      </c>
      <c r="R1183" s="113" t="s">
        <v>5338</v>
      </c>
      <c r="S1183" s="114">
        <v>43221</v>
      </c>
      <c r="U1183" s="114">
        <v>43214.521073611097</v>
      </c>
      <c r="V1183" s="113" t="s">
        <v>4109</v>
      </c>
      <c r="W1183" s="113" t="s">
        <v>4110</v>
      </c>
      <c r="X1183" s="112" t="b">
        <v>1</v>
      </c>
    </row>
    <row r="1184" spans="1:25" ht="14.6" hidden="1" x14ac:dyDescent="0.4">
      <c r="A1184" s="113" t="s">
        <v>519</v>
      </c>
      <c r="B1184" s="113" t="s">
        <v>520</v>
      </c>
      <c r="C1184" s="113" t="s">
        <v>520</v>
      </c>
      <c r="D1184" s="112" t="b">
        <f t="shared" si="18"/>
        <v>1</v>
      </c>
      <c r="E1184" s="113" t="s">
        <v>3106</v>
      </c>
      <c r="F1184" s="113" t="s">
        <v>1396</v>
      </c>
      <c r="G1184" s="113" t="s">
        <v>1397</v>
      </c>
      <c r="H1184" s="113" t="s">
        <v>3176</v>
      </c>
      <c r="I1184" s="113" t="s">
        <v>1734</v>
      </c>
      <c r="J1184" s="113" t="s">
        <v>1396</v>
      </c>
      <c r="K1184" s="113" t="s">
        <v>1397</v>
      </c>
      <c r="L1184" s="113" t="s">
        <v>3176</v>
      </c>
      <c r="M1184" s="113" t="s">
        <v>1734</v>
      </c>
      <c r="N1184" s="113" t="s">
        <v>3108</v>
      </c>
      <c r="O1184" s="113" t="s">
        <v>2742</v>
      </c>
      <c r="P1184" s="113" t="s">
        <v>2742</v>
      </c>
      <c r="Q1184" s="113" t="s">
        <v>3106</v>
      </c>
      <c r="R1184" s="113" t="s">
        <v>5339</v>
      </c>
      <c r="S1184" s="114">
        <v>43221</v>
      </c>
      <c r="U1184" s="114">
        <v>43214.506095370401</v>
      </c>
      <c r="V1184" s="113" t="s">
        <v>4195</v>
      </c>
      <c r="W1184" s="113" t="s">
        <v>4196</v>
      </c>
      <c r="X1184" s="112" t="b">
        <v>1</v>
      </c>
    </row>
    <row r="1185" spans="1:25" ht="14.6" hidden="1" x14ac:dyDescent="0.4">
      <c r="A1185" s="113" t="s">
        <v>675</v>
      </c>
      <c r="B1185" s="113" t="s">
        <v>678</v>
      </c>
      <c r="C1185" s="113" t="s">
        <v>678</v>
      </c>
      <c r="D1185" s="112" t="b">
        <f t="shared" si="18"/>
        <v>1</v>
      </c>
      <c r="E1185" s="113" t="s">
        <v>3106</v>
      </c>
      <c r="F1185" s="113" t="s">
        <v>1160</v>
      </c>
      <c r="G1185" s="113" t="s">
        <v>1228</v>
      </c>
      <c r="H1185" s="113" t="s">
        <v>3247</v>
      </c>
      <c r="I1185" s="113" t="s">
        <v>3584</v>
      </c>
      <c r="J1185" s="113" t="s">
        <v>1367</v>
      </c>
      <c r="K1185" s="113" t="s">
        <v>1636</v>
      </c>
      <c r="L1185" s="113" t="s">
        <v>3585</v>
      </c>
      <c r="M1185" s="113" t="s">
        <v>1975</v>
      </c>
      <c r="N1185" s="113" t="s">
        <v>3108</v>
      </c>
      <c r="O1185" s="113" t="s">
        <v>2742</v>
      </c>
      <c r="P1185" s="113" t="s">
        <v>2742</v>
      </c>
      <c r="Q1185" s="113" t="s">
        <v>3106</v>
      </c>
      <c r="R1185" s="113" t="s">
        <v>5340</v>
      </c>
      <c r="S1185" s="114">
        <v>43221</v>
      </c>
      <c r="U1185" s="114">
        <v>43214.490664270801</v>
      </c>
      <c r="V1185" s="113" t="s">
        <v>3587</v>
      </c>
      <c r="W1185" s="113" t="s">
        <v>3588</v>
      </c>
      <c r="X1185" s="112" t="b">
        <v>1</v>
      </c>
    </row>
    <row r="1186" spans="1:25" ht="14.6" hidden="1" x14ac:dyDescent="0.4">
      <c r="A1186" s="113" t="s">
        <v>53</v>
      </c>
      <c r="B1186" s="113" t="s">
        <v>54</v>
      </c>
      <c r="C1186" s="113" t="s">
        <v>54</v>
      </c>
      <c r="D1186" s="112" t="b">
        <f t="shared" si="18"/>
        <v>1</v>
      </c>
      <c r="E1186" s="113" t="s">
        <v>3106</v>
      </c>
      <c r="F1186" s="113" t="s">
        <v>1160</v>
      </c>
      <c r="G1186" s="113" t="s">
        <v>1183</v>
      </c>
      <c r="H1186" s="113" t="s">
        <v>3113</v>
      </c>
      <c r="I1186" s="113" t="s">
        <v>3562</v>
      </c>
      <c r="J1186" s="113" t="s">
        <v>1160</v>
      </c>
      <c r="K1186" s="113" t="s">
        <v>1183</v>
      </c>
      <c r="L1186" s="113" t="s">
        <v>3113</v>
      </c>
      <c r="M1186" s="113" t="s">
        <v>2403</v>
      </c>
      <c r="N1186" s="113" t="s">
        <v>3108</v>
      </c>
      <c r="O1186" s="113" t="s">
        <v>2742</v>
      </c>
      <c r="P1186" s="113" t="s">
        <v>2742</v>
      </c>
      <c r="Q1186" s="113" t="s">
        <v>3106</v>
      </c>
      <c r="R1186" s="113" t="s">
        <v>5341</v>
      </c>
      <c r="S1186" s="114">
        <v>43221</v>
      </c>
      <c r="U1186" s="114">
        <v>43214.488199849497</v>
      </c>
      <c r="V1186" s="113" t="s">
        <v>3564</v>
      </c>
      <c r="W1186" s="113" t="s">
        <v>3565</v>
      </c>
      <c r="X1186" s="112" t="b">
        <v>1</v>
      </c>
    </row>
    <row r="1187" spans="1:25" ht="14.6" hidden="1" x14ac:dyDescent="0.4">
      <c r="A1187" s="113" t="s">
        <v>281</v>
      </c>
      <c r="B1187" s="113" t="s">
        <v>282</v>
      </c>
      <c r="C1187" s="113" t="s">
        <v>282</v>
      </c>
      <c r="D1187" s="112" t="b">
        <f t="shared" si="18"/>
        <v>1</v>
      </c>
      <c r="E1187" s="113" t="s">
        <v>3106</v>
      </c>
      <c r="F1187" s="113" t="s">
        <v>1452</v>
      </c>
      <c r="G1187" s="113" t="s">
        <v>1453</v>
      </c>
      <c r="H1187" s="113" t="s">
        <v>3143</v>
      </c>
      <c r="I1187" s="113" t="s">
        <v>1488</v>
      </c>
      <c r="J1187" s="113" t="s">
        <v>1452</v>
      </c>
      <c r="K1187" s="113" t="s">
        <v>1453</v>
      </c>
      <c r="L1187" s="113" t="s">
        <v>3143</v>
      </c>
      <c r="M1187" s="113" t="s">
        <v>1488</v>
      </c>
      <c r="N1187" s="113" t="s">
        <v>3108</v>
      </c>
      <c r="O1187" s="113" t="s">
        <v>2742</v>
      </c>
      <c r="P1187" s="113" t="s">
        <v>2742</v>
      </c>
      <c r="Q1187" s="113" t="s">
        <v>3106</v>
      </c>
      <c r="R1187" s="113" t="s">
        <v>5342</v>
      </c>
      <c r="S1187" s="114">
        <v>43221</v>
      </c>
      <c r="U1187" s="114">
        <v>43214.487681516199</v>
      </c>
      <c r="V1187" s="113" t="s">
        <v>4670</v>
      </c>
      <c r="W1187" s="113" t="s">
        <v>4671</v>
      </c>
      <c r="X1187" s="112" t="b">
        <v>1</v>
      </c>
    </row>
    <row r="1188" spans="1:25" ht="14.6" hidden="1" x14ac:dyDescent="0.4">
      <c r="A1188" s="113" t="s">
        <v>887</v>
      </c>
      <c r="B1188" s="113" t="s">
        <v>888</v>
      </c>
      <c r="C1188" s="113" t="s">
        <v>888</v>
      </c>
      <c r="D1188" s="112" t="b">
        <f t="shared" si="18"/>
        <v>1</v>
      </c>
      <c r="E1188" s="113" t="s">
        <v>3106</v>
      </c>
      <c r="F1188" s="113" t="s">
        <v>1452</v>
      </c>
      <c r="G1188" s="113" t="s">
        <v>1453</v>
      </c>
      <c r="H1188" s="113" t="s">
        <v>3143</v>
      </c>
      <c r="I1188" s="113" t="s">
        <v>3829</v>
      </c>
      <c r="J1188" s="113" t="s">
        <v>1452</v>
      </c>
      <c r="K1188" s="113" t="s">
        <v>1453</v>
      </c>
      <c r="L1188" s="113" t="s">
        <v>3143</v>
      </c>
      <c r="M1188" s="113" t="s">
        <v>2191</v>
      </c>
      <c r="N1188" s="113" t="s">
        <v>3108</v>
      </c>
      <c r="O1188" s="113" t="s">
        <v>2742</v>
      </c>
      <c r="P1188" s="113" t="s">
        <v>2742</v>
      </c>
      <c r="Q1188" s="113" t="s">
        <v>3106</v>
      </c>
      <c r="R1188" s="113" t="s">
        <v>5343</v>
      </c>
      <c r="S1188" s="114">
        <v>43221</v>
      </c>
      <c r="U1188" s="114">
        <v>43214.481743750002</v>
      </c>
      <c r="V1188" s="113" t="s">
        <v>3831</v>
      </c>
      <c r="W1188" s="113" t="s">
        <v>3832</v>
      </c>
      <c r="X1188" s="112" t="b">
        <v>0</v>
      </c>
      <c r="Y1188" s="117"/>
    </row>
    <row r="1189" spans="1:25" ht="14.6" hidden="1" x14ac:dyDescent="0.4">
      <c r="A1189" s="113" t="s">
        <v>268</v>
      </c>
      <c r="B1189" s="113" t="s">
        <v>269</v>
      </c>
      <c r="C1189" s="113" t="s">
        <v>269</v>
      </c>
      <c r="D1189" s="112" t="b">
        <f t="shared" si="18"/>
        <v>1</v>
      </c>
      <c r="E1189" s="113" t="s">
        <v>3106</v>
      </c>
      <c r="F1189" s="113" t="s">
        <v>1160</v>
      </c>
      <c r="G1189" s="113" t="s">
        <v>1246</v>
      </c>
      <c r="H1189" s="113" t="s">
        <v>3107</v>
      </c>
      <c r="I1189" s="113" t="s">
        <v>1471</v>
      </c>
      <c r="J1189" s="113" t="s">
        <v>1367</v>
      </c>
      <c r="K1189" s="113" t="s">
        <v>1456</v>
      </c>
      <c r="L1189" s="113" t="s">
        <v>3215</v>
      </c>
      <c r="M1189" s="113" t="s">
        <v>1474</v>
      </c>
      <c r="N1189" s="113" t="s">
        <v>3108</v>
      </c>
      <c r="O1189" s="113" t="s">
        <v>2742</v>
      </c>
      <c r="P1189" s="113" t="s">
        <v>2742</v>
      </c>
      <c r="Q1189" s="113" t="s">
        <v>3106</v>
      </c>
      <c r="R1189" s="113" t="s">
        <v>5344</v>
      </c>
      <c r="S1189" s="114">
        <v>43221</v>
      </c>
      <c r="U1189" s="114">
        <v>43214.471066354199</v>
      </c>
      <c r="V1189" s="113" t="s">
        <v>3204</v>
      </c>
      <c r="W1189" s="113" t="s">
        <v>3205</v>
      </c>
      <c r="X1189" s="112" t="b">
        <v>1</v>
      </c>
    </row>
    <row r="1190" spans="1:25" ht="14.6" hidden="1" x14ac:dyDescent="0.4">
      <c r="A1190" s="113" t="s">
        <v>132</v>
      </c>
      <c r="B1190" s="113" t="s">
        <v>133</v>
      </c>
      <c r="C1190" s="113" t="s">
        <v>133</v>
      </c>
      <c r="D1190" s="112" t="b">
        <f t="shared" si="18"/>
        <v>1</v>
      </c>
      <c r="E1190" s="113" t="s">
        <v>3106</v>
      </c>
      <c r="F1190" s="113" t="s">
        <v>1160</v>
      </c>
      <c r="G1190" s="113" t="s">
        <v>1183</v>
      </c>
      <c r="H1190" s="113" t="s">
        <v>3113</v>
      </c>
      <c r="I1190" s="113" t="s">
        <v>1307</v>
      </c>
      <c r="J1190" s="113" t="s">
        <v>1160</v>
      </c>
      <c r="K1190" s="113" t="s">
        <v>1183</v>
      </c>
      <c r="L1190" s="113" t="s">
        <v>3113</v>
      </c>
      <c r="M1190" s="113" t="s">
        <v>1307</v>
      </c>
      <c r="N1190" s="113" t="s">
        <v>3108</v>
      </c>
      <c r="O1190" s="113" t="s">
        <v>2742</v>
      </c>
      <c r="P1190" s="113" t="s">
        <v>2742</v>
      </c>
      <c r="Q1190" s="113" t="s">
        <v>3106</v>
      </c>
      <c r="R1190" s="113" t="s">
        <v>5345</v>
      </c>
      <c r="S1190" s="114">
        <v>43221</v>
      </c>
      <c r="U1190" s="114">
        <v>43214.467928391197</v>
      </c>
      <c r="V1190" s="113" t="s">
        <v>4941</v>
      </c>
      <c r="W1190" s="113" t="s">
        <v>5346</v>
      </c>
      <c r="X1190" s="112" t="b">
        <v>0</v>
      </c>
      <c r="Y1190" s="117"/>
    </row>
    <row r="1191" spans="1:25" ht="14.6" hidden="1" x14ac:dyDescent="0.4">
      <c r="A1191" s="113" t="s">
        <v>377</v>
      </c>
      <c r="B1191" s="113" t="s">
        <v>378</v>
      </c>
      <c r="C1191" s="113" t="s">
        <v>378</v>
      </c>
      <c r="D1191" s="112" t="b">
        <f t="shared" si="18"/>
        <v>1</v>
      </c>
      <c r="E1191" s="113" t="s">
        <v>3106</v>
      </c>
      <c r="F1191" s="113" t="s">
        <v>1452</v>
      </c>
      <c r="G1191" s="113" t="s">
        <v>1453</v>
      </c>
      <c r="H1191" s="113" t="s">
        <v>3143</v>
      </c>
      <c r="I1191" s="113" t="s">
        <v>1582</v>
      </c>
      <c r="J1191" s="113" t="s">
        <v>1452</v>
      </c>
      <c r="K1191" s="113" t="s">
        <v>1453</v>
      </c>
      <c r="L1191" s="113" t="s">
        <v>3143</v>
      </c>
      <c r="M1191" s="113" t="s">
        <v>1582</v>
      </c>
      <c r="N1191" s="113" t="s">
        <v>3108</v>
      </c>
      <c r="O1191" s="113" t="s">
        <v>2742</v>
      </c>
      <c r="P1191" s="113" t="s">
        <v>2742</v>
      </c>
      <c r="Q1191" s="113" t="s">
        <v>3106</v>
      </c>
      <c r="R1191" s="113" t="s">
        <v>5347</v>
      </c>
      <c r="S1191" s="114">
        <v>43221</v>
      </c>
      <c r="U1191" s="114">
        <v>43214.461056631902</v>
      </c>
      <c r="V1191" s="113" t="s">
        <v>4459</v>
      </c>
      <c r="W1191" s="113" t="s">
        <v>4460</v>
      </c>
      <c r="X1191" s="112" t="b">
        <v>1</v>
      </c>
    </row>
    <row r="1192" spans="1:25" ht="14.6" hidden="1" x14ac:dyDescent="0.4">
      <c r="A1192" s="113" t="s">
        <v>699</v>
      </c>
      <c r="B1192" s="113" t="s">
        <v>701</v>
      </c>
      <c r="C1192" s="113" t="s">
        <v>701</v>
      </c>
      <c r="D1192" s="112" t="b">
        <f t="shared" si="18"/>
        <v>1</v>
      </c>
      <c r="E1192" s="113" t="s">
        <v>3106</v>
      </c>
      <c r="F1192" s="113" t="s">
        <v>1160</v>
      </c>
      <c r="G1192" s="113" t="s">
        <v>1161</v>
      </c>
      <c r="H1192" s="113" t="s">
        <v>3132</v>
      </c>
      <c r="I1192" s="113" t="s">
        <v>3133</v>
      </c>
      <c r="J1192" s="113" t="s">
        <v>1367</v>
      </c>
      <c r="K1192" s="113" t="s">
        <v>1607</v>
      </c>
      <c r="L1192" s="113" t="s">
        <v>3670</v>
      </c>
      <c r="M1192" s="113" t="s">
        <v>2015</v>
      </c>
      <c r="N1192" s="113" t="s">
        <v>3108</v>
      </c>
      <c r="O1192" s="113" t="s">
        <v>2742</v>
      </c>
      <c r="P1192" s="113" t="s">
        <v>2742</v>
      </c>
      <c r="Q1192" s="113" t="s">
        <v>3106</v>
      </c>
      <c r="R1192" s="113" t="s">
        <v>5348</v>
      </c>
      <c r="S1192" s="114">
        <v>43221</v>
      </c>
      <c r="U1192" s="114">
        <v>43214.456056481496</v>
      </c>
      <c r="V1192" s="113" t="s">
        <v>3136</v>
      </c>
      <c r="W1192" s="113" t="s">
        <v>3137</v>
      </c>
      <c r="X1192" s="112" t="b">
        <v>1</v>
      </c>
      <c r="Y1192" s="112" t="s">
        <v>1054</v>
      </c>
    </row>
    <row r="1193" spans="1:25" ht="14.6" hidden="1" x14ac:dyDescent="0.4">
      <c r="A1193" s="113" t="s">
        <v>713</v>
      </c>
      <c r="B1193" s="113" t="s">
        <v>714</v>
      </c>
      <c r="C1193" s="113" t="s">
        <v>714</v>
      </c>
      <c r="D1193" s="112" t="b">
        <f t="shared" si="18"/>
        <v>1</v>
      </c>
      <c r="E1193" s="113" t="s">
        <v>3106</v>
      </c>
      <c r="F1193" s="113" t="s">
        <v>1160</v>
      </c>
      <c r="G1193" s="113" t="s">
        <v>1183</v>
      </c>
      <c r="H1193" s="113" t="s">
        <v>3113</v>
      </c>
      <c r="I1193" s="113" t="s">
        <v>2034</v>
      </c>
      <c r="J1193" s="113" t="s">
        <v>1160</v>
      </c>
      <c r="K1193" s="113" t="s">
        <v>1183</v>
      </c>
      <c r="L1193" s="113" t="s">
        <v>3113</v>
      </c>
      <c r="M1193" s="113" t="s">
        <v>2034</v>
      </c>
      <c r="N1193" s="113" t="s">
        <v>3108</v>
      </c>
      <c r="O1193" s="113" t="s">
        <v>2742</v>
      </c>
      <c r="P1193" s="113" t="s">
        <v>2742</v>
      </c>
      <c r="Q1193" s="113" t="s">
        <v>3106</v>
      </c>
      <c r="R1193" s="113" t="s">
        <v>5349</v>
      </c>
      <c r="S1193" s="114">
        <v>43221</v>
      </c>
      <c r="U1193" s="114">
        <v>43214.454253553202</v>
      </c>
      <c r="V1193" s="113" t="s">
        <v>3933</v>
      </c>
      <c r="W1193" s="113" t="s">
        <v>3934</v>
      </c>
      <c r="X1193" s="112" t="b">
        <v>1</v>
      </c>
    </row>
    <row r="1194" spans="1:25" ht="14.6" hidden="1" x14ac:dyDescent="0.4">
      <c r="A1194" s="113" t="s">
        <v>268</v>
      </c>
      <c r="B1194" s="113" t="s">
        <v>269</v>
      </c>
      <c r="C1194" s="113" t="s">
        <v>269</v>
      </c>
      <c r="D1194" s="112" t="b">
        <f t="shared" si="18"/>
        <v>1</v>
      </c>
      <c r="E1194" s="113" t="s">
        <v>3106</v>
      </c>
      <c r="F1194" s="113" t="s">
        <v>1160</v>
      </c>
      <c r="G1194" s="113" t="s">
        <v>1246</v>
      </c>
      <c r="H1194" s="113" t="s">
        <v>3107</v>
      </c>
      <c r="I1194" s="113" t="s">
        <v>1471</v>
      </c>
      <c r="J1194" s="113" t="s">
        <v>1160</v>
      </c>
      <c r="K1194" s="113" t="s">
        <v>1246</v>
      </c>
      <c r="L1194" s="113" t="s">
        <v>3107</v>
      </c>
      <c r="M1194" s="113" t="s">
        <v>1471</v>
      </c>
      <c r="N1194" s="113" t="s">
        <v>3108</v>
      </c>
      <c r="O1194" s="113" t="s">
        <v>2742</v>
      </c>
      <c r="P1194" s="113" t="s">
        <v>2742</v>
      </c>
      <c r="Q1194" s="113" t="s">
        <v>3106</v>
      </c>
      <c r="R1194" s="113" t="s">
        <v>5350</v>
      </c>
      <c r="S1194" s="114">
        <v>43221</v>
      </c>
      <c r="U1194" s="114">
        <v>43214.4514235764</v>
      </c>
      <c r="V1194" s="113" t="s">
        <v>3204</v>
      </c>
      <c r="W1194" s="113" t="s">
        <v>3205</v>
      </c>
      <c r="X1194" s="112" t="b">
        <v>1</v>
      </c>
    </row>
    <row r="1195" spans="1:25" ht="14.6" hidden="1" x14ac:dyDescent="0.4">
      <c r="A1195" s="113" t="s">
        <v>885</v>
      </c>
      <c r="B1195" s="113" t="s">
        <v>886</v>
      </c>
      <c r="C1195" s="113" t="s">
        <v>886</v>
      </c>
      <c r="D1195" s="112" t="b">
        <f t="shared" si="18"/>
        <v>1</v>
      </c>
      <c r="E1195" s="113" t="s">
        <v>3106</v>
      </c>
      <c r="F1195" s="113" t="s">
        <v>1452</v>
      </c>
      <c r="G1195" s="113" t="s">
        <v>1453</v>
      </c>
      <c r="H1195" s="113" t="s">
        <v>3143</v>
      </c>
      <c r="I1195" s="113" t="s">
        <v>2190</v>
      </c>
      <c r="J1195" s="113" t="s">
        <v>1452</v>
      </c>
      <c r="K1195" s="113" t="s">
        <v>1453</v>
      </c>
      <c r="L1195" s="113" t="s">
        <v>3143</v>
      </c>
      <c r="M1195" s="113" t="s">
        <v>2190</v>
      </c>
      <c r="N1195" s="113" t="s">
        <v>3108</v>
      </c>
      <c r="O1195" s="113" t="s">
        <v>2742</v>
      </c>
      <c r="P1195" s="113" t="s">
        <v>2742</v>
      </c>
      <c r="Q1195" s="113" t="s">
        <v>3106</v>
      </c>
      <c r="R1195" s="113" t="s">
        <v>5351</v>
      </c>
      <c r="S1195" s="114">
        <v>43221</v>
      </c>
      <c r="U1195" s="114">
        <v>43214.448114270803</v>
      </c>
      <c r="V1195" s="113" t="s">
        <v>5352</v>
      </c>
      <c r="W1195" s="113"/>
      <c r="X1195" s="112" t="b">
        <v>0</v>
      </c>
      <c r="Y1195" s="117"/>
    </row>
    <row r="1196" spans="1:25" ht="14.6" hidden="1" x14ac:dyDescent="0.4">
      <c r="A1196" s="113" t="s">
        <v>407</v>
      </c>
      <c r="B1196" s="113" t="s">
        <v>408</v>
      </c>
      <c r="C1196" s="113" t="s">
        <v>408</v>
      </c>
      <c r="D1196" s="112" t="b">
        <f t="shared" si="18"/>
        <v>1</v>
      </c>
      <c r="E1196" s="113" t="s">
        <v>3106</v>
      </c>
      <c r="F1196" s="113" t="s">
        <v>1367</v>
      </c>
      <c r="G1196" s="113" t="s">
        <v>1607</v>
      </c>
      <c r="H1196" s="113" t="s">
        <v>3670</v>
      </c>
      <c r="I1196" s="113" t="s">
        <v>4480</v>
      </c>
      <c r="J1196" s="113" t="s">
        <v>1367</v>
      </c>
      <c r="K1196" s="113" t="s">
        <v>1607</v>
      </c>
      <c r="L1196" s="113" t="s">
        <v>3670</v>
      </c>
      <c r="M1196" s="113" t="s">
        <v>1614</v>
      </c>
      <c r="N1196" s="113" t="s">
        <v>3108</v>
      </c>
      <c r="O1196" s="113" t="s">
        <v>2742</v>
      </c>
      <c r="P1196" s="113" t="s">
        <v>2742</v>
      </c>
      <c r="Q1196" s="113" t="s">
        <v>3106</v>
      </c>
      <c r="R1196" s="113" t="s">
        <v>5353</v>
      </c>
      <c r="S1196" s="114">
        <v>43221</v>
      </c>
      <c r="U1196" s="114">
        <v>43214.4410458333</v>
      </c>
      <c r="V1196" s="113" t="s">
        <v>4483</v>
      </c>
      <c r="W1196" s="113" t="s">
        <v>4484</v>
      </c>
      <c r="X1196" s="112" t="b">
        <v>1</v>
      </c>
    </row>
    <row r="1197" spans="1:25" ht="14.6" hidden="1" x14ac:dyDescent="0.4">
      <c r="A1197" s="113" t="s">
        <v>695</v>
      </c>
      <c r="B1197" s="113" t="s">
        <v>696</v>
      </c>
      <c r="C1197" s="113" t="s">
        <v>696</v>
      </c>
      <c r="D1197" s="112" t="b">
        <f t="shared" si="18"/>
        <v>1</v>
      </c>
      <c r="E1197" s="113" t="s">
        <v>3106</v>
      </c>
      <c r="F1197" s="113" t="s">
        <v>1160</v>
      </c>
      <c r="G1197" s="113" t="s">
        <v>1183</v>
      </c>
      <c r="H1197" s="113" t="s">
        <v>3113</v>
      </c>
      <c r="I1197" s="113" t="s">
        <v>4503</v>
      </c>
      <c r="J1197" s="113" t="s">
        <v>1160</v>
      </c>
      <c r="K1197" s="113" t="s">
        <v>1183</v>
      </c>
      <c r="L1197" s="113" t="s">
        <v>3113</v>
      </c>
      <c r="M1197" s="113" t="s">
        <v>1262</v>
      </c>
      <c r="N1197" s="113" t="s">
        <v>3108</v>
      </c>
      <c r="O1197" s="113" t="s">
        <v>2742</v>
      </c>
      <c r="P1197" s="113" t="s">
        <v>2742</v>
      </c>
      <c r="Q1197" s="113" t="s">
        <v>3106</v>
      </c>
      <c r="R1197" s="113" t="s">
        <v>5354</v>
      </c>
      <c r="S1197" s="114">
        <v>43221</v>
      </c>
      <c r="U1197" s="114">
        <v>43214.433088738399</v>
      </c>
      <c r="V1197" s="113" t="s">
        <v>4505</v>
      </c>
      <c r="W1197" s="113" t="s">
        <v>4506</v>
      </c>
      <c r="X1197" s="112" t="b">
        <v>1</v>
      </c>
    </row>
    <row r="1198" spans="1:25" ht="14.6" hidden="1" x14ac:dyDescent="0.4">
      <c r="A1198" s="113" t="s">
        <v>268</v>
      </c>
      <c r="B1198" s="113" t="s">
        <v>269</v>
      </c>
      <c r="C1198" s="113" t="s">
        <v>269</v>
      </c>
      <c r="D1198" s="112" t="b">
        <f t="shared" si="18"/>
        <v>1</v>
      </c>
      <c r="E1198" s="113" t="s">
        <v>3106</v>
      </c>
      <c r="F1198" s="113" t="s">
        <v>1160</v>
      </c>
      <c r="G1198" s="113" t="s">
        <v>1246</v>
      </c>
      <c r="H1198" s="113" t="s">
        <v>3107</v>
      </c>
      <c r="I1198" s="113" t="s">
        <v>1471</v>
      </c>
      <c r="J1198" s="113" t="s">
        <v>1196</v>
      </c>
      <c r="K1198" s="113" t="s">
        <v>1477</v>
      </c>
      <c r="L1198" s="113" t="s">
        <v>3513</v>
      </c>
      <c r="M1198" s="113" t="s">
        <v>1478</v>
      </c>
      <c r="N1198" s="113" t="s">
        <v>3108</v>
      </c>
      <c r="O1198" s="113" t="s">
        <v>2742</v>
      </c>
      <c r="P1198" s="113" t="s">
        <v>2742</v>
      </c>
      <c r="Q1198" s="113" t="s">
        <v>3106</v>
      </c>
      <c r="R1198" s="113" t="s">
        <v>5355</v>
      </c>
      <c r="S1198" s="114">
        <v>43221</v>
      </c>
      <c r="U1198" s="114">
        <v>43214.424317013902</v>
      </c>
      <c r="V1198" s="113" t="s">
        <v>3204</v>
      </c>
      <c r="W1198" s="113" t="s">
        <v>3205</v>
      </c>
      <c r="X1198" s="112" t="b">
        <v>1</v>
      </c>
    </row>
    <row r="1199" spans="1:25" ht="14.6" hidden="1" x14ac:dyDescent="0.4">
      <c r="A1199" s="113" t="s">
        <v>248</v>
      </c>
      <c r="B1199" s="113" t="s">
        <v>249</v>
      </c>
      <c r="C1199" s="113" t="s">
        <v>249</v>
      </c>
      <c r="D1199" s="112" t="b">
        <f t="shared" si="18"/>
        <v>1</v>
      </c>
      <c r="E1199" s="113" t="s">
        <v>3106</v>
      </c>
      <c r="F1199" s="113" t="s">
        <v>1160</v>
      </c>
      <c r="G1199" s="113" t="s">
        <v>1246</v>
      </c>
      <c r="H1199" s="113" t="s">
        <v>3107</v>
      </c>
      <c r="I1199" s="113" t="s">
        <v>5356</v>
      </c>
      <c r="J1199" s="113" t="s">
        <v>1160</v>
      </c>
      <c r="K1199" s="113" t="s">
        <v>1246</v>
      </c>
      <c r="L1199" s="113" t="s">
        <v>3107</v>
      </c>
      <c r="M1199" s="113" t="s">
        <v>1445</v>
      </c>
      <c r="N1199" s="113" t="s">
        <v>3108</v>
      </c>
      <c r="O1199" s="113" t="s">
        <v>2742</v>
      </c>
      <c r="P1199" s="113" t="s">
        <v>2742</v>
      </c>
      <c r="Q1199" s="113" t="s">
        <v>3106</v>
      </c>
      <c r="R1199" s="113" t="s">
        <v>5357</v>
      </c>
      <c r="S1199" s="114">
        <v>43221</v>
      </c>
      <c r="U1199" s="114">
        <v>43213.724200034703</v>
      </c>
      <c r="V1199" s="113" t="s">
        <v>5358</v>
      </c>
      <c r="W1199" s="113" t="s">
        <v>5359</v>
      </c>
      <c r="X1199" s="112" t="b">
        <v>0</v>
      </c>
      <c r="Y1199" s="117"/>
    </row>
    <row r="1200" spans="1:25" ht="14.6" hidden="1" x14ac:dyDescent="0.4">
      <c r="A1200" s="113" t="s">
        <v>879</v>
      </c>
      <c r="B1200" s="113" t="s">
        <v>880</v>
      </c>
      <c r="C1200" s="113" t="s">
        <v>880</v>
      </c>
      <c r="D1200" s="112" t="b">
        <f t="shared" si="18"/>
        <v>1</v>
      </c>
      <c r="E1200" s="113" t="s">
        <v>3106</v>
      </c>
      <c r="F1200" s="113" t="s">
        <v>1452</v>
      </c>
      <c r="G1200" s="113" t="s">
        <v>1453</v>
      </c>
      <c r="H1200" s="113" t="s">
        <v>3143</v>
      </c>
      <c r="I1200" s="113" t="s">
        <v>3838</v>
      </c>
      <c r="J1200" s="113" t="s">
        <v>1452</v>
      </c>
      <c r="K1200" s="113" t="s">
        <v>1453</v>
      </c>
      <c r="L1200" s="113" t="s">
        <v>3143</v>
      </c>
      <c r="M1200" s="113" t="s">
        <v>2185</v>
      </c>
      <c r="N1200" s="113" t="s">
        <v>3108</v>
      </c>
      <c r="O1200" s="113" t="s">
        <v>2742</v>
      </c>
      <c r="P1200" s="113" t="s">
        <v>2742</v>
      </c>
      <c r="Q1200" s="113" t="s">
        <v>3106</v>
      </c>
      <c r="R1200" s="113" t="s">
        <v>5360</v>
      </c>
      <c r="S1200" s="114">
        <v>43221</v>
      </c>
      <c r="U1200" s="114">
        <v>43213.718387036999</v>
      </c>
      <c r="V1200" s="113" t="s">
        <v>3840</v>
      </c>
      <c r="W1200" s="113" t="s">
        <v>3841</v>
      </c>
      <c r="X1200" s="112" t="b">
        <v>1</v>
      </c>
    </row>
    <row r="1201" spans="1:25" ht="14.6" hidden="1" x14ac:dyDescent="0.4">
      <c r="A1201" s="113" t="s">
        <v>461</v>
      </c>
      <c r="B1201" s="113" t="s">
        <v>462</v>
      </c>
      <c r="C1201" s="113" t="s">
        <v>462</v>
      </c>
      <c r="D1201" s="112" t="b">
        <f t="shared" si="18"/>
        <v>1</v>
      </c>
      <c r="E1201" s="113" t="s">
        <v>3106</v>
      </c>
      <c r="F1201" s="113" t="s">
        <v>1452</v>
      </c>
      <c r="G1201" s="113" t="s">
        <v>1691</v>
      </c>
      <c r="H1201" s="113" t="s">
        <v>3509</v>
      </c>
      <c r="I1201" s="113" t="s">
        <v>3510</v>
      </c>
      <c r="J1201" s="113" t="s">
        <v>1452</v>
      </c>
      <c r="K1201" s="113" t="s">
        <v>1691</v>
      </c>
      <c r="L1201" s="113" t="s">
        <v>3509</v>
      </c>
      <c r="M1201" s="113" t="s">
        <v>1692</v>
      </c>
      <c r="N1201" s="113" t="s">
        <v>3108</v>
      </c>
      <c r="O1201" s="113" t="s">
        <v>2742</v>
      </c>
      <c r="P1201" s="113" t="s">
        <v>2742</v>
      </c>
      <c r="Q1201" s="113" t="s">
        <v>3106</v>
      </c>
      <c r="R1201" s="113" t="s">
        <v>5361</v>
      </c>
      <c r="S1201" s="114">
        <v>43221</v>
      </c>
      <c r="U1201" s="114">
        <v>43213.710481944399</v>
      </c>
      <c r="V1201" s="113" t="s">
        <v>3512</v>
      </c>
      <c r="W1201" s="113"/>
      <c r="X1201" s="112" t="b">
        <v>1</v>
      </c>
      <c r="Y1201" s="129"/>
    </row>
    <row r="1202" spans="1:25" ht="14.6" hidden="1" x14ac:dyDescent="0.4">
      <c r="A1202" s="113" t="s">
        <v>262</v>
      </c>
      <c r="B1202" s="113" t="s">
        <v>263</v>
      </c>
      <c r="C1202" s="113" t="s">
        <v>263</v>
      </c>
      <c r="D1202" s="112" t="b">
        <f t="shared" si="18"/>
        <v>1</v>
      </c>
      <c r="E1202" s="113" t="s">
        <v>3106</v>
      </c>
      <c r="F1202" s="113" t="s">
        <v>1160</v>
      </c>
      <c r="G1202" s="113" t="s">
        <v>1163</v>
      </c>
      <c r="H1202" s="113" t="s">
        <v>3230</v>
      </c>
      <c r="I1202" s="113" t="s">
        <v>3675</v>
      </c>
      <c r="J1202" s="113" t="s">
        <v>1160</v>
      </c>
      <c r="K1202" s="113" t="s">
        <v>1163</v>
      </c>
      <c r="L1202" s="113" t="s">
        <v>3230</v>
      </c>
      <c r="M1202" s="113" t="s">
        <v>1465</v>
      </c>
      <c r="N1202" s="113" t="s">
        <v>3108</v>
      </c>
      <c r="O1202" s="113" t="s">
        <v>2742</v>
      </c>
      <c r="P1202" s="113" t="s">
        <v>2742</v>
      </c>
      <c r="Q1202" s="113" t="s">
        <v>3106</v>
      </c>
      <c r="R1202" s="113" t="s">
        <v>5362</v>
      </c>
      <c r="S1202" s="114">
        <v>43221</v>
      </c>
      <c r="U1202" s="114">
        <v>43213.704982256902</v>
      </c>
      <c r="V1202" s="113" t="s">
        <v>3692</v>
      </c>
      <c r="W1202" s="113" t="s">
        <v>3693</v>
      </c>
      <c r="X1202" s="112" t="b">
        <v>1</v>
      </c>
    </row>
    <row r="1203" spans="1:25" ht="14.6" hidden="1" x14ac:dyDescent="0.4">
      <c r="A1203" s="113" t="s">
        <v>187</v>
      </c>
      <c r="B1203" s="113" t="s">
        <v>188</v>
      </c>
      <c r="C1203" s="113" t="s">
        <v>188</v>
      </c>
      <c r="D1203" s="112" t="b">
        <f t="shared" si="18"/>
        <v>1</v>
      </c>
      <c r="E1203" s="113" t="s">
        <v>3106</v>
      </c>
      <c r="F1203" s="113" t="s">
        <v>1160</v>
      </c>
      <c r="G1203" s="113" t="s">
        <v>1161</v>
      </c>
      <c r="H1203" s="113" t="s">
        <v>3132</v>
      </c>
      <c r="I1203" s="113" t="s">
        <v>3265</v>
      </c>
      <c r="J1203" s="113" t="s">
        <v>1160</v>
      </c>
      <c r="K1203" s="113" t="s">
        <v>1161</v>
      </c>
      <c r="L1203" s="113" t="s">
        <v>3132</v>
      </c>
      <c r="M1203" s="113" t="s">
        <v>1379</v>
      </c>
      <c r="N1203" s="113" t="s">
        <v>3108</v>
      </c>
      <c r="O1203" s="113" t="s">
        <v>2742</v>
      </c>
      <c r="P1203" s="113" t="s">
        <v>2742</v>
      </c>
      <c r="Q1203" s="113" t="s">
        <v>3106</v>
      </c>
      <c r="R1203" s="113" t="s">
        <v>5363</v>
      </c>
      <c r="S1203" s="114">
        <v>43221</v>
      </c>
      <c r="U1203" s="114">
        <v>43213.696575034701</v>
      </c>
      <c r="V1203" s="113" t="s">
        <v>3268</v>
      </c>
      <c r="W1203" s="113" t="s">
        <v>3269</v>
      </c>
      <c r="X1203" s="112" t="b">
        <v>1</v>
      </c>
    </row>
    <row r="1204" spans="1:25" ht="14.6" hidden="1" x14ac:dyDescent="0.4">
      <c r="A1204" s="113" t="s">
        <v>699</v>
      </c>
      <c r="B1204" s="113" t="s">
        <v>701</v>
      </c>
      <c r="C1204" s="113" t="s">
        <v>701</v>
      </c>
      <c r="D1204" s="112" t="b">
        <f t="shared" si="18"/>
        <v>1</v>
      </c>
      <c r="E1204" s="113" t="s">
        <v>3106</v>
      </c>
      <c r="F1204" s="113" t="s">
        <v>1160</v>
      </c>
      <c r="G1204" s="113" t="s">
        <v>1161</v>
      </c>
      <c r="H1204" s="113" t="s">
        <v>3132</v>
      </c>
      <c r="I1204" s="113" t="s">
        <v>3133</v>
      </c>
      <c r="J1204" s="113" t="s">
        <v>1452</v>
      </c>
      <c r="K1204" s="113" t="s">
        <v>1615</v>
      </c>
      <c r="L1204" s="113" t="s">
        <v>3872</v>
      </c>
      <c r="M1204" s="113" t="s">
        <v>2008</v>
      </c>
      <c r="N1204" s="113" t="s">
        <v>3108</v>
      </c>
      <c r="O1204" s="113" t="s">
        <v>2742</v>
      </c>
      <c r="P1204" s="113" t="s">
        <v>2742</v>
      </c>
      <c r="Q1204" s="113" t="s">
        <v>3106</v>
      </c>
      <c r="R1204" s="113" t="s">
        <v>5364</v>
      </c>
      <c r="S1204" s="114">
        <v>43221</v>
      </c>
      <c r="U1204" s="114">
        <v>43213.692668368101</v>
      </c>
      <c r="V1204" s="113" t="s">
        <v>3136</v>
      </c>
      <c r="W1204" s="113" t="s">
        <v>3137</v>
      </c>
      <c r="X1204" s="112" t="b">
        <v>1</v>
      </c>
      <c r="Y1204" s="112" t="s">
        <v>1054</v>
      </c>
    </row>
    <row r="1205" spans="1:25" ht="14.6" hidden="1" x14ac:dyDescent="0.4">
      <c r="A1205" s="113" t="s">
        <v>245</v>
      </c>
      <c r="B1205" s="113" t="s">
        <v>246</v>
      </c>
      <c r="C1205" s="113" t="s">
        <v>247</v>
      </c>
      <c r="D1205" s="112" t="b">
        <f t="shared" si="18"/>
        <v>0</v>
      </c>
      <c r="E1205" s="113" t="s">
        <v>3106</v>
      </c>
      <c r="F1205" s="113" t="s">
        <v>1160</v>
      </c>
      <c r="G1205" s="113" t="s">
        <v>1246</v>
      </c>
      <c r="H1205" s="113" t="s">
        <v>3107</v>
      </c>
      <c r="I1205" s="113" t="s">
        <v>3127</v>
      </c>
      <c r="J1205" s="113" t="s">
        <v>1160</v>
      </c>
      <c r="K1205" s="113" t="s">
        <v>1166</v>
      </c>
      <c r="L1205" s="113" t="s">
        <v>3128</v>
      </c>
      <c r="M1205" s="113" t="s">
        <v>1441</v>
      </c>
      <c r="N1205" s="113" t="s">
        <v>3108</v>
      </c>
      <c r="O1205" s="113" t="s">
        <v>2742</v>
      </c>
      <c r="P1205" s="113" t="s">
        <v>2742</v>
      </c>
      <c r="Q1205" s="113" t="s">
        <v>3106</v>
      </c>
      <c r="R1205" s="113" t="s">
        <v>5365</v>
      </c>
      <c r="S1205" s="114">
        <v>43221</v>
      </c>
      <c r="U1205" s="114">
        <v>43213.682543321796</v>
      </c>
      <c r="V1205" s="113" t="s">
        <v>3130</v>
      </c>
      <c r="W1205" s="113" t="s">
        <v>3131</v>
      </c>
      <c r="X1205" s="112" t="b">
        <v>1</v>
      </c>
    </row>
    <row r="1206" spans="1:25" ht="14.6" hidden="1" x14ac:dyDescent="0.4">
      <c r="A1206" s="113" t="s">
        <v>881</v>
      </c>
      <c r="B1206" s="113" t="s">
        <v>882</v>
      </c>
      <c r="C1206" s="113" t="s">
        <v>882</v>
      </c>
      <c r="D1206" s="112" t="b">
        <f t="shared" si="18"/>
        <v>1</v>
      </c>
      <c r="E1206" s="113" t="s">
        <v>3106</v>
      </c>
      <c r="F1206" s="113" t="s">
        <v>1452</v>
      </c>
      <c r="G1206" s="113" t="s">
        <v>1453</v>
      </c>
      <c r="H1206" s="113" t="s">
        <v>3143</v>
      </c>
      <c r="I1206" s="113" t="s">
        <v>2186</v>
      </c>
      <c r="J1206" s="113" t="s">
        <v>1452</v>
      </c>
      <c r="K1206" s="113" t="s">
        <v>1453</v>
      </c>
      <c r="L1206" s="113" t="s">
        <v>3143</v>
      </c>
      <c r="M1206" s="113" t="s">
        <v>2186</v>
      </c>
      <c r="N1206" s="113" t="s">
        <v>3108</v>
      </c>
      <c r="O1206" s="113" t="s">
        <v>2742</v>
      </c>
      <c r="P1206" s="113" t="s">
        <v>2742</v>
      </c>
      <c r="Q1206" s="113" t="s">
        <v>3106</v>
      </c>
      <c r="R1206" s="113" t="s">
        <v>5366</v>
      </c>
      <c r="S1206" s="114">
        <v>43221</v>
      </c>
      <c r="U1206" s="114">
        <v>43213.6703191782</v>
      </c>
      <c r="V1206" s="113" t="s">
        <v>4840</v>
      </c>
      <c r="W1206" s="113" t="s">
        <v>4841</v>
      </c>
      <c r="X1206" s="112" t="b">
        <v>1</v>
      </c>
      <c r="Y1206" s="112" t="s">
        <v>1054</v>
      </c>
    </row>
    <row r="1207" spans="1:25" ht="14.6" hidden="1" x14ac:dyDescent="0.4">
      <c r="A1207" s="113" t="s">
        <v>889</v>
      </c>
      <c r="B1207" s="113" t="s">
        <v>890</v>
      </c>
      <c r="C1207" s="113" t="s">
        <v>890</v>
      </c>
      <c r="D1207" s="112" t="b">
        <f t="shared" si="18"/>
        <v>1</v>
      </c>
      <c r="E1207" s="113" t="s">
        <v>3106</v>
      </c>
      <c r="F1207" s="113" t="s">
        <v>1452</v>
      </c>
      <c r="G1207" s="113" t="s">
        <v>1453</v>
      </c>
      <c r="H1207" s="113" t="s">
        <v>3143</v>
      </c>
      <c r="I1207" s="113" t="s">
        <v>5156</v>
      </c>
      <c r="J1207" s="113" t="s">
        <v>1452</v>
      </c>
      <c r="K1207" s="113" t="s">
        <v>1453</v>
      </c>
      <c r="L1207" s="113" t="s">
        <v>3143</v>
      </c>
      <c r="M1207" s="113" t="s">
        <v>2200</v>
      </c>
      <c r="N1207" s="113" t="s">
        <v>3108</v>
      </c>
      <c r="O1207" s="113" t="s">
        <v>2742</v>
      </c>
      <c r="P1207" s="113" t="s">
        <v>2742</v>
      </c>
      <c r="Q1207" s="113" t="s">
        <v>3106</v>
      </c>
      <c r="R1207" s="113" t="s">
        <v>5367</v>
      </c>
      <c r="S1207" s="114">
        <v>43221</v>
      </c>
      <c r="U1207" s="114">
        <v>43213.634545752298</v>
      </c>
      <c r="V1207" s="113" t="s">
        <v>5158</v>
      </c>
      <c r="W1207" s="113" t="s">
        <v>5159</v>
      </c>
      <c r="X1207" s="112" t="b">
        <v>1</v>
      </c>
    </row>
    <row r="1208" spans="1:25" ht="14.6" hidden="1" x14ac:dyDescent="0.4">
      <c r="A1208" s="113" t="s">
        <v>106</v>
      </c>
      <c r="B1208" s="113" t="s">
        <v>107</v>
      </c>
      <c r="C1208" s="113" t="s">
        <v>107</v>
      </c>
      <c r="D1208" s="112" t="b">
        <f t="shared" si="18"/>
        <v>1</v>
      </c>
      <c r="E1208" s="113" t="s">
        <v>3106</v>
      </c>
      <c r="F1208" s="113" t="s">
        <v>1160</v>
      </c>
      <c r="G1208" s="113" t="s">
        <v>1187</v>
      </c>
      <c r="H1208" s="113" t="s">
        <v>3118</v>
      </c>
      <c r="I1208" s="113" t="s">
        <v>5368</v>
      </c>
      <c r="J1208" s="113" t="s">
        <v>1160</v>
      </c>
      <c r="K1208" s="113" t="s">
        <v>1187</v>
      </c>
      <c r="L1208" s="113" t="s">
        <v>3118</v>
      </c>
      <c r="M1208" s="113" t="s">
        <v>1279</v>
      </c>
      <c r="N1208" s="113" t="s">
        <v>3108</v>
      </c>
      <c r="O1208" s="113" t="s">
        <v>2736</v>
      </c>
      <c r="P1208" s="113" t="s">
        <v>2736</v>
      </c>
      <c r="Q1208" s="113" t="s">
        <v>3106</v>
      </c>
      <c r="R1208" s="113" t="s">
        <v>5369</v>
      </c>
      <c r="S1208" s="114">
        <v>43221</v>
      </c>
      <c r="U1208" s="114">
        <v>43213.629658067097</v>
      </c>
      <c r="V1208" s="113" t="s">
        <v>5370</v>
      </c>
      <c r="W1208" s="113" t="s">
        <v>5371</v>
      </c>
      <c r="X1208" s="112" t="b">
        <v>1</v>
      </c>
      <c r="Y1208" s="112" t="s">
        <v>1118</v>
      </c>
    </row>
    <row r="1209" spans="1:25" ht="14.6" hidden="1" x14ac:dyDescent="0.4">
      <c r="A1209" s="113" t="s">
        <v>633</v>
      </c>
      <c r="B1209" s="113" t="s">
        <v>634</v>
      </c>
      <c r="C1209" s="113" t="s">
        <v>634</v>
      </c>
      <c r="D1209" s="112" t="b">
        <f t="shared" si="18"/>
        <v>1</v>
      </c>
      <c r="E1209" s="113" t="s">
        <v>3106</v>
      </c>
      <c r="F1209" s="113" t="s">
        <v>1160</v>
      </c>
      <c r="G1209" s="113" t="s">
        <v>1228</v>
      </c>
      <c r="H1209" s="113" t="s">
        <v>3247</v>
      </c>
      <c r="I1209" s="113" t="s">
        <v>4277</v>
      </c>
      <c r="J1209" s="113" t="s">
        <v>1160</v>
      </c>
      <c r="K1209" s="113" t="s">
        <v>1228</v>
      </c>
      <c r="L1209" s="113" t="s">
        <v>3247</v>
      </c>
      <c r="M1209" s="113" t="s">
        <v>1829</v>
      </c>
      <c r="N1209" s="113" t="s">
        <v>3108</v>
      </c>
      <c r="O1209" s="113" t="s">
        <v>2742</v>
      </c>
      <c r="P1209" s="113" t="s">
        <v>2742</v>
      </c>
      <c r="Q1209" s="113" t="s">
        <v>3106</v>
      </c>
      <c r="R1209" s="113" t="s">
        <v>5372</v>
      </c>
      <c r="S1209" s="114">
        <v>43221</v>
      </c>
      <c r="U1209" s="114">
        <v>43213.628448726799</v>
      </c>
      <c r="V1209" s="113" t="s">
        <v>4279</v>
      </c>
      <c r="W1209" s="113" t="s">
        <v>4280</v>
      </c>
      <c r="X1209" s="112" t="b">
        <v>1</v>
      </c>
    </row>
    <row r="1210" spans="1:25" ht="14.6" hidden="1" x14ac:dyDescent="0.4">
      <c r="A1210" s="113" t="s">
        <v>415</v>
      </c>
      <c r="B1210" s="113" t="s">
        <v>416</v>
      </c>
      <c r="C1210" s="113" t="s">
        <v>3535</v>
      </c>
      <c r="D1210" s="112" t="b">
        <f t="shared" si="18"/>
        <v>0</v>
      </c>
      <c r="E1210" s="113" t="s">
        <v>3106</v>
      </c>
      <c r="F1210" s="113" t="s">
        <v>1367</v>
      </c>
      <c r="G1210" s="113" t="s">
        <v>1456</v>
      </c>
      <c r="H1210" s="113" t="s">
        <v>3215</v>
      </c>
      <c r="I1210" s="113" t="s">
        <v>3536</v>
      </c>
      <c r="J1210" s="113" t="s">
        <v>1367</v>
      </c>
      <c r="K1210" s="113" t="s">
        <v>1456</v>
      </c>
      <c r="L1210" s="113" t="s">
        <v>3215</v>
      </c>
      <c r="M1210" s="113" t="s">
        <v>1624</v>
      </c>
      <c r="N1210" s="113" t="s">
        <v>3108</v>
      </c>
      <c r="O1210" s="113" t="s">
        <v>2742</v>
      </c>
      <c r="P1210" s="113" t="s">
        <v>2742</v>
      </c>
      <c r="Q1210" s="113" t="s">
        <v>3106</v>
      </c>
      <c r="R1210" s="113" t="s">
        <v>5373</v>
      </c>
      <c r="S1210" s="114">
        <v>43221</v>
      </c>
      <c r="U1210" s="114">
        <v>43213.621852349497</v>
      </c>
      <c r="V1210" s="113" t="s">
        <v>3538</v>
      </c>
      <c r="W1210" s="113" t="s">
        <v>3539</v>
      </c>
      <c r="X1210" s="112" t="b">
        <v>1</v>
      </c>
    </row>
    <row r="1211" spans="1:25" ht="14.6" hidden="1" x14ac:dyDescent="0.4">
      <c r="A1211" s="113" t="s">
        <v>659</v>
      </c>
      <c r="B1211" s="113" t="s">
        <v>660</v>
      </c>
      <c r="C1211" s="113" t="s">
        <v>660</v>
      </c>
      <c r="D1211" s="112" t="b">
        <f t="shared" si="18"/>
        <v>1</v>
      </c>
      <c r="E1211" s="113" t="s">
        <v>3106</v>
      </c>
      <c r="F1211" s="113" t="s">
        <v>1160</v>
      </c>
      <c r="G1211" s="113" t="s">
        <v>1228</v>
      </c>
      <c r="H1211" s="113" t="s">
        <v>3247</v>
      </c>
      <c r="I1211" s="113" t="s">
        <v>3545</v>
      </c>
      <c r="J1211" s="113" t="s">
        <v>1160</v>
      </c>
      <c r="K1211" s="113" t="s">
        <v>1228</v>
      </c>
      <c r="L1211" s="113" t="s">
        <v>3247</v>
      </c>
      <c r="M1211" s="113" t="s">
        <v>1928</v>
      </c>
      <c r="N1211" s="113" t="s">
        <v>3108</v>
      </c>
      <c r="O1211" s="113" t="s">
        <v>2742</v>
      </c>
      <c r="P1211" s="113" t="s">
        <v>2742</v>
      </c>
      <c r="Q1211" s="113" t="s">
        <v>3106</v>
      </c>
      <c r="R1211" s="113" t="s">
        <v>5374</v>
      </c>
      <c r="S1211" s="114">
        <v>43221</v>
      </c>
      <c r="U1211" s="114">
        <v>43213.616373067103</v>
      </c>
      <c r="V1211" s="113" t="s">
        <v>3547</v>
      </c>
      <c r="W1211" s="113" t="s">
        <v>3548</v>
      </c>
      <c r="X1211" s="112" t="b">
        <v>1</v>
      </c>
    </row>
    <row r="1212" spans="1:25" ht="14.6" hidden="1" x14ac:dyDescent="0.4">
      <c r="A1212" s="113" t="s">
        <v>602</v>
      </c>
      <c r="B1212" s="113" t="s">
        <v>603</v>
      </c>
      <c r="C1212" s="113" t="s">
        <v>603</v>
      </c>
      <c r="D1212" s="112" t="b">
        <f t="shared" si="18"/>
        <v>1</v>
      </c>
      <c r="E1212" s="113" t="s">
        <v>3106</v>
      </c>
      <c r="F1212" s="113" t="s">
        <v>1452</v>
      </c>
      <c r="G1212" s="113" t="s">
        <v>1691</v>
      </c>
      <c r="H1212" s="113" t="s">
        <v>3509</v>
      </c>
      <c r="I1212" s="113" t="s">
        <v>5375</v>
      </c>
      <c r="J1212" s="113" t="s">
        <v>1160</v>
      </c>
      <c r="K1212" s="113" t="s">
        <v>1183</v>
      </c>
      <c r="L1212" s="113" t="s">
        <v>3113</v>
      </c>
      <c r="M1212" s="113" t="s">
        <v>1798</v>
      </c>
      <c r="N1212" s="113" t="s">
        <v>3108</v>
      </c>
      <c r="O1212" s="113" t="s">
        <v>2742</v>
      </c>
      <c r="P1212" s="113" t="s">
        <v>2742</v>
      </c>
      <c r="Q1212" s="113" t="s">
        <v>3106</v>
      </c>
      <c r="R1212" s="113" t="s">
        <v>5376</v>
      </c>
      <c r="S1212" s="114">
        <v>43221</v>
      </c>
      <c r="U1212" s="114">
        <v>43213.604113657399</v>
      </c>
      <c r="V1212" s="113" t="s">
        <v>5377</v>
      </c>
      <c r="W1212" s="113" t="s">
        <v>5378</v>
      </c>
      <c r="X1212" s="112" t="b">
        <v>0</v>
      </c>
      <c r="Y1212" s="117"/>
    </row>
    <row r="1213" spans="1:25" ht="14.6" hidden="1" x14ac:dyDescent="0.4">
      <c r="A1213" s="113" t="s">
        <v>631</v>
      </c>
      <c r="B1213" s="113" t="s">
        <v>632</v>
      </c>
      <c r="C1213" s="113" t="s">
        <v>632</v>
      </c>
      <c r="D1213" s="112" t="b">
        <f t="shared" si="18"/>
        <v>1</v>
      </c>
      <c r="E1213" s="113" t="s">
        <v>3106</v>
      </c>
      <c r="F1213" s="113" t="s">
        <v>1160</v>
      </c>
      <c r="G1213" s="113" t="s">
        <v>1187</v>
      </c>
      <c r="H1213" s="113" t="s">
        <v>3118</v>
      </c>
      <c r="I1213" s="113" t="s">
        <v>4162</v>
      </c>
      <c r="J1213" s="113" t="s">
        <v>1591</v>
      </c>
      <c r="K1213" s="113" t="s">
        <v>1827</v>
      </c>
      <c r="L1213" s="113" t="s">
        <v>3245</v>
      </c>
      <c r="M1213" s="113" t="s">
        <v>1828</v>
      </c>
      <c r="N1213" s="113" t="s">
        <v>3108</v>
      </c>
      <c r="O1213" s="113" t="s">
        <v>2742</v>
      </c>
      <c r="P1213" s="113" t="s">
        <v>2742</v>
      </c>
      <c r="Q1213" s="113" t="s">
        <v>3106</v>
      </c>
      <c r="R1213" s="113" t="s">
        <v>5379</v>
      </c>
      <c r="S1213" s="114">
        <v>43221</v>
      </c>
      <c r="U1213" s="114">
        <v>43213.472869560203</v>
      </c>
      <c r="V1213" s="113" t="s">
        <v>4164</v>
      </c>
      <c r="W1213" s="113" t="s">
        <v>4165</v>
      </c>
      <c r="X1213" s="112" t="b">
        <v>1</v>
      </c>
    </row>
    <row r="1214" spans="1:25" ht="14.6" hidden="1" x14ac:dyDescent="0.4">
      <c r="A1214" s="113" t="s">
        <v>189</v>
      </c>
      <c r="B1214" s="113" t="s">
        <v>190</v>
      </c>
      <c r="C1214" s="113" t="s">
        <v>190</v>
      </c>
      <c r="D1214" s="112" t="b">
        <f t="shared" si="18"/>
        <v>1</v>
      </c>
      <c r="E1214" s="113" t="s">
        <v>3106</v>
      </c>
      <c r="F1214" s="113" t="s">
        <v>1160</v>
      </c>
      <c r="G1214" s="113" t="s">
        <v>1246</v>
      </c>
      <c r="H1214" s="113" t="s">
        <v>3107</v>
      </c>
      <c r="I1214" s="113" t="s">
        <v>5380</v>
      </c>
      <c r="J1214" s="113" t="s">
        <v>1160</v>
      </c>
      <c r="K1214" s="113" t="s">
        <v>1183</v>
      </c>
      <c r="L1214" s="113" t="s">
        <v>3113</v>
      </c>
      <c r="M1214" s="113" t="s">
        <v>1380</v>
      </c>
      <c r="N1214" s="113" t="s">
        <v>3108</v>
      </c>
      <c r="O1214" s="113" t="s">
        <v>2742</v>
      </c>
      <c r="P1214" s="113" t="s">
        <v>2742</v>
      </c>
      <c r="Q1214" s="113" t="s">
        <v>3106</v>
      </c>
      <c r="R1214" s="113" t="s">
        <v>5381</v>
      </c>
      <c r="S1214" s="114">
        <v>43221</v>
      </c>
      <c r="U1214" s="114">
        <v>43213.440110682903</v>
      </c>
      <c r="V1214" s="113" t="s">
        <v>5382</v>
      </c>
      <c r="W1214" s="113" t="s">
        <v>5383</v>
      </c>
      <c r="X1214" s="112" t="b">
        <v>0</v>
      </c>
      <c r="Y1214" s="117"/>
    </row>
    <row r="1215" spans="1:25" ht="14.6" hidden="1" x14ac:dyDescent="0.4">
      <c r="A1215" s="113" t="s">
        <v>592</v>
      </c>
      <c r="B1215" s="113" t="s">
        <v>593</v>
      </c>
      <c r="C1215" s="113" t="s">
        <v>593</v>
      </c>
      <c r="D1215" s="112" t="b">
        <f t="shared" si="18"/>
        <v>1</v>
      </c>
      <c r="E1215" s="113" t="s">
        <v>3106</v>
      </c>
      <c r="F1215" s="113" t="s">
        <v>1160</v>
      </c>
      <c r="G1215" s="113" t="s">
        <v>1183</v>
      </c>
      <c r="H1215" s="113" t="s">
        <v>3113</v>
      </c>
      <c r="I1215" s="113" t="s">
        <v>3558</v>
      </c>
      <c r="J1215" s="113" t="s">
        <v>1587</v>
      </c>
      <c r="K1215" s="113" t="s">
        <v>1646</v>
      </c>
      <c r="L1215" s="113" t="s">
        <v>3134</v>
      </c>
      <c r="M1215" s="113" t="s">
        <v>1786</v>
      </c>
      <c r="N1215" s="113" t="s">
        <v>3108</v>
      </c>
      <c r="O1215" s="113" t="s">
        <v>2742</v>
      </c>
      <c r="P1215" s="113" t="s">
        <v>2742</v>
      </c>
      <c r="Q1215" s="113" t="s">
        <v>3106</v>
      </c>
      <c r="R1215" s="113" t="s">
        <v>5384</v>
      </c>
      <c r="S1215" s="114">
        <v>43221</v>
      </c>
      <c r="U1215" s="114">
        <v>43213.429624224496</v>
      </c>
      <c r="V1215" s="113" t="s">
        <v>3560</v>
      </c>
      <c r="W1215" s="113" t="s">
        <v>3561</v>
      </c>
      <c r="X1215" s="112" t="b">
        <v>1</v>
      </c>
    </row>
    <row r="1216" spans="1:25" ht="14.6" hidden="1" x14ac:dyDescent="0.4">
      <c r="A1216" s="113" t="s">
        <v>919</v>
      </c>
      <c r="B1216" s="113" t="s">
        <v>920</v>
      </c>
      <c r="C1216" s="113" t="s">
        <v>920</v>
      </c>
      <c r="D1216" s="112" t="b">
        <f t="shared" si="18"/>
        <v>1</v>
      </c>
      <c r="E1216" s="113" t="s">
        <v>3106</v>
      </c>
      <c r="F1216" s="113" t="s">
        <v>1196</v>
      </c>
      <c r="G1216" s="113" t="s">
        <v>1477</v>
      </c>
      <c r="H1216" s="113" t="s">
        <v>3513</v>
      </c>
      <c r="I1216" s="113" t="s">
        <v>2215</v>
      </c>
      <c r="J1216" s="113" t="s">
        <v>1196</v>
      </c>
      <c r="K1216" s="113" t="s">
        <v>1477</v>
      </c>
      <c r="L1216" s="113" t="s">
        <v>3513</v>
      </c>
      <c r="M1216" s="113" t="s">
        <v>2215</v>
      </c>
      <c r="N1216" s="113" t="s">
        <v>3108</v>
      </c>
      <c r="O1216" s="113" t="s">
        <v>2742</v>
      </c>
      <c r="P1216" s="113" t="s">
        <v>2742</v>
      </c>
      <c r="Q1216" s="113" t="s">
        <v>3106</v>
      </c>
      <c r="R1216" s="113" t="s">
        <v>5385</v>
      </c>
      <c r="S1216" s="114">
        <v>43221</v>
      </c>
      <c r="U1216" s="114">
        <v>43213.422492789403</v>
      </c>
      <c r="V1216" s="113" t="s">
        <v>4472</v>
      </c>
      <c r="W1216" s="113" t="s">
        <v>4473</v>
      </c>
      <c r="X1216" s="112" t="b">
        <v>1</v>
      </c>
    </row>
    <row r="1217" spans="1:25" ht="14.6" hidden="1" x14ac:dyDescent="0.4">
      <c r="A1217" s="113" t="s">
        <v>705</v>
      </c>
      <c r="B1217" s="113" t="s">
        <v>710</v>
      </c>
      <c r="C1217" s="113" t="s">
        <v>707</v>
      </c>
      <c r="D1217" s="112" t="b">
        <f t="shared" si="18"/>
        <v>0</v>
      </c>
      <c r="E1217" s="113" t="s">
        <v>3106</v>
      </c>
      <c r="F1217" s="113" t="s">
        <v>1160</v>
      </c>
      <c r="G1217" s="113" t="s">
        <v>1246</v>
      </c>
      <c r="H1217" s="113" t="s">
        <v>3107</v>
      </c>
      <c r="I1217" s="113" t="s">
        <v>3347</v>
      </c>
      <c r="J1217" s="113" t="s">
        <v>1639</v>
      </c>
      <c r="K1217" s="113" t="s">
        <v>1684</v>
      </c>
      <c r="L1217" s="113" t="s">
        <v>3183</v>
      </c>
      <c r="M1217" s="113" t="s">
        <v>2030</v>
      </c>
      <c r="N1217" s="113" t="s">
        <v>3108</v>
      </c>
      <c r="O1217" s="113" t="s">
        <v>2742</v>
      </c>
      <c r="P1217" s="113" t="s">
        <v>2742</v>
      </c>
      <c r="Q1217" s="113" t="s">
        <v>3106</v>
      </c>
      <c r="R1217" s="113" t="s">
        <v>5386</v>
      </c>
      <c r="S1217" s="114">
        <v>43221</v>
      </c>
      <c r="U1217" s="114">
        <v>43210.730746608802</v>
      </c>
      <c r="V1217" s="113" t="s">
        <v>3350</v>
      </c>
      <c r="W1217" s="113" t="s">
        <v>3351</v>
      </c>
      <c r="X1217" s="112" t="b">
        <v>1</v>
      </c>
    </row>
    <row r="1218" spans="1:25" ht="14.6" hidden="1" x14ac:dyDescent="0.4">
      <c r="A1218" s="113" t="s">
        <v>1013</v>
      </c>
      <c r="B1218" s="113" t="s">
        <v>1014</v>
      </c>
      <c r="C1218" s="113" t="s">
        <v>1014</v>
      </c>
      <c r="D1218" s="112" t="b">
        <f t="shared" si="18"/>
        <v>1</v>
      </c>
      <c r="E1218" s="113" t="s">
        <v>3106</v>
      </c>
      <c r="F1218" s="113" t="s">
        <v>1396</v>
      </c>
      <c r="G1218" s="113" t="s">
        <v>1397</v>
      </c>
      <c r="H1218" s="113" t="s">
        <v>3176</v>
      </c>
      <c r="I1218" s="113" t="s">
        <v>4689</v>
      </c>
      <c r="J1218" s="113" t="s">
        <v>1396</v>
      </c>
      <c r="K1218" s="113" t="s">
        <v>1397</v>
      </c>
      <c r="L1218" s="113" t="s">
        <v>3176</v>
      </c>
      <c r="M1218" s="113" t="s">
        <v>2288</v>
      </c>
      <c r="N1218" s="113" t="s">
        <v>3108</v>
      </c>
      <c r="O1218" s="113" t="s">
        <v>2742</v>
      </c>
      <c r="P1218" s="113" t="s">
        <v>2742</v>
      </c>
      <c r="Q1218" s="113" t="s">
        <v>3106</v>
      </c>
      <c r="R1218" s="113" t="s">
        <v>5387</v>
      </c>
      <c r="S1218" s="114">
        <v>43221</v>
      </c>
      <c r="U1218" s="114">
        <v>43210.7236028935</v>
      </c>
      <c r="V1218" s="113" t="s">
        <v>4691</v>
      </c>
      <c r="W1218" s="113" t="s">
        <v>4692</v>
      </c>
      <c r="X1218" s="112" t="b">
        <v>0</v>
      </c>
      <c r="Y1218" s="117"/>
    </row>
    <row r="1219" spans="1:25" ht="14.6" hidden="1" x14ac:dyDescent="0.4">
      <c r="A1219" s="113" t="s">
        <v>903</v>
      </c>
      <c r="B1219" s="113" t="s">
        <v>904</v>
      </c>
      <c r="C1219" s="113" t="s">
        <v>904</v>
      </c>
      <c r="D1219" s="112" t="b">
        <f t="shared" ref="D1219:D1282" si="19">B1219=C1219</f>
        <v>1</v>
      </c>
      <c r="E1219" s="113" t="s">
        <v>3106</v>
      </c>
      <c r="F1219" s="113" t="s">
        <v>1452</v>
      </c>
      <c r="G1219" s="113" t="s">
        <v>1453</v>
      </c>
      <c r="H1219" s="113" t="s">
        <v>3143</v>
      </c>
      <c r="I1219" s="113" t="s">
        <v>3144</v>
      </c>
      <c r="J1219" s="113" t="s">
        <v>1452</v>
      </c>
      <c r="K1219" s="113" t="s">
        <v>1453</v>
      </c>
      <c r="L1219" s="113" t="s">
        <v>3143</v>
      </c>
      <c r="M1219" s="113" t="s">
        <v>2207</v>
      </c>
      <c r="N1219" s="113" t="s">
        <v>3108</v>
      </c>
      <c r="O1219" s="113" t="s">
        <v>2742</v>
      </c>
      <c r="P1219" s="113" t="s">
        <v>2742</v>
      </c>
      <c r="Q1219" s="113" t="s">
        <v>3106</v>
      </c>
      <c r="R1219" s="113" t="s">
        <v>5388</v>
      </c>
      <c r="S1219" s="114">
        <v>43221</v>
      </c>
      <c r="U1219" s="114">
        <v>43210.716162847202</v>
      </c>
      <c r="V1219" s="113" t="s">
        <v>3146</v>
      </c>
      <c r="W1219" s="113" t="s">
        <v>3147</v>
      </c>
      <c r="X1219" s="112" t="b">
        <v>1</v>
      </c>
    </row>
    <row r="1220" spans="1:25" ht="14.6" hidden="1" x14ac:dyDescent="0.4">
      <c r="A1220" s="113" t="s">
        <v>305</v>
      </c>
      <c r="B1220" s="113" t="s">
        <v>306</v>
      </c>
      <c r="C1220" s="113" t="s">
        <v>306</v>
      </c>
      <c r="D1220" s="112" t="b">
        <f t="shared" si="19"/>
        <v>1</v>
      </c>
      <c r="E1220" s="113" t="s">
        <v>3106</v>
      </c>
      <c r="F1220" s="113" t="s">
        <v>1452</v>
      </c>
      <c r="G1220" s="113" t="s">
        <v>1453</v>
      </c>
      <c r="H1220" s="113" t="s">
        <v>3143</v>
      </c>
      <c r="I1220" s="113" t="s">
        <v>4916</v>
      </c>
      <c r="J1220" s="113" t="s">
        <v>1452</v>
      </c>
      <c r="K1220" s="113" t="s">
        <v>1453</v>
      </c>
      <c r="L1220" s="113" t="s">
        <v>3143</v>
      </c>
      <c r="M1220" s="113" t="s">
        <v>1514</v>
      </c>
      <c r="N1220" s="113" t="s">
        <v>3108</v>
      </c>
      <c r="O1220" s="113" t="s">
        <v>2742</v>
      </c>
      <c r="P1220" s="113" t="s">
        <v>2742</v>
      </c>
      <c r="Q1220" s="113" t="s">
        <v>3106</v>
      </c>
      <c r="R1220" s="113" t="s">
        <v>5389</v>
      </c>
      <c r="S1220" s="114">
        <v>43221</v>
      </c>
      <c r="U1220" s="114">
        <v>43210.670142974501</v>
      </c>
      <c r="V1220" s="113" t="s">
        <v>4918</v>
      </c>
      <c r="W1220" s="113" t="s">
        <v>4919</v>
      </c>
      <c r="X1220" s="112" t="b">
        <v>1</v>
      </c>
    </row>
    <row r="1221" spans="1:25" ht="14.6" hidden="1" x14ac:dyDescent="0.4">
      <c r="A1221" s="113" t="s">
        <v>283</v>
      </c>
      <c r="B1221" s="113" t="s">
        <v>284</v>
      </c>
      <c r="C1221" s="113" t="s">
        <v>284</v>
      </c>
      <c r="D1221" s="112" t="b">
        <f t="shared" si="19"/>
        <v>1</v>
      </c>
      <c r="E1221" s="113" t="s">
        <v>3106</v>
      </c>
      <c r="F1221" s="113" t="s">
        <v>1452</v>
      </c>
      <c r="G1221" s="113" t="s">
        <v>1453</v>
      </c>
      <c r="H1221" s="113" t="s">
        <v>3143</v>
      </c>
      <c r="I1221" s="113" t="s">
        <v>1493</v>
      </c>
      <c r="J1221" s="113" t="s">
        <v>1452</v>
      </c>
      <c r="K1221" s="113" t="s">
        <v>1453</v>
      </c>
      <c r="L1221" s="113" t="s">
        <v>3143</v>
      </c>
      <c r="M1221" s="113" t="s">
        <v>1493</v>
      </c>
      <c r="N1221" s="113" t="s">
        <v>3108</v>
      </c>
      <c r="O1221" s="113" t="s">
        <v>2742</v>
      </c>
      <c r="P1221" s="113" t="s">
        <v>2742</v>
      </c>
      <c r="Q1221" s="113" t="s">
        <v>3106</v>
      </c>
      <c r="R1221" s="113" t="s">
        <v>5390</v>
      </c>
      <c r="S1221" s="114">
        <v>43221</v>
      </c>
      <c r="U1221" s="114">
        <v>43210.658309606501</v>
      </c>
      <c r="V1221" s="113" t="s">
        <v>3800</v>
      </c>
      <c r="W1221" s="113" t="s">
        <v>3801</v>
      </c>
      <c r="X1221" s="112" t="b">
        <v>1</v>
      </c>
    </row>
    <row r="1222" spans="1:25" ht="14.6" hidden="1" x14ac:dyDescent="0.4">
      <c r="A1222" s="113" t="s">
        <v>333</v>
      </c>
      <c r="B1222" s="113" t="s">
        <v>334</v>
      </c>
      <c r="C1222" s="113" t="s">
        <v>334</v>
      </c>
      <c r="D1222" s="112" t="b">
        <f t="shared" si="19"/>
        <v>1</v>
      </c>
      <c r="E1222" s="113" t="s">
        <v>3106</v>
      </c>
      <c r="F1222" s="113" t="s">
        <v>1196</v>
      </c>
      <c r="G1222" s="113" t="s">
        <v>1477</v>
      </c>
      <c r="H1222" s="113" t="s">
        <v>3513</v>
      </c>
      <c r="I1222" s="113" t="s">
        <v>1543</v>
      </c>
      <c r="J1222" s="113" t="s">
        <v>1196</v>
      </c>
      <c r="K1222" s="113" t="s">
        <v>1477</v>
      </c>
      <c r="L1222" s="113" t="s">
        <v>3513</v>
      </c>
      <c r="M1222" s="113" t="s">
        <v>1543</v>
      </c>
      <c r="N1222" s="113" t="s">
        <v>3108</v>
      </c>
      <c r="O1222" s="113" t="s">
        <v>2742</v>
      </c>
      <c r="P1222" s="113" t="s">
        <v>2742</v>
      </c>
      <c r="Q1222" s="113" t="s">
        <v>3106</v>
      </c>
      <c r="R1222" s="113" t="s">
        <v>5391</v>
      </c>
      <c r="S1222" s="114">
        <v>43221</v>
      </c>
      <c r="U1222" s="114">
        <v>43210.647949652797</v>
      </c>
      <c r="V1222" s="113" t="s">
        <v>4406</v>
      </c>
      <c r="W1222" s="113" t="s">
        <v>4407</v>
      </c>
      <c r="X1222" s="112" t="b">
        <v>0</v>
      </c>
      <c r="Y1222" s="117"/>
    </row>
    <row r="1223" spans="1:25" ht="14.6" hidden="1" x14ac:dyDescent="0.4">
      <c r="A1223" s="113" t="s">
        <v>227</v>
      </c>
      <c r="B1223" s="113" t="s">
        <v>228</v>
      </c>
      <c r="C1223" s="113" t="s">
        <v>228</v>
      </c>
      <c r="D1223" s="112" t="b">
        <f t="shared" si="19"/>
        <v>1</v>
      </c>
      <c r="E1223" s="113" t="s">
        <v>3106</v>
      </c>
      <c r="F1223" s="113" t="s">
        <v>1160</v>
      </c>
      <c r="G1223" s="113" t="s">
        <v>1285</v>
      </c>
      <c r="H1223" s="113" t="s">
        <v>3236</v>
      </c>
      <c r="I1223" s="113" t="s">
        <v>4930</v>
      </c>
      <c r="J1223" s="113" t="s">
        <v>1160</v>
      </c>
      <c r="K1223" s="113" t="s">
        <v>1285</v>
      </c>
      <c r="L1223" s="113" t="s">
        <v>3236</v>
      </c>
      <c r="M1223" s="113" t="s">
        <v>1417</v>
      </c>
      <c r="N1223" s="113" t="s">
        <v>3108</v>
      </c>
      <c r="O1223" s="113" t="s">
        <v>2742</v>
      </c>
      <c r="P1223" s="113" t="s">
        <v>2742</v>
      </c>
      <c r="Q1223" s="113" t="s">
        <v>3106</v>
      </c>
      <c r="R1223" s="113" t="s">
        <v>5392</v>
      </c>
      <c r="S1223" s="114">
        <v>43221</v>
      </c>
      <c r="U1223" s="114">
        <v>43210.634141782401</v>
      </c>
      <c r="V1223" s="113" t="s">
        <v>4932</v>
      </c>
      <c r="W1223" s="113" t="s">
        <v>4933</v>
      </c>
      <c r="X1223" s="112" t="b">
        <v>1</v>
      </c>
    </row>
    <row r="1224" spans="1:25" ht="14.6" hidden="1" x14ac:dyDescent="0.4">
      <c r="A1224" s="113" t="s">
        <v>730</v>
      </c>
      <c r="B1224" s="113" t="s">
        <v>731</v>
      </c>
      <c r="C1224" s="113" t="s">
        <v>731</v>
      </c>
      <c r="D1224" s="112" t="b">
        <f t="shared" si="19"/>
        <v>1</v>
      </c>
      <c r="E1224" s="113" t="s">
        <v>3106</v>
      </c>
      <c r="F1224" s="113" t="s">
        <v>1160</v>
      </c>
      <c r="G1224" s="113" t="s">
        <v>1246</v>
      </c>
      <c r="H1224" s="113" t="s">
        <v>3107</v>
      </c>
      <c r="I1224" s="113" t="s">
        <v>2059</v>
      </c>
      <c r="J1224" s="113" t="s">
        <v>1160</v>
      </c>
      <c r="K1224" s="113" t="s">
        <v>1246</v>
      </c>
      <c r="L1224" s="113" t="s">
        <v>3107</v>
      </c>
      <c r="M1224" s="113" t="s">
        <v>2059</v>
      </c>
      <c r="N1224" s="113" t="s">
        <v>3108</v>
      </c>
      <c r="O1224" s="113" t="s">
        <v>2742</v>
      </c>
      <c r="P1224" s="113" t="s">
        <v>2742</v>
      </c>
      <c r="Q1224" s="113" t="s">
        <v>3106</v>
      </c>
      <c r="R1224" s="113" t="s">
        <v>5393</v>
      </c>
      <c r="S1224" s="114">
        <v>43221</v>
      </c>
      <c r="U1224" s="114">
        <v>43210.631850659702</v>
      </c>
      <c r="V1224" s="113" t="s">
        <v>4590</v>
      </c>
      <c r="W1224" s="113" t="s">
        <v>4591</v>
      </c>
      <c r="X1224" s="112" t="b">
        <v>1</v>
      </c>
    </row>
    <row r="1225" spans="1:25" ht="14.6" hidden="1" x14ac:dyDescent="0.4">
      <c r="A1225" s="113" t="s">
        <v>715</v>
      </c>
      <c r="B1225" s="113" t="s">
        <v>716</v>
      </c>
      <c r="C1225" s="113" t="s">
        <v>5219</v>
      </c>
      <c r="D1225" s="112" t="b">
        <f t="shared" si="19"/>
        <v>0</v>
      </c>
      <c r="E1225" s="113" t="s">
        <v>3106</v>
      </c>
      <c r="F1225" s="113" t="s">
        <v>1160</v>
      </c>
      <c r="G1225" s="113" t="s">
        <v>1161</v>
      </c>
      <c r="H1225" s="113" t="s">
        <v>3132</v>
      </c>
      <c r="I1225" s="113" t="s">
        <v>5220</v>
      </c>
      <c r="J1225" s="113" t="s">
        <v>1160</v>
      </c>
      <c r="K1225" s="113" t="s">
        <v>1161</v>
      </c>
      <c r="L1225" s="113" t="s">
        <v>3132</v>
      </c>
      <c r="M1225" s="113" t="s">
        <v>2036</v>
      </c>
      <c r="N1225" s="113" t="s">
        <v>3108</v>
      </c>
      <c r="O1225" s="113" t="s">
        <v>2742</v>
      </c>
      <c r="P1225" s="113" t="s">
        <v>2742</v>
      </c>
      <c r="Q1225" s="113" t="s">
        <v>3106</v>
      </c>
      <c r="R1225" s="113" t="s">
        <v>5394</v>
      </c>
      <c r="S1225" s="114">
        <v>43221</v>
      </c>
      <c r="U1225" s="114">
        <v>43210.624841979203</v>
      </c>
      <c r="V1225" s="113" t="s">
        <v>5222</v>
      </c>
      <c r="W1225" s="113" t="s">
        <v>5223</v>
      </c>
      <c r="X1225" s="112" t="b">
        <v>0</v>
      </c>
      <c r="Y1225" s="117"/>
    </row>
    <row r="1226" spans="1:25" ht="14.6" hidden="1" x14ac:dyDescent="0.4">
      <c r="A1226" s="113" t="s">
        <v>307</v>
      </c>
      <c r="B1226" s="113" t="s">
        <v>308</v>
      </c>
      <c r="C1226" s="113" t="s">
        <v>308</v>
      </c>
      <c r="D1226" s="112" t="b">
        <f t="shared" si="19"/>
        <v>1</v>
      </c>
      <c r="E1226" s="113" t="s">
        <v>3106</v>
      </c>
      <c r="F1226" s="113" t="s">
        <v>1452</v>
      </c>
      <c r="G1226" s="113" t="s">
        <v>1453</v>
      </c>
      <c r="H1226" s="113" t="s">
        <v>3143</v>
      </c>
      <c r="I1226" s="113" t="s">
        <v>3549</v>
      </c>
      <c r="J1226" s="113" t="s">
        <v>1452</v>
      </c>
      <c r="K1226" s="113" t="s">
        <v>1453</v>
      </c>
      <c r="L1226" s="113" t="s">
        <v>3143</v>
      </c>
      <c r="M1226" s="113" t="s">
        <v>1515</v>
      </c>
      <c r="N1226" s="113" t="s">
        <v>3108</v>
      </c>
      <c r="O1226" s="113" t="s">
        <v>2742</v>
      </c>
      <c r="P1226" s="113" t="s">
        <v>2742</v>
      </c>
      <c r="Q1226" s="113" t="s">
        <v>3106</v>
      </c>
      <c r="R1226" s="113" t="s">
        <v>5395</v>
      </c>
      <c r="S1226" s="114">
        <v>43221</v>
      </c>
      <c r="U1226" s="114">
        <v>43210.624748645801</v>
      </c>
      <c r="V1226" s="113" t="s">
        <v>3551</v>
      </c>
      <c r="W1226" s="113" t="s">
        <v>3552</v>
      </c>
      <c r="X1226" s="112" t="b">
        <v>1</v>
      </c>
    </row>
    <row r="1227" spans="1:25" ht="14.6" hidden="1" x14ac:dyDescent="0.4">
      <c r="A1227" s="113" t="s">
        <v>112</v>
      </c>
      <c r="B1227" s="113" t="s">
        <v>113</v>
      </c>
      <c r="C1227" s="113" t="s">
        <v>113</v>
      </c>
      <c r="D1227" s="112" t="b">
        <f t="shared" si="19"/>
        <v>1</v>
      </c>
      <c r="E1227" s="113" t="s">
        <v>3106</v>
      </c>
      <c r="F1227" s="113" t="s">
        <v>1160</v>
      </c>
      <c r="G1227" s="113" t="s">
        <v>1163</v>
      </c>
      <c r="H1227" s="113" t="s">
        <v>3230</v>
      </c>
      <c r="I1227" s="113" t="s">
        <v>4548</v>
      </c>
      <c r="J1227" s="113" t="s">
        <v>1160</v>
      </c>
      <c r="K1227" s="113" t="s">
        <v>1163</v>
      </c>
      <c r="L1227" s="113" t="s">
        <v>3230</v>
      </c>
      <c r="M1227" s="113" t="s">
        <v>1284</v>
      </c>
      <c r="N1227" s="113" t="s">
        <v>3108</v>
      </c>
      <c r="O1227" s="113" t="s">
        <v>2742</v>
      </c>
      <c r="P1227" s="113" t="s">
        <v>2742</v>
      </c>
      <c r="Q1227" s="113" t="s">
        <v>3106</v>
      </c>
      <c r="R1227" s="113" t="s">
        <v>5396</v>
      </c>
      <c r="S1227" s="114">
        <v>43221</v>
      </c>
      <c r="U1227" s="114">
        <v>43210.618450578702</v>
      </c>
      <c r="V1227" s="113" t="s">
        <v>4550</v>
      </c>
      <c r="W1227" s="113" t="s">
        <v>4551</v>
      </c>
      <c r="X1227" s="112" t="b">
        <v>1</v>
      </c>
    </row>
    <row r="1228" spans="1:25" ht="14.6" hidden="1" x14ac:dyDescent="0.4">
      <c r="A1228" s="113" t="s">
        <v>155</v>
      </c>
      <c r="B1228" s="113" t="s">
        <v>156</v>
      </c>
      <c r="C1228" s="113" t="s">
        <v>156</v>
      </c>
      <c r="D1228" s="112" t="b">
        <f t="shared" si="19"/>
        <v>1</v>
      </c>
      <c r="E1228" s="113" t="s">
        <v>3106</v>
      </c>
      <c r="F1228" s="113" t="s">
        <v>1160</v>
      </c>
      <c r="G1228" s="113" t="s">
        <v>1183</v>
      </c>
      <c r="H1228" s="113" t="s">
        <v>3113</v>
      </c>
      <c r="I1228" s="113" t="s">
        <v>1344</v>
      </c>
      <c r="J1228" s="113" t="s">
        <v>1160</v>
      </c>
      <c r="K1228" s="113" t="s">
        <v>1183</v>
      </c>
      <c r="L1228" s="113" t="s">
        <v>3113</v>
      </c>
      <c r="M1228" s="113" t="s">
        <v>1344</v>
      </c>
      <c r="N1228" s="113" t="s">
        <v>3108</v>
      </c>
      <c r="O1228" s="113" t="s">
        <v>2742</v>
      </c>
      <c r="P1228" s="113" t="s">
        <v>2742</v>
      </c>
      <c r="Q1228" s="113" t="s">
        <v>3106</v>
      </c>
      <c r="R1228" s="113" t="s">
        <v>5397</v>
      </c>
      <c r="S1228" s="114">
        <v>43221</v>
      </c>
      <c r="U1228" s="114">
        <v>43210.618276736102</v>
      </c>
      <c r="V1228" s="113" t="s">
        <v>4568</v>
      </c>
      <c r="W1228" s="113" t="s">
        <v>4569</v>
      </c>
      <c r="X1228" s="112" t="b">
        <v>1</v>
      </c>
      <c r="Y1228" s="112" t="s">
        <v>1109</v>
      </c>
    </row>
    <row r="1229" spans="1:25" ht="14.6" hidden="1" x14ac:dyDescent="0.4">
      <c r="A1229" s="113" t="s">
        <v>744</v>
      </c>
      <c r="B1229" s="113" t="s">
        <v>745</v>
      </c>
      <c r="C1229" s="113" t="s">
        <v>745</v>
      </c>
      <c r="D1229" s="112" t="b">
        <f t="shared" si="19"/>
        <v>1</v>
      </c>
      <c r="E1229" s="113" t="s">
        <v>3106</v>
      </c>
      <c r="F1229" s="113" t="s">
        <v>1160</v>
      </c>
      <c r="G1229" s="113" t="s">
        <v>1246</v>
      </c>
      <c r="H1229" s="113" t="s">
        <v>3107</v>
      </c>
      <c r="I1229" s="113" t="s">
        <v>5398</v>
      </c>
      <c r="J1229" s="113" t="s">
        <v>1160</v>
      </c>
      <c r="K1229" s="113" t="s">
        <v>1246</v>
      </c>
      <c r="L1229" s="113" t="s">
        <v>3107</v>
      </c>
      <c r="M1229" s="113" t="s">
        <v>2081</v>
      </c>
      <c r="N1229" s="113" t="s">
        <v>3108</v>
      </c>
      <c r="O1229" s="113" t="s">
        <v>2742</v>
      </c>
      <c r="P1229" s="113" t="s">
        <v>2742</v>
      </c>
      <c r="Q1229" s="113" t="s">
        <v>3106</v>
      </c>
      <c r="R1229" s="113" t="s">
        <v>5399</v>
      </c>
      <c r="S1229" s="114">
        <v>43221</v>
      </c>
      <c r="U1229" s="114">
        <v>43210.611076157402</v>
      </c>
      <c r="V1229" s="113" t="s">
        <v>5400</v>
      </c>
      <c r="W1229" s="113" t="s">
        <v>5401</v>
      </c>
      <c r="X1229" s="112" t="b">
        <v>1</v>
      </c>
    </row>
    <row r="1230" spans="1:25" ht="14.6" hidden="1" x14ac:dyDescent="0.4">
      <c r="A1230" s="113" t="s">
        <v>760</v>
      </c>
      <c r="B1230" s="113" t="s">
        <v>761</v>
      </c>
      <c r="C1230" s="113" t="s">
        <v>761</v>
      </c>
      <c r="D1230" s="112" t="b">
        <f t="shared" si="19"/>
        <v>1</v>
      </c>
      <c r="E1230" s="113" t="s">
        <v>3106</v>
      </c>
      <c r="F1230" s="113" t="s">
        <v>1160</v>
      </c>
      <c r="G1230" s="113" t="s">
        <v>1161</v>
      </c>
      <c r="H1230" s="113" t="s">
        <v>3132</v>
      </c>
      <c r="I1230" s="113" t="s">
        <v>2094</v>
      </c>
      <c r="J1230" s="113" t="s">
        <v>1160</v>
      </c>
      <c r="K1230" s="113" t="s">
        <v>1161</v>
      </c>
      <c r="L1230" s="113" t="s">
        <v>3132</v>
      </c>
      <c r="M1230" s="113" t="s">
        <v>2094</v>
      </c>
      <c r="N1230" s="113" t="s">
        <v>3108</v>
      </c>
      <c r="O1230" s="113" t="s">
        <v>2742</v>
      </c>
      <c r="P1230" s="113" t="s">
        <v>2742</v>
      </c>
      <c r="Q1230" s="113" t="s">
        <v>3106</v>
      </c>
      <c r="R1230" s="113" t="s">
        <v>5402</v>
      </c>
      <c r="S1230" s="114">
        <v>43221</v>
      </c>
      <c r="U1230" s="114">
        <v>43210.591470636602</v>
      </c>
      <c r="V1230" s="113" t="s">
        <v>5074</v>
      </c>
      <c r="W1230" s="113" t="s">
        <v>5075</v>
      </c>
      <c r="X1230" s="112" t="b">
        <v>1</v>
      </c>
    </row>
    <row r="1231" spans="1:25" ht="14.6" hidden="1" x14ac:dyDescent="0.4">
      <c r="A1231" s="113" t="s">
        <v>96</v>
      </c>
      <c r="B1231" s="113" t="s">
        <v>97</v>
      </c>
      <c r="C1231" s="113" t="s">
        <v>97</v>
      </c>
      <c r="D1231" s="112" t="b">
        <f t="shared" si="19"/>
        <v>1</v>
      </c>
      <c r="E1231" s="113" t="s">
        <v>3106</v>
      </c>
      <c r="F1231" s="113" t="s">
        <v>1160</v>
      </c>
      <c r="G1231" s="113" t="s">
        <v>1183</v>
      </c>
      <c r="H1231" s="113" t="s">
        <v>3113</v>
      </c>
      <c r="I1231" s="113" t="s">
        <v>3679</v>
      </c>
      <c r="J1231" s="113" t="s">
        <v>1160</v>
      </c>
      <c r="K1231" s="113" t="s">
        <v>1183</v>
      </c>
      <c r="L1231" s="113" t="s">
        <v>3113</v>
      </c>
      <c r="M1231" s="113" t="s">
        <v>3680</v>
      </c>
      <c r="N1231" s="113" t="s">
        <v>3108</v>
      </c>
      <c r="O1231" s="113" t="s">
        <v>2742</v>
      </c>
      <c r="P1231" s="113" t="s">
        <v>2742</v>
      </c>
      <c r="Q1231" s="113" t="s">
        <v>3106</v>
      </c>
      <c r="R1231" s="113" t="s">
        <v>5403</v>
      </c>
      <c r="S1231" s="114">
        <v>43221</v>
      </c>
      <c r="U1231" s="114">
        <v>43210.5856110764</v>
      </c>
      <c r="V1231" s="113" t="s">
        <v>3682</v>
      </c>
      <c r="W1231" s="113" t="s">
        <v>3683</v>
      </c>
      <c r="X1231" s="112" t="b">
        <v>1</v>
      </c>
      <c r="Y1231" s="117" t="s">
        <v>1054</v>
      </c>
    </row>
    <row r="1232" spans="1:25" ht="14.6" hidden="1" x14ac:dyDescent="0.4">
      <c r="A1232" s="113" t="s">
        <v>950</v>
      </c>
      <c r="B1232" s="113" t="s">
        <v>951</v>
      </c>
      <c r="C1232" s="113" t="s">
        <v>4020</v>
      </c>
      <c r="D1232" s="112" t="b">
        <f t="shared" si="19"/>
        <v>0</v>
      </c>
      <c r="E1232" s="113" t="s">
        <v>3106</v>
      </c>
      <c r="F1232" s="113" t="s">
        <v>1452</v>
      </c>
      <c r="G1232" s="113" t="s">
        <v>1836</v>
      </c>
      <c r="H1232" s="113" t="s">
        <v>3403</v>
      </c>
      <c r="I1232" s="113" t="s">
        <v>4021</v>
      </c>
      <c r="J1232" s="113" t="s">
        <v>1452</v>
      </c>
      <c r="K1232" s="113" t="s">
        <v>1836</v>
      </c>
      <c r="L1232" s="113" t="s">
        <v>3403</v>
      </c>
      <c r="M1232" s="113" t="s">
        <v>2245</v>
      </c>
      <c r="N1232" s="113" t="s">
        <v>3108</v>
      </c>
      <c r="O1232" s="113" t="s">
        <v>2742</v>
      </c>
      <c r="P1232" s="113" t="s">
        <v>2742</v>
      </c>
      <c r="Q1232" s="113" t="s">
        <v>3106</v>
      </c>
      <c r="R1232" s="113" t="s">
        <v>5404</v>
      </c>
      <c r="S1232" s="114">
        <v>43221</v>
      </c>
      <c r="U1232" s="114">
        <v>43210.579128738398</v>
      </c>
      <c r="V1232" s="113" t="s">
        <v>4023</v>
      </c>
      <c r="W1232" s="113" t="s">
        <v>4024</v>
      </c>
      <c r="X1232" s="112" t="b">
        <v>1</v>
      </c>
    </row>
    <row r="1233" spans="1:25" ht="14.6" hidden="1" x14ac:dyDescent="0.4">
      <c r="A1233" s="113" t="s">
        <v>1001</v>
      </c>
      <c r="B1233" s="113" t="s">
        <v>1002</v>
      </c>
      <c r="C1233" s="113" t="s">
        <v>1002</v>
      </c>
      <c r="D1233" s="112" t="b">
        <f t="shared" si="19"/>
        <v>1</v>
      </c>
      <c r="E1233" s="113" t="s">
        <v>3106</v>
      </c>
      <c r="F1233" s="113" t="s">
        <v>1396</v>
      </c>
      <c r="G1233" s="113" t="s">
        <v>1397</v>
      </c>
      <c r="H1233" s="113" t="s">
        <v>3176</v>
      </c>
      <c r="I1233" s="113" t="s">
        <v>3569</v>
      </c>
      <c r="J1233" s="113" t="s">
        <v>1396</v>
      </c>
      <c r="K1233" s="113" t="s">
        <v>1397</v>
      </c>
      <c r="L1233" s="113" t="s">
        <v>3176</v>
      </c>
      <c r="M1233" s="113" t="s">
        <v>2279</v>
      </c>
      <c r="N1233" s="113" t="s">
        <v>3108</v>
      </c>
      <c r="O1233" s="113" t="s">
        <v>2742</v>
      </c>
      <c r="P1233" s="113" t="s">
        <v>2742</v>
      </c>
      <c r="Q1233" s="113" t="s">
        <v>3106</v>
      </c>
      <c r="R1233" s="113" t="s">
        <v>5405</v>
      </c>
      <c r="S1233" s="114">
        <v>43221</v>
      </c>
      <c r="U1233" s="114">
        <v>43210.558943252297</v>
      </c>
      <c r="V1233" s="113" t="s">
        <v>3570</v>
      </c>
      <c r="W1233" s="113" t="s">
        <v>3571</v>
      </c>
      <c r="X1233" s="112" t="b">
        <v>1</v>
      </c>
    </row>
    <row r="1234" spans="1:25" ht="14.6" hidden="1" x14ac:dyDescent="0.4">
      <c r="A1234" s="113" t="s">
        <v>719</v>
      </c>
      <c r="B1234" s="113" t="s">
        <v>720</v>
      </c>
      <c r="C1234" s="113" t="s">
        <v>720</v>
      </c>
      <c r="D1234" s="112" t="b">
        <f t="shared" si="19"/>
        <v>1</v>
      </c>
      <c r="E1234" s="113" t="s">
        <v>3106</v>
      </c>
      <c r="F1234" s="113" t="s">
        <v>1160</v>
      </c>
      <c r="G1234" s="113" t="s">
        <v>1246</v>
      </c>
      <c r="H1234" s="113" t="s">
        <v>3107</v>
      </c>
      <c r="I1234" s="113" t="s">
        <v>2547</v>
      </c>
      <c r="J1234" s="113" t="s">
        <v>1160</v>
      </c>
      <c r="K1234" s="113" t="s">
        <v>1246</v>
      </c>
      <c r="L1234" s="113" t="s">
        <v>3107</v>
      </c>
      <c r="M1234" s="113" t="s">
        <v>2040</v>
      </c>
      <c r="N1234" s="113" t="s">
        <v>3108</v>
      </c>
      <c r="O1234" s="113" t="s">
        <v>2742</v>
      </c>
      <c r="P1234" s="113" t="s">
        <v>2742</v>
      </c>
      <c r="Q1234" s="113" t="s">
        <v>3106</v>
      </c>
      <c r="R1234" s="113" t="s">
        <v>5406</v>
      </c>
      <c r="S1234" s="114">
        <v>43221</v>
      </c>
      <c r="U1234" s="114">
        <v>43210.547482951399</v>
      </c>
      <c r="V1234" s="113" t="s">
        <v>3110</v>
      </c>
      <c r="W1234" s="113" t="s">
        <v>3111</v>
      </c>
      <c r="X1234" s="112" t="b">
        <v>0</v>
      </c>
      <c r="Y1234" s="117"/>
    </row>
    <row r="1235" spans="1:25" ht="14.6" hidden="1" x14ac:dyDescent="0.4">
      <c r="A1235" s="113" t="s">
        <v>47</v>
      </c>
      <c r="B1235" s="113" t="s">
        <v>48</v>
      </c>
      <c r="C1235" s="113" t="s">
        <v>48</v>
      </c>
      <c r="D1235" s="112" t="b">
        <f t="shared" si="19"/>
        <v>1</v>
      </c>
      <c r="E1235" s="113" t="s">
        <v>3106</v>
      </c>
      <c r="F1235" s="113" t="s">
        <v>1160</v>
      </c>
      <c r="G1235" s="113" t="s">
        <v>1183</v>
      </c>
      <c r="H1235" s="113" t="s">
        <v>3113</v>
      </c>
      <c r="I1235" s="113" t="s">
        <v>4072</v>
      </c>
      <c r="J1235" s="113" t="s">
        <v>1160</v>
      </c>
      <c r="K1235" s="113" t="s">
        <v>1183</v>
      </c>
      <c r="L1235" s="113" t="s">
        <v>3113</v>
      </c>
      <c r="M1235" s="113" t="s">
        <v>1217</v>
      </c>
      <c r="N1235" s="113" t="s">
        <v>3108</v>
      </c>
      <c r="O1235" s="113" t="s">
        <v>2742</v>
      </c>
      <c r="P1235" s="113" t="s">
        <v>2742</v>
      </c>
      <c r="Q1235" s="113" t="s">
        <v>3106</v>
      </c>
      <c r="R1235" s="113" t="s">
        <v>5407</v>
      </c>
      <c r="S1235" s="114">
        <v>43221</v>
      </c>
      <c r="U1235" s="114">
        <v>43210.539183680601</v>
      </c>
      <c r="V1235" s="113" t="s">
        <v>4074</v>
      </c>
      <c r="W1235" s="113" t="s">
        <v>4075</v>
      </c>
      <c r="X1235" s="112" t="b">
        <v>1</v>
      </c>
    </row>
    <row r="1236" spans="1:25" ht="14.6" hidden="1" x14ac:dyDescent="0.4">
      <c r="A1236" s="113" t="s">
        <v>609</v>
      </c>
      <c r="B1236" s="113" t="s">
        <v>610</v>
      </c>
      <c r="C1236" s="113" t="s">
        <v>610</v>
      </c>
      <c r="D1236" s="112" t="b">
        <f t="shared" si="19"/>
        <v>1</v>
      </c>
      <c r="E1236" s="113" t="s">
        <v>3106</v>
      </c>
      <c r="F1236" s="113" t="s">
        <v>1160</v>
      </c>
      <c r="G1236" s="113" t="s">
        <v>1183</v>
      </c>
      <c r="H1236" s="113" t="s">
        <v>3113</v>
      </c>
      <c r="I1236" s="113" t="s">
        <v>1806</v>
      </c>
      <c r="J1236" s="113" t="s">
        <v>1160</v>
      </c>
      <c r="K1236" s="113" t="s">
        <v>1183</v>
      </c>
      <c r="L1236" s="113" t="s">
        <v>3113</v>
      </c>
      <c r="M1236" s="113" t="s">
        <v>1806</v>
      </c>
      <c r="N1236" s="113" t="s">
        <v>3108</v>
      </c>
      <c r="O1236" s="113" t="s">
        <v>2742</v>
      </c>
      <c r="P1236" s="113" t="s">
        <v>2742</v>
      </c>
      <c r="Q1236" s="113" t="s">
        <v>3106</v>
      </c>
      <c r="R1236" s="113" t="s">
        <v>5408</v>
      </c>
      <c r="S1236" s="114">
        <v>43221</v>
      </c>
      <c r="U1236" s="114">
        <v>43210.534769444399</v>
      </c>
      <c r="V1236" s="113" t="s">
        <v>3141</v>
      </c>
      <c r="W1236" s="113" t="s">
        <v>3142</v>
      </c>
      <c r="X1236" s="112" t="b">
        <v>1</v>
      </c>
      <c r="Y1236" s="112" t="s">
        <v>1054</v>
      </c>
    </row>
    <row r="1237" spans="1:25" ht="14.6" hidden="1" x14ac:dyDescent="0.4">
      <c r="A1237" s="113" t="s">
        <v>857</v>
      </c>
      <c r="B1237" s="113" t="s">
        <v>858</v>
      </c>
      <c r="C1237" s="113" t="s">
        <v>858</v>
      </c>
      <c r="D1237" s="112" t="b">
        <f t="shared" si="19"/>
        <v>1</v>
      </c>
      <c r="E1237" s="113" t="s">
        <v>3106</v>
      </c>
      <c r="F1237" s="113" t="s">
        <v>1160</v>
      </c>
      <c r="G1237" s="113" t="s">
        <v>1163</v>
      </c>
      <c r="H1237" s="113" t="s">
        <v>3230</v>
      </c>
      <c r="I1237" s="113" t="s">
        <v>1778</v>
      </c>
      <c r="J1237" s="113" t="s">
        <v>1160</v>
      </c>
      <c r="K1237" s="113" t="s">
        <v>1163</v>
      </c>
      <c r="L1237" s="113" t="s">
        <v>3230</v>
      </c>
      <c r="M1237" s="113" t="s">
        <v>1389</v>
      </c>
      <c r="N1237" s="113" t="s">
        <v>3108</v>
      </c>
      <c r="O1237" s="113" t="s">
        <v>2742</v>
      </c>
      <c r="P1237" s="113" t="s">
        <v>2742</v>
      </c>
      <c r="Q1237" s="113" t="s">
        <v>3106</v>
      </c>
      <c r="R1237" s="113" t="s">
        <v>5409</v>
      </c>
      <c r="S1237" s="114">
        <v>43221</v>
      </c>
      <c r="U1237" s="114">
        <v>43210.532526851901</v>
      </c>
      <c r="V1237" s="113" t="s">
        <v>3604</v>
      </c>
      <c r="W1237" s="113" t="s">
        <v>3605</v>
      </c>
      <c r="X1237" s="112" t="b">
        <v>1</v>
      </c>
      <c r="Y1237" s="112" t="s">
        <v>1054</v>
      </c>
    </row>
    <row r="1238" spans="1:25" ht="14.6" hidden="1" x14ac:dyDescent="0.4">
      <c r="A1238" s="113" t="s">
        <v>930</v>
      </c>
      <c r="B1238" s="113" t="s">
        <v>931</v>
      </c>
      <c r="C1238" s="113" t="s">
        <v>931</v>
      </c>
      <c r="D1238" s="112" t="b">
        <f t="shared" si="19"/>
        <v>1</v>
      </c>
      <c r="E1238" s="113" t="s">
        <v>3106</v>
      </c>
      <c r="F1238" s="113" t="s">
        <v>1372</v>
      </c>
      <c r="G1238" s="113" t="s">
        <v>1459</v>
      </c>
      <c r="H1238" s="113" t="s">
        <v>3288</v>
      </c>
      <c r="I1238" s="113" t="s">
        <v>2221</v>
      </c>
      <c r="J1238" s="113" t="s">
        <v>1372</v>
      </c>
      <c r="K1238" s="113" t="s">
        <v>1459</v>
      </c>
      <c r="L1238" s="113" t="s">
        <v>3288</v>
      </c>
      <c r="M1238" s="113" t="s">
        <v>2221</v>
      </c>
      <c r="N1238" s="113" t="s">
        <v>3108</v>
      </c>
      <c r="O1238" s="113" t="s">
        <v>2742</v>
      </c>
      <c r="P1238" s="113" t="s">
        <v>2742</v>
      </c>
      <c r="Q1238" s="113" t="s">
        <v>3106</v>
      </c>
      <c r="R1238" s="113" t="s">
        <v>5410</v>
      </c>
      <c r="S1238" s="114">
        <v>43221</v>
      </c>
      <c r="U1238" s="114">
        <v>43210.524348414401</v>
      </c>
      <c r="V1238" s="113" t="s">
        <v>3290</v>
      </c>
      <c r="W1238" s="113" t="s">
        <v>3291</v>
      </c>
      <c r="X1238" s="112" t="b">
        <v>1</v>
      </c>
      <c r="Y1238" s="112" t="s">
        <v>1054</v>
      </c>
    </row>
    <row r="1239" spans="1:25" ht="14.6" hidden="1" x14ac:dyDescent="0.4">
      <c r="A1239" s="113" t="s">
        <v>215</v>
      </c>
      <c r="B1239" s="113" t="s">
        <v>216</v>
      </c>
      <c r="C1239" s="113" t="s">
        <v>216</v>
      </c>
      <c r="D1239" s="112" t="b">
        <f t="shared" si="19"/>
        <v>1</v>
      </c>
      <c r="E1239" s="113" t="s">
        <v>3106</v>
      </c>
      <c r="F1239" s="113" t="s">
        <v>1160</v>
      </c>
      <c r="G1239" s="113" t="s">
        <v>1163</v>
      </c>
      <c r="H1239" s="113" t="s">
        <v>3230</v>
      </c>
      <c r="I1239" s="113" t="s">
        <v>5059</v>
      </c>
      <c r="J1239" s="113" t="s">
        <v>1160</v>
      </c>
      <c r="K1239" s="113" t="s">
        <v>1163</v>
      </c>
      <c r="L1239" s="113" t="s">
        <v>3230</v>
      </c>
      <c r="M1239" s="113" t="s">
        <v>1408</v>
      </c>
      <c r="N1239" s="113" t="s">
        <v>3108</v>
      </c>
      <c r="O1239" s="113" t="s">
        <v>2742</v>
      </c>
      <c r="P1239" s="113" t="s">
        <v>2742</v>
      </c>
      <c r="Q1239" s="113" t="s">
        <v>3106</v>
      </c>
      <c r="R1239" s="113" t="s">
        <v>5411</v>
      </c>
      <c r="S1239" s="114">
        <v>43221</v>
      </c>
      <c r="U1239" s="114">
        <v>43210.523618368097</v>
      </c>
      <c r="V1239" s="113" t="s">
        <v>5061</v>
      </c>
      <c r="W1239" s="113" t="s">
        <v>4470</v>
      </c>
      <c r="X1239" s="112" t="b">
        <v>0</v>
      </c>
      <c r="Y1239" s="117"/>
    </row>
    <row r="1240" spans="1:25" ht="14.6" hidden="1" x14ac:dyDescent="0.4">
      <c r="A1240" s="113" t="s">
        <v>309</v>
      </c>
      <c r="B1240" s="113" t="s">
        <v>310</v>
      </c>
      <c r="C1240" s="113" t="s">
        <v>3651</v>
      </c>
      <c r="D1240" s="112" t="b">
        <f t="shared" si="19"/>
        <v>0</v>
      </c>
      <c r="E1240" s="113" t="s">
        <v>3106</v>
      </c>
      <c r="F1240" s="113" t="s">
        <v>1452</v>
      </c>
      <c r="G1240" s="113" t="s">
        <v>1453</v>
      </c>
      <c r="H1240" s="113" t="s">
        <v>3143</v>
      </c>
      <c r="I1240" s="113" t="s">
        <v>3652</v>
      </c>
      <c r="J1240" s="113" t="s">
        <v>1452</v>
      </c>
      <c r="K1240" s="113" t="s">
        <v>1453</v>
      </c>
      <c r="L1240" s="113" t="s">
        <v>3143</v>
      </c>
      <c r="M1240" s="113" t="s">
        <v>1518</v>
      </c>
      <c r="N1240" s="113" t="s">
        <v>3108</v>
      </c>
      <c r="O1240" s="113" t="s">
        <v>2742</v>
      </c>
      <c r="P1240" s="113" t="s">
        <v>2742</v>
      </c>
      <c r="Q1240" s="113" t="s">
        <v>3106</v>
      </c>
      <c r="R1240" s="113" t="s">
        <v>5412</v>
      </c>
      <c r="S1240" s="114">
        <v>43221</v>
      </c>
      <c r="U1240" s="114">
        <v>43210.517269710603</v>
      </c>
      <c r="V1240" s="113" t="s">
        <v>3654</v>
      </c>
      <c r="W1240" s="113" t="s">
        <v>3655</v>
      </c>
      <c r="X1240" s="112" t="b">
        <v>1</v>
      </c>
    </row>
    <row r="1241" spans="1:25" ht="14.6" hidden="1" x14ac:dyDescent="0.4">
      <c r="A1241" s="113" t="s">
        <v>579</v>
      </c>
      <c r="B1241" s="113" t="s">
        <v>580</v>
      </c>
      <c r="C1241" s="113" t="s">
        <v>580</v>
      </c>
      <c r="D1241" s="112" t="b">
        <f t="shared" si="19"/>
        <v>1</v>
      </c>
      <c r="E1241" s="113" t="s">
        <v>3106</v>
      </c>
      <c r="F1241" s="113" t="s">
        <v>1160</v>
      </c>
      <c r="G1241" s="113" t="s">
        <v>1183</v>
      </c>
      <c r="H1241" s="113" t="s">
        <v>3113</v>
      </c>
      <c r="I1241" s="113" t="s">
        <v>5413</v>
      </c>
      <c r="J1241" s="113" t="s">
        <v>1160</v>
      </c>
      <c r="K1241" s="113" t="s">
        <v>1183</v>
      </c>
      <c r="L1241" s="113" t="s">
        <v>3113</v>
      </c>
      <c r="M1241" s="113" t="s">
        <v>1773</v>
      </c>
      <c r="N1241" s="113" t="s">
        <v>3108</v>
      </c>
      <c r="O1241" s="113" t="s">
        <v>2742</v>
      </c>
      <c r="P1241" s="113" t="s">
        <v>2742</v>
      </c>
      <c r="Q1241" s="113" t="s">
        <v>3106</v>
      </c>
      <c r="R1241" s="113" t="s">
        <v>5414</v>
      </c>
      <c r="S1241" s="114">
        <v>43221</v>
      </c>
      <c r="U1241" s="114">
        <v>43210.5077179051</v>
      </c>
      <c r="V1241" s="113" t="s">
        <v>5415</v>
      </c>
      <c r="W1241" s="113" t="s">
        <v>5416</v>
      </c>
      <c r="X1241" s="112" t="b">
        <v>1</v>
      </c>
    </row>
    <row r="1242" spans="1:25" ht="14.6" hidden="1" x14ac:dyDescent="0.4">
      <c r="A1242" s="113" t="s">
        <v>417</v>
      </c>
      <c r="B1242" s="113" t="s">
        <v>418</v>
      </c>
      <c r="C1242" s="113" t="s">
        <v>3624</v>
      </c>
      <c r="D1242" s="112" t="b">
        <f t="shared" si="19"/>
        <v>0</v>
      </c>
      <c r="E1242" s="113" t="s">
        <v>3106</v>
      </c>
      <c r="F1242" s="113" t="s">
        <v>1367</v>
      </c>
      <c r="G1242" s="113" t="s">
        <v>1456</v>
      </c>
      <c r="H1242" s="113" t="s">
        <v>3215</v>
      </c>
      <c r="I1242" s="113" t="s">
        <v>3625</v>
      </c>
      <c r="J1242" s="113" t="s">
        <v>1367</v>
      </c>
      <c r="K1242" s="113" t="s">
        <v>1456</v>
      </c>
      <c r="L1242" s="113" t="s">
        <v>3215</v>
      </c>
      <c r="M1242" s="113" t="s">
        <v>1625</v>
      </c>
      <c r="N1242" s="113" t="s">
        <v>3108</v>
      </c>
      <c r="O1242" s="113" t="s">
        <v>2742</v>
      </c>
      <c r="P1242" s="113" t="s">
        <v>2742</v>
      </c>
      <c r="Q1242" s="113" t="s">
        <v>3106</v>
      </c>
      <c r="R1242" s="113" t="s">
        <v>5417</v>
      </c>
      <c r="S1242" s="114">
        <v>43221</v>
      </c>
      <c r="U1242" s="114">
        <v>43210.502518831003</v>
      </c>
      <c r="V1242" s="113" t="s">
        <v>3626</v>
      </c>
      <c r="W1242" s="113" t="s">
        <v>3627</v>
      </c>
      <c r="X1242" s="112" t="b">
        <v>1</v>
      </c>
    </row>
    <row r="1243" spans="1:25" ht="14.6" hidden="1" x14ac:dyDescent="0.4">
      <c r="A1243" s="113" t="s">
        <v>53</v>
      </c>
      <c r="B1243" s="113" t="s">
        <v>54</v>
      </c>
      <c r="C1243" s="113" t="s">
        <v>54</v>
      </c>
      <c r="D1243" s="112" t="b">
        <f t="shared" si="19"/>
        <v>1</v>
      </c>
      <c r="E1243" s="113" t="s">
        <v>3106</v>
      </c>
      <c r="F1243" s="113" t="s">
        <v>1160</v>
      </c>
      <c r="G1243" s="113" t="s">
        <v>1183</v>
      </c>
      <c r="H1243" s="113" t="s">
        <v>3113</v>
      </c>
      <c r="I1243" s="113" t="s">
        <v>3562</v>
      </c>
      <c r="J1243" s="113" t="s">
        <v>1160</v>
      </c>
      <c r="K1243" s="113" t="s">
        <v>1183</v>
      </c>
      <c r="L1243" s="113" t="s">
        <v>3113</v>
      </c>
      <c r="M1243" s="113" t="s">
        <v>2404</v>
      </c>
      <c r="N1243" s="113" t="s">
        <v>3108</v>
      </c>
      <c r="O1243" s="113" t="s">
        <v>2742</v>
      </c>
      <c r="P1243" s="113" t="s">
        <v>2742</v>
      </c>
      <c r="Q1243" s="113" t="s">
        <v>3106</v>
      </c>
      <c r="R1243" s="113" t="s">
        <v>5418</v>
      </c>
      <c r="S1243" s="114">
        <v>43221</v>
      </c>
      <c r="U1243" s="114">
        <v>43210.497811076399</v>
      </c>
      <c r="V1243" s="113" t="s">
        <v>3564</v>
      </c>
      <c r="W1243" s="113" t="s">
        <v>3565</v>
      </c>
      <c r="X1243" s="112" t="b">
        <v>1</v>
      </c>
    </row>
    <row r="1244" spans="1:25" ht="14.6" hidden="1" x14ac:dyDescent="0.4">
      <c r="A1244" s="113" t="s">
        <v>37</v>
      </c>
      <c r="B1244" s="113" t="s">
        <v>38</v>
      </c>
      <c r="C1244" s="113" t="s">
        <v>38</v>
      </c>
      <c r="D1244" s="112" t="b">
        <f t="shared" si="19"/>
        <v>1</v>
      </c>
      <c r="E1244" s="113" t="s">
        <v>3106</v>
      </c>
      <c r="F1244" s="113" t="s">
        <v>1160</v>
      </c>
      <c r="G1244" s="113" t="s">
        <v>1183</v>
      </c>
      <c r="H1244" s="113" t="s">
        <v>3113</v>
      </c>
      <c r="I1244" s="113" t="s">
        <v>4186</v>
      </c>
      <c r="J1244" s="113" t="s">
        <v>1160</v>
      </c>
      <c r="K1244" s="113" t="s">
        <v>1183</v>
      </c>
      <c r="L1244" s="113" t="s">
        <v>3113</v>
      </c>
      <c r="M1244" s="113" t="s">
        <v>1205</v>
      </c>
      <c r="N1244" s="113" t="s">
        <v>3108</v>
      </c>
      <c r="O1244" s="113" t="s">
        <v>2742</v>
      </c>
      <c r="P1244" s="113" t="s">
        <v>2742</v>
      </c>
      <c r="Q1244" s="113" t="s">
        <v>3106</v>
      </c>
      <c r="R1244" s="113" t="s">
        <v>5419</v>
      </c>
      <c r="S1244" s="114">
        <v>43221</v>
      </c>
      <c r="U1244" s="114">
        <v>43210.493308645797</v>
      </c>
      <c r="V1244" s="113" t="s">
        <v>4188</v>
      </c>
      <c r="W1244" s="113" t="s">
        <v>4189</v>
      </c>
      <c r="X1244" s="112" t="b">
        <v>1</v>
      </c>
    </row>
    <row r="1245" spans="1:25" ht="14.6" hidden="1" x14ac:dyDescent="0.4">
      <c r="A1245" s="113" t="s">
        <v>685</v>
      </c>
      <c r="B1245" s="113" t="s">
        <v>686</v>
      </c>
      <c r="C1245" s="113" t="s">
        <v>686</v>
      </c>
      <c r="D1245" s="112" t="b">
        <f t="shared" si="19"/>
        <v>1</v>
      </c>
      <c r="E1245" s="113" t="s">
        <v>3106</v>
      </c>
      <c r="F1245" s="113" t="s">
        <v>1160</v>
      </c>
      <c r="G1245" s="113" t="s">
        <v>1246</v>
      </c>
      <c r="H1245" s="113" t="s">
        <v>3107</v>
      </c>
      <c r="I1245" s="113" t="s">
        <v>1988</v>
      </c>
      <c r="J1245" s="113" t="s">
        <v>1160</v>
      </c>
      <c r="K1245" s="113" t="s">
        <v>1246</v>
      </c>
      <c r="L1245" s="113" t="s">
        <v>3107</v>
      </c>
      <c r="M1245" s="113" t="s">
        <v>1988</v>
      </c>
      <c r="N1245" s="113" t="s">
        <v>3108</v>
      </c>
      <c r="O1245" s="113" t="s">
        <v>2742</v>
      </c>
      <c r="P1245" s="113" t="s">
        <v>2742</v>
      </c>
      <c r="Q1245" s="113" t="s">
        <v>3106</v>
      </c>
      <c r="R1245" s="113" t="s">
        <v>5420</v>
      </c>
      <c r="S1245" s="114">
        <v>43221</v>
      </c>
      <c r="U1245" s="114">
        <v>43210.4883408565</v>
      </c>
      <c r="V1245" s="113" t="s">
        <v>3595</v>
      </c>
      <c r="W1245" s="113" t="s">
        <v>3596</v>
      </c>
      <c r="X1245" s="112" t="b">
        <v>1</v>
      </c>
    </row>
    <row r="1246" spans="1:25" ht="14.6" hidden="1" x14ac:dyDescent="0.4">
      <c r="A1246" s="113" t="s">
        <v>669</v>
      </c>
      <c r="B1246" s="113" t="s">
        <v>670</v>
      </c>
      <c r="C1246" s="113" t="s">
        <v>670</v>
      </c>
      <c r="D1246" s="112" t="b">
        <f t="shared" si="19"/>
        <v>1</v>
      </c>
      <c r="E1246" s="113" t="s">
        <v>3106</v>
      </c>
      <c r="F1246" s="113" t="s">
        <v>1160</v>
      </c>
      <c r="G1246" s="113" t="s">
        <v>1183</v>
      </c>
      <c r="H1246" s="113" t="s">
        <v>3113</v>
      </c>
      <c r="I1246" s="113" t="s">
        <v>1936</v>
      </c>
      <c r="J1246" s="113" t="s">
        <v>1160</v>
      </c>
      <c r="K1246" s="113" t="s">
        <v>1246</v>
      </c>
      <c r="L1246" s="113" t="s">
        <v>3107</v>
      </c>
      <c r="M1246" s="113" t="s">
        <v>1936</v>
      </c>
      <c r="N1246" s="113" t="s">
        <v>3108</v>
      </c>
      <c r="O1246" s="113" t="s">
        <v>2742</v>
      </c>
      <c r="P1246" s="113" t="s">
        <v>2742</v>
      </c>
      <c r="Q1246" s="113" t="s">
        <v>3106</v>
      </c>
      <c r="R1246" s="113" t="s">
        <v>5421</v>
      </c>
      <c r="S1246" s="114">
        <v>43221</v>
      </c>
      <c r="U1246" s="114">
        <v>43210.487212581</v>
      </c>
      <c r="V1246" s="113" t="s">
        <v>4950</v>
      </c>
      <c r="W1246" s="113" t="s">
        <v>4951</v>
      </c>
      <c r="X1246" s="112" t="b">
        <v>1</v>
      </c>
    </row>
    <row r="1247" spans="1:25" ht="14.6" hidden="1" x14ac:dyDescent="0.4">
      <c r="A1247" s="113" t="s">
        <v>671</v>
      </c>
      <c r="B1247" s="113" t="s">
        <v>672</v>
      </c>
      <c r="C1247" s="113" t="s">
        <v>672</v>
      </c>
      <c r="D1247" s="112" t="b">
        <f t="shared" si="19"/>
        <v>1</v>
      </c>
      <c r="E1247" s="113" t="s">
        <v>3106</v>
      </c>
      <c r="F1247" s="113" t="s">
        <v>1160</v>
      </c>
      <c r="G1247" s="113" t="s">
        <v>1161</v>
      </c>
      <c r="H1247" s="113" t="s">
        <v>3132</v>
      </c>
      <c r="I1247" s="113" t="s">
        <v>1967</v>
      </c>
      <c r="J1247" s="113" t="s">
        <v>1160</v>
      </c>
      <c r="K1247" s="113" t="s">
        <v>1161</v>
      </c>
      <c r="L1247" s="113" t="s">
        <v>3132</v>
      </c>
      <c r="M1247" s="113" t="s">
        <v>1967</v>
      </c>
      <c r="N1247" s="113" t="s">
        <v>3108</v>
      </c>
      <c r="O1247" s="113" t="s">
        <v>2742</v>
      </c>
      <c r="P1247" s="113" t="s">
        <v>2742</v>
      </c>
      <c r="Q1247" s="113" t="s">
        <v>3106</v>
      </c>
      <c r="R1247" s="113" t="s">
        <v>5422</v>
      </c>
      <c r="S1247" s="114">
        <v>43221</v>
      </c>
      <c r="U1247" s="114">
        <v>43210.481464085598</v>
      </c>
      <c r="V1247" s="113" t="s">
        <v>3631</v>
      </c>
      <c r="W1247" s="113" t="s">
        <v>3632</v>
      </c>
      <c r="X1247" s="112" t="b">
        <v>1</v>
      </c>
    </row>
    <row r="1248" spans="1:25" ht="14.6" hidden="1" x14ac:dyDescent="0.4">
      <c r="A1248" s="113" t="s">
        <v>621</v>
      </c>
      <c r="B1248" s="113" t="s">
        <v>622</v>
      </c>
      <c r="C1248" s="113" t="s">
        <v>622</v>
      </c>
      <c r="D1248" s="112" t="b">
        <f t="shared" si="19"/>
        <v>1</v>
      </c>
      <c r="E1248" s="113" t="s">
        <v>3106</v>
      </c>
      <c r="F1248" s="113" t="s">
        <v>1160</v>
      </c>
      <c r="G1248" s="113" t="s">
        <v>1163</v>
      </c>
      <c r="H1248" s="113" t="s">
        <v>3230</v>
      </c>
      <c r="I1248" s="113" t="s">
        <v>3671</v>
      </c>
      <c r="J1248" s="113" t="s">
        <v>1160</v>
      </c>
      <c r="K1248" s="113" t="s">
        <v>1163</v>
      </c>
      <c r="L1248" s="113" t="s">
        <v>3230</v>
      </c>
      <c r="M1248" s="113" t="s">
        <v>1814</v>
      </c>
      <c r="N1248" s="113" t="s">
        <v>3108</v>
      </c>
      <c r="O1248" s="113" t="s">
        <v>2742</v>
      </c>
      <c r="P1248" s="113" t="s">
        <v>2742</v>
      </c>
      <c r="Q1248" s="113" t="s">
        <v>3106</v>
      </c>
      <c r="R1248" s="113" t="s">
        <v>5423</v>
      </c>
      <c r="S1248" s="114">
        <v>43221</v>
      </c>
      <c r="U1248" s="114">
        <v>43210.480936956003</v>
      </c>
      <c r="V1248" s="113" t="s">
        <v>3673</v>
      </c>
      <c r="W1248" s="113" t="s">
        <v>3674</v>
      </c>
      <c r="X1248" s="112" t="b">
        <v>1</v>
      </c>
    </row>
    <row r="1249" spans="1:25" ht="14.6" hidden="1" x14ac:dyDescent="0.4">
      <c r="A1249" s="113" t="s">
        <v>525</v>
      </c>
      <c r="B1249" s="113" t="s">
        <v>526</v>
      </c>
      <c r="C1249" s="113" t="s">
        <v>3606</v>
      </c>
      <c r="D1249" s="112" t="b">
        <f t="shared" si="19"/>
        <v>0</v>
      </c>
      <c r="E1249" s="113" t="s">
        <v>3106</v>
      </c>
      <c r="F1249" s="113" t="s">
        <v>1396</v>
      </c>
      <c r="G1249" s="113" t="s">
        <v>1397</v>
      </c>
      <c r="H1249" s="113" t="s">
        <v>3176</v>
      </c>
      <c r="I1249" s="113" t="s">
        <v>3607</v>
      </c>
      <c r="J1249" s="113" t="s">
        <v>1396</v>
      </c>
      <c r="K1249" s="113" t="s">
        <v>1397</v>
      </c>
      <c r="L1249" s="113" t="s">
        <v>3176</v>
      </c>
      <c r="M1249" s="113" t="s">
        <v>1737</v>
      </c>
      <c r="N1249" s="113" t="s">
        <v>3108</v>
      </c>
      <c r="O1249" s="113" t="s">
        <v>2742</v>
      </c>
      <c r="P1249" s="113" t="s">
        <v>2742</v>
      </c>
      <c r="Q1249" s="113" t="s">
        <v>3106</v>
      </c>
      <c r="R1249" s="113" t="s">
        <v>5424</v>
      </c>
      <c r="S1249" s="114">
        <v>43221</v>
      </c>
      <c r="U1249" s="114">
        <v>43210.475178854198</v>
      </c>
      <c r="V1249" s="113" t="s">
        <v>3609</v>
      </c>
      <c r="W1249" s="113" t="s">
        <v>3610</v>
      </c>
      <c r="X1249" s="112" t="b">
        <v>1</v>
      </c>
    </row>
    <row r="1250" spans="1:25" ht="14.6" hidden="1" x14ac:dyDescent="0.4">
      <c r="A1250" s="113" t="s">
        <v>629</v>
      </c>
      <c r="B1250" s="113" t="s">
        <v>630</v>
      </c>
      <c r="C1250" s="113" t="s">
        <v>5425</v>
      </c>
      <c r="D1250" s="112" t="b">
        <f t="shared" si="19"/>
        <v>0</v>
      </c>
      <c r="E1250" s="113" t="s">
        <v>3106</v>
      </c>
      <c r="F1250" s="113" t="s">
        <v>1160</v>
      </c>
      <c r="G1250" s="113" t="s">
        <v>1187</v>
      </c>
      <c r="H1250" s="113" t="s">
        <v>3118</v>
      </c>
      <c r="I1250" s="113" t="s">
        <v>5426</v>
      </c>
      <c r="J1250" s="113" t="s">
        <v>1160</v>
      </c>
      <c r="K1250" s="113" t="s">
        <v>1163</v>
      </c>
      <c r="L1250" s="113" t="s">
        <v>3230</v>
      </c>
      <c r="M1250" s="113" t="s">
        <v>1824</v>
      </c>
      <c r="N1250" s="113" t="s">
        <v>3108</v>
      </c>
      <c r="O1250" s="113" t="s">
        <v>2742</v>
      </c>
      <c r="P1250" s="113" t="s">
        <v>2742</v>
      </c>
      <c r="Q1250" s="113" t="s">
        <v>3106</v>
      </c>
      <c r="R1250" s="113" t="s">
        <v>5427</v>
      </c>
      <c r="S1250" s="114">
        <v>43221</v>
      </c>
      <c r="U1250" s="114">
        <v>43210.465709224503</v>
      </c>
      <c r="V1250" s="113" t="s">
        <v>5428</v>
      </c>
      <c r="W1250" s="113" t="s">
        <v>5429</v>
      </c>
      <c r="X1250" s="112" t="b">
        <v>1</v>
      </c>
    </row>
    <row r="1251" spans="1:25" ht="14.6" hidden="1" x14ac:dyDescent="0.4">
      <c r="A1251" s="113" t="s">
        <v>171</v>
      </c>
      <c r="B1251" s="113" t="s">
        <v>172</v>
      </c>
      <c r="C1251" s="113" t="s">
        <v>172</v>
      </c>
      <c r="D1251" s="112" t="b">
        <f t="shared" si="19"/>
        <v>1</v>
      </c>
      <c r="E1251" s="113" t="s">
        <v>3106</v>
      </c>
      <c r="F1251" s="113" t="s">
        <v>1160</v>
      </c>
      <c r="G1251" s="113" t="s">
        <v>1228</v>
      </c>
      <c r="H1251" s="113" t="s">
        <v>3247</v>
      </c>
      <c r="I1251" s="113" t="s">
        <v>3661</v>
      </c>
      <c r="J1251" s="113" t="s">
        <v>1160</v>
      </c>
      <c r="K1251" s="113" t="s">
        <v>1228</v>
      </c>
      <c r="L1251" s="113" t="s">
        <v>3247</v>
      </c>
      <c r="M1251" s="113" t="s">
        <v>1358</v>
      </c>
      <c r="N1251" s="113" t="s">
        <v>3108</v>
      </c>
      <c r="O1251" s="113" t="s">
        <v>2742</v>
      </c>
      <c r="P1251" s="113" t="s">
        <v>2742</v>
      </c>
      <c r="Q1251" s="113" t="s">
        <v>3106</v>
      </c>
      <c r="R1251" s="113" t="s">
        <v>5430</v>
      </c>
      <c r="S1251" s="114">
        <v>43221</v>
      </c>
      <c r="U1251" s="114">
        <v>43210.462057638899</v>
      </c>
      <c r="V1251" s="113" t="s">
        <v>3663</v>
      </c>
      <c r="W1251" s="113" t="s">
        <v>3664</v>
      </c>
      <c r="X1251" s="112" t="b">
        <v>1</v>
      </c>
      <c r="Y1251" s="112" t="s">
        <v>1054</v>
      </c>
    </row>
    <row r="1252" spans="1:25" ht="14.6" hidden="1" x14ac:dyDescent="0.4">
      <c r="A1252" s="113" t="s">
        <v>619</v>
      </c>
      <c r="B1252" s="113" t="s">
        <v>620</v>
      </c>
      <c r="C1252" s="113" t="s">
        <v>620</v>
      </c>
      <c r="D1252" s="112" t="b">
        <f t="shared" si="19"/>
        <v>1</v>
      </c>
      <c r="E1252" s="113" t="s">
        <v>3106</v>
      </c>
      <c r="F1252" s="113" t="s">
        <v>1160</v>
      </c>
      <c r="G1252" s="113" t="s">
        <v>1183</v>
      </c>
      <c r="H1252" s="113" t="s">
        <v>3113</v>
      </c>
      <c r="I1252" s="113" t="s">
        <v>1442</v>
      </c>
      <c r="J1252" s="113" t="s">
        <v>1160</v>
      </c>
      <c r="K1252" s="113" t="s">
        <v>1183</v>
      </c>
      <c r="L1252" s="113" t="s">
        <v>3113</v>
      </c>
      <c r="M1252" s="113" t="s">
        <v>1442</v>
      </c>
      <c r="N1252" s="113" t="s">
        <v>3108</v>
      </c>
      <c r="O1252" s="113" t="s">
        <v>2742</v>
      </c>
      <c r="P1252" s="113" t="s">
        <v>2742</v>
      </c>
      <c r="Q1252" s="113" t="s">
        <v>3106</v>
      </c>
      <c r="R1252" s="113" t="s">
        <v>5431</v>
      </c>
      <c r="S1252" s="114">
        <v>43221</v>
      </c>
      <c r="U1252" s="114">
        <v>43210.456884224499</v>
      </c>
      <c r="V1252" s="113" t="s">
        <v>4115</v>
      </c>
      <c r="W1252" s="113" t="s">
        <v>4116</v>
      </c>
      <c r="X1252" s="112" t="b">
        <v>0</v>
      </c>
      <c r="Y1252" s="117"/>
    </row>
    <row r="1253" spans="1:25" ht="14.6" hidden="1" x14ac:dyDescent="0.4">
      <c r="A1253" s="113" t="s">
        <v>596</v>
      </c>
      <c r="B1253" s="113" t="s">
        <v>597</v>
      </c>
      <c r="C1253" s="113" t="s">
        <v>597</v>
      </c>
      <c r="D1253" s="112" t="b">
        <f t="shared" si="19"/>
        <v>1</v>
      </c>
      <c r="E1253" s="113" t="s">
        <v>3106</v>
      </c>
      <c r="F1253" s="113" t="s">
        <v>1160</v>
      </c>
      <c r="G1253" s="113" t="s">
        <v>1183</v>
      </c>
      <c r="H1253" s="113" t="s">
        <v>3113</v>
      </c>
      <c r="I1253" s="113" t="s">
        <v>1791</v>
      </c>
      <c r="J1253" s="113" t="s">
        <v>1160</v>
      </c>
      <c r="K1253" s="113" t="s">
        <v>1183</v>
      </c>
      <c r="L1253" s="113" t="s">
        <v>3113</v>
      </c>
      <c r="M1253" s="113" t="s">
        <v>1791</v>
      </c>
      <c r="N1253" s="113" t="s">
        <v>3108</v>
      </c>
      <c r="O1253" s="113" t="s">
        <v>2742</v>
      </c>
      <c r="P1253" s="113" t="s">
        <v>2742</v>
      </c>
      <c r="Q1253" s="113" t="s">
        <v>3106</v>
      </c>
      <c r="R1253" s="113" t="s">
        <v>5432</v>
      </c>
      <c r="S1253" s="114">
        <v>43221</v>
      </c>
      <c r="U1253" s="114">
        <v>43210.451485532401</v>
      </c>
      <c r="V1253" s="113" t="s">
        <v>4941</v>
      </c>
      <c r="W1253" s="113" t="s">
        <v>4942</v>
      </c>
      <c r="X1253" s="112" t="b">
        <v>1</v>
      </c>
      <c r="Y1253" s="112" t="s">
        <v>1054</v>
      </c>
    </row>
    <row r="1254" spans="1:25" ht="14.6" hidden="1" x14ac:dyDescent="0.4">
      <c r="A1254" s="113" t="s">
        <v>960</v>
      </c>
      <c r="B1254" s="113" t="s">
        <v>961</v>
      </c>
      <c r="C1254" s="113" t="s">
        <v>961</v>
      </c>
      <c r="D1254" s="112" t="b">
        <f t="shared" si="19"/>
        <v>1</v>
      </c>
      <c r="E1254" s="113" t="s">
        <v>3106</v>
      </c>
      <c r="F1254" s="113" t="s">
        <v>1196</v>
      </c>
      <c r="G1254" s="113" t="s">
        <v>1197</v>
      </c>
      <c r="H1254" s="113" t="s">
        <v>3202</v>
      </c>
      <c r="I1254" s="113" t="s">
        <v>2250</v>
      </c>
      <c r="J1254" s="113" t="s">
        <v>1196</v>
      </c>
      <c r="K1254" s="113" t="s">
        <v>1197</v>
      </c>
      <c r="L1254" s="113" t="s">
        <v>3202</v>
      </c>
      <c r="M1254" s="113" t="s">
        <v>2250</v>
      </c>
      <c r="N1254" s="113" t="s">
        <v>3108</v>
      </c>
      <c r="O1254" s="113" t="s">
        <v>2742</v>
      </c>
      <c r="P1254" s="113" t="s">
        <v>2742</v>
      </c>
      <c r="Q1254" s="113" t="s">
        <v>3106</v>
      </c>
      <c r="R1254" s="113" t="s">
        <v>5433</v>
      </c>
      <c r="S1254" s="114">
        <v>43221</v>
      </c>
      <c r="U1254" s="114">
        <v>43210.440534872701</v>
      </c>
      <c r="V1254" s="113" t="s">
        <v>4475</v>
      </c>
      <c r="W1254" s="113" t="s">
        <v>4476</v>
      </c>
      <c r="X1254" s="112" t="b">
        <v>1</v>
      </c>
    </row>
    <row r="1255" spans="1:25" ht="14.6" hidden="1" x14ac:dyDescent="0.4">
      <c r="A1255" s="113" t="s">
        <v>150</v>
      </c>
      <c r="B1255" s="113" t="s">
        <v>151</v>
      </c>
      <c r="C1255" s="113" t="s">
        <v>151</v>
      </c>
      <c r="D1255" s="112" t="b">
        <f t="shared" si="19"/>
        <v>1</v>
      </c>
      <c r="E1255" s="113" t="s">
        <v>3106</v>
      </c>
      <c r="F1255" s="113" t="s">
        <v>1160</v>
      </c>
      <c r="G1255" s="113" t="s">
        <v>1161</v>
      </c>
      <c r="H1255" s="113" t="s">
        <v>3132</v>
      </c>
      <c r="I1255" s="113" t="s">
        <v>4962</v>
      </c>
      <c r="J1255" s="113" t="s">
        <v>1160</v>
      </c>
      <c r="K1255" s="113" t="s">
        <v>1183</v>
      </c>
      <c r="L1255" s="113" t="s">
        <v>3113</v>
      </c>
      <c r="M1255" s="113" t="s">
        <v>1330</v>
      </c>
      <c r="N1255" s="113" t="s">
        <v>3108</v>
      </c>
      <c r="O1255" s="113" t="s">
        <v>2742</v>
      </c>
      <c r="P1255" s="113" t="s">
        <v>2742</v>
      </c>
      <c r="Q1255" s="113" t="s">
        <v>3106</v>
      </c>
      <c r="R1255" s="113" t="s">
        <v>5434</v>
      </c>
      <c r="S1255" s="114">
        <v>43221</v>
      </c>
      <c r="U1255" s="114">
        <v>43210.4383522801</v>
      </c>
      <c r="V1255" s="113" t="s">
        <v>4964</v>
      </c>
      <c r="W1255" s="113" t="s">
        <v>4965</v>
      </c>
      <c r="X1255" s="112" t="b">
        <v>1</v>
      </c>
    </row>
    <row r="1256" spans="1:25" ht="14.6" hidden="1" x14ac:dyDescent="0.4">
      <c r="A1256" s="113" t="s">
        <v>715</v>
      </c>
      <c r="B1256" s="113" t="s">
        <v>716</v>
      </c>
      <c r="C1256" s="113" t="s">
        <v>5219</v>
      </c>
      <c r="D1256" s="112" t="b">
        <f t="shared" si="19"/>
        <v>0</v>
      </c>
      <c r="E1256" s="113" t="s">
        <v>3106</v>
      </c>
      <c r="F1256" s="113" t="s">
        <v>1160</v>
      </c>
      <c r="G1256" s="113" t="s">
        <v>1161</v>
      </c>
      <c r="H1256" s="113" t="s">
        <v>3132</v>
      </c>
      <c r="I1256" s="113" t="s">
        <v>5220</v>
      </c>
      <c r="J1256" s="113" t="s">
        <v>1160</v>
      </c>
      <c r="K1256" s="113" t="s">
        <v>1161</v>
      </c>
      <c r="L1256" s="113" t="s">
        <v>3132</v>
      </c>
      <c r="M1256" s="113" t="s">
        <v>2036</v>
      </c>
      <c r="N1256" s="113" t="s">
        <v>3108</v>
      </c>
      <c r="O1256" s="113" t="s">
        <v>2740</v>
      </c>
      <c r="P1256" s="113" t="s">
        <v>2740</v>
      </c>
      <c r="Q1256" s="113" t="s">
        <v>3106</v>
      </c>
      <c r="R1256" s="113" t="s">
        <v>5435</v>
      </c>
      <c r="S1256" s="114">
        <v>43221</v>
      </c>
      <c r="U1256" s="114">
        <v>43208.4944503472</v>
      </c>
      <c r="V1256" s="113" t="s">
        <v>5222</v>
      </c>
      <c r="W1256" s="113" t="s">
        <v>5223</v>
      </c>
      <c r="X1256" s="112" t="b">
        <v>0</v>
      </c>
      <c r="Y1256" s="117" t="s">
        <v>1050</v>
      </c>
    </row>
    <row r="1257" spans="1:25" s="127" customFormat="1" ht="14.6" hidden="1" x14ac:dyDescent="0.4">
      <c r="A1257" s="126" t="s">
        <v>619</v>
      </c>
      <c r="B1257" s="126" t="s">
        <v>620</v>
      </c>
      <c r="C1257" s="126" t="s">
        <v>620</v>
      </c>
      <c r="D1257" s="112" t="b">
        <f t="shared" si="19"/>
        <v>1</v>
      </c>
      <c r="E1257" s="113" t="s">
        <v>3106</v>
      </c>
      <c r="F1257" s="113" t="s">
        <v>1160</v>
      </c>
      <c r="G1257" s="113" t="s">
        <v>1183</v>
      </c>
      <c r="H1257" s="113" t="s">
        <v>3113</v>
      </c>
      <c r="I1257" s="113" t="s">
        <v>1442</v>
      </c>
      <c r="J1257" s="113" t="s">
        <v>1160</v>
      </c>
      <c r="K1257" s="113" t="s">
        <v>1183</v>
      </c>
      <c r="L1257" s="113" t="s">
        <v>3113</v>
      </c>
      <c r="M1257" s="126" t="s">
        <v>1442</v>
      </c>
      <c r="N1257" s="126" t="s">
        <v>3108</v>
      </c>
      <c r="O1257" s="126" t="s">
        <v>2740</v>
      </c>
      <c r="P1257" s="126" t="s">
        <v>2740</v>
      </c>
      <c r="Q1257" s="113" t="s">
        <v>3106</v>
      </c>
      <c r="R1257" s="113" t="s">
        <v>5436</v>
      </c>
      <c r="S1257" s="114">
        <v>43221</v>
      </c>
      <c r="T1257" s="112"/>
      <c r="U1257" s="114">
        <v>43208.488087731501</v>
      </c>
      <c r="V1257" s="113" t="s">
        <v>4115</v>
      </c>
      <c r="W1257" s="113" t="s">
        <v>4116</v>
      </c>
      <c r="X1257" s="127" t="b">
        <v>0</v>
      </c>
      <c r="Y1257" s="128"/>
    </row>
    <row r="1258" spans="1:25" ht="14.6" hidden="1" x14ac:dyDescent="0.4">
      <c r="A1258" s="113" t="s">
        <v>262</v>
      </c>
      <c r="B1258" s="113" t="s">
        <v>263</v>
      </c>
      <c r="C1258" s="113" t="s">
        <v>263</v>
      </c>
      <c r="D1258" s="112" t="b">
        <f t="shared" si="19"/>
        <v>1</v>
      </c>
      <c r="E1258" s="113" t="s">
        <v>3106</v>
      </c>
      <c r="F1258" s="113" t="s">
        <v>1160</v>
      </c>
      <c r="G1258" s="113" t="s">
        <v>1163</v>
      </c>
      <c r="H1258" s="113" t="s">
        <v>3230</v>
      </c>
      <c r="I1258" s="113" t="s">
        <v>3675</v>
      </c>
      <c r="J1258" s="113" t="s">
        <v>1160</v>
      </c>
      <c r="K1258" s="113" t="s">
        <v>1163</v>
      </c>
      <c r="L1258" s="113" t="s">
        <v>3230</v>
      </c>
      <c r="M1258" s="113" t="s">
        <v>1465</v>
      </c>
      <c r="N1258" s="113" t="s">
        <v>3108</v>
      </c>
      <c r="O1258" s="113" t="s">
        <v>2740</v>
      </c>
      <c r="P1258" s="113" t="s">
        <v>2740</v>
      </c>
      <c r="Q1258" s="113" t="s">
        <v>3106</v>
      </c>
      <c r="R1258" s="113" t="s">
        <v>5437</v>
      </c>
      <c r="S1258" s="114">
        <v>43221</v>
      </c>
      <c r="U1258" s="114">
        <v>43208.4762384606</v>
      </c>
      <c r="V1258" s="113" t="s">
        <v>3692</v>
      </c>
      <c r="W1258" s="113" t="s">
        <v>3693</v>
      </c>
      <c r="X1258" s="112" t="b">
        <v>1</v>
      </c>
    </row>
    <row r="1259" spans="1:25" ht="14.6" hidden="1" x14ac:dyDescent="0.4">
      <c r="A1259" s="113" t="s">
        <v>740</v>
      </c>
      <c r="B1259" s="113" t="s">
        <v>741</v>
      </c>
      <c r="C1259" s="113" t="s">
        <v>741</v>
      </c>
      <c r="D1259" s="112" t="b">
        <f t="shared" si="19"/>
        <v>1</v>
      </c>
      <c r="E1259" s="113" t="s">
        <v>3106</v>
      </c>
      <c r="F1259" s="113" t="s">
        <v>1160</v>
      </c>
      <c r="G1259" s="113" t="s">
        <v>1246</v>
      </c>
      <c r="H1259" s="113" t="s">
        <v>3107</v>
      </c>
      <c r="I1259" s="113" t="s">
        <v>2074</v>
      </c>
      <c r="J1259" s="113" t="s">
        <v>1160</v>
      </c>
      <c r="K1259" s="113" t="s">
        <v>1246</v>
      </c>
      <c r="L1259" s="113" t="s">
        <v>3107</v>
      </c>
      <c r="M1259" s="113" t="s">
        <v>2074</v>
      </c>
      <c r="N1259" s="113" t="s">
        <v>3108</v>
      </c>
      <c r="O1259" s="113" t="s">
        <v>2740</v>
      </c>
      <c r="P1259" s="113" t="s">
        <v>2740</v>
      </c>
      <c r="Q1259" s="113" t="s">
        <v>3106</v>
      </c>
      <c r="R1259" s="113" t="s">
        <v>5438</v>
      </c>
      <c r="S1259" s="114">
        <v>43221</v>
      </c>
      <c r="U1259" s="114">
        <v>43208.471410648097</v>
      </c>
      <c r="V1259" s="113" t="s">
        <v>4109</v>
      </c>
      <c r="W1259" s="113" t="s">
        <v>4110</v>
      </c>
      <c r="X1259" s="112" t="b">
        <v>1</v>
      </c>
    </row>
    <row r="1260" spans="1:25" ht="14.6" hidden="1" x14ac:dyDescent="0.4">
      <c r="A1260" s="113" t="s">
        <v>264</v>
      </c>
      <c r="B1260" s="113" t="s">
        <v>265</v>
      </c>
      <c r="C1260" s="113" t="s">
        <v>265</v>
      </c>
      <c r="D1260" s="112" t="b">
        <f t="shared" si="19"/>
        <v>1</v>
      </c>
      <c r="E1260" s="113" t="s">
        <v>3106</v>
      </c>
      <c r="F1260" s="113" t="s">
        <v>1160</v>
      </c>
      <c r="G1260" s="113" t="s">
        <v>1183</v>
      </c>
      <c r="H1260" s="113" t="s">
        <v>3113</v>
      </c>
      <c r="I1260" s="113" t="s">
        <v>5439</v>
      </c>
      <c r="J1260" s="113" t="s">
        <v>1160</v>
      </c>
      <c r="K1260" s="113" t="s">
        <v>1183</v>
      </c>
      <c r="L1260" s="113" t="s">
        <v>3113</v>
      </c>
      <c r="M1260" s="113" t="s">
        <v>1466</v>
      </c>
      <c r="N1260" s="113" t="s">
        <v>3108</v>
      </c>
      <c r="O1260" s="113" t="s">
        <v>2742</v>
      </c>
      <c r="P1260" s="113" t="s">
        <v>2742</v>
      </c>
      <c r="Q1260" s="113" t="s">
        <v>3106</v>
      </c>
      <c r="R1260" s="113" t="s">
        <v>5440</v>
      </c>
      <c r="S1260" s="114">
        <v>43221</v>
      </c>
      <c r="U1260" s="114">
        <v>43208.455743286999</v>
      </c>
      <c r="V1260" s="113" t="s">
        <v>5441</v>
      </c>
      <c r="W1260" s="113" t="s">
        <v>5442</v>
      </c>
      <c r="X1260" s="112" t="b">
        <v>0</v>
      </c>
      <c r="Y1260" s="117"/>
    </row>
    <row r="1261" spans="1:25" ht="14.6" hidden="1" x14ac:dyDescent="0.4">
      <c r="A1261" s="113" t="s">
        <v>155</v>
      </c>
      <c r="B1261" s="113" t="s">
        <v>156</v>
      </c>
      <c r="C1261" s="113" t="s">
        <v>156</v>
      </c>
      <c r="D1261" s="112" t="b">
        <f t="shared" si="19"/>
        <v>1</v>
      </c>
      <c r="E1261" s="113" t="s">
        <v>3106</v>
      </c>
      <c r="F1261" s="113" t="s">
        <v>1160</v>
      </c>
      <c r="G1261" s="113" t="s">
        <v>1183</v>
      </c>
      <c r="H1261" s="113" t="s">
        <v>3113</v>
      </c>
      <c r="I1261" s="113" t="s">
        <v>1344</v>
      </c>
      <c r="J1261" s="113" t="s">
        <v>1160</v>
      </c>
      <c r="K1261" s="113" t="s">
        <v>1183</v>
      </c>
      <c r="L1261" s="113" t="s">
        <v>3113</v>
      </c>
      <c r="M1261" s="113" t="s">
        <v>1344</v>
      </c>
      <c r="N1261" s="113" t="s">
        <v>3108</v>
      </c>
      <c r="O1261" s="113" t="s">
        <v>2740</v>
      </c>
      <c r="P1261" s="113" t="s">
        <v>2740</v>
      </c>
      <c r="Q1261" s="113" t="s">
        <v>3106</v>
      </c>
      <c r="R1261" s="113" t="s">
        <v>5443</v>
      </c>
      <c r="S1261" s="114">
        <v>43221</v>
      </c>
      <c r="U1261" s="114">
        <v>43208.453692627299</v>
      </c>
      <c r="V1261" s="113" t="s">
        <v>4568</v>
      </c>
      <c r="W1261" s="113" t="s">
        <v>4569</v>
      </c>
      <c r="X1261" s="112" t="b">
        <v>1</v>
      </c>
      <c r="Y1261" s="117" t="s">
        <v>1050</v>
      </c>
    </row>
    <row r="1262" spans="1:25" ht="14.6" hidden="1" x14ac:dyDescent="0.4">
      <c r="A1262" s="113" t="s">
        <v>513</v>
      </c>
      <c r="B1262" s="113" t="s">
        <v>514</v>
      </c>
      <c r="C1262" s="113" t="s">
        <v>514</v>
      </c>
      <c r="D1262" s="112" t="b">
        <f t="shared" si="19"/>
        <v>1</v>
      </c>
      <c r="E1262" s="113" t="s">
        <v>3106</v>
      </c>
      <c r="F1262" s="113" t="s">
        <v>1396</v>
      </c>
      <c r="G1262" s="113" t="s">
        <v>1397</v>
      </c>
      <c r="H1262" s="113" t="s">
        <v>3176</v>
      </c>
      <c r="I1262" s="113" t="s">
        <v>5444</v>
      </c>
      <c r="J1262" s="113" t="s">
        <v>1396</v>
      </c>
      <c r="K1262" s="113" t="s">
        <v>1397</v>
      </c>
      <c r="L1262" s="113" t="s">
        <v>3176</v>
      </c>
      <c r="M1262" s="113" t="s">
        <v>1731</v>
      </c>
      <c r="N1262" s="113" t="s">
        <v>3108</v>
      </c>
      <c r="O1262" s="113" t="s">
        <v>2740</v>
      </c>
      <c r="P1262" s="113" t="s">
        <v>2740</v>
      </c>
      <c r="Q1262" s="113" t="s">
        <v>3106</v>
      </c>
      <c r="R1262" s="113" t="s">
        <v>5445</v>
      </c>
      <c r="S1262" s="114">
        <v>43221</v>
      </c>
      <c r="U1262" s="114">
        <v>43208.445780127302</v>
      </c>
      <c r="V1262" s="113" t="s">
        <v>5446</v>
      </c>
      <c r="W1262" s="113" t="s">
        <v>5447</v>
      </c>
      <c r="X1262" s="112" t="b">
        <v>1</v>
      </c>
    </row>
    <row r="1263" spans="1:25" ht="14.6" hidden="1" x14ac:dyDescent="0.4">
      <c r="A1263" s="113" t="s">
        <v>69</v>
      </c>
      <c r="B1263" s="113" t="s">
        <v>70</v>
      </c>
      <c r="C1263" s="113" t="s">
        <v>70</v>
      </c>
      <c r="D1263" s="112" t="b">
        <f t="shared" si="19"/>
        <v>1</v>
      </c>
      <c r="E1263" s="113" t="s">
        <v>3106</v>
      </c>
      <c r="F1263" s="113" t="s">
        <v>1160</v>
      </c>
      <c r="G1263" s="113" t="s">
        <v>1179</v>
      </c>
      <c r="H1263" s="113" t="s">
        <v>3190</v>
      </c>
      <c r="I1263" s="113" t="s">
        <v>5448</v>
      </c>
      <c r="J1263" s="113" t="s">
        <v>1160</v>
      </c>
      <c r="K1263" s="113" t="s">
        <v>1179</v>
      </c>
      <c r="L1263" s="113" t="s">
        <v>3190</v>
      </c>
      <c r="M1263" s="113" t="s">
        <v>1237</v>
      </c>
      <c r="N1263" s="113" t="s">
        <v>3108</v>
      </c>
      <c r="O1263" s="113" t="s">
        <v>2742</v>
      </c>
      <c r="P1263" s="113" t="s">
        <v>2742</v>
      </c>
      <c r="Q1263" s="113" t="s">
        <v>3106</v>
      </c>
      <c r="R1263" s="113" t="s">
        <v>5449</v>
      </c>
      <c r="S1263" s="114">
        <v>43221</v>
      </c>
      <c r="U1263" s="114">
        <v>43208.444480092599</v>
      </c>
      <c r="V1263" s="113" t="s">
        <v>5450</v>
      </c>
      <c r="W1263" s="113" t="s">
        <v>5451</v>
      </c>
      <c r="X1263" s="112" t="b">
        <v>0</v>
      </c>
      <c r="Y1263" s="117"/>
    </row>
    <row r="1264" spans="1:25" ht="14.6" hidden="1" x14ac:dyDescent="0.4">
      <c r="A1264" s="113" t="s">
        <v>685</v>
      </c>
      <c r="B1264" s="113" t="s">
        <v>686</v>
      </c>
      <c r="C1264" s="113" t="s">
        <v>686</v>
      </c>
      <c r="D1264" s="112" t="b">
        <f t="shared" si="19"/>
        <v>1</v>
      </c>
      <c r="E1264" s="113" t="s">
        <v>3106</v>
      </c>
      <c r="F1264" s="113" t="s">
        <v>1160</v>
      </c>
      <c r="G1264" s="113" t="s">
        <v>1246</v>
      </c>
      <c r="H1264" s="113" t="s">
        <v>3107</v>
      </c>
      <c r="I1264" s="113" t="s">
        <v>1988</v>
      </c>
      <c r="J1264" s="113" t="s">
        <v>1160</v>
      </c>
      <c r="K1264" s="113" t="s">
        <v>1246</v>
      </c>
      <c r="L1264" s="113" t="s">
        <v>3107</v>
      </c>
      <c r="M1264" s="113" t="s">
        <v>1988</v>
      </c>
      <c r="N1264" s="113" t="s">
        <v>3108</v>
      </c>
      <c r="O1264" s="113" t="s">
        <v>2740</v>
      </c>
      <c r="P1264" s="113" t="s">
        <v>2740</v>
      </c>
      <c r="Q1264" s="113" t="s">
        <v>3106</v>
      </c>
      <c r="R1264" s="113" t="s">
        <v>5452</v>
      </c>
      <c r="S1264" s="114">
        <v>43221</v>
      </c>
      <c r="U1264" s="114">
        <v>43208.439734687498</v>
      </c>
      <c r="V1264" s="113" t="s">
        <v>3595</v>
      </c>
      <c r="W1264" s="113" t="s">
        <v>3596</v>
      </c>
      <c r="X1264" s="112" t="b">
        <v>1</v>
      </c>
    </row>
    <row r="1265" spans="1:25" ht="14.6" hidden="1" x14ac:dyDescent="0.4">
      <c r="A1265" s="113" t="s">
        <v>803</v>
      </c>
      <c r="B1265" s="113" t="s">
        <v>804</v>
      </c>
      <c r="C1265" s="113" t="s">
        <v>804</v>
      </c>
      <c r="D1265" s="112" t="b">
        <f t="shared" si="19"/>
        <v>1</v>
      </c>
      <c r="E1265" s="113" t="s">
        <v>3106</v>
      </c>
      <c r="F1265" s="113" t="s">
        <v>1160</v>
      </c>
      <c r="G1265" s="113" t="s">
        <v>1187</v>
      </c>
      <c r="H1265" s="113" t="s">
        <v>3118</v>
      </c>
      <c r="I1265" s="113" t="s">
        <v>5453</v>
      </c>
      <c r="J1265" s="113" t="s">
        <v>1160</v>
      </c>
      <c r="K1265" s="113" t="s">
        <v>1187</v>
      </c>
      <c r="L1265" s="113" t="s">
        <v>3118</v>
      </c>
      <c r="M1265" s="113" t="s">
        <v>2126</v>
      </c>
      <c r="N1265" s="113" t="s">
        <v>3108</v>
      </c>
      <c r="O1265" s="113" t="s">
        <v>2742</v>
      </c>
      <c r="P1265" s="113" t="s">
        <v>2742</v>
      </c>
      <c r="Q1265" s="113" t="s">
        <v>3106</v>
      </c>
      <c r="R1265" s="113" t="s">
        <v>5454</v>
      </c>
      <c r="S1265" s="114">
        <v>43221</v>
      </c>
      <c r="U1265" s="114">
        <v>43208.439643483798</v>
      </c>
      <c r="V1265" s="113"/>
      <c r="W1265" s="113"/>
      <c r="X1265" s="112" t="b">
        <v>1</v>
      </c>
    </row>
    <row r="1266" spans="1:25" ht="14.6" hidden="1" x14ac:dyDescent="0.4">
      <c r="A1266" s="113" t="s">
        <v>65</v>
      </c>
      <c r="B1266" s="113" t="s">
        <v>66</v>
      </c>
      <c r="C1266" s="113" t="s">
        <v>66</v>
      </c>
      <c r="D1266" s="112" t="b">
        <f t="shared" si="19"/>
        <v>1</v>
      </c>
      <c r="E1266" s="113" t="s">
        <v>3106</v>
      </c>
      <c r="F1266" s="113" t="s">
        <v>1196</v>
      </c>
      <c r="G1266" s="113" t="s">
        <v>1657</v>
      </c>
      <c r="H1266" s="113" t="s">
        <v>3124</v>
      </c>
      <c r="I1266" s="113" t="s">
        <v>3125</v>
      </c>
      <c r="J1266" s="113" t="s">
        <v>1160</v>
      </c>
      <c r="K1266" s="113" t="s">
        <v>1183</v>
      </c>
      <c r="L1266" s="113" t="s">
        <v>3113</v>
      </c>
      <c r="M1266" s="113" t="s">
        <v>1235</v>
      </c>
      <c r="N1266" s="113" t="s">
        <v>3108</v>
      </c>
      <c r="O1266" s="113" t="s">
        <v>2742</v>
      </c>
      <c r="P1266" s="113" t="s">
        <v>2742</v>
      </c>
      <c r="Q1266" s="113" t="s">
        <v>3106</v>
      </c>
      <c r="R1266" s="113" t="s">
        <v>5455</v>
      </c>
      <c r="S1266" s="114">
        <v>43221</v>
      </c>
      <c r="U1266" s="114">
        <v>43208.432410567097</v>
      </c>
      <c r="V1266" s="113"/>
      <c r="W1266" s="113"/>
      <c r="X1266" s="112" t="b">
        <v>0</v>
      </c>
      <c r="Y1266" s="117"/>
    </row>
    <row r="1267" spans="1:25" ht="14.6" hidden="1" x14ac:dyDescent="0.4">
      <c r="A1267" s="113" t="s">
        <v>533</v>
      </c>
      <c r="B1267" s="113" t="s">
        <v>534</v>
      </c>
      <c r="C1267" s="113" t="s">
        <v>534</v>
      </c>
      <c r="D1267" s="112" t="b">
        <f t="shared" si="19"/>
        <v>1</v>
      </c>
      <c r="E1267" s="113" t="s">
        <v>3106</v>
      </c>
      <c r="F1267" s="113" t="s">
        <v>1396</v>
      </c>
      <c r="G1267" s="113" t="s">
        <v>1397</v>
      </c>
      <c r="H1267" s="113" t="s">
        <v>3176</v>
      </c>
      <c r="I1267" s="113" t="s">
        <v>1743</v>
      </c>
      <c r="J1267" s="113" t="s">
        <v>1396</v>
      </c>
      <c r="K1267" s="113" t="s">
        <v>1397</v>
      </c>
      <c r="L1267" s="113" t="s">
        <v>3176</v>
      </c>
      <c r="M1267" s="113" t="s">
        <v>1743</v>
      </c>
      <c r="N1267" s="113" t="s">
        <v>3108</v>
      </c>
      <c r="O1267" s="113" t="s">
        <v>2740</v>
      </c>
      <c r="P1267" s="113" t="s">
        <v>2740</v>
      </c>
      <c r="Q1267" s="113" t="s">
        <v>3106</v>
      </c>
      <c r="R1267" s="113" t="s">
        <v>5456</v>
      </c>
      <c r="S1267" s="114">
        <v>43221</v>
      </c>
      <c r="U1267" s="114">
        <v>43208.431931631902</v>
      </c>
      <c r="V1267" s="113" t="s">
        <v>4081</v>
      </c>
      <c r="W1267" s="113" t="s">
        <v>4082</v>
      </c>
      <c r="X1267" s="112" t="b">
        <v>1</v>
      </c>
      <c r="Y1267" s="117" t="s">
        <v>1050</v>
      </c>
    </row>
    <row r="1268" spans="1:25" ht="14.6" hidden="1" x14ac:dyDescent="0.4">
      <c r="A1268" s="113" t="s">
        <v>47</v>
      </c>
      <c r="B1268" s="113" t="s">
        <v>48</v>
      </c>
      <c r="C1268" s="113" t="s">
        <v>48</v>
      </c>
      <c r="D1268" s="112" t="b">
        <f t="shared" si="19"/>
        <v>1</v>
      </c>
      <c r="E1268" s="113" t="s">
        <v>3106</v>
      </c>
      <c r="F1268" s="113" t="s">
        <v>1160</v>
      </c>
      <c r="G1268" s="113" t="s">
        <v>1183</v>
      </c>
      <c r="H1268" s="113" t="s">
        <v>3113</v>
      </c>
      <c r="I1268" s="113" t="s">
        <v>4072</v>
      </c>
      <c r="J1268" s="113" t="s">
        <v>1160</v>
      </c>
      <c r="K1268" s="113" t="s">
        <v>1183</v>
      </c>
      <c r="L1268" s="113" t="s">
        <v>3113</v>
      </c>
      <c r="M1268" s="113" t="s">
        <v>1217</v>
      </c>
      <c r="N1268" s="113" t="s">
        <v>3108</v>
      </c>
      <c r="O1268" s="113" t="s">
        <v>2740</v>
      </c>
      <c r="P1268" s="113" t="s">
        <v>2740</v>
      </c>
      <c r="Q1268" s="113" t="s">
        <v>3106</v>
      </c>
      <c r="R1268" s="113" t="s">
        <v>5457</v>
      </c>
      <c r="S1268" s="114">
        <v>43221</v>
      </c>
      <c r="U1268" s="114">
        <v>43208.427004282399</v>
      </c>
      <c r="V1268" s="113" t="s">
        <v>4074</v>
      </c>
      <c r="W1268" s="113" t="s">
        <v>4075</v>
      </c>
      <c r="X1268" s="112" t="b">
        <v>1</v>
      </c>
      <c r="Y1268" s="117" t="s">
        <v>1050</v>
      </c>
    </row>
    <row r="1269" spans="1:25" ht="14.6" hidden="1" x14ac:dyDescent="0.4">
      <c r="A1269" s="113" t="s">
        <v>140</v>
      </c>
      <c r="B1269" s="113" t="s">
        <v>141</v>
      </c>
      <c r="C1269" s="113" t="s">
        <v>141</v>
      </c>
      <c r="D1269" s="112" t="b">
        <f t="shared" si="19"/>
        <v>1</v>
      </c>
      <c r="E1269" s="113" t="s">
        <v>3106</v>
      </c>
      <c r="F1269" s="113" t="s">
        <v>1160</v>
      </c>
      <c r="G1269" s="113" t="s">
        <v>1161</v>
      </c>
      <c r="H1269" s="113" t="s">
        <v>3132</v>
      </c>
      <c r="I1269" s="113" t="s">
        <v>1315</v>
      </c>
      <c r="J1269" s="113" t="s">
        <v>1160</v>
      </c>
      <c r="K1269" s="113" t="s">
        <v>1161</v>
      </c>
      <c r="L1269" s="113" t="s">
        <v>3132</v>
      </c>
      <c r="M1269" s="113" t="s">
        <v>1315</v>
      </c>
      <c r="N1269" s="113" t="s">
        <v>3108</v>
      </c>
      <c r="O1269" s="113" t="s">
        <v>2742</v>
      </c>
      <c r="P1269" s="113" t="s">
        <v>2742</v>
      </c>
      <c r="Q1269" s="113" t="s">
        <v>3106</v>
      </c>
      <c r="R1269" s="113" t="s">
        <v>5458</v>
      </c>
      <c r="S1269" s="114">
        <v>43221</v>
      </c>
      <c r="U1269" s="114">
        <v>43208.423662731497</v>
      </c>
      <c r="V1269" s="113" t="s">
        <v>5459</v>
      </c>
      <c r="W1269" s="113"/>
      <c r="X1269" s="112" t="b">
        <v>0</v>
      </c>
      <c r="Y1269" s="117"/>
    </row>
    <row r="1270" spans="1:25" ht="14.6" hidden="1" x14ac:dyDescent="0.4">
      <c r="A1270" s="113" t="s">
        <v>41</v>
      </c>
      <c r="B1270" s="113" t="s">
        <v>42</v>
      </c>
      <c r="C1270" s="113" t="s">
        <v>5460</v>
      </c>
      <c r="D1270" s="112" t="b">
        <f t="shared" si="19"/>
        <v>0</v>
      </c>
      <c r="E1270" s="113" t="s">
        <v>3106</v>
      </c>
      <c r="F1270" s="113" t="s">
        <v>1160</v>
      </c>
      <c r="G1270" s="113" t="s">
        <v>1183</v>
      </c>
      <c r="H1270" s="113" t="s">
        <v>3113</v>
      </c>
      <c r="I1270" s="113" t="s">
        <v>5461</v>
      </c>
      <c r="J1270" s="113" t="s">
        <v>1160</v>
      </c>
      <c r="K1270" s="113" t="s">
        <v>1183</v>
      </c>
      <c r="L1270" s="113" t="s">
        <v>3113</v>
      </c>
      <c r="M1270" s="113" t="s">
        <v>1207</v>
      </c>
      <c r="N1270" s="113" t="s">
        <v>3108</v>
      </c>
      <c r="O1270" s="113" t="s">
        <v>2742</v>
      </c>
      <c r="P1270" s="113" t="s">
        <v>2742</v>
      </c>
      <c r="Q1270" s="113" t="s">
        <v>3106</v>
      </c>
      <c r="R1270" s="113" t="s">
        <v>5462</v>
      </c>
      <c r="S1270" s="114">
        <v>43221</v>
      </c>
      <c r="U1270" s="114">
        <v>43207.7435275116</v>
      </c>
      <c r="V1270" s="113" t="s">
        <v>5463</v>
      </c>
      <c r="W1270" s="113" t="s">
        <v>5464</v>
      </c>
      <c r="X1270" s="112" t="b">
        <v>0</v>
      </c>
      <c r="Y1270" s="117"/>
    </row>
    <row r="1271" spans="1:25" ht="14.6" hidden="1" x14ac:dyDescent="0.4">
      <c r="A1271" s="113" t="s">
        <v>602</v>
      </c>
      <c r="B1271" s="113" t="s">
        <v>603</v>
      </c>
      <c r="C1271" s="113" t="s">
        <v>603</v>
      </c>
      <c r="D1271" s="112" t="b">
        <f t="shared" si="19"/>
        <v>1</v>
      </c>
      <c r="E1271" s="113" t="s">
        <v>3106</v>
      </c>
      <c r="F1271" s="113" t="s">
        <v>1452</v>
      </c>
      <c r="G1271" s="113" t="s">
        <v>1691</v>
      </c>
      <c r="H1271" s="113" t="s">
        <v>3509</v>
      </c>
      <c r="I1271" s="113" t="s">
        <v>5375</v>
      </c>
      <c r="J1271" s="113" t="s">
        <v>1160</v>
      </c>
      <c r="K1271" s="113" t="s">
        <v>1183</v>
      </c>
      <c r="L1271" s="113" t="s">
        <v>3113</v>
      </c>
      <c r="M1271" s="113" t="s">
        <v>1798</v>
      </c>
      <c r="N1271" s="113" t="s">
        <v>3108</v>
      </c>
      <c r="O1271" s="113" t="s">
        <v>2740</v>
      </c>
      <c r="P1271" s="113" t="s">
        <v>2740</v>
      </c>
      <c r="Q1271" s="113" t="s">
        <v>3106</v>
      </c>
      <c r="R1271" s="113" t="s">
        <v>5465</v>
      </c>
      <c r="S1271" s="114">
        <v>43221</v>
      </c>
      <c r="U1271" s="114">
        <v>43207.736715821797</v>
      </c>
      <c r="V1271" s="113" t="s">
        <v>5377</v>
      </c>
      <c r="W1271" s="113" t="s">
        <v>5378</v>
      </c>
      <c r="X1271" s="112" t="b">
        <v>0</v>
      </c>
      <c r="Y1271" s="117"/>
    </row>
    <row r="1272" spans="1:25" ht="14.6" hidden="1" x14ac:dyDescent="0.4">
      <c r="A1272" s="113" t="s">
        <v>49</v>
      </c>
      <c r="B1272" s="113" t="s">
        <v>50</v>
      </c>
      <c r="C1272" s="113" t="s">
        <v>50</v>
      </c>
      <c r="D1272" s="112" t="b">
        <f t="shared" si="19"/>
        <v>1</v>
      </c>
      <c r="E1272" s="113" t="s">
        <v>3106</v>
      </c>
      <c r="F1272" s="113" t="s">
        <v>1160</v>
      </c>
      <c r="G1272" s="113" t="s">
        <v>1187</v>
      </c>
      <c r="H1272" s="113" t="s">
        <v>3118</v>
      </c>
      <c r="I1272" s="113" t="s">
        <v>3119</v>
      </c>
      <c r="J1272" s="113" t="s">
        <v>1160</v>
      </c>
      <c r="K1272" s="113" t="s">
        <v>1187</v>
      </c>
      <c r="L1272" s="113" t="s">
        <v>3118</v>
      </c>
      <c r="M1272" s="113" t="s">
        <v>1218</v>
      </c>
      <c r="N1272" s="113" t="s">
        <v>3108</v>
      </c>
      <c r="O1272" s="113" t="s">
        <v>2742</v>
      </c>
      <c r="P1272" s="113" t="s">
        <v>2742</v>
      </c>
      <c r="Q1272" s="113" t="s">
        <v>3106</v>
      </c>
      <c r="R1272" s="113" t="s">
        <v>5466</v>
      </c>
      <c r="S1272" s="114">
        <v>43221</v>
      </c>
      <c r="U1272" s="114">
        <v>43207.734065543998</v>
      </c>
      <c r="V1272" s="113" t="s">
        <v>3122</v>
      </c>
      <c r="W1272" s="113" t="s">
        <v>3123</v>
      </c>
      <c r="X1272" s="112" t="b">
        <v>0</v>
      </c>
      <c r="Y1272" s="117"/>
    </row>
    <row r="1273" spans="1:25" ht="14.6" hidden="1" x14ac:dyDescent="0.4">
      <c r="A1273" s="113" t="s">
        <v>699</v>
      </c>
      <c r="B1273" s="113" t="s">
        <v>701</v>
      </c>
      <c r="C1273" s="113" t="s">
        <v>701</v>
      </c>
      <c r="D1273" s="112" t="b">
        <f t="shared" si="19"/>
        <v>1</v>
      </c>
      <c r="E1273" s="113" t="s">
        <v>3106</v>
      </c>
      <c r="F1273" s="113" t="s">
        <v>1160</v>
      </c>
      <c r="G1273" s="113" t="s">
        <v>1161</v>
      </c>
      <c r="H1273" s="113" t="s">
        <v>3132</v>
      </c>
      <c r="I1273" s="113" t="s">
        <v>3133</v>
      </c>
      <c r="J1273" s="113" t="s">
        <v>1367</v>
      </c>
      <c r="K1273" s="113" t="s">
        <v>1607</v>
      </c>
      <c r="L1273" s="113" t="s">
        <v>3670</v>
      </c>
      <c r="M1273" s="113" t="s">
        <v>2015</v>
      </c>
      <c r="N1273" s="113" t="s">
        <v>3108</v>
      </c>
      <c r="O1273" s="113" t="s">
        <v>2740</v>
      </c>
      <c r="P1273" s="113" t="s">
        <v>2740</v>
      </c>
      <c r="Q1273" s="113" t="s">
        <v>3106</v>
      </c>
      <c r="R1273" s="113" t="s">
        <v>5467</v>
      </c>
      <c r="S1273" s="114">
        <v>43221</v>
      </c>
      <c r="U1273" s="114">
        <v>43207.732133483798</v>
      </c>
      <c r="V1273" s="113" t="s">
        <v>3136</v>
      </c>
      <c r="W1273" s="113" t="s">
        <v>3137</v>
      </c>
      <c r="X1273" s="112" t="b">
        <v>1</v>
      </c>
      <c r="Y1273" s="112" t="s">
        <v>1054</v>
      </c>
    </row>
    <row r="1274" spans="1:25" ht="14.6" hidden="1" x14ac:dyDescent="0.4">
      <c r="A1274" s="113" t="s">
        <v>752</v>
      </c>
      <c r="B1274" s="113" t="s">
        <v>753</v>
      </c>
      <c r="C1274" s="113" t="s">
        <v>753</v>
      </c>
      <c r="D1274" s="112" t="b">
        <f t="shared" si="19"/>
        <v>1</v>
      </c>
      <c r="E1274" s="113" t="s">
        <v>3106</v>
      </c>
      <c r="F1274" s="113" t="s">
        <v>1160</v>
      </c>
      <c r="G1274" s="113" t="s">
        <v>1246</v>
      </c>
      <c r="H1274" s="113" t="s">
        <v>3107</v>
      </c>
      <c r="I1274" s="113" t="s">
        <v>5468</v>
      </c>
      <c r="J1274" s="113" t="s">
        <v>1160</v>
      </c>
      <c r="K1274" s="113" t="s">
        <v>1246</v>
      </c>
      <c r="L1274" s="113" t="s">
        <v>3107</v>
      </c>
      <c r="M1274" s="113" t="s">
        <v>2090</v>
      </c>
      <c r="N1274" s="113" t="s">
        <v>3108</v>
      </c>
      <c r="O1274" s="113" t="s">
        <v>2740</v>
      </c>
      <c r="P1274" s="113" t="s">
        <v>2740</v>
      </c>
      <c r="Q1274" s="113" t="s">
        <v>3106</v>
      </c>
      <c r="R1274" s="113" t="s">
        <v>5469</v>
      </c>
      <c r="S1274" s="114">
        <v>43221</v>
      </c>
      <c r="U1274" s="114">
        <v>43207.722716550903</v>
      </c>
      <c r="V1274" s="113" t="s">
        <v>5470</v>
      </c>
      <c r="W1274" s="113" t="s">
        <v>5471</v>
      </c>
      <c r="X1274" s="112" t="b">
        <v>1</v>
      </c>
      <c r="Y1274" s="117" t="s">
        <v>1050</v>
      </c>
    </row>
    <row r="1275" spans="1:25" ht="14.6" hidden="1" x14ac:dyDescent="0.4">
      <c r="A1275" s="113" t="s">
        <v>629</v>
      </c>
      <c r="B1275" s="113" t="s">
        <v>630</v>
      </c>
      <c r="C1275" s="113" t="s">
        <v>5425</v>
      </c>
      <c r="D1275" s="112" t="b">
        <f t="shared" si="19"/>
        <v>0</v>
      </c>
      <c r="E1275" s="113" t="s">
        <v>3106</v>
      </c>
      <c r="F1275" s="113" t="s">
        <v>1160</v>
      </c>
      <c r="G1275" s="113" t="s">
        <v>1187</v>
      </c>
      <c r="H1275" s="113" t="s">
        <v>3118</v>
      </c>
      <c r="I1275" s="113" t="s">
        <v>5426</v>
      </c>
      <c r="J1275" s="113" t="s">
        <v>1160</v>
      </c>
      <c r="K1275" s="113" t="s">
        <v>1163</v>
      </c>
      <c r="L1275" s="113" t="s">
        <v>3230</v>
      </c>
      <c r="M1275" s="113" t="s">
        <v>1824</v>
      </c>
      <c r="N1275" s="113" t="s">
        <v>3108</v>
      </c>
      <c r="O1275" s="113" t="s">
        <v>2740</v>
      </c>
      <c r="P1275" s="113" t="s">
        <v>2740</v>
      </c>
      <c r="Q1275" s="113" t="s">
        <v>3106</v>
      </c>
      <c r="R1275" s="113" t="s">
        <v>5472</v>
      </c>
      <c r="S1275" s="114">
        <v>43221</v>
      </c>
      <c r="U1275" s="114">
        <v>43207.717888622698</v>
      </c>
      <c r="V1275" s="113" t="s">
        <v>5428</v>
      </c>
      <c r="W1275" s="113" t="s">
        <v>5429</v>
      </c>
      <c r="X1275" s="112" t="b">
        <v>1</v>
      </c>
    </row>
    <row r="1276" spans="1:25" ht="14.6" hidden="1" x14ac:dyDescent="0.4">
      <c r="A1276" s="113" t="s">
        <v>104</v>
      </c>
      <c r="B1276" s="113" t="s">
        <v>105</v>
      </c>
      <c r="C1276" s="113" t="s">
        <v>105</v>
      </c>
      <c r="D1276" s="112" t="b">
        <f t="shared" si="19"/>
        <v>1</v>
      </c>
      <c r="E1276" s="113" t="s">
        <v>3106</v>
      </c>
      <c r="F1276" s="113" t="s">
        <v>1160</v>
      </c>
      <c r="G1276" s="113" t="s">
        <v>1183</v>
      </c>
      <c r="H1276" s="113" t="s">
        <v>3113</v>
      </c>
      <c r="I1276" s="113" t="s">
        <v>3984</v>
      </c>
      <c r="J1276" s="113" t="s">
        <v>1160</v>
      </c>
      <c r="K1276" s="113" t="s">
        <v>1183</v>
      </c>
      <c r="L1276" s="113" t="s">
        <v>3113</v>
      </c>
      <c r="M1276" s="113" t="s">
        <v>1278</v>
      </c>
      <c r="N1276" s="113" t="s">
        <v>3108</v>
      </c>
      <c r="O1276" s="113" t="s">
        <v>2740</v>
      </c>
      <c r="P1276" s="113" t="s">
        <v>2740</v>
      </c>
      <c r="Q1276" s="113" t="s">
        <v>3106</v>
      </c>
      <c r="R1276" s="113" t="s">
        <v>5473</v>
      </c>
      <c r="S1276" s="114">
        <v>43221</v>
      </c>
      <c r="U1276" s="114">
        <v>43207.698270451401</v>
      </c>
      <c r="V1276" s="113" t="s">
        <v>3986</v>
      </c>
      <c r="W1276" s="113" t="s">
        <v>3987</v>
      </c>
      <c r="X1276" s="112" t="b">
        <v>0</v>
      </c>
      <c r="Y1276" s="117"/>
    </row>
    <row r="1277" spans="1:25" ht="14.6" hidden="1" x14ac:dyDescent="0.4">
      <c r="A1277" s="113" t="s">
        <v>760</v>
      </c>
      <c r="B1277" s="113" t="s">
        <v>761</v>
      </c>
      <c r="C1277" s="113" t="s">
        <v>761</v>
      </c>
      <c r="D1277" s="112" t="b">
        <f t="shared" si="19"/>
        <v>1</v>
      </c>
      <c r="E1277" s="113" t="s">
        <v>3106</v>
      </c>
      <c r="F1277" s="113" t="s">
        <v>1160</v>
      </c>
      <c r="G1277" s="113" t="s">
        <v>1161</v>
      </c>
      <c r="H1277" s="113" t="s">
        <v>3132</v>
      </c>
      <c r="I1277" s="113" t="s">
        <v>2094</v>
      </c>
      <c r="J1277" s="113" t="s">
        <v>1160</v>
      </c>
      <c r="K1277" s="113" t="s">
        <v>1161</v>
      </c>
      <c r="L1277" s="113" t="s">
        <v>3132</v>
      </c>
      <c r="M1277" s="113" t="s">
        <v>2094</v>
      </c>
      <c r="N1277" s="113" t="s">
        <v>3108</v>
      </c>
      <c r="O1277" s="113" t="s">
        <v>2740</v>
      </c>
      <c r="P1277" s="113" t="s">
        <v>2740</v>
      </c>
      <c r="Q1277" s="113" t="s">
        <v>3106</v>
      </c>
      <c r="R1277" s="113" t="s">
        <v>5474</v>
      </c>
      <c r="S1277" s="114">
        <v>43221</v>
      </c>
      <c r="U1277" s="114">
        <v>43207.680271909703</v>
      </c>
      <c r="V1277" s="113" t="s">
        <v>5074</v>
      </c>
      <c r="W1277" s="113" t="s">
        <v>5075</v>
      </c>
      <c r="X1277" s="112" t="b">
        <v>1</v>
      </c>
    </row>
    <row r="1278" spans="1:25" ht="14.6" hidden="1" x14ac:dyDescent="0.4">
      <c r="A1278" s="113" t="s">
        <v>609</v>
      </c>
      <c r="B1278" s="113" t="s">
        <v>610</v>
      </c>
      <c r="C1278" s="113" t="s">
        <v>610</v>
      </c>
      <c r="D1278" s="112" t="b">
        <f t="shared" si="19"/>
        <v>1</v>
      </c>
      <c r="E1278" s="113" t="s">
        <v>3106</v>
      </c>
      <c r="F1278" s="113" t="s">
        <v>1160</v>
      </c>
      <c r="G1278" s="113" t="s">
        <v>1183</v>
      </c>
      <c r="H1278" s="113" t="s">
        <v>3113</v>
      </c>
      <c r="I1278" s="113" t="s">
        <v>1806</v>
      </c>
      <c r="J1278" s="113" t="s">
        <v>1160</v>
      </c>
      <c r="K1278" s="113" t="s">
        <v>1183</v>
      </c>
      <c r="L1278" s="113" t="s">
        <v>3113</v>
      </c>
      <c r="M1278" s="113" t="s">
        <v>1806</v>
      </c>
      <c r="N1278" s="113" t="s">
        <v>3108</v>
      </c>
      <c r="O1278" s="113" t="s">
        <v>2740</v>
      </c>
      <c r="P1278" s="113" t="s">
        <v>2740</v>
      </c>
      <c r="Q1278" s="113" t="s">
        <v>3106</v>
      </c>
      <c r="R1278" s="113" t="s">
        <v>5475</v>
      </c>
      <c r="S1278" s="114">
        <v>43221</v>
      </c>
      <c r="U1278" s="114">
        <v>43207.653401851901</v>
      </c>
      <c r="V1278" s="113" t="s">
        <v>3141</v>
      </c>
      <c r="W1278" s="113" t="s">
        <v>3142</v>
      </c>
      <c r="X1278" s="112" t="b">
        <v>1</v>
      </c>
      <c r="Y1278" s="112" t="s">
        <v>1054</v>
      </c>
    </row>
    <row r="1279" spans="1:25" ht="14.6" hidden="1" x14ac:dyDescent="0.4">
      <c r="A1279" s="113" t="s">
        <v>309</v>
      </c>
      <c r="B1279" s="113" t="s">
        <v>310</v>
      </c>
      <c r="C1279" s="113" t="s">
        <v>3651</v>
      </c>
      <c r="D1279" s="112" t="b">
        <f t="shared" si="19"/>
        <v>0</v>
      </c>
      <c r="E1279" s="113" t="s">
        <v>3106</v>
      </c>
      <c r="F1279" s="113" t="s">
        <v>1452</v>
      </c>
      <c r="G1279" s="113" t="s">
        <v>1453</v>
      </c>
      <c r="H1279" s="113" t="s">
        <v>3143</v>
      </c>
      <c r="I1279" s="113" t="s">
        <v>3652</v>
      </c>
      <c r="J1279" s="113" t="s">
        <v>1452</v>
      </c>
      <c r="K1279" s="113" t="s">
        <v>1453</v>
      </c>
      <c r="L1279" s="113" t="s">
        <v>3143</v>
      </c>
      <c r="M1279" s="113" t="s">
        <v>1518</v>
      </c>
      <c r="N1279" s="113" t="s">
        <v>3108</v>
      </c>
      <c r="O1279" s="113" t="s">
        <v>2733</v>
      </c>
      <c r="P1279" s="113" t="s">
        <v>2733</v>
      </c>
      <c r="Q1279" s="113" t="s">
        <v>3106</v>
      </c>
      <c r="R1279" s="113" t="s">
        <v>5476</v>
      </c>
      <c r="S1279" s="114">
        <v>43221</v>
      </c>
      <c r="U1279" s="114">
        <v>43207.530849039402</v>
      </c>
      <c r="V1279" s="113" t="s">
        <v>3654</v>
      </c>
      <c r="W1279" s="113" t="s">
        <v>3655</v>
      </c>
      <c r="X1279" s="112" t="b">
        <v>1</v>
      </c>
      <c r="Y1279" s="112" t="s">
        <v>1054</v>
      </c>
    </row>
    <row r="1280" spans="1:25" ht="14.6" hidden="1" x14ac:dyDescent="0.4">
      <c r="A1280" s="113" t="s">
        <v>493</v>
      </c>
      <c r="B1280" s="113" t="s">
        <v>494</v>
      </c>
      <c r="C1280" s="113" t="s">
        <v>494</v>
      </c>
      <c r="D1280" s="112" t="b">
        <f t="shared" si="19"/>
        <v>1</v>
      </c>
      <c r="E1280" s="113" t="s">
        <v>3106</v>
      </c>
      <c r="F1280" s="113" t="s">
        <v>1258</v>
      </c>
      <c r="G1280" s="113" t="s">
        <v>1711</v>
      </c>
      <c r="H1280" s="113" t="s">
        <v>4739</v>
      </c>
      <c r="I1280" s="113" t="s">
        <v>4855</v>
      </c>
      <c r="J1280" s="113" t="s">
        <v>1258</v>
      </c>
      <c r="K1280" s="113" t="s">
        <v>1711</v>
      </c>
      <c r="L1280" s="113" t="s">
        <v>3395</v>
      </c>
      <c r="M1280" s="113" t="s">
        <v>1713</v>
      </c>
      <c r="N1280" s="113" t="s">
        <v>3108</v>
      </c>
      <c r="O1280" s="113" t="s">
        <v>3154</v>
      </c>
      <c r="P1280" s="113" t="s">
        <v>3155</v>
      </c>
      <c r="Q1280" s="113" t="s">
        <v>3106</v>
      </c>
      <c r="R1280" s="113" t="s">
        <v>3702</v>
      </c>
      <c r="S1280" s="114">
        <v>43203</v>
      </c>
      <c r="U1280" s="114">
        <v>43207.524739467597</v>
      </c>
      <c r="V1280" s="113" t="s">
        <v>4857</v>
      </c>
      <c r="W1280" s="113" t="s">
        <v>4858</v>
      </c>
      <c r="X1280" s="112" t="b">
        <v>1</v>
      </c>
      <c r="Y1280" s="129" t="s">
        <v>1101</v>
      </c>
    </row>
    <row r="1281" spans="1:25" ht="14.6" hidden="1" x14ac:dyDescent="0.4">
      <c r="A1281" s="113" t="s">
        <v>768</v>
      </c>
      <c r="B1281" s="113" t="s">
        <v>769</v>
      </c>
      <c r="C1281" s="113" t="s">
        <v>769</v>
      </c>
      <c r="D1281" s="112" t="b">
        <f t="shared" si="19"/>
        <v>1</v>
      </c>
      <c r="E1281" s="113" t="s">
        <v>3106</v>
      </c>
      <c r="F1281" s="113" t="s">
        <v>1160</v>
      </c>
      <c r="G1281" s="113" t="s">
        <v>1285</v>
      </c>
      <c r="H1281" s="113" t="s">
        <v>3236</v>
      </c>
      <c r="I1281" s="113" t="s">
        <v>3387</v>
      </c>
      <c r="J1281" s="113" t="s">
        <v>1160</v>
      </c>
      <c r="K1281" s="113" t="s">
        <v>1285</v>
      </c>
      <c r="L1281" s="113" t="s">
        <v>3236</v>
      </c>
      <c r="M1281" s="113" t="s">
        <v>2100</v>
      </c>
      <c r="N1281" s="113" t="s">
        <v>3108</v>
      </c>
      <c r="O1281" s="113" t="s">
        <v>2733</v>
      </c>
      <c r="P1281" s="113" t="s">
        <v>2733</v>
      </c>
      <c r="Q1281" s="113" t="s">
        <v>3106</v>
      </c>
      <c r="R1281" s="113" t="s">
        <v>5477</v>
      </c>
      <c r="S1281" s="114">
        <v>43221</v>
      </c>
      <c r="U1281" s="114">
        <v>43207.5203741898</v>
      </c>
      <c r="V1281" s="113" t="s">
        <v>3389</v>
      </c>
      <c r="W1281" s="113" t="s">
        <v>3390</v>
      </c>
      <c r="X1281" s="112" t="b">
        <v>1</v>
      </c>
      <c r="Y1281" s="112" t="s">
        <v>1118</v>
      </c>
    </row>
    <row r="1282" spans="1:25" ht="14.6" hidden="1" x14ac:dyDescent="0.4">
      <c r="A1282" s="113" t="s">
        <v>264</v>
      </c>
      <c r="B1282" s="113" t="s">
        <v>265</v>
      </c>
      <c r="C1282" s="113" t="s">
        <v>265</v>
      </c>
      <c r="D1282" s="112" t="b">
        <f t="shared" si="19"/>
        <v>1</v>
      </c>
      <c r="E1282" s="113" t="s">
        <v>3106</v>
      </c>
      <c r="F1282" s="113" t="s">
        <v>1160</v>
      </c>
      <c r="G1282" s="113" t="s">
        <v>1183</v>
      </c>
      <c r="H1282" s="113" t="s">
        <v>3113</v>
      </c>
      <c r="I1282" s="113" t="s">
        <v>5439</v>
      </c>
      <c r="J1282" s="113" t="s">
        <v>1160</v>
      </c>
      <c r="K1282" s="113" t="s">
        <v>1183</v>
      </c>
      <c r="L1282" s="113" t="s">
        <v>3113</v>
      </c>
      <c r="M1282" s="113" t="s">
        <v>1466</v>
      </c>
      <c r="N1282" s="113" t="s">
        <v>3108</v>
      </c>
      <c r="O1282" s="113" t="s">
        <v>3120</v>
      </c>
      <c r="P1282" s="113" t="s">
        <v>3120</v>
      </c>
      <c r="Q1282" s="113" t="s">
        <v>3106</v>
      </c>
      <c r="R1282" s="113" t="s">
        <v>5478</v>
      </c>
      <c r="S1282" s="114">
        <v>43221</v>
      </c>
      <c r="U1282" s="114">
        <v>43207.5156144676</v>
      </c>
      <c r="V1282" s="113" t="s">
        <v>5441</v>
      </c>
      <c r="W1282" s="113" t="s">
        <v>5442</v>
      </c>
      <c r="X1282" s="112" t="b">
        <v>0</v>
      </c>
      <c r="Y1282" s="117" t="s">
        <v>1115</v>
      </c>
    </row>
    <row r="1283" spans="1:25" ht="14.6" hidden="1" x14ac:dyDescent="0.4">
      <c r="A1283" s="113" t="s">
        <v>719</v>
      </c>
      <c r="B1283" s="113" t="s">
        <v>721</v>
      </c>
      <c r="C1283" s="113" t="s">
        <v>720</v>
      </c>
      <c r="D1283" s="112" t="b">
        <f t="shared" ref="D1283:D1346" si="20">B1283=C1283</f>
        <v>0</v>
      </c>
      <c r="E1283" s="113" t="s">
        <v>3106</v>
      </c>
      <c r="F1283" s="113" t="s">
        <v>1160</v>
      </c>
      <c r="G1283" s="113" t="s">
        <v>1246</v>
      </c>
      <c r="H1283" s="113" t="s">
        <v>3107</v>
      </c>
      <c r="I1283" s="113" t="s">
        <v>2547</v>
      </c>
      <c r="J1283" s="113" t="s">
        <v>1160</v>
      </c>
      <c r="K1283" s="113" t="s">
        <v>1246</v>
      </c>
      <c r="L1283" s="113" t="s">
        <v>3107</v>
      </c>
      <c r="M1283" s="113" t="s">
        <v>2041</v>
      </c>
      <c r="N1283" s="113" t="s">
        <v>3108</v>
      </c>
      <c r="O1283" s="113" t="s">
        <v>3154</v>
      </c>
      <c r="P1283" s="113" t="s">
        <v>3155</v>
      </c>
      <c r="Q1283" s="113" t="s">
        <v>3106</v>
      </c>
      <c r="R1283" s="113" t="s">
        <v>3701</v>
      </c>
      <c r="S1283" s="114">
        <v>43203</v>
      </c>
      <c r="U1283" s="114">
        <v>43207.500293553203</v>
      </c>
      <c r="V1283" s="113" t="s">
        <v>3110</v>
      </c>
      <c r="W1283" s="113" t="s">
        <v>3111</v>
      </c>
      <c r="X1283" s="112" t="b">
        <v>0</v>
      </c>
      <c r="Y1283" s="129" t="s">
        <v>1101</v>
      </c>
    </row>
    <row r="1284" spans="1:25" ht="14.6" hidden="1" x14ac:dyDescent="0.4">
      <c r="A1284" s="113" t="s">
        <v>63</v>
      </c>
      <c r="B1284" s="113" t="s">
        <v>64</v>
      </c>
      <c r="C1284" s="113" t="s">
        <v>64</v>
      </c>
      <c r="D1284" s="112" t="b">
        <f t="shared" si="20"/>
        <v>1</v>
      </c>
      <c r="E1284" s="113" t="s">
        <v>3106</v>
      </c>
      <c r="F1284" s="113" t="s">
        <v>1160</v>
      </c>
      <c r="G1284" s="113" t="s">
        <v>1183</v>
      </c>
      <c r="H1284" s="113" t="s">
        <v>3113</v>
      </c>
      <c r="I1284" s="113" t="s">
        <v>3684</v>
      </c>
      <c r="J1284" s="113" t="s">
        <v>1160</v>
      </c>
      <c r="K1284" s="113" t="s">
        <v>1183</v>
      </c>
      <c r="L1284" s="113" t="s">
        <v>3113</v>
      </c>
      <c r="M1284" s="113" t="s">
        <v>1234</v>
      </c>
      <c r="N1284" s="113" t="s">
        <v>3108</v>
      </c>
      <c r="O1284" s="113" t="s">
        <v>2733</v>
      </c>
      <c r="P1284" s="113" t="s">
        <v>2733</v>
      </c>
      <c r="Q1284" s="113" t="s">
        <v>3106</v>
      </c>
      <c r="R1284" s="113" t="s">
        <v>5479</v>
      </c>
      <c r="S1284" s="114">
        <v>43221</v>
      </c>
      <c r="U1284" s="114">
        <v>43207.494058101896</v>
      </c>
      <c r="V1284" s="113" t="s">
        <v>3686</v>
      </c>
      <c r="W1284" s="113" t="s">
        <v>3687</v>
      </c>
      <c r="X1284" s="112" t="b">
        <v>1</v>
      </c>
      <c r="Y1284" s="112" t="s">
        <v>1054</v>
      </c>
    </row>
    <row r="1285" spans="1:25" ht="14.6" hidden="1" x14ac:dyDescent="0.4">
      <c r="A1285" s="113" t="s">
        <v>1001</v>
      </c>
      <c r="B1285" s="113" t="s">
        <v>1002</v>
      </c>
      <c r="C1285" s="113" t="s">
        <v>1002</v>
      </c>
      <c r="D1285" s="112" t="b">
        <f t="shared" si="20"/>
        <v>1</v>
      </c>
      <c r="E1285" s="113" t="s">
        <v>3106</v>
      </c>
      <c r="F1285" s="113" t="s">
        <v>1396</v>
      </c>
      <c r="G1285" s="113" t="s">
        <v>1397</v>
      </c>
      <c r="H1285" s="113" t="s">
        <v>3176</v>
      </c>
      <c r="I1285" s="113" t="s">
        <v>3569</v>
      </c>
      <c r="J1285" s="113" t="s">
        <v>1396</v>
      </c>
      <c r="K1285" s="113" t="s">
        <v>1397</v>
      </c>
      <c r="L1285" s="113" t="s">
        <v>3176</v>
      </c>
      <c r="M1285" s="113" t="s">
        <v>2279</v>
      </c>
      <c r="N1285" s="113" t="s">
        <v>3108</v>
      </c>
      <c r="O1285" s="113" t="s">
        <v>2733</v>
      </c>
      <c r="P1285" s="113" t="s">
        <v>2733</v>
      </c>
      <c r="Q1285" s="113" t="s">
        <v>3106</v>
      </c>
      <c r="R1285" s="113" t="s">
        <v>5480</v>
      </c>
      <c r="S1285" s="114">
        <v>43221</v>
      </c>
      <c r="U1285" s="114">
        <v>43207.484663923598</v>
      </c>
      <c r="V1285" s="113" t="s">
        <v>3570</v>
      </c>
      <c r="W1285" s="113" t="s">
        <v>3571</v>
      </c>
      <c r="X1285" s="112" t="b">
        <v>1</v>
      </c>
      <c r="Y1285" s="112" t="s">
        <v>1054</v>
      </c>
    </row>
    <row r="1286" spans="1:25" ht="14.6" hidden="1" x14ac:dyDescent="0.4">
      <c r="A1286" s="113" t="s">
        <v>525</v>
      </c>
      <c r="B1286" s="113" t="s">
        <v>526</v>
      </c>
      <c r="C1286" s="113" t="s">
        <v>3606</v>
      </c>
      <c r="D1286" s="112" t="b">
        <f t="shared" si="20"/>
        <v>0</v>
      </c>
      <c r="E1286" s="113" t="s">
        <v>3106</v>
      </c>
      <c r="F1286" s="113" t="s">
        <v>1396</v>
      </c>
      <c r="G1286" s="113" t="s">
        <v>1397</v>
      </c>
      <c r="H1286" s="113" t="s">
        <v>3176</v>
      </c>
      <c r="I1286" s="113" t="s">
        <v>3607</v>
      </c>
      <c r="J1286" s="113" t="s">
        <v>1396</v>
      </c>
      <c r="K1286" s="113" t="s">
        <v>1397</v>
      </c>
      <c r="L1286" s="113" t="s">
        <v>3176</v>
      </c>
      <c r="M1286" s="113" t="s">
        <v>1737</v>
      </c>
      <c r="N1286" s="113" t="s">
        <v>3108</v>
      </c>
      <c r="O1286" s="113" t="s">
        <v>2733</v>
      </c>
      <c r="P1286" s="113" t="s">
        <v>2733</v>
      </c>
      <c r="Q1286" s="113" t="s">
        <v>3106</v>
      </c>
      <c r="R1286" s="113" t="s">
        <v>5481</v>
      </c>
      <c r="S1286" s="114">
        <v>43221</v>
      </c>
      <c r="U1286" s="114">
        <v>43207.473749999997</v>
      </c>
      <c r="V1286" s="113" t="s">
        <v>3609</v>
      </c>
      <c r="W1286" s="113" t="s">
        <v>3610</v>
      </c>
      <c r="X1286" s="112" t="b">
        <v>1</v>
      </c>
      <c r="Y1286" s="112" t="s">
        <v>1054</v>
      </c>
    </row>
    <row r="1287" spans="1:25" ht="14.6" hidden="1" x14ac:dyDescent="0.4">
      <c r="A1287" s="113" t="s">
        <v>760</v>
      </c>
      <c r="B1287" s="113" t="s">
        <v>761</v>
      </c>
      <c r="C1287" s="113" t="s">
        <v>761</v>
      </c>
      <c r="D1287" s="112" t="b">
        <f t="shared" si="20"/>
        <v>1</v>
      </c>
      <c r="E1287" s="113" t="s">
        <v>3106</v>
      </c>
      <c r="F1287" s="113" t="s">
        <v>1160</v>
      </c>
      <c r="G1287" s="113" t="s">
        <v>1161</v>
      </c>
      <c r="H1287" s="113" t="s">
        <v>3132</v>
      </c>
      <c r="I1287" s="113" t="s">
        <v>2094</v>
      </c>
      <c r="J1287" s="113" t="s">
        <v>1160</v>
      </c>
      <c r="K1287" s="113" t="s">
        <v>1161</v>
      </c>
      <c r="L1287" s="113" t="s">
        <v>3132</v>
      </c>
      <c r="M1287" s="113" t="s">
        <v>2094</v>
      </c>
      <c r="N1287" s="113" t="s">
        <v>3108</v>
      </c>
      <c r="O1287" s="113" t="s">
        <v>2714</v>
      </c>
      <c r="P1287" s="113" t="s">
        <v>3155</v>
      </c>
      <c r="Q1287" s="113" t="s">
        <v>3106</v>
      </c>
      <c r="R1287" s="113" t="s">
        <v>5482</v>
      </c>
      <c r="S1287" s="114">
        <v>43168</v>
      </c>
      <c r="U1287" s="114">
        <v>43171.433956793997</v>
      </c>
      <c r="V1287" s="113" t="s">
        <v>5074</v>
      </c>
      <c r="W1287" s="113" t="s">
        <v>5075</v>
      </c>
      <c r="X1287" s="112" t="b">
        <v>1</v>
      </c>
    </row>
    <row r="1288" spans="1:25" ht="14.6" hidden="1" x14ac:dyDescent="0.4">
      <c r="A1288" s="113" t="s">
        <v>215</v>
      </c>
      <c r="B1288" s="113" t="s">
        <v>216</v>
      </c>
      <c r="C1288" s="113" t="s">
        <v>216</v>
      </c>
      <c r="D1288" s="112" t="b">
        <f t="shared" si="20"/>
        <v>1</v>
      </c>
      <c r="E1288" s="113" t="s">
        <v>3106</v>
      </c>
      <c r="F1288" s="113" t="s">
        <v>1160</v>
      </c>
      <c r="G1288" s="113" t="s">
        <v>1163</v>
      </c>
      <c r="H1288" s="113" t="s">
        <v>3230</v>
      </c>
      <c r="I1288" s="113" t="s">
        <v>5059</v>
      </c>
      <c r="J1288" s="113" t="s">
        <v>1160</v>
      </c>
      <c r="K1288" s="113" t="s">
        <v>1163</v>
      </c>
      <c r="L1288" s="113" t="s">
        <v>3230</v>
      </c>
      <c r="M1288" s="113" t="s">
        <v>1408</v>
      </c>
      <c r="N1288" s="113" t="s">
        <v>3108</v>
      </c>
      <c r="O1288" s="113" t="s">
        <v>2714</v>
      </c>
      <c r="P1288" s="113" t="s">
        <v>3155</v>
      </c>
      <c r="Q1288" s="113" t="s">
        <v>3106</v>
      </c>
      <c r="R1288" s="113" t="s">
        <v>5483</v>
      </c>
      <c r="S1288" s="114">
        <v>43158</v>
      </c>
      <c r="U1288" s="114">
        <v>43159.477320138903</v>
      </c>
      <c r="V1288" s="113" t="s">
        <v>5061</v>
      </c>
      <c r="W1288" s="113" t="s">
        <v>4470</v>
      </c>
      <c r="X1288" s="112" t="b">
        <v>0</v>
      </c>
      <c r="Y1288" s="117"/>
    </row>
    <row r="1289" spans="1:25" ht="14.6" hidden="1" x14ac:dyDescent="0.4">
      <c r="A1289" s="113" t="s">
        <v>719</v>
      </c>
      <c r="B1289" s="113" t="s">
        <v>720</v>
      </c>
      <c r="C1289" s="113" t="s">
        <v>720</v>
      </c>
      <c r="D1289" s="112" t="b">
        <f t="shared" si="20"/>
        <v>1</v>
      </c>
      <c r="E1289" s="113" t="s">
        <v>3106</v>
      </c>
      <c r="F1289" s="113" t="s">
        <v>1160</v>
      </c>
      <c r="G1289" s="113" t="s">
        <v>1246</v>
      </c>
      <c r="H1289" s="113" t="s">
        <v>3107</v>
      </c>
      <c r="I1289" s="113" t="s">
        <v>2547</v>
      </c>
      <c r="J1289" s="113" t="s">
        <v>1160</v>
      </c>
      <c r="K1289" s="113" t="s">
        <v>1246</v>
      </c>
      <c r="L1289" s="113" t="s">
        <v>3107</v>
      </c>
      <c r="M1289" s="113" t="s">
        <v>2040</v>
      </c>
      <c r="N1289" s="113" t="s">
        <v>3108</v>
      </c>
      <c r="O1289" s="113" t="s">
        <v>2714</v>
      </c>
      <c r="P1289" s="113" t="s">
        <v>3155</v>
      </c>
      <c r="Q1289" s="113" t="s">
        <v>3106</v>
      </c>
      <c r="R1289" s="113" t="s">
        <v>5484</v>
      </c>
      <c r="S1289" s="114">
        <v>43146</v>
      </c>
      <c r="U1289" s="114">
        <v>43147.553959259298</v>
      </c>
      <c r="V1289" s="113" t="s">
        <v>3110</v>
      </c>
      <c r="W1289" s="113" t="s">
        <v>3111</v>
      </c>
      <c r="X1289" s="112" t="b">
        <v>0</v>
      </c>
      <c r="Y1289" s="117"/>
    </row>
    <row r="1290" spans="1:25" ht="14.6" hidden="1" x14ac:dyDescent="0.4">
      <c r="A1290" s="113" t="s">
        <v>173</v>
      </c>
      <c r="B1290" s="113" t="s">
        <v>174</v>
      </c>
      <c r="C1290" s="113" t="s">
        <v>174</v>
      </c>
      <c r="D1290" s="112" t="b">
        <f t="shared" si="20"/>
        <v>1</v>
      </c>
      <c r="E1290" s="113" t="s">
        <v>3106</v>
      </c>
      <c r="F1290" s="113" t="s">
        <v>1160</v>
      </c>
      <c r="G1290" s="113" t="s">
        <v>1183</v>
      </c>
      <c r="H1290" s="113" t="s">
        <v>3113</v>
      </c>
      <c r="I1290" s="113" t="s">
        <v>4096</v>
      </c>
      <c r="J1290" s="113" t="s">
        <v>1160</v>
      </c>
      <c r="K1290" s="113" t="s">
        <v>1179</v>
      </c>
      <c r="L1290" s="113" t="s">
        <v>3190</v>
      </c>
      <c r="M1290" s="113" t="s">
        <v>1361</v>
      </c>
      <c r="N1290" s="113" t="s">
        <v>3108</v>
      </c>
      <c r="O1290" s="113" t="s">
        <v>2714</v>
      </c>
      <c r="P1290" s="113" t="s">
        <v>3155</v>
      </c>
      <c r="Q1290" s="113" t="s">
        <v>3106</v>
      </c>
      <c r="R1290" s="113" t="s">
        <v>5485</v>
      </c>
      <c r="S1290" s="114">
        <v>43115</v>
      </c>
      <c r="U1290" s="114">
        <v>43146.502675115698</v>
      </c>
      <c r="V1290" s="113" t="s">
        <v>4098</v>
      </c>
      <c r="W1290" s="113" t="s">
        <v>4099</v>
      </c>
      <c r="X1290" s="112" t="b">
        <v>1</v>
      </c>
    </row>
    <row r="1291" spans="1:25" ht="14.6" hidden="1" x14ac:dyDescent="0.4">
      <c r="A1291" s="113" t="s">
        <v>295</v>
      </c>
      <c r="B1291" s="113" t="s">
        <v>296</v>
      </c>
      <c r="C1291" s="113" t="s">
        <v>296</v>
      </c>
      <c r="D1291" s="112" t="b">
        <f t="shared" si="20"/>
        <v>1</v>
      </c>
      <c r="E1291" s="113" t="s">
        <v>3106</v>
      </c>
      <c r="F1291" s="113" t="s">
        <v>1452</v>
      </c>
      <c r="G1291" s="113" t="s">
        <v>1453</v>
      </c>
      <c r="H1291" s="113" t="s">
        <v>3143</v>
      </c>
      <c r="I1291" s="113" t="s">
        <v>1503</v>
      </c>
      <c r="J1291" s="113" t="s">
        <v>1452</v>
      </c>
      <c r="K1291" s="113" t="s">
        <v>1453</v>
      </c>
      <c r="L1291" s="113" t="s">
        <v>3143</v>
      </c>
      <c r="M1291" s="113" t="s">
        <v>1503</v>
      </c>
      <c r="N1291" s="113" t="s">
        <v>3108</v>
      </c>
      <c r="O1291" s="113" t="s">
        <v>2714</v>
      </c>
      <c r="P1291" s="113" t="s">
        <v>3155</v>
      </c>
      <c r="Q1291" s="113" t="s">
        <v>3106</v>
      </c>
      <c r="R1291" s="113" t="s">
        <v>5486</v>
      </c>
      <c r="S1291" s="114">
        <v>43129</v>
      </c>
      <c r="U1291" s="114">
        <v>43144.663772071799</v>
      </c>
      <c r="V1291" s="113" t="s">
        <v>4065</v>
      </c>
      <c r="W1291" s="113" t="s">
        <v>4066</v>
      </c>
      <c r="X1291" s="112" t="b">
        <v>1</v>
      </c>
    </row>
    <row r="1292" spans="1:25" ht="14.6" hidden="1" x14ac:dyDescent="0.4">
      <c r="A1292" s="113" t="s">
        <v>577</v>
      </c>
      <c r="B1292" s="113" t="s">
        <v>578</v>
      </c>
      <c r="C1292" s="113" t="s">
        <v>3633</v>
      </c>
      <c r="D1292" s="112" t="b">
        <f t="shared" si="20"/>
        <v>0</v>
      </c>
      <c r="E1292" s="113" t="s">
        <v>3106</v>
      </c>
      <c r="F1292" s="113" t="s">
        <v>1160</v>
      </c>
      <c r="G1292" s="113" t="s">
        <v>1183</v>
      </c>
      <c r="H1292" s="113" t="s">
        <v>3113</v>
      </c>
      <c r="I1292" s="113" t="s">
        <v>3634</v>
      </c>
      <c r="J1292" s="113" t="s">
        <v>1160</v>
      </c>
      <c r="K1292" s="113" t="s">
        <v>1183</v>
      </c>
      <c r="L1292" s="113" t="s">
        <v>3113</v>
      </c>
      <c r="M1292" s="113" t="s">
        <v>1772</v>
      </c>
      <c r="N1292" s="113" t="s">
        <v>3108</v>
      </c>
      <c r="O1292" s="113" t="s">
        <v>2714</v>
      </c>
      <c r="P1292" s="113" t="s">
        <v>3155</v>
      </c>
      <c r="Q1292" s="113" t="s">
        <v>3106</v>
      </c>
      <c r="R1292" s="113" t="s">
        <v>5487</v>
      </c>
      <c r="S1292" s="114">
        <v>43136</v>
      </c>
      <c r="U1292" s="114">
        <v>43143.6489792824</v>
      </c>
      <c r="V1292" s="113" t="s">
        <v>3636</v>
      </c>
      <c r="W1292" s="113" t="s">
        <v>3637</v>
      </c>
      <c r="X1292" s="112" t="b">
        <v>1</v>
      </c>
      <c r="Y1292" s="112" t="s">
        <v>1050</v>
      </c>
    </row>
    <row r="1293" spans="1:25" ht="14.6" hidden="1" x14ac:dyDescent="0.4">
      <c r="A1293" s="113" t="s">
        <v>177</v>
      </c>
      <c r="B1293" s="113" t="s">
        <v>178</v>
      </c>
      <c r="C1293" s="113" t="s">
        <v>178</v>
      </c>
      <c r="D1293" s="112" t="b">
        <f t="shared" si="20"/>
        <v>1</v>
      </c>
      <c r="E1293" s="113" t="s">
        <v>3106</v>
      </c>
      <c r="F1293" s="113" t="s">
        <v>1160</v>
      </c>
      <c r="G1293" s="113" t="s">
        <v>1183</v>
      </c>
      <c r="H1293" s="113" t="s">
        <v>3113</v>
      </c>
      <c r="I1293" s="113" t="s">
        <v>1366</v>
      </c>
      <c r="J1293" s="113" t="s">
        <v>1160</v>
      </c>
      <c r="K1293" s="113" t="s">
        <v>1183</v>
      </c>
      <c r="L1293" s="113" t="s">
        <v>3113</v>
      </c>
      <c r="M1293" s="113" t="s">
        <v>1366</v>
      </c>
      <c r="N1293" s="113" t="s">
        <v>3108</v>
      </c>
      <c r="O1293" s="113" t="s">
        <v>2714</v>
      </c>
      <c r="P1293" s="113" t="s">
        <v>3155</v>
      </c>
      <c r="Q1293" s="113" t="s">
        <v>3106</v>
      </c>
      <c r="R1293" s="113" t="s">
        <v>5488</v>
      </c>
      <c r="S1293" s="114">
        <v>43129</v>
      </c>
      <c r="U1293" s="114">
        <v>43143.538436423602</v>
      </c>
      <c r="V1293" s="113" t="s">
        <v>3665</v>
      </c>
      <c r="W1293" s="113" t="s">
        <v>3666</v>
      </c>
      <c r="X1293" s="112" t="b">
        <v>1</v>
      </c>
    </row>
    <row r="1294" spans="1:25" ht="14.6" hidden="1" x14ac:dyDescent="0.4">
      <c r="A1294" s="113" t="s">
        <v>283</v>
      </c>
      <c r="B1294" s="113" t="s">
        <v>284</v>
      </c>
      <c r="C1294" s="113" t="s">
        <v>284</v>
      </c>
      <c r="D1294" s="112" t="b">
        <f t="shared" si="20"/>
        <v>1</v>
      </c>
      <c r="E1294" s="113" t="s">
        <v>3106</v>
      </c>
      <c r="F1294" s="113" t="s">
        <v>1452</v>
      </c>
      <c r="G1294" s="113" t="s">
        <v>1453</v>
      </c>
      <c r="H1294" s="113" t="s">
        <v>3143</v>
      </c>
      <c r="I1294" s="113" t="s">
        <v>1493</v>
      </c>
      <c r="J1294" s="113" t="s">
        <v>1452</v>
      </c>
      <c r="K1294" s="113" t="s">
        <v>1453</v>
      </c>
      <c r="L1294" s="113" t="s">
        <v>3143</v>
      </c>
      <c r="M1294" s="113" t="s">
        <v>1493</v>
      </c>
      <c r="N1294" s="113" t="s">
        <v>3108</v>
      </c>
      <c r="O1294" s="113" t="s">
        <v>2714</v>
      </c>
      <c r="P1294" s="113" t="s">
        <v>3155</v>
      </c>
      <c r="Q1294" s="113" t="s">
        <v>3106</v>
      </c>
      <c r="R1294" s="113" t="s">
        <v>5489</v>
      </c>
      <c r="S1294" s="114">
        <v>43108</v>
      </c>
      <c r="U1294" s="114">
        <v>43140.706443715302</v>
      </c>
      <c r="V1294" s="113" t="s">
        <v>3800</v>
      </c>
      <c r="W1294" s="113" t="s">
        <v>3801</v>
      </c>
      <c r="X1294" s="112" t="b">
        <v>1</v>
      </c>
    </row>
    <row r="1295" spans="1:25" ht="14.6" hidden="1" x14ac:dyDescent="0.4">
      <c r="A1295" s="113" t="s">
        <v>879</v>
      </c>
      <c r="B1295" s="113" t="s">
        <v>880</v>
      </c>
      <c r="C1295" s="113" t="s">
        <v>880</v>
      </c>
      <c r="D1295" s="112" t="b">
        <f t="shared" si="20"/>
        <v>1</v>
      </c>
      <c r="E1295" s="113" t="s">
        <v>3106</v>
      </c>
      <c r="F1295" s="113" t="s">
        <v>1452</v>
      </c>
      <c r="G1295" s="113" t="s">
        <v>1453</v>
      </c>
      <c r="H1295" s="113" t="s">
        <v>3143</v>
      </c>
      <c r="I1295" s="113" t="s">
        <v>3838</v>
      </c>
      <c r="J1295" s="113" t="s">
        <v>1452</v>
      </c>
      <c r="K1295" s="113" t="s">
        <v>1453</v>
      </c>
      <c r="L1295" s="113" t="s">
        <v>3143</v>
      </c>
      <c r="M1295" s="113" t="s">
        <v>2185</v>
      </c>
      <c r="N1295" s="113" t="s">
        <v>3108</v>
      </c>
      <c r="O1295" s="113" t="s">
        <v>2714</v>
      </c>
      <c r="P1295" s="113" t="s">
        <v>3155</v>
      </c>
      <c r="Q1295" s="113" t="s">
        <v>3106</v>
      </c>
      <c r="R1295" s="113" t="s">
        <v>5490</v>
      </c>
      <c r="S1295" s="114">
        <v>43108</v>
      </c>
      <c r="U1295" s="114">
        <v>43140.637900231501</v>
      </c>
      <c r="V1295" s="113" t="s">
        <v>3840</v>
      </c>
      <c r="W1295" s="113" t="s">
        <v>3841</v>
      </c>
      <c r="X1295" s="112" t="b">
        <v>1</v>
      </c>
    </row>
    <row r="1296" spans="1:25" ht="14.6" hidden="1" x14ac:dyDescent="0.4">
      <c r="A1296" s="113" t="s">
        <v>217</v>
      </c>
      <c r="B1296" s="113" t="s">
        <v>218</v>
      </c>
      <c r="C1296" s="113" t="s">
        <v>218</v>
      </c>
      <c r="D1296" s="112" t="b">
        <f t="shared" si="20"/>
        <v>1</v>
      </c>
      <c r="E1296" s="113" t="s">
        <v>3106</v>
      </c>
      <c r="F1296" s="113" t="s">
        <v>1160</v>
      </c>
      <c r="G1296" s="113" t="s">
        <v>1163</v>
      </c>
      <c r="H1296" s="113" t="s">
        <v>3230</v>
      </c>
      <c r="I1296" s="113"/>
      <c r="J1296" s="113" t="s">
        <v>1160</v>
      </c>
      <c r="K1296" s="113" t="s">
        <v>1163</v>
      </c>
      <c r="L1296" s="113" t="s">
        <v>3230</v>
      </c>
      <c r="M1296" s="113" t="s">
        <v>1409</v>
      </c>
      <c r="N1296" s="113" t="s">
        <v>3108</v>
      </c>
      <c r="O1296" s="113" t="s">
        <v>2714</v>
      </c>
      <c r="P1296" s="113" t="s">
        <v>3155</v>
      </c>
      <c r="Q1296" s="113" t="s">
        <v>3106</v>
      </c>
      <c r="R1296" s="113" t="s">
        <v>5491</v>
      </c>
      <c r="S1296" s="114">
        <v>43112</v>
      </c>
      <c r="U1296" s="114">
        <v>43140.493289432903</v>
      </c>
      <c r="V1296" s="113" t="s">
        <v>5164</v>
      </c>
      <c r="W1296" s="113" t="s">
        <v>5165</v>
      </c>
      <c r="X1296" s="112" t="b">
        <v>1</v>
      </c>
    </row>
    <row r="1297" spans="1:25" ht="14.6" hidden="1" x14ac:dyDescent="0.4">
      <c r="A1297" s="113" t="s">
        <v>863</v>
      </c>
      <c r="B1297" s="113" t="s">
        <v>864</v>
      </c>
      <c r="C1297" s="113" t="s">
        <v>864</v>
      </c>
      <c r="D1297" s="112" t="b">
        <f t="shared" si="20"/>
        <v>1</v>
      </c>
      <c r="E1297" s="113" t="s">
        <v>3106</v>
      </c>
      <c r="F1297" s="113" t="s">
        <v>1160</v>
      </c>
      <c r="G1297" s="113" t="s">
        <v>1163</v>
      </c>
      <c r="H1297" s="113" t="s">
        <v>3230</v>
      </c>
      <c r="I1297" s="113" t="s">
        <v>4320</v>
      </c>
      <c r="J1297" s="113" t="s">
        <v>1452</v>
      </c>
      <c r="K1297" s="113" t="s">
        <v>1453</v>
      </c>
      <c r="L1297" s="113" t="s">
        <v>3143</v>
      </c>
      <c r="M1297" s="113" t="s">
        <v>2169</v>
      </c>
      <c r="N1297" s="113" t="s">
        <v>3108</v>
      </c>
      <c r="O1297" s="113" t="s">
        <v>2714</v>
      </c>
      <c r="P1297" s="113" t="s">
        <v>3155</v>
      </c>
      <c r="Q1297" s="113" t="s">
        <v>3106</v>
      </c>
      <c r="S1297" s="114">
        <v>43108</v>
      </c>
      <c r="U1297" s="114">
        <v>43139.644855636601</v>
      </c>
      <c r="V1297" s="113" t="s">
        <v>4322</v>
      </c>
      <c r="W1297" s="113" t="s">
        <v>4323</v>
      </c>
      <c r="X1297" s="112" t="b">
        <v>1</v>
      </c>
    </row>
    <row r="1298" spans="1:25" ht="14.6" hidden="1" x14ac:dyDescent="0.4">
      <c r="A1298" s="113" t="s">
        <v>507</v>
      </c>
      <c r="B1298" s="113" t="s">
        <v>508</v>
      </c>
      <c r="C1298" s="113" t="s">
        <v>508</v>
      </c>
      <c r="D1298" s="112" t="b">
        <f t="shared" si="20"/>
        <v>1</v>
      </c>
      <c r="E1298" s="113" t="s">
        <v>3106</v>
      </c>
      <c r="F1298" s="113" t="s">
        <v>1396</v>
      </c>
      <c r="G1298" s="113" t="s">
        <v>1397</v>
      </c>
      <c r="H1298" s="113" t="s">
        <v>3176</v>
      </c>
      <c r="I1298" s="113"/>
      <c r="J1298" s="113" t="s">
        <v>1396</v>
      </c>
      <c r="K1298" s="113" t="s">
        <v>1397</v>
      </c>
      <c r="L1298" s="113" t="s">
        <v>3176</v>
      </c>
      <c r="M1298" s="113" t="s">
        <v>1726</v>
      </c>
      <c r="N1298" s="113" t="s">
        <v>3108</v>
      </c>
      <c r="O1298" s="113" t="s">
        <v>2729</v>
      </c>
      <c r="P1298" s="113" t="s">
        <v>2729</v>
      </c>
      <c r="Q1298" s="113" t="s">
        <v>3106</v>
      </c>
      <c r="R1298" s="113" t="s">
        <v>5492</v>
      </c>
      <c r="S1298" s="114">
        <v>43101</v>
      </c>
      <c r="U1298" s="114">
        <v>43133.634149189798</v>
      </c>
      <c r="V1298" s="113" t="s">
        <v>4453</v>
      </c>
      <c r="W1298" s="113" t="s">
        <v>4454</v>
      </c>
      <c r="X1298" s="112" t="b">
        <v>1</v>
      </c>
      <c r="Y1298" s="112" t="s">
        <v>1050</v>
      </c>
    </row>
    <row r="1299" spans="1:25" ht="14.6" hidden="1" x14ac:dyDescent="0.4">
      <c r="A1299" s="113" t="s">
        <v>699</v>
      </c>
      <c r="B1299" s="113" t="s">
        <v>701</v>
      </c>
      <c r="C1299" s="113" t="s">
        <v>701</v>
      </c>
      <c r="D1299" s="112" t="b">
        <f t="shared" si="20"/>
        <v>1</v>
      </c>
      <c r="E1299" s="113" t="s">
        <v>3106</v>
      </c>
      <c r="F1299" s="113" t="s">
        <v>1160</v>
      </c>
      <c r="G1299" s="113" t="s">
        <v>1161</v>
      </c>
      <c r="H1299" s="113" t="s">
        <v>3132</v>
      </c>
      <c r="I1299" s="113" t="s">
        <v>3133</v>
      </c>
      <c r="J1299" s="113" t="s">
        <v>1367</v>
      </c>
      <c r="K1299" s="113" t="s">
        <v>1997</v>
      </c>
      <c r="L1299" s="113" t="s">
        <v>3284</v>
      </c>
      <c r="M1299" s="113" t="s">
        <v>2016</v>
      </c>
      <c r="N1299" s="113" t="s">
        <v>3108</v>
      </c>
      <c r="O1299" s="113" t="s">
        <v>2729</v>
      </c>
      <c r="P1299" s="113" t="s">
        <v>2729</v>
      </c>
      <c r="Q1299" s="113" t="s">
        <v>3106</v>
      </c>
      <c r="R1299" s="113" t="s">
        <v>5493</v>
      </c>
      <c r="S1299" s="114">
        <v>43101</v>
      </c>
      <c r="U1299" s="114">
        <v>43133.519570949102</v>
      </c>
      <c r="V1299" s="113" t="s">
        <v>3136</v>
      </c>
      <c r="W1299" s="113" t="s">
        <v>3137</v>
      </c>
      <c r="X1299" s="112" t="b">
        <v>1</v>
      </c>
      <c r="Y1299" s="112" t="s">
        <v>1054</v>
      </c>
    </row>
    <row r="1300" spans="1:25" ht="14.6" hidden="1" x14ac:dyDescent="0.4">
      <c r="A1300" s="113" t="s">
        <v>699</v>
      </c>
      <c r="B1300" s="113" t="s">
        <v>701</v>
      </c>
      <c r="C1300" s="113" t="s">
        <v>701</v>
      </c>
      <c r="D1300" s="112" t="b">
        <f t="shared" si="20"/>
        <v>1</v>
      </c>
      <c r="E1300" s="113" t="s">
        <v>3106</v>
      </c>
      <c r="F1300" s="113" t="s">
        <v>1160</v>
      </c>
      <c r="G1300" s="113" t="s">
        <v>1161</v>
      </c>
      <c r="H1300" s="113" t="s">
        <v>3132</v>
      </c>
      <c r="I1300" s="113" t="s">
        <v>3133</v>
      </c>
      <c r="J1300" s="113" t="s">
        <v>1196</v>
      </c>
      <c r="K1300" s="113" t="s">
        <v>1603</v>
      </c>
      <c r="L1300" s="113" t="s">
        <v>3519</v>
      </c>
      <c r="M1300" s="113" t="s">
        <v>2024</v>
      </c>
      <c r="N1300" s="113" t="s">
        <v>3108</v>
      </c>
      <c r="O1300" s="113" t="s">
        <v>2729</v>
      </c>
      <c r="P1300" s="113" t="s">
        <v>2729</v>
      </c>
      <c r="Q1300" s="113" t="s">
        <v>3106</v>
      </c>
      <c r="R1300" s="113" t="s">
        <v>5493</v>
      </c>
      <c r="S1300" s="114">
        <v>43101</v>
      </c>
      <c r="U1300" s="114">
        <v>43133.519570949102</v>
      </c>
      <c r="V1300" s="113" t="s">
        <v>3136</v>
      </c>
      <c r="W1300" s="113" t="s">
        <v>3137</v>
      </c>
      <c r="X1300" s="112" t="b">
        <v>1</v>
      </c>
      <c r="Y1300" s="112" t="s">
        <v>1054</v>
      </c>
    </row>
    <row r="1301" spans="1:25" ht="14.6" hidden="1" x14ac:dyDescent="0.4">
      <c r="A1301" s="113" t="s">
        <v>699</v>
      </c>
      <c r="B1301" s="113" t="s">
        <v>701</v>
      </c>
      <c r="C1301" s="113" t="s">
        <v>701</v>
      </c>
      <c r="D1301" s="112" t="b">
        <f t="shared" si="20"/>
        <v>1</v>
      </c>
      <c r="E1301" s="113" t="s">
        <v>3106</v>
      </c>
      <c r="F1301" s="113" t="s">
        <v>1160</v>
      </c>
      <c r="G1301" s="113" t="s">
        <v>1161</v>
      </c>
      <c r="H1301" s="113" t="s">
        <v>3132</v>
      </c>
      <c r="I1301" s="113" t="s">
        <v>3133</v>
      </c>
      <c r="J1301" s="113" t="s">
        <v>1367</v>
      </c>
      <c r="K1301" s="113" t="s">
        <v>1607</v>
      </c>
      <c r="L1301" s="113" t="s">
        <v>3670</v>
      </c>
      <c r="M1301" s="113" t="s">
        <v>2015</v>
      </c>
      <c r="N1301" s="113" t="s">
        <v>3108</v>
      </c>
      <c r="O1301" s="113" t="s">
        <v>2729</v>
      </c>
      <c r="P1301" s="113" t="s">
        <v>2729</v>
      </c>
      <c r="Q1301" s="113" t="s">
        <v>3106</v>
      </c>
      <c r="R1301" s="113" t="s">
        <v>5493</v>
      </c>
      <c r="S1301" s="114">
        <v>43101</v>
      </c>
      <c r="U1301" s="114">
        <v>43133.519570949102</v>
      </c>
      <c r="V1301" s="113" t="s">
        <v>3136</v>
      </c>
      <c r="W1301" s="113" t="s">
        <v>3137</v>
      </c>
      <c r="X1301" s="112" t="b">
        <v>1</v>
      </c>
      <c r="Y1301" s="112" t="s">
        <v>1054</v>
      </c>
    </row>
    <row r="1302" spans="1:25" ht="14.6" hidden="1" x14ac:dyDescent="0.4">
      <c r="A1302" s="113" t="s">
        <v>699</v>
      </c>
      <c r="B1302" s="113" t="s">
        <v>701</v>
      </c>
      <c r="C1302" s="113" t="s">
        <v>701</v>
      </c>
      <c r="D1302" s="112" t="b">
        <f t="shared" si="20"/>
        <v>1</v>
      </c>
      <c r="E1302" s="113" t="s">
        <v>3106</v>
      </c>
      <c r="F1302" s="113" t="s">
        <v>1160</v>
      </c>
      <c r="G1302" s="113" t="s">
        <v>1161</v>
      </c>
      <c r="H1302" s="113" t="s">
        <v>3132</v>
      </c>
      <c r="I1302" s="113" t="s">
        <v>3133</v>
      </c>
      <c r="J1302" s="113" t="s">
        <v>1367</v>
      </c>
      <c r="K1302" s="113" t="s">
        <v>1607</v>
      </c>
      <c r="L1302" s="113" t="s">
        <v>3670</v>
      </c>
      <c r="M1302" s="113" t="s">
        <v>5494</v>
      </c>
      <c r="N1302" s="113" t="s">
        <v>3108</v>
      </c>
      <c r="O1302" s="113" t="s">
        <v>2729</v>
      </c>
      <c r="P1302" s="113" t="s">
        <v>2729</v>
      </c>
      <c r="Q1302" s="113" t="s">
        <v>3106</v>
      </c>
      <c r="R1302" s="113" t="s">
        <v>5493</v>
      </c>
      <c r="S1302" s="114">
        <v>43101</v>
      </c>
      <c r="U1302" s="114">
        <v>43133.519570949102</v>
      </c>
      <c r="V1302" s="113" t="s">
        <v>3136</v>
      </c>
      <c r="W1302" s="113" t="s">
        <v>3137</v>
      </c>
      <c r="X1302" s="112" t="b">
        <v>1</v>
      </c>
      <c r="Y1302" s="112" t="s">
        <v>1054</v>
      </c>
    </row>
    <row r="1303" spans="1:25" ht="14.6" hidden="1" x14ac:dyDescent="0.4">
      <c r="A1303" s="113" t="s">
        <v>699</v>
      </c>
      <c r="B1303" s="113" t="s">
        <v>701</v>
      </c>
      <c r="C1303" s="113" t="s">
        <v>701</v>
      </c>
      <c r="D1303" s="112" t="b">
        <f t="shared" si="20"/>
        <v>1</v>
      </c>
      <c r="E1303" s="113" t="s">
        <v>3106</v>
      </c>
      <c r="F1303" s="113" t="s">
        <v>1160</v>
      </c>
      <c r="G1303" s="113" t="s">
        <v>1161</v>
      </c>
      <c r="H1303" s="113" t="s">
        <v>3132</v>
      </c>
      <c r="I1303" s="113" t="s">
        <v>3133</v>
      </c>
      <c r="J1303" s="113" t="s">
        <v>1591</v>
      </c>
      <c r="K1303" s="113" t="s">
        <v>1655</v>
      </c>
      <c r="L1303" s="113" t="s">
        <v>3972</v>
      </c>
      <c r="M1303" s="113" t="s">
        <v>2021</v>
      </c>
      <c r="N1303" s="113" t="s">
        <v>3108</v>
      </c>
      <c r="O1303" s="113" t="s">
        <v>2729</v>
      </c>
      <c r="P1303" s="113" t="s">
        <v>2729</v>
      </c>
      <c r="Q1303" s="113" t="s">
        <v>3106</v>
      </c>
      <c r="R1303" s="113" t="s">
        <v>5493</v>
      </c>
      <c r="S1303" s="114">
        <v>43101</v>
      </c>
      <c r="U1303" s="114">
        <v>43133.519570949102</v>
      </c>
      <c r="V1303" s="113" t="s">
        <v>3136</v>
      </c>
      <c r="W1303" s="113" t="s">
        <v>3137</v>
      </c>
      <c r="X1303" s="112" t="b">
        <v>1</v>
      </c>
      <c r="Y1303" s="112" t="s">
        <v>1054</v>
      </c>
    </row>
    <row r="1304" spans="1:25" ht="14.6" hidden="1" x14ac:dyDescent="0.4">
      <c r="A1304" s="113" t="s">
        <v>347</v>
      </c>
      <c r="B1304" s="113" t="s">
        <v>348</v>
      </c>
      <c r="C1304" s="113" t="s">
        <v>348</v>
      </c>
      <c r="D1304" s="112" t="b">
        <f t="shared" si="20"/>
        <v>1</v>
      </c>
      <c r="E1304" s="113" t="s">
        <v>3106</v>
      </c>
      <c r="F1304" s="113" t="s">
        <v>1372</v>
      </c>
      <c r="G1304" s="113" t="s">
        <v>1459</v>
      </c>
      <c r="H1304" s="113" t="s">
        <v>3288</v>
      </c>
      <c r="I1304" s="113" t="s">
        <v>3620</v>
      </c>
      <c r="J1304" s="113" t="s">
        <v>1372</v>
      </c>
      <c r="K1304" s="113" t="s">
        <v>1459</v>
      </c>
      <c r="L1304" s="113" t="s">
        <v>3288</v>
      </c>
      <c r="M1304" s="113" t="s">
        <v>1556</v>
      </c>
      <c r="N1304" s="113" t="s">
        <v>3108</v>
      </c>
      <c r="O1304" s="113" t="s">
        <v>2729</v>
      </c>
      <c r="P1304" s="113" t="s">
        <v>2729</v>
      </c>
      <c r="Q1304" s="113" t="s">
        <v>3106</v>
      </c>
      <c r="R1304" s="113" t="s">
        <v>5495</v>
      </c>
      <c r="S1304" s="114">
        <v>43101</v>
      </c>
      <c r="U1304" s="114">
        <v>43133.4783334491</v>
      </c>
      <c r="V1304" s="113" t="s">
        <v>3621</v>
      </c>
      <c r="W1304" s="113" t="s">
        <v>3622</v>
      </c>
      <c r="X1304" s="112" t="b">
        <v>1</v>
      </c>
      <c r="Y1304" s="112" t="s">
        <v>1054</v>
      </c>
    </row>
    <row r="1305" spans="1:25" ht="14.6" hidden="1" x14ac:dyDescent="0.4">
      <c r="A1305" s="113" t="s">
        <v>930</v>
      </c>
      <c r="B1305" s="113" t="s">
        <v>931</v>
      </c>
      <c r="C1305" s="113" t="s">
        <v>931</v>
      </c>
      <c r="D1305" s="112" t="b">
        <f t="shared" si="20"/>
        <v>1</v>
      </c>
      <c r="E1305" s="113" t="s">
        <v>3106</v>
      </c>
      <c r="F1305" s="113" t="s">
        <v>1372</v>
      </c>
      <c r="G1305" s="113" t="s">
        <v>1459</v>
      </c>
      <c r="H1305" s="113" t="s">
        <v>3288</v>
      </c>
      <c r="I1305" s="113" t="s">
        <v>2221</v>
      </c>
      <c r="J1305" s="113" t="s">
        <v>1372</v>
      </c>
      <c r="K1305" s="113" t="s">
        <v>1459</v>
      </c>
      <c r="L1305" s="113" t="s">
        <v>3288</v>
      </c>
      <c r="M1305" s="113" t="s">
        <v>2221</v>
      </c>
      <c r="N1305" s="113" t="s">
        <v>3108</v>
      </c>
      <c r="O1305" s="113" t="s">
        <v>2729</v>
      </c>
      <c r="P1305" s="113" t="s">
        <v>2729</v>
      </c>
      <c r="Q1305" s="113" t="s">
        <v>3106</v>
      </c>
      <c r="R1305" s="113" t="s">
        <v>5496</v>
      </c>
      <c r="S1305" s="114">
        <v>43101</v>
      </c>
      <c r="U1305" s="114">
        <v>43133.464806979202</v>
      </c>
      <c r="V1305" s="113" t="s">
        <v>3290</v>
      </c>
      <c r="W1305" s="113" t="s">
        <v>3291</v>
      </c>
      <c r="X1305" s="112" t="b">
        <v>1</v>
      </c>
      <c r="Y1305" s="112" t="s">
        <v>1054</v>
      </c>
    </row>
    <row r="1306" spans="1:25" ht="14.6" hidden="1" x14ac:dyDescent="0.4">
      <c r="A1306" s="113" t="s">
        <v>341</v>
      </c>
      <c r="B1306" s="113" t="s">
        <v>342</v>
      </c>
      <c r="C1306" s="113" t="s">
        <v>342</v>
      </c>
      <c r="D1306" s="112" t="b">
        <f t="shared" si="20"/>
        <v>1</v>
      </c>
      <c r="E1306" s="113" t="s">
        <v>3106</v>
      </c>
      <c r="F1306" s="113" t="s">
        <v>1372</v>
      </c>
      <c r="G1306" s="113" t="s">
        <v>1459</v>
      </c>
      <c r="H1306" s="113" t="s">
        <v>3288</v>
      </c>
      <c r="I1306" s="113" t="s">
        <v>3526</v>
      </c>
      <c r="J1306" s="113" t="s">
        <v>1372</v>
      </c>
      <c r="K1306" s="113" t="s">
        <v>1459</v>
      </c>
      <c r="L1306" s="113" t="s">
        <v>3288</v>
      </c>
      <c r="M1306" s="113" t="s">
        <v>1553</v>
      </c>
      <c r="N1306" s="113" t="s">
        <v>3108</v>
      </c>
      <c r="O1306" s="113" t="s">
        <v>2729</v>
      </c>
      <c r="P1306" s="113" t="s">
        <v>2729</v>
      </c>
      <c r="Q1306" s="113" t="s">
        <v>3106</v>
      </c>
      <c r="R1306" s="113" t="s">
        <v>5497</v>
      </c>
      <c r="S1306" s="114">
        <v>43101</v>
      </c>
      <c r="U1306" s="114">
        <v>43133.439481400499</v>
      </c>
      <c r="V1306" s="113" t="s">
        <v>3528</v>
      </c>
      <c r="W1306" s="113" t="s">
        <v>3529</v>
      </c>
      <c r="X1306" s="112" t="b">
        <v>1</v>
      </c>
    </row>
    <row r="1307" spans="1:25" ht="14.6" hidden="1" x14ac:dyDescent="0.4">
      <c r="A1307" s="113" t="s">
        <v>705</v>
      </c>
      <c r="B1307" s="113" t="s">
        <v>710</v>
      </c>
      <c r="C1307" s="113" t="s">
        <v>707</v>
      </c>
      <c r="D1307" s="112" t="b">
        <f t="shared" si="20"/>
        <v>0</v>
      </c>
      <c r="E1307" s="113" t="s">
        <v>3106</v>
      </c>
      <c r="F1307" s="113" t="s">
        <v>1160</v>
      </c>
      <c r="G1307" s="113" t="s">
        <v>1246</v>
      </c>
      <c r="H1307" s="113" t="s">
        <v>3107</v>
      </c>
      <c r="I1307" s="113" t="s">
        <v>3347</v>
      </c>
      <c r="J1307" s="113" t="s">
        <v>1639</v>
      </c>
      <c r="K1307" s="113" t="s">
        <v>1684</v>
      </c>
      <c r="L1307" s="113" t="s">
        <v>3183</v>
      </c>
      <c r="M1307" s="113" t="s">
        <v>2030</v>
      </c>
      <c r="N1307" s="113" t="s">
        <v>3108</v>
      </c>
      <c r="O1307" s="113" t="s">
        <v>2729</v>
      </c>
      <c r="P1307" s="113" t="s">
        <v>2729</v>
      </c>
      <c r="Q1307" s="113" t="s">
        <v>3106</v>
      </c>
      <c r="R1307" s="113" t="s">
        <v>5498</v>
      </c>
      <c r="S1307" s="114">
        <v>43101</v>
      </c>
      <c r="U1307" s="114">
        <v>43133.413248958299</v>
      </c>
      <c r="V1307" s="113" t="s">
        <v>3350</v>
      </c>
      <c r="W1307" s="113" t="s">
        <v>3351</v>
      </c>
      <c r="X1307" s="112" t="b">
        <v>1</v>
      </c>
    </row>
    <row r="1308" spans="1:25" ht="14.6" hidden="1" x14ac:dyDescent="0.4">
      <c r="A1308" s="113" t="s">
        <v>738</v>
      </c>
      <c r="B1308" s="113" t="s">
        <v>739</v>
      </c>
      <c r="C1308" s="113" t="s">
        <v>739</v>
      </c>
      <c r="D1308" s="112" t="b">
        <f t="shared" si="20"/>
        <v>1</v>
      </c>
      <c r="E1308" s="113" t="s">
        <v>3106</v>
      </c>
      <c r="F1308" s="113" t="s">
        <v>1160</v>
      </c>
      <c r="G1308" s="113" t="s">
        <v>1161</v>
      </c>
      <c r="H1308" s="113" t="s">
        <v>3132</v>
      </c>
      <c r="I1308" s="113" t="s">
        <v>3251</v>
      </c>
      <c r="J1308" s="113" t="s">
        <v>1372</v>
      </c>
      <c r="K1308" s="113" t="s">
        <v>1718</v>
      </c>
      <c r="L1308" s="113" t="s">
        <v>3252</v>
      </c>
      <c r="M1308" s="113" t="s">
        <v>2071</v>
      </c>
      <c r="N1308" s="113" t="s">
        <v>3108</v>
      </c>
      <c r="O1308" s="113" t="s">
        <v>2729</v>
      </c>
      <c r="P1308" s="113" t="s">
        <v>2729</v>
      </c>
      <c r="Q1308" s="113" t="s">
        <v>3106</v>
      </c>
      <c r="R1308" s="113" t="s">
        <v>5499</v>
      </c>
      <c r="S1308" s="114">
        <v>43101</v>
      </c>
      <c r="U1308" s="114">
        <v>43132.6421613079</v>
      </c>
      <c r="V1308" s="113" t="s">
        <v>3254</v>
      </c>
      <c r="W1308" s="113" t="s">
        <v>3255</v>
      </c>
      <c r="X1308" s="112" t="b">
        <v>1</v>
      </c>
    </row>
    <row r="1309" spans="1:25" ht="14.6" hidden="1" x14ac:dyDescent="0.4">
      <c r="A1309" s="113" t="s">
        <v>329</v>
      </c>
      <c r="B1309" s="113" t="s">
        <v>330</v>
      </c>
      <c r="C1309" s="113" t="s">
        <v>330</v>
      </c>
      <c r="D1309" s="112" t="b">
        <f t="shared" si="20"/>
        <v>1</v>
      </c>
      <c r="E1309" s="113" t="s">
        <v>3106</v>
      </c>
      <c r="F1309" s="113" t="s">
        <v>1196</v>
      </c>
      <c r="G1309" s="113" t="s">
        <v>1477</v>
      </c>
      <c r="H1309" s="113" t="s">
        <v>3513</v>
      </c>
      <c r="I1309" s="113" t="s">
        <v>4380</v>
      </c>
      <c r="J1309" s="113" t="s">
        <v>1196</v>
      </c>
      <c r="K1309" s="113" t="s">
        <v>1477</v>
      </c>
      <c r="L1309" s="113" t="s">
        <v>3513</v>
      </c>
      <c r="M1309" s="113" t="s">
        <v>1541</v>
      </c>
      <c r="N1309" s="113" t="s">
        <v>3108</v>
      </c>
      <c r="O1309" s="113" t="s">
        <v>2729</v>
      </c>
      <c r="P1309" s="113" t="s">
        <v>2729</v>
      </c>
      <c r="Q1309" s="113" t="s">
        <v>3106</v>
      </c>
      <c r="R1309" s="113" t="s">
        <v>5500</v>
      </c>
      <c r="S1309" s="114">
        <v>43101</v>
      </c>
      <c r="U1309" s="114">
        <v>43132.597588344899</v>
      </c>
      <c r="V1309" s="113" t="s">
        <v>4382</v>
      </c>
      <c r="W1309" s="113" t="s">
        <v>4383</v>
      </c>
      <c r="X1309" s="112" t="b">
        <v>1</v>
      </c>
    </row>
    <row r="1310" spans="1:25" ht="14.6" hidden="1" x14ac:dyDescent="0.4">
      <c r="A1310" s="113" t="s">
        <v>325</v>
      </c>
      <c r="B1310" s="113" t="s">
        <v>326</v>
      </c>
      <c r="C1310" s="113" t="s">
        <v>326</v>
      </c>
      <c r="D1310" s="112" t="b">
        <f t="shared" si="20"/>
        <v>1</v>
      </c>
      <c r="E1310" s="113" t="s">
        <v>3106</v>
      </c>
      <c r="F1310" s="113" t="s">
        <v>1196</v>
      </c>
      <c r="G1310" s="113" t="s">
        <v>1477</v>
      </c>
      <c r="H1310" s="113" t="s">
        <v>3513</v>
      </c>
      <c r="I1310" s="113" t="s">
        <v>1535</v>
      </c>
      <c r="J1310" s="113" t="s">
        <v>1196</v>
      </c>
      <c r="K1310" s="113" t="s">
        <v>1477</v>
      </c>
      <c r="L1310" s="113" t="s">
        <v>3513</v>
      </c>
      <c r="M1310" s="113" t="s">
        <v>1535</v>
      </c>
      <c r="N1310" s="113" t="s">
        <v>3108</v>
      </c>
      <c r="O1310" s="113" t="s">
        <v>2729</v>
      </c>
      <c r="P1310" s="113" t="s">
        <v>2729</v>
      </c>
      <c r="Q1310" s="113" t="s">
        <v>3106</v>
      </c>
      <c r="R1310" s="113" t="s">
        <v>5501</v>
      </c>
      <c r="S1310" s="114">
        <v>43101</v>
      </c>
      <c r="U1310" s="114">
        <v>43132.586043136602</v>
      </c>
      <c r="V1310" s="113" t="s">
        <v>3541</v>
      </c>
      <c r="W1310" s="113" t="s">
        <v>3542</v>
      </c>
      <c r="X1310" s="112" t="b">
        <v>1</v>
      </c>
    </row>
    <row r="1311" spans="1:25" ht="14.6" hidden="1" x14ac:dyDescent="0.4">
      <c r="A1311" s="113" t="s">
        <v>950</v>
      </c>
      <c r="B1311" s="113" t="s">
        <v>951</v>
      </c>
      <c r="C1311" s="113" t="s">
        <v>4020</v>
      </c>
      <c r="D1311" s="112" t="b">
        <f t="shared" si="20"/>
        <v>0</v>
      </c>
      <c r="E1311" s="113" t="s">
        <v>3106</v>
      </c>
      <c r="F1311" s="113" t="s">
        <v>1452</v>
      </c>
      <c r="G1311" s="113" t="s">
        <v>1836</v>
      </c>
      <c r="H1311" s="113" t="s">
        <v>3403</v>
      </c>
      <c r="I1311" s="113" t="s">
        <v>4021</v>
      </c>
      <c r="J1311" s="113" t="s">
        <v>1452</v>
      </c>
      <c r="K1311" s="113" t="s">
        <v>1836</v>
      </c>
      <c r="L1311" s="113" t="s">
        <v>3403</v>
      </c>
      <c r="M1311" s="113" t="s">
        <v>2245</v>
      </c>
      <c r="N1311" s="113" t="s">
        <v>3108</v>
      </c>
      <c r="O1311" s="113" t="s">
        <v>2729</v>
      </c>
      <c r="P1311" s="113" t="s">
        <v>2729</v>
      </c>
      <c r="Q1311" s="113" t="s">
        <v>3106</v>
      </c>
      <c r="R1311" s="113" t="s">
        <v>5502</v>
      </c>
      <c r="S1311" s="114">
        <v>43101</v>
      </c>
      <c r="U1311" s="114">
        <v>43132.567691354197</v>
      </c>
      <c r="V1311" s="113" t="s">
        <v>4023</v>
      </c>
      <c r="W1311" s="113" t="s">
        <v>4024</v>
      </c>
      <c r="X1311" s="112" t="b">
        <v>1</v>
      </c>
    </row>
    <row r="1312" spans="1:25" ht="14.6" hidden="1" x14ac:dyDescent="0.4">
      <c r="A1312" s="113" t="s">
        <v>857</v>
      </c>
      <c r="B1312" s="113" t="s">
        <v>858</v>
      </c>
      <c r="C1312" s="113" t="s">
        <v>858</v>
      </c>
      <c r="D1312" s="112" t="b">
        <f t="shared" si="20"/>
        <v>1</v>
      </c>
      <c r="E1312" s="113" t="s">
        <v>3106</v>
      </c>
      <c r="F1312" s="113" t="s">
        <v>1160</v>
      </c>
      <c r="G1312" s="113" t="s">
        <v>1163</v>
      </c>
      <c r="H1312" s="113" t="s">
        <v>3230</v>
      </c>
      <c r="I1312" s="113" t="s">
        <v>1778</v>
      </c>
      <c r="J1312" s="113" t="s">
        <v>1160</v>
      </c>
      <c r="K1312" s="113" t="s">
        <v>1163</v>
      </c>
      <c r="L1312" s="113" t="s">
        <v>3230</v>
      </c>
      <c r="M1312" s="113" t="s">
        <v>1389</v>
      </c>
      <c r="N1312" s="113" t="s">
        <v>3108</v>
      </c>
      <c r="O1312" s="113" t="s">
        <v>2729</v>
      </c>
      <c r="P1312" s="113" t="s">
        <v>2729</v>
      </c>
      <c r="Q1312" s="113" t="s">
        <v>3106</v>
      </c>
      <c r="R1312" s="113" t="s">
        <v>5503</v>
      </c>
      <c r="S1312" s="114">
        <v>43101</v>
      </c>
      <c r="U1312" s="114">
        <v>43132.493573298598</v>
      </c>
      <c r="V1312" s="113" t="s">
        <v>3604</v>
      </c>
      <c r="W1312" s="113" t="s">
        <v>3605</v>
      </c>
      <c r="X1312" s="112" t="b">
        <v>1</v>
      </c>
      <c r="Y1312" s="112" t="s">
        <v>1054</v>
      </c>
    </row>
    <row r="1313" spans="1:25" ht="14.6" hidden="1" x14ac:dyDescent="0.4">
      <c r="A1313" s="113" t="s">
        <v>746</v>
      </c>
      <c r="B1313" s="113" t="s">
        <v>747</v>
      </c>
      <c r="C1313" s="113" t="s">
        <v>747</v>
      </c>
      <c r="D1313" s="112" t="b">
        <f t="shared" si="20"/>
        <v>1</v>
      </c>
      <c r="E1313" s="113" t="s">
        <v>3106</v>
      </c>
      <c r="F1313" s="113" t="s">
        <v>1160</v>
      </c>
      <c r="G1313" s="113" t="s">
        <v>1246</v>
      </c>
      <c r="H1313" s="113" t="s">
        <v>3107</v>
      </c>
      <c r="I1313" s="113" t="s">
        <v>2082</v>
      </c>
      <c r="J1313" s="113" t="s">
        <v>1160</v>
      </c>
      <c r="K1313" s="113" t="s">
        <v>1246</v>
      </c>
      <c r="L1313" s="113" t="s">
        <v>3107</v>
      </c>
      <c r="M1313" s="113" t="s">
        <v>2082</v>
      </c>
      <c r="N1313" s="113" t="s">
        <v>3108</v>
      </c>
      <c r="O1313" s="113" t="s">
        <v>2729</v>
      </c>
      <c r="P1313" s="113" t="s">
        <v>2729</v>
      </c>
      <c r="Q1313" s="113" t="s">
        <v>3106</v>
      </c>
      <c r="R1313" s="113" t="s">
        <v>5504</v>
      </c>
      <c r="S1313" s="114">
        <v>43101</v>
      </c>
      <c r="U1313" s="114">
        <v>43132.459331516198</v>
      </c>
      <c r="V1313" s="113" t="s">
        <v>4797</v>
      </c>
      <c r="W1313" s="113" t="s">
        <v>4798</v>
      </c>
      <c r="X1313" s="112" t="b">
        <v>1</v>
      </c>
    </row>
    <row r="1314" spans="1:25" ht="14.6" hidden="1" x14ac:dyDescent="0.4">
      <c r="A1314" s="113" t="s">
        <v>653</v>
      </c>
      <c r="B1314" s="113" t="s">
        <v>654</v>
      </c>
      <c r="C1314" s="113" t="s">
        <v>654</v>
      </c>
      <c r="D1314" s="112" t="b">
        <f t="shared" si="20"/>
        <v>1</v>
      </c>
      <c r="E1314" s="113" t="s">
        <v>3106</v>
      </c>
      <c r="F1314" s="113" t="s">
        <v>1160</v>
      </c>
      <c r="G1314" s="113" t="s">
        <v>1187</v>
      </c>
      <c r="H1314" s="113" t="s">
        <v>3118</v>
      </c>
      <c r="I1314" s="113" t="s">
        <v>5505</v>
      </c>
      <c r="J1314" s="113" t="s">
        <v>1160</v>
      </c>
      <c r="K1314" s="113" t="s">
        <v>1228</v>
      </c>
      <c r="L1314" s="113" t="s">
        <v>3247</v>
      </c>
      <c r="M1314" s="113" t="s">
        <v>1924</v>
      </c>
      <c r="N1314" s="113" t="s">
        <v>3108</v>
      </c>
      <c r="O1314" s="113" t="s">
        <v>2729</v>
      </c>
      <c r="P1314" s="113" t="s">
        <v>2729</v>
      </c>
      <c r="Q1314" s="113" t="s">
        <v>3106</v>
      </c>
      <c r="R1314" s="113" t="s">
        <v>5506</v>
      </c>
      <c r="S1314" s="114">
        <v>43101</v>
      </c>
      <c r="U1314" s="114">
        <v>43132.412507604196</v>
      </c>
      <c r="V1314" s="113" t="s">
        <v>5507</v>
      </c>
      <c r="W1314" s="113" t="s">
        <v>5508</v>
      </c>
      <c r="X1314" s="112" t="b">
        <v>1</v>
      </c>
    </row>
    <row r="1315" spans="1:25" ht="14.6" hidden="1" x14ac:dyDescent="0.4">
      <c r="A1315" s="113" t="s">
        <v>272</v>
      </c>
      <c r="B1315" s="113" t="s">
        <v>273</v>
      </c>
      <c r="C1315" s="113" t="s">
        <v>273</v>
      </c>
      <c r="D1315" s="112" t="b">
        <f t="shared" si="20"/>
        <v>1</v>
      </c>
      <c r="E1315" s="113" t="s">
        <v>3106</v>
      </c>
      <c r="F1315" s="113" t="s">
        <v>1160</v>
      </c>
      <c r="G1315" s="113" t="s">
        <v>1246</v>
      </c>
      <c r="H1315" s="113" t="s">
        <v>3107</v>
      </c>
      <c r="I1315" s="113"/>
      <c r="J1315" s="113" t="s">
        <v>1160</v>
      </c>
      <c r="K1315" s="113" t="s">
        <v>1246</v>
      </c>
      <c r="L1315" s="113" t="s">
        <v>3107</v>
      </c>
      <c r="M1315" s="113" t="s">
        <v>1481</v>
      </c>
      <c r="N1315" s="113" t="s">
        <v>3108</v>
      </c>
      <c r="O1315" s="113" t="s">
        <v>2729</v>
      </c>
      <c r="P1315" s="113" t="s">
        <v>2729</v>
      </c>
      <c r="Q1315" s="113" t="s">
        <v>3106</v>
      </c>
      <c r="R1315" s="113" t="s">
        <v>5509</v>
      </c>
      <c r="S1315" s="114">
        <v>43101</v>
      </c>
      <c r="U1315" s="114">
        <v>43131.7371793981</v>
      </c>
      <c r="V1315" s="113" t="s">
        <v>5510</v>
      </c>
      <c r="W1315" s="113" t="s">
        <v>5511</v>
      </c>
      <c r="X1315" s="112" t="b">
        <v>1</v>
      </c>
    </row>
    <row r="1316" spans="1:25" ht="14.6" hidden="1" x14ac:dyDescent="0.4">
      <c r="A1316" s="113" t="s">
        <v>136</v>
      </c>
      <c r="B1316" s="113" t="s">
        <v>137</v>
      </c>
      <c r="C1316" s="113" t="s">
        <v>137</v>
      </c>
      <c r="D1316" s="112" t="b">
        <f t="shared" si="20"/>
        <v>1</v>
      </c>
      <c r="E1316" s="113" t="s">
        <v>3106</v>
      </c>
      <c r="F1316" s="113" t="s">
        <v>1160</v>
      </c>
      <c r="G1316" s="113" t="s">
        <v>1161</v>
      </c>
      <c r="H1316" s="113" t="s">
        <v>3132</v>
      </c>
      <c r="I1316" s="113" t="s">
        <v>4514</v>
      </c>
      <c r="J1316" s="113" t="s">
        <v>1160</v>
      </c>
      <c r="K1316" s="113" t="s">
        <v>1161</v>
      </c>
      <c r="L1316" s="113" t="s">
        <v>3132</v>
      </c>
      <c r="M1316" s="113" t="s">
        <v>1309</v>
      </c>
      <c r="N1316" s="113" t="s">
        <v>3108</v>
      </c>
      <c r="O1316" s="113" t="s">
        <v>2729</v>
      </c>
      <c r="P1316" s="113" t="s">
        <v>2729</v>
      </c>
      <c r="Q1316" s="113" t="s">
        <v>3106</v>
      </c>
      <c r="R1316" s="113" t="s">
        <v>5512</v>
      </c>
      <c r="S1316" s="114">
        <v>43101</v>
      </c>
      <c r="U1316" s="114">
        <v>43131.713127893498</v>
      </c>
      <c r="V1316" s="113" t="s">
        <v>4516</v>
      </c>
      <c r="W1316" s="113" t="s">
        <v>4517</v>
      </c>
      <c r="X1316" s="112" t="b">
        <v>1</v>
      </c>
    </row>
    <row r="1317" spans="1:25" ht="14.6" hidden="1" x14ac:dyDescent="0.4">
      <c r="A1317" s="113" t="s">
        <v>293</v>
      </c>
      <c r="B1317" s="113" t="s">
        <v>294</v>
      </c>
      <c r="C1317" s="113" t="s">
        <v>294</v>
      </c>
      <c r="D1317" s="112" t="b">
        <f t="shared" si="20"/>
        <v>1</v>
      </c>
      <c r="E1317" s="113" t="s">
        <v>3106</v>
      </c>
      <c r="F1317" s="113" t="s">
        <v>1452</v>
      </c>
      <c r="G1317" s="113" t="s">
        <v>1453</v>
      </c>
      <c r="H1317" s="113" t="s">
        <v>3143</v>
      </c>
      <c r="I1317" s="113" t="s">
        <v>4269</v>
      </c>
      <c r="J1317" s="113" t="s">
        <v>1452</v>
      </c>
      <c r="K1317" s="113" t="s">
        <v>1453</v>
      </c>
      <c r="L1317" s="113" t="s">
        <v>3143</v>
      </c>
      <c r="M1317" s="113" t="s">
        <v>1502</v>
      </c>
      <c r="N1317" s="113" t="s">
        <v>3108</v>
      </c>
      <c r="O1317" s="113" t="s">
        <v>2729</v>
      </c>
      <c r="P1317" s="113" t="s">
        <v>2729</v>
      </c>
      <c r="Q1317" s="113" t="s">
        <v>3106</v>
      </c>
      <c r="R1317" s="113" t="s">
        <v>5513</v>
      </c>
      <c r="S1317" s="114">
        <v>43101</v>
      </c>
      <c r="U1317" s="114">
        <v>43130.603566782404</v>
      </c>
      <c r="V1317" s="113" t="s">
        <v>4271</v>
      </c>
      <c r="W1317" s="113" t="s">
        <v>4272</v>
      </c>
      <c r="X1317" s="112" t="b">
        <v>1</v>
      </c>
    </row>
    <row r="1318" spans="1:25" ht="14.6" hidden="1" x14ac:dyDescent="0.4">
      <c r="A1318" s="113" t="s">
        <v>359</v>
      </c>
      <c r="B1318" s="113" t="s">
        <v>360</v>
      </c>
      <c r="C1318" s="113" t="s">
        <v>360</v>
      </c>
      <c r="D1318" s="112" t="b">
        <f t="shared" si="20"/>
        <v>1</v>
      </c>
      <c r="E1318" s="113" t="s">
        <v>3106</v>
      </c>
      <c r="F1318" s="113" t="s">
        <v>1258</v>
      </c>
      <c r="G1318" s="113" t="s">
        <v>1338</v>
      </c>
      <c r="H1318" s="113" t="s">
        <v>3377</v>
      </c>
      <c r="I1318" s="113" t="s">
        <v>5146</v>
      </c>
      <c r="J1318" s="113" t="s">
        <v>1258</v>
      </c>
      <c r="K1318" s="113" t="s">
        <v>1338</v>
      </c>
      <c r="L1318" s="113" t="s">
        <v>3377</v>
      </c>
      <c r="M1318" s="113" t="s">
        <v>1566</v>
      </c>
      <c r="N1318" s="113" t="s">
        <v>3108</v>
      </c>
      <c r="O1318" s="113" t="s">
        <v>2729</v>
      </c>
      <c r="P1318" s="113" t="s">
        <v>2729</v>
      </c>
      <c r="Q1318" s="113" t="s">
        <v>3106</v>
      </c>
      <c r="R1318" s="113" t="s">
        <v>5514</v>
      </c>
      <c r="S1318" s="114">
        <v>43101</v>
      </c>
      <c r="U1318" s="114">
        <v>43130.513979976902</v>
      </c>
      <c r="V1318" s="113" t="s">
        <v>5148</v>
      </c>
      <c r="W1318" s="113" t="s">
        <v>5149</v>
      </c>
      <c r="X1318" s="112" t="b">
        <v>1</v>
      </c>
    </row>
    <row r="1319" spans="1:25" ht="14.6" hidden="1" x14ac:dyDescent="0.4">
      <c r="A1319" s="113" t="s">
        <v>881</v>
      </c>
      <c r="B1319" s="113" t="s">
        <v>882</v>
      </c>
      <c r="C1319" s="113" t="s">
        <v>882</v>
      </c>
      <c r="D1319" s="112" t="b">
        <f t="shared" si="20"/>
        <v>1</v>
      </c>
      <c r="E1319" s="113" t="s">
        <v>3106</v>
      </c>
      <c r="F1319" s="113" t="s">
        <v>1452</v>
      </c>
      <c r="G1319" s="113" t="s">
        <v>1453</v>
      </c>
      <c r="H1319" s="113" t="s">
        <v>3143</v>
      </c>
      <c r="I1319" s="113" t="s">
        <v>2186</v>
      </c>
      <c r="J1319" s="113" t="s">
        <v>1452</v>
      </c>
      <c r="K1319" s="113" t="s">
        <v>1453</v>
      </c>
      <c r="L1319" s="113" t="s">
        <v>3143</v>
      </c>
      <c r="M1319" s="113" t="s">
        <v>2186</v>
      </c>
      <c r="N1319" s="113" t="s">
        <v>3108</v>
      </c>
      <c r="O1319" s="113" t="s">
        <v>2729</v>
      </c>
      <c r="P1319" s="113" t="s">
        <v>2729</v>
      </c>
      <c r="Q1319" s="113" t="s">
        <v>3106</v>
      </c>
      <c r="R1319" s="113" t="s">
        <v>5515</v>
      </c>
      <c r="S1319" s="114">
        <v>43101</v>
      </c>
      <c r="U1319" s="114">
        <v>43130.418149999998</v>
      </c>
      <c r="V1319" s="113" t="s">
        <v>4840</v>
      </c>
      <c r="W1319" s="113" t="s">
        <v>4841</v>
      </c>
      <c r="X1319" s="112" t="b">
        <v>1</v>
      </c>
      <c r="Y1319" s="112" t="s">
        <v>1054</v>
      </c>
    </row>
    <row r="1320" spans="1:25" ht="14.6" hidden="1" x14ac:dyDescent="0.4">
      <c r="A1320" s="113" t="s">
        <v>609</v>
      </c>
      <c r="B1320" s="113" t="s">
        <v>610</v>
      </c>
      <c r="C1320" s="113" t="s">
        <v>610</v>
      </c>
      <c r="D1320" s="112" t="b">
        <f t="shared" si="20"/>
        <v>1</v>
      </c>
      <c r="E1320" s="113" t="s">
        <v>3106</v>
      </c>
      <c r="F1320" s="113" t="s">
        <v>1160</v>
      </c>
      <c r="G1320" s="113" t="s">
        <v>1183</v>
      </c>
      <c r="H1320" s="113" t="s">
        <v>3113</v>
      </c>
      <c r="I1320" s="113" t="s">
        <v>1806</v>
      </c>
      <c r="J1320" s="113" t="s">
        <v>1160</v>
      </c>
      <c r="K1320" s="113" t="s">
        <v>1183</v>
      </c>
      <c r="L1320" s="113" t="s">
        <v>3113</v>
      </c>
      <c r="M1320" s="113" t="s">
        <v>1806</v>
      </c>
      <c r="N1320" s="113" t="s">
        <v>3108</v>
      </c>
      <c r="O1320" s="113" t="s">
        <v>2714</v>
      </c>
      <c r="P1320" s="113" t="s">
        <v>3155</v>
      </c>
      <c r="Q1320" s="113" t="s">
        <v>3106</v>
      </c>
      <c r="R1320" s="113" t="s">
        <v>5516</v>
      </c>
      <c r="S1320" s="114">
        <v>43084</v>
      </c>
      <c r="U1320" s="114">
        <v>43087.496956979201</v>
      </c>
      <c r="V1320" s="113" t="s">
        <v>3141</v>
      </c>
      <c r="W1320" s="113" t="s">
        <v>3142</v>
      </c>
      <c r="X1320" s="112" t="b">
        <v>1</v>
      </c>
      <c r="Y1320" s="112" t="s">
        <v>1054</v>
      </c>
    </row>
    <row r="1321" spans="1:25" ht="14.6" hidden="1" x14ac:dyDescent="0.4">
      <c r="A1321" s="113" t="s">
        <v>609</v>
      </c>
      <c r="B1321" s="113" t="s">
        <v>610</v>
      </c>
      <c r="C1321" s="113" t="s">
        <v>610</v>
      </c>
      <c r="D1321" s="112" t="b">
        <f t="shared" si="20"/>
        <v>1</v>
      </c>
      <c r="E1321" s="113" t="s">
        <v>3106</v>
      </c>
      <c r="F1321" s="113" t="s">
        <v>1160</v>
      </c>
      <c r="G1321" s="113" t="s">
        <v>1183</v>
      </c>
      <c r="H1321" s="113" t="s">
        <v>3113</v>
      </c>
      <c r="I1321" s="113" t="s">
        <v>1806</v>
      </c>
      <c r="J1321" s="113" t="s">
        <v>1160</v>
      </c>
      <c r="K1321" s="113" t="s">
        <v>1183</v>
      </c>
      <c r="L1321" s="113" t="s">
        <v>3113</v>
      </c>
      <c r="M1321" s="113" t="s">
        <v>1806</v>
      </c>
      <c r="N1321" s="113" t="s">
        <v>3108</v>
      </c>
      <c r="O1321" s="113" t="s">
        <v>3154</v>
      </c>
      <c r="P1321" s="113" t="s">
        <v>3155</v>
      </c>
      <c r="Q1321" s="113" t="s">
        <v>3106</v>
      </c>
      <c r="R1321" s="113" t="s">
        <v>5517</v>
      </c>
      <c r="S1321" s="114">
        <v>43084</v>
      </c>
      <c r="U1321" s="114">
        <v>43087.447008067102</v>
      </c>
      <c r="V1321" s="113" t="s">
        <v>3141</v>
      </c>
      <c r="W1321" s="113" t="s">
        <v>3142</v>
      </c>
      <c r="X1321" s="112" t="b">
        <v>1</v>
      </c>
      <c r="Y1321" s="112" t="s">
        <v>1054</v>
      </c>
    </row>
    <row r="1322" spans="1:25" ht="14.6" hidden="1" x14ac:dyDescent="0.4">
      <c r="A1322" s="113" t="s">
        <v>661</v>
      </c>
      <c r="B1322" s="113" t="s">
        <v>662</v>
      </c>
      <c r="C1322" s="113" t="s">
        <v>662</v>
      </c>
      <c r="D1322" s="112" t="b">
        <f t="shared" si="20"/>
        <v>1</v>
      </c>
      <c r="E1322" s="113" t="s">
        <v>3106</v>
      </c>
      <c r="F1322" s="113" t="s">
        <v>1160</v>
      </c>
      <c r="G1322" s="113" t="s">
        <v>1161</v>
      </c>
      <c r="H1322" s="113" t="s">
        <v>3132</v>
      </c>
      <c r="I1322" s="113" t="s">
        <v>3846</v>
      </c>
      <c r="J1322" s="113" t="s">
        <v>1160</v>
      </c>
      <c r="K1322" s="113" t="s">
        <v>1161</v>
      </c>
      <c r="L1322" s="113" t="s">
        <v>3132</v>
      </c>
      <c r="M1322" s="113" t="s">
        <v>2406</v>
      </c>
      <c r="N1322" s="113" t="s">
        <v>3108</v>
      </c>
      <c r="O1322" s="113" t="s">
        <v>3154</v>
      </c>
      <c r="P1322" s="113" t="s">
        <v>3155</v>
      </c>
      <c r="Q1322" s="113" t="s">
        <v>3106</v>
      </c>
      <c r="R1322" s="113" t="s">
        <v>5518</v>
      </c>
      <c r="S1322" s="114">
        <v>43074</v>
      </c>
      <c r="U1322" s="114">
        <v>43075.456069247703</v>
      </c>
      <c r="V1322" s="113" t="s">
        <v>3848</v>
      </c>
      <c r="W1322" s="113" t="s">
        <v>3849</v>
      </c>
      <c r="X1322" s="112" t="b">
        <v>1</v>
      </c>
      <c r="Y1322" s="129" t="s">
        <v>1101</v>
      </c>
    </row>
    <row r="1323" spans="1:25" ht="14.6" hidden="1" x14ac:dyDescent="0.4">
      <c r="A1323" s="113" t="s">
        <v>869</v>
      </c>
      <c r="B1323" s="113" t="s">
        <v>870</v>
      </c>
      <c r="C1323" s="113" t="s">
        <v>870</v>
      </c>
      <c r="D1323" s="112" t="b">
        <f t="shared" si="20"/>
        <v>1</v>
      </c>
      <c r="E1323" s="113" t="s">
        <v>3106</v>
      </c>
      <c r="F1323" s="113" t="s">
        <v>1160</v>
      </c>
      <c r="G1323" s="113" t="s">
        <v>1253</v>
      </c>
      <c r="H1323" s="113" t="s">
        <v>3207</v>
      </c>
      <c r="I1323" s="113" t="s">
        <v>4053</v>
      </c>
      <c r="J1323" s="113" t="s">
        <v>1452</v>
      </c>
      <c r="K1323" s="113" t="s">
        <v>1687</v>
      </c>
      <c r="L1323" s="113" t="s">
        <v>3166</v>
      </c>
      <c r="M1323" s="113" t="s">
        <v>2180</v>
      </c>
      <c r="N1323" s="113" t="s">
        <v>3108</v>
      </c>
      <c r="O1323" s="113" t="s">
        <v>3154</v>
      </c>
      <c r="P1323" s="113" t="s">
        <v>3155</v>
      </c>
      <c r="Q1323" s="113" t="s">
        <v>3106</v>
      </c>
      <c r="R1323" s="113" t="s">
        <v>5519</v>
      </c>
      <c r="S1323" s="114">
        <v>43066</v>
      </c>
      <c r="U1323" s="114">
        <v>43068.561998414298</v>
      </c>
      <c r="V1323" s="113" t="s">
        <v>4055</v>
      </c>
      <c r="W1323" s="113" t="s">
        <v>4056</v>
      </c>
      <c r="X1323" s="112" t="b">
        <v>1</v>
      </c>
    </row>
    <row r="1324" spans="1:25" ht="14.6" hidden="1" x14ac:dyDescent="0.4">
      <c r="A1324" s="113" t="s">
        <v>567</v>
      </c>
      <c r="B1324" s="113" t="s">
        <v>568</v>
      </c>
      <c r="C1324" s="113" t="s">
        <v>568</v>
      </c>
      <c r="D1324" s="112" t="b">
        <f t="shared" si="20"/>
        <v>1</v>
      </c>
      <c r="E1324" s="113" t="s">
        <v>3106</v>
      </c>
      <c r="F1324" s="113" t="s">
        <v>1160</v>
      </c>
      <c r="G1324" s="113" t="s">
        <v>1179</v>
      </c>
      <c r="H1324" s="113" t="s">
        <v>3190</v>
      </c>
      <c r="I1324" s="113" t="s">
        <v>5520</v>
      </c>
      <c r="J1324" s="113" t="s">
        <v>1160</v>
      </c>
      <c r="K1324" s="113" t="s">
        <v>1179</v>
      </c>
      <c r="L1324" s="113" t="s">
        <v>3190</v>
      </c>
      <c r="M1324" s="113" t="s">
        <v>1767</v>
      </c>
      <c r="N1324" s="113" t="s">
        <v>3108</v>
      </c>
      <c r="O1324" s="113" t="s">
        <v>3154</v>
      </c>
      <c r="P1324" s="113" t="s">
        <v>3155</v>
      </c>
      <c r="Q1324" s="113" t="s">
        <v>3106</v>
      </c>
      <c r="R1324" s="113" t="s">
        <v>5521</v>
      </c>
      <c r="S1324" s="114">
        <v>43049</v>
      </c>
      <c r="U1324" s="114">
        <v>43052.666745289403</v>
      </c>
      <c r="V1324" s="113" t="s">
        <v>5522</v>
      </c>
      <c r="W1324" s="113" t="s">
        <v>5523</v>
      </c>
      <c r="X1324" s="112" t="b">
        <v>0</v>
      </c>
      <c r="Y1324" s="117"/>
    </row>
    <row r="1325" spans="1:25" ht="14.6" hidden="1" x14ac:dyDescent="0.4">
      <c r="A1325" s="113" t="s">
        <v>25</v>
      </c>
      <c r="B1325" s="113" t="s">
        <v>26</v>
      </c>
      <c r="C1325" s="113" t="s">
        <v>26</v>
      </c>
      <c r="D1325" s="112" t="b">
        <f t="shared" si="20"/>
        <v>1</v>
      </c>
      <c r="E1325" s="113" t="s">
        <v>3106</v>
      </c>
      <c r="F1325" s="113" t="s">
        <v>1160</v>
      </c>
      <c r="G1325" s="113" t="s">
        <v>1246</v>
      </c>
      <c r="H1325" s="113" t="s">
        <v>3107</v>
      </c>
      <c r="I1325" s="113" t="s">
        <v>5524</v>
      </c>
      <c r="J1325" s="113" t="s">
        <v>1160</v>
      </c>
      <c r="K1325" s="113" t="s">
        <v>1187</v>
      </c>
      <c r="L1325" s="113" t="s">
        <v>3118</v>
      </c>
      <c r="M1325" s="113" t="s">
        <v>1188</v>
      </c>
      <c r="N1325" s="113" t="s">
        <v>3108</v>
      </c>
      <c r="O1325" s="113" t="s">
        <v>3154</v>
      </c>
      <c r="P1325" s="113" t="s">
        <v>3155</v>
      </c>
      <c r="Q1325" s="113" t="s">
        <v>3106</v>
      </c>
      <c r="R1325" s="113" t="s">
        <v>3704</v>
      </c>
      <c r="S1325" s="114">
        <v>43039</v>
      </c>
      <c r="U1325" s="114">
        <v>43040.475257870399</v>
      </c>
      <c r="V1325" s="113" t="s">
        <v>5525</v>
      </c>
      <c r="W1325" s="113" t="s">
        <v>5526</v>
      </c>
      <c r="X1325" s="112" t="b">
        <v>0</v>
      </c>
      <c r="Y1325" s="117"/>
    </row>
    <row r="1326" spans="1:25" ht="14.6" hidden="1" x14ac:dyDescent="0.4">
      <c r="A1326" s="113" t="s">
        <v>293</v>
      </c>
      <c r="B1326" s="113" t="s">
        <v>294</v>
      </c>
      <c r="C1326" s="113" t="s">
        <v>294</v>
      </c>
      <c r="D1326" s="112" t="b">
        <f t="shared" si="20"/>
        <v>1</v>
      </c>
      <c r="E1326" s="113" t="s">
        <v>3106</v>
      </c>
      <c r="F1326" s="113" t="s">
        <v>1452</v>
      </c>
      <c r="G1326" s="113" t="s">
        <v>1453</v>
      </c>
      <c r="H1326" s="113" t="s">
        <v>3143</v>
      </c>
      <c r="I1326" s="113" t="s">
        <v>4269</v>
      </c>
      <c r="J1326" s="113" t="s">
        <v>1452</v>
      </c>
      <c r="K1326" s="113" t="s">
        <v>1453</v>
      </c>
      <c r="L1326" s="113" t="s">
        <v>3143</v>
      </c>
      <c r="M1326" s="113" t="s">
        <v>1502</v>
      </c>
      <c r="N1326" s="113" t="s">
        <v>3108</v>
      </c>
      <c r="O1326" s="113" t="s">
        <v>2714</v>
      </c>
      <c r="P1326" s="113" t="s">
        <v>3155</v>
      </c>
      <c r="Q1326" s="113" t="s">
        <v>3106</v>
      </c>
      <c r="R1326" s="113" t="s">
        <v>5527</v>
      </c>
      <c r="S1326" s="114">
        <v>43019</v>
      </c>
      <c r="U1326" s="114">
        <v>43019.7173763889</v>
      </c>
      <c r="V1326" s="113" t="s">
        <v>4271</v>
      </c>
      <c r="W1326" s="113" t="s">
        <v>4272</v>
      </c>
      <c r="X1326" s="112" t="b">
        <v>1</v>
      </c>
    </row>
    <row r="1327" spans="1:25" ht="14.6" hidden="1" x14ac:dyDescent="0.4">
      <c r="A1327" s="113" t="s">
        <v>903</v>
      </c>
      <c r="B1327" s="113" t="s">
        <v>904</v>
      </c>
      <c r="C1327" s="113" t="s">
        <v>904</v>
      </c>
      <c r="D1327" s="112" t="b">
        <f t="shared" si="20"/>
        <v>1</v>
      </c>
      <c r="E1327" s="113" t="s">
        <v>3106</v>
      </c>
      <c r="F1327" s="113" t="s">
        <v>1452</v>
      </c>
      <c r="G1327" s="113" t="s">
        <v>1453</v>
      </c>
      <c r="H1327" s="113" t="s">
        <v>3143</v>
      </c>
      <c r="I1327" s="113" t="s">
        <v>3144</v>
      </c>
      <c r="J1327" s="113" t="s">
        <v>1452</v>
      </c>
      <c r="K1327" s="113" t="s">
        <v>1453</v>
      </c>
      <c r="L1327" s="113" t="s">
        <v>3143</v>
      </c>
      <c r="M1327" s="113" t="s">
        <v>2207</v>
      </c>
      <c r="N1327" s="113" t="s">
        <v>3108</v>
      </c>
      <c r="O1327" s="113" t="s">
        <v>2714</v>
      </c>
      <c r="P1327" s="113" t="s">
        <v>3155</v>
      </c>
      <c r="Q1327" s="113" t="s">
        <v>3106</v>
      </c>
      <c r="R1327" s="113" t="s">
        <v>5528</v>
      </c>
      <c r="S1327" s="114">
        <v>43004</v>
      </c>
      <c r="U1327" s="114">
        <v>43005.4743858449</v>
      </c>
      <c r="V1327" s="113" t="s">
        <v>3146</v>
      </c>
      <c r="W1327" s="113" t="s">
        <v>3147</v>
      </c>
      <c r="X1327" s="112" t="b">
        <v>1</v>
      </c>
    </row>
    <row r="1328" spans="1:25" ht="14.6" hidden="1" x14ac:dyDescent="0.4">
      <c r="A1328" s="113" t="s">
        <v>903</v>
      </c>
      <c r="B1328" s="113" t="s">
        <v>904</v>
      </c>
      <c r="C1328" s="113" t="s">
        <v>904</v>
      </c>
      <c r="D1328" s="112" t="b">
        <f t="shared" si="20"/>
        <v>1</v>
      </c>
      <c r="E1328" s="113" t="s">
        <v>3106</v>
      </c>
      <c r="F1328" s="113" t="s">
        <v>1452</v>
      </c>
      <c r="G1328" s="113" t="s">
        <v>1453</v>
      </c>
      <c r="H1328" s="113" t="s">
        <v>3143</v>
      </c>
      <c r="I1328" s="113" t="s">
        <v>3144</v>
      </c>
      <c r="J1328" s="113" t="s">
        <v>1452</v>
      </c>
      <c r="K1328" s="113" t="s">
        <v>1453</v>
      </c>
      <c r="L1328" s="113" t="s">
        <v>3143</v>
      </c>
      <c r="M1328" s="113" t="s">
        <v>2207</v>
      </c>
      <c r="N1328" s="113" t="s">
        <v>3108</v>
      </c>
      <c r="O1328" s="113" t="s">
        <v>3154</v>
      </c>
      <c r="P1328" s="113" t="s">
        <v>3155</v>
      </c>
      <c r="Q1328" s="113" t="s">
        <v>3106</v>
      </c>
      <c r="R1328" s="113" t="s">
        <v>3714</v>
      </c>
      <c r="S1328" s="114">
        <v>43004</v>
      </c>
      <c r="U1328" s="114">
        <v>43005.432866400501</v>
      </c>
      <c r="V1328" s="113" t="s">
        <v>3146</v>
      </c>
      <c r="W1328" s="113" t="s">
        <v>3147</v>
      </c>
      <c r="X1328" s="112" t="b">
        <v>1</v>
      </c>
    </row>
    <row r="1329" spans="1:25" ht="14.6" hidden="1" x14ac:dyDescent="0.4">
      <c r="A1329" s="113" t="s">
        <v>934</v>
      </c>
      <c r="B1329" s="113" t="s">
        <v>935</v>
      </c>
      <c r="C1329" s="113" t="s">
        <v>935</v>
      </c>
      <c r="D1329" s="112" t="b">
        <f t="shared" si="20"/>
        <v>1</v>
      </c>
      <c r="E1329" s="113" t="s">
        <v>3106</v>
      </c>
      <c r="F1329" s="113" t="s">
        <v>1372</v>
      </c>
      <c r="G1329" s="113" t="s">
        <v>1459</v>
      </c>
      <c r="H1329" s="113" t="s">
        <v>3288</v>
      </c>
      <c r="I1329" s="113" t="s">
        <v>4226</v>
      </c>
      <c r="J1329" s="113" t="s">
        <v>1372</v>
      </c>
      <c r="K1329" s="113" t="s">
        <v>1459</v>
      </c>
      <c r="L1329" s="113" t="s">
        <v>3288</v>
      </c>
      <c r="M1329" s="113" t="s">
        <v>2225</v>
      </c>
      <c r="N1329" s="113" t="s">
        <v>3108</v>
      </c>
      <c r="O1329" s="113" t="s">
        <v>3154</v>
      </c>
      <c r="P1329" s="113" t="s">
        <v>3155</v>
      </c>
      <c r="Q1329" s="113" t="s">
        <v>3106</v>
      </c>
      <c r="R1329" s="113" t="s">
        <v>3722</v>
      </c>
      <c r="S1329" s="114">
        <v>42996</v>
      </c>
      <c r="U1329" s="114">
        <v>42997.723790428201</v>
      </c>
      <c r="V1329" s="113" t="s">
        <v>4228</v>
      </c>
      <c r="W1329" s="113" t="s">
        <v>4229</v>
      </c>
      <c r="X1329" s="112" t="b">
        <v>1</v>
      </c>
    </row>
    <row r="1330" spans="1:25" ht="14.6" hidden="1" x14ac:dyDescent="0.4">
      <c r="A1330" s="113" t="s">
        <v>738</v>
      </c>
      <c r="B1330" s="113" t="s">
        <v>739</v>
      </c>
      <c r="C1330" s="113" t="s">
        <v>739</v>
      </c>
      <c r="D1330" s="112" t="b">
        <f t="shared" si="20"/>
        <v>1</v>
      </c>
      <c r="E1330" s="113" t="s">
        <v>3106</v>
      </c>
      <c r="F1330" s="113" t="s">
        <v>1160</v>
      </c>
      <c r="G1330" s="113" t="s">
        <v>1161</v>
      </c>
      <c r="H1330" s="113" t="s">
        <v>3132</v>
      </c>
      <c r="I1330" s="113" t="s">
        <v>3251</v>
      </c>
      <c r="J1330" s="113" t="s">
        <v>1372</v>
      </c>
      <c r="K1330" s="113" t="s">
        <v>1718</v>
      </c>
      <c r="L1330" s="113" t="s">
        <v>3252</v>
      </c>
      <c r="M1330" s="113" t="s">
        <v>2071</v>
      </c>
      <c r="N1330" s="113" t="s">
        <v>3108</v>
      </c>
      <c r="O1330" s="113" t="s">
        <v>2714</v>
      </c>
      <c r="P1330" s="113" t="s">
        <v>3155</v>
      </c>
      <c r="Q1330" s="113" t="s">
        <v>3106</v>
      </c>
      <c r="R1330" s="113" t="s">
        <v>5529</v>
      </c>
      <c r="S1330" s="114">
        <v>42990</v>
      </c>
      <c r="U1330" s="114">
        <v>42990.686028854201</v>
      </c>
      <c r="V1330" s="113" t="s">
        <v>3254</v>
      </c>
      <c r="W1330" s="113" t="s">
        <v>3255</v>
      </c>
      <c r="X1330" s="112" t="b">
        <v>1</v>
      </c>
    </row>
    <row r="1331" spans="1:25" ht="14.6" hidden="1" x14ac:dyDescent="0.4">
      <c r="A1331" s="113" t="s">
        <v>738</v>
      </c>
      <c r="B1331" s="113" t="s">
        <v>739</v>
      </c>
      <c r="C1331" s="113" t="s">
        <v>739</v>
      </c>
      <c r="D1331" s="112" t="b">
        <f t="shared" si="20"/>
        <v>1</v>
      </c>
      <c r="E1331" s="113" t="s">
        <v>3106</v>
      </c>
      <c r="F1331" s="113" t="s">
        <v>1160</v>
      </c>
      <c r="G1331" s="113" t="s">
        <v>1161</v>
      </c>
      <c r="H1331" s="113" t="s">
        <v>3132</v>
      </c>
      <c r="I1331" s="113" t="s">
        <v>3251</v>
      </c>
      <c r="J1331" s="113" t="s">
        <v>1372</v>
      </c>
      <c r="K1331" s="113" t="s">
        <v>1718</v>
      </c>
      <c r="L1331" s="113" t="s">
        <v>3252</v>
      </c>
      <c r="M1331" s="113" t="s">
        <v>2071</v>
      </c>
      <c r="N1331" s="113" t="s">
        <v>3108</v>
      </c>
      <c r="O1331" s="113" t="s">
        <v>3154</v>
      </c>
      <c r="P1331" s="113" t="s">
        <v>3155</v>
      </c>
      <c r="Q1331" s="113" t="s">
        <v>3106</v>
      </c>
      <c r="R1331" s="113" t="s">
        <v>3715</v>
      </c>
      <c r="S1331" s="114">
        <v>42990</v>
      </c>
      <c r="U1331" s="114">
        <v>42990.652515937501</v>
      </c>
      <c r="V1331" s="113" t="s">
        <v>3254</v>
      </c>
      <c r="W1331" s="113" t="s">
        <v>3255</v>
      </c>
      <c r="X1331" s="112" t="b">
        <v>1</v>
      </c>
    </row>
    <row r="1332" spans="1:25" ht="14.6" hidden="1" x14ac:dyDescent="0.4">
      <c r="A1332" s="113" t="s">
        <v>1013</v>
      </c>
      <c r="B1332" s="113" t="s">
        <v>1014</v>
      </c>
      <c r="C1332" s="113" t="s">
        <v>1014</v>
      </c>
      <c r="D1332" s="112" t="b">
        <f t="shared" si="20"/>
        <v>1</v>
      </c>
      <c r="E1332" s="113" t="s">
        <v>3106</v>
      </c>
      <c r="F1332" s="113" t="s">
        <v>1396</v>
      </c>
      <c r="G1332" s="113" t="s">
        <v>1397</v>
      </c>
      <c r="H1332" s="113" t="s">
        <v>3176</v>
      </c>
      <c r="I1332" s="113" t="s">
        <v>4689</v>
      </c>
      <c r="J1332" s="113" t="s">
        <v>1396</v>
      </c>
      <c r="K1332" s="113" t="s">
        <v>1397</v>
      </c>
      <c r="L1332" s="113" t="s">
        <v>3176</v>
      </c>
      <c r="M1332" s="113" t="s">
        <v>2288</v>
      </c>
      <c r="N1332" s="113" t="s">
        <v>3108</v>
      </c>
      <c r="O1332" s="113" t="s">
        <v>3154</v>
      </c>
      <c r="P1332" s="113" t="s">
        <v>3155</v>
      </c>
      <c r="Q1332" s="113" t="s">
        <v>3106</v>
      </c>
      <c r="R1332" s="113" t="s">
        <v>3726</v>
      </c>
      <c r="S1332" s="114">
        <v>42986</v>
      </c>
      <c r="U1332" s="114">
        <v>42989.429846643499</v>
      </c>
      <c r="V1332" s="113" t="s">
        <v>4691</v>
      </c>
      <c r="W1332" s="113" t="s">
        <v>4692</v>
      </c>
      <c r="X1332" s="112" t="b">
        <v>0</v>
      </c>
      <c r="Y1332" s="117"/>
    </row>
    <row r="1333" spans="1:25" ht="14.6" hidden="1" x14ac:dyDescent="0.4">
      <c r="A1333" s="113" t="s">
        <v>355</v>
      </c>
      <c r="B1333" s="113" t="s">
        <v>356</v>
      </c>
      <c r="C1333" s="113" t="s">
        <v>356</v>
      </c>
      <c r="D1333" s="112" t="b">
        <f t="shared" si="20"/>
        <v>1</v>
      </c>
      <c r="E1333" s="113" t="s">
        <v>3106</v>
      </c>
      <c r="F1333" s="113" t="s">
        <v>1258</v>
      </c>
      <c r="G1333" s="113" t="s">
        <v>1338</v>
      </c>
      <c r="H1333" s="113" t="s">
        <v>3377</v>
      </c>
      <c r="I1333" s="113" t="s">
        <v>4893</v>
      </c>
      <c r="J1333" s="113" t="s">
        <v>1258</v>
      </c>
      <c r="K1333" s="113" t="s">
        <v>1338</v>
      </c>
      <c r="L1333" s="113" t="s">
        <v>3377</v>
      </c>
      <c r="M1333" s="113" t="s">
        <v>1562</v>
      </c>
      <c r="N1333" s="113" t="s">
        <v>3108</v>
      </c>
      <c r="O1333" s="113" t="s">
        <v>3154</v>
      </c>
      <c r="P1333" s="113" t="s">
        <v>3155</v>
      </c>
      <c r="Q1333" s="113" t="s">
        <v>3106</v>
      </c>
      <c r="R1333" s="113" t="s">
        <v>5530</v>
      </c>
      <c r="S1333" s="114">
        <v>42935</v>
      </c>
      <c r="U1333" s="114">
        <v>42936.402531018502</v>
      </c>
      <c r="V1333" s="113" t="s">
        <v>4895</v>
      </c>
      <c r="W1333" s="113" t="s">
        <v>4896</v>
      </c>
      <c r="X1333" s="112" t="b">
        <v>1</v>
      </c>
    </row>
    <row r="1334" spans="1:25" ht="14.6" hidden="1" x14ac:dyDescent="0.4">
      <c r="A1334" s="113" t="s">
        <v>797</v>
      </c>
      <c r="B1334" s="113" t="s">
        <v>798</v>
      </c>
      <c r="C1334" s="113" t="s">
        <v>798</v>
      </c>
      <c r="D1334" s="112" t="b">
        <f t="shared" si="20"/>
        <v>1</v>
      </c>
      <c r="E1334" s="113" t="s">
        <v>3106</v>
      </c>
      <c r="F1334" s="113" t="s">
        <v>1160</v>
      </c>
      <c r="G1334" s="113" t="s">
        <v>1246</v>
      </c>
      <c r="H1334" s="113" t="s">
        <v>3107</v>
      </c>
      <c r="I1334" s="113" t="s">
        <v>4552</v>
      </c>
      <c r="J1334" s="113" t="s">
        <v>1160</v>
      </c>
      <c r="K1334" s="113" t="s">
        <v>1161</v>
      </c>
      <c r="L1334" s="113" t="s">
        <v>3132</v>
      </c>
      <c r="M1334" s="113" t="s">
        <v>2121</v>
      </c>
      <c r="N1334" s="113" t="s">
        <v>3108</v>
      </c>
      <c r="O1334" s="113" t="s">
        <v>3154</v>
      </c>
      <c r="P1334" s="113" t="s">
        <v>3155</v>
      </c>
      <c r="Q1334" s="113" t="s">
        <v>3106</v>
      </c>
      <c r="R1334" s="113" t="s">
        <v>3759</v>
      </c>
      <c r="S1334" s="114">
        <v>42934</v>
      </c>
      <c r="U1334" s="114">
        <v>42935.4084177431</v>
      </c>
      <c r="V1334" s="113" t="s">
        <v>4554</v>
      </c>
      <c r="W1334" s="113" t="s">
        <v>4555</v>
      </c>
      <c r="X1334" s="112" t="b">
        <v>1</v>
      </c>
    </row>
    <row r="1335" spans="1:25" ht="14.6" hidden="1" x14ac:dyDescent="0.4">
      <c r="A1335" s="113" t="s">
        <v>1015</v>
      </c>
      <c r="B1335" s="113" t="s">
        <v>1016</v>
      </c>
      <c r="C1335" s="113" t="s">
        <v>1016</v>
      </c>
      <c r="D1335" s="112" t="b">
        <f t="shared" si="20"/>
        <v>1</v>
      </c>
      <c r="E1335" s="113" t="s">
        <v>3106</v>
      </c>
      <c r="F1335" s="113" t="s">
        <v>1396</v>
      </c>
      <c r="G1335" s="113" t="s">
        <v>1397</v>
      </c>
      <c r="H1335" s="113" t="s">
        <v>3176</v>
      </c>
      <c r="I1335" s="113" t="s">
        <v>3737</v>
      </c>
      <c r="J1335" s="113" t="s">
        <v>1396</v>
      </c>
      <c r="K1335" s="113" t="s">
        <v>1397</v>
      </c>
      <c r="L1335" s="113" t="s">
        <v>3176</v>
      </c>
      <c r="M1335" s="113" t="s">
        <v>2289</v>
      </c>
      <c r="N1335" s="113" t="s">
        <v>3108</v>
      </c>
      <c r="O1335" s="113" t="s">
        <v>3154</v>
      </c>
      <c r="P1335" s="113" t="s">
        <v>3155</v>
      </c>
      <c r="Q1335" s="113" t="s">
        <v>3106</v>
      </c>
      <c r="R1335" s="113" t="s">
        <v>3761</v>
      </c>
      <c r="S1335" s="114">
        <v>42907</v>
      </c>
      <c r="U1335" s="114">
        <v>42908.544437881901</v>
      </c>
      <c r="V1335" s="113" t="s">
        <v>3739</v>
      </c>
      <c r="W1335" s="113" t="s">
        <v>3740</v>
      </c>
      <c r="X1335" s="112" t="b">
        <v>1</v>
      </c>
      <c r="Y1335" s="112" t="s">
        <v>1118</v>
      </c>
    </row>
    <row r="1336" spans="1:25" ht="14.6" hidden="1" x14ac:dyDescent="0.4">
      <c r="A1336" s="113" t="s">
        <v>950</v>
      </c>
      <c r="B1336" s="113" t="s">
        <v>951</v>
      </c>
      <c r="C1336" s="113" t="s">
        <v>4020</v>
      </c>
      <c r="D1336" s="112" t="b">
        <f t="shared" si="20"/>
        <v>0</v>
      </c>
      <c r="E1336" s="113" t="s">
        <v>3106</v>
      </c>
      <c r="F1336" s="113" t="s">
        <v>1452</v>
      </c>
      <c r="G1336" s="113" t="s">
        <v>1836</v>
      </c>
      <c r="H1336" s="113" t="s">
        <v>3403</v>
      </c>
      <c r="I1336" s="113" t="s">
        <v>4021</v>
      </c>
      <c r="J1336" s="113" t="s">
        <v>1452</v>
      </c>
      <c r="K1336" s="113" t="s">
        <v>1836</v>
      </c>
      <c r="L1336" s="113" t="s">
        <v>3403</v>
      </c>
      <c r="M1336" s="113" t="s">
        <v>2245</v>
      </c>
      <c r="N1336" s="113" t="s">
        <v>3108</v>
      </c>
      <c r="O1336" s="113" t="s">
        <v>2714</v>
      </c>
      <c r="P1336" s="113" t="s">
        <v>3155</v>
      </c>
      <c r="Q1336" s="113" t="s">
        <v>3106</v>
      </c>
      <c r="R1336" s="113" t="s">
        <v>5531</v>
      </c>
      <c r="S1336" s="114">
        <v>42899</v>
      </c>
      <c r="U1336" s="114">
        <v>42900.729628205998</v>
      </c>
      <c r="V1336" s="113" t="s">
        <v>4023</v>
      </c>
      <c r="W1336" s="113" t="s">
        <v>4024</v>
      </c>
      <c r="X1336" s="112" t="b">
        <v>1</v>
      </c>
    </row>
    <row r="1337" spans="1:25" ht="14.6" hidden="1" x14ac:dyDescent="0.4">
      <c r="A1337" s="113" t="s">
        <v>950</v>
      </c>
      <c r="B1337" s="113" t="s">
        <v>951</v>
      </c>
      <c r="C1337" s="113" t="s">
        <v>4020</v>
      </c>
      <c r="D1337" s="112" t="b">
        <f t="shared" si="20"/>
        <v>0</v>
      </c>
      <c r="E1337" s="113" t="s">
        <v>3106</v>
      </c>
      <c r="F1337" s="113" t="s">
        <v>1452</v>
      </c>
      <c r="G1337" s="113" t="s">
        <v>1836</v>
      </c>
      <c r="H1337" s="113" t="s">
        <v>3403</v>
      </c>
      <c r="I1337" s="113" t="s">
        <v>4021</v>
      </c>
      <c r="J1337" s="113" t="s">
        <v>1452</v>
      </c>
      <c r="K1337" s="113" t="s">
        <v>1836</v>
      </c>
      <c r="L1337" s="113" t="s">
        <v>3403</v>
      </c>
      <c r="M1337" s="113" t="s">
        <v>2245</v>
      </c>
      <c r="N1337" s="113" t="s">
        <v>3108</v>
      </c>
      <c r="O1337" s="113" t="s">
        <v>3154</v>
      </c>
      <c r="P1337" s="113" t="s">
        <v>3155</v>
      </c>
      <c r="Q1337" s="113" t="s">
        <v>3106</v>
      </c>
      <c r="R1337" s="113" t="s">
        <v>3760</v>
      </c>
      <c r="S1337" s="114">
        <v>42899</v>
      </c>
      <c r="U1337" s="114">
        <v>42900.711153124998</v>
      </c>
      <c r="V1337" s="113" t="s">
        <v>4023</v>
      </c>
      <c r="W1337" s="113" t="s">
        <v>4024</v>
      </c>
      <c r="X1337" s="112" t="b">
        <v>1</v>
      </c>
    </row>
    <row r="1338" spans="1:25" ht="14.6" hidden="1" x14ac:dyDescent="0.4">
      <c r="A1338" s="113" t="s">
        <v>657</v>
      </c>
      <c r="B1338" s="113" t="s">
        <v>658</v>
      </c>
      <c r="C1338" s="113" t="s">
        <v>658</v>
      </c>
      <c r="D1338" s="112" t="b">
        <f t="shared" si="20"/>
        <v>1</v>
      </c>
      <c r="E1338" s="113" t="s">
        <v>3106</v>
      </c>
      <c r="F1338" s="113" t="s">
        <v>1160</v>
      </c>
      <c r="G1338" s="113" t="s">
        <v>1228</v>
      </c>
      <c r="H1338" s="113" t="s">
        <v>3247</v>
      </c>
      <c r="I1338" s="113" t="s">
        <v>4863</v>
      </c>
      <c r="J1338" s="113" t="s">
        <v>1160</v>
      </c>
      <c r="K1338" s="113" t="s">
        <v>1179</v>
      </c>
      <c r="L1338" s="113" t="s">
        <v>3190</v>
      </c>
      <c r="M1338" s="113" t="s">
        <v>1927</v>
      </c>
      <c r="N1338" s="113" t="s">
        <v>3108</v>
      </c>
      <c r="O1338" s="113" t="s">
        <v>3154</v>
      </c>
      <c r="P1338" s="113" t="s">
        <v>3155</v>
      </c>
      <c r="Q1338" s="113" t="s">
        <v>3106</v>
      </c>
      <c r="R1338" s="113" t="s">
        <v>3771</v>
      </c>
      <c r="S1338" s="114">
        <v>42873</v>
      </c>
      <c r="U1338" s="114">
        <v>42873.739034837999</v>
      </c>
      <c r="V1338" s="113" t="s">
        <v>4865</v>
      </c>
      <c r="W1338" s="113" t="s">
        <v>4866</v>
      </c>
      <c r="X1338" s="112" t="b">
        <v>1</v>
      </c>
    </row>
    <row r="1339" spans="1:25" ht="14.6" hidden="1" x14ac:dyDescent="0.4">
      <c r="A1339" s="113" t="s">
        <v>657</v>
      </c>
      <c r="B1339" s="113" t="s">
        <v>658</v>
      </c>
      <c r="C1339" s="113" t="s">
        <v>658</v>
      </c>
      <c r="D1339" s="112" t="b">
        <f t="shared" si="20"/>
        <v>1</v>
      </c>
      <c r="E1339" s="113" t="s">
        <v>3106</v>
      </c>
      <c r="F1339" s="113" t="s">
        <v>1160</v>
      </c>
      <c r="G1339" s="113" t="s">
        <v>1228</v>
      </c>
      <c r="H1339" s="113" t="s">
        <v>3247</v>
      </c>
      <c r="I1339" s="113" t="s">
        <v>4863</v>
      </c>
      <c r="J1339" s="113" t="s">
        <v>1160</v>
      </c>
      <c r="K1339" s="113" t="s">
        <v>1179</v>
      </c>
      <c r="L1339" s="113" t="s">
        <v>3190</v>
      </c>
      <c r="M1339" s="113" t="s">
        <v>1927</v>
      </c>
      <c r="N1339" s="113" t="s">
        <v>3108</v>
      </c>
      <c r="O1339" s="113" t="s">
        <v>2714</v>
      </c>
      <c r="P1339" s="113" t="s">
        <v>3155</v>
      </c>
      <c r="Q1339" s="113" t="s">
        <v>3106</v>
      </c>
      <c r="R1339" s="113" t="s">
        <v>5532</v>
      </c>
      <c r="S1339" s="114">
        <v>42873</v>
      </c>
      <c r="U1339" s="114">
        <v>42873.672814618098</v>
      </c>
      <c r="V1339" s="113" t="s">
        <v>4865</v>
      </c>
      <c r="W1339" s="113" t="s">
        <v>4866</v>
      </c>
      <c r="X1339" s="112" t="b">
        <v>1</v>
      </c>
    </row>
    <row r="1340" spans="1:25" ht="14.6" hidden="1" x14ac:dyDescent="0.4">
      <c r="A1340" s="113" t="s">
        <v>699</v>
      </c>
      <c r="B1340" s="113" t="s">
        <v>701</v>
      </c>
      <c r="C1340" s="113" t="s">
        <v>701</v>
      </c>
      <c r="D1340" s="112" t="b">
        <f t="shared" si="20"/>
        <v>1</v>
      </c>
      <c r="E1340" s="113" t="s">
        <v>3106</v>
      </c>
      <c r="F1340" s="113" t="s">
        <v>1160</v>
      </c>
      <c r="G1340" s="113" t="s">
        <v>1161</v>
      </c>
      <c r="H1340" s="113" t="s">
        <v>3132</v>
      </c>
      <c r="I1340" s="113" t="s">
        <v>3133</v>
      </c>
      <c r="J1340" s="113" t="s">
        <v>1367</v>
      </c>
      <c r="K1340" s="113" t="s">
        <v>1607</v>
      </c>
      <c r="L1340" s="113" t="s">
        <v>3670</v>
      </c>
      <c r="M1340" s="113" t="s">
        <v>2015</v>
      </c>
      <c r="N1340" s="113" t="s">
        <v>3108</v>
      </c>
      <c r="O1340" s="113" t="s">
        <v>2740</v>
      </c>
      <c r="P1340" s="113" t="s">
        <v>5533</v>
      </c>
      <c r="Q1340" s="113" t="s">
        <v>3106</v>
      </c>
      <c r="R1340" s="113" t="s">
        <v>5534</v>
      </c>
      <c r="S1340" s="114">
        <v>42856</v>
      </c>
      <c r="U1340" s="114">
        <v>42856.208333333299</v>
      </c>
      <c r="V1340" s="113" t="s">
        <v>3136</v>
      </c>
      <c r="W1340" s="113" t="s">
        <v>3137</v>
      </c>
      <c r="X1340" s="112" t="b">
        <v>1</v>
      </c>
      <c r="Y1340" s="112" t="s">
        <v>1054</v>
      </c>
    </row>
    <row r="1341" spans="1:25" ht="14.6" hidden="1" x14ac:dyDescent="0.4">
      <c r="A1341" s="113" t="s">
        <v>604</v>
      </c>
      <c r="B1341" s="113" t="s">
        <v>606</v>
      </c>
      <c r="C1341" s="113" t="s">
        <v>606</v>
      </c>
      <c r="D1341" s="112" t="b">
        <f t="shared" si="20"/>
        <v>1</v>
      </c>
      <c r="E1341" s="113" t="s">
        <v>3106</v>
      </c>
      <c r="F1341" s="113" t="s">
        <v>1160</v>
      </c>
      <c r="G1341" s="113" t="s">
        <v>1183</v>
      </c>
      <c r="H1341" s="113" t="s">
        <v>3113</v>
      </c>
      <c r="I1341" s="113" t="s">
        <v>1800</v>
      </c>
      <c r="J1341" s="113" t="s">
        <v>1160</v>
      </c>
      <c r="K1341" s="113" t="s">
        <v>1183</v>
      </c>
      <c r="L1341" s="113" t="s">
        <v>3113</v>
      </c>
      <c r="M1341" s="113" t="s">
        <v>1800</v>
      </c>
      <c r="N1341" s="113" t="s">
        <v>3108</v>
      </c>
      <c r="O1341" s="113" t="s">
        <v>3154</v>
      </c>
      <c r="P1341" s="113" t="s">
        <v>3155</v>
      </c>
      <c r="Q1341" s="113" t="s">
        <v>3106</v>
      </c>
      <c r="R1341" s="113" t="s">
        <v>3768</v>
      </c>
      <c r="S1341" s="114">
        <v>42838</v>
      </c>
      <c r="U1341" s="114">
        <v>42844.4141556713</v>
      </c>
      <c r="V1341" s="113" t="s">
        <v>5535</v>
      </c>
      <c r="W1341" s="113" t="s">
        <v>5536</v>
      </c>
      <c r="X1341" s="112" t="b">
        <v>1</v>
      </c>
    </row>
    <row r="1342" spans="1:25" ht="14.6" hidden="1" x14ac:dyDescent="0.4">
      <c r="A1342" s="113" t="s">
        <v>604</v>
      </c>
      <c r="B1342" s="113" t="s">
        <v>605</v>
      </c>
      <c r="C1342" s="113" t="s">
        <v>606</v>
      </c>
      <c r="D1342" s="112" t="b">
        <f t="shared" si="20"/>
        <v>0</v>
      </c>
      <c r="E1342" s="113" t="s">
        <v>3106</v>
      </c>
      <c r="F1342" s="113" t="s">
        <v>1160</v>
      </c>
      <c r="G1342" s="113" t="s">
        <v>1183</v>
      </c>
      <c r="H1342" s="113" t="s">
        <v>3113</v>
      </c>
      <c r="I1342" s="113" t="s">
        <v>1800</v>
      </c>
      <c r="J1342" s="113" t="s">
        <v>1160</v>
      </c>
      <c r="K1342" s="113" t="s">
        <v>1161</v>
      </c>
      <c r="L1342" s="113" t="s">
        <v>3132</v>
      </c>
      <c r="M1342" s="113" t="s">
        <v>1799</v>
      </c>
      <c r="N1342" s="113" t="s">
        <v>3108</v>
      </c>
      <c r="O1342" s="113" t="s">
        <v>3154</v>
      </c>
      <c r="P1342" s="113" t="s">
        <v>3155</v>
      </c>
      <c r="Q1342" s="113" t="s">
        <v>3106</v>
      </c>
      <c r="R1342" s="113" t="s">
        <v>3768</v>
      </c>
      <c r="S1342" s="114">
        <v>42838</v>
      </c>
      <c r="U1342" s="114">
        <v>42844.4141556713</v>
      </c>
      <c r="V1342" s="113" t="s">
        <v>5535</v>
      </c>
      <c r="W1342" s="113" t="s">
        <v>5536</v>
      </c>
      <c r="X1342" s="112" t="b">
        <v>0</v>
      </c>
      <c r="Y1342" s="117"/>
    </row>
    <row r="1343" spans="1:25" ht="14.6" hidden="1" x14ac:dyDescent="0.4">
      <c r="A1343" s="113" t="s">
        <v>913</v>
      </c>
      <c r="B1343" s="113" t="s">
        <v>914</v>
      </c>
      <c r="C1343" s="113" t="s">
        <v>914</v>
      </c>
      <c r="D1343" s="112" t="b">
        <f t="shared" si="20"/>
        <v>1</v>
      </c>
      <c r="E1343" s="113" t="s">
        <v>3106</v>
      </c>
      <c r="F1343" s="113" t="s">
        <v>1258</v>
      </c>
      <c r="G1343" s="113" t="s">
        <v>1259</v>
      </c>
      <c r="H1343" s="113" t="s">
        <v>3115</v>
      </c>
      <c r="I1343" s="113" t="s">
        <v>3821</v>
      </c>
      <c r="J1343" s="113" t="s">
        <v>1258</v>
      </c>
      <c r="K1343" s="113" t="s">
        <v>1259</v>
      </c>
      <c r="L1343" s="113" t="s">
        <v>3115</v>
      </c>
      <c r="M1343" s="113" t="s">
        <v>2211</v>
      </c>
      <c r="N1343" s="113" t="s">
        <v>3108</v>
      </c>
      <c r="O1343" s="113" t="s">
        <v>3154</v>
      </c>
      <c r="P1343" s="113" t="s">
        <v>3155</v>
      </c>
      <c r="Q1343" s="113" t="s">
        <v>3106</v>
      </c>
      <c r="R1343" s="113" t="s">
        <v>5537</v>
      </c>
      <c r="S1343" s="114">
        <v>42817</v>
      </c>
      <c r="U1343" s="114">
        <v>42821.681631250001</v>
      </c>
      <c r="V1343" s="113" t="s">
        <v>3823</v>
      </c>
      <c r="W1343" s="113" t="s">
        <v>3824</v>
      </c>
      <c r="X1343" s="112" t="b">
        <v>1</v>
      </c>
    </row>
    <row r="1344" spans="1:25" ht="14.6" hidden="1" x14ac:dyDescent="0.4">
      <c r="A1344" s="113" t="s">
        <v>919</v>
      </c>
      <c r="B1344" s="113" t="s">
        <v>920</v>
      </c>
      <c r="C1344" s="113" t="s">
        <v>920</v>
      </c>
      <c r="D1344" s="112" t="b">
        <f t="shared" si="20"/>
        <v>1</v>
      </c>
      <c r="E1344" s="113" t="s">
        <v>3106</v>
      </c>
      <c r="F1344" s="113" t="s">
        <v>1196</v>
      </c>
      <c r="G1344" s="113" t="s">
        <v>1477</v>
      </c>
      <c r="H1344" s="113" t="s">
        <v>3513</v>
      </c>
      <c r="I1344" s="113" t="s">
        <v>2215</v>
      </c>
      <c r="J1344" s="113" t="s">
        <v>1196</v>
      </c>
      <c r="K1344" s="113" t="s">
        <v>1477</v>
      </c>
      <c r="L1344" s="113" t="s">
        <v>3513</v>
      </c>
      <c r="M1344" s="113" t="s">
        <v>2215</v>
      </c>
      <c r="N1344" s="113" t="s">
        <v>3108</v>
      </c>
      <c r="O1344" s="113" t="s">
        <v>3154</v>
      </c>
      <c r="P1344" s="113" t="s">
        <v>3155</v>
      </c>
      <c r="Q1344" s="113" t="s">
        <v>3106</v>
      </c>
      <c r="R1344" s="113" t="s">
        <v>3783</v>
      </c>
      <c r="S1344" s="114">
        <v>42790</v>
      </c>
      <c r="U1344" s="114">
        <v>42794.497594212997</v>
      </c>
      <c r="V1344" s="113" t="s">
        <v>4472</v>
      </c>
      <c r="W1344" s="113" t="s">
        <v>4473</v>
      </c>
      <c r="X1344" s="112" t="b">
        <v>1</v>
      </c>
    </row>
    <row r="1345" spans="1:25" ht="14.6" x14ac:dyDescent="0.4">
      <c r="A1345" s="113" t="s">
        <v>770</v>
      </c>
      <c r="B1345" s="113" t="s">
        <v>771</v>
      </c>
      <c r="C1345" s="113" t="s">
        <v>771</v>
      </c>
      <c r="D1345" s="112" t="b">
        <f t="shared" si="20"/>
        <v>1</v>
      </c>
      <c r="E1345" s="113" t="s">
        <v>3106</v>
      </c>
      <c r="F1345" s="113" t="s">
        <v>1160</v>
      </c>
      <c r="G1345" s="113" t="s">
        <v>1246</v>
      </c>
      <c r="H1345" s="113" t="s">
        <v>3107</v>
      </c>
      <c r="I1345" s="113" t="s">
        <v>3240</v>
      </c>
      <c r="J1345" s="113" t="s">
        <v>1367</v>
      </c>
      <c r="K1345" s="113" t="s">
        <v>1456</v>
      </c>
      <c r="L1345" s="113" t="s">
        <v>3215</v>
      </c>
      <c r="M1345" s="113" t="s">
        <v>2101</v>
      </c>
      <c r="N1345" s="113" t="s">
        <v>3108</v>
      </c>
      <c r="O1345" s="113" t="s">
        <v>3154</v>
      </c>
      <c r="P1345" s="113" t="s">
        <v>3155</v>
      </c>
      <c r="Q1345" s="113" t="s">
        <v>3106</v>
      </c>
      <c r="R1345" s="113" t="s">
        <v>3777</v>
      </c>
      <c r="S1345" s="114">
        <v>42793</v>
      </c>
      <c r="U1345" s="114">
        <v>42793.703554166699</v>
      </c>
      <c r="V1345" s="113" t="s">
        <v>3243</v>
      </c>
      <c r="W1345" s="113" t="s">
        <v>3244</v>
      </c>
      <c r="X1345" s="112" t="b">
        <v>0</v>
      </c>
      <c r="Y1345" s="117"/>
    </row>
    <row r="1346" spans="1:25" ht="14.6" hidden="1" x14ac:dyDescent="0.4">
      <c r="A1346" s="113" t="s">
        <v>889</v>
      </c>
      <c r="B1346" s="113" t="s">
        <v>890</v>
      </c>
      <c r="C1346" s="113" t="s">
        <v>890</v>
      </c>
      <c r="D1346" s="112" t="b">
        <f t="shared" si="20"/>
        <v>1</v>
      </c>
      <c r="E1346" s="113" t="s">
        <v>3106</v>
      </c>
      <c r="F1346" s="113" t="s">
        <v>1452</v>
      </c>
      <c r="G1346" s="113" t="s">
        <v>1453</v>
      </c>
      <c r="H1346" s="113" t="s">
        <v>3143</v>
      </c>
      <c r="I1346" s="113" t="s">
        <v>5156</v>
      </c>
      <c r="J1346" s="113" t="s">
        <v>1452</v>
      </c>
      <c r="K1346" s="113" t="s">
        <v>1453</v>
      </c>
      <c r="L1346" s="113" t="s">
        <v>3143</v>
      </c>
      <c r="M1346" s="113" t="s">
        <v>2200</v>
      </c>
      <c r="N1346" s="113" t="s">
        <v>3108</v>
      </c>
      <c r="O1346" s="113" t="s">
        <v>3154</v>
      </c>
      <c r="P1346" s="113" t="s">
        <v>3155</v>
      </c>
      <c r="Q1346" s="113" t="s">
        <v>3106</v>
      </c>
      <c r="R1346" s="113" t="s">
        <v>3790</v>
      </c>
      <c r="S1346" s="114">
        <v>42783</v>
      </c>
      <c r="U1346" s="114">
        <v>42786.419910613396</v>
      </c>
      <c r="V1346" s="113" t="s">
        <v>5158</v>
      </c>
      <c r="W1346" s="113" t="s">
        <v>5159</v>
      </c>
      <c r="X1346" s="112" t="b">
        <v>1</v>
      </c>
    </row>
    <row r="1347" spans="1:25" ht="14.6" hidden="1" x14ac:dyDescent="0.4">
      <c r="A1347" s="113" t="s">
        <v>592</v>
      </c>
      <c r="B1347" s="113" t="s">
        <v>593</v>
      </c>
      <c r="C1347" s="113" t="s">
        <v>593</v>
      </c>
      <c r="D1347" s="112" t="b">
        <f t="shared" ref="D1347:D1410" si="21">B1347=C1347</f>
        <v>1</v>
      </c>
      <c r="E1347" s="113" t="s">
        <v>3106</v>
      </c>
      <c r="F1347" s="113" t="s">
        <v>1160</v>
      </c>
      <c r="G1347" s="113" t="s">
        <v>1183</v>
      </c>
      <c r="H1347" s="113" t="s">
        <v>3113</v>
      </c>
      <c r="I1347" s="113" t="s">
        <v>3558</v>
      </c>
      <c r="J1347" s="113" t="s">
        <v>1587</v>
      </c>
      <c r="K1347" s="113" t="s">
        <v>1646</v>
      </c>
      <c r="L1347" s="113" t="s">
        <v>3134</v>
      </c>
      <c r="M1347" s="113" t="s">
        <v>1786</v>
      </c>
      <c r="N1347" s="113" t="s">
        <v>3108</v>
      </c>
      <c r="O1347" s="113" t="s">
        <v>3154</v>
      </c>
      <c r="P1347" s="113" t="s">
        <v>3155</v>
      </c>
      <c r="Q1347" s="113" t="s">
        <v>3106</v>
      </c>
      <c r="R1347" s="113" t="s">
        <v>3786</v>
      </c>
      <c r="S1347" s="114">
        <v>42780</v>
      </c>
      <c r="U1347" s="114">
        <v>42782.4035049421</v>
      </c>
      <c r="V1347" s="113" t="s">
        <v>3560</v>
      </c>
      <c r="W1347" s="113" t="s">
        <v>3561</v>
      </c>
      <c r="X1347" s="112" t="b">
        <v>1</v>
      </c>
    </row>
    <row r="1348" spans="1:25" ht="14.6" hidden="1" x14ac:dyDescent="0.4">
      <c r="A1348" s="113" t="s">
        <v>592</v>
      </c>
      <c r="B1348" s="113" t="s">
        <v>593</v>
      </c>
      <c r="C1348" s="113" t="s">
        <v>593</v>
      </c>
      <c r="D1348" s="112" t="b">
        <f t="shared" si="21"/>
        <v>1</v>
      </c>
      <c r="E1348" s="113" t="s">
        <v>3106</v>
      </c>
      <c r="F1348" s="113" t="s">
        <v>1160</v>
      </c>
      <c r="G1348" s="113" t="s">
        <v>1183</v>
      </c>
      <c r="H1348" s="113" t="s">
        <v>3113</v>
      </c>
      <c r="I1348" s="113" t="s">
        <v>3558</v>
      </c>
      <c r="J1348" s="113" t="s">
        <v>1587</v>
      </c>
      <c r="K1348" s="113" t="s">
        <v>1646</v>
      </c>
      <c r="L1348" s="113" t="s">
        <v>3134</v>
      </c>
      <c r="M1348" s="113" t="s">
        <v>1786</v>
      </c>
      <c r="N1348" s="113" t="s">
        <v>3108</v>
      </c>
      <c r="O1348" s="113" t="s">
        <v>2714</v>
      </c>
      <c r="P1348" s="113" t="s">
        <v>3155</v>
      </c>
      <c r="Q1348" s="113" t="s">
        <v>3106</v>
      </c>
      <c r="R1348" s="113" t="s">
        <v>5538</v>
      </c>
      <c r="S1348" s="114">
        <v>42780</v>
      </c>
      <c r="U1348" s="114">
        <v>42782.395569247703</v>
      </c>
      <c r="V1348" s="113" t="s">
        <v>3560</v>
      </c>
      <c r="W1348" s="113" t="s">
        <v>3561</v>
      </c>
      <c r="X1348" s="112" t="b">
        <v>1</v>
      </c>
    </row>
    <row r="1349" spans="1:25" ht="14.6" hidden="1" x14ac:dyDescent="0.4">
      <c r="A1349" s="113" t="s">
        <v>600</v>
      </c>
      <c r="B1349" s="113" t="s">
        <v>601</v>
      </c>
      <c r="C1349" s="113" t="s">
        <v>601</v>
      </c>
      <c r="D1349" s="112" t="b">
        <f t="shared" si="21"/>
        <v>1</v>
      </c>
      <c r="E1349" s="113" t="s">
        <v>3106</v>
      </c>
      <c r="F1349" s="113" t="s">
        <v>1160</v>
      </c>
      <c r="G1349" s="113" t="s">
        <v>1183</v>
      </c>
      <c r="H1349" s="113" t="s">
        <v>3113</v>
      </c>
      <c r="I1349" s="113" t="s">
        <v>3865</v>
      </c>
      <c r="J1349" s="113" t="s">
        <v>1160</v>
      </c>
      <c r="K1349" s="113" t="s">
        <v>1161</v>
      </c>
      <c r="L1349" s="113" t="s">
        <v>3132</v>
      </c>
      <c r="M1349" s="113" t="s">
        <v>1793</v>
      </c>
      <c r="N1349" s="113" t="s">
        <v>3108</v>
      </c>
      <c r="O1349" s="113" t="s">
        <v>3154</v>
      </c>
      <c r="P1349" s="113" t="s">
        <v>3155</v>
      </c>
      <c r="Q1349" s="113" t="s">
        <v>3106</v>
      </c>
      <c r="R1349" s="113" t="s">
        <v>5199</v>
      </c>
      <c r="S1349" s="114">
        <v>42781</v>
      </c>
      <c r="U1349" s="114">
        <v>42781.522374074098</v>
      </c>
      <c r="V1349" s="113" t="s">
        <v>3867</v>
      </c>
      <c r="W1349" s="113" t="s">
        <v>3868</v>
      </c>
      <c r="X1349" s="112" t="b">
        <v>1</v>
      </c>
      <c r="Y1349" s="117" t="s">
        <v>1103</v>
      </c>
    </row>
    <row r="1350" spans="1:25" ht="14.6" hidden="1" x14ac:dyDescent="0.4">
      <c r="A1350" s="113" t="s">
        <v>783</v>
      </c>
      <c r="B1350" s="113" t="s">
        <v>784</v>
      </c>
      <c r="C1350" s="113" t="s">
        <v>784</v>
      </c>
      <c r="D1350" s="112" t="b">
        <f t="shared" si="21"/>
        <v>1</v>
      </c>
      <c r="E1350" s="113" t="s">
        <v>3106</v>
      </c>
      <c r="F1350" s="113" t="s">
        <v>1160</v>
      </c>
      <c r="G1350" s="113" t="s">
        <v>1183</v>
      </c>
      <c r="H1350" s="113" t="s">
        <v>3113</v>
      </c>
      <c r="I1350" s="113" t="s">
        <v>3114</v>
      </c>
      <c r="J1350" s="113" t="s">
        <v>1372</v>
      </c>
      <c r="K1350" s="113" t="s">
        <v>1703</v>
      </c>
      <c r="L1350" s="113" t="s">
        <v>4129</v>
      </c>
      <c r="M1350" s="113" t="s">
        <v>2112</v>
      </c>
      <c r="N1350" s="113" t="s">
        <v>3108</v>
      </c>
      <c r="O1350" s="113" t="s">
        <v>2714</v>
      </c>
      <c r="P1350" s="113" t="s">
        <v>3155</v>
      </c>
      <c r="Q1350" s="113" t="s">
        <v>3106</v>
      </c>
      <c r="R1350" s="113" t="s">
        <v>5539</v>
      </c>
      <c r="S1350" s="114">
        <v>42767</v>
      </c>
      <c r="U1350" s="114">
        <v>42766.736664085598</v>
      </c>
      <c r="V1350" s="113" t="s">
        <v>4131</v>
      </c>
      <c r="W1350" s="113" t="s">
        <v>4132</v>
      </c>
      <c r="X1350" s="112" t="b">
        <v>1</v>
      </c>
    </row>
    <row r="1351" spans="1:25" ht="14.6" hidden="1" x14ac:dyDescent="0.4">
      <c r="A1351" s="113" t="s">
        <v>783</v>
      </c>
      <c r="B1351" s="113" t="s">
        <v>784</v>
      </c>
      <c r="C1351" s="113" t="s">
        <v>784</v>
      </c>
      <c r="D1351" s="112" t="b">
        <f t="shared" si="21"/>
        <v>1</v>
      </c>
      <c r="E1351" s="113" t="s">
        <v>3106</v>
      </c>
      <c r="F1351" s="113" t="s">
        <v>1160</v>
      </c>
      <c r="G1351" s="113" t="s">
        <v>1183</v>
      </c>
      <c r="H1351" s="113" t="s">
        <v>3113</v>
      </c>
      <c r="I1351" s="113" t="s">
        <v>3114</v>
      </c>
      <c r="J1351" s="113" t="s">
        <v>1372</v>
      </c>
      <c r="K1351" s="113" t="s">
        <v>1703</v>
      </c>
      <c r="L1351" s="113" t="s">
        <v>4129</v>
      </c>
      <c r="M1351" s="113" t="s">
        <v>2112</v>
      </c>
      <c r="N1351" s="113" t="s">
        <v>3108</v>
      </c>
      <c r="O1351" s="113" t="s">
        <v>3154</v>
      </c>
      <c r="P1351" s="113" t="s">
        <v>3155</v>
      </c>
      <c r="Q1351" s="113" t="s">
        <v>3106</v>
      </c>
      <c r="R1351" s="113" t="s">
        <v>3798</v>
      </c>
      <c r="S1351" s="114">
        <v>42767</v>
      </c>
      <c r="U1351" s="114">
        <v>42766.718276273103</v>
      </c>
      <c r="V1351" s="113" t="s">
        <v>4131</v>
      </c>
      <c r="W1351" s="113" t="s">
        <v>4132</v>
      </c>
      <c r="X1351" s="112" t="b">
        <v>1</v>
      </c>
    </row>
    <row r="1352" spans="1:25" ht="14.6" hidden="1" x14ac:dyDescent="0.4">
      <c r="A1352" s="113" t="s">
        <v>631</v>
      </c>
      <c r="B1352" s="113" t="s">
        <v>632</v>
      </c>
      <c r="C1352" s="113" t="s">
        <v>632</v>
      </c>
      <c r="D1352" s="112" t="b">
        <f t="shared" si="21"/>
        <v>1</v>
      </c>
      <c r="E1352" s="113" t="s">
        <v>3106</v>
      </c>
      <c r="F1352" s="113" t="s">
        <v>1160</v>
      </c>
      <c r="G1352" s="113" t="s">
        <v>1187</v>
      </c>
      <c r="H1352" s="113" t="s">
        <v>3118</v>
      </c>
      <c r="I1352" s="113" t="s">
        <v>4162</v>
      </c>
      <c r="J1352" s="113" t="s">
        <v>1591</v>
      </c>
      <c r="K1352" s="113" t="s">
        <v>1827</v>
      </c>
      <c r="L1352" s="113" t="s">
        <v>3245</v>
      </c>
      <c r="M1352" s="113" t="s">
        <v>1828</v>
      </c>
      <c r="N1352" s="113" t="s">
        <v>3108</v>
      </c>
      <c r="O1352" s="113" t="s">
        <v>3154</v>
      </c>
      <c r="P1352" s="113" t="s">
        <v>3155</v>
      </c>
      <c r="Q1352" s="113" t="s">
        <v>3106</v>
      </c>
      <c r="R1352" s="113" t="s">
        <v>5200</v>
      </c>
      <c r="S1352" s="114">
        <v>42682</v>
      </c>
      <c r="U1352" s="114">
        <v>42684.472957094898</v>
      </c>
      <c r="V1352" s="113" t="s">
        <v>4164</v>
      </c>
      <c r="W1352" s="113" t="s">
        <v>4165</v>
      </c>
      <c r="X1352" s="112" t="b">
        <v>1</v>
      </c>
    </row>
    <row r="1353" spans="1:25" ht="14.6" hidden="1" x14ac:dyDescent="0.4">
      <c r="A1353" s="113" t="s">
        <v>926</v>
      </c>
      <c r="B1353" s="113" t="s">
        <v>927</v>
      </c>
      <c r="C1353" s="113" t="s">
        <v>927</v>
      </c>
      <c r="D1353" s="112" t="b">
        <f t="shared" si="21"/>
        <v>1</v>
      </c>
      <c r="E1353" s="113" t="s">
        <v>3106</v>
      </c>
      <c r="F1353" s="113" t="s">
        <v>1196</v>
      </c>
      <c r="G1353" s="113" t="s">
        <v>1477</v>
      </c>
      <c r="H1353" s="113" t="s">
        <v>3513</v>
      </c>
      <c r="I1353" s="113" t="s">
        <v>4100</v>
      </c>
      <c r="J1353" s="113" t="s">
        <v>1160</v>
      </c>
      <c r="K1353" s="113" t="s">
        <v>1187</v>
      </c>
      <c r="L1353" s="113" t="s">
        <v>3118</v>
      </c>
      <c r="M1353" s="113" t="s">
        <v>2219</v>
      </c>
      <c r="N1353" s="113" t="s">
        <v>3108</v>
      </c>
      <c r="O1353" s="113" t="s">
        <v>3154</v>
      </c>
      <c r="P1353" s="113" t="s">
        <v>3155</v>
      </c>
      <c r="Q1353" s="113" t="s">
        <v>3106</v>
      </c>
      <c r="R1353" s="113" t="s">
        <v>5540</v>
      </c>
      <c r="S1353" s="114">
        <v>42661</v>
      </c>
      <c r="U1353" s="114">
        <v>42663.5542439005</v>
      </c>
      <c r="V1353" s="113" t="s">
        <v>4102</v>
      </c>
      <c r="W1353" s="113" t="s">
        <v>4103</v>
      </c>
      <c r="X1353" s="112" t="b">
        <v>0</v>
      </c>
      <c r="Y1353" s="117"/>
    </row>
    <row r="1354" spans="1:25" ht="14.6" hidden="1" x14ac:dyDescent="0.4">
      <c r="A1354" s="113" t="s">
        <v>339</v>
      </c>
      <c r="B1354" s="113" t="s">
        <v>340</v>
      </c>
      <c r="C1354" s="113" t="s">
        <v>4416</v>
      </c>
      <c r="D1354" s="112" t="b">
        <f t="shared" si="21"/>
        <v>0</v>
      </c>
      <c r="E1354" s="113" t="s">
        <v>3106</v>
      </c>
      <c r="F1354" s="113" t="s">
        <v>1372</v>
      </c>
      <c r="G1354" s="113" t="s">
        <v>1459</v>
      </c>
      <c r="H1354" s="113" t="s">
        <v>3288</v>
      </c>
      <c r="I1354" s="113" t="s">
        <v>4417</v>
      </c>
      <c r="J1354" s="113" t="s">
        <v>1372</v>
      </c>
      <c r="K1354" s="113" t="s">
        <v>1459</v>
      </c>
      <c r="L1354" s="113" t="s">
        <v>3288</v>
      </c>
      <c r="M1354" s="113" t="s">
        <v>1550</v>
      </c>
      <c r="N1354" s="113" t="s">
        <v>3108</v>
      </c>
      <c r="O1354" s="113" t="s">
        <v>3154</v>
      </c>
      <c r="P1354" s="113" t="s">
        <v>3155</v>
      </c>
      <c r="Q1354" s="113" t="s">
        <v>3106</v>
      </c>
      <c r="R1354" s="113" t="s">
        <v>5483</v>
      </c>
      <c r="S1354" s="114">
        <v>42634</v>
      </c>
      <c r="U1354" s="114">
        <v>42635.631519988397</v>
      </c>
      <c r="V1354" s="113" t="s">
        <v>4419</v>
      </c>
      <c r="W1354" s="113" t="s">
        <v>4420</v>
      </c>
      <c r="X1354" s="112" t="b">
        <v>1</v>
      </c>
    </row>
    <row r="1355" spans="1:25" ht="14.6" hidden="1" x14ac:dyDescent="0.4">
      <c r="A1355" s="113" t="s">
        <v>785</v>
      </c>
      <c r="B1355" s="113" t="s">
        <v>786</v>
      </c>
      <c r="C1355" s="113" t="s">
        <v>786</v>
      </c>
      <c r="D1355" s="112" t="b">
        <f t="shared" si="21"/>
        <v>1</v>
      </c>
      <c r="E1355" s="113" t="s">
        <v>3106</v>
      </c>
      <c r="F1355" s="113" t="s">
        <v>1160</v>
      </c>
      <c r="G1355" s="113" t="s">
        <v>1161</v>
      </c>
      <c r="H1355" s="113" t="s">
        <v>3132</v>
      </c>
      <c r="I1355" s="113" t="s">
        <v>4302</v>
      </c>
      <c r="J1355" s="113" t="s">
        <v>1160</v>
      </c>
      <c r="K1355" s="113" t="s">
        <v>1161</v>
      </c>
      <c r="L1355" s="113" t="s">
        <v>3132</v>
      </c>
      <c r="M1355" s="113" t="s">
        <v>2113</v>
      </c>
      <c r="N1355" s="113" t="s">
        <v>3108</v>
      </c>
      <c r="O1355" s="113" t="s">
        <v>3154</v>
      </c>
      <c r="P1355" s="113" t="s">
        <v>3155</v>
      </c>
      <c r="Q1355" s="113" t="s">
        <v>3106</v>
      </c>
      <c r="R1355" s="113" t="s">
        <v>5541</v>
      </c>
      <c r="S1355" s="114">
        <v>42594</v>
      </c>
      <c r="U1355" s="114">
        <v>42600.385226192098</v>
      </c>
      <c r="V1355" s="113" t="s">
        <v>4304</v>
      </c>
      <c r="W1355" s="113" t="s">
        <v>4305</v>
      </c>
      <c r="X1355" s="112" t="b">
        <v>1</v>
      </c>
    </row>
    <row r="1356" spans="1:25" ht="14.6" hidden="1" x14ac:dyDescent="0.4">
      <c r="A1356" s="113" t="s">
        <v>754</v>
      </c>
      <c r="B1356" s="113" t="s">
        <v>755</v>
      </c>
      <c r="C1356" s="113" t="s">
        <v>755</v>
      </c>
      <c r="D1356" s="112" t="b">
        <f t="shared" si="21"/>
        <v>1</v>
      </c>
      <c r="E1356" s="113" t="s">
        <v>3106</v>
      </c>
      <c r="F1356" s="113" t="s">
        <v>1160</v>
      </c>
      <c r="G1356" s="113" t="s">
        <v>1246</v>
      </c>
      <c r="H1356" s="113" t="s">
        <v>3107</v>
      </c>
      <c r="I1356" s="113" t="s">
        <v>5542</v>
      </c>
      <c r="J1356" s="113" t="s">
        <v>1160</v>
      </c>
      <c r="K1356" s="113" t="s">
        <v>1246</v>
      </c>
      <c r="L1356" s="113" t="s">
        <v>3107</v>
      </c>
      <c r="M1356" s="113" t="s">
        <v>2091</v>
      </c>
      <c r="N1356" s="113" t="s">
        <v>3108</v>
      </c>
      <c r="O1356" s="113" t="s">
        <v>3154</v>
      </c>
      <c r="P1356" s="113" t="s">
        <v>3155</v>
      </c>
      <c r="Q1356" s="113" t="s">
        <v>3106</v>
      </c>
      <c r="R1356" s="113" t="s">
        <v>5484</v>
      </c>
      <c r="S1356" s="114">
        <v>42578</v>
      </c>
      <c r="U1356" s="114">
        <v>42579.643355405096</v>
      </c>
      <c r="V1356" s="113" t="s">
        <v>5543</v>
      </c>
      <c r="W1356" s="113"/>
      <c r="X1356" s="112" t="b">
        <v>1</v>
      </c>
    </row>
    <row r="1357" spans="1:25" ht="14.6" hidden="1" x14ac:dyDescent="0.4">
      <c r="A1357" s="113" t="s">
        <v>699</v>
      </c>
      <c r="B1357" s="113" t="s">
        <v>701</v>
      </c>
      <c r="C1357" s="113" t="s">
        <v>701</v>
      </c>
      <c r="D1357" s="112" t="b">
        <f t="shared" si="21"/>
        <v>1</v>
      </c>
      <c r="E1357" s="113" t="s">
        <v>3106</v>
      </c>
      <c r="F1357" s="113" t="s">
        <v>1160</v>
      </c>
      <c r="G1357" s="113" t="s">
        <v>1161</v>
      </c>
      <c r="H1357" s="113" t="s">
        <v>3132</v>
      </c>
      <c r="I1357" s="113" t="s">
        <v>3133</v>
      </c>
      <c r="J1357" s="113" t="s">
        <v>1367</v>
      </c>
      <c r="K1357" s="113" t="s">
        <v>1607</v>
      </c>
      <c r="L1357" s="113" t="s">
        <v>3670</v>
      </c>
      <c r="M1357" s="113" t="s">
        <v>2015</v>
      </c>
      <c r="N1357" s="113" t="s">
        <v>3108</v>
      </c>
      <c r="O1357" s="113" t="s">
        <v>2740</v>
      </c>
      <c r="P1357" s="113" t="s">
        <v>3155</v>
      </c>
      <c r="Q1357" s="113" t="s">
        <v>3106</v>
      </c>
      <c r="R1357" s="113" t="s">
        <v>3553</v>
      </c>
      <c r="S1357" s="114">
        <v>42578</v>
      </c>
      <c r="U1357" s="114">
        <v>42579.621730555598</v>
      </c>
      <c r="V1357" s="113" t="s">
        <v>3136</v>
      </c>
      <c r="W1357" s="113" t="s">
        <v>3137</v>
      </c>
      <c r="X1357" s="112" t="b">
        <v>1</v>
      </c>
      <c r="Y1357" s="112" t="s">
        <v>1054</v>
      </c>
    </row>
    <row r="1358" spans="1:25" ht="14.6" hidden="1" x14ac:dyDescent="0.4">
      <c r="A1358" s="113" t="s">
        <v>699</v>
      </c>
      <c r="B1358" s="113" t="s">
        <v>701</v>
      </c>
      <c r="C1358" s="113" t="s">
        <v>701</v>
      </c>
      <c r="D1358" s="112" t="b">
        <f t="shared" si="21"/>
        <v>1</v>
      </c>
      <c r="E1358" s="113" t="s">
        <v>3106</v>
      </c>
      <c r="F1358" s="113" t="s">
        <v>1160</v>
      </c>
      <c r="G1358" s="113" t="s">
        <v>1161</v>
      </c>
      <c r="H1358" s="113" t="s">
        <v>3132</v>
      </c>
      <c r="I1358" s="113" t="s">
        <v>3133</v>
      </c>
      <c r="J1358" s="113" t="s">
        <v>1367</v>
      </c>
      <c r="K1358" s="113" t="s">
        <v>1607</v>
      </c>
      <c r="L1358" s="113" t="s">
        <v>3670</v>
      </c>
      <c r="M1358" s="113" t="s">
        <v>2015</v>
      </c>
      <c r="N1358" s="113" t="s">
        <v>3108</v>
      </c>
      <c r="O1358" s="113" t="s">
        <v>2740</v>
      </c>
      <c r="P1358" s="113" t="s">
        <v>5544</v>
      </c>
      <c r="Q1358" s="113" t="s">
        <v>3106</v>
      </c>
      <c r="R1358" s="113" t="s">
        <v>5545</v>
      </c>
      <c r="S1358" s="114">
        <v>42578</v>
      </c>
      <c r="U1358" s="114">
        <v>42579.617833912002</v>
      </c>
      <c r="V1358" s="113" t="s">
        <v>3136</v>
      </c>
      <c r="W1358" s="113" t="s">
        <v>3137</v>
      </c>
      <c r="X1358" s="112" t="b">
        <v>1</v>
      </c>
      <c r="Y1358" s="112" t="s">
        <v>1054</v>
      </c>
    </row>
    <row r="1359" spans="1:25" ht="14.6" hidden="1" x14ac:dyDescent="0.4">
      <c r="A1359" s="113" t="s">
        <v>197</v>
      </c>
      <c r="B1359" s="113" t="s">
        <v>198</v>
      </c>
      <c r="C1359" s="113" t="s">
        <v>198</v>
      </c>
      <c r="D1359" s="112" t="b">
        <f t="shared" si="21"/>
        <v>1</v>
      </c>
      <c r="E1359" s="113" t="s">
        <v>3106</v>
      </c>
      <c r="F1359" s="113" t="s">
        <v>1160</v>
      </c>
      <c r="G1359" s="113" t="s">
        <v>1163</v>
      </c>
      <c r="H1359" s="113" t="s">
        <v>3230</v>
      </c>
      <c r="I1359" s="113" t="s">
        <v>1393</v>
      </c>
      <c r="J1359" s="113" t="s">
        <v>1160</v>
      </c>
      <c r="K1359" s="113" t="s">
        <v>1163</v>
      </c>
      <c r="L1359" s="113" t="s">
        <v>3230</v>
      </c>
      <c r="M1359" s="113" t="s">
        <v>1392</v>
      </c>
      <c r="N1359" s="113" t="s">
        <v>3108</v>
      </c>
      <c r="O1359" s="113" t="s">
        <v>3154</v>
      </c>
      <c r="P1359" s="113" t="s">
        <v>3155</v>
      </c>
      <c r="Q1359" s="113" t="s">
        <v>3106</v>
      </c>
      <c r="R1359" s="113" t="s">
        <v>5486</v>
      </c>
      <c r="S1359" s="114">
        <v>42571</v>
      </c>
      <c r="U1359" s="114">
        <v>42572.6088435532</v>
      </c>
      <c r="V1359" s="113" t="s">
        <v>4236</v>
      </c>
      <c r="W1359" s="113" t="s">
        <v>4237</v>
      </c>
      <c r="X1359" s="112" t="b">
        <v>1</v>
      </c>
      <c r="Y1359" s="117" t="s">
        <v>1089</v>
      </c>
    </row>
    <row r="1360" spans="1:25" ht="14.6" hidden="1" x14ac:dyDescent="0.4">
      <c r="A1360" s="113" t="s">
        <v>197</v>
      </c>
      <c r="B1360" s="113" t="s">
        <v>198</v>
      </c>
      <c r="C1360" s="113" t="s">
        <v>198</v>
      </c>
      <c r="D1360" s="112" t="b">
        <f t="shared" si="21"/>
        <v>1</v>
      </c>
      <c r="E1360" s="113" t="s">
        <v>3106</v>
      </c>
      <c r="F1360" s="113" t="s">
        <v>1160</v>
      </c>
      <c r="G1360" s="113" t="s">
        <v>1163</v>
      </c>
      <c r="H1360" s="113" t="s">
        <v>3230</v>
      </c>
      <c r="I1360" s="113" t="s">
        <v>1393</v>
      </c>
      <c r="J1360" s="113" t="s">
        <v>1160</v>
      </c>
      <c r="K1360" s="113" t="s">
        <v>1163</v>
      </c>
      <c r="L1360" s="113" t="s">
        <v>3230</v>
      </c>
      <c r="M1360" s="113" t="s">
        <v>4234</v>
      </c>
      <c r="N1360" s="113" t="s">
        <v>3108</v>
      </c>
      <c r="O1360" s="113" t="s">
        <v>3154</v>
      </c>
      <c r="P1360" s="113" t="s">
        <v>3155</v>
      </c>
      <c r="Q1360" s="113" t="s">
        <v>3106</v>
      </c>
      <c r="R1360" s="113" t="s">
        <v>5486</v>
      </c>
      <c r="S1360" s="114">
        <v>42571</v>
      </c>
      <c r="U1360" s="114">
        <v>42572.6088435532</v>
      </c>
      <c r="V1360" s="113" t="s">
        <v>4236</v>
      </c>
      <c r="W1360" s="113" t="s">
        <v>4237</v>
      </c>
      <c r="X1360" s="112" t="b">
        <v>1</v>
      </c>
      <c r="Y1360" s="117" t="s">
        <v>1089</v>
      </c>
    </row>
    <row r="1361" spans="1:25" ht="14.6" hidden="1" x14ac:dyDescent="0.4">
      <c r="A1361" s="113" t="s">
        <v>197</v>
      </c>
      <c r="B1361" s="113" t="s">
        <v>198</v>
      </c>
      <c r="C1361" s="113" t="s">
        <v>198</v>
      </c>
      <c r="D1361" s="112" t="b">
        <f t="shared" si="21"/>
        <v>1</v>
      </c>
      <c r="E1361" s="113" t="s">
        <v>3106</v>
      </c>
      <c r="F1361" s="113" t="s">
        <v>1160</v>
      </c>
      <c r="G1361" s="113" t="s">
        <v>1163</v>
      </c>
      <c r="H1361" s="113" t="s">
        <v>3230</v>
      </c>
      <c r="I1361" s="113" t="s">
        <v>1393</v>
      </c>
      <c r="J1361" s="113" t="s">
        <v>1160</v>
      </c>
      <c r="K1361" s="113" t="s">
        <v>1163</v>
      </c>
      <c r="L1361" s="113" t="s">
        <v>3230</v>
      </c>
      <c r="M1361" s="113" t="s">
        <v>1393</v>
      </c>
      <c r="N1361" s="113" t="s">
        <v>3108</v>
      </c>
      <c r="O1361" s="113" t="s">
        <v>3154</v>
      </c>
      <c r="P1361" s="113" t="s">
        <v>3155</v>
      </c>
      <c r="Q1361" s="113" t="s">
        <v>3106</v>
      </c>
      <c r="R1361" s="113" t="s">
        <v>5486</v>
      </c>
      <c r="S1361" s="114">
        <v>42571</v>
      </c>
      <c r="U1361" s="114">
        <v>42572.6088435532</v>
      </c>
      <c r="V1361" s="113" t="s">
        <v>4236</v>
      </c>
      <c r="W1361" s="113" t="s">
        <v>4237</v>
      </c>
      <c r="X1361" s="112" t="b">
        <v>1</v>
      </c>
      <c r="Y1361" s="117" t="s">
        <v>1089</v>
      </c>
    </row>
    <row r="1362" spans="1:25" ht="14.6" hidden="1" x14ac:dyDescent="0.4">
      <c r="A1362" s="113" t="s">
        <v>197</v>
      </c>
      <c r="B1362" s="113" t="s">
        <v>198</v>
      </c>
      <c r="C1362" s="113" t="s">
        <v>198</v>
      </c>
      <c r="D1362" s="112" t="b">
        <f t="shared" si="21"/>
        <v>1</v>
      </c>
      <c r="E1362" s="113" t="s">
        <v>3106</v>
      </c>
      <c r="F1362" s="113" t="s">
        <v>1160</v>
      </c>
      <c r="G1362" s="113" t="s">
        <v>1163</v>
      </c>
      <c r="H1362" s="113" t="s">
        <v>3230</v>
      </c>
      <c r="I1362" s="113" t="s">
        <v>1393</v>
      </c>
      <c r="J1362" s="113" t="s">
        <v>1160</v>
      </c>
      <c r="K1362" s="113" t="s">
        <v>1179</v>
      </c>
      <c r="L1362" s="113" t="s">
        <v>3190</v>
      </c>
      <c r="M1362" s="113" t="s">
        <v>4238</v>
      </c>
      <c r="N1362" s="113" t="s">
        <v>3108</v>
      </c>
      <c r="O1362" s="113" t="s">
        <v>3154</v>
      </c>
      <c r="P1362" s="113" t="s">
        <v>3155</v>
      </c>
      <c r="Q1362" s="113" t="s">
        <v>3106</v>
      </c>
      <c r="R1362" s="113" t="s">
        <v>5486</v>
      </c>
      <c r="S1362" s="114">
        <v>42571</v>
      </c>
      <c r="U1362" s="114">
        <v>42572.6088435532</v>
      </c>
      <c r="V1362" s="113" t="s">
        <v>4236</v>
      </c>
      <c r="W1362" s="113" t="s">
        <v>4237</v>
      </c>
      <c r="X1362" s="112" t="b">
        <v>1</v>
      </c>
      <c r="Y1362" s="117" t="s">
        <v>1089</v>
      </c>
    </row>
    <row r="1363" spans="1:25" ht="14.6" hidden="1" x14ac:dyDescent="0.4">
      <c r="A1363" s="113" t="s">
        <v>602</v>
      </c>
      <c r="B1363" s="113" t="s">
        <v>603</v>
      </c>
      <c r="C1363" s="113" t="s">
        <v>603</v>
      </c>
      <c r="D1363" s="112" t="b">
        <f t="shared" si="21"/>
        <v>1</v>
      </c>
      <c r="E1363" s="113" t="s">
        <v>3106</v>
      </c>
      <c r="F1363" s="113" t="s">
        <v>1452</v>
      </c>
      <c r="G1363" s="113" t="s">
        <v>1691</v>
      </c>
      <c r="H1363" s="113" t="s">
        <v>3509</v>
      </c>
      <c r="I1363" s="113" t="s">
        <v>5375</v>
      </c>
      <c r="J1363" s="113" t="s">
        <v>1160</v>
      </c>
      <c r="K1363" s="113" t="s">
        <v>1183</v>
      </c>
      <c r="L1363" s="113" t="s">
        <v>3113</v>
      </c>
      <c r="M1363" s="113" t="s">
        <v>1798</v>
      </c>
      <c r="N1363" s="113" t="s">
        <v>3108</v>
      </c>
      <c r="O1363" s="113" t="s">
        <v>3154</v>
      </c>
      <c r="P1363" s="113" t="s">
        <v>3155</v>
      </c>
      <c r="Q1363" s="113" t="s">
        <v>3106</v>
      </c>
      <c r="R1363" s="113" t="s">
        <v>5485</v>
      </c>
      <c r="S1363" s="114">
        <v>42570</v>
      </c>
      <c r="U1363" s="114">
        <v>42572.486252893497</v>
      </c>
      <c r="V1363" s="113" t="s">
        <v>5377</v>
      </c>
      <c r="W1363" s="113" t="s">
        <v>5378</v>
      </c>
      <c r="X1363" s="112" t="b">
        <v>0</v>
      </c>
      <c r="Y1363" s="117"/>
    </row>
    <row r="1364" spans="1:25" ht="14.6" hidden="1" x14ac:dyDescent="0.4">
      <c r="A1364" s="113" t="s">
        <v>459</v>
      </c>
      <c r="B1364" s="113" t="s">
        <v>460</v>
      </c>
      <c r="C1364" s="113" t="s">
        <v>460</v>
      </c>
      <c r="D1364" s="112" t="b">
        <f t="shared" si="21"/>
        <v>1</v>
      </c>
      <c r="E1364" s="113" t="s">
        <v>3106</v>
      </c>
      <c r="F1364" s="113" t="s">
        <v>1452</v>
      </c>
      <c r="G1364" s="113" t="s">
        <v>1691</v>
      </c>
      <c r="H1364" s="113" t="s">
        <v>3509</v>
      </c>
      <c r="I1364" s="113" t="s">
        <v>5013</v>
      </c>
      <c r="J1364" s="113" t="s">
        <v>1639</v>
      </c>
      <c r="K1364" s="113" t="s">
        <v>1684</v>
      </c>
      <c r="L1364" s="113" t="s">
        <v>5014</v>
      </c>
      <c r="M1364" s="113" t="s">
        <v>1690</v>
      </c>
      <c r="N1364" s="113" t="s">
        <v>3108</v>
      </c>
      <c r="O1364" s="113" t="s">
        <v>2714</v>
      </c>
      <c r="P1364" s="113" t="s">
        <v>3155</v>
      </c>
      <c r="Q1364" s="113" t="s">
        <v>3106</v>
      </c>
      <c r="R1364" s="113" t="s">
        <v>5546</v>
      </c>
      <c r="S1364" s="114">
        <v>42562</v>
      </c>
      <c r="U1364" s="114">
        <v>42563.428014618097</v>
      </c>
      <c r="V1364" s="113" t="s">
        <v>5016</v>
      </c>
      <c r="W1364" s="113" t="s">
        <v>5017</v>
      </c>
      <c r="X1364" s="112" t="b">
        <v>1</v>
      </c>
    </row>
    <row r="1365" spans="1:25" ht="14.6" hidden="1" x14ac:dyDescent="0.4">
      <c r="A1365" s="113" t="s">
        <v>659</v>
      </c>
      <c r="B1365" s="113" t="s">
        <v>660</v>
      </c>
      <c r="C1365" s="113" t="s">
        <v>660</v>
      </c>
      <c r="D1365" s="112" t="b">
        <f t="shared" si="21"/>
        <v>1</v>
      </c>
      <c r="E1365" s="113" t="s">
        <v>3106</v>
      </c>
      <c r="F1365" s="113" t="s">
        <v>1160</v>
      </c>
      <c r="G1365" s="113" t="s">
        <v>1228</v>
      </c>
      <c r="H1365" s="113" t="s">
        <v>3247</v>
      </c>
      <c r="I1365" s="113" t="s">
        <v>3545</v>
      </c>
      <c r="J1365" s="113" t="s">
        <v>1160</v>
      </c>
      <c r="K1365" s="113" t="s">
        <v>1228</v>
      </c>
      <c r="L1365" s="113" t="s">
        <v>3247</v>
      </c>
      <c r="M1365" s="113" t="s">
        <v>1928</v>
      </c>
      <c r="N1365" s="113" t="s">
        <v>3108</v>
      </c>
      <c r="O1365" s="113" t="s">
        <v>2714</v>
      </c>
      <c r="P1365" s="113" t="s">
        <v>3155</v>
      </c>
      <c r="Q1365" s="113" t="s">
        <v>3106</v>
      </c>
      <c r="R1365" s="113" t="s">
        <v>5547</v>
      </c>
      <c r="S1365" s="114">
        <v>42549</v>
      </c>
      <c r="U1365" s="114">
        <v>42548.693781747701</v>
      </c>
      <c r="V1365" s="113" t="s">
        <v>3547</v>
      </c>
      <c r="W1365" s="113" t="s">
        <v>3548</v>
      </c>
      <c r="X1365" s="112" t="b">
        <v>1</v>
      </c>
    </row>
    <row r="1366" spans="1:25" ht="14.6" hidden="1" x14ac:dyDescent="0.4">
      <c r="A1366" s="113" t="s">
        <v>659</v>
      </c>
      <c r="B1366" s="113" t="s">
        <v>660</v>
      </c>
      <c r="C1366" s="113" t="s">
        <v>660</v>
      </c>
      <c r="D1366" s="112" t="b">
        <f t="shared" si="21"/>
        <v>1</v>
      </c>
      <c r="E1366" s="113" t="s">
        <v>3106</v>
      </c>
      <c r="F1366" s="113" t="s">
        <v>1160</v>
      </c>
      <c r="G1366" s="113" t="s">
        <v>1228</v>
      </c>
      <c r="H1366" s="113" t="s">
        <v>3247</v>
      </c>
      <c r="I1366" s="113" t="s">
        <v>3545</v>
      </c>
      <c r="J1366" s="113" t="s">
        <v>1160</v>
      </c>
      <c r="K1366" s="113" t="s">
        <v>1228</v>
      </c>
      <c r="L1366" s="113" t="s">
        <v>3247</v>
      </c>
      <c r="M1366" s="113" t="s">
        <v>1928</v>
      </c>
      <c r="N1366" s="113" t="s">
        <v>3108</v>
      </c>
      <c r="O1366" s="113" t="s">
        <v>3154</v>
      </c>
      <c r="P1366" s="113" t="s">
        <v>3155</v>
      </c>
      <c r="Q1366" s="113" t="s">
        <v>3106</v>
      </c>
      <c r="R1366" s="113" t="s">
        <v>5548</v>
      </c>
      <c r="S1366" s="114">
        <v>42549</v>
      </c>
      <c r="U1366" s="114">
        <v>42548.6654809838</v>
      </c>
      <c r="V1366" s="113" t="s">
        <v>3547</v>
      </c>
      <c r="W1366" s="113" t="s">
        <v>3548</v>
      </c>
      <c r="X1366" s="112" t="b">
        <v>1</v>
      </c>
    </row>
    <row r="1367" spans="1:25" ht="14.6" hidden="1" x14ac:dyDescent="0.4">
      <c r="A1367" s="113" t="s">
        <v>31</v>
      </c>
      <c r="B1367" s="113" t="s">
        <v>32</v>
      </c>
      <c r="C1367" s="113" t="s">
        <v>4221</v>
      </c>
      <c r="D1367" s="112" t="b">
        <f t="shared" si="21"/>
        <v>0</v>
      </c>
      <c r="E1367" s="113" t="s">
        <v>3106</v>
      </c>
      <c r="F1367" s="113" t="s">
        <v>1160</v>
      </c>
      <c r="G1367" s="113" t="s">
        <v>1285</v>
      </c>
      <c r="H1367" s="113" t="s">
        <v>3236</v>
      </c>
      <c r="I1367" s="113" t="s">
        <v>4222</v>
      </c>
      <c r="J1367" s="113" t="s">
        <v>1196</v>
      </c>
      <c r="K1367" s="113" t="s">
        <v>1197</v>
      </c>
      <c r="L1367" s="113" t="s">
        <v>3202</v>
      </c>
      <c r="M1367" s="113" t="s">
        <v>1198</v>
      </c>
      <c r="N1367" s="113" t="s">
        <v>3108</v>
      </c>
      <c r="O1367" s="113" t="s">
        <v>3154</v>
      </c>
      <c r="P1367" s="113" t="s">
        <v>3155</v>
      </c>
      <c r="Q1367" s="113" t="s">
        <v>3106</v>
      </c>
      <c r="R1367" s="113" t="s">
        <v>5549</v>
      </c>
      <c r="S1367" s="114">
        <v>42544</v>
      </c>
      <c r="U1367" s="114">
        <v>42545.441786076401</v>
      </c>
      <c r="V1367" s="113" t="s">
        <v>4224</v>
      </c>
      <c r="W1367" s="113" t="s">
        <v>4225</v>
      </c>
      <c r="X1367" s="112" t="b">
        <v>1</v>
      </c>
    </row>
    <row r="1368" spans="1:25" ht="14.6" hidden="1" x14ac:dyDescent="0.4">
      <c r="A1368" s="113" t="s">
        <v>787</v>
      </c>
      <c r="B1368" s="113" t="s">
        <v>788</v>
      </c>
      <c r="C1368" s="113" t="s">
        <v>788</v>
      </c>
      <c r="D1368" s="112" t="b">
        <f t="shared" si="21"/>
        <v>1</v>
      </c>
      <c r="E1368" s="113" t="s">
        <v>3106</v>
      </c>
      <c r="F1368" s="113" t="s">
        <v>1160</v>
      </c>
      <c r="G1368" s="113" t="s">
        <v>1246</v>
      </c>
      <c r="H1368" s="113" t="s">
        <v>3107</v>
      </c>
      <c r="I1368" s="113" t="s">
        <v>3383</v>
      </c>
      <c r="J1368" s="113" t="s">
        <v>1160</v>
      </c>
      <c r="K1368" s="113" t="s">
        <v>1246</v>
      </c>
      <c r="L1368" s="113" t="s">
        <v>3107</v>
      </c>
      <c r="M1368" s="113" t="s">
        <v>2114</v>
      </c>
      <c r="N1368" s="113" t="s">
        <v>3108</v>
      </c>
      <c r="O1368" s="113" t="s">
        <v>2714</v>
      </c>
      <c r="P1368" s="113" t="s">
        <v>3155</v>
      </c>
      <c r="Q1368" s="113" t="s">
        <v>3106</v>
      </c>
      <c r="R1368" s="113" t="s">
        <v>5550</v>
      </c>
      <c r="S1368" s="114">
        <v>42537</v>
      </c>
      <c r="U1368" s="114">
        <v>42538.460914432901</v>
      </c>
      <c r="V1368" s="113" t="s">
        <v>3385</v>
      </c>
      <c r="W1368" s="113" t="s">
        <v>3386</v>
      </c>
      <c r="X1368" s="112" t="b">
        <v>1</v>
      </c>
    </row>
    <row r="1369" spans="1:25" ht="14.6" hidden="1" x14ac:dyDescent="0.4">
      <c r="A1369" s="113" t="s">
        <v>561</v>
      </c>
      <c r="B1369" s="113" t="s">
        <v>562</v>
      </c>
      <c r="C1369" s="113" t="s">
        <v>562</v>
      </c>
      <c r="D1369" s="112" t="b">
        <f t="shared" si="21"/>
        <v>1</v>
      </c>
      <c r="E1369" s="113" t="s">
        <v>3106</v>
      </c>
      <c r="F1369" s="113" t="s">
        <v>1160</v>
      </c>
      <c r="G1369" s="113" t="s">
        <v>1179</v>
      </c>
      <c r="H1369" s="113" t="s">
        <v>3190</v>
      </c>
      <c r="I1369" s="113" t="s">
        <v>5551</v>
      </c>
      <c r="J1369" s="113" t="s">
        <v>1160</v>
      </c>
      <c r="K1369" s="113" t="s">
        <v>1179</v>
      </c>
      <c r="L1369" s="113" t="s">
        <v>3190</v>
      </c>
      <c r="M1369" s="113" t="s">
        <v>1760</v>
      </c>
      <c r="N1369" s="113" t="s">
        <v>3108</v>
      </c>
      <c r="O1369" s="113" t="s">
        <v>2714</v>
      </c>
      <c r="P1369" s="113" t="s">
        <v>3155</v>
      </c>
      <c r="Q1369" s="113" t="s">
        <v>3106</v>
      </c>
      <c r="R1369" s="113" t="s">
        <v>5552</v>
      </c>
      <c r="S1369" s="114">
        <v>42534</v>
      </c>
      <c r="U1369" s="114">
        <v>42535.448314351903</v>
      </c>
      <c r="V1369" s="113" t="s">
        <v>5553</v>
      </c>
      <c r="W1369" s="113" t="s">
        <v>5554</v>
      </c>
      <c r="X1369" s="112" t="b">
        <v>1</v>
      </c>
    </row>
    <row r="1370" spans="1:25" ht="14.6" hidden="1" x14ac:dyDescent="0.4">
      <c r="A1370" s="113" t="s">
        <v>557</v>
      </c>
      <c r="B1370" s="113" t="s">
        <v>558</v>
      </c>
      <c r="C1370" s="113" t="s">
        <v>558</v>
      </c>
      <c r="D1370" s="112" t="b">
        <f t="shared" si="21"/>
        <v>1</v>
      </c>
      <c r="E1370" s="113" t="s">
        <v>3106</v>
      </c>
      <c r="F1370" s="113" t="s">
        <v>1160</v>
      </c>
      <c r="G1370" s="113" t="s">
        <v>1179</v>
      </c>
      <c r="H1370" s="113" t="s">
        <v>3190</v>
      </c>
      <c r="I1370" s="113" t="s">
        <v>3492</v>
      </c>
      <c r="J1370" s="113" t="s">
        <v>1160</v>
      </c>
      <c r="K1370" s="113" t="s">
        <v>1179</v>
      </c>
      <c r="L1370" s="113" t="s">
        <v>3190</v>
      </c>
      <c r="M1370" s="113" t="s">
        <v>1754</v>
      </c>
      <c r="N1370" s="113" t="s">
        <v>3108</v>
      </c>
      <c r="O1370" s="113" t="s">
        <v>2714</v>
      </c>
      <c r="P1370" s="113" t="s">
        <v>3155</v>
      </c>
      <c r="Q1370" s="113" t="s">
        <v>3106</v>
      </c>
      <c r="R1370" s="113" t="s">
        <v>5555</v>
      </c>
      <c r="S1370" s="114">
        <v>42531</v>
      </c>
      <c r="U1370" s="114">
        <v>42534.648702118102</v>
      </c>
      <c r="V1370" s="113" t="s">
        <v>3494</v>
      </c>
      <c r="W1370" s="113" t="s">
        <v>3495</v>
      </c>
      <c r="X1370" s="112" t="b">
        <v>1</v>
      </c>
    </row>
    <row r="1371" spans="1:25" ht="14.6" hidden="1" x14ac:dyDescent="0.4">
      <c r="A1371" s="113" t="s">
        <v>557</v>
      </c>
      <c r="B1371" s="113" t="s">
        <v>558</v>
      </c>
      <c r="C1371" s="113" t="s">
        <v>558</v>
      </c>
      <c r="D1371" s="112" t="b">
        <f t="shared" si="21"/>
        <v>1</v>
      </c>
      <c r="E1371" s="113" t="s">
        <v>3106</v>
      </c>
      <c r="F1371" s="113" t="s">
        <v>1160</v>
      </c>
      <c r="G1371" s="113" t="s">
        <v>1179</v>
      </c>
      <c r="H1371" s="113" t="s">
        <v>3190</v>
      </c>
      <c r="I1371" s="113" t="s">
        <v>3492</v>
      </c>
      <c r="J1371" s="113" t="s">
        <v>1160</v>
      </c>
      <c r="K1371" s="113" t="s">
        <v>1179</v>
      </c>
      <c r="L1371" s="113" t="s">
        <v>3190</v>
      </c>
      <c r="M1371" s="113" t="s">
        <v>1754</v>
      </c>
      <c r="N1371" s="113" t="s">
        <v>3108</v>
      </c>
      <c r="O1371" s="113" t="s">
        <v>3154</v>
      </c>
      <c r="P1371" s="113" t="s">
        <v>3155</v>
      </c>
      <c r="Q1371" s="113" t="s">
        <v>3106</v>
      </c>
      <c r="R1371" s="113" t="s">
        <v>5490</v>
      </c>
      <c r="S1371" s="114">
        <v>42531</v>
      </c>
      <c r="U1371" s="114">
        <v>42534.570351817099</v>
      </c>
      <c r="V1371" s="113" t="s">
        <v>3494</v>
      </c>
      <c r="W1371" s="113" t="s">
        <v>3495</v>
      </c>
      <c r="X1371" s="112" t="b">
        <v>1</v>
      </c>
    </row>
    <row r="1372" spans="1:25" ht="14.6" hidden="1" x14ac:dyDescent="0.4">
      <c r="A1372" s="113" t="s">
        <v>555</v>
      </c>
      <c r="B1372" s="113" t="s">
        <v>556</v>
      </c>
      <c r="C1372" s="113" t="s">
        <v>5167</v>
      </c>
      <c r="D1372" s="112" t="b">
        <f t="shared" si="21"/>
        <v>0</v>
      </c>
      <c r="E1372" s="113" t="s">
        <v>3106</v>
      </c>
      <c r="F1372" s="113" t="s">
        <v>1160</v>
      </c>
      <c r="G1372" s="113" t="s">
        <v>1161</v>
      </c>
      <c r="H1372" s="113" t="s">
        <v>3132</v>
      </c>
      <c r="I1372" s="113" t="s">
        <v>5168</v>
      </c>
      <c r="J1372" s="113" t="s">
        <v>1160</v>
      </c>
      <c r="K1372" s="113" t="s">
        <v>1253</v>
      </c>
      <c r="L1372" s="113" t="s">
        <v>3207</v>
      </c>
      <c r="M1372" s="113" t="s">
        <v>1753</v>
      </c>
      <c r="N1372" s="113" t="s">
        <v>3108</v>
      </c>
      <c r="O1372" s="113" t="s">
        <v>2714</v>
      </c>
      <c r="P1372" s="113" t="s">
        <v>3155</v>
      </c>
      <c r="Q1372" s="113" t="s">
        <v>3106</v>
      </c>
      <c r="R1372" s="113" t="s">
        <v>5556</v>
      </c>
      <c r="S1372" s="114">
        <v>42481</v>
      </c>
      <c r="U1372" s="114">
        <v>42482.515809293996</v>
      </c>
      <c r="V1372" s="113" t="s">
        <v>5170</v>
      </c>
      <c r="W1372" s="113" t="s">
        <v>5171</v>
      </c>
      <c r="X1372" s="112" t="b">
        <v>1</v>
      </c>
      <c r="Y1372" s="112" t="s">
        <v>1054</v>
      </c>
    </row>
    <row r="1373" spans="1:25" ht="14.6" hidden="1" x14ac:dyDescent="0.4">
      <c r="A1373" s="113" t="s">
        <v>555</v>
      </c>
      <c r="B1373" s="113" t="s">
        <v>556</v>
      </c>
      <c r="C1373" s="113" t="s">
        <v>5167</v>
      </c>
      <c r="D1373" s="112" t="b">
        <f t="shared" si="21"/>
        <v>0</v>
      </c>
      <c r="E1373" s="113" t="s">
        <v>3106</v>
      </c>
      <c r="F1373" s="113" t="s">
        <v>1160</v>
      </c>
      <c r="G1373" s="113" t="s">
        <v>1161</v>
      </c>
      <c r="H1373" s="113" t="s">
        <v>3132</v>
      </c>
      <c r="I1373" s="113" t="s">
        <v>5168</v>
      </c>
      <c r="J1373" s="113" t="s">
        <v>1160</v>
      </c>
      <c r="K1373" s="113" t="s">
        <v>1253</v>
      </c>
      <c r="L1373" s="113" t="s">
        <v>3207</v>
      </c>
      <c r="M1373" s="113" t="s">
        <v>1753</v>
      </c>
      <c r="N1373" s="113" t="s">
        <v>3108</v>
      </c>
      <c r="O1373" s="113" t="s">
        <v>3154</v>
      </c>
      <c r="P1373" s="113" t="s">
        <v>3155</v>
      </c>
      <c r="Q1373" s="113" t="s">
        <v>3106</v>
      </c>
      <c r="R1373" s="113" t="s">
        <v>5491</v>
      </c>
      <c r="S1373" s="114">
        <v>42481</v>
      </c>
      <c r="U1373" s="114">
        <v>42481.733450428197</v>
      </c>
      <c r="V1373" s="113" t="s">
        <v>5170</v>
      </c>
      <c r="W1373" s="113" t="s">
        <v>5171</v>
      </c>
      <c r="X1373" s="112" t="b">
        <v>1</v>
      </c>
      <c r="Y1373" s="112" t="s">
        <v>1054</v>
      </c>
    </row>
    <row r="1374" spans="1:25" ht="14.6" hidden="1" x14ac:dyDescent="0.4">
      <c r="A1374" s="113" t="s">
        <v>962</v>
      </c>
      <c r="B1374" s="113" t="s">
        <v>963</v>
      </c>
      <c r="C1374" s="113" t="s">
        <v>4215</v>
      </c>
      <c r="D1374" s="112" t="b">
        <f t="shared" si="21"/>
        <v>0</v>
      </c>
      <c r="E1374" s="113" t="s">
        <v>3106</v>
      </c>
      <c r="F1374" s="113" t="s">
        <v>1258</v>
      </c>
      <c r="G1374" s="113" t="s">
        <v>1982</v>
      </c>
      <c r="H1374" s="113" t="s">
        <v>4216</v>
      </c>
      <c r="I1374" s="113" t="s">
        <v>2253</v>
      </c>
      <c r="J1374" s="113" t="s">
        <v>1258</v>
      </c>
      <c r="K1374" s="113" t="s">
        <v>1982</v>
      </c>
      <c r="L1374" s="113" t="s">
        <v>4216</v>
      </c>
      <c r="M1374" s="113" t="s">
        <v>2253</v>
      </c>
      <c r="N1374" s="113" t="s">
        <v>3108</v>
      </c>
      <c r="O1374" s="113" t="s">
        <v>2714</v>
      </c>
      <c r="P1374" s="113" t="s">
        <v>3155</v>
      </c>
      <c r="Q1374" s="113" t="s">
        <v>3106</v>
      </c>
      <c r="R1374" s="113" t="s">
        <v>5557</v>
      </c>
      <c r="S1374" s="114">
        <v>42480</v>
      </c>
      <c r="U1374" s="114">
        <v>42481.6294597222</v>
      </c>
      <c r="V1374" s="113" t="s">
        <v>4218</v>
      </c>
      <c r="W1374" s="113" t="s">
        <v>4219</v>
      </c>
      <c r="X1374" s="112" t="b">
        <v>1</v>
      </c>
    </row>
    <row r="1375" spans="1:25" ht="14.6" hidden="1" x14ac:dyDescent="0.4">
      <c r="A1375" s="113" t="s">
        <v>962</v>
      </c>
      <c r="B1375" s="113" t="s">
        <v>963</v>
      </c>
      <c r="C1375" s="113" t="s">
        <v>4215</v>
      </c>
      <c r="D1375" s="112" t="b">
        <f t="shared" si="21"/>
        <v>0</v>
      </c>
      <c r="E1375" s="113" t="s">
        <v>3106</v>
      </c>
      <c r="F1375" s="113" t="s">
        <v>1258</v>
      </c>
      <c r="G1375" s="113" t="s">
        <v>1982</v>
      </c>
      <c r="H1375" s="113" t="s">
        <v>4216</v>
      </c>
      <c r="I1375" s="113" t="s">
        <v>2253</v>
      </c>
      <c r="J1375" s="113" t="s">
        <v>1258</v>
      </c>
      <c r="K1375" s="113" t="s">
        <v>1982</v>
      </c>
      <c r="L1375" s="113" t="s">
        <v>4216</v>
      </c>
      <c r="M1375" s="113" t="s">
        <v>2253</v>
      </c>
      <c r="N1375" s="113" t="s">
        <v>3108</v>
      </c>
      <c r="O1375" s="113" t="s">
        <v>3154</v>
      </c>
      <c r="P1375" s="113" t="s">
        <v>3155</v>
      </c>
      <c r="Q1375" s="113" t="s">
        <v>3106</v>
      </c>
      <c r="R1375" s="113" t="s">
        <v>5558</v>
      </c>
      <c r="S1375" s="114">
        <v>42480</v>
      </c>
      <c r="U1375" s="114">
        <v>42481.498493136598</v>
      </c>
      <c r="V1375" s="113" t="s">
        <v>4218</v>
      </c>
      <c r="W1375" s="113" t="s">
        <v>4219</v>
      </c>
      <c r="X1375" s="112" t="b">
        <v>1</v>
      </c>
    </row>
    <row r="1376" spans="1:25" ht="14.6" hidden="1" x14ac:dyDescent="0.4">
      <c r="A1376" s="113" t="s">
        <v>789</v>
      </c>
      <c r="B1376" s="113" t="s">
        <v>790</v>
      </c>
      <c r="C1376" s="113" t="s">
        <v>790</v>
      </c>
      <c r="D1376" s="112" t="b">
        <f t="shared" si="21"/>
        <v>1</v>
      </c>
      <c r="E1376" s="113" t="s">
        <v>3106</v>
      </c>
      <c r="F1376" s="113" t="s">
        <v>1160</v>
      </c>
      <c r="G1376" s="113" t="s">
        <v>1246</v>
      </c>
      <c r="H1376" s="113" t="s">
        <v>3107</v>
      </c>
      <c r="I1376" s="113" t="s">
        <v>4083</v>
      </c>
      <c r="J1376" s="113" t="s">
        <v>1372</v>
      </c>
      <c r="K1376" s="113" t="s">
        <v>1718</v>
      </c>
      <c r="L1376" s="113" t="s">
        <v>3252</v>
      </c>
      <c r="M1376" s="113" t="s">
        <v>2115</v>
      </c>
      <c r="N1376" s="113" t="s">
        <v>3108</v>
      </c>
      <c r="O1376" s="113" t="s">
        <v>3154</v>
      </c>
      <c r="P1376" s="113" t="s">
        <v>3155</v>
      </c>
      <c r="Q1376" s="113" t="s">
        <v>3106</v>
      </c>
      <c r="R1376" s="113" t="s">
        <v>5516</v>
      </c>
      <c r="S1376" s="114">
        <v>42480</v>
      </c>
      <c r="U1376" s="114">
        <v>42481.429339201401</v>
      </c>
      <c r="V1376" s="113" t="s">
        <v>4085</v>
      </c>
      <c r="W1376" s="113" t="s">
        <v>4086</v>
      </c>
      <c r="X1376" s="112" t="b">
        <v>1</v>
      </c>
      <c r="Y1376" s="117" t="s">
        <v>1103</v>
      </c>
    </row>
    <row r="1377" spans="1:25" ht="14.6" hidden="1" x14ac:dyDescent="0.4">
      <c r="A1377" s="113" t="s">
        <v>635</v>
      </c>
      <c r="B1377" s="113" t="s">
        <v>636</v>
      </c>
      <c r="C1377" s="113" t="s">
        <v>636</v>
      </c>
      <c r="D1377" s="112" t="b">
        <f t="shared" si="21"/>
        <v>1</v>
      </c>
      <c r="E1377" s="113" t="s">
        <v>3106</v>
      </c>
      <c r="F1377" s="113" t="s">
        <v>1160</v>
      </c>
      <c r="G1377" s="113" t="s">
        <v>1187</v>
      </c>
      <c r="H1377" s="113" t="s">
        <v>3118</v>
      </c>
      <c r="I1377" s="113" t="s">
        <v>4693</v>
      </c>
      <c r="J1377" s="113" t="s">
        <v>1160</v>
      </c>
      <c r="K1377" s="113" t="s">
        <v>1228</v>
      </c>
      <c r="L1377" s="113" t="s">
        <v>3247</v>
      </c>
      <c r="M1377" s="113" t="s">
        <v>1830</v>
      </c>
      <c r="N1377" s="113" t="s">
        <v>3108</v>
      </c>
      <c r="O1377" s="113" t="s">
        <v>3154</v>
      </c>
      <c r="P1377" s="113" t="s">
        <v>3155</v>
      </c>
      <c r="Q1377" s="113" t="s">
        <v>3106</v>
      </c>
      <c r="R1377" s="113" t="s">
        <v>5559</v>
      </c>
      <c r="S1377" s="114">
        <v>42480</v>
      </c>
      <c r="U1377" s="114">
        <v>42480.685959872702</v>
      </c>
      <c r="V1377" s="113" t="s">
        <v>4695</v>
      </c>
      <c r="W1377" s="113" t="s">
        <v>4696</v>
      </c>
      <c r="X1377" s="112" t="b">
        <v>1</v>
      </c>
    </row>
    <row r="1378" spans="1:25" ht="14.6" hidden="1" x14ac:dyDescent="0.4">
      <c r="A1378" s="113" t="s">
        <v>891</v>
      </c>
      <c r="B1378" s="113" t="s">
        <v>892</v>
      </c>
      <c r="C1378" s="113" t="s">
        <v>892</v>
      </c>
      <c r="D1378" s="112" t="b">
        <f t="shared" si="21"/>
        <v>1</v>
      </c>
      <c r="E1378" s="113" t="s">
        <v>3106</v>
      </c>
      <c r="F1378" s="113" t="s">
        <v>1452</v>
      </c>
      <c r="G1378" s="113" t="s">
        <v>1453</v>
      </c>
      <c r="H1378" s="113" t="s">
        <v>3143</v>
      </c>
      <c r="I1378" s="113" t="s">
        <v>5560</v>
      </c>
      <c r="J1378" s="113" t="s">
        <v>1452</v>
      </c>
      <c r="K1378" s="113" t="s">
        <v>1453</v>
      </c>
      <c r="L1378" s="113" t="s">
        <v>3143</v>
      </c>
      <c r="M1378" s="113" t="s">
        <v>2201</v>
      </c>
      <c r="N1378" s="113" t="s">
        <v>3108</v>
      </c>
      <c r="O1378" s="113" t="s">
        <v>3154</v>
      </c>
      <c r="P1378" s="113" t="s">
        <v>3155</v>
      </c>
      <c r="Q1378" s="113" t="s">
        <v>3106</v>
      </c>
      <c r="R1378" s="113" t="s">
        <v>5528</v>
      </c>
      <c r="S1378" s="114">
        <v>42390</v>
      </c>
      <c r="U1378" s="114">
        <v>42390.627393136601</v>
      </c>
      <c r="V1378" s="113" t="s">
        <v>5561</v>
      </c>
      <c r="W1378" s="113" t="s">
        <v>5562</v>
      </c>
      <c r="X1378" s="112" t="b">
        <v>1</v>
      </c>
    </row>
    <row r="1379" spans="1:25" ht="14.6" hidden="1" x14ac:dyDescent="0.4">
      <c r="A1379" s="113" t="s">
        <v>1001</v>
      </c>
      <c r="B1379" s="113" t="s">
        <v>1002</v>
      </c>
      <c r="C1379" s="113" t="s">
        <v>1002</v>
      </c>
      <c r="D1379" s="112" t="b">
        <f t="shared" si="21"/>
        <v>1</v>
      </c>
      <c r="E1379" s="113" t="s">
        <v>3106</v>
      </c>
      <c r="F1379" s="113" t="s">
        <v>1396</v>
      </c>
      <c r="G1379" s="113" t="s">
        <v>1397</v>
      </c>
      <c r="H1379" s="113" t="s">
        <v>3176</v>
      </c>
      <c r="I1379" s="113" t="s">
        <v>3569</v>
      </c>
      <c r="J1379" s="113" t="s">
        <v>1396</v>
      </c>
      <c r="K1379" s="113" t="s">
        <v>1397</v>
      </c>
      <c r="L1379" s="113" t="s">
        <v>3176</v>
      </c>
      <c r="M1379" s="113" t="s">
        <v>2279</v>
      </c>
      <c r="N1379" s="113" t="s">
        <v>3108</v>
      </c>
      <c r="O1379" s="113" t="s">
        <v>2714</v>
      </c>
      <c r="P1379" s="113" t="s">
        <v>3155</v>
      </c>
      <c r="Q1379" s="113" t="s">
        <v>3106</v>
      </c>
      <c r="R1379" s="113" t="s">
        <v>5563</v>
      </c>
      <c r="S1379" s="114">
        <v>42361</v>
      </c>
      <c r="U1379" s="114">
        <v>42367.406582789401</v>
      </c>
      <c r="V1379" s="113" t="s">
        <v>3570</v>
      </c>
      <c r="W1379" s="113" t="s">
        <v>3571</v>
      </c>
      <c r="X1379" s="112" t="b">
        <v>1</v>
      </c>
    </row>
    <row r="1380" spans="1:25" ht="14.6" hidden="1" x14ac:dyDescent="0.4">
      <c r="A1380" s="113" t="s">
        <v>1001</v>
      </c>
      <c r="B1380" s="113" t="s">
        <v>1002</v>
      </c>
      <c r="C1380" s="113" t="s">
        <v>1002</v>
      </c>
      <c r="D1380" s="112" t="b">
        <f t="shared" si="21"/>
        <v>1</v>
      </c>
      <c r="E1380" s="113" t="s">
        <v>3106</v>
      </c>
      <c r="F1380" s="113" t="s">
        <v>1396</v>
      </c>
      <c r="G1380" s="113" t="s">
        <v>1397</v>
      </c>
      <c r="H1380" s="113" t="s">
        <v>3176</v>
      </c>
      <c r="I1380" s="113" t="s">
        <v>3569</v>
      </c>
      <c r="J1380" s="113" t="s">
        <v>1396</v>
      </c>
      <c r="K1380" s="113" t="s">
        <v>1397</v>
      </c>
      <c r="L1380" s="113" t="s">
        <v>3176</v>
      </c>
      <c r="M1380" s="113" t="s">
        <v>2279</v>
      </c>
      <c r="N1380" s="113" t="s">
        <v>3108</v>
      </c>
      <c r="O1380" s="113" t="s">
        <v>3154</v>
      </c>
      <c r="P1380" s="113" t="s">
        <v>3155</v>
      </c>
      <c r="Q1380" s="113" t="s">
        <v>3106</v>
      </c>
      <c r="R1380" s="113" t="s">
        <v>5529</v>
      </c>
      <c r="S1380" s="114">
        <v>42361</v>
      </c>
      <c r="U1380" s="114">
        <v>42366.588030474501</v>
      </c>
      <c r="V1380" s="113" t="s">
        <v>3570</v>
      </c>
      <c r="W1380" s="113" t="s">
        <v>3571</v>
      </c>
      <c r="X1380" s="112" t="b">
        <v>1</v>
      </c>
    </row>
    <row r="1381" spans="1:25" ht="14.6" hidden="1" x14ac:dyDescent="0.4">
      <c r="A1381" s="113" t="s">
        <v>381</v>
      </c>
      <c r="B1381" s="113" t="s">
        <v>382</v>
      </c>
      <c r="C1381" s="113" t="s">
        <v>382</v>
      </c>
      <c r="D1381" s="112" t="b">
        <f t="shared" si="21"/>
        <v>1</v>
      </c>
      <c r="E1381" s="113" t="s">
        <v>3106</v>
      </c>
      <c r="F1381" s="113" t="s">
        <v>1258</v>
      </c>
      <c r="G1381" s="113" t="s">
        <v>1583</v>
      </c>
      <c r="H1381" s="113" t="s">
        <v>3415</v>
      </c>
      <c r="I1381" s="113" t="s">
        <v>4133</v>
      </c>
      <c r="J1381" s="113" t="s">
        <v>1258</v>
      </c>
      <c r="K1381" s="113" t="s">
        <v>1583</v>
      </c>
      <c r="L1381" s="113" t="s">
        <v>3415</v>
      </c>
      <c r="M1381" s="113" t="s">
        <v>1585</v>
      </c>
      <c r="N1381" s="113" t="s">
        <v>3108</v>
      </c>
      <c r="O1381" s="113" t="s">
        <v>3154</v>
      </c>
      <c r="P1381" s="113" t="s">
        <v>3155</v>
      </c>
      <c r="Q1381" s="113" t="s">
        <v>3106</v>
      </c>
      <c r="R1381" s="113" t="s">
        <v>5564</v>
      </c>
      <c r="S1381" s="114">
        <v>42360</v>
      </c>
      <c r="U1381" s="114">
        <v>42362.451096678204</v>
      </c>
      <c r="V1381" s="113" t="s">
        <v>4135</v>
      </c>
      <c r="W1381" s="113" t="s">
        <v>4136</v>
      </c>
      <c r="X1381" s="112" t="b">
        <v>1</v>
      </c>
      <c r="Y1381" s="117" t="s">
        <v>1089</v>
      </c>
    </row>
    <row r="1382" spans="1:25" ht="14.6" hidden="1" x14ac:dyDescent="0.4">
      <c r="A1382" s="113" t="s">
        <v>405</v>
      </c>
      <c r="B1382" s="113" t="s">
        <v>406</v>
      </c>
      <c r="C1382" s="113" t="s">
        <v>406</v>
      </c>
      <c r="D1382" s="112" t="b">
        <f t="shared" si="21"/>
        <v>1</v>
      </c>
      <c r="E1382" s="113" t="s">
        <v>3106</v>
      </c>
      <c r="F1382" s="113" t="s">
        <v>1367</v>
      </c>
      <c r="G1382" s="113" t="s">
        <v>1607</v>
      </c>
      <c r="H1382" s="113" t="s">
        <v>3670</v>
      </c>
      <c r="I1382" s="113" t="s">
        <v>3924</v>
      </c>
      <c r="J1382" s="113" t="s">
        <v>1367</v>
      </c>
      <c r="K1382" s="113" t="s">
        <v>1607</v>
      </c>
      <c r="L1382" s="113" t="s">
        <v>3670</v>
      </c>
      <c r="M1382" s="113" t="s">
        <v>1608</v>
      </c>
      <c r="N1382" s="113" t="s">
        <v>3108</v>
      </c>
      <c r="O1382" s="113" t="s">
        <v>3154</v>
      </c>
      <c r="P1382" s="113" t="s">
        <v>3155</v>
      </c>
      <c r="Q1382" s="113" t="s">
        <v>3106</v>
      </c>
      <c r="R1382" s="113" t="s">
        <v>5565</v>
      </c>
      <c r="S1382" s="114">
        <v>42354</v>
      </c>
      <c r="U1382" s="114">
        <v>42354.722047997697</v>
      </c>
      <c r="V1382" s="113" t="s">
        <v>3926</v>
      </c>
      <c r="W1382" s="113" t="s">
        <v>3927</v>
      </c>
      <c r="X1382" s="112" t="b">
        <v>1</v>
      </c>
    </row>
    <row r="1383" spans="1:25" ht="14.6" hidden="1" x14ac:dyDescent="0.4">
      <c r="A1383" s="113" t="s">
        <v>760</v>
      </c>
      <c r="B1383" s="113" t="s">
        <v>761</v>
      </c>
      <c r="C1383" s="113" t="s">
        <v>761</v>
      </c>
      <c r="D1383" s="112" t="b">
        <f t="shared" si="21"/>
        <v>1</v>
      </c>
      <c r="E1383" s="113" t="s">
        <v>3106</v>
      </c>
      <c r="F1383" s="113" t="s">
        <v>1160</v>
      </c>
      <c r="G1383" s="113" t="s">
        <v>1161</v>
      </c>
      <c r="H1383" s="113" t="s">
        <v>3132</v>
      </c>
      <c r="I1383" s="113" t="s">
        <v>2094</v>
      </c>
      <c r="J1383" s="113" t="s">
        <v>1160</v>
      </c>
      <c r="K1383" s="113" t="s">
        <v>1161</v>
      </c>
      <c r="L1383" s="113" t="s">
        <v>3132</v>
      </c>
      <c r="M1383" s="113" t="s">
        <v>2094</v>
      </c>
      <c r="N1383" s="113" t="s">
        <v>3108</v>
      </c>
      <c r="O1383" s="113" t="s">
        <v>3154</v>
      </c>
      <c r="P1383" s="113" t="s">
        <v>3155</v>
      </c>
      <c r="Q1383" s="113" t="s">
        <v>3106</v>
      </c>
      <c r="R1383" s="113" t="s">
        <v>5531</v>
      </c>
      <c r="S1383" s="114">
        <v>42338</v>
      </c>
      <c r="U1383" s="114">
        <v>42338.6570792477</v>
      </c>
      <c r="V1383" s="113" t="s">
        <v>5074</v>
      </c>
      <c r="W1383" s="113" t="s">
        <v>5075</v>
      </c>
      <c r="X1383" s="112" t="b">
        <v>1</v>
      </c>
    </row>
    <row r="1384" spans="1:25" ht="14.6" hidden="1" x14ac:dyDescent="0.4">
      <c r="A1384" s="113" t="s">
        <v>762</v>
      </c>
      <c r="B1384" s="113" t="s">
        <v>763</v>
      </c>
      <c r="C1384" s="113" t="s">
        <v>763</v>
      </c>
      <c r="D1384" s="112" t="b">
        <f t="shared" si="21"/>
        <v>1</v>
      </c>
      <c r="E1384" s="113" t="s">
        <v>3106</v>
      </c>
      <c r="F1384" s="113" t="s">
        <v>1160</v>
      </c>
      <c r="G1384" s="113" t="s">
        <v>1161</v>
      </c>
      <c r="H1384" s="113" t="s">
        <v>3132</v>
      </c>
      <c r="I1384" s="113" t="s">
        <v>5086</v>
      </c>
      <c r="J1384" s="113" t="s">
        <v>1160</v>
      </c>
      <c r="K1384" s="113" t="s">
        <v>1161</v>
      </c>
      <c r="L1384" s="113" t="s">
        <v>3132</v>
      </c>
      <c r="M1384" s="113" t="s">
        <v>2095</v>
      </c>
      <c r="N1384" s="113" t="s">
        <v>3108</v>
      </c>
      <c r="O1384" s="113" t="s">
        <v>3154</v>
      </c>
      <c r="P1384" s="113" t="s">
        <v>3155</v>
      </c>
      <c r="Q1384" s="113" t="s">
        <v>3106</v>
      </c>
      <c r="R1384" s="113" t="s">
        <v>5538</v>
      </c>
      <c r="S1384" s="114">
        <v>42268</v>
      </c>
      <c r="U1384" s="114">
        <v>42270.402617743101</v>
      </c>
      <c r="V1384" s="113" t="s">
        <v>5088</v>
      </c>
      <c r="W1384" s="113" t="s">
        <v>5089</v>
      </c>
      <c r="X1384" s="112" t="b">
        <v>1</v>
      </c>
    </row>
    <row r="1385" spans="1:25" ht="14.6" hidden="1" x14ac:dyDescent="0.4">
      <c r="A1385" s="113" t="s">
        <v>581</v>
      </c>
      <c r="B1385" s="113" t="s">
        <v>583</v>
      </c>
      <c r="C1385" s="113" t="s">
        <v>2632</v>
      </c>
      <c r="D1385" s="112" t="b">
        <f t="shared" si="21"/>
        <v>0</v>
      </c>
      <c r="E1385" s="113" t="s">
        <v>3106</v>
      </c>
      <c r="F1385" s="113" t="s">
        <v>1160</v>
      </c>
      <c r="G1385" s="113" t="s">
        <v>1183</v>
      </c>
      <c r="H1385" s="113" t="s">
        <v>3113</v>
      </c>
      <c r="I1385" s="113" t="s">
        <v>4396</v>
      </c>
      <c r="J1385" s="113" t="s">
        <v>1160</v>
      </c>
      <c r="K1385" s="113" t="s">
        <v>1183</v>
      </c>
      <c r="L1385" s="113" t="s">
        <v>3113</v>
      </c>
      <c r="M1385" s="113" t="s">
        <v>1775</v>
      </c>
      <c r="N1385" s="113" t="s">
        <v>3108</v>
      </c>
      <c r="O1385" s="113" t="s">
        <v>3154</v>
      </c>
      <c r="P1385" s="113" t="s">
        <v>3155</v>
      </c>
      <c r="Q1385" s="113" t="s">
        <v>3106</v>
      </c>
      <c r="R1385" s="113" t="s">
        <v>5539</v>
      </c>
      <c r="S1385" s="114">
        <v>42268</v>
      </c>
      <c r="U1385" s="114">
        <v>42269.439483217597</v>
      </c>
      <c r="V1385" s="113"/>
      <c r="W1385" s="113"/>
      <c r="X1385" s="112" t="b">
        <v>0</v>
      </c>
      <c r="Y1385" s="117"/>
    </row>
    <row r="1386" spans="1:25" ht="14.6" hidden="1" x14ac:dyDescent="0.4">
      <c r="A1386" s="113" t="s">
        <v>768</v>
      </c>
      <c r="B1386" s="113" t="s">
        <v>769</v>
      </c>
      <c r="C1386" s="113" t="s">
        <v>769</v>
      </c>
      <c r="D1386" s="112" t="b">
        <f t="shared" si="21"/>
        <v>1</v>
      </c>
      <c r="E1386" s="113" t="s">
        <v>3106</v>
      </c>
      <c r="F1386" s="113" t="s">
        <v>1160</v>
      </c>
      <c r="G1386" s="113" t="s">
        <v>1285</v>
      </c>
      <c r="H1386" s="113" t="s">
        <v>3236</v>
      </c>
      <c r="I1386" s="113" t="s">
        <v>3387</v>
      </c>
      <c r="J1386" s="113" t="s">
        <v>1160</v>
      </c>
      <c r="K1386" s="113" t="s">
        <v>1285</v>
      </c>
      <c r="L1386" s="113" t="s">
        <v>3236</v>
      </c>
      <c r="M1386" s="113" t="s">
        <v>2100</v>
      </c>
      <c r="N1386" s="113" t="s">
        <v>3108</v>
      </c>
      <c r="O1386" s="113" t="s">
        <v>2714</v>
      </c>
      <c r="P1386" s="113" t="s">
        <v>3155</v>
      </c>
      <c r="Q1386" s="113" t="s">
        <v>3106</v>
      </c>
      <c r="R1386" s="113" t="s">
        <v>5566</v>
      </c>
      <c r="S1386" s="114">
        <v>42261</v>
      </c>
      <c r="U1386" s="114">
        <v>42262.743358564803</v>
      </c>
      <c r="V1386" s="113" t="s">
        <v>3389</v>
      </c>
      <c r="W1386" s="113" t="s">
        <v>3390</v>
      </c>
      <c r="X1386" s="112" t="b">
        <v>1</v>
      </c>
    </row>
    <row r="1387" spans="1:25" ht="14.6" hidden="1" x14ac:dyDescent="0.4">
      <c r="A1387" s="113" t="s">
        <v>768</v>
      </c>
      <c r="B1387" s="113" t="s">
        <v>769</v>
      </c>
      <c r="C1387" s="113" t="s">
        <v>769</v>
      </c>
      <c r="D1387" s="112" t="b">
        <f t="shared" si="21"/>
        <v>1</v>
      </c>
      <c r="E1387" s="113" t="s">
        <v>3106</v>
      </c>
      <c r="F1387" s="113" t="s">
        <v>1160</v>
      </c>
      <c r="G1387" s="113" t="s">
        <v>1285</v>
      </c>
      <c r="H1387" s="113" t="s">
        <v>3236</v>
      </c>
      <c r="I1387" s="113" t="s">
        <v>3387</v>
      </c>
      <c r="J1387" s="113" t="s">
        <v>1160</v>
      </c>
      <c r="K1387" s="113" t="s">
        <v>1285</v>
      </c>
      <c r="L1387" s="113" t="s">
        <v>3236</v>
      </c>
      <c r="M1387" s="113" t="s">
        <v>2100</v>
      </c>
      <c r="N1387" s="113" t="s">
        <v>3108</v>
      </c>
      <c r="O1387" s="113" t="s">
        <v>3154</v>
      </c>
      <c r="P1387" s="113" t="s">
        <v>3155</v>
      </c>
      <c r="Q1387" s="113" t="s">
        <v>3106</v>
      </c>
      <c r="R1387" s="113" t="s">
        <v>5567</v>
      </c>
      <c r="S1387" s="114">
        <v>42261</v>
      </c>
      <c r="U1387" s="114">
        <v>42262.725153009298</v>
      </c>
      <c r="V1387" s="113" t="s">
        <v>3389</v>
      </c>
      <c r="W1387" s="113" t="s">
        <v>3390</v>
      </c>
      <c r="X1387" s="112" t="b">
        <v>1</v>
      </c>
    </row>
    <row r="1388" spans="1:25" ht="14.6" hidden="1" x14ac:dyDescent="0.4">
      <c r="A1388" s="113" t="s">
        <v>655</v>
      </c>
      <c r="B1388" s="113" t="s">
        <v>656</v>
      </c>
      <c r="C1388" s="113" t="s">
        <v>656</v>
      </c>
      <c r="D1388" s="112" t="b">
        <f t="shared" si="21"/>
        <v>1</v>
      </c>
      <c r="E1388" s="113" t="s">
        <v>3106</v>
      </c>
      <c r="F1388" s="113" t="s">
        <v>1160</v>
      </c>
      <c r="G1388" s="113" t="s">
        <v>1187</v>
      </c>
      <c r="H1388" s="113" t="s">
        <v>3118</v>
      </c>
      <c r="I1388" s="113" t="s">
        <v>5568</v>
      </c>
      <c r="J1388" s="113" t="s">
        <v>1160</v>
      </c>
      <c r="K1388" s="113" t="s">
        <v>1161</v>
      </c>
      <c r="L1388" s="113" t="s">
        <v>3132</v>
      </c>
      <c r="M1388" s="113" t="s">
        <v>1926</v>
      </c>
      <c r="N1388" s="113" t="s">
        <v>3108</v>
      </c>
      <c r="O1388" s="113" t="s">
        <v>3154</v>
      </c>
      <c r="P1388" s="113" t="s">
        <v>3155</v>
      </c>
      <c r="Q1388" s="113" t="s">
        <v>3106</v>
      </c>
      <c r="R1388" s="113" t="s">
        <v>5569</v>
      </c>
      <c r="S1388" s="114">
        <v>42249</v>
      </c>
      <c r="U1388" s="114">
        <v>42255.513083645797</v>
      </c>
      <c r="V1388" s="113" t="s">
        <v>5570</v>
      </c>
      <c r="W1388" s="113" t="s">
        <v>5571</v>
      </c>
      <c r="X1388" s="112" t="b">
        <v>0</v>
      </c>
      <c r="Y1388" s="117"/>
    </row>
    <row r="1389" spans="1:25" ht="14.6" hidden="1" x14ac:dyDescent="0.4">
      <c r="A1389" s="113" t="s">
        <v>938</v>
      </c>
      <c r="B1389" s="113" t="s">
        <v>939</v>
      </c>
      <c r="C1389" s="113" t="s">
        <v>939</v>
      </c>
      <c r="D1389" s="112" t="b">
        <f t="shared" si="21"/>
        <v>1</v>
      </c>
      <c r="E1389" s="113" t="s">
        <v>3106</v>
      </c>
      <c r="F1389" s="113" t="s">
        <v>1258</v>
      </c>
      <c r="G1389" s="113" t="s">
        <v>1338</v>
      </c>
      <c r="H1389" s="113" t="s">
        <v>3377</v>
      </c>
      <c r="I1389" s="113" t="s">
        <v>4034</v>
      </c>
      <c r="J1389" s="113" t="s">
        <v>1258</v>
      </c>
      <c r="K1389" s="113" t="s">
        <v>1338</v>
      </c>
      <c r="L1389" s="113" t="s">
        <v>3377</v>
      </c>
      <c r="M1389" s="113" t="s">
        <v>2229</v>
      </c>
      <c r="N1389" s="113" t="s">
        <v>3108</v>
      </c>
      <c r="O1389" s="113" t="s">
        <v>2714</v>
      </c>
      <c r="P1389" s="113" t="s">
        <v>3155</v>
      </c>
      <c r="Q1389" s="113" t="s">
        <v>3106</v>
      </c>
      <c r="R1389" s="113" t="s">
        <v>5572</v>
      </c>
      <c r="S1389" s="114">
        <v>42249</v>
      </c>
      <c r="U1389" s="114">
        <v>42251.420094872701</v>
      </c>
      <c r="V1389" s="113" t="s">
        <v>4036</v>
      </c>
      <c r="W1389" s="113" t="s">
        <v>4037</v>
      </c>
      <c r="X1389" s="112" t="b">
        <v>1</v>
      </c>
    </row>
    <row r="1390" spans="1:25" ht="14.6" hidden="1" x14ac:dyDescent="0.4">
      <c r="A1390" s="113" t="s">
        <v>938</v>
      </c>
      <c r="B1390" s="113" t="s">
        <v>939</v>
      </c>
      <c r="C1390" s="113" t="s">
        <v>939</v>
      </c>
      <c r="D1390" s="112" t="b">
        <f t="shared" si="21"/>
        <v>1</v>
      </c>
      <c r="E1390" s="113" t="s">
        <v>3106</v>
      </c>
      <c r="F1390" s="113" t="s">
        <v>1258</v>
      </c>
      <c r="G1390" s="113" t="s">
        <v>1338</v>
      </c>
      <c r="H1390" s="113" t="s">
        <v>3377</v>
      </c>
      <c r="I1390" s="113" t="s">
        <v>4034</v>
      </c>
      <c r="J1390" s="113" t="s">
        <v>1258</v>
      </c>
      <c r="K1390" s="113" t="s">
        <v>1338</v>
      </c>
      <c r="L1390" s="113" t="s">
        <v>3377</v>
      </c>
      <c r="M1390" s="113" t="s">
        <v>2229</v>
      </c>
      <c r="N1390" s="113" t="s">
        <v>3108</v>
      </c>
      <c r="O1390" s="113" t="s">
        <v>3154</v>
      </c>
      <c r="P1390" s="113" t="s">
        <v>3155</v>
      </c>
      <c r="Q1390" s="113" t="s">
        <v>3106</v>
      </c>
      <c r="R1390" s="113" t="s">
        <v>5573</v>
      </c>
      <c r="S1390" s="114">
        <v>42249</v>
      </c>
      <c r="U1390" s="114">
        <v>42250.606387696796</v>
      </c>
      <c r="V1390" s="113" t="s">
        <v>4036</v>
      </c>
      <c r="W1390" s="113" t="s">
        <v>4037</v>
      </c>
      <c r="X1390" s="112" t="b">
        <v>1</v>
      </c>
    </row>
    <row r="1391" spans="1:25" ht="14.6" hidden="1" x14ac:dyDescent="0.4">
      <c r="A1391" s="113" t="s">
        <v>633</v>
      </c>
      <c r="B1391" s="113" t="s">
        <v>634</v>
      </c>
      <c r="C1391" s="113" t="s">
        <v>634</v>
      </c>
      <c r="D1391" s="112" t="b">
        <f t="shared" si="21"/>
        <v>1</v>
      </c>
      <c r="E1391" s="113" t="s">
        <v>3106</v>
      </c>
      <c r="F1391" s="113" t="s">
        <v>1160</v>
      </c>
      <c r="G1391" s="113" t="s">
        <v>1228</v>
      </c>
      <c r="H1391" s="113" t="s">
        <v>3247</v>
      </c>
      <c r="I1391" s="113" t="s">
        <v>4277</v>
      </c>
      <c r="J1391" s="113" t="s">
        <v>1160</v>
      </c>
      <c r="K1391" s="113" t="s">
        <v>1228</v>
      </c>
      <c r="L1391" s="113" t="s">
        <v>3247</v>
      </c>
      <c r="M1391" s="113" t="s">
        <v>1829</v>
      </c>
      <c r="N1391" s="113" t="s">
        <v>3108</v>
      </c>
      <c r="O1391" s="113" t="s">
        <v>2714</v>
      </c>
      <c r="P1391" s="113" t="s">
        <v>3155</v>
      </c>
      <c r="Q1391" s="113" t="s">
        <v>3106</v>
      </c>
      <c r="R1391" s="113" t="s">
        <v>5574</v>
      </c>
      <c r="S1391" s="114">
        <v>42192</v>
      </c>
      <c r="U1391" s="114">
        <v>42193.579535914403</v>
      </c>
      <c r="V1391" s="113" t="s">
        <v>4279</v>
      </c>
      <c r="W1391" s="113" t="s">
        <v>4280</v>
      </c>
      <c r="X1391" s="112" t="b">
        <v>1</v>
      </c>
    </row>
    <row r="1392" spans="1:25" ht="14.6" hidden="1" x14ac:dyDescent="0.4">
      <c r="A1392" s="113" t="s">
        <v>633</v>
      </c>
      <c r="B1392" s="113" t="s">
        <v>634</v>
      </c>
      <c r="C1392" s="113" t="s">
        <v>634</v>
      </c>
      <c r="D1392" s="112" t="b">
        <f t="shared" si="21"/>
        <v>1</v>
      </c>
      <c r="E1392" s="113" t="s">
        <v>3106</v>
      </c>
      <c r="F1392" s="113" t="s">
        <v>1160</v>
      </c>
      <c r="G1392" s="113" t="s">
        <v>1228</v>
      </c>
      <c r="H1392" s="113" t="s">
        <v>3247</v>
      </c>
      <c r="I1392" s="113" t="s">
        <v>4277</v>
      </c>
      <c r="J1392" s="113" t="s">
        <v>1160</v>
      </c>
      <c r="K1392" s="113" t="s">
        <v>1228</v>
      </c>
      <c r="L1392" s="113" t="s">
        <v>3247</v>
      </c>
      <c r="M1392" s="113" t="s">
        <v>1829</v>
      </c>
      <c r="N1392" s="113" t="s">
        <v>3108</v>
      </c>
      <c r="O1392" s="113" t="s">
        <v>3154</v>
      </c>
      <c r="P1392" s="113" t="s">
        <v>3155</v>
      </c>
      <c r="Q1392" s="113" t="s">
        <v>3106</v>
      </c>
      <c r="R1392" s="113" t="s">
        <v>5575</v>
      </c>
      <c r="S1392" s="114">
        <v>42192</v>
      </c>
      <c r="U1392" s="114">
        <v>42193.458955057897</v>
      </c>
      <c r="V1392" s="113" t="s">
        <v>4279</v>
      </c>
      <c r="W1392" s="113" t="s">
        <v>4280</v>
      </c>
      <c r="X1392" s="112" t="b">
        <v>1</v>
      </c>
    </row>
    <row r="1393" spans="1:25" ht="14.6" hidden="1" x14ac:dyDescent="0.4">
      <c r="A1393" s="113" t="s">
        <v>750</v>
      </c>
      <c r="B1393" s="113" t="s">
        <v>751</v>
      </c>
      <c r="C1393" s="113" t="s">
        <v>751</v>
      </c>
      <c r="D1393" s="112" t="b">
        <f t="shared" si="21"/>
        <v>1</v>
      </c>
      <c r="E1393" s="113" t="s">
        <v>3106</v>
      </c>
      <c r="F1393" s="113" t="s">
        <v>1160</v>
      </c>
      <c r="G1393" s="113" t="s">
        <v>1246</v>
      </c>
      <c r="H1393" s="113" t="s">
        <v>3107</v>
      </c>
      <c r="I1393" s="113" t="s">
        <v>4810</v>
      </c>
      <c r="J1393" s="113" t="s">
        <v>1160</v>
      </c>
      <c r="K1393" s="113" t="s">
        <v>1246</v>
      </c>
      <c r="L1393" s="113" t="s">
        <v>3107</v>
      </c>
      <c r="M1393" s="113" t="s">
        <v>2089</v>
      </c>
      <c r="N1393" s="113" t="s">
        <v>3108</v>
      </c>
      <c r="O1393" s="113" t="s">
        <v>3154</v>
      </c>
      <c r="P1393" s="113" t="s">
        <v>3155</v>
      </c>
      <c r="Q1393" s="113" t="s">
        <v>3106</v>
      </c>
      <c r="R1393" s="113" t="s">
        <v>5576</v>
      </c>
      <c r="S1393" s="114">
        <v>42177</v>
      </c>
      <c r="U1393" s="114">
        <v>42179.587720868098</v>
      </c>
      <c r="V1393" s="113" t="s">
        <v>4812</v>
      </c>
      <c r="W1393" s="113" t="s">
        <v>4813</v>
      </c>
      <c r="X1393" s="112" t="b">
        <v>1</v>
      </c>
    </row>
    <row r="1394" spans="1:25" ht="14.6" hidden="1" x14ac:dyDescent="0.4">
      <c r="A1394" s="113" t="s">
        <v>762</v>
      </c>
      <c r="B1394" s="113" t="s">
        <v>763</v>
      </c>
      <c r="C1394" s="113" t="s">
        <v>763</v>
      </c>
      <c r="D1394" s="112" t="b">
        <f t="shared" si="21"/>
        <v>1</v>
      </c>
      <c r="E1394" s="113" t="s">
        <v>3106</v>
      </c>
      <c r="F1394" s="113" t="s">
        <v>1160</v>
      </c>
      <c r="G1394" s="113" t="s">
        <v>1161</v>
      </c>
      <c r="H1394" s="113" t="s">
        <v>3132</v>
      </c>
      <c r="I1394" s="113" t="s">
        <v>5086</v>
      </c>
      <c r="J1394" s="113" t="s">
        <v>1160</v>
      </c>
      <c r="K1394" s="113" t="s">
        <v>1161</v>
      </c>
      <c r="L1394" s="113" t="s">
        <v>3132</v>
      </c>
      <c r="M1394" s="113" t="s">
        <v>2095</v>
      </c>
      <c r="N1394" s="113" t="s">
        <v>3108</v>
      </c>
      <c r="O1394" s="113" t="s">
        <v>2714</v>
      </c>
      <c r="P1394" s="113" t="s">
        <v>3155</v>
      </c>
      <c r="Q1394" s="113" t="s">
        <v>3106</v>
      </c>
      <c r="R1394" s="113" t="s">
        <v>5577</v>
      </c>
      <c r="S1394" s="114">
        <v>42163</v>
      </c>
      <c r="U1394" s="114">
        <v>42164.479731909698</v>
      </c>
      <c r="V1394" s="113" t="s">
        <v>5088</v>
      </c>
      <c r="W1394" s="113" t="s">
        <v>5089</v>
      </c>
      <c r="X1394" s="112" t="b">
        <v>1</v>
      </c>
    </row>
    <row r="1395" spans="1:25" ht="14.6" hidden="1" x14ac:dyDescent="0.4">
      <c r="A1395" s="113" t="s">
        <v>867</v>
      </c>
      <c r="B1395" s="113" t="s">
        <v>868</v>
      </c>
      <c r="C1395" s="113" t="s">
        <v>868</v>
      </c>
      <c r="D1395" s="112" t="b">
        <f t="shared" si="21"/>
        <v>1</v>
      </c>
      <c r="E1395" s="113" t="s">
        <v>3106</v>
      </c>
      <c r="F1395" s="113" t="s">
        <v>1160</v>
      </c>
      <c r="G1395" s="113" t="s">
        <v>1163</v>
      </c>
      <c r="H1395" s="113" t="s">
        <v>3230</v>
      </c>
      <c r="I1395" s="113" t="s">
        <v>5265</v>
      </c>
      <c r="J1395" s="113" t="s">
        <v>1160</v>
      </c>
      <c r="K1395" s="113" t="s">
        <v>1161</v>
      </c>
      <c r="L1395" s="113" t="s">
        <v>3132</v>
      </c>
      <c r="M1395" s="113" t="s">
        <v>2173</v>
      </c>
      <c r="N1395" s="113" t="s">
        <v>3108</v>
      </c>
      <c r="O1395" s="113" t="s">
        <v>3154</v>
      </c>
      <c r="P1395" s="113" t="s">
        <v>3155</v>
      </c>
      <c r="Q1395" s="113" t="s">
        <v>3106</v>
      </c>
      <c r="R1395" s="113" t="s">
        <v>5578</v>
      </c>
      <c r="S1395" s="114">
        <v>42118</v>
      </c>
      <c r="U1395" s="114">
        <v>42118.664248148103</v>
      </c>
      <c r="V1395" s="113"/>
      <c r="W1395" s="113" t="s">
        <v>5267</v>
      </c>
      <c r="X1395" s="112" t="b">
        <v>1</v>
      </c>
    </row>
    <row r="1396" spans="1:25" ht="14.6" hidden="1" x14ac:dyDescent="0.4">
      <c r="A1396" s="113" t="s">
        <v>867</v>
      </c>
      <c r="B1396" s="113" t="s">
        <v>868</v>
      </c>
      <c r="C1396" s="113" t="s">
        <v>868</v>
      </c>
      <c r="D1396" s="112" t="b">
        <f t="shared" si="21"/>
        <v>1</v>
      </c>
      <c r="E1396" s="113" t="s">
        <v>3106</v>
      </c>
      <c r="F1396" s="113" t="s">
        <v>1160</v>
      </c>
      <c r="G1396" s="113" t="s">
        <v>1163</v>
      </c>
      <c r="H1396" s="113" t="s">
        <v>3230</v>
      </c>
      <c r="I1396" s="113" t="s">
        <v>5265</v>
      </c>
      <c r="J1396" s="113" t="s">
        <v>1160</v>
      </c>
      <c r="K1396" s="113" t="s">
        <v>1161</v>
      </c>
      <c r="L1396" s="113" t="s">
        <v>3132</v>
      </c>
      <c r="M1396" s="113" t="s">
        <v>2173</v>
      </c>
      <c r="N1396" s="113" t="s">
        <v>3108</v>
      </c>
      <c r="O1396" s="113" t="s">
        <v>2714</v>
      </c>
      <c r="P1396" s="113" t="s">
        <v>3155</v>
      </c>
      <c r="Q1396" s="113" t="s">
        <v>3106</v>
      </c>
      <c r="R1396" s="113" t="s">
        <v>5579</v>
      </c>
      <c r="S1396" s="114">
        <v>42118</v>
      </c>
      <c r="U1396" s="114">
        <v>42118.661108449101</v>
      </c>
      <c r="V1396" s="113"/>
      <c r="W1396" s="113" t="s">
        <v>5267</v>
      </c>
      <c r="X1396" s="112" t="b">
        <v>1</v>
      </c>
    </row>
    <row r="1397" spans="1:25" ht="14.6" hidden="1" x14ac:dyDescent="0.4">
      <c r="A1397" s="113" t="s">
        <v>245</v>
      </c>
      <c r="B1397" s="113" t="s">
        <v>246</v>
      </c>
      <c r="C1397" s="113" t="s">
        <v>246</v>
      </c>
      <c r="D1397" s="112" t="b">
        <f t="shared" si="21"/>
        <v>1</v>
      </c>
      <c r="E1397" s="113" t="s">
        <v>3106</v>
      </c>
      <c r="F1397" s="113" t="s">
        <v>1160</v>
      </c>
      <c r="G1397" s="113" t="s">
        <v>1246</v>
      </c>
      <c r="H1397" s="113" t="s">
        <v>3107</v>
      </c>
      <c r="I1397" s="113" t="s">
        <v>3127</v>
      </c>
      <c r="J1397" s="113" t="s">
        <v>1160</v>
      </c>
      <c r="K1397" s="113" t="s">
        <v>1166</v>
      </c>
      <c r="L1397" s="113" t="s">
        <v>3128</v>
      </c>
      <c r="M1397" s="113" t="s">
        <v>1441</v>
      </c>
      <c r="N1397" s="113" t="s">
        <v>3108</v>
      </c>
      <c r="O1397" s="113" t="s">
        <v>2714</v>
      </c>
      <c r="P1397" s="113" t="s">
        <v>3155</v>
      </c>
      <c r="Q1397" s="113" t="s">
        <v>3106</v>
      </c>
      <c r="R1397" s="113" t="s">
        <v>5580</v>
      </c>
      <c r="S1397" s="114">
        <v>42114</v>
      </c>
      <c r="U1397" s="114">
        <v>42118.632953506902</v>
      </c>
      <c r="V1397" s="113" t="s">
        <v>3130</v>
      </c>
      <c r="W1397" s="113" t="s">
        <v>3131</v>
      </c>
      <c r="X1397" s="112" t="b">
        <v>1</v>
      </c>
    </row>
    <row r="1398" spans="1:25" ht="14.6" hidden="1" x14ac:dyDescent="0.4">
      <c r="A1398" s="113" t="s">
        <v>245</v>
      </c>
      <c r="B1398" s="113" t="s">
        <v>246</v>
      </c>
      <c r="C1398" s="113" t="s">
        <v>246</v>
      </c>
      <c r="D1398" s="112" t="b">
        <f t="shared" si="21"/>
        <v>1</v>
      </c>
      <c r="E1398" s="113" t="s">
        <v>3106</v>
      </c>
      <c r="F1398" s="113" t="s">
        <v>1160</v>
      </c>
      <c r="G1398" s="113" t="s">
        <v>1246</v>
      </c>
      <c r="H1398" s="113" t="s">
        <v>3107</v>
      </c>
      <c r="I1398" s="113" t="s">
        <v>3127</v>
      </c>
      <c r="J1398" s="113" t="s">
        <v>1160</v>
      </c>
      <c r="K1398" s="113" t="s">
        <v>1166</v>
      </c>
      <c r="L1398" s="113" t="s">
        <v>3128</v>
      </c>
      <c r="M1398" s="113" t="s">
        <v>1441</v>
      </c>
      <c r="N1398" s="113" t="s">
        <v>3108</v>
      </c>
      <c r="O1398" s="113" t="s">
        <v>3154</v>
      </c>
      <c r="P1398" s="113" t="s">
        <v>3155</v>
      </c>
      <c r="Q1398" s="113" t="s">
        <v>3106</v>
      </c>
      <c r="R1398" s="113" t="s">
        <v>5546</v>
      </c>
      <c r="S1398" s="114">
        <v>42114</v>
      </c>
      <c r="U1398" s="114">
        <v>42118.551897916703</v>
      </c>
      <c r="V1398" s="113" t="s">
        <v>3130</v>
      </c>
      <c r="W1398" s="113" t="s">
        <v>3131</v>
      </c>
      <c r="X1398" s="112" t="b">
        <v>1</v>
      </c>
    </row>
    <row r="1399" spans="1:25" ht="14.6" hidden="1" x14ac:dyDescent="0.4">
      <c r="A1399" s="113" t="s">
        <v>90</v>
      </c>
      <c r="B1399" s="113" t="s">
        <v>91</v>
      </c>
      <c r="C1399" s="113" t="s">
        <v>91</v>
      </c>
      <c r="D1399" s="112" t="b">
        <f t="shared" si="21"/>
        <v>1</v>
      </c>
      <c r="E1399" s="113" t="s">
        <v>3106</v>
      </c>
      <c r="F1399" s="113" t="s">
        <v>1160</v>
      </c>
      <c r="G1399" s="113" t="s">
        <v>1183</v>
      </c>
      <c r="H1399" s="113" t="s">
        <v>3113</v>
      </c>
      <c r="I1399" s="113" t="s">
        <v>4986</v>
      </c>
      <c r="J1399" s="113" t="s">
        <v>1160</v>
      </c>
      <c r="K1399" s="113" t="s">
        <v>1183</v>
      </c>
      <c r="L1399" s="113" t="s">
        <v>3113</v>
      </c>
      <c r="M1399" s="113" t="s">
        <v>1263</v>
      </c>
      <c r="N1399" s="113" t="s">
        <v>3108</v>
      </c>
      <c r="O1399" s="113" t="s">
        <v>3154</v>
      </c>
      <c r="P1399" s="113" t="s">
        <v>3155</v>
      </c>
      <c r="Q1399" s="113" t="s">
        <v>3106</v>
      </c>
      <c r="R1399" s="113" t="s">
        <v>5581</v>
      </c>
      <c r="S1399" s="114">
        <v>42117</v>
      </c>
      <c r="U1399" s="114">
        <v>42117.679529629597</v>
      </c>
      <c r="V1399" s="113" t="s">
        <v>4988</v>
      </c>
      <c r="W1399" s="113" t="s">
        <v>4989</v>
      </c>
      <c r="X1399" s="112" t="b">
        <v>1</v>
      </c>
    </row>
    <row r="1400" spans="1:25" ht="14.6" hidden="1" x14ac:dyDescent="0.4">
      <c r="A1400" s="113" t="s">
        <v>383</v>
      </c>
      <c r="B1400" s="113" t="s">
        <v>384</v>
      </c>
      <c r="C1400" s="113" t="s">
        <v>384</v>
      </c>
      <c r="D1400" s="112" t="b">
        <f t="shared" si="21"/>
        <v>1</v>
      </c>
      <c r="E1400" s="113" t="s">
        <v>3106</v>
      </c>
      <c r="F1400" s="113" t="s">
        <v>1591</v>
      </c>
      <c r="G1400" s="113" t="s">
        <v>1592</v>
      </c>
      <c r="H1400" s="113" t="s">
        <v>3713</v>
      </c>
      <c r="I1400" s="113" t="s">
        <v>1594</v>
      </c>
      <c r="J1400" s="113" t="s">
        <v>1591</v>
      </c>
      <c r="K1400" s="113" t="s">
        <v>1592</v>
      </c>
      <c r="L1400" s="113" t="s">
        <v>3713</v>
      </c>
      <c r="M1400" s="113" t="s">
        <v>1594</v>
      </c>
      <c r="N1400" s="113" t="s">
        <v>3108</v>
      </c>
      <c r="O1400" s="113" t="s">
        <v>3154</v>
      </c>
      <c r="P1400" s="113" t="s">
        <v>3155</v>
      </c>
      <c r="Q1400" s="113" t="s">
        <v>3106</v>
      </c>
      <c r="R1400" s="113" t="s">
        <v>5547</v>
      </c>
      <c r="S1400" s="114">
        <v>42095</v>
      </c>
      <c r="U1400" s="114">
        <v>42102.394798414403</v>
      </c>
      <c r="V1400" s="113" t="s">
        <v>5582</v>
      </c>
      <c r="W1400" s="113" t="s">
        <v>5583</v>
      </c>
      <c r="X1400" s="112" t="b">
        <v>1</v>
      </c>
    </row>
    <row r="1401" spans="1:25" ht="14.6" hidden="1" x14ac:dyDescent="0.4">
      <c r="A1401" s="113" t="s">
        <v>984</v>
      </c>
      <c r="B1401" s="113" t="s">
        <v>985</v>
      </c>
      <c r="C1401" s="113" t="s">
        <v>985</v>
      </c>
      <c r="D1401" s="112" t="b">
        <f t="shared" si="21"/>
        <v>1</v>
      </c>
      <c r="E1401" s="113" t="s">
        <v>3106</v>
      </c>
      <c r="F1401" s="113" t="s">
        <v>1258</v>
      </c>
      <c r="G1401" s="113" t="s">
        <v>1274</v>
      </c>
      <c r="H1401" s="113" t="s">
        <v>3521</v>
      </c>
      <c r="I1401" s="113" t="s">
        <v>3902</v>
      </c>
      <c r="J1401" s="113" t="s">
        <v>1258</v>
      </c>
      <c r="K1401" s="113" t="s">
        <v>1274</v>
      </c>
      <c r="L1401" s="113" t="s">
        <v>3521</v>
      </c>
      <c r="M1401" s="113" t="s">
        <v>2264</v>
      </c>
      <c r="N1401" s="113" t="s">
        <v>3108</v>
      </c>
      <c r="O1401" s="113" t="s">
        <v>3154</v>
      </c>
      <c r="P1401" s="113" t="s">
        <v>3155</v>
      </c>
      <c r="Q1401" s="113" t="s">
        <v>3106</v>
      </c>
      <c r="R1401" s="113" t="s">
        <v>5550</v>
      </c>
      <c r="S1401" s="114">
        <v>42083</v>
      </c>
      <c r="U1401" s="114">
        <v>42087.451799803202</v>
      </c>
      <c r="V1401" s="113" t="s">
        <v>3904</v>
      </c>
      <c r="W1401" s="113" t="s">
        <v>3905</v>
      </c>
      <c r="X1401" s="112" t="b">
        <v>0</v>
      </c>
      <c r="Y1401" s="129" t="s">
        <v>1101</v>
      </c>
    </row>
    <row r="1402" spans="1:25" ht="14.6" hidden="1" x14ac:dyDescent="0.4">
      <c r="A1402" s="113" t="s">
        <v>1005</v>
      </c>
      <c r="B1402" s="113" t="s">
        <v>1006</v>
      </c>
      <c r="C1402" s="113" t="s">
        <v>5584</v>
      </c>
      <c r="D1402" s="112" t="b">
        <f t="shared" si="21"/>
        <v>0</v>
      </c>
      <c r="E1402" s="113" t="s">
        <v>3106</v>
      </c>
      <c r="F1402" s="113" t="s">
        <v>1396</v>
      </c>
      <c r="G1402" s="113" t="s">
        <v>1397</v>
      </c>
      <c r="H1402" s="113" t="s">
        <v>3176</v>
      </c>
      <c r="I1402" s="113" t="s">
        <v>5585</v>
      </c>
      <c r="J1402" s="113" t="s">
        <v>1396</v>
      </c>
      <c r="K1402" s="113" t="s">
        <v>1397</v>
      </c>
      <c r="L1402" s="113" t="s">
        <v>3176</v>
      </c>
      <c r="M1402" s="113" t="s">
        <v>2281</v>
      </c>
      <c r="N1402" s="113" t="s">
        <v>3108</v>
      </c>
      <c r="O1402" s="113" t="s">
        <v>3154</v>
      </c>
      <c r="P1402" s="113" t="s">
        <v>3155</v>
      </c>
      <c r="Q1402" s="113" t="s">
        <v>3106</v>
      </c>
      <c r="R1402" s="113" t="s">
        <v>5552</v>
      </c>
      <c r="S1402" s="114">
        <v>42079</v>
      </c>
      <c r="U1402" s="114">
        <v>42079.4805015046</v>
      </c>
      <c r="V1402" s="113" t="s">
        <v>5586</v>
      </c>
      <c r="W1402" s="113" t="s">
        <v>5587</v>
      </c>
      <c r="X1402" s="112" t="b">
        <v>1</v>
      </c>
      <c r="Y1402" s="117" t="s">
        <v>1103</v>
      </c>
    </row>
    <row r="1403" spans="1:25" ht="14.6" hidden="1" x14ac:dyDescent="0.4">
      <c r="A1403" s="113" t="s">
        <v>637</v>
      </c>
      <c r="B1403" s="113" t="s">
        <v>644</v>
      </c>
      <c r="C1403" s="113" t="s">
        <v>3543</v>
      </c>
      <c r="D1403" s="112" t="b">
        <f t="shared" si="21"/>
        <v>0</v>
      </c>
      <c r="E1403" s="113" t="s">
        <v>3106</v>
      </c>
      <c r="F1403" s="113" t="s">
        <v>1160</v>
      </c>
      <c r="G1403" s="113" t="s">
        <v>1183</v>
      </c>
      <c r="H1403" s="113" t="s">
        <v>3113</v>
      </c>
      <c r="I1403" s="113" t="s">
        <v>3114</v>
      </c>
      <c r="J1403" s="113" t="s">
        <v>1258</v>
      </c>
      <c r="K1403" s="113" t="s">
        <v>1338</v>
      </c>
      <c r="L1403" s="113" t="s">
        <v>3377</v>
      </c>
      <c r="M1403" s="113" t="s">
        <v>1834</v>
      </c>
      <c r="N1403" s="113" t="s">
        <v>3108</v>
      </c>
      <c r="O1403" s="113" t="s">
        <v>2714</v>
      </c>
      <c r="P1403" s="113" t="s">
        <v>3155</v>
      </c>
      <c r="Q1403" s="113" t="s">
        <v>3106</v>
      </c>
      <c r="R1403" s="113" t="s">
        <v>5588</v>
      </c>
      <c r="S1403" s="114">
        <v>42037</v>
      </c>
      <c r="U1403" s="114">
        <v>42039.402871759303</v>
      </c>
      <c r="V1403" s="113" t="s">
        <v>3257</v>
      </c>
      <c r="W1403" s="113" t="s">
        <v>3258</v>
      </c>
      <c r="X1403" s="112" t="b">
        <v>0</v>
      </c>
      <c r="Y1403" s="112" t="s">
        <v>1054</v>
      </c>
    </row>
    <row r="1404" spans="1:25" ht="14.6" hidden="1" x14ac:dyDescent="0.4">
      <c r="A1404" s="113" t="s">
        <v>637</v>
      </c>
      <c r="B1404" s="113" t="s">
        <v>647</v>
      </c>
      <c r="C1404" s="113" t="s">
        <v>3543</v>
      </c>
      <c r="D1404" s="112" t="b">
        <f t="shared" si="21"/>
        <v>0</v>
      </c>
      <c r="E1404" s="113" t="s">
        <v>3106</v>
      </c>
      <c r="F1404" s="113" t="s">
        <v>1160</v>
      </c>
      <c r="G1404" s="113" t="s">
        <v>1183</v>
      </c>
      <c r="H1404" s="113" t="s">
        <v>3113</v>
      </c>
      <c r="I1404" s="113" t="s">
        <v>3114</v>
      </c>
      <c r="J1404" s="113" t="s">
        <v>1452</v>
      </c>
      <c r="K1404" s="113" t="s">
        <v>1453</v>
      </c>
      <c r="L1404" s="113" t="s">
        <v>3143</v>
      </c>
      <c r="M1404" s="113" t="s">
        <v>1832</v>
      </c>
      <c r="N1404" s="113" t="s">
        <v>3108</v>
      </c>
      <c r="O1404" s="113" t="s">
        <v>2714</v>
      </c>
      <c r="P1404" s="113" t="s">
        <v>3155</v>
      </c>
      <c r="Q1404" s="113" t="s">
        <v>3106</v>
      </c>
      <c r="R1404" s="113" t="s">
        <v>5588</v>
      </c>
      <c r="S1404" s="114">
        <v>42037</v>
      </c>
      <c r="U1404" s="114">
        <v>42039.402871759303</v>
      </c>
      <c r="V1404" s="113" t="s">
        <v>3257</v>
      </c>
      <c r="W1404" s="113" t="s">
        <v>3258</v>
      </c>
      <c r="X1404" s="112" t="b">
        <v>0</v>
      </c>
      <c r="Y1404" s="112" t="s">
        <v>1054</v>
      </c>
    </row>
    <row r="1405" spans="1:25" ht="14.6" hidden="1" x14ac:dyDescent="0.4">
      <c r="A1405" s="113" t="s">
        <v>637</v>
      </c>
      <c r="B1405" s="113" t="s">
        <v>646</v>
      </c>
      <c r="C1405" s="113" t="s">
        <v>3543</v>
      </c>
      <c r="D1405" s="112" t="b">
        <f t="shared" si="21"/>
        <v>0</v>
      </c>
      <c r="E1405" s="113" t="s">
        <v>3106</v>
      </c>
      <c r="F1405" s="113" t="s">
        <v>1160</v>
      </c>
      <c r="G1405" s="113" t="s">
        <v>1183</v>
      </c>
      <c r="H1405" s="113" t="s">
        <v>3113</v>
      </c>
      <c r="I1405" s="113" t="s">
        <v>3114</v>
      </c>
      <c r="J1405" s="113" t="s">
        <v>1160</v>
      </c>
      <c r="K1405" s="113" t="s">
        <v>1183</v>
      </c>
      <c r="L1405" s="113" t="s">
        <v>3113</v>
      </c>
      <c r="M1405" s="113" t="s">
        <v>1846</v>
      </c>
      <c r="N1405" s="113" t="s">
        <v>3108</v>
      </c>
      <c r="O1405" s="113" t="s">
        <v>2714</v>
      </c>
      <c r="P1405" s="113" t="s">
        <v>3155</v>
      </c>
      <c r="Q1405" s="113" t="s">
        <v>3106</v>
      </c>
      <c r="R1405" s="113" t="s">
        <v>5588</v>
      </c>
      <c r="S1405" s="114">
        <v>42037</v>
      </c>
      <c r="U1405" s="114">
        <v>42039.402871759303</v>
      </c>
      <c r="V1405" s="113" t="s">
        <v>3257</v>
      </c>
      <c r="W1405" s="113" t="s">
        <v>3258</v>
      </c>
      <c r="X1405" s="112" t="b">
        <v>0</v>
      </c>
      <c r="Y1405" s="112" t="s">
        <v>1054</v>
      </c>
    </row>
    <row r="1406" spans="1:25" ht="14.6" hidden="1" x14ac:dyDescent="0.4">
      <c r="A1406" s="113" t="s">
        <v>637</v>
      </c>
      <c r="B1406" s="113" t="s">
        <v>646</v>
      </c>
      <c r="C1406" s="113" t="s">
        <v>3543</v>
      </c>
      <c r="D1406" s="112" t="b">
        <f t="shared" si="21"/>
        <v>0</v>
      </c>
      <c r="E1406" s="113" t="s">
        <v>3106</v>
      </c>
      <c r="F1406" s="113" t="s">
        <v>1160</v>
      </c>
      <c r="G1406" s="113" t="s">
        <v>1183</v>
      </c>
      <c r="H1406" s="113" t="s">
        <v>3113</v>
      </c>
      <c r="I1406" s="113" t="s">
        <v>3114</v>
      </c>
      <c r="J1406" s="113" t="s">
        <v>1160</v>
      </c>
      <c r="K1406" s="113" t="s">
        <v>1183</v>
      </c>
      <c r="L1406" s="113" t="s">
        <v>3113</v>
      </c>
      <c r="M1406" s="113" t="s">
        <v>1846</v>
      </c>
      <c r="N1406" s="113" t="s">
        <v>3108</v>
      </c>
      <c r="O1406" s="113" t="s">
        <v>3154</v>
      </c>
      <c r="P1406" s="113" t="s">
        <v>3155</v>
      </c>
      <c r="Q1406" s="113" t="s">
        <v>3106</v>
      </c>
      <c r="R1406" s="113" t="s">
        <v>5555</v>
      </c>
      <c r="S1406" s="114">
        <v>42037</v>
      </c>
      <c r="U1406" s="114">
        <v>42038.721391516199</v>
      </c>
      <c r="V1406" s="113" t="s">
        <v>3257</v>
      </c>
      <c r="W1406" s="113" t="s">
        <v>3258</v>
      </c>
      <c r="X1406" s="112" t="b">
        <v>0</v>
      </c>
      <c r="Y1406" s="112" t="s">
        <v>1054</v>
      </c>
    </row>
    <row r="1407" spans="1:25" ht="14.6" hidden="1" x14ac:dyDescent="0.4">
      <c r="A1407" s="113" t="s">
        <v>637</v>
      </c>
      <c r="B1407" s="113" t="s">
        <v>647</v>
      </c>
      <c r="C1407" s="113" t="s">
        <v>3543</v>
      </c>
      <c r="D1407" s="112" t="b">
        <f t="shared" si="21"/>
        <v>0</v>
      </c>
      <c r="E1407" s="113" t="s">
        <v>3106</v>
      </c>
      <c r="F1407" s="113" t="s">
        <v>1160</v>
      </c>
      <c r="G1407" s="113" t="s">
        <v>1183</v>
      </c>
      <c r="H1407" s="113" t="s">
        <v>3113</v>
      </c>
      <c r="I1407" s="113" t="s">
        <v>3114</v>
      </c>
      <c r="J1407" s="113" t="s">
        <v>1452</v>
      </c>
      <c r="K1407" s="113" t="s">
        <v>1453</v>
      </c>
      <c r="L1407" s="113" t="s">
        <v>3143</v>
      </c>
      <c r="M1407" s="113" t="s">
        <v>1832</v>
      </c>
      <c r="N1407" s="113" t="s">
        <v>3108</v>
      </c>
      <c r="O1407" s="113" t="s">
        <v>3154</v>
      </c>
      <c r="P1407" s="113" t="s">
        <v>3155</v>
      </c>
      <c r="Q1407" s="113" t="s">
        <v>3106</v>
      </c>
      <c r="R1407" s="113" t="s">
        <v>5555</v>
      </c>
      <c r="S1407" s="114">
        <v>42037</v>
      </c>
      <c r="U1407" s="114">
        <v>42038.721391516199</v>
      </c>
      <c r="V1407" s="113" t="s">
        <v>3257</v>
      </c>
      <c r="W1407" s="113" t="s">
        <v>3258</v>
      </c>
      <c r="X1407" s="112" t="b">
        <v>0</v>
      </c>
      <c r="Y1407" s="112" t="s">
        <v>1054</v>
      </c>
    </row>
    <row r="1408" spans="1:25" ht="14.6" hidden="1" x14ac:dyDescent="0.4">
      <c r="A1408" s="113" t="s">
        <v>637</v>
      </c>
      <c r="B1408" s="113" t="s">
        <v>644</v>
      </c>
      <c r="C1408" s="113" t="s">
        <v>3543</v>
      </c>
      <c r="D1408" s="112" t="b">
        <f t="shared" si="21"/>
        <v>0</v>
      </c>
      <c r="E1408" s="113" t="s">
        <v>3106</v>
      </c>
      <c r="F1408" s="113" t="s">
        <v>1160</v>
      </c>
      <c r="G1408" s="113" t="s">
        <v>1183</v>
      </c>
      <c r="H1408" s="113" t="s">
        <v>3113</v>
      </c>
      <c r="I1408" s="113" t="s">
        <v>3114</v>
      </c>
      <c r="J1408" s="113" t="s">
        <v>1258</v>
      </c>
      <c r="K1408" s="113" t="s">
        <v>1338</v>
      </c>
      <c r="L1408" s="113" t="s">
        <v>3377</v>
      </c>
      <c r="M1408" s="113" t="s">
        <v>1834</v>
      </c>
      <c r="N1408" s="113" t="s">
        <v>3108</v>
      </c>
      <c r="O1408" s="113" t="s">
        <v>3154</v>
      </c>
      <c r="P1408" s="113" t="s">
        <v>3155</v>
      </c>
      <c r="Q1408" s="113" t="s">
        <v>3106</v>
      </c>
      <c r="R1408" s="113" t="s">
        <v>5555</v>
      </c>
      <c r="S1408" s="114">
        <v>42037</v>
      </c>
      <c r="U1408" s="114">
        <v>42038.721391516199</v>
      </c>
      <c r="V1408" s="113" t="s">
        <v>3257</v>
      </c>
      <c r="W1408" s="113" t="s">
        <v>3258</v>
      </c>
      <c r="X1408" s="112" t="b">
        <v>0</v>
      </c>
      <c r="Y1408" s="112" t="s">
        <v>1054</v>
      </c>
    </row>
    <row r="1409" spans="1:25" ht="14.6" hidden="1" x14ac:dyDescent="0.4">
      <c r="A1409" s="113" t="s">
        <v>774</v>
      </c>
      <c r="B1409" s="113" t="s">
        <v>776</v>
      </c>
      <c r="C1409" s="113" t="s">
        <v>776</v>
      </c>
      <c r="D1409" s="112" t="b">
        <f t="shared" si="21"/>
        <v>1</v>
      </c>
      <c r="E1409" s="113" t="s">
        <v>3106</v>
      </c>
      <c r="F1409" s="113" t="s">
        <v>1160</v>
      </c>
      <c r="G1409" s="113" t="s">
        <v>1161</v>
      </c>
      <c r="H1409" s="113" t="s">
        <v>3132</v>
      </c>
      <c r="I1409" s="113" t="s">
        <v>4641</v>
      </c>
      <c r="J1409" s="113" t="s">
        <v>1196</v>
      </c>
      <c r="K1409" s="113" t="s">
        <v>1657</v>
      </c>
      <c r="L1409" s="113" t="s">
        <v>3124</v>
      </c>
      <c r="M1409" s="113" t="s">
        <v>2106</v>
      </c>
      <c r="N1409" s="113" t="s">
        <v>3108</v>
      </c>
      <c r="O1409" s="113" t="s">
        <v>3154</v>
      </c>
      <c r="P1409" s="113" t="s">
        <v>3155</v>
      </c>
      <c r="Q1409" s="113" t="s">
        <v>3106</v>
      </c>
      <c r="R1409" s="113" t="s">
        <v>5589</v>
      </c>
      <c r="S1409" s="114">
        <v>42017</v>
      </c>
      <c r="U1409" s="114">
        <v>42018.4908699074</v>
      </c>
      <c r="V1409" s="113" t="s">
        <v>4643</v>
      </c>
      <c r="W1409" s="113" t="s">
        <v>4644</v>
      </c>
      <c r="X1409" s="112" t="b">
        <v>1</v>
      </c>
    </row>
    <row r="1410" spans="1:25" ht="14.6" hidden="1" x14ac:dyDescent="0.4">
      <c r="A1410" s="113" t="s">
        <v>774</v>
      </c>
      <c r="B1410" s="113" t="s">
        <v>775</v>
      </c>
      <c r="C1410" s="113" t="s">
        <v>776</v>
      </c>
      <c r="D1410" s="112" t="b">
        <f t="shared" si="21"/>
        <v>0</v>
      </c>
      <c r="E1410" s="113" t="s">
        <v>3106</v>
      </c>
      <c r="F1410" s="113" t="s">
        <v>1160</v>
      </c>
      <c r="G1410" s="113" t="s">
        <v>1161</v>
      </c>
      <c r="H1410" s="113" t="s">
        <v>3132</v>
      </c>
      <c r="I1410" s="113" t="s">
        <v>4641</v>
      </c>
      <c r="J1410" s="113" t="s">
        <v>1196</v>
      </c>
      <c r="K1410" s="113" t="s">
        <v>1595</v>
      </c>
      <c r="L1410" s="113" t="s">
        <v>3515</v>
      </c>
      <c r="M1410" s="113" t="s">
        <v>2105</v>
      </c>
      <c r="N1410" s="113" t="s">
        <v>3108</v>
      </c>
      <c r="O1410" s="113" t="s">
        <v>3154</v>
      </c>
      <c r="P1410" s="113" t="s">
        <v>3155</v>
      </c>
      <c r="Q1410" s="113" t="s">
        <v>3106</v>
      </c>
      <c r="R1410" s="113" t="s">
        <v>5589</v>
      </c>
      <c r="S1410" s="114">
        <v>42017</v>
      </c>
      <c r="U1410" s="114">
        <v>42018.4908699074</v>
      </c>
      <c r="V1410" s="113" t="s">
        <v>4643</v>
      </c>
      <c r="W1410" s="113" t="s">
        <v>4644</v>
      </c>
      <c r="X1410" s="112" t="b">
        <v>0</v>
      </c>
      <c r="Y1410" s="117"/>
    </row>
    <row r="1411" spans="1:25" ht="14.6" hidden="1" x14ac:dyDescent="0.4">
      <c r="A1411" s="113" t="s">
        <v>774</v>
      </c>
      <c r="B1411" s="113" t="s">
        <v>776</v>
      </c>
      <c r="C1411" s="113" t="s">
        <v>776</v>
      </c>
      <c r="D1411" s="112" t="b">
        <f t="shared" ref="D1411:D1474" si="22">B1411=C1411</f>
        <v>1</v>
      </c>
      <c r="E1411" s="113" t="s">
        <v>3106</v>
      </c>
      <c r="F1411" s="113" t="s">
        <v>1160</v>
      </c>
      <c r="G1411" s="113" t="s">
        <v>1161</v>
      </c>
      <c r="H1411" s="113" t="s">
        <v>3132</v>
      </c>
      <c r="I1411" s="113" t="s">
        <v>4641</v>
      </c>
      <c r="J1411" s="113" t="s">
        <v>1196</v>
      </c>
      <c r="K1411" s="113" t="s">
        <v>1657</v>
      </c>
      <c r="L1411" s="113" t="s">
        <v>3124</v>
      </c>
      <c r="M1411" s="113" t="s">
        <v>2106</v>
      </c>
      <c r="N1411" s="113" t="s">
        <v>3108</v>
      </c>
      <c r="O1411" s="113" t="s">
        <v>2714</v>
      </c>
      <c r="P1411" s="113" t="s">
        <v>3155</v>
      </c>
      <c r="Q1411" s="113" t="s">
        <v>3106</v>
      </c>
      <c r="R1411" s="113" t="s">
        <v>5590</v>
      </c>
      <c r="S1411" s="114">
        <v>42017</v>
      </c>
      <c r="U1411" s="114">
        <v>42018.467833414397</v>
      </c>
      <c r="V1411" s="113" t="s">
        <v>4643</v>
      </c>
      <c r="W1411" s="113" t="s">
        <v>4644</v>
      </c>
      <c r="X1411" s="112" t="b">
        <v>1</v>
      </c>
    </row>
    <row r="1412" spans="1:25" ht="14.6" hidden="1" x14ac:dyDescent="0.4">
      <c r="A1412" s="113" t="s">
        <v>774</v>
      </c>
      <c r="B1412" s="113" t="s">
        <v>775</v>
      </c>
      <c r="C1412" s="113" t="s">
        <v>776</v>
      </c>
      <c r="D1412" s="112" t="b">
        <f t="shared" si="22"/>
        <v>0</v>
      </c>
      <c r="E1412" s="113" t="s">
        <v>3106</v>
      </c>
      <c r="F1412" s="113" t="s">
        <v>1160</v>
      </c>
      <c r="G1412" s="113" t="s">
        <v>1161</v>
      </c>
      <c r="H1412" s="113" t="s">
        <v>3132</v>
      </c>
      <c r="I1412" s="113" t="s">
        <v>4641</v>
      </c>
      <c r="J1412" s="113" t="s">
        <v>1196</v>
      </c>
      <c r="K1412" s="113" t="s">
        <v>1595</v>
      </c>
      <c r="L1412" s="113" t="s">
        <v>3515</v>
      </c>
      <c r="M1412" s="113" t="s">
        <v>2105</v>
      </c>
      <c r="N1412" s="113" t="s">
        <v>3108</v>
      </c>
      <c r="O1412" s="113" t="s">
        <v>2714</v>
      </c>
      <c r="P1412" s="113" t="s">
        <v>3155</v>
      </c>
      <c r="Q1412" s="113" t="s">
        <v>3106</v>
      </c>
      <c r="R1412" s="113" t="s">
        <v>5590</v>
      </c>
      <c r="S1412" s="114">
        <v>42017</v>
      </c>
      <c r="U1412" s="114">
        <v>42018.467833414397</v>
      </c>
      <c r="V1412" s="113" t="s">
        <v>4643</v>
      </c>
      <c r="W1412" s="113" t="s">
        <v>4644</v>
      </c>
      <c r="X1412" s="112" t="b">
        <v>0</v>
      </c>
      <c r="Y1412" s="117"/>
    </row>
    <row r="1413" spans="1:25" ht="14.6" hidden="1" x14ac:dyDescent="0.4">
      <c r="A1413" s="113" t="s">
        <v>596</v>
      </c>
      <c r="B1413" s="113" t="s">
        <v>597</v>
      </c>
      <c r="C1413" s="113" t="s">
        <v>597</v>
      </c>
      <c r="D1413" s="112" t="b">
        <f t="shared" si="22"/>
        <v>1</v>
      </c>
      <c r="E1413" s="113" t="s">
        <v>3106</v>
      </c>
      <c r="F1413" s="113" t="s">
        <v>1160</v>
      </c>
      <c r="G1413" s="113" t="s">
        <v>1183</v>
      </c>
      <c r="H1413" s="113" t="s">
        <v>3113</v>
      </c>
      <c r="I1413" s="113" t="s">
        <v>1791</v>
      </c>
      <c r="J1413" s="113" t="s">
        <v>1160</v>
      </c>
      <c r="K1413" s="113" t="s">
        <v>1183</v>
      </c>
      <c r="L1413" s="113" t="s">
        <v>3113</v>
      </c>
      <c r="M1413" s="113" t="s">
        <v>1791</v>
      </c>
      <c r="N1413" s="113" t="s">
        <v>3108</v>
      </c>
      <c r="O1413" s="113" t="s">
        <v>3154</v>
      </c>
      <c r="P1413" s="113" t="s">
        <v>3155</v>
      </c>
      <c r="Q1413" s="113" t="s">
        <v>3106</v>
      </c>
      <c r="R1413" s="113" t="s">
        <v>5591</v>
      </c>
      <c r="S1413" s="114">
        <v>42017</v>
      </c>
      <c r="U1413" s="114">
        <v>42018.409740972202</v>
      </c>
      <c r="V1413" s="113" t="s">
        <v>4941</v>
      </c>
      <c r="W1413" s="113" t="s">
        <v>4942</v>
      </c>
      <c r="X1413" s="112" t="b">
        <v>1</v>
      </c>
      <c r="Y1413" s="112" t="s">
        <v>1054</v>
      </c>
    </row>
    <row r="1414" spans="1:25" ht="14.6" hidden="1" x14ac:dyDescent="0.4">
      <c r="A1414" s="113" t="s">
        <v>855</v>
      </c>
      <c r="B1414" s="113" t="s">
        <v>856</v>
      </c>
      <c r="C1414" s="113" t="s">
        <v>856</v>
      </c>
      <c r="D1414" s="112" t="b">
        <f t="shared" si="22"/>
        <v>1</v>
      </c>
      <c r="E1414" s="113" t="s">
        <v>3106</v>
      </c>
      <c r="F1414" s="113" t="s">
        <v>1160</v>
      </c>
      <c r="G1414" s="113" t="s">
        <v>1163</v>
      </c>
      <c r="H1414" s="113" t="s">
        <v>3230</v>
      </c>
      <c r="I1414" s="113" t="s">
        <v>5317</v>
      </c>
      <c r="J1414" s="113" t="s">
        <v>1160</v>
      </c>
      <c r="K1414" s="113" t="s">
        <v>1163</v>
      </c>
      <c r="L1414" s="113" t="s">
        <v>3230</v>
      </c>
      <c r="M1414" s="113" t="s">
        <v>2164</v>
      </c>
      <c r="N1414" s="113" t="s">
        <v>3108</v>
      </c>
      <c r="O1414" s="113" t="s">
        <v>3154</v>
      </c>
      <c r="P1414" s="113" t="s">
        <v>3155</v>
      </c>
      <c r="Q1414" s="113" t="s">
        <v>3106</v>
      </c>
      <c r="R1414" s="113" t="s">
        <v>5592</v>
      </c>
      <c r="S1414" s="114">
        <v>42004</v>
      </c>
      <c r="U1414" s="114">
        <v>42009.458577743098</v>
      </c>
      <c r="V1414" s="113" t="s">
        <v>5319</v>
      </c>
      <c r="W1414" s="113" t="s">
        <v>5320</v>
      </c>
      <c r="X1414" s="112" t="b">
        <v>1</v>
      </c>
    </row>
    <row r="1415" spans="1:25" ht="14.6" hidden="1" x14ac:dyDescent="0.4">
      <c r="A1415" s="113" t="s">
        <v>855</v>
      </c>
      <c r="B1415" s="113" t="s">
        <v>856</v>
      </c>
      <c r="C1415" s="113" t="s">
        <v>856</v>
      </c>
      <c r="D1415" s="112" t="b">
        <f t="shared" si="22"/>
        <v>1</v>
      </c>
      <c r="E1415" s="113" t="s">
        <v>3106</v>
      </c>
      <c r="F1415" s="113" t="s">
        <v>1160</v>
      </c>
      <c r="G1415" s="113" t="s">
        <v>1163</v>
      </c>
      <c r="H1415" s="113" t="s">
        <v>3230</v>
      </c>
      <c r="I1415" s="113" t="s">
        <v>5317</v>
      </c>
      <c r="J1415" s="113" t="s">
        <v>1160</v>
      </c>
      <c r="K1415" s="113" t="s">
        <v>1163</v>
      </c>
      <c r="L1415" s="113" t="s">
        <v>3230</v>
      </c>
      <c r="M1415" s="113" t="s">
        <v>2164</v>
      </c>
      <c r="N1415" s="113" t="s">
        <v>3108</v>
      </c>
      <c r="O1415" s="113" t="s">
        <v>2714</v>
      </c>
      <c r="P1415" s="113" t="s">
        <v>3155</v>
      </c>
      <c r="Q1415" s="113" t="s">
        <v>3106</v>
      </c>
      <c r="R1415" s="113" t="s">
        <v>5593</v>
      </c>
      <c r="S1415" s="114">
        <v>42004</v>
      </c>
      <c r="U1415" s="114">
        <v>42009.439929432898</v>
      </c>
      <c r="V1415" s="113" t="s">
        <v>5319</v>
      </c>
      <c r="W1415" s="113" t="s">
        <v>5320</v>
      </c>
      <c r="X1415" s="112" t="b">
        <v>1</v>
      </c>
    </row>
    <row r="1416" spans="1:25" ht="14.6" hidden="1" x14ac:dyDescent="0.4">
      <c r="A1416" s="113" t="s">
        <v>766</v>
      </c>
      <c r="B1416" s="113" t="s">
        <v>767</v>
      </c>
      <c r="C1416" s="113" t="s">
        <v>767</v>
      </c>
      <c r="D1416" s="112" t="b">
        <f t="shared" si="22"/>
        <v>1</v>
      </c>
      <c r="E1416" s="113" t="s">
        <v>3106</v>
      </c>
      <c r="F1416" s="113" t="s">
        <v>1160</v>
      </c>
      <c r="G1416" s="113" t="s">
        <v>1246</v>
      </c>
      <c r="H1416" s="113" t="s">
        <v>3107</v>
      </c>
      <c r="I1416" s="113" t="s">
        <v>4834</v>
      </c>
      <c r="J1416" s="113" t="s">
        <v>1160</v>
      </c>
      <c r="K1416" s="113" t="s">
        <v>1166</v>
      </c>
      <c r="L1416" s="113" t="s">
        <v>3128</v>
      </c>
      <c r="M1416" s="113" t="s">
        <v>2099</v>
      </c>
      <c r="N1416" s="113" t="s">
        <v>3108</v>
      </c>
      <c r="O1416" s="113" t="s">
        <v>3154</v>
      </c>
      <c r="P1416" s="113" t="s">
        <v>3155</v>
      </c>
      <c r="Q1416" s="113" t="s">
        <v>3106</v>
      </c>
      <c r="R1416" s="113" t="s">
        <v>5594</v>
      </c>
      <c r="S1416" s="114">
        <v>41996</v>
      </c>
      <c r="U1416" s="114">
        <v>41997.644684722203</v>
      </c>
      <c r="V1416" s="113" t="s">
        <v>4836</v>
      </c>
      <c r="W1416" s="113" t="s">
        <v>4837</v>
      </c>
      <c r="X1416" s="112" t="b">
        <v>0</v>
      </c>
      <c r="Y1416" s="117"/>
    </row>
    <row r="1417" spans="1:25" ht="14.6" hidden="1" x14ac:dyDescent="0.4">
      <c r="A1417" s="113" t="s">
        <v>79</v>
      </c>
      <c r="B1417" s="113" t="s">
        <v>80</v>
      </c>
      <c r="C1417" s="113" t="s">
        <v>5595</v>
      </c>
      <c r="D1417" s="112" t="b">
        <f t="shared" si="22"/>
        <v>0</v>
      </c>
      <c r="E1417" s="113" t="s">
        <v>3106</v>
      </c>
      <c r="F1417" s="113" t="s">
        <v>1160</v>
      </c>
      <c r="G1417" s="113" t="s">
        <v>1183</v>
      </c>
      <c r="H1417" s="113" t="s">
        <v>3113</v>
      </c>
      <c r="I1417" s="113" t="s">
        <v>1252</v>
      </c>
      <c r="J1417" s="113" t="s">
        <v>1160</v>
      </c>
      <c r="K1417" s="113" t="s">
        <v>1183</v>
      </c>
      <c r="L1417" s="113" t="s">
        <v>3113</v>
      </c>
      <c r="M1417" s="113" t="s">
        <v>1252</v>
      </c>
      <c r="N1417" s="113" t="s">
        <v>3108</v>
      </c>
      <c r="O1417" s="113" t="s">
        <v>3154</v>
      </c>
      <c r="P1417" s="113" t="s">
        <v>3155</v>
      </c>
      <c r="Q1417" s="113" t="s">
        <v>3106</v>
      </c>
      <c r="R1417" s="113" t="s">
        <v>5596</v>
      </c>
      <c r="S1417" s="114">
        <v>41990</v>
      </c>
      <c r="U1417" s="114">
        <v>41992.492952314802</v>
      </c>
      <c r="V1417" s="113" t="s">
        <v>5597</v>
      </c>
      <c r="W1417" s="113"/>
      <c r="X1417" s="112" t="b">
        <v>0</v>
      </c>
      <c r="Y1417" s="117"/>
    </row>
    <row r="1418" spans="1:25" ht="14.6" hidden="1" x14ac:dyDescent="0.4">
      <c r="A1418" s="113" t="s">
        <v>79</v>
      </c>
      <c r="B1418" s="113" t="s">
        <v>81</v>
      </c>
      <c r="C1418" s="113" t="s">
        <v>5595</v>
      </c>
      <c r="D1418" s="112" t="b">
        <f t="shared" si="22"/>
        <v>0</v>
      </c>
      <c r="E1418" s="113" t="s">
        <v>3106</v>
      </c>
      <c r="F1418" s="113" t="s">
        <v>1160</v>
      </c>
      <c r="G1418" s="113" t="s">
        <v>1183</v>
      </c>
      <c r="H1418" s="113" t="s">
        <v>3113</v>
      </c>
      <c r="I1418" s="113" t="s">
        <v>1252</v>
      </c>
      <c r="J1418" s="113" t="s">
        <v>1160</v>
      </c>
      <c r="K1418" s="113" t="s">
        <v>1253</v>
      </c>
      <c r="L1418" s="113" t="s">
        <v>3207</v>
      </c>
      <c r="M1418" s="113" t="s">
        <v>1254</v>
      </c>
      <c r="N1418" s="113" t="s">
        <v>3108</v>
      </c>
      <c r="O1418" s="113" t="s">
        <v>3154</v>
      </c>
      <c r="P1418" s="113" t="s">
        <v>3155</v>
      </c>
      <c r="Q1418" s="113" t="s">
        <v>3106</v>
      </c>
      <c r="R1418" s="113" t="s">
        <v>5596</v>
      </c>
      <c r="S1418" s="114">
        <v>41990</v>
      </c>
      <c r="U1418" s="114">
        <v>41992.492952314802</v>
      </c>
      <c r="V1418" s="113" t="s">
        <v>5597</v>
      </c>
      <c r="W1418" s="113"/>
      <c r="X1418" s="112" t="b">
        <v>0</v>
      </c>
      <c r="Y1418" s="117"/>
    </row>
    <row r="1419" spans="1:25" ht="14.6" hidden="1" x14ac:dyDescent="0.4">
      <c r="A1419" s="113" t="s">
        <v>1003</v>
      </c>
      <c r="B1419" s="113" t="s">
        <v>1004</v>
      </c>
      <c r="C1419" s="113" t="s">
        <v>5598</v>
      </c>
      <c r="D1419" s="112" t="b">
        <f t="shared" si="22"/>
        <v>0</v>
      </c>
      <c r="E1419" s="113" t="s">
        <v>3106</v>
      </c>
      <c r="F1419" s="113" t="s">
        <v>1396</v>
      </c>
      <c r="G1419" s="113" t="s">
        <v>1397</v>
      </c>
      <c r="H1419" s="113" t="s">
        <v>3176</v>
      </c>
      <c r="I1419" s="113" t="s">
        <v>5599</v>
      </c>
      <c r="J1419" s="113" t="s">
        <v>1396</v>
      </c>
      <c r="K1419" s="113" t="s">
        <v>1397</v>
      </c>
      <c r="L1419" s="113" t="s">
        <v>3176</v>
      </c>
      <c r="M1419" s="113" t="s">
        <v>2280</v>
      </c>
      <c r="N1419" s="113" t="s">
        <v>3108</v>
      </c>
      <c r="O1419" s="113" t="s">
        <v>3154</v>
      </c>
      <c r="P1419" s="113" t="s">
        <v>3155</v>
      </c>
      <c r="Q1419" s="113" t="s">
        <v>3106</v>
      </c>
      <c r="R1419" s="113" t="s">
        <v>5600</v>
      </c>
      <c r="S1419" s="114">
        <v>41988</v>
      </c>
      <c r="U1419" s="114">
        <v>41990.484117627297</v>
      </c>
      <c r="V1419" s="113" t="s">
        <v>5601</v>
      </c>
      <c r="W1419" s="113" t="s">
        <v>5602</v>
      </c>
      <c r="X1419" s="112" t="b">
        <v>1</v>
      </c>
    </row>
    <row r="1420" spans="1:25" ht="14.6" hidden="1" x14ac:dyDescent="0.4">
      <c r="A1420" s="113" t="s">
        <v>756</v>
      </c>
      <c r="B1420" s="113" t="s">
        <v>757</v>
      </c>
      <c r="C1420" s="113" t="s">
        <v>757</v>
      </c>
      <c r="D1420" s="112" t="b">
        <f t="shared" si="22"/>
        <v>1</v>
      </c>
      <c r="E1420" s="113" t="s">
        <v>3106</v>
      </c>
      <c r="F1420" s="113" t="s">
        <v>1160</v>
      </c>
      <c r="G1420" s="113" t="s">
        <v>1161</v>
      </c>
      <c r="H1420" s="113" t="s">
        <v>3132</v>
      </c>
      <c r="I1420" s="113" t="s">
        <v>3940</v>
      </c>
      <c r="J1420" s="113" t="s">
        <v>1160</v>
      </c>
      <c r="K1420" s="113" t="s">
        <v>1161</v>
      </c>
      <c r="L1420" s="113" t="s">
        <v>3132</v>
      </c>
      <c r="M1420" s="113" t="s">
        <v>2092</v>
      </c>
      <c r="N1420" s="113" t="s">
        <v>3108</v>
      </c>
      <c r="O1420" s="113" t="s">
        <v>3154</v>
      </c>
      <c r="P1420" s="113" t="s">
        <v>3155</v>
      </c>
      <c r="Q1420" s="113" t="s">
        <v>3106</v>
      </c>
      <c r="R1420" s="113" t="s">
        <v>5603</v>
      </c>
      <c r="S1420" s="114">
        <v>41977</v>
      </c>
      <c r="U1420" s="114">
        <v>41981.466268090298</v>
      </c>
      <c r="V1420" s="113" t="s">
        <v>3942</v>
      </c>
      <c r="W1420" s="113" t="s">
        <v>3943</v>
      </c>
      <c r="X1420" s="112" t="b">
        <v>1</v>
      </c>
      <c r="Y1420" s="117" t="s">
        <v>1103</v>
      </c>
    </row>
    <row r="1421" spans="1:25" ht="14.6" hidden="1" x14ac:dyDescent="0.4">
      <c r="A1421" s="113" t="s">
        <v>693</v>
      </c>
      <c r="B1421" s="113" t="s">
        <v>694</v>
      </c>
      <c r="C1421" s="113" t="s">
        <v>694</v>
      </c>
      <c r="D1421" s="112" t="b">
        <f t="shared" si="22"/>
        <v>1</v>
      </c>
      <c r="E1421" s="113" t="s">
        <v>3106</v>
      </c>
      <c r="F1421" s="113" t="s">
        <v>1160</v>
      </c>
      <c r="G1421" s="113" t="s">
        <v>1246</v>
      </c>
      <c r="H1421" s="113" t="s">
        <v>3107</v>
      </c>
      <c r="I1421" s="113" t="s">
        <v>4934</v>
      </c>
      <c r="J1421" s="113" t="s">
        <v>1160</v>
      </c>
      <c r="K1421" s="113" t="s">
        <v>1246</v>
      </c>
      <c r="L1421" s="113" t="s">
        <v>3107</v>
      </c>
      <c r="M1421" s="113" t="s">
        <v>2001</v>
      </c>
      <c r="N1421" s="113" t="s">
        <v>3108</v>
      </c>
      <c r="O1421" s="113" t="s">
        <v>3154</v>
      </c>
      <c r="P1421" s="113" t="s">
        <v>3155</v>
      </c>
      <c r="Q1421" s="113" t="s">
        <v>3106</v>
      </c>
      <c r="R1421" s="113" t="s">
        <v>5604</v>
      </c>
      <c r="S1421" s="114">
        <v>41975</v>
      </c>
      <c r="U1421" s="114">
        <v>41976.447075844902</v>
      </c>
      <c r="V1421" s="113" t="s">
        <v>4936</v>
      </c>
      <c r="W1421" s="113" t="s">
        <v>4937</v>
      </c>
      <c r="X1421" s="112" t="b">
        <v>1</v>
      </c>
      <c r="Y1421" s="129" t="s">
        <v>1101</v>
      </c>
    </row>
    <row r="1422" spans="1:25" ht="14.6" hidden="1" x14ac:dyDescent="0.4">
      <c r="A1422" s="113" t="s">
        <v>88</v>
      </c>
      <c r="B1422" s="113" t="s">
        <v>89</v>
      </c>
      <c r="C1422" s="113" t="s">
        <v>89</v>
      </c>
      <c r="D1422" s="112" t="b">
        <f t="shared" si="22"/>
        <v>1</v>
      </c>
      <c r="E1422" s="113" t="s">
        <v>3106</v>
      </c>
      <c r="F1422" s="113" t="s">
        <v>1160</v>
      </c>
      <c r="G1422" s="113" t="s">
        <v>1183</v>
      </c>
      <c r="H1422" s="113" t="s">
        <v>3113</v>
      </c>
      <c r="I1422" s="113" t="s">
        <v>5605</v>
      </c>
      <c r="J1422" s="113" t="s">
        <v>1160</v>
      </c>
      <c r="K1422" s="113" t="s">
        <v>1183</v>
      </c>
      <c r="L1422" s="113" t="s">
        <v>3113</v>
      </c>
      <c r="M1422" s="113" t="s">
        <v>1262</v>
      </c>
      <c r="N1422" s="113" t="s">
        <v>3108</v>
      </c>
      <c r="O1422" s="113" t="s">
        <v>2714</v>
      </c>
      <c r="P1422" s="113" t="s">
        <v>3155</v>
      </c>
      <c r="Q1422" s="113" t="s">
        <v>3106</v>
      </c>
      <c r="R1422" s="113" t="s">
        <v>5606</v>
      </c>
      <c r="S1422" s="114">
        <v>41974</v>
      </c>
      <c r="U1422" s="114">
        <v>41975.518097800901</v>
      </c>
      <c r="V1422" s="113" t="s">
        <v>5607</v>
      </c>
      <c r="W1422" s="113" t="s">
        <v>5608</v>
      </c>
      <c r="X1422" s="112" t="b">
        <v>1</v>
      </c>
    </row>
    <row r="1423" spans="1:25" ht="14.6" hidden="1" x14ac:dyDescent="0.4">
      <c r="A1423" s="113" t="s">
        <v>177</v>
      </c>
      <c r="B1423" s="113" t="s">
        <v>178</v>
      </c>
      <c r="C1423" s="113" t="s">
        <v>178</v>
      </c>
      <c r="D1423" s="112" t="b">
        <f t="shared" si="22"/>
        <v>1</v>
      </c>
      <c r="E1423" s="113" t="s">
        <v>3106</v>
      </c>
      <c r="F1423" s="113" t="s">
        <v>1160</v>
      </c>
      <c r="G1423" s="113" t="s">
        <v>1183</v>
      </c>
      <c r="H1423" s="113" t="s">
        <v>3113</v>
      </c>
      <c r="I1423" s="113" t="s">
        <v>1366</v>
      </c>
      <c r="J1423" s="113" t="s">
        <v>1160</v>
      </c>
      <c r="K1423" s="113" t="s">
        <v>1183</v>
      </c>
      <c r="L1423" s="113" t="s">
        <v>3113</v>
      </c>
      <c r="M1423" s="113" t="s">
        <v>1366</v>
      </c>
      <c r="N1423" s="113" t="s">
        <v>3108</v>
      </c>
      <c r="O1423" s="113" t="s">
        <v>3154</v>
      </c>
      <c r="P1423" s="113" t="s">
        <v>3155</v>
      </c>
      <c r="Q1423" s="113" t="s">
        <v>3106</v>
      </c>
      <c r="R1423" s="113" t="s">
        <v>5609</v>
      </c>
      <c r="S1423" s="114">
        <v>41961</v>
      </c>
      <c r="U1423" s="114">
        <v>41961.500399456003</v>
      </c>
      <c r="V1423" s="113" t="s">
        <v>3665</v>
      </c>
      <c r="W1423" s="113" t="s">
        <v>3666</v>
      </c>
      <c r="X1423" s="112" t="b">
        <v>1</v>
      </c>
    </row>
    <row r="1424" spans="1:25" ht="14.6" hidden="1" x14ac:dyDescent="0.4">
      <c r="A1424" s="113" t="s">
        <v>203</v>
      </c>
      <c r="B1424" s="113" t="s">
        <v>204</v>
      </c>
      <c r="C1424" s="113" t="s">
        <v>204</v>
      </c>
      <c r="D1424" s="112" t="b">
        <f t="shared" si="22"/>
        <v>1</v>
      </c>
      <c r="E1424" s="113" t="s">
        <v>3106</v>
      </c>
      <c r="F1424" s="113" t="s">
        <v>1160</v>
      </c>
      <c r="G1424" s="113" t="s">
        <v>1163</v>
      </c>
      <c r="H1424" s="113" t="s">
        <v>3230</v>
      </c>
      <c r="I1424" s="113" t="s">
        <v>3675</v>
      </c>
      <c r="J1424" s="113" t="s">
        <v>1160</v>
      </c>
      <c r="K1424" s="113" t="s">
        <v>1163</v>
      </c>
      <c r="L1424" s="113" t="s">
        <v>3230</v>
      </c>
      <c r="M1424" s="113" t="s">
        <v>1400</v>
      </c>
      <c r="N1424" s="113" t="s">
        <v>3108</v>
      </c>
      <c r="O1424" s="113" t="s">
        <v>3154</v>
      </c>
      <c r="P1424" s="113" t="s">
        <v>3155</v>
      </c>
      <c r="Q1424" s="113" t="s">
        <v>3106</v>
      </c>
      <c r="R1424" s="113" t="s">
        <v>5610</v>
      </c>
      <c r="S1424" s="114">
        <v>41935</v>
      </c>
      <c r="U1424" s="114">
        <v>41936.609379282403</v>
      </c>
      <c r="V1424" s="113" t="s">
        <v>5611</v>
      </c>
      <c r="W1424" s="113" t="s">
        <v>5612</v>
      </c>
      <c r="X1424" s="112" t="b">
        <v>1</v>
      </c>
    </row>
    <row r="1425" spans="1:25" ht="14.6" hidden="1" x14ac:dyDescent="0.4">
      <c r="A1425" s="113" t="s">
        <v>203</v>
      </c>
      <c r="B1425" s="113" t="s">
        <v>204</v>
      </c>
      <c r="C1425" s="113" t="s">
        <v>204</v>
      </c>
      <c r="D1425" s="112" t="b">
        <f t="shared" si="22"/>
        <v>1</v>
      </c>
      <c r="E1425" s="113" t="s">
        <v>3106</v>
      </c>
      <c r="F1425" s="113" t="s">
        <v>1160</v>
      </c>
      <c r="G1425" s="113" t="s">
        <v>1163</v>
      </c>
      <c r="H1425" s="113" t="s">
        <v>3230</v>
      </c>
      <c r="I1425" s="113" t="s">
        <v>3675</v>
      </c>
      <c r="J1425" s="113" t="s">
        <v>1396</v>
      </c>
      <c r="K1425" s="113" t="s">
        <v>1397</v>
      </c>
      <c r="L1425" s="113" t="s">
        <v>3176</v>
      </c>
      <c r="M1425" s="113" t="s">
        <v>1398</v>
      </c>
      <c r="N1425" s="113" t="s">
        <v>3108</v>
      </c>
      <c r="O1425" s="113" t="s">
        <v>3154</v>
      </c>
      <c r="P1425" s="113" t="s">
        <v>3155</v>
      </c>
      <c r="Q1425" s="113" t="s">
        <v>3106</v>
      </c>
      <c r="R1425" s="113" t="s">
        <v>5610</v>
      </c>
      <c r="S1425" s="114">
        <v>41935</v>
      </c>
      <c r="U1425" s="114">
        <v>41936.609379282403</v>
      </c>
      <c r="V1425" s="113" t="s">
        <v>5611</v>
      </c>
      <c r="W1425" s="113" t="s">
        <v>5612</v>
      </c>
      <c r="X1425" s="112" t="b">
        <v>1</v>
      </c>
    </row>
    <row r="1426" spans="1:25" ht="14.6" hidden="1" x14ac:dyDescent="0.4">
      <c r="A1426" s="113" t="s">
        <v>173</v>
      </c>
      <c r="B1426" s="113" t="s">
        <v>174</v>
      </c>
      <c r="C1426" s="113" t="s">
        <v>174</v>
      </c>
      <c r="D1426" s="112" t="b">
        <f t="shared" si="22"/>
        <v>1</v>
      </c>
      <c r="E1426" s="113" t="s">
        <v>3106</v>
      </c>
      <c r="F1426" s="113" t="s">
        <v>1160</v>
      </c>
      <c r="G1426" s="113" t="s">
        <v>1183</v>
      </c>
      <c r="H1426" s="113" t="s">
        <v>3113</v>
      </c>
      <c r="I1426" s="113" t="s">
        <v>4096</v>
      </c>
      <c r="J1426" s="113" t="s">
        <v>1160</v>
      </c>
      <c r="K1426" s="113" t="s">
        <v>1179</v>
      </c>
      <c r="L1426" s="113" t="s">
        <v>3190</v>
      </c>
      <c r="M1426" s="113" t="s">
        <v>1361</v>
      </c>
      <c r="N1426" s="113" t="s">
        <v>3108</v>
      </c>
      <c r="O1426" s="113" t="s">
        <v>3154</v>
      </c>
      <c r="P1426" s="113" t="s">
        <v>3155</v>
      </c>
      <c r="Q1426" s="113" t="s">
        <v>3106</v>
      </c>
      <c r="R1426" s="113" t="s">
        <v>5613</v>
      </c>
      <c r="S1426" s="114">
        <v>41928</v>
      </c>
      <c r="U1426" s="114">
        <v>41929.395945868098</v>
      </c>
      <c r="V1426" s="113" t="s">
        <v>4098</v>
      </c>
      <c r="W1426" s="113" t="s">
        <v>4099</v>
      </c>
      <c r="X1426" s="112" t="b">
        <v>1</v>
      </c>
    </row>
    <row r="1427" spans="1:25" ht="14.6" hidden="1" x14ac:dyDescent="0.4">
      <c r="A1427" s="113" t="s">
        <v>61</v>
      </c>
      <c r="B1427" s="113" t="s">
        <v>62</v>
      </c>
      <c r="C1427" s="113" t="s">
        <v>3746</v>
      </c>
      <c r="D1427" s="112" t="b">
        <f t="shared" si="22"/>
        <v>0</v>
      </c>
      <c r="E1427" s="113" t="s">
        <v>3106</v>
      </c>
      <c r="F1427" s="113" t="s">
        <v>1160</v>
      </c>
      <c r="G1427" s="113" t="s">
        <v>1228</v>
      </c>
      <c r="H1427" s="113" t="s">
        <v>3247</v>
      </c>
      <c r="I1427" s="113" t="s">
        <v>3747</v>
      </c>
      <c r="J1427" s="113" t="s">
        <v>1160</v>
      </c>
      <c r="K1427" s="113" t="s">
        <v>1228</v>
      </c>
      <c r="L1427" s="113" t="s">
        <v>3247</v>
      </c>
      <c r="M1427" s="113" t="s">
        <v>1229</v>
      </c>
      <c r="N1427" s="113" t="s">
        <v>3108</v>
      </c>
      <c r="O1427" s="113" t="s">
        <v>2714</v>
      </c>
      <c r="P1427" s="113" t="s">
        <v>3155</v>
      </c>
      <c r="Q1427" s="113" t="s">
        <v>3106</v>
      </c>
      <c r="R1427" s="113" t="s">
        <v>5614</v>
      </c>
      <c r="S1427" s="114">
        <v>41928</v>
      </c>
      <c r="U1427" s="114">
        <v>41928.678020138897</v>
      </c>
      <c r="V1427" s="113" t="s">
        <v>3749</v>
      </c>
      <c r="W1427" s="113" t="s">
        <v>3750</v>
      </c>
      <c r="X1427" s="112" t="b">
        <v>1</v>
      </c>
    </row>
    <row r="1428" spans="1:25" ht="14.6" hidden="1" x14ac:dyDescent="0.4">
      <c r="A1428" s="113" t="s">
        <v>758</v>
      </c>
      <c r="B1428" s="113" t="s">
        <v>759</v>
      </c>
      <c r="C1428" s="113" t="s">
        <v>759</v>
      </c>
      <c r="D1428" s="112" t="b">
        <f t="shared" si="22"/>
        <v>1</v>
      </c>
      <c r="E1428" s="113" t="s">
        <v>3106</v>
      </c>
      <c r="F1428" s="113" t="s">
        <v>1160</v>
      </c>
      <c r="G1428" s="113" t="s">
        <v>1246</v>
      </c>
      <c r="H1428" s="113" t="s">
        <v>3107</v>
      </c>
      <c r="I1428" s="113" t="s">
        <v>2093</v>
      </c>
      <c r="J1428" s="113" t="s">
        <v>1160</v>
      </c>
      <c r="K1428" s="113" t="s">
        <v>1246</v>
      </c>
      <c r="L1428" s="113" t="s">
        <v>3107</v>
      </c>
      <c r="M1428" s="113" t="s">
        <v>2093</v>
      </c>
      <c r="N1428" s="113" t="s">
        <v>3108</v>
      </c>
      <c r="O1428" s="113" t="s">
        <v>3154</v>
      </c>
      <c r="P1428" s="113" t="s">
        <v>3155</v>
      </c>
      <c r="Q1428" s="113" t="s">
        <v>3106</v>
      </c>
      <c r="R1428" s="113" t="s">
        <v>5615</v>
      </c>
      <c r="S1428" s="114">
        <v>41918</v>
      </c>
      <c r="U1428" s="114">
        <v>41920.519698807897</v>
      </c>
      <c r="V1428" s="113" t="s">
        <v>5616</v>
      </c>
      <c r="W1428" s="113"/>
      <c r="X1428" s="112" t="b">
        <v>0</v>
      </c>
      <c r="Y1428" s="117"/>
    </row>
    <row r="1429" spans="1:25" ht="14.6" hidden="1" x14ac:dyDescent="0.4">
      <c r="A1429" s="113" t="s">
        <v>629</v>
      </c>
      <c r="B1429" s="113" t="s">
        <v>630</v>
      </c>
      <c r="C1429" s="113" t="s">
        <v>5425</v>
      </c>
      <c r="D1429" s="112" t="b">
        <f t="shared" si="22"/>
        <v>0</v>
      </c>
      <c r="E1429" s="113" t="s">
        <v>3106</v>
      </c>
      <c r="F1429" s="113" t="s">
        <v>1160</v>
      </c>
      <c r="G1429" s="113" t="s">
        <v>1187</v>
      </c>
      <c r="H1429" s="113" t="s">
        <v>3118</v>
      </c>
      <c r="I1429" s="113" t="s">
        <v>5426</v>
      </c>
      <c r="J1429" s="113" t="s">
        <v>1160</v>
      </c>
      <c r="K1429" s="113" t="s">
        <v>1163</v>
      </c>
      <c r="L1429" s="113" t="s">
        <v>3230</v>
      </c>
      <c r="M1429" s="113" t="s">
        <v>1824</v>
      </c>
      <c r="N1429" s="113" t="s">
        <v>3108</v>
      </c>
      <c r="O1429" s="113" t="s">
        <v>3154</v>
      </c>
      <c r="P1429" s="113" t="s">
        <v>3155</v>
      </c>
      <c r="Q1429" s="113" t="s">
        <v>3106</v>
      </c>
      <c r="R1429" s="113" t="s">
        <v>5617</v>
      </c>
      <c r="S1429" s="114">
        <v>41911</v>
      </c>
      <c r="U1429" s="114">
        <v>41915.575564004597</v>
      </c>
      <c r="V1429" s="113" t="s">
        <v>5428</v>
      </c>
      <c r="W1429" s="113" t="s">
        <v>5429</v>
      </c>
      <c r="X1429" s="112" t="b">
        <v>1</v>
      </c>
    </row>
    <row r="1430" spans="1:25" ht="14.6" hidden="1" x14ac:dyDescent="0.4">
      <c r="A1430" s="113" t="s">
        <v>865</v>
      </c>
      <c r="B1430" s="113" t="s">
        <v>866</v>
      </c>
      <c r="C1430" s="113" t="s">
        <v>866</v>
      </c>
      <c r="D1430" s="112" t="b">
        <f t="shared" si="22"/>
        <v>1</v>
      </c>
      <c r="E1430" s="113" t="s">
        <v>3106</v>
      </c>
      <c r="F1430" s="113" t="s">
        <v>1160</v>
      </c>
      <c r="G1430" s="113" t="s">
        <v>1253</v>
      </c>
      <c r="H1430" s="113" t="s">
        <v>3207</v>
      </c>
      <c r="I1430" s="113" t="s">
        <v>5040</v>
      </c>
      <c r="J1430" s="113" t="s">
        <v>1196</v>
      </c>
      <c r="K1430" s="113" t="s">
        <v>1197</v>
      </c>
      <c r="L1430" s="113" t="s">
        <v>3202</v>
      </c>
      <c r="M1430" s="113" t="s">
        <v>2172</v>
      </c>
      <c r="N1430" s="113" t="s">
        <v>3108</v>
      </c>
      <c r="O1430" s="113" t="s">
        <v>2714</v>
      </c>
      <c r="P1430" s="113" t="s">
        <v>3155</v>
      </c>
      <c r="Q1430" s="113" t="s">
        <v>3106</v>
      </c>
      <c r="R1430" s="113" t="s">
        <v>5618</v>
      </c>
      <c r="S1430" s="114">
        <v>41893</v>
      </c>
      <c r="U1430" s="114">
        <v>41894.5290988079</v>
      </c>
      <c r="V1430" s="113" t="s">
        <v>5042</v>
      </c>
      <c r="W1430" s="113" t="s">
        <v>5043</v>
      </c>
      <c r="X1430" s="112" t="b">
        <v>1</v>
      </c>
    </row>
    <row r="1431" spans="1:25" ht="14.6" hidden="1" x14ac:dyDescent="0.4">
      <c r="A1431" s="113" t="s">
        <v>621</v>
      </c>
      <c r="B1431" s="113" t="s">
        <v>622</v>
      </c>
      <c r="C1431" s="113" t="s">
        <v>622</v>
      </c>
      <c r="D1431" s="112" t="b">
        <f t="shared" si="22"/>
        <v>1</v>
      </c>
      <c r="E1431" s="113" t="s">
        <v>3106</v>
      </c>
      <c r="F1431" s="113" t="s">
        <v>1160</v>
      </c>
      <c r="G1431" s="113" t="s">
        <v>1163</v>
      </c>
      <c r="H1431" s="113" t="s">
        <v>3230</v>
      </c>
      <c r="I1431" s="113" t="s">
        <v>3671</v>
      </c>
      <c r="J1431" s="113" t="s">
        <v>1160</v>
      </c>
      <c r="K1431" s="113" t="s">
        <v>1163</v>
      </c>
      <c r="L1431" s="113" t="s">
        <v>3230</v>
      </c>
      <c r="M1431" s="113" t="s">
        <v>1814</v>
      </c>
      <c r="N1431" s="113" t="s">
        <v>3108</v>
      </c>
      <c r="O1431" s="113" t="s">
        <v>3154</v>
      </c>
      <c r="P1431" s="113" t="s">
        <v>3155</v>
      </c>
      <c r="Q1431" s="113" t="s">
        <v>3106</v>
      </c>
      <c r="R1431" s="113" t="s">
        <v>5619</v>
      </c>
      <c r="S1431" s="114">
        <v>41891</v>
      </c>
      <c r="U1431" s="114">
        <v>41893.441411076397</v>
      </c>
      <c r="V1431" s="113" t="s">
        <v>3673</v>
      </c>
      <c r="W1431" s="113" t="s">
        <v>3674</v>
      </c>
      <c r="X1431" s="112" t="b">
        <v>1</v>
      </c>
    </row>
    <row r="1432" spans="1:25" ht="14.6" hidden="1" x14ac:dyDescent="0.4">
      <c r="A1432" s="113" t="s">
        <v>713</v>
      </c>
      <c r="B1432" s="113" t="s">
        <v>714</v>
      </c>
      <c r="C1432" s="113" t="s">
        <v>714</v>
      </c>
      <c r="D1432" s="112" t="b">
        <f t="shared" si="22"/>
        <v>1</v>
      </c>
      <c r="E1432" s="113" t="s">
        <v>3106</v>
      </c>
      <c r="F1432" s="113" t="s">
        <v>1160</v>
      </c>
      <c r="G1432" s="113" t="s">
        <v>1183</v>
      </c>
      <c r="H1432" s="113" t="s">
        <v>3113</v>
      </c>
      <c r="I1432" s="113" t="s">
        <v>2034</v>
      </c>
      <c r="J1432" s="113" t="s">
        <v>1160</v>
      </c>
      <c r="K1432" s="113" t="s">
        <v>1183</v>
      </c>
      <c r="L1432" s="113" t="s">
        <v>3113</v>
      </c>
      <c r="M1432" s="113" t="s">
        <v>2034</v>
      </c>
      <c r="N1432" s="113" t="s">
        <v>3108</v>
      </c>
      <c r="O1432" s="113" t="s">
        <v>3154</v>
      </c>
      <c r="P1432" s="113" t="s">
        <v>3155</v>
      </c>
      <c r="Q1432" s="113" t="s">
        <v>3106</v>
      </c>
      <c r="R1432" s="113" t="s">
        <v>5620</v>
      </c>
      <c r="S1432" s="114">
        <v>41885</v>
      </c>
      <c r="U1432" s="114">
        <v>41891.418178391199</v>
      </c>
      <c r="V1432" s="113" t="s">
        <v>3933</v>
      </c>
      <c r="W1432" s="113" t="s">
        <v>3934</v>
      </c>
      <c r="X1432" s="112" t="b">
        <v>1</v>
      </c>
    </row>
    <row r="1433" spans="1:25" ht="14.6" hidden="1" x14ac:dyDescent="0.4">
      <c r="A1433" s="113" t="s">
        <v>726</v>
      </c>
      <c r="B1433" s="113" t="s">
        <v>727</v>
      </c>
      <c r="C1433" s="113" t="s">
        <v>727</v>
      </c>
      <c r="D1433" s="112" t="b">
        <f t="shared" si="22"/>
        <v>1</v>
      </c>
      <c r="E1433" s="113" t="s">
        <v>3106</v>
      </c>
      <c r="F1433" s="113" t="s">
        <v>1160</v>
      </c>
      <c r="G1433" s="113" t="s">
        <v>1161</v>
      </c>
      <c r="H1433" s="113" t="s">
        <v>3132</v>
      </c>
      <c r="I1433" s="113" t="s">
        <v>4091</v>
      </c>
      <c r="J1433" s="113" t="s">
        <v>1160</v>
      </c>
      <c r="K1433" s="113" t="s">
        <v>1161</v>
      </c>
      <c r="L1433" s="113" t="s">
        <v>3132</v>
      </c>
      <c r="M1433" s="113" t="s">
        <v>2052</v>
      </c>
      <c r="N1433" s="113" t="s">
        <v>3108</v>
      </c>
      <c r="O1433" s="113" t="s">
        <v>3154</v>
      </c>
      <c r="P1433" s="113" t="s">
        <v>3155</v>
      </c>
      <c r="Q1433" s="113" t="s">
        <v>3106</v>
      </c>
      <c r="R1433" s="113" t="s">
        <v>5621</v>
      </c>
      <c r="S1433" s="114">
        <v>41866</v>
      </c>
      <c r="U1433" s="114">
        <v>41871.515546608804</v>
      </c>
      <c r="V1433" s="113" t="s">
        <v>4093</v>
      </c>
      <c r="W1433" s="113" t="s">
        <v>4094</v>
      </c>
      <c r="X1433" s="112" t="b">
        <v>1</v>
      </c>
    </row>
    <row r="1434" spans="1:25" ht="14.6" hidden="1" x14ac:dyDescent="0.4">
      <c r="A1434" s="113" t="s">
        <v>726</v>
      </c>
      <c r="B1434" s="113" t="s">
        <v>727</v>
      </c>
      <c r="C1434" s="113" t="s">
        <v>727</v>
      </c>
      <c r="D1434" s="112" t="b">
        <f t="shared" si="22"/>
        <v>1</v>
      </c>
      <c r="E1434" s="113" t="s">
        <v>3106</v>
      </c>
      <c r="F1434" s="113" t="s">
        <v>1160</v>
      </c>
      <c r="G1434" s="113" t="s">
        <v>1161</v>
      </c>
      <c r="H1434" s="113" t="s">
        <v>3132</v>
      </c>
      <c r="I1434" s="113" t="s">
        <v>4091</v>
      </c>
      <c r="J1434" s="113" t="s">
        <v>1160</v>
      </c>
      <c r="K1434" s="113" t="s">
        <v>1166</v>
      </c>
      <c r="L1434" s="113" t="s">
        <v>3128</v>
      </c>
      <c r="M1434" s="113" t="s">
        <v>2053</v>
      </c>
      <c r="N1434" s="113" t="s">
        <v>3108</v>
      </c>
      <c r="O1434" s="113" t="s">
        <v>3154</v>
      </c>
      <c r="P1434" s="113" t="s">
        <v>3155</v>
      </c>
      <c r="Q1434" s="113" t="s">
        <v>3106</v>
      </c>
      <c r="R1434" s="113" t="s">
        <v>5621</v>
      </c>
      <c r="S1434" s="114">
        <v>41866</v>
      </c>
      <c r="U1434" s="114">
        <v>41871.515546608804</v>
      </c>
      <c r="V1434" s="113" t="s">
        <v>4093</v>
      </c>
      <c r="W1434" s="113" t="s">
        <v>4094</v>
      </c>
      <c r="X1434" s="112" t="b">
        <v>1</v>
      </c>
    </row>
    <row r="1435" spans="1:25" ht="14.6" hidden="1" x14ac:dyDescent="0.4">
      <c r="A1435" s="113" t="s">
        <v>191</v>
      </c>
      <c r="B1435" s="113" t="s">
        <v>192</v>
      </c>
      <c r="C1435" s="113" t="s">
        <v>192</v>
      </c>
      <c r="D1435" s="112" t="b">
        <f t="shared" si="22"/>
        <v>1</v>
      </c>
      <c r="E1435" s="113" t="s">
        <v>3106</v>
      </c>
      <c r="F1435" s="113" t="s">
        <v>1160</v>
      </c>
      <c r="G1435" s="113" t="s">
        <v>1163</v>
      </c>
      <c r="H1435" s="113" t="s">
        <v>3230</v>
      </c>
      <c r="I1435" s="113" t="s">
        <v>1400</v>
      </c>
      <c r="J1435" s="113" t="s">
        <v>1160</v>
      </c>
      <c r="K1435" s="113" t="s">
        <v>1163</v>
      </c>
      <c r="L1435" s="113" t="s">
        <v>3230</v>
      </c>
      <c r="M1435" s="113" t="s">
        <v>1389</v>
      </c>
      <c r="N1435" s="113" t="s">
        <v>3108</v>
      </c>
      <c r="O1435" s="113" t="s">
        <v>3154</v>
      </c>
      <c r="P1435" s="113" t="s">
        <v>3155</v>
      </c>
      <c r="Q1435" s="113" t="s">
        <v>3106</v>
      </c>
      <c r="R1435" s="113" t="s">
        <v>5622</v>
      </c>
      <c r="S1435" s="114">
        <v>41864</v>
      </c>
      <c r="U1435" s="114">
        <v>41866.7111560185</v>
      </c>
      <c r="V1435" s="113" t="s">
        <v>4853</v>
      </c>
      <c r="W1435" s="113" t="s">
        <v>4854</v>
      </c>
      <c r="X1435" s="112" t="b">
        <v>1</v>
      </c>
    </row>
    <row r="1436" spans="1:25" ht="14.6" hidden="1" x14ac:dyDescent="0.4">
      <c r="A1436" s="113" t="s">
        <v>7</v>
      </c>
      <c r="B1436" s="113" t="s">
        <v>8</v>
      </c>
      <c r="C1436" s="113" t="s">
        <v>8</v>
      </c>
      <c r="D1436" s="112" t="b">
        <f t="shared" si="22"/>
        <v>1</v>
      </c>
      <c r="E1436" s="113" t="s">
        <v>3106</v>
      </c>
      <c r="F1436" s="113" t="s">
        <v>1160</v>
      </c>
      <c r="G1436" s="113" t="s">
        <v>1166</v>
      </c>
      <c r="H1436" s="113" t="s">
        <v>3128</v>
      </c>
      <c r="I1436" s="113" t="s">
        <v>1169</v>
      </c>
      <c r="J1436" s="113" t="s">
        <v>1160</v>
      </c>
      <c r="K1436" s="113" t="s">
        <v>1166</v>
      </c>
      <c r="L1436" s="113" t="s">
        <v>3128</v>
      </c>
      <c r="M1436" s="113" t="s">
        <v>1169</v>
      </c>
      <c r="N1436" s="113" t="s">
        <v>3108</v>
      </c>
      <c r="O1436" s="113" t="s">
        <v>3154</v>
      </c>
      <c r="P1436" s="113" t="s">
        <v>3155</v>
      </c>
      <c r="Q1436" s="113" t="s">
        <v>3106</v>
      </c>
      <c r="R1436" s="113" t="s">
        <v>5623</v>
      </c>
      <c r="S1436" s="114">
        <v>41829</v>
      </c>
      <c r="U1436" s="114">
        <v>41835.584979282401</v>
      </c>
      <c r="V1436" s="113" t="s">
        <v>4093</v>
      </c>
      <c r="W1436" s="113" t="s">
        <v>4628</v>
      </c>
      <c r="X1436" s="112" t="b">
        <v>0</v>
      </c>
      <c r="Y1436" s="129" t="s">
        <v>1101</v>
      </c>
    </row>
    <row r="1437" spans="1:25" ht="14.6" hidden="1" x14ac:dyDescent="0.4">
      <c r="A1437" s="113" t="s">
        <v>130</v>
      </c>
      <c r="B1437" s="113" t="s">
        <v>131</v>
      </c>
      <c r="C1437" s="113" t="s">
        <v>131</v>
      </c>
      <c r="D1437" s="112" t="b">
        <f t="shared" si="22"/>
        <v>1</v>
      </c>
      <c r="E1437" s="113" t="s">
        <v>3106</v>
      </c>
      <c r="F1437" s="113" t="s">
        <v>1160</v>
      </c>
      <c r="G1437" s="113" t="s">
        <v>1161</v>
      </c>
      <c r="H1437" s="113" t="s">
        <v>3132</v>
      </c>
      <c r="I1437" s="113" t="s">
        <v>4364</v>
      </c>
      <c r="J1437" s="113" t="s">
        <v>1160</v>
      </c>
      <c r="K1437" s="113" t="s">
        <v>1161</v>
      </c>
      <c r="L1437" s="113" t="s">
        <v>3132</v>
      </c>
      <c r="M1437" s="113" t="s">
        <v>1306</v>
      </c>
      <c r="N1437" s="113" t="s">
        <v>3108</v>
      </c>
      <c r="O1437" s="113" t="s">
        <v>3154</v>
      </c>
      <c r="P1437" s="113" t="s">
        <v>3155</v>
      </c>
      <c r="Q1437" s="113" t="s">
        <v>3106</v>
      </c>
      <c r="R1437" s="113" t="s">
        <v>5624</v>
      </c>
      <c r="S1437" s="114">
        <v>41829</v>
      </c>
      <c r="U1437" s="114">
        <v>41834.587984455997</v>
      </c>
      <c r="V1437" s="113" t="s">
        <v>4366</v>
      </c>
      <c r="W1437" s="113" t="s">
        <v>4367</v>
      </c>
      <c r="X1437" s="112" t="b">
        <v>0</v>
      </c>
      <c r="Y1437" s="129" t="s">
        <v>1101</v>
      </c>
    </row>
    <row r="1438" spans="1:25" ht="14.6" hidden="1" x14ac:dyDescent="0.4">
      <c r="A1438" s="113" t="s">
        <v>859</v>
      </c>
      <c r="B1438" s="113" t="s">
        <v>860</v>
      </c>
      <c r="C1438" s="113" t="s">
        <v>860</v>
      </c>
      <c r="D1438" s="112" t="b">
        <f t="shared" si="22"/>
        <v>1</v>
      </c>
      <c r="E1438" s="113" t="s">
        <v>3106</v>
      </c>
      <c r="F1438" s="113" t="s">
        <v>1160</v>
      </c>
      <c r="G1438" s="113" t="s">
        <v>1285</v>
      </c>
      <c r="H1438" s="113" t="s">
        <v>3236</v>
      </c>
      <c r="I1438" s="113" t="s">
        <v>2166</v>
      </c>
      <c r="J1438" s="113" t="s">
        <v>1160</v>
      </c>
      <c r="K1438" s="113" t="s">
        <v>1285</v>
      </c>
      <c r="L1438" s="113" t="s">
        <v>3236</v>
      </c>
      <c r="M1438" s="113" t="s">
        <v>2166</v>
      </c>
      <c r="N1438" s="113" t="s">
        <v>3108</v>
      </c>
      <c r="O1438" s="113" t="s">
        <v>3154</v>
      </c>
      <c r="P1438" s="113" t="s">
        <v>3155</v>
      </c>
      <c r="Q1438" s="113" t="s">
        <v>3106</v>
      </c>
      <c r="R1438" s="113" t="s">
        <v>5625</v>
      </c>
      <c r="S1438" s="114">
        <v>41830</v>
      </c>
      <c r="U1438" s="114">
        <v>41834.481732986103</v>
      </c>
      <c r="V1438" s="113" t="s">
        <v>4210</v>
      </c>
      <c r="W1438" s="113" t="s">
        <v>4211</v>
      </c>
      <c r="X1438" s="112" t="b">
        <v>1</v>
      </c>
    </row>
    <row r="1439" spans="1:25" ht="14.6" hidden="1" x14ac:dyDescent="0.4">
      <c r="A1439" s="113" t="s">
        <v>881</v>
      </c>
      <c r="B1439" s="113" t="s">
        <v>882</v>
      </c>
      <c r="C1439" s="113" t="s">
        <v>882</v>
      </c>
      <c r="D1439" s="112" t="b">
        <f t="shared" si="22"/>
        <v>1</v>
      </c>
      <c r="E1439" s="113" t="s">
        <v>3106</v>
      </c>
      <c r="F1439" s="113" t="s">
        <v>1452</v>
      </c>
      <c r="G1439" s="113" t="s">
        <v>1453</v>
      </c>
      <c r="H1439" s="113" t="s">
        <v>3143</v>
      </c>
      <c r="I1439" s="113" t="s">
        <v>2186</v>
      </c>
      <c r="J1439" s="113" t="s">
        <v>1452</v>
      </c>
      <c r="K1439" s="113" t="s">
        <v>1453</v>
      </c>
      <c r="L1439" s="113" t="s">
        <v>3143</v>
      </c>
      <c r="M1439" s="113" t="s">
        <v>2186</v>
      </c>
      <c r="N1439" s="113" t="s">
        <v>3108</v>
      </c>
      <c r="O1439" s="113" t="s">
        <v>3154</v>
      </c>
      <c r="P1439" s="113" t="s">
        <v>3155</v>
      </c>
      <c r="Q1439" s="113" t="s">
        <v>3106</v>
      </c>
      <c r="R1439" s="113" t="s">
        <v>5626</v>
      </c>
      <c r="S1439" s="114">
        <v>41807</v>
      </c>
      <c r="U1439" s="114">
        <v>41807.666845138898</v>
      </c>
      <c r="V1439" s="113" t="s">
        <v>4840</v>
      </c>
      <c r="W1439" s="113" t="s">
        <v>4841</v>
      </c>
      <c r="X1439" s="112" t="b">
        <v>1</v>
      </c>
      <c r="Y1439" s="112" t="s">
        <v>1054</v>
      </c>
    </row>
    <row r="1440" spans="1:25" ht="14.6" hidden="1" x14ac:dyDescent="0.4">
      <c r="A1440" s="113" t="s">
        <v>685</v>
      </c>
      <c r="B1440" s="113" t="s">
        <v>686</v>
      </c>
      <c r="C1440" s="113" t="s">
        <v>686</v>
      </c>
      <c r="D1440" s="112" t="b">
        <f t="shared" si="22"/>
        <v>1</v>
      </c>
      <c r="E1440" s="113" t="s">
        <v>3106</v>
      </c>
      <c r="F1440" s="113" t="s">
        <v>1160</v>
      </c>
      <c r="G1440" s="113" t="s">
        <v>1246</v>
      </c>
      <c r="H1440" s="113" t="s">
        <v>3107</v>
      </c>
      <c r="I1440" s="113" t="s">
        <v>1988</v>
      </c>
      <c r="J1440" s="113" t="s">
        <v>1160</v>
      </c>
      <c r="K1440" s="113" t="s">
        <v>1246</v>
      </c>
      <c r="L1440" s="113" t="s">
        <v>3107</v>
      </c>
      <c r="M1440" s="113" t="s">
        <v>1988</v>
      </c>
      <c r="N1440" s="113" t="s">
        <v>3108</v>
      </c>
      <c r="O1440" s="113" t="s">
        <v>3154</v>
      </c>
      <c r="P1440" s="113" t="s">
        <v>3155</v>
      </c>
      <c r="Q1440" s="113" t="s">
        <v>3106</v>
      </c>
      <c r="R1440" s="113" t="s">
        <v>5627</v>
      </c>
      <c r="S1440" s="114">
        <v>41787</v>
      </c>
      <c r="U1440" s="114">
        <v>41787.726748530098</v>
      </c>
      <c r="V1440" s="113" t="s">
        <v>3595</v>
      </c>
      <c r="W1440" s="113" t="s">
        <v>3596</v>
      </c>
      <c r="X1440" s="112" t="b">
        <v>1</v>
      </c>
    </row>
    <row r="1441" spans="1:25" ht="14.6" hidden="1" x14ac:dyDescent="0.4">
      <c r="A1441" s="113" t="s">
        <v>685</v>
      </c>
      <c r="B1441" s="113" t="s">
        <v>686</v>
      </c>
      <c r="C1441" s="113" t="s">
        <v>686</v>
      </c>
      <c r="D1441" s="112" t="b">
        <f t="shared" si="22"/>
        <v>1</v>
      </c>
      <c r="E1441" s="113" t="s">
        <v>3106</v>
      </c>
      <c r="F1441" s="113" t="s">
        <v>1160</v>
      </c>
      <c r="G1441" s="113" t="s">
        <v>1246</v>
      </c>
      <c r="H1441" s="113" t="s">
        <v>3107</v>
      </c>
      <c r="I1441" s="113" t="s">
        <v>1988</v>
      </c>
      <c r="J1441" s="113" t="s">
        <v>1160</v>
      </c>
      <c r="K1441" s="113" t="s">
        <v>1246</v>
      </c>
      <c r="L1441" s="113" t="s">
        <v>3107</v>
      </c>
      <c r="M1441" s="113" t="s">
        <v>1988</v>
      </c>
      <c r="N1441" s="113" t="s">
        <v>3108</v>
      </c>
      <c r="O1441" s="113" t="s">
        <v>2714</v>
      </c>
      <c r="P1441" s="113" t="s">
        <v>3155</v>
      </c>
      <c r="Q1441" s="113" t="s">
        <v>3106</v>
      </c>
      <c r="R1441" s="113" t="s">
        <v>5628</v>
      </c>
      <c r="S1441" s="114">
        <v>41787</v>
      </c>
      <c r="U1441" s="114">
        <v>41787.712319097198</v>
      </c>
      <c r="V1441" s="113" t="s">
        <v>3595</v>
      </c>
      <c r="W1441" s="113" t="s">
        <v>3596</v>
      </c>
      <c r="X1441" s="112" t="b">
        <v>1</v>
      </c>
    </row>
    <row r="1442" spans="1:25" ht="14.6" hidden="1" x14ac:dyDescent="0.4">
      <c r="A1442" s="113" t="s">
        <v>748</v>
      </c>
      <c r="B1442" s="113" t="s">
        <v>749</v>
      </c>
      <c r="C1442" s="113" t="s">
        <v>749</v>
      </c>
      <c r="D1442" s="112" t="b">
        <f t="shared" si="22"/>
        <v>1</v>
      </c>
      <c r="E1442" s="113" t="s">
        <v>3106</v>
      </c>
      <c r="F1442" s="113" t="s">
        <v>1160</v>
      </c>
      <c r="G1442" s="113" t="s">
        <v>1246</v>
      </c>
      <c r="H1442" s="113" t="s">
        <v>3107</v>
      </c>
      <c r="I1442" s="113" t="s">
        <v>2088</v>
      </c>
      <c r="J1442" s="113" t="s">
        <v>1160</v>
      </c>
      <c r="K1442" s="113" t="s">
        <v>1246</v>
      </c>
      <c r="L1442" s="113" t="s">
        <v>3107</v>
      </c>
      <c r="M1442" s="113" t="s">
        <v>2088</v>
      </c>
      <c r="N1442" s="113" t="s">
        <v>3108</v>
      </c>
      <c r="O1442" s="113" t="s">
        <v>2714</v>
      </c>
      <c r="P1442" s="113" t="s">
        <v>3155</v>
      </c>
      <c r="Q1442" s="113" t="s">
        <v>3106</v>
      </c>
      <c r="R1442" s="113" t="s">
        <v>5629</v>
      </c>
      <c r="S1442" s="114">
        <v>41745</v>
      </c>
      <c r="U1442" s="114">
        <v>41745.578709143498</v>
      </c>
      <c r="V1442" s="113" t="s">
        <v>3690</v>
      </c>
      <c r="W1442" s="113" t="s">
        <v>3640</v>
      </c>
      <c r="X1442" s="112" t="b">
        <v>1</v>
      </c>
    </row>
    <row r="1443" spans="1:25" ht="14.6" hidden="1" x14ac:dyDescent="0.4">
      <c r="A1443" s="113" t="s">
        <v>748</v>
      </c>
      <c r="B1443" s="113" t="s">
        <v>749</v>
      </c>
      <c r="C1443" s="113" t="s">
        <v>749</v>
      </c>
      <c r="D1443" s="112" t="b">
        <f t="shared" si="22"/>
        <v>1</v>
      </c>
      <c r="E1443" s="113" t="s">
        <v>3106</v>
      </c>
      <c r="F1443" s="113" t="s">
        <v>1160</v>
      </c>
      <c r="G1443" s="113" t="s">
        <v>1246</v>
      </c>
      <c r="H1443" s="113" t="s">
        <v>3107</v>
      </c>
      <c r="I1443" s="113" t="s">
        <v>2088</v>
      </c>
      <c r="J1443" s="113" t="s">
        <v>1160</v>
      </c>
      <c r="K1443" s="113" t="s">
        <v>1246</v>
      </c>
      <c r="L1443" s="113" t="s">
        <v>3107</v>
      </c>
      <c r="M1443" s="113" t="s">
        <v>2088</v>
      </c>
      <c r="N1443" s="113" t="s">
        <v>3108</v>
      </c>
      <c r="O1443" s="113" t="s">
        <v>3154</v>
      </c>
      <c r="P1443" s="113" t="s">
        <v>3155</v>
      </c>
      <c r="Q1443" s="113" t="s">
        <v>3106</v>
      </c>
      <c r="R1443" s="113" t="s">
        <v>5630</v>
      </c>
      <c r="S1443" s="114">
        <v>41745</v>
      </c>
      <c r="U1443" s="114">
        <v>41745.572736805603</v>
      </c>
      <c r="V1443" s="113" t="s">
        <v>3690</v>
      </c>
      <c r="W1443" s="113" t="s">
        <v>3640</v>
      </c>
      <c r="X1443" s="112" t="b">
        <v>1</v>
      </c>
    </row>
    <row r="1444" spans="1:25" ht="14.6" hidden="1" x14ac:dyDescent="0.4">
      <c r="A1444" s="113" t="s">
        <v>483</v>
      </c>
      <c r="B1444" s="113" t="s">
        <v>484</v>
      </c>
      <c r="C1444" s="113" t="s">
        <v>484</v>
      </c>
      <c r="D1444" s="112" t="b">
        <f t="shared" si="22"/>
        <v>1</v>
      </c>
      <c r="E1444" s="113" t="s">
        <v>3106</v>
      </c>
      <c r="F1444" s="113" t="s">
        <v>1639</v>
      </c>
      <c r="G1444" s="113" t="s">
        <v>1705</v>
      </c>
      <c r="H1444" s="113" t="s">
        <v>3815</v>
      </c>
      <c r="I1444" s="113" t="s">
        <v>4008</v>
      </c>
      <c r="J1444" s="113" t="s">
        <v>1639</v>
      </c>
      <c r="K1444" s="113" t="s">
        <v>1705</v>
      </c>
      <c r="L1444" s="113" t="s">
        <v>3815</v>
      </c>
      <c r="M1444" s="113" t="s">
        <v>1706</v>
      </c>
      <c r="N1444" s="113" t="s">
        <v>3108</v>
      </c>
      <c r="O1444" s="113" t="s">
        <v>2714</v>
      </c>
      <c r="P1444" s="113" t="s">
        <v>3155</v>
      </c>
      <c r="Q1444" s="113" t="s">
        <v>3106</v>
      </c>
      <c r="R1444" s="113" t="s">
        <v>5631</v>
      </c>
      <c r="S1444" s="114">
        <v>41705</v>
      </c>
      <c r="U1444" s="114">
        <v>41718.507953553199</v>
      </c>
      <c r="V1444" s="113" t="s">
        <v>4010</v>
      </c>
      <c r="W1444" s="113" t="s">
        <v>4011</v>
      </c>
      <c r="X1444" s="112" t="b">
        <v>1</v>
      </c>
    </row>
    <row r="1445" spans="1:25" ht="14.6" hidden="1" x14ac:dyDescent="0.4">
      <c r="A1445" s="113" t="s">
        <v>875</v>
      </c>
      <c r="B1445" s="113" t="s">
        <v>876</v>
      </c>
      <c r="C1445" s="113" t="s">
        <v>876</v>
      </c>
      <c r="D1445" s="112" t="b">
        <f t="shared" si="22"/>
        <v>1</v>
      </c>
      <c r="E1445" s="113" t="s">
        <v>3106</v>
      </c>
      <c r="F1445" s="113" t="s">
        <v>1452</v>
      </c>
      <c r="G1445" s="113" t="s">
        <v>1453</v>
      </c>
      <c r="H1445" s="113" t="s">
        <v>3143</v>
      </c>
      <c r="I1445" s="113" t="s">
        <v>4953</v>
      </c>
      <c r="J1445" s="113" t="s">
        <v>1452</v>
      </c>
      <c r="K1445" s="113" t="s">
        <v>1453</v>
      </c>
      <c r="L1445" s="113" t="s">
        <v>3143</v>
      </c>
      <c r="M1445" s="113" t="s">
        <v>2183</v>
      </c>
      <c r="N1445" s="113" t="s">
        <v>3108</v>
      </c>
      <c r="O1445" s="113" t="s">
        <v>3154</v>
      </c>
      <c r="P1445" s="113" t="s">
        <v>3155</v>
      </c>
      <c r="Q1445" s="113" t="s">
        <v>3106</v>
      </c>
      <c r="R1445" s="113" t="s">
        <v>5632</v>
      </c>
      <c r="S1445" s="114">
        <v>41715</v>
      </c>
      <c r="U1445" s="114">
        <v>41717.811012696802</v>
      </c>
      <c r="V1445" s="113" t="s">
        <v>4955</v>
      </c>
      <c r="W1445" s="113" t="s">
        <v>4956</v>
      </c>
      <c r="X1445" s="112" t="b">
        <v>1</v>
      </c>
    </row>
    <row r="1446" spans="1:25" ht="14.6" hidden="1" x14ac:dyDescent="0.4">
      <c r="A1446" s="113" t="s">
        <v>875</v>
      </c>
      <c r="B1446" s="113" t="s">
        <v>876</v>
      </c>
      <c r="C1446" s="113" t="s">
        <v>876</v>
      </c>
      <c r="D1446" s="112" t="b">
        <f t="shared" si="22"/>
        <v>1</v>
      </c>
      <c r="E1446" s="113" t="s">
        <v>3106</v>
      </c>
      <c r="F1446" s="113" t="s">
        <v>1452</v>
      </c>
      <c r="G1446" s="113" t="s">
        <v>1453</v>
      </c>
      <c r="H1446" s="113" t="s">
        <v>3143</v>
      </c>
      <c r="I1446" s="113" t="s">
        <v>4953</v>
      </c>
      <c r="J1446" s="113" t="s">
        <v>1452</v>
      </c>
      <c r="K1446" s="113" t="s">
        <v>1453</v>
      </c>
      <c r="L1446" s="113" t="s">
        <v>3143</v>
      </c>
      <c r="M1446" s="113" t="s">
        <v>2183</v>
      </c>
      <c r="N1446" s="113" t="s">
        <v>3108</v>
      </c>
      <c r="O1446" s="113" t="s">
        <v>2714</v>
      </c>
      <c r="P1446" s="113" t="s">
        <v>3155</v>
      </c>
      <c r="Q1446" s="113" t="s">
        <v>3106</v>
      </c>
      <c r="R1446" s="113" t="s">
        <v>5633</v>
      </c>
      <c r="S1446" s="114">
        <v>41715</v>
      </c>
      <c r="U1446" s="114">
        <v>41717.782964120401</v>
      </c>
      <c r="V1446" s="113" t="s">
        <v>4955</v>
      </c>
      <c r="W1446" s="113" t="s">
        <v>4956</v>
      </c>
      <c r="X1446" s="112" t="b">
        <v>1</v>
      </c>
    </row>
    <row r="1447" spans="1:25" ht="14.6" hidden="1" x14ac:dyDescent="0.4">
      <c r="A1447" s="113" t="s">
        <v>98</v>
      </c>
      <c r="B1447" s="113" t="s">
        <v>99</v>
      </c>
      <c r="C1447" s="113" t="s">
        <v>99</v>
      </c>
      <c r="D1447" s="112" t="b">
        <f t="shared" si="22"/>
        <v>1</v>
      </c>
      <c r="E1447" s="113" t="s">
        <v>3106</v>
      </c>
      <c r="F1447" s="113" t="s">
        <v>1160</v>
      </c>
      <c r="G1447" s="113" t="s">
        <v>1228</v>
      </c>
      <c r="H1447" s="113" t="s">
        <v>3247</v>
      </c>
      <c r="I1447" s="113" t="s">
        <v>3842</v>
      </c>
      <c r="J1447" s="113" t="s">
        <v>1160</v>
      </c>
      <c r="K1447" s="113" t="s">
        <v>1228</v>
      </c>
      <c r="L1447" s="113" t="s">
        <v>3247</v>
      </c>
      <c r="M1447" s="113" t="s">
        <v>1270</v>
      </c>
      <c r="N1447" s="113" t="s">
        <v>3108</v>
      </c>
      <c r="O1447" s="113" t="s">
        <v>3154</v>
      </c>
      <c r="P1447" s="113" t="s">
        <v>3155</v>
      </c>
      <c r="Q1447" s="113" t="s">
        <v>3106</v>
      </c>
      <c r="R1447" s="113" t="s">
        <v>5634</v>
      </c>
      <c r="S1447" s="114">
        <v>41695</v>
      </c>
      <c r="U1447" s="114">
        <v>41708.511448611098</v>
      </c>
      <c r="V1447" s="113" t="s">
        <v>3844</v>
      </c>
      <c r="W1447" s="113" t="s">
        <v>3845</v>
      </c>
      <c r="X1447" s="112" t="b">
        <v>1</v>
      </c>
      <c r="Y1447" s="129" t="s">
        <v>1101</v>
      </c>
    </row>
    <row r="1448" spans="1:25" ht="14.6" hidden="1" x14ac:dyDescent="0.4">
      <c r="A1448" s="113" t="s">
        <v>167</v>
      </c>
      <c r="B1448" s="113" t="s">
        <v>168</v>
      </c>
      <c r="C1448" s="113" t="s">
        <v>5635</v>
      </c>
      <c r="D1448" s="112" t="b">
        <f t="shared" si="22"/>
        <v>0</v>
      </c>
      <c r="E1448" s="113" t="s">
        <v>3106</v>
      </c>
      <c r="F1448" s="113" t="s">
        <v>1160</v>
      </c>
      <c r="G1448" s="113" t="s">
        <v>1161</v>
      </c>
      <c r="H1448" s="113" t="s">
        <v>3132</v>
      </c>
      <c r="I1448" s="113" t="s">
        <v>1356</v>
      </c>
      <c r="J1448" s="113" t="s">
        <v>1160</v>
      </c>
      <c r="K1448" s="113" t="s">
        <v>1161</v>
      </c>
      <c r="L1448" s="113" t="s">
        <v>3132</v>
      </c>
      <c r="M1448" s="113" t="s">
        <v>1356</v>
      </c>
      <c r="N1448" s="113" t="s">
        <v>3108</v>
      </c>
      <c r="O1448" s="113" t="s">
        <v>3154</v>
      </c>
      <c r="P1448" s="113" t="s">
        <v>3155</v>
      </c>
      <c r="Q1448" s="113" t="s">
        <v>3106</v>
      </c>
      <c r="R1448" s="113" t="s">
        <v>5636</v>
      </c>
      <c r="S1448" s="114">
        <v>41688</v>
      </c>
      <c r="U1448" s="114">
        <v>41697.693723611097</v>
      </c>
      <c r="V1448" s="113"/>
      <c r="W1448" s="113"/>
      <c r="X1448" s="112" t="b">
        <v>0</v>
      </c>
      <c r="Y1448" s="117"/>
    </row>
    <row r="1449" spans="1:25" ht="14.6" hidden="1" x14ac:dyDescent="0.4">
      <c r="A1449" s="113" t="s">
        <v>175</v>
      </c>
      <c r="B1449" s="113" t="s">
        <v>176</v>
      </c>
      <c r="C1449" s="113" t="s">
        <v>176</v>
      </c>
      <c r="D1449" s="112" t="b">
        <f t="shared" si="22"/>
        <v>1</v>
      </c>
      <c r="E1449" s="113" t="s">
        <v>3106</v>
      </c>
      <c r="F1449" s="113" t="s">
        <v>1160</v>
      </c>
      <c r="G1449" s="113" t="s">
        <v>1183</v>
      </c>
      <c r="H1449" s="113" t="s">
        <v>3113</v>
      </c>
      <c r="I1449" s="113" t="s">
        <v>5637</v>
      </c>
      <c r="J1449" s="113" t="s">
        <v>1160</v>
      </c>
      <c r="K1449" s="113" t="s">
        <v>1183</v>
      </c>
      <c r="L1449" s="113" t="s">
        <v>3113</v>
      </c>
      <c r="M1449" s="113" t="s">
        <v>1365</v>
      </c>
      <c r="N1449" s="113" t="s">
        <v>3108</v>
      </c>
      <c r="O1449" s="113" t="s">
        <v>3154</v>
      </c>
      <c r="P1449" s="113" t="s">
        <v>3155</v>
      </c>
      <c r="Q1449" s="113" t="s">
        <v>3106</v>
      </c>
      <c r="R1449" s="113" t="s">
        <v>5638</v>
      </c>
      <c r="S1449" s="114">
        <v>41680</v>
      </c>
      <c r="U1449" s="114">
        <v>41682.562327858803</v>
      </c>
      <c r="V1449" s="113" t="s">
        <v>5639</v>
      </c>
      <c r="W1449" s="113"/>
      <c r="X1449" s="112" t="b">
        <v>1</v>
      </c>
    </row>
    <row r="1450" spans="1:25" ht="14.6" hidden="1" x14ac:dyDescent="0.4">
      <c r="A1450" s="113" t="s">
        <v>746</v>
      </c>
      <c r="B1450" s="113" t="s">
        <v>747</v>
      </c>
      <c r="C1450" s="113" t="s">
        <v>747</v>
      </c>
      <c r="D1450" s="112" t="b">
        <f t="shared" si="22"/>
        <v>1</v>
      </c>
      <c r="E1450" s="113" t="s">
        <v>3106</v>
      </c>
      <c r="F1450" s="113" t="s">
        <v>1160</v>
      </c>
      <c r="G1450" s="113" t="s">
        <v>1246</v>
      </c>
      <c r="H1450" s="113" t="s">
        <v>3107</v>
      </c>
      <c r="I1450" s="113" t="s">
        <v>2082</v>
      </c>
      <c r="J1450" s="113" t="s">
        <v>1160</v>
      </c>
      <c r="K1450" s="113" t="s">
        <v>1246</v>
      </c>
      <c r="L1450" s="113" t="s">
        <v>3107</v>
      </c>
      <c r="M1450" s="113" t="s">
        <v>2082</v>
      </c>
      <c r="N1450" s="113" t="s">
        <v>3108</v>
      </c>
      <c r="O1450" s="113" t="s">
        <v>3154</v>
      </c>
      <c r="P1450" s="113" t="s">
        <v>3155</v>
      </c>
      <c r="Q1450" s="113" t="s">
        <v>3106</v>
      </c>
      <c r="R1450" s="113" t="s">
        <v>5640</v>
      </c>
      <c r="S1450" s="114">
        <v>41666</v>
      </c>
      <c r="U1450" s="114">
        <v>41669.655938391203</v>
      </c>
      <c r="V1450" s="113" t="s">
        <v>4797</v>
      </c>
      <c r="W1450" s="113" t="s">
        <v>4798</v>
      </c>
      <c r="X1450" s="112" t="b">
        <v>1</v>
      </c>
    </row>
    <row r="1451" spans="1:25" ht="14.6" hidden="1" x14ac:dyDescent="0.4">
      <c r="A1451" s="113" t="s">
        <v>746</v>
      </c>
      <c r="B1451" s="113" t="s">
        <v>747</v>
      </c>
      <c r="C1451" s="113" t="s">
        <v>747</v>
      </c>
      <c r="D1451" s="112" t="b">
        <f t="shared" si="22"/>
        <v>1</v>
      </c>
      <c r="E1451" s="113" t="s">
        <v>3106</v>
      </c>
      <c r="F1451" s="113" t="s">
        <v>1160</v>
      </c>
      <c r="G1451" s="113" t="s">
        <v>1246</v>
      </c>
      <c r="H1451" s="113" t="s">
        <v>3107</v>
      </c>
      <c r="I1451" s="113" t="s">
        <v>2082</v>
      </c>
      <c r="J1451" s="113" t="s">
        <v>1160</v>
      </c>
      <c r="K1451" s="113" t="s">
        <v>1246</v>
      </c>
      <c r="L1451" s="113" t="s">
        <v>3107</v>
      </c>
      <c r="M1451" s="113" t="s">
        <v>2082</v>
      </c>
      <c r="N1451" s="113" t="s">
        <v>3108</v>
      </c>
      <c r="O1451" s="113" t="s">
        <v>2714</v>
      </c>
      <c r="P1451" s="113" t="s">
        <v>3155</v>
      </c>
      <c r="Q1451" s="113" t="s">
        <v>3106</v>
      </c>
      <c r="R1451" s="113" t="s">
        <v>5641</v>
      </c>
      <c r="S1451" s="114">
        <v>41666</v>
      </c>
      <c r="U1451" s="114">
        <v>41669.640685300903</v>
      </c>
      <c r="V1451" s="113" t="s">
        <v>4797</v>
      </c>
      <c r="W1451" s="113" t="s">
        <v>4798</v>
      </c>
      <c r="X1451" s="112" t="b">
        <v>1</v>
      </c>
    </row>
    <row r="1452" spans="1:25" ht="14.6" hidden="1" x14ac:dyDescent="0.4">
      <c r="A1452" s="113" t="s">
        <v>407</v>
      </c>
      <c r="B1452" s="113" t="s">
        <v>408</v>
      </c>
      <c r="C1452" s="113" t="s">
        <v>408</v>
      </c>
      <c r="D1452" s="112" t="b">
        <f t="shared" si="22"/>
        <v>1</v>
      </c>
      <c r="E1452" s="113" t="s">
        <v>3106</v>
      </c>
      <c r="F1452" s="113" t="s">
        <v>1367</v>
      </c>
      <c r="G1452" s="113" t="s">
        <v>1607</v>
      </c>
      <c r="H1452" s="113" t="s">
        <v>3670</v>
      </c>
      <c r="I1452" s="113" t="s">
        <v>4480</v>
      </c>
      <c r="J1452" s="113" t="s">
        <v>1367</v>
      </c>
      <c r="K1452" s="113" t="s">
        <v>1607</v>
      </c>
      <c r="L1452" s="113" t="s">
        <v>3670</v>
      </c>
      <c r="M1452" s="113" t="s">
        <v>1614</v>
      </c>
      <c r="N1452" s="113" t="s">
        <v>3108</v>
      </c>
      <c r="O1452" s="113" t="s">
        <v>3154</v>
      </c>
      <c r="P1452" s="113" t="s">
        <v>3155</v>
      </c>
      <c r="Q1452" s="113" t="s">
        <v>3106</v>
      </c>
      <c r="R1452" s="113" t="s">
        <v>5642</v>
      </c>
      <c r="S1452" s="114">
        <v>41656</v>
      </c>
      <c r="U1452" s="114">
        <v>41661.685692442101</v>
      </c>
      <c r="V1452" s="113" t="s">
        <v>4483</v>
      </c>
      <c r="W1452" s="113" t="s">
        <v>4484</v>
      </c>
      <c r="X1452" s="112" t="b">
        <v>1</v>
      </c>
    </row>
    <row r="1453" spans="1:25" ht="14.6" hidden="1" x14ac:dyDescent="0.4">
      <c r="A1453" s="113" t="s">
        <v>157</v>
      </c>
      <c r="B1453" s="113" t="s">
        <v>158</v>
      </c>
      <c r="C1453" s="113" t="s">
        <v>158</v>
      </c>
      <c r="D1453" s="112" t="b">
        <f t="shared" si="22"/>
        <v>1</v>
      </c>
      <c r="E1453" s="113" t="s">
        <v>3106</v>
      </c>
      <c r="F1453" s="113" t="s">
        <v>1160</v>
      </c>
      <c r="G1453" s="113" t="s">
        <v>1246</v>
      </c>
      <c r="H1453" s="113" t="s">
        <v>3107</v>
      </c>
      <c r="I1453" s="113" t="s">
        <v>5643</v>
      </c>
      <c r="J1453" s="113" t="s">
        <v>1160</v>
      </c>
      <c r="K1453" s="113" t="s">
        <v>1246</v>
      </c>
      <c r="L1453" s="113" t="s">
        <v>3107</v>
      </c>
      <c r="M1453" s="113" t="s">
        <v>1347</v>
      </c>
      <c r="N1453" s="113" t="s">
        <v>3108</v>
      </c>
      <c r="O1453" s="113" t="s">
        <v>3154</v>
      </c>
      <c r="P1453" s="113" t="s">
        <v>3155</v>
      </c>
      <c r="Q1453" s="113" t="s">
        <v>3106</v>
      </c>
      <c r="R1453" s="113" t="s">
        <v>5644</v>
      </c>
      <c r="S1453" s="114">
        <v>41659</v>
      </c>
      <c r="U1453" s="114">
        <v>41660.655041319398</v>
      </c>
      <c r="V1453" s="113" t="s">
        <v>5645</v>
      </c>
      <c r="W1453" s="113" t="s">
        <v>5646</v>
      </c>
      <c r="X1453" s="112" t="b">
        <v>1</v>
      </c>
    </row>
    <row r="1454" spans="1:25" ht="14.6" hidden="1" x14ac:dyDescent="0.4">
      <c r="A1454" s="113" t="s">
        <v>675</v>
      </c>
      <c r="B1454" s="113" t="s">
        <v>678</v>
      </c>
      <c r="C1454" s="113" t="s">
        <v>678</v>
      </c>
      <c r="D1454" s="112" t="b">
        <f t="shared" si="22"/>
        <v>1</v>
      </c>
      <c r="E1454" s="113" t="s">
        <v>3106</v>
      </c>
      <c r="F1454" s="113" t="s">
        <v>1160</v>
      </c>
      <c r="G1454" s="113" t="s">
        <v>1228</v>
      </c>
      <c r="H1454" s="113" t="s">
        <v>3247</v>
      </c>
      <c r="I1454" s="113" t="s">
        <v>3584</v>
      </c>
      <c r="J1454" s="113" t="s">
        <v>1367</v>
      </c>
      <c r="K1454" s="113" t="s">
        <v>1368</v>
      </c>
      <c r="L1454" s="113" t="s">
        <v>4623</v>
      </c>
      <c r="M1454" s="113" t="s">
        <v>1976</v>
      </c>
      <c r="N1454" s="113" t="s">
        <v>3108</v>
      </c>
      <c r="O1454" s="113" t="s">
        <v>3154</v>
      </c>
      <c r="P1454" s="113" t="s">
        <v>3155</v>
      </c>
      <c r="Q1454" s="113" t="s">
        <v>3106</v>
      </c>
      <c r="R1454" s="113" t="s">
        <v>5647</v>
      </c>
      <c r="S1454" s="114">
        <v>41653</v>
      </c>
      <c r="U1454" s="114">
        <v>41656.462847419003</v>
      </c>
      <c r="V1454" s="113" t="s">
        <v>3587</v>
      </c>
      <c r="W1454" s="113" t="s">
        <v>3588</v>
      </c>
      <c r="X1454" s="112" t="b">
        <v>1</v>
      </c>
    </row>
    <row r="1455" spans="1:25" ht="14.6" hidden="1" x14ac:dyDescent="0.4">
      <c r="A1455" s="113" t="s">
        <v>675</v>
      </c>
      <c r="B1455" s="113" t="s">
        <v>678</v>
      </c>
      <c r="C1455" s="113" t="s">
        <v>678</v>
      </c>
      <c r="D1455" s="112" t="b">
        <f t="shared" si="22"/>
        <v>1</v>
      </c>
      <c r="E1455" s="113" t="s">
        <v>3106</v>
      </c>
      <c r="F1455" s="113" t="s">
        <v>1160</v>
      </c>
      <c r="G1455" s="113" t="s">
        <v>1228</v>
      </c>
      <c r="H1455" s="113" t="s">
        <v>3247</v>
      </c>
      <c r="I1455" s="113" t="s">
        <v>3584</v>
      </c>
      <c r="J1455" s="113" t="s">
        <v>1367</v>
      </c>
      <c r="K1455" s="113" t="s">
        <v>1636</v>
      </c>
      <c r="L1455" s="113" t="s">
        <v>3585</v>
      </c>
      <c r="M1455" s="113" t="s">
        <v>1975</v>
      </c>
      <c r="N1455" s="113" t="s">
        <v>3108</v>
      </c>
      <c r="O1455" s="113" t="s">
        <v>3154</v>
      </c>
      <c r="P1455" s="113" t="s">
        <v>3155</v>
      </c>
      <c r="Q1455" s="113" t="s">
        <v>3106</v>
      </c>
      <c r="R1455" s="113" t="s">
        <v>5647</v>
      </c>
      <c r="S1455" s="114">
        <v>41653</v>
      </c>
      <c r="U1455" s="114">
        <v>41656.462847419003</v>
      </c>
      <c r="V1455" s="113" t="s">
        <v>3587</v>
      </c>
      <c r="W1455" s="113" t="s">
        <v>3588</v>
      </c>
      <c r="X1455" s="112" t="b">
        <v>1</v>
      </c>
    </row>
    <row r="1456" spans="1:25" ht="14.6" hidden="1" x14ac:dyDescent="0.4">
      <c r="A1456" s="113" t="s">
        <v>675</v>
      </c>
      <c r="B1456" s="113" t="s">
        <v>676</v>
      </c>
      <c r="C1456" s="113" t="s">
        <v>678</v>
      </c>
      <c r="D1456" s="112" t="b">
        <f t="shared" si="22"/>
        <v>0</v>
      </c>
      <c r="E1456" s="113" t="s">
        <v>3106</v>
      </c>
      <c r="F1456" s="113" t="s">
        <v>1160</v>
      </c>
      <c r="G1456" s="113" t="s">
        <v>1228</v>
      </c>
      <c r="H1456" s="113" t="s">
        <v>3247</v>
      </c>
      <c r="I1456" s="113" t="s">
        <v>3584</v>
      </c>
      <c r="J1456" s="113" t="s">
        <v>1258</v>
      </c>
      <c r="K1456" s="113" t="s">
        <v>1274</v>
      </c>
      <c r="L1456" s="113" t="s">
        <v>3521</v>
      </c>
      <c r="M1456" s="113" t="s">
        <v>1973</v>
      </c>
      <c r="N1456" s="113" t="s">
        <v>3108</v>
      </c>
      <c r="O1456" s="113" t="s">
        <v>3154</v>
      </c>
      <c r="P1456" s="113" t="s">
        <v>3155</v>
      </c>
      <c r="Q1456" s="113" t="s">
        <v>3106</v>
      </c>
      <c r="R1456" s="113" t="s">
        <v>5647</v>
      </c>
      <c r="S1456" s="114">
        <v>41653</v>
      </c>
      <c r="U1456" s="114">
        <v>41656.462847419003</v>
      </c>
      <c r="V1456" s="113" t="s">
        <v>3587</v>
      </c>
      <c r="W1456" s="113" t="s">
        <v>3588</v>
      </c>
      <c r="X1456" s="112" t="b">
        <v>1</v>
      </c>
    </row>
    <row r="1457" spans="1:25" ht="14.6" hidden="1" x14ac:dyDescent="0.4">
      <c r="A1457" s="113" t="s">
        <v>675</v>
      </c>
      <c r="B1457" s="113" t="s">
        <v>677</v>
      </c>
      <c r="C1457" s="113" t="s">
        <v>678</v>
      </c>
      <c r="D1457" s="112" t="b">
        <f t="shared" si="22"/>
        <v>0</v>
      </c>
      <c r="E1457" s="113" t="s">
        <v>3106</v>
      </c>
      <c r="F1457" s="113" t="s">
        <v>1160</v>
      </c>
      <c r="G1457" s="113" t="s">
        <v>1228</v>
      </c>
      <c r="H1457" s="113" t="s">
        <v>3247</v>
      </c>
      <c r="I1457" s="113" t="s">
        <v>3584</v>
      </c>
      <c r="J1457" s="113" t="s">
        <v>1367</v>
      </c>
      <c r="K1457" s="113" t="s">
        <v>1636</v>
      </c>
      <c r="L1457" s="113" t="s">
        <v>3585</v>
      </c>
      <c r="M1457" s="113" t="s">
        <v>1974</v>
      </c>
      <c r="N1457" s="113" t="s">
        <v>3108</v>
      </c>
      <c r="O1457" s="113" t="s">
        <v>3154</v>
      </c>
      <c r="P1457" s="113" t="s">
        <v>3155</v>
      </c>
      <c r="Q1457" s="113" t="s">
        <v>3106</v>
      </c>
      <c r="R1457" s="113" t="s">
        <v>5647</v>
      </c>
      <c r="S1457" s="114">
        <v>41653</v>
      </c>
      <c r="U1457" s="114">
        <v>41656.462847419003</v>
      </c>
      <c r="V1457" s="113" t="s">
        <v>3587</v>
      </c>
      <c r="W1457" s="113" t="s">
        <v>3588</v>
      </c>
      <c r="X1457" s="112" t="b">
        <v>1</v>
      </c>
    </row>
    <row r="1458" spans="1:25" ht="14.6" hidden="1" x14ac:dyDescent="0.4">
      <c r="A1458" s="113" t="s">
        <v>734</v>
      </c>
      <c r="B1458" s="113" t="s">
        <v>735</v>
      </c>
      <c r="C1458" s="113" t="s">
        <v>735</v>
      </c>
      <c r="D1458" s="112" t="b">
        <f t="shared" si="22"/>
        <v>1</v>
      </c>
      <c r="E1458" s="113" t="s">
        <v>3106</v>
      </c>
      <c r="F1458" s="113" t="s">
        <v>1160</v>
      </c>
      <c r="G1458" s="113" t="s">
        <v>1161</v>
      </c>
      <c r="H1458" s="113" t="s">
        <v>3132</v>
      </c>
      <c r="I1458" s="113" t="s">
        <v>3658</v>
      </c>
      <c r="J1458" s="113" t="s">
        <v>1196</v>
      </c>
      <c r="K1458" s="113" t="s">
        <v>1197</v>
      </c>
      <c r="L1458" s="113" t="s">
        <v>3202</v>
      </c>
      <c r="M1458" s="113" t="s">
        <v>2069</v>
      </c>
      <c r="N1458" s="113" t="s">
        <v>3108</v>
      </c>
      <c r="O1458" s="113" t="s">
        <v>3154</v>
      </c>
      <c r="P1458" s="113" t="s">
        <v>3155</v>
      </c>
      <c r="Q1458" s="113" t="s">
        <v>3106</v>
      </c>
      <c r="R1458" s="113" t="s">
        <v>5648</v>
      </c>
      <c r="S1458" s="114">
        <v>41640</v>
      </c>
      <c r="U1458" s="114">
        <v>41639.041439085602</v>
      </c>
      <c r="V1458" s="113" t="s">
        <v>3660</v>
      </c>
      <c r="W1458" s="113"/>
      <c r="X1458" s="112" t="b">
        <v>1</v>
      </c>
    </row>
    <row r="1459" spans="1:25" ht="14.6" hidden="1" x14ac:dyDescent="0.4">
      <c r="A1459" s="113" t="s">
        <v>463</v>
      </c>
      <c r="B1459" s="113" t="s">
        <v>464</v>
      </c>
      <c r="C1459" s="113" t="s">
        <v>464</v>
      </c>
      <c r="D1459" s="112" t="b">
        <f t="shared" si="22"/>
        <v>1</v>
      </c>
      <c r="E1459" s="113" t="s">
        <v>3106</v>
      </c>
      <c r="F1459" s="113" t="s">
        <v>1258</v>
      </c>
      <c r="G1459" s="113" t="s">
        <v>1274</v>
      </c>
      <c r="H1459" s="113" t="s">
        <v>3521</v>
      </c>
      <c r="I1459" s="113" t="s">
        <v>1693</v>
      </c>
      <c r="J1459" s="113" t="s">
        <v>1258</v>
      </c>
      <c r="K1459" s="113" t="s">
        <v>1274</v>
      </c>
      <c r="L1459" s="113" t="s">
        <v>3521</v>
      </c>
      <c r="M1459" s="113" t="s">
        <v>1693</v>
      </c>
      <c r="N1459" s="113" t="s">
        <v>3108</v>
      </c>
      <c r="O1459" s="113" t="s">
        <v>3154</v>
      </c>
      <c r="P1459" s="113" t="s">
        <v>3155</v>
      </c>
      <c r="Q1459" s="113" t="s">
        <v>3106</v>
      </c>
      <c r="R1459" s="113" t="s">
        <v>5649</v>
      </c>
      <c r="S1459" s="114">
        <v>41640</v>
      </c>
      <c r="U1459" s="114">
        <v>41639.041439085602</v>
      </c>
      <c r="V1459" s="113" t="s">
        <v>5194</v>
      </c>
      <c r="W1459" s="113" t="s">
        <v>5195</v>
      </c>
      <c r="X1459" s="112" t="b">
        <v>1</v>
      </c>
      <c r="Y1459" s="129"/>
    </row>
    <row r="1460" spans="1:25" ht="14.6" hidden="1" x14ac:dyDescent="0.4">
      <c r="A1460" s="113" t="s">
        <v>944</v>
      </c>
      <c r="B1460" s="113" t="s">
        <v>945</v>
      </c>
      <c r="C1460" s="113" t="s">
        <v>945</v>
      </c>
      <c r="D1460" s="112" t="b">
        <f t="shared" si="22"/>
        <v>1</v>
      </c>
      <c r="E1460" s="113" t="s">
        <v>3106</v>
      </c>
      <c r="F1460" s="113" t="s">
        <v>1452</v>
      </c>
      <c r="G1460" s="113" t="s">
        <v>1615</v>
      </c>
      <c r="H1460" s="113" t="s">
        <v>3872</v>
      </c>
      <c r="I1460" s="113" t="s">
        <v>4041</v>
      </c>
      <c r="J1460" s="113" t="s">
        <v>1452</v>
      </c>
      <c r="K1460" s="113" t="s">
        <v>1615</v>
      </c>
      <c r="L1460" s="113" t="s">
        <v>3872</v>
      </c>
      <c r="M1460" s="113" t="s">
        <v>2240</v>
      </c>
      <c r="N1460" s="113" t="s">
        <v>3108</v>
      </c>
      <c r="O1460" s="113" t="s">
        <v>3154</v>
      </c>
      <c r="P1460" s="113" t="s">
        <v>3155</v>
      </c>
      <c r="Q1460" s="113" t="s">
        <v>3106</v>
      </c>
      <c r="R1460" s="113" t="s">
        <v>5650</v>
      </c>
      <c r="S1460" s="114">
        <v>41640</v>
      </c>
      <c r="U1460" s="114">
        <v>41639.041439085602</v>
      </c>
      <c r="V1460" s="113" t="s">
        <v>4043</v>
      </c>
      <c r="W1460" s="113" t="s">
        <v>4044</v>
      </c>
      <c r="X1460" s="112" t="b">
        <v>1</v>
      </c>
    </row>
    <row r="1461" spans="1:25" ht="14.6" hidden="1" x14ac:dyDescent="0.4">
      <c r="A1461" s="113" t="s">
        <v>118</v>
      </c>
      <c r="B1461" s="113" t="s">
        <v>119</v>
      </c>
      <c r="C1461" s="113" t="s">
        <v>119</v>
      </c>
      <c r="D1461" s="112" t="b">
        <f t="shared" si="22"/>
        <v>1</v>
      </c>
      <c r="E1461" s="113" t="s">
        <v>3106</v>
      </c>
      <c r="F1461" s="113" t="s">
        <v>1160</v>
      </c>
      <c r="G1461" s="113" t="s">
        <v>1161</v>
      </c>
      <c r="H1461" s="113" t="s">
        <v>3132</v>
      </c>
      <c r="I1461" s="113" t="s">
        <v>5184</v>
      </c>
      <c r="J1461" s="113" t="s">
        <v>1160</v>
      </c>
      <c r="K1461" s="113" t="s">
        <v>1161</v>
      </c>
      <c r="L1461" s="113" t="s">
        <v>3132</v>
      </c>
      <c r="M1461" s="113" t="s">
        <v>1290</v>
      </c>
      <c r="N1461" s="113" t="s">
        <v>3108</v>
      </c>
      <c r="O1461" s="113" t="s">
        <v>3154</v>
      </c>
      <c r="P1461" s="113" t="s">
        <v>3155</v>
      </c>
      <c r="Q1461" s="113" t="s">
        <v>3106</v>
      </c>
      <c r="R1461" s="113" t="s">
        <v>5651</v>
      </c>
      <c r="S1461" s="114">
        <v>41640</v>
      </c>
      <c r="U1461" s="114">
        <v>41639.041439085602</v>
      </c>
      <c r="V1461" s="113" t="s">
        <v>5186</v>
      </c>
      <c r="W1461" s="113" t="s">
        <v>5187</v>
      </c>
      <c r="X1461" s="112" t="b">
        <v>1</v>
      </c>
    </row>
    <row r="1462" spans="1:25" ht="14.6" hidden="1" x14ac:dyDescent="0.4">
      <c r="A1462" s="113" t="s">
        <v>309</v>
      </c>
      <c r="B1462" s="113" t="s">
        <v>310</v>
      </c>
      <c r="C1462" s="113" t="s">
        <v>3651</v>
      </c>
      <c r="D1462" s="112" t="b">
        <f t="shared" si="22"/>
        <v>0</v>
      </c>
      <c r="E1462" s="113" t="s">
        <v>3106</v>
      </c>
      <c r="F1462" s="113" t="s">
        <v>1452</v>
      </c>
      <c r="G1462" s="113" t="s">
        <v>1453</v>
      </c>
      <c r="H1462" s="113" t="s">
        <v>3143</v>
      </c>
      <c r="I1462" s="113" t="s">
        <v>3652</v>
      </c>
      <c r="J1462" s="113" t="s">
        <v>1452</v>
      </c>
      <c r="K1462" s="113" t="s">
        <v>1453</v>
      </c>
      <c r="L1462" s="113" t="s">
        <v>3143</v>
      </c>
      <c r="M1462" s="113" t="s">
        <v>1518</v>
      </c>
      <c r="N1462" s="113" t="s">
        <v>3108</v>
      </c>
      <c r="O1462" s="113" t="s">
        <v>3154</v>
      </c>
      <c r="P1462" s="113" t="s">
        <v>3155</v>
      </c>
      <c r="Q1462" s="113" t="s">
        <v>3106</v>
      </c>
      <c r="R1462" s="113" t="s">
        <v>5652</v>
      </c>
      <c r="S1462" s="114">
        <v>41640</v>
      </c>
      <c r="U1462" s="114">
        <v>41639.041439085602</v>
      </c>
      <c r="V1462" s="113" t="s">
        <v>3654</v>
      </c>
      <c r="W1462" s="113" t="s">
        <v>3655</v>
      </c>
      <c r="X1462" s="112" t="b">
        <v>1</v>
      </c>
    </row>
    <row r="1463" spans="1:25" ht="14.6" hidden="1" x14ac:dyDescent="0.4">
      <c r="A1463" s="113" t="s">
        <v>371</v>
      </c>
      <c r="B1463" s="113" t="s">
        <v>372</v>
      </c>
      <c r="C1463" s="113" t="s">
        <v>372</v>
      </c>
      <c r="D1463" s="112" t="b">
        <f t="shared" si="22"/>
        <v>1</v>
      </c>
      <c r="E1463" s="113" t="s">
        <v>3106</v>
      </c>
      <c r="F1463" s="113" t="s">
        <v>1452</v>
      </c>
      <c r="G1463" s="113" t="s">
        <v>1576</v>
      </c>
      <c r="H1463" s="113" t="s">
        <v>3961</v>
      </c>
      <c r="I1463" s="113" t="s">
        <v>1577</v>
      </c>
      <c r="J1463" s="113" t="s">
        <v>1452</v>
      </c>
      <c r="K1463" s="113" t="s">
        <v>1576</v>
      </c>
      <c r="L1463" s="113" t="s">
        <v>3961</v>
      </c>
      <c r="M1463" s="113" t="s">
        <v>1577</v>
      </c>
      <c r="N1463" s="113" t="s">
        <v>3108</v>
      </c>
      <c r="O1463" s="113" t="s">
        <v>3154</v>
      </c>
      <c r="P1463" s="113" t="s">
        <v>3155</v>
      </c>
      <c r="Q1463" s="113" t="s">
        <v>3106</v>
      </c>
      <c r="R1463" s="113" t="s">
        <v>5653</v>
      </c>
      <c r="S1463" s="114">
        <v>41640</v>
      </c>
      <c r="U1463" s="114">
        <v>41639.041439085602</v>
      </c>
      <c r="V1463" s="113" t="s">
        <v>4046</v>
      </c>
      <c r="W1463" s="113" t="s">
        <v>4047</v>
      </c>
      <c r="X1463" s="112" t="b">
        <v>1</v>
      </c>
    </row>
    <row r="1464" spans="1:25" ht="14.6" hidden="1" x14ac:dyDescent="0.4">
      <c r="A1464" s="113" t="s">
        <v>171</v>
      </c>
      <c r="B1464" s="113" t="s">
        <v>172</v>
      </c>
      <c r="C1464" s="113" t="s">
        <v>172</v>
      </c>
      <c r="D1464" s="112" t="b">
        <f t="shared" si="22"/>
        <v>1</v>
      </c>
      <c r="E1464" s="113" t="s">
        <v>3106</v>
      </c>
      <c r="F1464" s="113" t="s">
        <v>1160</v>
      </c>
      <c r="G1464" s="113" t="s">
        <v>1228</v>
      </c>
      <c r="H1464" s="113" t="s">
        <v>3247</v>
      </c>
      <c r="I1464" s="113" t="s">
        <v>3661</v>
      </c>
      <c r="J1464" s="113" t="s">
        <v>1160</v>
      </c>
      <c r="K1464" s="113" t="s">
        <v>1228</v>
      </c>
      <c r="L1464" s="113" t="s">
        <v>3247</v>
      </c>
      <c r="M1464" s="113" t="s">
        <v>1358</v>
      </c>
      <c r="N1464" s="113" t="s">
        <v>3108</v>
      </c>
      <c r="O1464" s="113" t="s">
        <v>3154</v>
      </c>
      <c r="P1464" s="113" t="s">
        <v>3155</v>
      </c>
      <c r="Q1464" s="113" t="s">
        <v>3106</v>
      </c>
      <c r="R1464" s="113" t="s">
        <v>5654</v>
      </c>
      <c r="S1464" s="114">
        <v>41640</v>
      </c>
      <c r="U1464" s="114">
        <v>41639.041439085602</v>
      </c>
      <c r="V1464" s="113" t="s">
        <v>3663</v>
      </c>
      <c r="W1464" s="113" t="s">
        <v>3664</v>
      </c>
      <c r="X1464" s="112" t="b">
        <v>1</v>
      </c>
      <c r="Y1464" s="112" t="s">
        <v>1054</v>
      </c>
    </row>
    <row r="1465" spans="1:25" ht="14.6" hidden="1" x14ac:dyDescent="0.4">
      <c r="A1465" s="113" t="s">
        <v>295</v>
      </c>
      <c r="B1465" s="113" t="s">
        <v>296</v>
      </c>
      <c r="C1465" s="113" t="s">
        <v>296</v>
      </c>
      <c r="D1465" s="112" t="b">
        <f t="shared" si="22"/>
        <v>1</v>
      </c>
      <c r="E1465" s="113" t="s">
        <v>3106</v>
      </c>
      <c r="F1465" s="113" t="s">
        <v>1452</v>
      </c>
      <c r="G1465" s="113" t="s">
        <v>1453</v>
      </c>
      <c r="H1465" s="113" t="s">
        <v>3143</v>
      </c>
      <c r="I1465" s="113" t="s">
        <v>1503</v>
      </c>
      <c r="J1465" s="113" t="s">
        <v>1452</v>
      </c>
      <c r="K1465" s="113" t="s">
        <v>1453</v>
      </c>
      <c r="L1465" s="113" t="s">
        <v>3143</v>
      </c>
      <c r="M1465" s="113" t="s">
        <v>1503</v>
      </c>
      <c r="N1465" s="113" t="s">
        <v>3108</v>
      </c>
      <c r="O1465" s="113" t="s">
        <v>3154</v>
      </c>
      <c r="P1465" s="113" t="s">
        <v>3155</v>
      </c>
      <c r="Q1465" s="113" t="s">
        <v>3106</v>
      </c>
      <c r="R1465" s="113" t="s">
        <v>5655</v>
      </c>
      <c r="S1465" s="114">
        <v>41640</v>
      </c>
      <c r="U1465" s="114">
        <v>41639.041439085602</v>
      </c>
      <c r="V1465" s="113" t="s">
        <v>4065</v>
      </c>
      <c r="W1465" s="113" t="s">
        <v>4066</v>
      </c>
      <c r="X1465" s="112" t="b">
        <v>1</v>
      </c>
    </row>
    <row r="1466" spans="1:25" ht="14.6" hidden="1" x14ac:dyDescent="0.4">
      <c r="A1466" s="113" t="s">
        <v>17</v>
      </c>
      <c r="B1466" s="113" t="s">
        <v>18</v>
      </c>
      <c r="C1466" s="113" t="s">
        <v>18</v>
      </c>
      <c r="D1466" s="112" t="b">
        <f t="shared" si="22"/>
        <v>1</v>
      </c>
      <c r="E1466" s="113" t="s">
        <v>3106</v>
      </c>
      <c r="F1466" s="113" t="s">
        <v>1160</v>
      </c>
      <c r="G1466" s="113" t="s">
        <v>1166</v>
      </c>
      <c r="H1466" s="113" t="s">
        <v>3128</v>
      </c>
      <c r="I1466" s="113" t="s">
        <v>3304</v>
      </c>
      <c r="J1466" s="113" t="s">
        <v>1160</v>
      </c>
      <c r="K1466" s="113" t="s">
        <v>1166</v>
      </c>
      <c r="L1466" s="113" t="s">
        <v>3128</v>
      </c>
      <c r="M1466" s="113" t="s">
        <v>1174</v>
      </c>
      <c r="N1466" s="113" t="s">
        <v>3108</v>
      </c>
      <c r="O1466" s="113" t="s">
        <v>3154</v>
      </c>
      <c r="P1466" s="113" t="s">
        <v>3155</v>
      </c>
      <c r="Q1466" s="113" t="s">
        <v>3106</v>
      </c>
      <c r="R1466" s="113" t="s">
        <v>5656</v>
      </c>
      <c r="S1466" s="114">
        <v>41640</v>
      </c>
      <c r="U1466" s="114">
        <v>41639.041439085602</v>
      </c>
      <c r="V1466" s="113" t="s">
        <v>3306</v>
      </c>
      <c r="W1466" s="113" t="s">
        <v>3307</v>
      </c>
      <c r="X1466" s="112" t="b">
        <v>1</v>
      </c>
    </row>
    <row r="1467" spans="1:25" ht="14.6" hidden="1" x14ac:dyDescent="0.4">
      <c r="A1467" s="113" t="s">
        <v>260</v>
      </c>
      <c r="B1467" s="113" t="s">
        <v>261</v>
      </c>
      <c r="C1467" s="113" t="s">
        <v>261</v>
      </c>
      <c r="D1467" s="112" t="b">
        <f t="shared" si="22"/>
        <v>1</v>
      </c>
      <c r="E1467" s="113" t="s">
        <v>3106</v>
      </c>
      <c r="F1467" s="113" t="s">
        <v>1160</v>
      </c>
      <c r="G1467" s="113" t="s">
        <v>1246</v>
      </c>
      <c r="H1467" s="113" t="s">
        <v>3107</v>
      </c>
      <c r="I1467" s="113" t="s">
        <v>4121</v>
      </c>
      <c r="J1467" s="113" t="s">
        <v>1160</v>
      </c>
      <c r="K1467" s="113" t="s">
        <v>1246</v>
      </c>
      <c r="L1467" s="113" t="s">
        <v>3107</v>
      </c>
      <c r="M1467" s="113" t="s">
        <v>1464</v>
      </c>
      <c r="N1467" s="113" t="s">
        <v>3108</v>
      </c>
      <c r="O1467" s="113" t="s">
        <v>3154</v>
      </c>
      <c r="P1467" s="113" t="s">
        <v>3155</v>
      </c>
      <c r="Q1467" s="113" t="s">
        <v>3106</v>
      </c>
      <c r="R1467" s="113" t="s">
        <v>5657</v>
      </c>
      <c r="S1467" s="114">
        <v>41640</v>
      </c>
      <c r="U1467" s="114">
        <v>41639.041439085602</v>
      </c>
      <c r="V1467" s="113" t="s">
        <v>4123</v>
      </c>
      <c r="W1467" s="113" t="s">
        <v>4124</v>
      </c>
      <c r="X1467" s="112" t="b">
        <v>1</v>
      </c>
    </row>
    <row r="1468" spans="1:25" ht="14.6" hidden="1" x14ac:dyDescent="0.4">
      <c r="A1468" s="113" t="s">
        <v>475</v>
      </c>
      <c r="B1468" s="113" t="s">
        <v>476</v>
      </c>
      <c r="C1468" s="113" t="s">
        <v>476</v>
      </c>
      <c r="D1468" s="112" t="b">
        <f t="shared" si="22"/>
        <v>1</v>
      </c>
      <c r="E1468" s="113" t="s">
        <v>3106</v>
      </c>
      <c r="F1468" s="113" t="s">
        <v>1367</v>
      </c>
      <c r="G1468" s="113" t="s">
        <v>1368</v>
      </c>
      <c r="H1468" s="113" t="s">
        <v>5260</v>
      </c>
      <c r="I1468" s="113" t="s">
        <v>5261</v>
      </c>
      <c r="J1468" s="113" t="s">
        <v>1367</v>
      </c>
      <c r="K1468" s="113" t="s">
        <v>1368</v>
      </c>
      <c r="L1468" s="113" t="s">
        <v>4623</v>
      </c>
      <c r="M1468" s="113" t="s">
        <v>1701</v>
      </c>
      <c r="N1468" s="113" t="s">
        <v>3108</v>
      </c>
      <c r="O1468" s="113" t="s">
        <v>3154</v>
      </c>
      <c r="P1468" s="113" t="s">
        <v>3155</v>
      </c>
      <c r="Q1468" s="113" t="s">
        <v>3106</v>
      </c>
      <c r="R1468" s="113" t="s">
        <v>5658</v>
      </c>
      <c r="S1468" s="114">
        <v>41640</v>
      </c>
      <c r="U1468" s="114">
        <v>41639.041439085602</v>
      </c>
      <c r="V1468" s="113" t="s">
        <v>5263</v>
      </c>
      <c r="W1468" s="113" t="s">
        <v>5264</v>
      </c>
      <c r="X1468" s="112" t="b">
        <v>0</v>
      </c>
      <c r="Y1468" s="117"/>
    </row>
    <row r="1469" spans="1:25" ht="14.6" hidden="1" x14ac:dyDescent="0.4">
      <c r="A1469" s="113" t="s">
        <v>619</v>
      </c>
      <c r="B1469" s="113" t="s">
        <v>620</v>
      </c>
      <c r="C1469" s="113" t="s">
        <v>620</v>
      </c>
      <c r="D1469" s="112" t="b">
        <f t="shared" si="22"/>
        <v>1</v>
      </c>
      <c r="E1469" s="113" t="s">
        <v>3106</v>
      </c>
      <c r="F1469" s="113" t="s">
        <v>1160</v>
      </c>
      <c r="G1469" s="113" t="s">
        <v>1183</v>
      </c>
      <c r="H1469" s="113" t="s">
        <v>3113</v>
      </c>
      <c r="I1469" s="113" t="s">
        <v>1442</v>
      </c>
      <c r="J1469" s="113" t="s">
        <v>1160</v>
      </c>
      <c r="K1469" s="113" t="s">
        <v>1183</v>
      </c>
      <c r="L1469" s="113" t="s">
        <v>3113</v>
      </c>
      <c r="M1469" s="113" t="s">
        <v>1442</v>
      </c>
      <c r="N1469" s="113" t="s">
        <v>3108</v>
      </c>
      <c r="O1469" s="113" t="s">
        <v>3154</v>
      </c>
      <c r="P1469" s="113" t="s">
        <v>3155</v>
      </c>
      <c r="Q1469" s="113" t="s">
        <v>3106</v>
      </c>
      <c r="R1469" s="113" t="s">
        <v>5659</v>
      </c>
      <c r="S1469" s="114">
        <v>41640</v>
      </c>
      <c r="U1469" s="114">
        <v>41639.041439085602</v>
      </c>
      <c r="V1469" s="113" t="s">
        <v>4115</v>
      </c>
      <c r="W1469" s="113" t="s">
        <v>4116</v>
      </c>
      <c r="X1469" s="112" t="b">
        <v>0</v>
      </c>
      <c r="Y1469" s="117"/>
    </row>
    <row r="1470" spans="1:25" ht="14.6" hidden="1" x14ac:dyDescent="0.4">
      <c r="A1470" s="113" t="s">
        <v>211</v>
      </c>
      <c r="B1470" s="113" t="s">
        <v>212</v>
      </c>
      <c r="C1470" s="113" t="s">
        <v>212</v>
      </c>
      <c r="D1470" s="112" t="b">
        <f t="shared" si="22"/>
        <v>1</v>
      </c>
      <c r="E1470" s="113" t="s">
        <v>3106</v>
      </c>
      <c r="F1470" s="113" t="s">
        <v>1160</v>
      </c>
      <c r="G1470" s="113" t="s">
        <v>1163</v>
      </c>
      <c r="H1470" s="113" t="s">
        <v>3230</v>
      </c>
      <c r="I1470" s="113" t="s">
        <v>3675</v>
      </c>
      <c r="J1470" s="113" t="s">
        <v>1258</v>
      </c>
      <c r="K1470" s="113" t="s">
        <v>1338</v>
      </c>
      <c r="L1470" s="113" t="s">
        <v>3377</v>
      </c>
      <c r="M1470" s="113" t="s">
        <v>1403</v>
      </c>
      <c r="N1470" s="113" t="s">
        <v>3108</v>
      </c>
      <c r="O1470" s="113" t="s">
        <v>3154</v>
      </c>
      <c r="P1470" s="113" t="s">
        <v>3155</v>
      </c>
      <c r="Q1470" s="113" t="s">
        <v>3106</v>
      </c>
      <c r="R1470" s="113" t="s">
        <v>5660</v>
      </c>
      <c r="S1470" s="114">
        <v>41640</v>
      </c>
      <c r="U1470" s="114">
        <v>41639.041439085602</v>
      </c>
      <c r="V1470" s="113" t="s">
        <v>3677</v>
      </c>
      <c r="W1470" s="113" t="s">
        <v>3678</v>
      </c>
      <c r="X1470" s="112" t="b">
        <v>1</v>
      </c>
      <c r="Y1470" s="112" t="s">
        <v>1050</v>
      </c>
    </row>
    <row r="1471" spans="1:25" ht="14.6" hidden="1" x14ac:dyDescent="0.4">
      <c r="A1471" s="113" t="s">
        <v>211</v>
      </c>
      <c r="B1471" s="113" t="s">
        <v>212</v>
      </c>
      <c r="C1471" s="113" t="s">
        <v>212</v>
      </c>
      <c r="D1471" s="112" t="b">
        <f t="shared" si="22"/>
        <v>1</v>
      </c>
      <c r="E1471" s="113" t="s">
        <v>3106</v>
      </c>
      <c r="F1471" s="113" t="s">
        <v>1160</v>
      </c>
      <c r="G1471" s="113" t="s">
        <v>1163</v>
      </c>
      <c r="H1471" s="113" t="s">
        <v>3230</v>
      </c>
      <c r="I1471" s="113" t="s">
        <v>3675</v>
      </c>
      <c r="J1471" s="113" t="s">
        <v>1160</v>
      </c>
      <c r="K1471" s="113" t="s">
        <v>1163</v>
      </c>
      <c r="L1471" s="113" t="s">
        <v>3230</v>
      </c>
      <c r="M1471" s="113" t="s">
        <v>1401</v>
      </c>
      <c r="N1471" s="113" t="s">
        <v>3108</v>
      </c>
      <c r="O1471" s="113" t="s">
        <v>3154</v>
      </c>
      <c r="P1471" s="113" t="s">
        <v>3155</v>
      </c>
      <c r="Q1471" s="113" t="s">
        <v>3106</v>
      </c>
      <c r="R1471" s="113" t="s">
        <v>5660</v>
      </c>
      <c r="S1471" s="114">
        <v>41640</v>
      </c>
      <c r="U1471" s="114">
        <v>41639.041439085602</v>
      </c>
      <c r="V1471" s="113" t="s">
        <v>3677</v>
      </c>
      <c r="W1471" s="113" t="s">
        <v>3678</v>
      </c>
      <c r="X1471" s="112" t="b">
        <v>1</v>
      </c>
      <c r="Y1471" s="112" t="s">
        <v>1050</v>
      </c>
    </row>
    <row r="1472" spans="1:25" ht="14.6" hidden="1" x14ac:dyDescent="0.4">
      <c r="A1472" s="113" t="s">
        <v>108</v>
      </c>
      <c r="B1472" s="113" t="s">
        <v>109</v>
      </c>
      <c r="C1472" s="113" t="s">
        <v>109</v>
      </c>
      <c r="D1472" s="112" t="b">
        <f t="shared" si="22"/>
        <v>1</v>
      </c>
      <c r="E1472" s="113" t="s">
        <v>3106</v>
      </c>
      <c r="F1472" s="113" t="s">
        <v>1160</v>
      </c>
      <c r="G1472" s="113" t="s">
        <v>1187</v>
      </c>
      <c r="H1472" s="113" t="s">
        <v>3118</v>
      </c>
      <c r="I1472" s="113" t="s">
        <v>4172</v>
      </c>
      <c r="J1472" s="113" t="s">
        <v>1160</v>
      </c>
      <c r="K1472" s="113" t="s">
        <v>1187</v>
      </c>
      <c r="L1472" s="113" t="s">
        <v>3118</v>
      </c>
      <c r="M1472" s="113" t="s">
        <v>1282</v>
      </c>
      <c r="N1472" s="113" t="s">
        <v>3108</v>
      </c>
      <c r="O1472" s="113" t="s">
        <v>3154</v>
      </c>
      <c r="P1472" s="113" t="s">
        <v>3155</v>
      </c>
      <c r="Q1472" s="113" t="s">
        <v>3106</v>
      </c>
      <c r="R1472" s="113" t="s">
        <v>5661</v>
      </c>
      <c r="S1472" s="114">
        <v>41640</v>
      </c>
      <c r="U1472" s="114">
        <v>41639.041439085602</v>
      </c>
      <c r="V1472" s="113" t="s">
        <v>4174</v>
      </c>
      <c r="W1472" s="113" t="s">
        <v>4175</v>
      </c>
      <c r="X1472" s="112" t="b">
        <v>0</v>
      </c>
      <c r="Y1472" s="129" t="s">
        <v>1101</v>
      </c>
    </row>
    <row r="1473" spans="1:25" ht="14.6" hidden="1" x14ac:dyDescent="0.4">
      <c r="A1473" s="113" t="s">
        <v>37</v>
      </c>
      <c r="B1473" s="113" t="s">
        <v>38</v>
      </c>
      <c r="C1473" s="113" t="s">
        <v>38</v>
      </c>
      <c r="D1473" s="112" t="b">
        <f t="shared" si="22"/>
        <v>1</v>
      </c>
      <c r="E1473" s="113" t="s">
        <v>3106</v>
      </c>
      <c r="F1473" s="113" t="s">
        <v>1160</v>
      </c>
      <c r="G1473" s="113" t="s">
        <v>1183</v>
      </c>
      <c r="H1473" s="113" t="s">
        <v>3113</v>
      </c>
      <c r="I1473" s="113" t="s">
        <v>4186</v>
      </c>
      <c r="J1473" s="113" t="s">
        <v>1160</v>
      </c>
      <c r="K1473" s="113" t="s">
        <v>1183</v>
      </c>
      <c r="L1473" s="113" t="s">
        <v>3113</v>
      </c>
      <c r="M1473" s="113" t="s">
        <v>1205</v>
      </c>
      <c r="N1473" s="113" t="s">
        <v>3108</v>
      </c>
      <c r="O1473" s="113" t="s">
        <v>3154</v>
      </c>
      <c r="P1473" s="113" t="s">
        <v>3155</v>
      </c>
      <c r="Q1473" s="113" t="s">
        <v>3106</v>
      </c>
      <c r="R1473" s="113" t="s">
        <v>5662</v>
      </c>
      <c r="S1473" s="114">
        <v>41640</v>
      </c>
      <c r="U1473" s="114">
        <v>41639.041439085602</v>
      </c>
      <c r="V1473" s="113" t="s">
        <v>4188</v>
      </c>
      <c r="W1473" s="113" t="s">
        <v>4189</v>
      </c>
      <c r="X1473" s="112" t="b">
        <v>1</v>
      </c>
    </row>
    <row r="1474" spans="1:25" ht="14.6" hidden="1" x14ac:dyDescent="0.4">
      <c r="A1474" s="113" t="s">
        <v>988</v>
      </c>
      <c r="B1474" s="113" t="s">
        <v>989</v>
      </c>
      <c r="C1474" s="113" t="s">
        <v>989</v>
      </c>
      <c r="D1474" s="112" t="b">
        <f t="shared" si="22"/>
        <v>1</v>
      </c>
      <c r="E1474" s="113" t="s">
        <v>3106</v>
      </c>
      <c r="F1474" s="113" t="s">
        <v>1367</v>
      </c>
      <c r="G1474" s="113" t="s">
        <v>1368</v>
      </c>
      <c r="H1474" s="113" t="s">
        <v>4176</v>
      </c>
      <c r="I1474" s="113" t="s">
        <v>4177</v>
      </c>
      <c r="J1474" s="113" t="s">
        <v>1367</v>
      </c>
      <c r="K1474" s="113" t="s">
        <v>1368</v>
      </c>
      <c r="L1474" s="113" t="s">
        <v>4176</v>
      </c>
      <c r="M1474" s="113" t="s">
        <v>2266</v>
      </c>
      <c r="N1474" s="113" t="s">
        <v>3108</v>
      </c>
      <c r="O1474" s="113" t="s">
        <v>3154</v>
      </c>
      <c r="P1474" s="113" t="s">
        <v>3155</v>
      </c>
      <c r="Q1474" s="113" t="s">
        <v>3106</v>
      </c>
      <c r="R1474" s="113" t="s">
        <v>5663</v>
      </c>
      <c r="S1474" s="114">
        <v>41640</v>
      </c>
      <c r="U1474" s="114">
        <v>41639.041439085602</v>
      </c>
      <c r="V1474" s="113" t="s">
        <v>4179</v>
      </c>
      <c r="W1474" s="113" t="s">
        <v>4180</v>
      </c>
      <c r="X1474" s="112" t="b">
        <v>0</v>
      </c>
      <c r="Y1474" s="117"/>
    </row>
    <row r="1475" spans="1:25" ht="14.6" hidden="1" x14ac:dyDescent="0.4">
      <c r="A1475" s="113" t="s">
        <v>311</v>
      </c>
      <c r="B1475" s="113" t="s">
        <v>312</v>
      </c>
      <c r="C1475" s="113" t="s">
        <v>5664</v>
      </c>
      <c r="D1475" s="112" t="b">
        <f t="shared" ref="D1475:D1538" si="23">B1475=C1475</f>
        <v>0</v>
      </c>
      <c r="E1475" s="113" t="s">
        <v>3106</v>
      </c>
      <c r="F1475" s="113" t="s">
        <v>1452</v>
      </c>
      <c r="G1475" s="113" t="s">
        <v>1453</v>
      </c>
      <c r="H1475" s="113" t="s">
        <v>3143</v>
      </c>
      <c r="I1475" s="113" t="s">
        <v>5665</v>
      </c>
      <c r="J1475" s="113" t="s">
        <v>1452</v>
      </c>
      <c r="K1475" s="113" t="s">
        <v>1453</v>
      </c>
      <c r="L1475" s="113" t="s">
        <v>3143</v>
      </c>
      <c r="M1475" s="113" t="s">
        <v>1519</v>
      </c>
      <c r="N1475" s="113" t="s">
        <v>3108</v>
      </c>
      <c r="O1475" s="113" t="s">
        <v>3154</v>
      </c>
      <c r="P1475" s="113" t="s">
        <v>3155</v>
      </c>
      <c r="Q1475" s="113" t="s">
        <v>3106</v>
      </c>
      <c r="R1475" s="113" t="s">
        <v>5666</v>
      </c>
      <c r="S1475" s="114">
        <v>41640</v>
      </c>
      <c r="U1475" s="114">
        <v>41639.041439085602</v>
      </c>
      <c r="V1475" s="113" t="s">
        <v>5667</v>
      </c>
      <c r="W1475" s="113" t="s">
        <v>5668</v>
      </c>
      <c r="X1475" s="112" t="b">
        <v>1</v>
      </c>
    </row>
    <row r="1476" spans="1:25" ht="14.6" hidden="1" x14ac:dyDescent="0.4">
      <c r="A1476" s="113" t="s">
        <v>489</v>
      </c>
      <c r="B1476" s="113" t="s">
        <v>490</v>
      </c>
      <c r="C1476" s="113" t="s">
        <v>490</v>
      </c>
      <c r="D1476" s="112" t="b">
        <f t="shared" si="23"/>
        <v>1</v>
      </c>
      <c r="E1476" s="113" t="s">
        <v>3106</v>
      </c>
      <c r="F1476" s="113" t="s">
        <v>1258</v>
      </c>
      <c r="G1476" s="113" t="s">
        <v>1707</v>
      </c>
      <c r="H1476" s="113" t="s">
        <v>3400</v>
      </c>
      <c r="I1476" s="113" t="s">
        <v>4190</v>
      </c>
      <c r="J1476" s="113" t="s">
        <v>1258</v>
      </c>
      <c r="K1476" s="113" t="s">
        <v>1707</v>
      </c>
      <c r="L1476" s="113" t="s">
        <v>3400</v>
      </c>
      <c r="M1476" s="113" t="s">
        <v>1710</v>
      </c>
      <c r="N1476" s="113" t="s">
        <v>3108</v>
      </c>
      <c r="O1476" s="113" t="s">
        <v>3154</v>
      </c>
      <c r="P1476" s="113" t="s">
        <v>3155</v>
      </c>
      <c r="Q1476" s="113" t="s">
        <v>3106</v>
      </c>
      <c r="R1476" s="113" t="s">
        <v>5669</v>
      </c>
      <c r="S1476" s="114">
        <v>41640</v>
      </c>
      <c r="U1476" s="114">
        <v>41639.041439085602</v>
      </c>
      <c r="V1476" s="113" t="s">
        <v>4192</v>
      </c>
      <c r="W1476" s="113" t="s">
        <v>4193</v>
      </c>
      <c r="X1476" s="112" t="b">
        <v>0</v>
      </c>
      <c r="Y1476" s="117"/>
    </row>
    <row r="1477" spans="1:25" ht="14.6" hidden="1" x14ac:dyDescent="0.4">
      <c r="A1477" s="113" t="s">
        <v>519</v>
      </c>
      <c r="B1477" s="113" t="s">
        <v>520</v>
      </c>
      <c r="C1477" s="113" t="s">
        <v>520</v>
      </c>
      <c r="D1477" s="112" t="b">
        <f t="shared" si="23"/>
        <v>1</v>
      </c>
      <c r="E1477" s="113" t="s">
        <v>3106</v>
      </c>
      <c r="F1477" s="113" t="s">
        <v>1396</v>
      </c>
      <c r="G1477" s="113" t="s">
        <v>1397</v>
      </c>
      <c r="H1477" s="113" t="s">
        <v>3176</v>
      </c>
      <c r="I1477" s="113" t="s">
        <v>1734</v>
      </c>
      <c r="J1477" s="113" t="s">
        <v>1396</v>
      </c>
      <c r="K1477" s="113" t="s">
        <v>1397</v>
      </c>
      <c r="L1477" s="113" t="s">
        <v>3176</v>
      </c>
      <c r="M1477" s="113" t="s">
        <v>1734</v>
      </c>
      <c r="N1477" s="113" t="s">
        <v>3108</v>
      </c>
      <c r="O1477" s="113" t="s">
        <v>3154</v>
      </c>
      <c r="P1477" s="113" t="s">
        <v>3155</v>
      </c>
      <c r="Q1477" s="113" t="s">
        <v>3106</v>
      </c>
      <c r="R1477" s="113" t="s">
        <v>5670</v>
      </c>
      <c r="S1477" s="114">
        <v>41640</v>
      </c>
      <c r="U1477" s="114">
        <v>41639.041439085602</v>
      </c>
      <c r="V1477" s="113" t="s">
        <v>4195</v>
      </c>
      <c r="W1477" s="113" t="s">
        <v>4196</v>
      </c>
      <c r="X1477" s="112" t="b">
        <v>1</v>
      </c>
    </row>
    <row r="1478" spans="1:25" ht="14.6" hidden="1" x14ac:dyDescent="0.4">
      <c r="A1478" s="113" t="s">
        <v>940</v>
      </c>
      <c r="B1478" s="113" t="s">
        <v>941</v>
      </c>
      <c r="C1478" s="113" t="s">
        <v>941</v>
      </c>
      <c r="D1478" s="112" t="b">
        <f t="shared" si="23"/>
        <v>1</v>
      </c>
      <c r="E1478" s="113" t="s">
        <v>3106</v>
      </c>
      <c r="F1478" s="113" t="s">
        <v>1591</v>
      </c>
      <c r="G1478" s="113" t="s">
        <v>1592</v>
      </c>
      <c r="H1478" s="113" t="s">
        <v>3713</v>
      </c>
      <c r="I1478" s="113" t="s">
        <v>2234</v>
      </c>
      <c r="J1478" s="113" t="s">
        <v>1591</v>
      </c>
      <c r="K1478" s="113" t="s">
        <v>1592</v>
      </c>
      <c r="L1478" s="113" t="s">
        <v>3713</v>
      </c>
      <c r="M1478" s="113" t="s">
        <v>2234</v>
      </c>
      <c r="N1478" s="113" t="s">
        <v>3108</v>
      </c>
      <c r="O1478" s="113" t="s">
        <v>3154</v>
      </c>
      <c r="P1478" s="113" t="s">
        <v>3155</v>
      </c>
      <c r="Q1478" s="113" t="s">
        <v>3106</v>
      </c>
      <c r="R1478" s="113" t="s">
        <v>5671</v>
      </c>
      <c r="S1478" s="114">
        <v>41640</v>
      </c>
      <c r="U1478" s="114">
        <v>41639.041439085602</v>
      </c>
      <c r="V1478" s="113" t="s">
        <v>4112</v>
      </c>
      <c r="W1478" s="113" t="s">
        <v>4113</v>
      </c>
      <c r="X1478" s="112" t="b">
        <v>1</v>
      </c>
    </row>
    <row r="1479" spans="1:25" ht="14.6" hidden="1" x14ac:dyDescent="0.4">
      <c r="A1479" s="113" t="s">
        <v>740</v>
      </c>
      <c r="B1479" s="113" t="s">
        <v>741</v>
      </c>
      <c r="C1479" s="113" t="s">
        <v>741</v>
      </c>
      <c r="D1479" s="112" t="b">
        <f t="shared" si="23"/>
        <v>1</v>
      </c>
      <c r="E1479" s="113" t="s">
        <v>3106</v>
      </c>
      <c r="F1479" s="113" t="s">
        <v>1160</v>
      </c>
      <c r="G1479" s="113" t="s">
        <v>1246</v>
      </c>
      <c r="H1479" s="113" t="s">
        <v>3107</v>
      </c>
      <c r="I1479" s="113" t="s">
        <v>2074</v>
      </c>
      <c r="J1479" s="113" t="s">
        <v>1160</v>
      </c>
      <c r="K1479" s="113" t="s">
        <v>1246</v>
      </c>
      <c r="L1479" s="113" t="s">
        <v>3107</v>
      </c>
      <c r="M1479" s="113" t="s">
        <v>2074</v>
      </c>
      <c r="N1479" s="113" t="s">
        <v>3108</v>
      </c>
      <c r="O1479" s="113" t="s">
        <v>3154</v>
      </c>
      <c r="P1479" s="113" t="s">
        <v>3155</v>
      </c>
      <c r="Q1479" s="113" t="s">
        <v>3106</v>
      </c>
      <c r="R1479" s="113" t="s">
        <v>5672</v>
      </c>
      <c r="S1479" s="114">
        <v>41640</v>
      </c>
      <c r="U1479" s="114">
        <v>41639.041439085602</v>
      </c>
      <c r="V1479" s="113" t="s">
        <v>4109</v>
      </c>
      <c r="W1479" s="113" t="s">
        <v>4110</v>
      </c>
      <c r="X1479" s="112" t="b">
        <v>1</v>
      </c>
    </row>
    <row r="1480" spans="1:25" ht="14.6" hidden="1" x14ac:dyDescent="0.4">
      <c r="A1480" s="113" t="s">
        <v>47</v>
      </c>
      <c r="B1480" s="113" t="s">
        <v>48</v>
      </c>
      <c r="C1480" s="113" t="s">
        <v>48</v>
      </c>
      <c r="D1480" s="112" t="b">
        <f t="shared" si="23"/>
        <v>1</v>
      </c>
      <c r="E1480" s="113" t="s">
        <v>3106</v>
      </c>
      <c r="F1480" s="113" t="s">
        <v>1160</v>
      </c>
      <c r="G1480" s="113" t="s">
        <v>1183</v>
      </c>
      <c r="H1480" s="113" t="s">
        <v>3113</v>
      </c>
      <c r="I1480" s="113" t="s">
        <v>4072</v>
      </c>
      <c r="J1480" s="113" t="s">
        <v>1160</v>
      </c>
      <c r="K1480" s="113" t="s">
        <v>1183</v>
      </c>
      <c r="L1480" s="113" t="s">
        <v>3113</v>
      </c>
      <c r="M1480" s="113" t="s">
        <v>1217</v>
      </c>
      <c r="N1480" s="113" t="s">
        <v>3108</v>
      </c>
      <c r="O1480" s="113" t="s">
        <v>3154</v>
      </c>
      <c r="P1480" s="113" t="s">
        <v>3155</v>
      </c>
      <c r="Q1480" s="113" t="s">
        <v>3106</v>
      </c>
      <c r="R1480" s="113" t="s">
        <v>5673</v>
      </c>
      <c r="S1480" s="114">
        <v>41640</v>
      </c>
      <c r="U1480" s="114">
        <v>41639.041439085602</v>
      </c>
      <c r="V1480" s="113" t="s">
        <v>4074</v>
      </c>
      <c r="W1480" s="113" t="s">
        <v>4075</v>
      </c>
      <c r="X1480" s="112" t="b">
        <v>1</v>
      </c>
    </row>
    <row r="1481" spans="1:25" ht="14.6" hidden="1" x14ac:dyDescent="0.4">
      <c r="A1481" s="113" t="s">
        <v>262</v>
      </c>
      <c r="B1481" s="113" t="s">
        <v>263</v>
      </c>
      <c r="C1481" s="113" t="s">
        <v>263</v>
      </c>
      <c r="D1481" s="112" t="b">
        <f t="shared" si="23"/>
        <v>1</v>
      </c>
      <c r="E1481" s="113" t="s">
        <v>3106</v>
      </c>
      <c r="F1481" s="113" t="s">
        <v>1160</v>
      </c>
      <c r="G1481" s="113" t="s">
        <v>1163</v>
      </c>
      <c r="H1481" s="113" t="s">
        <v>3230</v>
      </c>
      <c r="I1481" s="113" t="s">
        <v>3675</v>
      </c>
      <c r="J1481" s="113" t="s">
        <v>1160</v>
      </c>
      <c r="K1481" s="113" t="s">
        <v>1163</v>
      </c>
      <c r="L1481" s="113" t="s">
        <v>3230</v>
      </c>
      <c r="M1481" s="113" t="s">
        <v>1465</v>
      </c>
      <c r="N1481" s="113" t="s">
        <v>3108</v>
      </c>
      <c r="O1481" s="113" t="s">
        <v>3154</v>
      </c>
      <c r="P1481" s="113" t="s">
        <v>3155</v>
      </c>
      <c r="Q1481" s="113" t="s">
        <v>3106</v>
      </c>
      <c r="R1481" s="113" t="s">
        <v>5674</v>
      </c>
      <c r="S1481" s="114">
        <v>41640</v>
      </c>
      <c r="U1481" s="114">
        <v>41639.041439085602</v>
      </c>
      <c r="V1481" s="113" t="s">
        <v>3692</v>
      </c>
      <c r="W1481" s="113" t="s">
        <v>3693</v>
      </c>
      <c r="X1481" s="112" t="b">
        <v>1</v>
      </c>
    </row>
    <row r="1482" spans="1:25" ht="14.6" hidden="1" x14ac:dyDescent="0.4">
      <c r="A1482" s="113" t="s">
        <v>96</v>
      </c>
      <c r="B1482" s="113" t="s">
        <v>97</v>
      </c>
      <c r="C1482" s="113" t="s">
        <v>97</v>
      </c>
      <c r="D1482" s="112" t="b">
        <f t="shared" si="23"/>
        <v>1</v>
      </c>
      <c r="E1482" s="113" t="s">
        <v>3106</v>
      </c>
      <c r="F1482" s="113" t="s">
        <v>1160</v>
      </c>
      <c r="G1482" s="113" t="s">
        <v>1183</v>
      </c>
      <c r="H1482" s="113" t="s">
        <v>3113</v>
      </c>
      <c r="I1482" s="113" t="s">
        <v>3679</v>
      </c>
      <c r="J1482" s="113" t="s">
        <v>1160</v>
      </c>
      <c r="K1482" s="113" t="s">
        <v>1183</v>
      </c>
      <c r="L1482" s="113" t="s">
        <v>3113</v>
      </c>
      <c r="M1482" s="113" t="s">
        <v>3680</v>
      </c>
      <c r="N1482" s="113" t="s">
        <v>3108</v>
      </c>
      <c r="O1482" s="113" t="s">
        <v>3154</v>
      </c>
      <c r="P1482" s="113" t="s">
        <v>3155</v>
      </c>
      <c r="Q1482" s="113" t="s">
        <v>3106</v>
      </c>
      <c r="R1482" s="113" t="s">
        <v>5675</v>
      </c>
      <c r="S1482" s="114">
        <v>41640</v>
      </c>
      <c r="U1482" s="114">
        <v>41639.041439085602</v>
      </c>
      <c r="V1482" s="113" t="s">
        <v>3682</v>
      </c>
      <c r="W1482" s="113" t="s">
        <v>3683</v>
      </c>
      <c r="X1482" s="112" t="b">
        <v>1</v>
      </c>
    </row>
    <row r="1483" spans="1:25" ht="14.6" hidden="1" x14ac:dyDescent="0.4">
      <c r="A1483" s="113" t="s">
        <v>23</v>
      </c>
      <c r="B1483" s="113" t="s">
        <v>24</v>
      </c>
      <c r="C1483" s="113" t="s">
        <v>1182</v>
      </c>
      <c r="D1483" s="112" t="b">
        <f t="shared" si="23"/>
        <v>0</v>
      </c>
      <c r="E1483" s="113" t="s">
        <v>3106</v>
      </c>
      <c r="F1483" s="113" t="s">
        <v>1160</v>
      </c>
      <c r="G1483" s="113" t="s">
        <v>1183</v>
      </c>
      <c r="H1483" s="113" t="s">
        <v>3113</v>
      </c>
      <c r="I1483" s="113" t="s">
        <v>1184</v>
      </c>
      <c r="J1483" s="113" t="s">
        <v>1160</v>
      </c>
      <c r="K1483" s="113" t="s">
        <v>1183</v>
      </c>
      <c r="L1483" s="113" t="s">
        <v>3113</v>
      </c>
      <c r="M1483" s="113" t="s">
        <v>1184</v>
      </c>
      <c r="N1483" s="113" t="s">
        <v>3108</v>
      </c>
      <c r="O1483" s="113" t="s">
        <v>3154</v>
      </c>
      <c r="P1483" s="113" t="s">
        <v>3155</v>
      </c>
      <c r="Q1483" s="113" t="s">
        <v>3106</v>
      </c>
      <c r="R1483" s="113" t="s">
        <v>5676</v>
      </c>
      <c r="S1483" s="114">
        <v>41640</v>
      </c>
      <c r="U1483" s="114">
        <v>41639.041439085602</v>
      </c>
      <c r="V1483" s="113" t="s">
        <v>5677</v>
      </c>
      <c r="W1483" s="113" t="s">
        <v>5678</v>
      </c>
      <c r="X1483" s="112" t="b">
        <v>1</v>
      </c>
    </row>
    <row r="1484" spans="1:25" ht="14.6" hidden="1" x14ac:dyDescent="0.4">
      <c r="A1484" s="113" t="s">
        <v>59</v>
      </c>
      <c r="B1484" s="113" t="s">
        <v>60</v>
      </c>
      <c r="C1484" s="113" t="s">
        <v>60</v>
      </c>
      <c r="D1484" s="112" t="b">
        <f t="shared" si="23"/>
        <v>1</v>
      </c>
      <c r="E1484" s="113" t="s">
        <v>3106</v>
      </c>
      <c r="F1484" s="113" t="s">
        <v>1160</v>
      </c>
      <c r="G1484" s="113" t="s">
        <v>1183</v>
      </c>
      <c r="H1484" s="113" t="s">
        <v>3113</v>
      </c>
      <c r="I1484" s="113"/>
      <c r="J1484" s="113" t="s">
        <v>1160</v>
      </c>
      <c r="K1484" s="113" t="s">
        <v>1183</v>
      </c>
      <c r="L1484" s="113" t="s">
        <v>3113</v>
      </c>
      <c r="M1484" s="113" t="s">
        <v>1226</v>
      </c>
      <c r="N1484" s="113" t="s">
        <v>3108</v>
      </c>
      <c r="O1484" s="113" t="s">
        <v>3154</v>
      </c>
      <c r="P1484" s="113" t="s">
        <v>3155</v>
      </c>
      <c r="Q1484" s="113" t="s">
        <v>3106</v>
      </c>
      <c r="R1484" s="113" t="s">
        <v>5679</v>
      </c>
      <c r="S1484" s="114">
        <v>41640</v>
      </c>
      <c r="U1484" s="114">
        <v>41639.041439085602</v>
      </c>
      <c r="V1484" s="113" t="s">
        <v>5680</v>
      </c>
      <c r="W1484" s="113" t="s">
        <v>5681</v>
      </c>
      <c r="X1484" s="112" t="b">
        <v>1</v>
      </c>
    </row>
    <row r="1485" spans="1:25" ht="14.6" hidden="1" x14ac:dyDescent="0.4">
      <c r="A1485" s="113" t="s">
        <v>63</v>
      </c>
      <c r="B1485" s="113" t="s">
        <v>64</v>
      </c>
      <c r="C1485" s="113" t="s">
        <v>64</v>
      </c>
      <c r="D1485" s="112" t="b">
        <f t="shared" si="23"/>
        <v>1</v>
      </c>
      <c r="E1485" s="113" t="s">
        <v>3106</v>
      </c>
      <c r="F1485" s="113" t="s">
        <v>1160</v>
      </c>
      <c r="G1485" s="113" t="s">
        <v>1183</v>
      </c>
      <c r="H1485" s="113" t="s">
        <v>3113</v>
      </c>
      <c r="I1485" s="113" t="s">
        <v>3684</v>
      </c>
      <c r="J1485" s="113" t="s">
        <v>1160</v>
      </c>
      <c r="K1485" s="113" t="s">
        <v>1183</v>
      </c>
      <c r="L1485" s="113" t="s">
        <v>3113</v>
      </c>
      <c r="M1485" s="113" t="s">
        <v>1234</v>
      </c>
      <c r="N1485" s="113" t="s">
        <v>3108</v>
      </c>
      <c r="O1485" s="113" t="s">
        <v>3154</v>
      </c>
      <c r="P1485" s="113" t="s">
        <v>3155</v>
      </c>
      <c r="Q1485" s="113" t="s">
        <v>3106</v>
      </c>
      <c r="R1485" s="113" t="s">
        <v>5682</v>
      </c>
      <c r="S1485" s="114">
        <v>41640</v>
      </c>
      <c r="U1485" s="114">
        <v>41639.041439085602</v>
      </c>
      <c r="V1485" s="113" t="s">
        <v>3686</v>
      </c>
      <c r="W1485" s="113" t="s">
        <v>3687</v>
      </c>
      <c r="X1485" s="112" t="b">
        <v>1</v>
      </c>
    </row>
    <row r="1486" spans="1:25" ht="14.6" hidden="1" x14ac:dyDescent="0.4">
      <c r="A1486" s="113" t="s">
        <v>1019</v>
      </c>
      <c r="B1486" s="113" t="s">
        <v>1020</v>
      </c>
      <c r="C1486" s="113" t="s">
        <v>1020</v>
      </c>
      <c r="D1486" s="112" t="b">
        <f t="shared" si="23"/>
        <v>1</v>
      </c>
      <c r="E1486" s="113" t="s">
        <v>3106</v>
      </c>
      <c r="F1486" s="113" t="s">
        <v>1396</v>
      </c>
      <c r="G1486" s="113" t="s">
        <v>1843</v>
      </c>
      <c r="H1486" s="113" t="s">
        <v>3709</v>
      </c>
      <c r="I1486" s="113" t="s">
        <v>4273</v>
      </c>
      <c r="J1486" s="113" t="s">
        <v>1396</v>
      </c>
      <c r="K1486" s="113" t="s">
        <v>1843</v>
      </c>
      <c r="L1486" s="113" t="s">
        <v>3709</v>
      </c>
      <c r="M1486" s="113" t="s">
        <v>2291</v>
      </c>
      <c r="N1486" s="113" t="s">
        <v>3108</v>
      </c>
      <c r="O1486" s="113" t="s">
        <v>3154</v>
      </c>
      <c r="P1486" s="113" t="s">
        <v>3155</v>
      </c>
      <c r="Q1486" s="113" t="s">
        <v>3106</v>
      </c>
      <c r="R1486" s="113" t="s">
        <v>5683</v>
      </c>
      <c r="S1486" s="114">
        <v>41640</v>
      </c>
      <c r="U1486" s="114">
        <v>41639.041439085602</v>
      </c>
      <c r="V1486" s="113" t="s">
        <v>4275</v>
      </c>
      <c r="W1486" s="113" t="s">
        <v>4276</v>
      </c>
      <c r="X1486" s="112" t="b">
        <v>1</v>
      </c>
    </row>
    <row r="1487" spans="1:25" ht="14.6" hidden="1" x14ac:dyDescent="0.4">
      <c r="A1487" s="113" t="s">
        <v>577</v>
      </c>
      <c r="B1487" s="113" t="s">
        <v>578</v>
      </c>
      <c r="C1487" s="113" t="s">
        <v>3633</v>
      </c>
      <c r="D1487" s="112" t="b">
        <f t="shared" si="23"/>
        <v>0</v>
      </c>
      <c r="E1487" s="113" t="s">
        <v>3106</v>
      </c>
      <c r="F1487" s="113" t="s">
        <v>1160</v>
      </c>
      <c r="G1487" s="113" t="s">
        <v>1183</v>
      </c>
      <c r="H1487" s="113" t="s">
        <v>3113</v>
      </c>
      <c r="I1487" s="113" t="s">
        <v>3634</v>
      </c>
      <c r="J1487" s="113" t="s">
        <v>1160</v>
      </c>
      <c r="K1487" s="113" t="s">
        <v>1183</v>
      </c>
      <c r="L1487" s="113" t="s">
        <v>3113</v>
      </c>
      <c r="M1487" s="113" t="s">
        <v>1772</v>
      </c>
      <c r="N1487" s="113" t="s">
        <v>3108</v>
      </c>
      <c r="O1487" s="113" t="s">
        <v>3154</v>
      </c>
      <c r="P1487" s="113" t="s">
        <v>3155</v>
      </c>
      <c r="Q1487" s="113" t="s">
        <v>3106</v>
      </c>
      <c r="R1487" s="113" t="s">
        <v>5684</v>
      </c>
      <c r="S1487" s="114">
        <v>41640</v>
      </c>
      <c r="U1487" s="114">
        <v>41639.041439085602</v>
      </c>
      <c r="V1487" s="113" t="s">
        <v>3636</v>
      </c>
      <c r="W1487" s="113" t="s">
        <v>3637</v>
      </c>
      <c r="X1487" s="112" t="b">
        <v>1</v>
      </c>
      <c r="Y1487" s="112" t="s">
        <v>1050</v>
      </c>
    </row>
    <row r="1488" spans="1:25" ht="14.6" hidden="1" x14ac:dyDescent="0.4">
      <c r="A1488" s="113" t="s">
        <v>207</v>
      </c>
      <c r="B1488" s="113" t="s">
        <v>208</v>
      </c>
      <c r="C1488" s="113" t="s">
        <v>208</v>
      </c>
      <c r="D1488" s="112" t="b">
        <f t="shared" si="23"/>
        <v>1</v>
      </c>
      <c r="E1488" s="113" t="s">
        <v>3106</v>
      </c>
      <c r="F1488" s="113" t="s">
        <v>1160</v>
      </c>
      <c r="G1488" s="113" t="s">
        <v>1163</v>
      </c>
      <c r="H1488" s="113" t="s">
        <v>3230</v>
      </c>
      <c r="I1488" s="113" t="s">
        <v>1401</v>
      </c>
      <c r="J1488" s="113" t="s">
        <v>1160</v>
      </c>
      <c r="K1488" s="113" t="s">
        <v>1163</v>
      </c>
      <c r="L1488" s="113" t="s">
        <v>3230</v>
      </c>
      <c r="M1488" s="113" t="s">
        <v>1401</v>
      </c>
      <c r="N1488" s="113" t="s">
        <v>3108</v>
      </c>
      <c r="O1488" s="113" t="s">
        <v>3154</v>
      </c>
      <c r="P1488" s="113" t="s">
        <v>3155</v>
      </c>
      <c r="Q1488" s="113" t="s">
        <v>3106</v>
      </c>
      <c r="R1488" s="113" t="s">
        <v>5685</v>
      </c>
      <c r="S1488" s="114">
        <v>41640</v>
      </c>
      <c r="U1488" s="114">
        <v>41639.041439085602</v>
      </c>
      <c r="V1488" s="113" t="s">
        <v>4307</v>
      </c>
      <c r="W1488" s="113" t="s">
        <v>4308</v>
      </c>
      <c r="X1488" s="112" t="b">
        <v>1</v>
      </c>
    </row>
    <row r="1489" spans="1:25" ht="14.6" hidden="1" x14ac:dyDescent="0.4">
      <c r="A1489" s="113" t="s">
        <v>495</v>
      </c>
      <c r="B1489" s="113" t="s">
        <v>496</v>
      </c>
      <c r="C1489" s="113" t="s">
        <v>496</v>
      </c>
      <c r="D1489" s="112" t="b">
        <f t="shared" si="23"/>
        <v>1</v>
      </c>
      <c r="E1489" s="113" t="s">
        <v>3106</v>
      </c>
      <c r="F1489" s="113" t="s">
        <v>1258</v>
      </c>
      <c r="G1489" s="113" t="s">
        <v>1711</v>
      </c>
      <c r="H1489" s="113" t="s">
        <v>3395</v>
      </c>
      <c r="I1489" s="113" t="s">
        <v>4309</v>
      </c>
      <c r="J1489" s="113" t="s">
        <v>1258</v>
      </c>
      <c r="K1489" s="113" t="s">
        <v>1711</v>
      </c>
      <c r="L1489" s="113" t="s">
        <v>3395</v>
      </c>
      <c r="M1489" s="113" t="s">
        <v>1714</v>
      </c>
      <c r="N1489" s="113" t="s">
        <v>3108</v>
      </c>
      <c r="O1489" s="113" t="s">
        <v>3154</v>
      </c>
      <c r="P1489" s="113" t="s">
        <v>3155</v>
      </c>
      <c r="Q1489" s="113" t="s">
        <v>3106</v>
      </c>
      <c r="R1489" s="113" t="s">
        <v>5686</v>
      </c>
      <c r="S1489" s="114">
        <v>41640</v>
      </c>
      <c r="U1489" s="114">
        <v>41639.041439085602</v>
      </c>
      <c r="V1489" s="113" t="s">
        <v>4311</v>
      </c>
      <c r="W1489" s="113"/>
      <c r="X1489" s="112" t="b">
        <v>0</v>
      </c>
      <c r="Y1489" s="117"/>
    </row>
    <row r="1490" spans="1:25" ht="14.6" hidden="1" x14ac:dyDescent="0.4">
      <c r="A1490" s="113" t="s">
        <v>55</v>
      </c>
      <c r="B1490" s="113" t="s">
        <v>56</v>
      </c>
      <c r="C1490" s="113" t="s">
        <v>56</v>
      </c>
      <c r="D1490" s="112" t="b">
        <f t="shared" si="23"/>
        <v>1</v>
      </c>
      <c r="E1490" s="113" t="s">
        <v>3106</v>
      </c>
      <c r="F1490" s="113" t="s">
        <v>1160</v>
      </c>
      <c r="G1490" s="113" t="s">
        <v>1183</v>
      </c>
      <c r="H1490" s="113" t="s">
        <v>3113</v>
      </c>
      <c r="I1490" s="113" t="s">
        <v>3589</v>
      </c>
      <c r="J1490" s="113" t="s">
        <v>1160</v>
      </c>
      <c r="K1490" s="113" t="s">
        <v>1183</v>
      </c>
      <c r="L1490" s="113" t="s">
        <v>3113</v>
      </c>
      <c r="M1490" s="113" t="s">
        <v>3590</v>
      </c>
      <c r="N1490" s="113" t="s">
        <v>3108</v>
      </c>
      <c r="O1490" s="113" t="s">
        <v>3154</v>
      </c>
      <c r="P1490" s="113" t="s">
        <v>3155</v>
      </c>
      <c r="Q1490" s="113" t="s">
        <v>3106</v>
      </c>
      <c r="R1490" s="113" t="s">
        <v>5687</v>
      </c>
      <c r="S1490" s="114">
        <v>41640</v>
      </c>
      <c r="U1490" s="114">
        <v>41639.041439085602</v>
      </c>
      <c r="V1490" s="113" t="s">
        <v>3591</v>
      </c>
      <c r="W1490" s="113" t="s">
        <v>3592</v>
      </c>
      <c r="X1490" s="112" t="b">
        <v>1</v>
      </c>
      <c r="Y1490" s="112" t="s">
        <v>1050</v>
      </c>
    </row>
    <row r="1491" spans="1:25" ht="14.6" hidden="1" x14ac:dyDescent="0.4">
      <c r="A1491" s="113" t="s">
        <v>221</v>
      </c>
      <c r="B1491" s="113" t="s">
        <v>222</v>
      </c>
      <c r="C1491" s="113" t="s">
        <v>222</v>
      </c>
      <c r="D1491" s="112" t="b">
        <f t="shared" si="23"/>
        <v>1</v>
      </c>
      <c r="E1491" s="113" t="s">
        <v>3106</v>
      </c>
      <c r="F1491" s="113" t="s">
        <v>1160</v>
      </c>
      <c r="G1491" s="113" t="s">
        <v>1163</v>
      </c>
      <c r="H1491" s="113" t="s">
        <v>3230</v>
      </c>
      <c r="I1491" s="113" t="s">
        <v>1400</v>
      </c>
      <c r="J1491" s="113" t="s">
        <v>1160</v>
      </c>
      <c r="K1491" s="113" t="s">
        <v>1163</v>
      </c>
      <c r="L1491" s="113" t="s">
        <v>3230</v>
      </c>
      <c r="M1491" s="113" t="s">
        <v>1410</v>
      </c>
      <c r="N1491" s="113" t="s">
        <v>3108</v>
      </c>
      <c r="O1491" s="113" t="s">
        <v>3154</v>
      </c>
      <c r="P1491" s="113" t="s">
        <v>3155</v>
      </c>
      <c r="Q1491" s="113" t="s">
        <v>3106</v>
      </c>
      <c r="R1491" s="113" t="s">
        <v>5688</v>
      </c>
      <c r="S1491" s="114">
        <v>41640</v>
      </c>
      <c r="U1491" s="114">
        <v>41639.041439085602</v>
      </c>
      <c r="V1491" s="113" t="s">
        <v>3276</v>
      </c>
      <c r="W1491" s="113" t="s">
        <v>3277</v>
      </c>
      <c r="X1491" s="112" t="b">
        <v>1</v>
      </c>
    </row>
    <row r="1492" spans="1:25" ht="14.6" hidden="1" x14ac:dyDescent="0.4">
      <c r="A1492" s="113" t="s">
        <v>521</v>
      </c>
      <c r="B1492" s="113" t="s">
        <v>522</v>
      </c>
      <c r="C1492" s="113" t="s">
        <v>522</v>
      </c>
      <c r="D1492" s="112" t="b">
        <f t="shared" si="23"/>
        <v>1</v>
      </c>
      <c r="E1492" s="113" t="s">
        <v>3106</v>
      </c>
      <c r="F1492" s="113" t="s">
        <v>1396</v>
      </c>
      <c r="G1492" s="113" t="s">
        <v>1397</v>
      </c>
      <c r="H1492" s="113" t="s">
        <v>3176</v>
      </c>
      <c r="I1492" s="113" t="s">
        <v>1735</v>
      </c>
      <c r="J1492" s="113" t="s">
        <v>1396</v>
      </c>
      <c r="K1492" s="113" t="s">
        <v>1397</v>
      </c>
      <c r="L1492" s="113" t="s">
        <v>3176</v>
      </c>
      <c r="M1492" s="113" t="s">
        <v>1735</v>
      </c>
      <c r="N1492" s="113" t="s">
        <v>3108</v>
      </c>
      <c r="O1492" s="113" t="s">
        <v>3154</v>
      </c>
      <c r="P1492" s="113" t="s">
        <v>3155</v>
      </c>
      <c r="Q1492" s="113" t="s">
        <v>3106</v>
      </c>
      <c r="R1492" s="113" t="s">
        <v>5689</v>
      </c>
      <c r="S1492" s="114">
        <v>41640</v>
      </c>
      <c r="U1492" s="114">
        <v>41639.041439085602</v>
      </c>
      <c r="V1492" s="113" t="s">
        <v>5101</v>
      </c>
      <c r="W1492" s="113" t="s">
        <v>5102</v>
      </c>
      <c r="X1492" s="112" t="b">
        <v>1</v>
      </c>
    </row>
    <row r="1493" spans="1:25" ht="14.6" hidden="1" x14ac:dyDescent="0.4">
      <c r="A1493" s="113" t="s">
        <v>705</v>
      </c>
      <c r="B1493" s="113" t="s">
        <v>709</v>
      </c>
      <c r="C1493" s="113" t="s">
        <v>707</v>
      </c>
      <c r="D1493" s="112" t="b">
        <f t="shared" si="23"/>
        <v>0</v>
      </c>
      <c r="E1493" s="113" t="s">
        <v>3106</v>
      </c>
      <c r="F1493" s="113" t="s">
        <v>1160</v>
      </c>
      <c r="G1493" s="113" t="s">
        <v>1246</v>
      </c>
      <c r="H1493" s="113" t="s">
        <v>3107</v>
      </c>
      <c r="I1493" s="113" t="s">
        <v>3347</v>
      </c>
      <c r="J1493" s="113" t="s">
        <v>1639</v>
      </c>
      <c r="K1493" s="113" t="s">
        <v>1640</v>
      </c>
      <c r="L1493" s="113" t="s">
        <v>3794</v>
      </c>
      <c r="M1493" s="113" t="s">
        <v>2029</v>
      </c>
      <c r="N1493" s="113" t="s">
        <v>3108</v>
      </c>
      <c r="O1493" s="113" t="s">
        <v>3154</v>
      </c>
      <c r="P1493" s="113" t="s">
        <v>3155</v>
      </c>
      <c r="Q1493" s="113" t="s">
        <v>3106</v>
      </c>
      <c r="R1493" s="113" t="s">
        <v>5690</v>
      </c>
      <c r="S1493" s="114">
        <v>41640</v>
      </c>
      <c r="U1493" s="114">
        <v>41639.041439085602</v>
      </c>
      <c r="V1493" s="113" t="s">
        <v>3350</v>
      </c>
      <c r="W1493" s="113" t="s">
        <v>3351</v>
      </c>
      <c r="X1493" s="112" t="b">
        <v>1</v>
      </c>
    </row>
    <row r="1494" spans="1:25" ht="14.6" hidden="1" x14ac:dyDescent="0.4">
      <c r="A1494" s="113" t="s">
        <v>705</v>
      </c>
      <c r="B1494" s="113" t="s">
        <v>710</v>
      </c>
      <c r="C1494" s="113" t="s">
        <v>707</v>
      </c>
      <c r="D1494" s="112" t="b">
        <f t="shared" si="23"/>
        <v>0</v>
      </c>
      <c r="E1494" s="113" t="s">
        <v>3106</v>
      </c>
      <c r="F1494" s="113" t="s">
        <v>1160</v>
      </c>
      <c r="G1494" s="113" t="s">
        <v>1246</v>
      </c>
      <c r="H1494" s="113" t="s">
        <v>3107</v>
      </c>
      <c r="I1494" s="113" t="s">
        <v>3347</v>
      </c>
      <c r="J1494" s="113" t="s">
        <v>1639</v>
      </c>
      <c r="K1494" s="113" t="s">
        <v>1684</v>
      </c>
      <c r="L1494" s="113" t="s">
        <v>3183</v>
      </c>
      <c r="M1494" s="113" t="s">
        <v>2030</v>
      </c>
      <c r="N1494" s="113" t="s">
        <v>3108</v>
      </c>
      <c r="O1494" s="113" t="s">
        <v>3154</v>
      </c>
      <c r="P1494" s="113" t="s">
        <v>3155</v>
      </c>
      <c r="Q1494" s="113" t="s">
        <v>3106</v>
      </c>
      <c r="R1494" s="113" t="s">
        <v>5690</v>
      </c>
      <c r="S1494" s="114">
        <v>41640</v>
      </c>
      <c r="U1494" s="114">
        <v>41639.041439085602</v>
      </c>
      <c r="V1494" s="113" t="s">
        <v>3350</v>
      </c>
      <c r="W1494" s="113" t="s">
        <v>3351</v>
      </c>
      <c r="X1494" s="112" t="b">
        <v>1</v>
      </c>
    </row>
    <row r="1495" spans="1:25" ht="14.6" hidden="1" x14ac:dyDescent="0.4">
      <c r="A1495" s="113" t="s">
        <v>705</v>
      </c>
      <c r="B1495" s="113" t="s">
        <v>708</v>
      </c>
      <c r="C1495" s="113" t="s">
        <v>707</v>
      </c>
      <c r="D1495" s="112" t="b">
        <f t="shared" si="23"/>
        <v>0</v>
      </c>
      <c r="E1495" s="113" t="s">
        <v>3106</v>
      </c>
      <c r="F1495" s="113" t="s">
        <v>1160</v>
      </c>
      <c r="G1495" s="113" t="s">
        <v>1246</v>
      </c>
      <c r="H1495" s="113" t="s">
        <v>3107</v>
      </c>
      <c r="I1495" s="113" t="s">
        <v>3347</v>
      </c>
      <c r="J1495" s="113" t="s">
        <v>1372</v>
      </c>
      <c r="K1495" s="113" t="s">
        <v>1373</v>
      </c>
      <c r="L1495" s="113" t="s">
        <v>4255</v>
      </c>
      <c r="M1495" s="113" t="s">
        <v>2032</v>
      </c>
      <c r="N1495" s="113" t="s">
        <v>3108</v>
      </c>
      <c r="O1495" s="113" t="s">
        <v>3154</v>
      </c>
      <c r="P1495" s="113" t="s">
        <v>3155</v>
      </c>
      <c r="Q1495" s="113" t="s">
        <v>3106</v>
      </c>
      <c r="R1495" s="113" t="s">
        <v>5690</v>
      </c>
      <c r="S1495" s="114">
        <v>41640</v>
      </c>
      <c r="U1495" s="114">
        <v>41639.041439085602</v>
      </c>
      <c r="V1495" s="113" t="s">
        <v>3350</v>
      </c>
      <c r="W1495" s="113" t="s">
        <v>3351</v>
      </c>
      <c r="X1495" s="112" t="b">
        <v>1</v>
      </c>
    </row>
    <row r="1496" spans="1:25" ht="14.6" hidden="1" x14ac:dyDescent="0.4">
      <c r="A1496" s="113" t="s">
        <v>705</v>
      </c>
      <c r="B1496" s="113" t="s">
        <v>706</v>
      </c>
      <c r="C1496" s="113" t="s">
        <v>707</v>
      </c>
      <c r="D1496" s="112" t="b">
        <f t="shared" si="23"/>
        <v>0</v>
      </c>
      <c r="E1496" s="113" t="s">
        <v>3106</v>
      </c>
      <c r="F1496" s="113" t="s">
        <v>1160</v>
      </c>
      <c r="G1496" s="113" t="s">
        <v>1246</v>
      </c>
      <c r="H1496" s="113" t="s">
        <v>3107</v>
      </c>
      <c r="I1496" s="113" t="s">
        <v>3347</v>
      </c>
      <c r="J1496" s="113" t="s">
        <v>1639</v>
      </c>
      <c r="K1496" s="113" t="s">
        <v>1705</v>
      </c>
      <c r="L1496" s="113" t="s">
        <v>3815</v>
      </c>
      <c r="M1496" s="113" t="s">
        <v>2028</v>
      </c>
      <c r="N1496" s="113" t="s">
        <v>3108</v>
      </c>
      <c r="O1496" s="113" t="s">
        <v>3154</v>
      </c>
      <c r="P1496" s="113" t="s">
        <v>3155</v>
      </c>
      <c r="Q1496" s="113" t="s">
        <v>3106</v>
      </c>
      <c r="R1496" s="113" t="s">
        <v>5690</v>
      </c>
      <c r="S1496" s="114">
        <v>41640</v>
      </c>
      <c r="U1496" s="114">
        <v>41639.041439085602</v>
      </c>
      <c r="V1496" s="113" t="s">
        <v>3350</v>
      </c>
      <c r="W1496" s="113" t="s">
        <v>3351</v>
      </c>
      <c r="X1496" s="112" t="b">
        <v>1</v>
      </c>
    </row>
    <row r="1497" spans="1:25" ht="14.6" hidden="1" x14ac:dyDescent="0.4">
      <c r="A1497" s="113" t="s">
        <v>705</v>
      </c>
      <c r="B1497" s="113" t="s">
        <v>707</v>
      </c>
      <c r="C1497" s="113" t="s">
        <v>707</v>
      </c>
      <c r="D1497" s="112" t="b">
        <f t="shared" si="23"/>
        <v>1</v>
      </c>
      <c r="E1497" s="113" t="s">
        <v>3106</v>
      </c>
      <c r="F1497" s="113" t="s">
        <v>1160</v>
      </c>
      <c r="G1497" s="113" t="s">
        <v>1246</v>
      </c>
      <c r="H1497" s="113" t="s">
        <v>3107</v>
      </c>
      <c r="I1497" s="113" t="s">
        <v>3347</v>
      </c>
      <c r="J1497" s="113" t="s">
        <v>1160</v>
      </c>
      <c r="K1497" s="113" t="s">
        <v>1161</v>
      </c>
      <c r="L1497" s="113" t="s">
        <v>3132</v>
      </c>
      <c r="M1497" s="113" t="s">
        <v>2031</v>
      </c>
      <c r="N1497" s="113" t="s">
        <v>3108</v>
      </c>
      <c r="O1497" s="113" t="s">
        <v>3154</v>
      </c>
      <c r="P1497" s="113" t="s">
        <v>3155</v>
      </c>
      <c r="Q1497" s="113" t="s">
        <v>3106</v>
      </c>
      <c r="R1497" s="113" t="s">
        <v>5690</v>
      </c>
      <c r="S1497" s="114">
        <v>41640</v>
      </c>
      <c r="U1497" s="114">
        <v>41639.041439085602</v>
      </c>
      <c r="V1497" s="113" t="s">
        <v>3350</v>
      </c>
      <c r="W1497" s="113" t="s">
        <v>3351</v>
      </c>
      <c r="X1497" s="112" t="b">
        <v>1</v>
      </c>
    </row>
    <row r="1498" spans="1:25" ht="14.6" hidden="1" x14ac:dyDescent="0.4">
      <c r="A1498" s="113" t="s">
        <v>126</v>
      </c>
      <c r="B1498" s="113" t="s">
        <v>127</v>
      </c>
      <c r="C1498" s="113" t="s">
        <v>127</v>
      </c>
      <c r="D1498" s="112" t="b">
        <f t="shared" si="23"/>
        <v>1</v>
      </c>
      <c r="E1498" s="113" t="s">
        <v>3106</v>
      </c>
      <c r="F1498" s="113" t="s">
        <v>1160</v>
      </c>
      <c r="G1498" s="113" t="s">
        <v>1161</v>
      </c>
      <c r="H1498" s="113" t="s">
        <v>3132</v>
      </c>
      <c r="I1498" s="113" t="s">
        <v>5116</v>
      </c>
      <c r="J1498" s="113" t="s">
        <v>1160</v>
      </c>
      <c r="K1498" s="113" t="s">
        <v>1246</v>
      </c>
      <c r="L1498" s="113" t="s">
        <v>3107</v>
      </c>
      <c r="M1498" s="113" t="s">
        <v>1302</v>
      </c>
      <c r="N1498" s="113" t="s">
        <v>3108</v>
      </c>
      <c r="O1498" s="113" t="s">
        <v>3154</v>
      </c>
      <c r="P1498" s="113" t="s">
        <v>3155</v>
      </c>
      <c r="Q1498" s="113" t="s">
        <v>3106</v>
      </c>
      <c r="R1498" s="113" t="s">
        <v>5691</v>
      </c>
      <c r="S1498" s="114">
        <v>41640</v>
      </c>
      <c r="U1498" s="114">
        <v>41639.041439085602</v>
      </c>
      <c r="V1498" s="113" t="s">
        <v>5118</v>
      </c>
      <c r="W1498" s="113" t="s">
        <v>5119</v>
      </c>
      <c r="X1498" s="112" t="b">
        <v>0</v>
      </c>
      <c r="Y1498" s="117"/>
    </row>
    <row r="1499" spans="1:25" ht="14.6" hidden="1" x14ac:dyDescent="0.4">
      <c r="A1499" s="113" t="s">
        <v>423</v>
      </c>
      <c r="B1499" s="113" t="s">
        <v>424</v>
      </c>
      <c r="C1499" s="113" t="s">
        <v>424</v>
      </c>
      <c r="D1499" s="112" t="b">
        <f t="shared" si="23"/>
        <v>1</v>
      </c>
      <c r="E1499" s="113" t="s">
        <v>3106</v>
      </c>
      <c r="F1499" s="113" t="s">
        <v>1367</v>
      </c>
      <c r="G1499" s="113" t="s">
        <v>1636</v>
      </c>
      <c r="H1499" s="113" t="s">
        <v>3585</v>
      </c>
      <c r="I1499" s="113" t="s">
        <v>5120</v>
      </c>
      <c r="J1499" s="113" t="s">
        <v>1367</v>
      </c>
      <c r="K1499" s="113" t="s">
        <v>1636</v>
      </c>
      <c r="L1499" s="113" t="s">
        <v>3585</v>
      </c>
      <c r="M1499" s="113" t="s">
        <v>1637</v>
      </c>
      <c r="N1499" s="113" t="s">
        <v>3108</v>
      </c>
      <c r="O1499" s="113" t="s">
        <v>3154</v>
      </c>
      <c r="P1499" s="113" t="s">
        <v>3155</v>
      </c>
      <c r="Q1499" s="113" t="s">
        <v>3106</v>
      </c>
      <c r="R1499" s="113" t="s">
        <v>5692</v>
      </c>
      <c r="S1499" s="114">
        <v>41640</v>
      </c>
      <c r="U1499" s="114">
        <v>41639.041439085602</v>
      </c>
      <c r="V1499" s="113" t="s">
        <v>5122</v>
      </c>
      <c r="W1499" s="113" t="s">
        <v>5123</v>
      </c>
      <c r="X1499" s="112" t="b">
        <v>1</v>
      </c>
    </row>
    <row r="1500" spans="1:25" ht="14.6" hidden="1" x14ac:dyDescent="0.4">
      <c r="A1500" s="113" t="s">
        <v>930</v>
      </c>
      <c r="B1500" s="113" t="s">
        <v>931</v>
      </c>
      <c r="C1500" s="113" t="s">
        <v>931</v>
      </c>
      <c r="D1500" s="112" t="b">
        <f t="shared" si="23"/>
        <v>1</v>
      </c>
      <c r="E1500" s="113" t="s">
        <v>3106</v>
      </c>
      <c r="F1500" s="113" t="s">
        <v>1372</v>
      </c>
      <c r="G1500" s="113" t="s">
        <v>1459</v>
      </c>
      <c r="H1500" s="113" t="s">
        <v>3288</v>
      </c>
      <c r="I1500" s="113" t="s">
        <v>2221</v>
      </c>
      <c r="J1500" s="113" t="s">
        <v>1372</v>
      </c>
      <c r="K1500" s="113" t="s">
        <v>1459</v>
      </c>
      <c r="L1500" s="113" t="s">
        <v>3288</v>
      </c>
      <c r="M1500" s="113" t="s">
        <v>2221</v>
      </c>
      <c r="N1500" s="113" t="s">
        <v>3108</v>
      </c>
      <c r="O1500" s="113" t="s">
        <v>3154</v>
      </c>
      <c r="P1500" s="113" t="s">
        <v>3155</v>
      </c>
      <c r="Q1500" s="113" t="s">
        <v>3106</v>
      </c>
      <c r="R1500" s="113" t="s">
        <v>5693</v>
      </c>
      <c r="S1500" s="114">
        <v>41640</v>
      </c>
      <c r="U1500" s="114">
        <v>41639.041439085602</v>
      </c>
      <c r="V1500" s="113" t="s">
        <v>3290</v>
      </c>
      <c r="W1500" s="113" t="s">
        <v>3291</v>
      </c>
      <c r="X1500" s="112" t="b">
        <v>1</v>
      </c>
      <c r="Y1500" s="112" t="s">
        <v>1054</v>
      </c>
    </row>
    <row r="1501" spans="1:25" ht="14.6" hidden="1" x14ac:dyDescent="0.4">
      <c r="A1501" s="113" t="s">
        <v>917</v>
      </c>
      <c r="B1501" s="113" t="s">
        <v>918</v>
      </c>
      <c r="C1501" s="113" t="s">
        <v>918</v>
      </c>
      <c r="D1501" s="112" t="b">
        <f t="shared" si="23"/>
        <v>1</v>
      </c>
      <c r="E1501" s="113" t="s">
        <v>3106</v>
      </c>
      <c r="F1501" s="113" t="s">
        <v>1196</v>
      </c>
      <c r="G1501" s="113" t="s">
        <v>1477</v>
      </c>
      <c r="H1501" s="113" t="s">
        <v>3513</v>
      </c>
      <c r="I1501" s="113" t="s">
        <v>2214</v>
      </c>
      <c r="J1501" s="113" t="s">
        <v>1196</v>
      </c>
      <c r="K1501" s="113" t="s">
        <v>1477</v>
      </c>
      <c r="L1501" s="113" t="s">
        <v>3513</v>
      </c>
      <c r="M1501" s="113" t="s">
        <v>2214</v>
      </c>
      <c r="N1501" s="113" t="s">
        <v>3108</v>
      </c>
      <c r="O1501" s="113" t="s">
        <v>3154</v>
      </c>
      <c r="P1501" s="113" t="s">
        <v>3155</v>
      </c>
      <c r="Q1501" s="113" t="s">
        <v>3106</v>
      </c>
      <c r="R1501" s="113" t="s">
        <v>5694</v>
      </c>
      <c r="S1501" s="114">
        <v>41640</v>
      </c>
      <c r="U1501" s="114">
        <v>41639.041439085602</v>
      </c>
      <c r="V1501" s="113" t="s">
        <v>3646</v>
      </c>
      <c r="W1501" s="113" t="s">
        <v>3647</v>
      </c>
      <c r="X1501" s="112" t="b">
        <v>1</v>
      </c>
    </row>
    <row r="1502" spans="1:25" ht="14.6" hidden="1" x14ac:dyDescent="0.4">
      <c r="A1502" s="113" t="s">
        <v>245</v>
      </c>
      <c r="B1502" s="113" t="s">
        <v>247</v>
      </c>
      <c r="C1502" s="113" t="s">
        <v>247</v>
      </c>
      <c r="D1502" s="112" t="b">
        <f t="shared" si="23"/>
        <v>1</v>
      </c>
      <c r="E1502" s="113" t="s">
        <v>3106</v>
      </c>
      <c r="F1502" s="113" t="s">
        <v>1160</v>
      </c>
      <c r="G1502" s="113" t="s">
        <v>1246</v>
      </c>
      <c r="H1502" s="113" t="s">
        <v>3107</v>
      </c>
      <c r="I1502" s="113" t="s">
        <v>3127</v>
      </c>
      <c r="J1502" s="113" t="s">
        <v>1160</v>
      </c>
      <c r="K1502" s="113" t="s">
        <v>1183</v>
      </c>
      <c r="L1502" s="113" t="s">
        <v>3113</v>
      </c>
      <c r="M1502" s="113" t="s">
        <v>5105</v>
      </c>
      <c r="N1502" s="113" t="s">
        <v>3108</v>
      </c>
      <c r="O1502" s="113" t="s">
        <v>3154</v>
      </c>
      <c r="P1502" s="113" t="s">
        <v>3155</v>
      </c>
      <c r="Q1502" s="113" t="s">
        <v>3106</v>
      </c>
      <c r="R1502" s="113" t="s">
        <v>5695</v>
      </c>
      <c r="S1502" s="114">
        <v>41640</v>
      </c>
      <c r="U1502" s="114">
        <v>41639.041439085602</v>
      </c>
      <c r="V1502" s="113" t="s">
        <v>3130</v>
      </c>
      <c r="W1502" s="113" t="s">
        <v>3131</v>
      </c>
      <c r="X1502" s="112" t="b">
        <v>1</v>
      </c>
    </row>
    <row r="1503" spans="1:25" ht="14.6" hidden="1" x14ac:dyDescent="0.4">
      <c r="A1503" s="113" t="s">
        <v>148</v>
      </c>
      <c r="B1503" s="113" t="s">
        <v>149</v>
      </c>
      <c r="C1503" s="113" t="s">
        <v>149</v>
      </c>
      <c r="D1503" s="112" t="b">
        <f t="shared" si="23"/>
        <v>1</v>
      </c>
      <c r="E1503" s="113" t="s">
        <v>3106</v>
      </c>
      <c r="F1503" s="113" t="s">
        <v>1160</v>
      </c>
      <c r="G1503" s="113" t="s">
        <v>1161</v>
      </c>
      <c r="H1503" s="113" t="s">
        <v>3132</v>
      </c>
      <c r="I1503" s="113" t="s">
        <v>1321</v>
      </c>
      <c r="J1503" s="113" t="s">
        <v>1160</v>
      </c>
      <c r="K1503" s="113" t="s">
        <v>1161</v>
      </c>
      <c r="L1503" s="113" t="s">
        <v>3132</v>
      </c>
      <c r="M1503" s="113" t="s">
        <v>1321</v>
      </c>
      <c r="N1503" s="113" t="s">
        <v>3108</v>
      </c>
      <c r="O1503" s="113" t="s">
        <v>3154</v>
      </c>
      <c r="P1503" s="113" t="s">
        <v>3155</v>
      </c>
      <c r="Q1503" s="113" t="s">
        <v>3106</v>
      </c>
      <c r="R1503" s="113" t="s">
        <v>5696</v>
      </c>
      <c r="S1503" s="114">
        <v>41640</v>
      </c>
      <c r="U1503" s="114">
        <v>41639.041439085602</v>
      </c>
      <c r="V1503" s="113" t="s">
        <v>3629</v>
      </c>
      <c r="W1503" s="113" t="s">
        <v>3630</v>
      </c>
      <c r="X1503" s="112" t="b">
        <v>1</v>
      </c>
    </row>
    <row r="1504" spans="1:25" ht="14.6" hidden="1" x14ac:dyDescent="0.4">
      <c r="A1504" s="113" t="s">
        <v>92</v>
      </c>
      <c r="B1504" s="113" t="s">
        <v>93</v>
      </c>
      <c r="C1504" s="113" t="s">
        <v>93</v>
      </c>
      <c r="D1504" s="112" t="b">
        <f t="shared" si="23"/>
        <v>1</v>
      </c>
      <c r="E1504" s="113" t="s">
        <v>3106</v>
      </c>
      <c r="F1504" s="113" t="s">
        <v>1160</v>
      </c>
      <c r="G1504" s="113" t="s">
        <v>1183</v>
      </c>
      <c r="H1504" s="113" t="s">
        <v>3113</v>
      </c>
      <c r="I1504" s="113" t="s">
        <v>5081</v>
      </c>
      <c r="J1504" s="113" t="s">
        <v>1160</v>
      </c>
      <c r="K1504" s="113" t="s">
        <v>1183</v>
      </c>
      <c r="L1504" s="113" t="s">
        <v>3113</v>
      </c>
      <c r="M1504" s="113" t="s">
        <v>1264</v>
      </c>
      <c r="N1504" s="113" t="s">
        <v>3108</v>
      </c>
      <c r="O1504" s="113" t="s">
        <v>3154</v>
      </c>
      <c r="P1504" s="113" t="s">
        <v>3155</v>
      </c>
      <c r="Q1504" s="113" t="s">
        <v>3106</v>
      </c>
      <c r="R1504" s="113" t="s">
        <v>5697</v>
      </c>
      <c r="S1504" s="114">
        <v>41640</v>
      </c>
      <c r="U1504" s="114">
        <v>41639.041439085602</v>
      </c>
      <c r="V1504" s="113" t="s">
        <v>5083</v>
      </c>
      <c r="W1504" s="113" t="s">
        <v>5084</v>
      </c>
      <c r="X1504" s="112" t="b">
        <v>1</v>
      </c>
    </row>
    <row r="1505" spans="1:25" ht="14.6" hidden="1" x14ac:dyDescent="0.4">
      <c r="A1505" s="113" t="s">
        <v>181</v>
      </c>
      <c r="B1505" s="113" t="s">
        <v>182</v>
      </c>
      <c r="C1505" s="113" t="s">
        <v>182</v>
      </c>
      <c r="D1505" s="112" t="b">
        <f t="shared" si="23"/>
        <v>1</v>
      </c>
      <c r="E1505" s="113" t="s">
        <v>3106</v>
      </c>
      <c r="F1505" s="113" t="s">
        <v>1372</v>
      </c>
      <c r="G1505" s="113" t="s">
        <v>1373</v>
      </c>
      <c r="H1505" s="113" t="s">
        <v>4255</v>
      </c>
      <c r="I1505" s="113" t="s">
        <v>5077</v>
      </c>
      <c r="J1505" s="113" t="s">
        <v>1372</v>
      </c>
      <c r="K1505" s="113" t="s">
        <v>1373</v>
      </c>
      <c r="L1505" s="113" t="s">
        <v>4255</v>
      </c>
      <c r="M1505" s="113" t="s">
        <v>1374</v>
      </c>
      <c r="N1505" s="113" t="s">
        <v>3108</v>
      </c>
      <c r="O1505" s="113" t="s">
        <v>3154</v>
      </c>
      <c r="P1505" s="113" t="s">
        <v>3155</v>
      </c>
      <c r="Q1505" s="113" t="s">
        <v>3106</v>
      </c>
      <c r="R1505" s="113" t="s">
        <v>5698</v>
      </c>
      <c r="S1505" s="114">
        <v>41640</v>
      </c>
      <c r="U1505" s="114">
        <v>41639.041439085602</v>
      </c>
      <c r="V1505" s="113" t="s">
        <v>5079</v>
      </c>
      <c r="W1505" s="113" t="s">
        <v>5080</v>
      </c>
      <c r="X1505" s="112" t="b">
        <v>0</v>
      </c>
      <c r="Y1505" s="117"/>
    </row>
    <row r="1506" spans="1:25" ht="14.6" hidden="1" x14ac:dyDescent="0.4">
      <c r="A1506" s="113" t="s">
        <v>671</v>
      </c>
      <c r="B1506" s="113" t="s">
        <v>672</v>
      </c>
      <c r="C1506" s="113" t="s">
        <v>672</v>
      </c>
      <c r="D1506" s="112" t="b">
        <f t="shared" si="23"/>
        <v>1</v>
      </c>
      <c r="E1506" s="113" t="s">
        <v>3106</v>
      </c>
      <c r="F1506" s="113" t="s">
        <v>1160</v>
      </c>
      <c r="G1506" s="113" t="s">
        <v>1161</v>
      </c>
      <c r="H1506" s="113" t="s">
        <v>3132</v>
      </c>
      <c r="I1506" s="113" t="s">
        <v>1967</v>
      </c>
      <c r="J1506" s="113" t="s">
        <v>1160</v>
      </c>
      <c r="K1506" s="113" t="s">
        <v>1161</v>
      </c>
      <c r="L1506" s="113" t="s">
        <v>3132</v>
      </c>
      <c r="M1506" s="113" t="s">
        <v>1967</v>
      </c>
      <c r="N1506" s="113" t="s">
        <v>3108</v>
      </c>
      <c r="O1506" s="113" t="s">
        <v>3154</v>
      </c>
      <c r="P1506" s="113" t="s">
        <v>3155</v>
      </c>
      <c r="Q1506" s="113" t="s">
        <v>3106</v>
      </c>
      <c r="R1506" s="113" t="s">
        <v>5699</v>
      </c>
      <c r="S1506" s="114">
        <v>41640</v>
      </c>
      <c r="U1506" s="114">
        <v>41639.041439085602</v>
      </c>
      <c r="V1506" s="113" t="s">
        <v>3631</v>
      </c>
      <c r="W1506" s="113" t="s">
        <v>3632</v>
      </c>
      <c r="X1506" s="112" t="b">
        <v>1</v>
      </c>
    </row>
    <row r="1507" spans="1:25" ht="14.6" hidden="1" x14ac:dyDescent="0.4">
      <c r="A1507" s="113" t="s">
        <v>699</v>
      </c>
      <c r="B1507" s="113" t="s">
        <v>701</v>
      </c>
      <c r="C1507" s="113" t="s">
        <v>701</v>
      </c>
      <c r="D1507" s="112" t="b">
        <f t="shared" si="23"/>
        <v>1</v>
      </c>
      <c r="E1507" s="113" t="s">
        <v>3106</v>
      </c>
      <c r="F1507" s="113" t="s">
        <v>1160</v>
      </c>
      <c r="G1507" s="113" t="s">
        <v>1161</v>
      </c>
      <c r="H1507" s="113" t="s">
        <v>3132</v>
      </c>
      <c r="I1507" s="113" t="s">
        <v>3133</v>
      </c>
      <c r="J1507" s="113" t="s">
        <v>1591</v>
      </c>
      <c r="K1507" s="113" t="s">
        <v>1655</v>
      </c>
      <c r="L1507" s="113" t="s">
        <v>3972</v>
      </c>
      <c r="M1507" s="113" t="s">
        <v>2021</v>
      </c>
      <c r="N1507" s="113" t="s">
        <v>3108</v>
      </c>
      <c r="O1507" s="113" t="s">
        <v>3154</v>
      </c>
      <c r="P1507" s="113" t="s">
        <v>3155</v>
      </c>
      <c r="Q1507" s="113" t="s">
        <v>3106</v>
      </c>
      <c r="R1507" s="113" t="s">
        <v>5700</v>
      </c>
      <c r="S1507" s="114">
        <v>41640</v>
      </c>
      <c r="U1507" s="114">
        <v>41639.041439085602</v>
      </c>
      <c r="V1507" s="113" t="s">
        <v>3136</v>
      </c>
      <c r="W1507" s="113" t="s">
        <v>3137</v>
      </c>
      <c r="X1507" s="112" t="b">
        <v>1</v>
      </c>
      <c r="Y1507" s="112" t="s">
        <v>1054</v>
      </c>
    </row>
    <row r="1508" spans="1:25" ht="14.6" hidden="1" x14ac:dyDescent="0.4">
      <c r="A1508" s="113" t="s">
        <v>699</v>
      </c>
      <c r="B1508" s="113" t="s">
        <v>701</v>
      </c>
      <c r="C1508" s="113" t="s">
        <v>701</v>
      </c>
      <c r="D1508" s="112" t="b">
        <f t="shared" si="23"/>
        <v>1</v>
      </c>
      <c r="E1508" s="113" t="s">
        <v>3106</v>
      </c>
      <c r="F1508" s="113" t="s">
        <v>1160</v>
      </c>
      <c r="G1508" s="113" t="s">
        <v>1161</v>
      </c>
      <c r="H1508" s="113" t="s">
        <v>3132</v>
      </c>
      <c r="I1508" s="113" t="s">
        <v>3133</v>
      </c>
      <c r="J1508" s="113" t="s">
        <v>1587</v>
      </c>
      <c r="K1508" s="113" t="s">
        <v>2017</v>
      </c>
      <c r="L1508" s="113" t="s">
        <v>4350</v>
      </c>
      <c r="M1508" s="113" t="s">
        <v>2018</v>
      </c>
      <c r="N1508" s="113" t="s">
        <v>3108</v>
      </c>
      <c r="O1508" s="113" t="s">
        <v>3154</v>
      </c>
      <c r="P1508" s="113" t="s">
        <v>3155</v>
      </c>
      <c r="Q1508" s="113" t="s">
        <v>3106</v>
      </c>
      <c r="R1508" s="113" t="s">
        <v>5700</v>
      </c>
      <c r="S1508" s="114">
        <v>41640</v>
      </c>
      <c r="U1508" s="114">
        <v>41639.041439085602</v>
      </c>
      <c r="V1508" s="113" t="s">
        <v>3136</v>
      </c>
      <c r="W1508" s="113" t="s">
        <v>3137</v>
      </c>
      <c r="X1508" s="112" t="b">
        <v>1</v>
      </c>
      <c r="Y1508" s="112" t="s">
        <v>1054</v>
      </c>
    </row>
    <row r="1509" spans="1:25" ht="14.6" hidden="1" x14ac:dyDescent="0.4">
      <c r="A1509" s="113" t="s">
        <v>699</v>
      </c>
      <c r="B1509" s="113" t="s">
        <v>701</v>
      </c>
      <c r="C1509" s="113" t="s">
        <v>701</v>
      </c>
      <c r="D1509" s="112" t="b">
        <f t="shared" si="23"/>
        <v>1</v>
      </c>
      <c r="E1509" s="113" t="s">
        <v>3106</v>
      </c>
      <c r="F1509" s="113" t="s">
        <v>1160</v>
      </c>
      <c r="G1509" s="113" t="s">
        <v>1161</v>
      </c>
      <c r="H1509" s="113" t="s">
        <v>3132</v>
      </c>
      <c r="I1509" s="113" t="s">
        <v>3133</v>
      </c>
      <c r="J1509" s="113" t="s">
        <v>1196</v>
      </c>
      <c r="K1509" s="113" t="s">
        <v>1603</v>
      </c>
      <c r="L1509" s="113" t="s">
        <v>3519</v>
      </c>
      <c r="M1509" s="113" t="s">
        <v>2024</v>
      </c>
      <c r="N1509" s="113" t="s">
        <v>3108</v>
      </c>
      <c r="O1509" s="113" t="s">
        <v>3154</v>
      </c>
      <c r="P1509" s="113" t="s">
        <v>3155</v>
      </c>
      <c r="Q1509" s="113" t="s">
        <v>3106</v>
      </c>
      <c r="R1509" s="113" t="s">
        <v>5700</v>
      </c>
      <c r="S1509" s="114">
        <v>41640</v>
      </c>
      <c r="U1509" s="114">
        <v>41639.041439085602</v>
      </c>
      <c r="V1509" s="113" t="s">
        <v>3136</v>
      </c>
      <c r="W1509" s="113" t="s">
        <v>3137</v>
      </c>
      <c r="X1509" s="112" t="b">
        <v>1</v>
      </c>
      <c r="Y1509" s="112" t="s">
        <v>1054</v>
      </c>
    </row>
    <row r="1510" spans="1:25" ht="14.6" hidden="1" x14ac:dyDescent="0.4">
      <c r="A1510" s="113" t="s">
        <v>699</v>
      </c>
      <c r="B1510" s="113" t="s">
        <v>701</v>
      </c>
      <c r="C1510" s="113" t="s">
        <v>701</v>
      </c>
      <c r="D1510" s="112" t="b">
        <f t="shared" si="23"/>
        <v>1</v>
      </c>
      <c r="E1510" s="113" t="s">
        <v>3106</v>
      </c>
      <c r="F1510" s="113" t="s">
        <v>1160</v>
      </c>
      <c r="G1510" s="113" t="s">
        <v>1161</v>
      </c>
      <c r="H1510" s="113" t="s">
        <v>3132</v>
      </c>
      <c r="I1510" s="113" t="s">
        <v>3133</v>
      </c>
      <c r="J1510" s="113" t="s">
        <v>1367</v>
      </c>
      <c r="K1510" s="113" t="s">
        <v>1997</v>
      </c>
      <c r="L1510" s="113" t="s">
        <v>3284</v>
      </c>
      <c r="M1510" s="113" t="s">
        <v>2016</v>
      </c>
      <c r="N1510" s="113" t="s">
        <v>3108</v>
      </c>
      <c r="O1510" s="113" t="s">
        <v>3154</v>
      </c>
      <c r="P1510" s="113" t="s">
        <v>3155</v>
      </c>
      <c r="Q1510" s="113" t="s">
        <v>3106</v>
      </c>
      <c r="R1510" s="113" t="s">
        <v>5700</v>
      </c>
      <c r="S1510" s="114">
        <v>41640</v>
      </c>
      <c r="U1510" s="114">
        <v>41639.041439085602</v>
      </c>
      <c r="V1510" s="113" t="s">
        <v>3136</v>
      </c>
      <c r="W1510" s="113" t="s">
        <v>3137</v>
      </c>
      <c r="X1510" s="112" t="b">
        <v>1</v>
      </c>
      <c r="Y1510" s="112" t="s">
        <v>1054</v>
      </c>
    </row>
    <row r="1511" spans="1:25" ht="14.6" hidden="1" x14ac:dyDescent="0.4">
      <c r="A1511" s="113" t="s">
        <v>699</v>
      </c>
      <c r="B1511" s="113" t="s">
        <v>701</v>
      </c>
      <c r="C1511" s="113" t="s">
        <v>701</v>
      </c>
      <c r="D1511" s="112" t="b">
        <f t="shared" si="23"/>
        <v>1</v>
      </c>
      <c r="E1511" s="113" t="s">
        <v>3106</v>
      </c>
      <c r="F1511" s="113" t="s">
        <v>1160</v>
      </c>
      <c r="G1511" s="113" t="s">
        <v>1161</v>
      </c>
      <c r="H1511" s="113" t="s">
        <v>3132</v>
      </c>
      <c r="I1511" s="113" t="s">
        <v>3133</v>
      </c>
      <c r="J1511" s="113" t="s">
        <v>1452</v>
      </c>
      <c r="K1511" s="113" t="s">
        <v>1687</v>
      </c>
      <c r="L1511" s="113" t="s">
        <v>3166</v>
      </c>
      <c r="M1511" s="113" t="s">
        <v>2009</v>
      </c>
      <c r="N1511" s="113" t="s">
        <v>3108</v>
      </c>
      <c r="O1511" s="113" t="s">
        <v>3154</v>
      </c>
      <c r="P1511" s="113" t="s">
        <v>3155</v>
      </c>
      <c r="Q1511" s="113" t="s">
        <v>3106</v>
      </c>
      <c r="R1511" s="113" t="s">
        <v>5700</v>
      </c>
      <c r="S1511" s="114">
        <v>41640</v>
      </c>
      <c r="U1511" s="114">
        <v>41639.041439085602</v>
      </c>
      <c r="V1511" s="113" t="s">
        <v>3136</v>
      </c>
      <c r="W1511" s="113" t="s">
        <v>3137</v>
      </c>
      <c r="X1511" s="112" t="b">
        <v>1</v>
      </c>
      <c r="Y1511" s="112" t="s">
        <v>1054</v>
      </c>
    </row>
    <row r="1512" spans="1:25" ht="14.6" hidden="1" x14ac:dyDescent="0.4">
      <c r="A1512" s="113" t="s">
        <v>699</v>
      </c>
      <c r="B1512" s="113" t="s">
        <v>701</v>
      </c>
      <c r="C1512" s="113" t="s">
        <v>701</v>
      </c>
      <c r="D1512" s="112" t="b">
        <f t="shared" si="23"/>
        <v>1</v>
      </c>
      <c r="E1512" s="113" t="s">
        <v>3106</v>
      </c>
      <c r="F1512" s="113" t="s">
        <v>1160</v>
      </c>
      <c r="G1512" s="113" t="s">
        <v>1161</v>
      </c>
      <c r="H1512" s="113" t="s">
        <v>3132</v>
      </c>
      <c r="I1512" s="113" t="s">
        <v>3133</v>
      </c>
      <c r="J1512" s="113" t="s">
        <v>1196</v>
      </c>
      <c r="K1512" s="113" t="s">
        <v>1675</v>
      </c>
      <c r="L1512" s="113" t="s">
        <v>4345</v>
      </c>
      <c r="M1512" s="113" t="s">
        <v>4346</v>
      </c>
      <c r="N1512" s="113" t="s">
        <v>3108</v>
      </c>
      <c r="O1512" s="113" t="s">
        <v>3154</v>
      </c>
      <c r="P1512" s="113" t="s">
        <v>3155</v>
      </c>
      <c r="Q1512" s="113" t="s">
        <v>3106</v>
      </c>
      <c r="R1512" s="113" t="s">
        <v>5700</v>
      </c>
      <c r="S1512" s="114">
        <v>41640</v>
      </c>
      <c r="U1512" s="114">
        <v>41639.041439085602</v>
      </c>
      <c r="V1512" s="113" t="s">
        <v>3136</v>
      </c>
      <c r="W1512" s="113" t="s">
        <v>3137</v>
      </c>
      <c r="X1512" s="112" t="b">
        <v>1</v>
      </c>
      <c r="Y1512" s="112" t="s">
        <v>1054</v>
      </c>
    </row>
    <row r="1513" spans="1:25" ht="14.6" hidden="1" x14ac:dyDescent="0.4">
      <c r="A1513" s="113" t="s">
        <v>699</v>
      </c>
      <c r="B1513" s="113" t="s">
        <v>701</v>
      </c>
      <c r="C1513" s="113" t="s">
        <v>701</v>
      </c>
      <c r="D1513" s="112" t="b">
        <f t="shared" si="23"/>
        <v>1</v>
      </c>
      <c r="E1513" s="113" t="s">
        <v>3106</v>
      </c>
      <c r="F1513" s="113" t="s">
        <v>1160</v>
      </c>
      <c r="G1513" s="113" t="s">
        <v>1161</v>
      </c>
      <c r="H1513" s="113" t="s">
        <v>3132</v>
      </c>
      <c r="I1513" s="113" t="s">
        <v>3133</v>
      </c>
      <c r="J1513" s="113" t="s">
        <v>1587</v>
      </c>
      <c r="K1513" s="113" t="s">
        <v>1650</v>
      </c>
      <c r="L1513" s="113" t="s">
        <v>4343</v>
      </c>
      <c r="M1513" s="113" t="s">
        <v>4344</v>
      </c>
      <c r="N1513" s="113" t="s">
        <v>3108</v>
      </c>
      <c r="O1513" s="113" t="s">
        <v>3154</v>
      </c>
      <c r="P1513" s="113" t="s">
        <v>3155</v>
      </c>
      <c r="Q1513" s="113" t="s">
        <v>3106</v>
      </c>
      <c r="R1513" s="113" t="s">
        <v>5700</v>
      </c>
      <c r="S1513" s="114">
        <v>41640</v>
      </c>
      <c r="U1513" s="114">
        <v>41639.041439085602</v>
      </c>
      <c r="V1513" s="113" t="s">
        <v>3136</v>
      </c>
      <c r="W1513" s="113" t="s">
        <v>3137</v>
      </c>
      <c r="X1513" s="112" t="b">
        <v>1</v>
      </c>
      <c r="Y1513" s="112" t="s">
        <v>1054</v>
      </c>
    </row>
    <row r="1514" spans="1:25" ht="14.6" hidden="1" x14ac:dyDescent="0.4">
      <c r="A1514" s="113" t="s">
        <v>699</v>
      </c>
      <c r="B1514" s="113" t="s">
        <v>701</v>
      </c>
      <c r="C1514" s="113" t="s">
        <v>701</v>
      </c>
      <c r="D1514" s="112" t="b">
        <f t="shared" si="23"/>
        <v>1</v>
      </c>
      <c r="E1514" s="113" t="s">
        <v>3106</v>
      </c>
      <c r="F1514" s="113" t="s">
        <v>1160</v>
      </c>
      <c r="G1514" s="113" t="s">
        <v>1161</v>
      </c>
      <c r="H1514" s="113" t="s">
        <v>3132</v>
      </c>
      <c r="I1514" s="113" t="s">
        <v>3133</v>
      </c>
      <c r="J1514" s="113" t="s">
        <v>1587</v>
      </c>
      <c r="K1514" s="113" t="s">
        <v>1646</v>
      </c>
      <c r="L1514" s="113" t="s">
        <v>3134</v>
      </c>
      <c r="M1514" s="113" t="s">
        <v>2019</v>
      </c>
      <c r="N1514" s="113" t="s">
        <v>3108</v>
      </c>
      <c r="O1514" s="113" t="s">
        <v>3154</v>
      </c>
      <c r="P1514" s="113" t="s">
        <v>3155</v>
      </c>
      <c r="Q1514" s="113" t="s">
        <v>3106</v>
      </c>
      <c r="R1514" s="113" t="s">
        <v>5700</v>
      </c>
      <c r="S1514" s="114">
        <v>41640</v>
      </c>
      <c r="U1514" s="114">
        <v>41639.041439085602</v>
      </c>
      <c r="V1514" s="113" t="s">
        <v>3136</v>
      </c>
      <c r="W1514" s="113" t="s">
        <v>3137</v>
      </c>
      <c r="X1514" s="112" t="b">
        <v>1</v>
      </c>
      <c r="Y1514" s="112" t="s">
        <v>1054</v>
      </c>
    </row>
    <row r="1515" spans="1:25" ht="14.6" hidden="1" x14ac:dyDescent="0.4">
      <c r="A1515" s="113" t="s">
        <v>699</v>
      </c>
      <c r="B1515" s="113" t="s">
        <v>701</v>
      </c>
      <c r="C1515" s="113" t="s">
        <v>701</v>
      </c>
      <c r="D1515" s="112" t="b">
        <f t="shared" si="23"/>
        <v>1</v>
      </c>
      <c r="E1515" s="113" t="s">
        <v>3106</v>
      </c>
      <c r="F1515" s="113" t="s">
        <v>1160</v>
      </c>
      <c r="G1515" s="113" t="s">
        <v>1161</v>
      </c>
      <c r="H1515" s="113" t="s">
        <v>3132</v>
      </c>
      <c r="I1515" s="113" t="s">
        <v>3133</v>
      </c>
      <c r="J1515" s="113" t="s">
        <v>1452</v>
      </c>
      <c r="K1515" s="113" t="s">
        <v>2005</v>
      </c>
      <c r="L1515" s="113" t="s">
        <v>4341</v>
      </c>
      <c r="M1515" s="113" t="s">
        <v>2006</v>
      </c>
      <c r="N1515" s="113" t="s">
        <v>3108</v>
      </c>
      <c r="O1515" s="113" t="s">
        <v>3154</v>
      </c>
      <c r="P1515" s="113" t="s">
        <v>3155</v>
      </c>
      <c r="Q1515" s="113" t="s">
        <v>3106</v>
      </c>
      <c r="R1515" s="113" t="s">
        <v>5700</v>
      </c>
      <c r="S1515" s="114">
        <v>41640</v>
      </c>
      <c r="U1515" s="114">
        <v>41639.041439085602</v>
      </c>
      <c r="V1515" s="113" t="s">
        <v>3136</v>
      </c>
      <c r="W1515" s="113" t="s">
        <v>3137</v>
      </c>
      <c r="X1515" s="112" t="b">
        <v>1</v>
      </c>
      <c r="Y1515" s="112" t="s">
        <v>1054</v>
      </c>
    </row>
    <row r="1516" spans="1:25" ht="14.6" hidden="1" x14ac:dyDescent="0.4">
      <c r="A1516" s="113" t="s">
        <v>699</v>
      </c>
      <c r="B1516" s="113" t="s">
        <v>703</v>
      </c>
      <c r="C1516" s="113" t="s">
        <v>701</v>
      </c>
      <c r="D1516" s="112" t="b">
        <f t="shared" si="23"/>
        <v>0</v>
      </c>
      <c r="E1516" s="113" t="s">
        <v>3106</v>
      </c>
      <c r="F1516" s="113" t="s">
        <v>1160</v>
      </c>
      <c r="G1516" s="113" t="s">
        <v>1161</v>
      </c>
      <c r="H1516" s="113" t="s">
        <v>3132</v>
      </c>
      <c r="I1516" s="113" t="s">
        <v>3133</v>
      </c>
      <c r="J1516" s="113" t="s">
        <v>1196</v>
      </c>
      <c r="K1516" s="113" t="s">
        <v>1197</v>
      </c>
      <c r="L1516" s="113" t="s">
        <v>3202</v>
      </c>
      <c r="M1516" s="113" t="s">
        <v>2025</v>
      </c>
      <c r="N1516" s="113" t="s">
        <v>3108</v>
      </c>
      <c r="O1516" s="113" t="s">
        <v>3154</v>
      </c>
      <c r="P1516" s="113" t="s">
        <v>3155</v>
      </c>
      <c r="Q1516" s="113" t="s">
        <v>3106</v>
      </c>
      <c r="R1516" s="113" t="s">
        <v>5700</v>
      </c>
      <c r="S1516" s="114">
        <v>41640</v>
      </c>
      <c r="U1516" s="114">
        <v>41639.041439085602</v>
      </c>
      <c r="V1516" s="113" t="s">
        <v>3136</v>
      </c>
      <c r="W1516" s="113" t="s">
        <v>3137</v>
      </c>
      <c r="X1516" s="112" t="b">
        <v>1</v>
      </c>
      <c r="Y1516" s="112" t="s">
        <v>1054</v>
      </c>
    </row>
    <row r="1517" spans="1:25" ht="14.6" hidden="1" x14ac:dyDescent="0.4">
      <c r="A1517" s="113" t="s">
        <v>699</v>
      </c>
      <c r="B1517" s="113" t="s">
        <v>701</v>
      </c>
      <c r="C1517" s="113" t="s">
        <v>701</v>
      </c>
      <c r="D1517" s="112" t="b">
        <f t="shared" si="23"/>
        <v>1</v>
      </c>
      <c r="E1517" s="113" t="s">
        <v>3106</v>
      </c>
      <c r="F1517" s="113" t="s">
        <v>1160</v>
      </c>
      <c r="G1517" s="113" t="s">
        <v>1161</v>
      </c>
      <c r="H1517" s="113" t="s">
        <v>3132</v>
      </c>
      <c r="I1517" s="113" t="s">
        <v>3133</v>
      </c>
      <c r="J1517" s="113" t="s">
        <v>1587</v>
      </c>
      <c r="K1517" s="113" t="s">
        <v>1666</v>
      </c>
      <c r="L1517" s="113" t="s">
        <v>4339</v>
      </c>
      <c r="M1517" s="113" t="s">
        <v>4340</v>
      </c>
      <c r="N1517" s="113" t="s">
        <v>3108</v>
      </c>
      <c r="O1517" s="113" t="s">
        <v>3154</v>
      </c>
      <c r="P1517" s="113" t="s">
        <v>3155</v>
      </c>
      <c r="Q1517" s="113" t="s">
        <v>3106</v>
      </c>
      <c r="R1517" s="113" t="s">
        <v>5700</v>
      </c>
      <c r="S1517" s="114">
        <v>41640</v>
      </c>
      <c r="U1517" s="114">
        <v>41639.041439085602</v>
      </c>
      <c r="V1517" s="113" t="s">
        <v>3136</v>
      </c>
      <c r="W1517" s="113" t="s">
        <v>3137</v>
      </c>
      <c r="X1517" s="112" t="b">
        <v>1</v>
      </c>
      <c r="Y1517" s="112" t="s">
        <v>1054</v>
      </c>
    </row>
    <row r="1518" spans="1:25" ht="14.6" hidden="1" x14ac:dyDescent="0.4">
      <c r="A1518" s="113" t="s">
        <v>699</v>
      </c>
      <c r="B1518" s="113" t="s">
        <v>701</v>
      </c>
      <c r="C1518" s="113" t="s">
        <v>701</v>
      </c>
      <c r="D1518" s="112" t="b">
        <f t="shared" si="23"/>
        <v>1</v>
      </c>
      <c r="E1518" s="113" t="s">
        <v>3106</v>
      </c>
      <c r="F1518" s="113" t="s">
        <v>1160</v>
      </c>
      <c r="G1518" s="113" t="s">
        <v>1161</v>
      </c>
      <c r="H1518" s="113" t="s">
        <v>3132</v>
      </c>
      <c r="I1518" s="113" t="s">
        <v>3133</v>
      </c>
      <c r="J1518" s="113" t="s">
        <v>1452</v>
      </c>
      <c r="K1518" s="113" t="s">
        <v>1615</v>
      </c>
      <c r="L1518" s="113" t="s">
        <v>3872</v>
      </c>
      <c r="M1518" s="113" t="s">
        <v>2008</v>
      </c>
      <c r="N1518" s="113" t="s">
        <v>3108</v>
      </c>
      <c r="O1518" s="113" t="s">
        <v>3154</v>
      </c>
      <c r="P1518" s="113" t="s">
        <v>3155</v>
      </c>
      <c r="Q1518" s="113" t="s">
        <v>3106</v>
      </c>
      <c r="R1518" s="113" t="s">
        <v>5700</v>
      </c>
      <c r="S1518" s="114">
        <v>41640</v>
      </c>
      <c r="U1518" s="114">
        <v>41639.041439085602</v>
      </c>
      <c r="V1518" s="113" t="s">
        <v>3136</v>
      </c>
      <c r="W1518" s="113" t="s">
        <v>3137</v>
      </c>
      <c r="X1518" s="112" t="b">
        <v>1</v>
      </c>
      <c r="Y1518" s="112" t="s">
        <v>1054</v>
      </c>
    </row>
    <row r="1519" spans="1:25" ht="14.6" hidden="1" x14ac:dyDescent="0.4">
      <c r="A1519" s="113" t="s">
        <v>699</v>
      </c>
      <c r="B1519" s="113" t="s">
        <v>701</v>
      </c>
      <c r="C1519" s="113" t="s">
        <v>701</v>
      </c>
      <c r="D1519" s="112" t="b">
        <f t="shared" si="23"/>
        <v>1</v>
      </c>
      <c r="E1519" s="113" t="s">
        <v>3106</v>
      </c>
      <c r="F1519" s="113" t="s">
        <v>1160</v>
      </c>
      <c r="G1519" s="113" t="s">
        <v>1161</v>
      </c>
      <c r="H1519" s="113" t="s">
        <v>3132</v>
      </c>
      <c r="I1519" s="113" t="s">
        <v>3133</v>
      </c>
      <c r="J1519" s="113" t="s">
        <v>1196</v>
      </c>
      <c r="K1519" s="113" t="s">
        <v>1197</v>
      </c>
      <c r="L1519" s="113" t="s">
        <v>3202</v>
      </c>
      <c r="M1519" s="113" t="s">
        <v>2026</v>
      </c>
      <c r="N1519" s="113" t="s">
        <v>3108</v>
      </c>
      <c r="O1519" s="113" t="s">
        <v>3154</v>
      </c>
      <c r="P1519" s="113" t="s">
        <v>3155</v>
      </c>
      <c r="Q1519" s="113" t="s">
        <v>3106</v>
      </c>
      <c r="R1519" s="113" t="s">
        <v>5700</v>
      </c>
      <c r="S1519" s="114">
        <v>41640</v>
      </c>
      <c r="U1519" s="114">
        <v>41639.041439085602</v>
      </c>
      <c r="V1519" s="113" t="s">
        <v>3136</v>
      </c>
      <c r="W1519" s="113" t="s">
        <v>3137</v>
      </c>
      <c r="X1519" s="112" t="b">
        <v>1</v>
      </c>
      <c r="Y1519" s="112" t="s">
        <v>1054</v>
      </c>
    </row>
    <row r="1520" spans="1:25" ht="14.6" hidden="1" x14ac:dyDescent="0.4">
      <c r="A1520" s="113" t="s">
        <v>699</v>
      </c>
      <c r="B1520" s="113" t="s">
        <v>701</v>
      </c>
      <c r="C1520" s="113" t="s">
        <v>701</v>
      </c>
      <c r="D1520" s="112" t="b">
        <f t="shared" si="23"/>
        <v>1</v>
      </c>
      <c r="E1520" s="113" t="s">
        <v>3106</v>
      </c>
      <c r="F1520" s="113" t="s">
        <v>1160</v>
      </c>
      <c r="G1520" s="113" t="s">
        <v>1161</v>
      </c>
      <c r="H1520" s="113" t="s">
        <v>3132</v>
      </c>
      <c r="I1520" s="113" t="s">
        <v>3133</v>
      </c>
      <c r="J1520" s="113" t="s">
        <v>1452</v>
      </c>
      <c r="K1520" s="113" t="s">
        <v>1532</v>
      </c>
      <c r="L1520" s="113" t="s">
        <v>3138</v>
      </c>
      <c r="M1520" s="113" t="s">
        <v>2011</v>
      </c>
      <c r="N1520" s="113" t="s">
        <v>3108</v>
      </c>
      <c r="O1520" s="113" t="s">
        <v>3154</v>
      </c>
      <c r="P1520" s="113" t="s">
        <v>3155</v>
      </c>
      <c r="Q1520" s="113" t="s">
        <v>3106</v>
      </c>
      <c r="R1520" s="113" t="s">
        <v>5700</v>
      </c>
      <c r="S1520" s="114">
        <v>41640</v>
      </c>
      <c r="U1520" s="114">
        <v>41639.041439085602</v>
      </c>
      <c r="V1520" s="113" t="s">
        <v>3136</v>
      </c>
      <c r="W1520" s="113" t="s">
        <v>3137</v>
      </c>
      <c r="X1520" s="112" t="b">
        <v>1</v>
      </c>
      <c r="Y1520" s="112" t="s">
        <v>1054</v>
      </c>
    </row>
    <row r="1521" spans="1:25" ht="14.6" hidden="1" x14ac:dyDescent="0.4">
      <c r="A1521" s="113" t="s">
        <v>699</v>
      </c>
      <c r="B1521" s="113" t="s">
        <v>701</v>
      </c>
      <c r="C1521" s="113" t="s">
        <v>701</v>
      </c>
      <c r="D1521" s="112" t="b">
        <f t="shared" si="23"/>
        <v>1</v>
      </c>
      <c r="E1521" s="113" t="s">
        <v>3106</v>
      </c>
      <c r="F1521" s="113" t="s">
        <v>1160</v>
      </c>
      <c r="G1521" s="113" t="s">
        <v>1161</v>
      </c>
      <c r="H1521" s="113" t="s">
        <v>3132</v>
      </c>
      <c r="I1521" s="113" t="s">
        <v>3133</v>
      </c>
      <c r="J1521" s="113" t="s">
        <v>1367</v>
      </c>
      <c r="K1521" s="113" t="s">
        <v>1607</v>
      </c>
      <c r="L1521" s="113" t="s">
        <v>3670</v>
      </c>
      <c r="M1521" s="113" t="s">
        <v>2015</v>
      </c>
      <c r="N1521" s="113" t="s">
        <v>3108</v>
      </c>
      <c r="O1521" s="113" t="s">
        <v>3154</v>
      </c>
      <c r="P1521" s="113" t="s">
        <v>3155</v>
      </c>
      <c r="Q1521" s="113" t="s">
        <v>3106</v>
      </c>
      <c r="R1521" s="113" t="s">
        <v>5700</v>
      </c>
      <c r="S1521" s="114">
        <v>41640</v>
      </c>
      <c r="U1521" s="114">
        <v>41639.041439085602</v>
      </c>
      <c r="V1521" s="113" t="s">
        <v>3136</v>
      </c>
      <c r="W1521" s="113" t="s">
        <v>3137</v>
      </c>
      <c r="X1521" s="112" t="b">
        <v>1</v>
      </c>
      <c r="Y1521" s="112" t="s">
        <v>1054</v>
      </c>
    </row>
    <row r="1522" spans="1:25" ht="14.6" hidden="1" x14ac:dyDescent="0.4">
      <c r="A1522" s="113" t="s">
        <v>679</v>
      </c>
      <c r="B1522" s="113" t="s">
        <v>680</v>
      </c>
      <c r="C1522" s="113" t="s">
        <v>680</v>
      </c>
      <c r="D1522" s="112" t="b">
        <f t="shared" si="23"/>
        <v>1</v>
      </c>
      <c r="E1522" s="113" t="s">
        <v>3106</v>
      </c>
      <c r="F1522" s="113" t="s">
        <v>1160</v>
      </c>
      <c r="G1522" s="113" t="s">
        <v>1246</v>
      </c>
      <c r="H1522" s="113" t="s">
        <v>3107</v>
      </c>
      <c r="I1522" s="113" t="s">
        <v>1977</v>
      </c>
      <c r="J1522" s="113" t="s">
        <v>1160</v>
      </c>
      <c r="K1522" s="113" t="s">
        <v>1246</v>
      </c>
      <c r="L1522" s="113" t="s">
        <v>3107</v>
      </c>
      <c r="M1522" s="113" t="s">
        <v>1977</v>
      </c>
      <c r="N1522" s="113" t="s">
        <v>3108</v>
      </c>
      <c r="O1522" s="113" t="s">
        <v>3154</v>
      </c>
      <c r="P1522" s="113" t="s">
        <v>3155</v>
      </c>
      <c r="Q1522" s="113" t="s">
        <v>3106</v>
      </c>
      <c r="R1522" s="113" t="s">
        <v>5701</v>
      </c>
      <c r="S1522" s="114">
        <v>41640</v>
      </c>
      <c r="U1522" s="114">
        <v>41639.041439085602</v>
      </c>
      <c r="V1522" s="113" t="s">
        <v>5702</v>
      </c>
      <c r="W1522" s="113" t="s">
        <v>5703</v>
      </c>
      <c r="X1522" s="112" t="b">
        <v>0</v>
      </c>
      <c r="Y1522" s="129" t="s">
        <v>1101</v>
      </c>
    </row>
    <row r="1523" spans="1:25" ht="14.6" hidden="1" x14ac:dyDescent="0.4">
      <c r="A1523" s="113" t="s">
        <v>349</v>
      </c>
      <c r="B1523" s="113" t="s">
        <v>350</v>
      </c>
      <c r="C1523" s="113" t="s">
        <v>350</v>
      </c>
      <c r="D1523" s="112" t="b">
        <f t="shared" si="23"/>
        <v>1</v>
      </c>
      <c r="E1523" s="113" t="s">
        <v>3106</v>
      </c>
      <c r="F1523" s="113" t="s">
        <v>1372</v>
      </c>
      <c r="G1523" s="113" t="s">
        <v>1459</v>
      </c>
      <c r="H1523" s="113" t="s">
        <v>3288</v>
      </c>
      <c r="I1523" s="113"/>
      <c r="J1523" s="113" t="s">
        <v>1372</v>
      </c>
      <c r="K1523" s="113" t="s">
        <v>1459</v>
      </c>
      <c r="L1523" s="113" t="s">
        <v>3288</v>
      </c>
      <c r="M1523" s="113" t="s">
        <v>1557</v>
      </c>
      <c r="N1523" s="113" t="s">
        <v>3108</v>
      </c>
      <c r="O1523" s="113" t="s">
        <v>3154</v>
      </c>
      <c r="P1523" s="113" t="s">
        <v>3155</v>
      </c>
      <c r="Q1523" s="113" t="s">
        <v>3106</v>
      </c>
      <c r="R1523" s="113" t="s">
        <v>5704</v>
      </c>
      <c r="S1523" s="114">
        <v>41640</v>
      </c>
      <c r="U1523" s="114">
        <v>41639.041439085602</v>
      </c>
      <c r="V1523" s="113" t="s">
        <v>4913</v>
      </c>
      <c r="W1523" s="113" t="s">
        <v>4914</v>
      </c>
      <c r="X1523" s="112" t="b">
        <v>1</v>
      </c>
    </row>
    <row r="1524" spans="1:25" ht="14.6" hidden="1" x14ac:dyDescent="0.4">
      <c r="A1524" s="113" t="s">
        <v>517</v>
      </c>
      <c r="B1524" s="113" t="s">
        <v>518</v>
      </c>
      <c r="C1524" s="113" t="s">
        <v>518</v>
      </c>
      <c r="D1524" s="112" t="b">
        <f t="shared" si="23"/>
        <v>1</v>
      </c>
      <c r="E1524" s="113" t="s">
        <v>3106</v>
      </c>
      <c r="F1524" s="113" t="s">
        <v>1396</v>
      </c>
      <c r="G1524" s="113" t="s">
        <v>1397</v>
      </c>
      <c r="H1524" s="113" t="s">
        <v>3176</v>
      </c>
      <c r="I1524" s="113" t="s">
        <v>1733</v>
      </c>
      <c r="J1524" s="113" t="s">
        <v>1396</v>
      </c>
      <c r="K1524" s="113" t="s">
        <v>1397</v>
      </c>
      <c r="L1524" s="113" t="s">
        <v>3176</v>
      </c>
      <c r="M1524" s="113" t="s">
        <v>1733</v>
      </c>
      <c r="N1524" s="113" t="s">
        <v>3108</v>
      </c>
      <c r="O1524" s="113" t="s">
        <v>3154</v>
      </c>
      <c r="P1524" s="113" t="s">
        <v>3155</v>
      </c>
      <c r="Q1524" s="113" t="s">
        <v>3106</v>
      </c>
      <c r="R1524" s="113" t="s">
        <v>5705</v>
      </c>
      <c r="S1524" s="114">
        <v>41640</v>
      </c>
      <c r="U1524" s="114">
        <v>41639.041439085602</v>
      </c>
      <c r="V1524" s="113" t="s">
        <v>4712</v>
      </c>
      <c r="W1524" s="113" t="s">
        <v>4713</v>
      </c>
      <c r="X1524" s="112" t="b">
        <v>0</v>
      </c>
      <c r="Y1524" s="117"/>
    </row>
    <row r="1525" spans="1:25" ht="14.6" hidden="1" x14ac:dyDescent="0.4">
      <c r="A1525" s="113" t="s">
        <v>77</v>
      </c>
      <c r="B1525" s="113" t="s">
        <v>78</v>
      </c>
      <c r="C1525" s="113" t="s">
        <v>78</v>
      </c>
      <c r="D1525" s="112" t="b">
        <f t="shared" si="23"/>
        <v>1</v>
      </c>
      <c r="E1525" s="113" t="s">
        <v>3106</v>
      </c>
      <c r="F1525" s="113" t="s">
        <v>1160</v>
      </c>
      <c r="G1525" s="113" t="s">
        <v>1183</v>
      </c>
      <c r="H1525" s="113" t="s">
        <v>3113</v>
      </c>
      <c r="I1525" s="113" t="s">
        <v>1250</v>
      </c>
      <c r="J1525" s="113" t="s">
        <v>1160</v>
      </c>
      <c r="K1525" s="113" t="s">
        <v>1183</v>
      </c>
      <c r="L1525" s="113" t="s">
        <v>3113</v>
      </c>
      <c r="M1525" s="113" t="s">
        <v>1250</v>
      </c>
      <c r="N1525" s="113" t="s">
        <v>3108</v>
      </c>
      <c r="O1525" s="113" t="s">
        <v>3154</v>
      </c>
      <c r="P1525" s="113" t="s">
        <v>3155</v>
      </c>
      <c r="Q1525" s="113" t="s">
        <v>3106</v>
      </c>
      <c r="R1525" s="113" t="s">
        <v>5706</v>
      </c>
      <c r="S1525" s="114">
        <v>41640</v>
      </c>
      <c r="U1525" s="114">
        <v>41639.041439085602</v>
      </c>
      <c r="V1525" s="113" t="s">
        <v>4701</v>
      </c>
      <c r="W1525" s="113" t="s">
        <v>4702</v>
      </c>
      <c r="X1525" s="112" t="b">
        <v>0</v>
      </c>
      <c r="Y1525" s="117"/>
    </row>
    <row r="1526" spans="1:25" ht="14.6" hidden="1" x14ac:dyDescent="0.4">
      <c r="A1526" s="113" t="s">
        <v>152</v>
      </c>
      <c r="B1526" s="113" t="s">
        <v>153</v>
      </c>
      <c r="C1526" s="113" t="s">
        <v>154</v>
      </c>
      <c r="D1526" s="112" t="b">
        <f t="shared" si="23"/>
        <v>0</v>
      </c>
      <c r="E1526" s="113" t="s">
        <v>3106</v>
      </c>
      <c r="F1526" s="113" t="s">
        <v>1160</v>
      </c>
      <c r="G1526" s="113" t="s">
        <v>1246</v>
      </c>
      <c r="H1526" s="113" t="s">
        <v>3107</v>
      </c>
      <c r="I1526" s="113" t="s">
        <v>3260</v>
      </c>
      <c r="J1526" s="113" t="s">
        <v>1160</v>
      </c>
      <c r="K1526" s="113" t="s">
        <v>1166</v>
      </c>
      <c r="L1526" s="113" t="s">
        <v>3128</v>
      </c>
      <c r="M1526" s="113" t="s">
        <v>1337</v>
      </c>
      <c r="N1526" s="113" t="s">
        <v>3108</v>
      </c>
      <c r="O1526" s="113" t="s">
        <v>3154</v>
      </c>
      <c r="P1526" s="113" t="s">
        <v>3155</v>
      </c>
      <c r="Q1526" s="113" t="s">
        <v>3106</v>
      </c>
      <c r="R1526" s="113" t="s">
        <v>5707</v>
      </c>
      <c r="S1526" s="114">
        <v>41640</v>
      </c>
      <c r="U1526" s="114">
        <v>41639.041439085602</v>
      </c>
      <c r="V1526" s="113" t="s">
        <v>3263</v>
      </c>
      <c r="W1526" s="113" t="s">
        <v>3264</v>
      </c>
      <c r="X1526" s="112" t="b">
        <v>1</v>
      </c>
    </row>
    <row r="1527" spans="1:25" ht="14.6" hidden="1" x14ac:dyDescent="0.4">
      <c r="A1527" s="113" t="s">
        <v>152</v>
      </c>
      <c r="B1527" s="113" t="s">
        <v>153</v>
      </c>
      <c r="C1527" s="113" t="s">
        <v>154</v>
      </c>
      <c r="D1527" s="112" t="b">
        <f t="shared" si="23"/>
        <v>0</v>
      </c>
      <c r="E1527" s="113" t="s">
        <v>3106</v>
      </c>
      <c r="F1527" s="113" t="s">
        <v>1160</v>
      </c>
      <c r="G1527" s="113" t="s">
        <v>1246</v>
      </c>
      <c r="H1527" s="113" t="s">
        <v>3107</v>
      </c>
      <c r="I1527" s="113" t="s">
        <v>3260</v>
      </c>
      <c r="J1527" s="113" t="s">
        <v>1160</v>
      </c>
      <c r="K1527" s="113" t="s">
        <v>1161</v>
      </c>
      <c r="L1527" s="113" t="s">
        <v>3132</v>
      </c>
      <c r="M1527" s="113" t="s">
        <v>1336</v>
      </c>
      <c r="N1527" s="113" t="s">
        <v>3108</v>
      </c>
      <c r="O1527" s="113" t="s">
        <v>3154</v>
      </c>
      <c r="P1527" s="113" t="s">
        <v>3155</v>
      </c>
      <c r="Q1527" s="113" t="s">
        <v>3106</v>
      </c>
      <c r="R1527" s="113" t="s">
        <v>5707</v>
      </c>
      <c r="S1527" s="114">
        <v>41640</v>
      </c>
      <c r="U1527" s="114">
        <v>41639.041439085602</v>
      </c>
      <c r="V1527" s="113" t="s">
        <v>3263</v>
      </c>
      <c r="W1527" s="113" t="s">
        <v>3264</v>
      </c>
      <c r="X1527" s="112" t="b">
        <v>1</v>
      </c>
    </row>
    <row r="1528" spans="1:25" ht="14.6" hidden="1" x14ac:dyDescent="0.4">
      <c r="A1528" s="113" t="s">
        <v>152</v>
      </c>
      <c r="B1528" s="113" t="s">
        <v>153</v>
      </c>
      <c r="C1528" s="113" t="s">
        <v>154</v>
      </c>
      <c r="D1528" s="112" t="b">
        <f t="shared" si="23"/>
        <v>0</v>
      </c>
      <c r="E1528" s="113" t="s">
        <v>3106</v>
      </c>
      <c r="F1528" s="113" t="s">
        <v>1160</v>
      </c>
      <c r="G1528" s="113" t="s">
        <v>1246</v>
      </c>
      <c r="H1528" s="113" t="s">
        <v>3107</v>
      </c>
      <c r="I1528" s="113" t="s">
        <v>3260</v>
      </c>
      <c r="J1528" s="113" t="s">
        <v>1196</v>
      </c>
      <c r="K1528" s="113" t="s">
        <v>1197</v>
      </c>
      <c r="L1528" s="113" t="s">
        <v>3202</v>
      </c>
      <c r="M1528" s="113" t="s">
        <v>1340</v>
      </c>
      <c r="N1528" s="113" t="s">
        <v>3108</v>
      </c>
      <c r="O1528" s="113" t="s">
        <v>3154</v>
      </c>
      <c r="P1528" s="113" t="s">
        <v>3155</v>
      </c>
      <c r="Q1528" s="113" t="s">
        <v>3106</v>
      </c>
      <c r="R1528" s="113" t="s">
        <v>5707</v>
      </c>
      <c r="S1528" s="114">
        <v>41640</v>
      </c>
      <c r="U1528" s="114">
        <v>41639.041439085602</v>
      </c>
      <c r="V1528" s="113" t="s">
        <v>3263</v>
      </c>
      <c r="W1528" s="113" t="s">
        <v>3264</v>
      </c>
      <c r="X1528" s="112" t="b">
        <v>1</v>
      </c>
    </row>
    <row r="1529" spans="1:25" ht="14.6" hidden="1" x14ac:dyDescent="0.4">
      <c r="A1529" s="113" t="s">
        <v>152</v>
      </c>
      <c r="B1529" s="113" t="s">
        <v>153</v>
      </c>
      <c r="C1529" s="113" t="s">
        <v>154</v>
      </c>
      <c r="D1529" s="112" t="b">
        <f t="shared" si="23"/>
        <v>0</v>
      </c>
      <c r="E1529" s="113" t="s">
        <v>3106</v>
      </c>
      <c r="F1529" s="113" t="s">
        <v>1160</v>
      </c>
      <c r="G1529" s="113" t="s">
        <v>1246</v>
      </c>
      <c r="H1529" s="113" t="s">
        <v>3107</v>
      </c>
      <c r="I1529" s="113" t="s">
        <v>3260</v>
      </c>
      <c r="J1529" s="113" t="s">
        <v>1258</v>
      </c>
      <c r="K1529" s="113" t="s">
        <v>1338</v>
      </c>
      <c r="L1529" s="113" t="s">
        <v>3377</v>
      </c>
      <c r="M1529" s="113" t="s">
        <v>4688</v>
      </c>
      <c r="N1529" s="113" t="s">
        <v>3108</v>
      </c>
      <c r="O1529" s="113" t="s">
        <v>3154</v>
      </c>
      <c r="P1529" s="113" t="s">
        <v>3155</v>
      </c>
      <c r="Q1529" s="113" t="s">
        <v>3106</v>
      </c>
      <c r="R1529" s="113" t="s">
        <v>5707</v>
      </c>
      <c r="S1529" s="114">
        <v>41640</v>
      </c>
      <c r="U1529" s="114">
        <v>41639.041439085602</v>
      </c>
      <c r="V1529" s="113" t="s">
        <v>3263</v>
      </c>
      <c r="W1529" s="113" t="s">
        <v>3264</v>
      </c>
      <c r="X1529" s="112" t="b">
        <v>1</v>
      </c>
    </row>
    <row r="1530" spans="1:25" ht="14.6" hidden="1" x14ac:dyDescent="0.4">
      <c r="A1530" s="113" t="s">
        <v>319</v>
      </c>
      <c r="B1530" s="113" t="s">
        <v>320</v>
      </c>
      <c r="C1530" s="113" t="s">
        <v>320</v>
      </c>
      <c r="D1530" s="112" t="b">
        <f t="shared" si="23"/>
        <v>1</v>
      </c>
      <c r="E1530" s="113" t="s">
        <v>3106</v>
      </c>
      <c r="F1530" s="113" t="s">
        <v>1258</v>
      </c>
      <c r="G1530" s="113" t="s">
        <v>1259</v>
      </c>
      <c r="H1530" s="113" t="s">
        <v>3115</v>
      </c>
      <c r="I1530" s="113" t="s">
        <v>5268</v>
      </c>
      <c r="J1530" s="113" t="s">
        <v>1258</v>
      </c>
      <c r="K1530" s="113" t="s">
        <v>1259</v>
      </c>
      <c r="L1530" s="113" t="s">
        <v>3115</v>
      </c>
      <c r="M1530" s="113" t="s">
        <v>1525</v>
      </c>
      <c r="N1530" s="113" t="s">
        <v>3108</v>
      </c>
      <c r="O1530" s="113" t="s">
        <v>3154</v>
      </c>
      <c r="P1530" s="113" t="s">
        <v>3155</v>
      </c>
      <c r="Q1530" s="113" t="s">
        <v>3106</v>
      </c>
      <c r="R1530" s="113" t="s">
        <v>5708</v>
      </c>
      <c r="S1530" s="114">
        <v>41640</v>
      </c>
      <c r="U1530" s="114">
        <v>41639.041439085602</v>
      </c>
      <c r="V1530" s="113" t="s">
        <v>5270</v>
      </c>
      <c r="W1530" s="113" t="s">
        <v>5271</v>
      </c>
      <c r="X1530" s="112" t="b">
        <v>1</v>
      </c>
    </row>
    <row r="1531" spans="1:25" ht="14.6" hidden="1" x14ac:dyDescent="0.4">
      <c r="A1531" s="113" t="s">
        <v>209</v>
      </c>
      <c r="B1531" s="113" t="s">
        <v>210</v>
      </c>
      <c r="C1531" s="113" t="s">
        <v>210</v>
      </c>
      <c r="D1531" s="112" t="b">
        <f t="shared" si="23"/>
        <v>1</v>
      </c>
      <c r="E1531" s="113" t="s">
        <v>3106</v>
      </c>
      <c r="F1531" s="113" t="s">
        <v>1160</v>
      </c>
      <c r="G1531" s="113" t="s">
        <v>1163</v>
      </c>
      <c r="H1531" s="113" t="s">
        <v>3230</v>
      </c>
      <c r="I1531" s="113" t="s">
        <v>4683</v>
      </c>
      <c r="J1531" s="113" t="s">
        <v>1160</v>
      </c>
      <c r="K1531" s="113" t="s">
        <v>1163</v>
      </c>
      <c r="L1531" s="113" t="s">
        <v>3230</v>
      </c>
      <c r="M1531" s="113" t="s">
        <v>1402</v>
      </c>
      <c r="N1531" s="113" t="s">
        <v>3108</v>
      </c>
      <c r="O1531" s="113" t="s">
        <v>3154</v>
      </c>
      <c r="P1531" s="113" t="s">
        <v>3155</v>
      </c>
      <c r="Q1531" s="113" t="s">
        <v>3106</v>
      </c>
      <c r="R1531" s="113" t="s">
        <v>5709</v>
      </c>
      <c r="S1531" s="114">
        <v>41640</v>
      </c>
      <c r="U1531" s="114">
        <v>41639.041439085602</v>
      </c>
      <c r="V1531" s="113" t="s">
        <v>4685</v>
      </c>
      <c r="W1531" s="113" t="s">
        <v>4686</v>
      </c>
      <c r="X1531" s="112" t="b">
        <v>1</v>
      </c>
    </row>
    <row r="1532" spans="1:25" ht="14.6" hidden="1" x14ac:dyDescent="0.4">
      <c r="A1532" s="113" t="s">
        <v>305</v>
      </c>
      <c r="B1532" s="113" t="s">
        <v>306</v>
      </c>
      <c r="C1532" s="113" t="s">
        <v>306</v>
      </c>
      <c r="D1532" s="112" t="b">
        <f t="shared" si="23"/>
        <v>1</v>
      </c>
      <c r="E1532" s="113" t="s">
        <v>3106</v>
      </c>
      <c r="F1532" s="113" t="s">
        <v>1452</v>
      </c>
      <c r="G1532" s="113" t="s">
        <v>1453</v>
      </c>
      <c r="H1532" s="113" t="s">
        <v>3143</v>
      </c>
      <c r="I1532" s="113" t="s">
        <v>4916</v>
      </c>
      <c r="J1532" s="113" t="s">
        <v>1452</v>
      </c>
      <c r="K1532" s="113" t="s">
        <v>1453</v>
      </c>
      <c r="L1532" s="113" t="s">
        <v>3143</v>
      </c>
      <c r="M1532" s="113" t="s">
        <v>1514</v>
      </c>
      <c r="N1532" s="113" t="s">
        <v>3108</v>
      </c>
      <c r="O1532" s="113" t="s">
        <v>3154</v>
      </c>
      <c r="P1532" s="113" t="s">
        <v>3155</v>
      </c>
      <c r="Q1532" s="113" t="s">
        <v>3106</v>
      </c>
      <c r="R1532" s="113" t="s">
        <v>5710</v>
      </c>
      <c r="S1532" s="114">
        <v>41640</v>
      </c>
      <c r="U1532" s="114">
        <v>41639.041439085602</v>
      </c>
      <c r="V1532" s="113" t="s">
        <v>4918</v>
      </c>
      <c r="W1532" s="113" t="s">
        <v>4919</v>
      </c>
      <c r="X1532" s="112" t="b">
        <v>1</v>
      </c>
    </row>
    <row r="1533" spans="1:25" ht="14.6" hidden="1" x14ac:dyDescent="0.4">
      <c r="A1533" s="113" t="s">
        <v>268</v>
      </c>
      <c r="B1533" s="113" t="s">
        <v>269</v>
      </c>
      <c r="C1533" s="113" t="s">
        <v>269</v>
      </c>
      <c r="D1533" s="112" t="b">
        <f t="shared" si="23"/>
        <v>1</v>
      </c>
      <c r="E1533" s="113" t="s">
        <v>3106</v>
      </c>
      <c r="F1533" s="113" t="s">
        <v>1160</v>
      </c>
      <c r="G1533" s="113" t="s">
        <v>1246</v>
      </c>
      <c r="H1533" s="113" t="s">
        <v>3107</v>
      </c>
      <c r="I1533" s="113" t="s">
        <v>1471</v>
      </c>
      <c r="J1533" s="113" t="s">
        <v>1160</v>
      </c>
      <c r="K1533" s="113" t="s">
        <v>1253</v>
      </c>
      <c r="L1533" s="113" t="s">
        <v>3207</v>
      </c>
      <c r="M1533" s="113" t="s">
        <v>1473</v>
      </c>
      <c r="N1533" s="113" t="s">
        <v>3108</v>
      </c>
      <c r="O1533" s="113" t="s">
        <v>3154</v>
      </c>
      <c r="P1533" s="113" t="s">
        <v>3155</v>
      </c>
      <c r="Q1533" s="113" t="s">
        <v>3106</v>
      </c>
      <c r="R1533" s="113" t="s">
        <v>5711</v>
      </c>
      <c r="S1533" s="114">
        <v>41640</v>
      </c>
      <c r="U1533" s="114">
        <v>41639.041439085602</v>
      </c>
      <c r="V1533" s="113" t="s">
        <v>3204</v>
      </c>
      <c r="W1533" s="113" t="s">
        <v>3205</v>
      </c>
      <c r="X1533" s="112" t="b">
        <v>1</v>
      </c>
    </row>
    <row r="1534" spans="1:25" ht="14.6" hidden="1" x14ac:dyDescent="0.4">
      <c r="A1534" s="113" t="s">
        <v>268</v>
      </c>
      <c r="B1534" s="113" t="s">
        <v>269</v>
      </c>
      <c r="C1534" s="113" t="s">
        <v>269</v>
      </c>
      <c r="D1534" s="112" t="b">
        <f t="shared" si="23"/>
        <v>1</v>
      </c>
      <c r="E1534" s="113" t="s">
        <v>3106</v>
      </c>
      <c r="F1534" s="113" t="s">
        <v>1160</v>
      </c>
      <c r="G1534" s="113" t="s">
        <v>1246</v>
      </c>
      <c r="H1534" s="113" t="s">
        <v>3107</v>
      </c>
      <c r="I1534" s="113" t="s">
        <v>1471</v>
      </c>
      <c r="J1534" s="113" t="s">
        <v>1196</v>
      </c>
      <c r="K1534" s="113" t="s">
        <v>1197</v>
      </c>
      <c r="L1534" s="113" t="s">
        <v>3202</v>
      </c>
      <c r="M1534" s="113" t="s">
        <v>1475</v>
      </c>
      <c r="N1534" s="113" t="s">
        <v>3108</v>
      </c>
      <c r="O1534" s="113" t="s">
        <v>3154</v>
      </c>
      <c r="P1534" s="113" t="s">
        <v>3155</v>
      </c>
      <c r="Q1534" s="113" t="s">
        <v>3106</v>
      </c>
      <c r="R1534" s="113" t="s">
        <v>5711</v>
      </c>
      <c r="S1534" s="114">
        <v>41640</v>
      </c>
      <c r="U1534" s="114">
        <v>41639.041439085602</v>
      </c>
      <c r="V1534" s="113" t="s">
        <v>3204</v>
      </c>
      <c r="W1534" s="113" t="s">
        <v>3205</v>
      </c>
      <c r="X1534" s="112" t="b">
        <v>1</v>
      </c>
    </row>
    <row r="1535" spans="1:25" ht="14.6" hidden="1" x14ac:dyDescent="0.4">
      <c r="A1535" s="113" t="s">
        <v>268</v>
      </c>
      <c r="B1535" s="113" t="s">
        <v>269</v>
      </c>
      <c r="C1535" s="113" t="s">
        <v>269</v>
      </c>
      <c r="D1535" s="112" t="b">
        <f t="shared" si="23"/>
        <v>1</v>
      </c>
      <c r="E1535" s="113" t="s">
        <v>3106</v>
      </c>
      <c r="F1535" s="113" t="s">
        <v>1160</v>
      </c>
      <c r="G1535" s="113" t="s">
        <v>1246</v>
      </c>
      <c r="H1535" s="113" t="s">
        <v>3107</v>
      </c>
      <c r="I1535" s="113" t="s">
        <v>1471</v>
      </c>
      <c r="J1535" s="113" t="s">
        <v>1196</v>
      </c>
      <c r="K1535" s="113" t="s">
        <v>1197</v>
      </c>
      <c r="L1535" s="113" t="s">
        <v>3202</v>
      </c>
      <c r="M1535" s="113" t="s">
        <v>1476</v>
      </c>
      <c r="N1535" s="113" t="s">
        <v>3108</v>
      </c>
      <c r="O1535" s="113" t="s">
        <v>3154</v>
      </c>
      <c r="P1535" s="113" t="s">
        <v>3155</v>
      </c>
      <c r="Q1535" s="113" t="s">
        <v>3106</v>
      </c>
      <c r="R1535" s="113" t="s">
        <v>5711</v>
      </c>
      <c r="S1535" s="114">
        <v>41640</v>
      </c>
      <c r="U1535" s="114">
        <v>41639.041439085602</v>
      </c>
      <c r="V1535" s="113" t="s">
        <v>3204</v>
      </c>
      <c r="W1535" s="113" t="s">
        <v>3205</v>
      </c>
      <c r="X1535" s="112" t="b">
        <v>1</v>
      </c>
    </row>
    <row r="1536" spans="1:25" ht="14.6" hidden="1" x14ac:dyDescent="0.4">
      <c r="A1536" s="113" t="s">
        <v>268</v>
      </c>
      <c r="B1536" s="113" t="s">
        <v>269</v>
      </c>
      <c r="C1536" s="113" t="s">
        <v>269</v>
      </c>
      <c r="D1536" s="112" t="b">
        <f t="shared" si="23"/>
        <v>1</v>
      </c>
      <c r="E1536" s="113" t="s">
        <v>3106</v>
      </c>
      <c r="F1536" s="113" t="s">
        <v>1160</v>
      </c>
      <c r="G1536" s="113" t="s">
        <v>1246</v>
      </c>
      <c r="H1536" s="113" t="s">
        <v>3107</v>
      </c>
      <c r="I1536" s="113" t="s">
        <v>1471</v>
      </c>
      <c r="J1536" s="113" t="s">
        <v>1160</v>
      </c>
      <c r="K1536" s="113" t="s">
        <v>1253</v>
      </c>
      <c r="L1536" s="113" t="s">
        <v>3207</v>
      </c>
      <c r="M1536" s="113" t="s">
        <v>1472</v>
      </c>
      <c r="N1536" s="113" t="s">
        <v>3108</v>
      </c>
      <c r="O1536" s="113" t="s">
        <v>3154</v>
      </c>
      <c r="P1536" s="113" t="s">
        <v>3155</v>
      </c>
      <c r="Q1536" s="113" t="s">
        <v>3106</v>
      </c>
      <c r="R1536" s="113" t="s">
        <v>5711</v>
      </c>
      <c r="S1536" s="114">
        <v>41640</v>
      </c>
      <c r="U1536" s="114">
        <v>41639.041439085602</v>
      </c>
      <c r="V1536" s="113" t="s">
        <v>3204</v>
      </c>
      <c r="W1536" s="113" t="s">
        <v>3205</v>
      </c>
      <c r="X1536" s="112" t="b">
        <v>1</v>
      </c>
    </row>
    <row r="1537" spans="1:25" ht="14.6" hidden="1" x14ac:dyDescent="0.4">
      <c r="A1537" s="113" t="s">
        <v>268</v>
      </c>
      <c r="B1537" s="113" t="s">
        <v>269</v>
      </c>
      <c r="C1537" s="113" t="s">
        <v>269</v>
      </c>
      <c r="D1537" s="112" t="b">
        <f t="shared" si="23"/>
        <v>1</v>
      </c>
      <c r="E1537" s="113" t="s">
        <v>3106</v>
      </c>
      <c r="F1537" s="113" t="s">
        <v>1160</v>
      </c>
      <c r="G1537" s="113" t="s">
        <v>1246</v>
      </c>
      <c r="H1537" s="113" t="s">
        <v>3107</v>
      </c>
      <c r="I1537" s="113" t="s">
        <v>1471</v>
      </c>
      <c r="J1537" s="113" t="s">
        <v>1372</v>
      </c>
      <c r="K1537" s="113" t="s">
        <v>1459</v>
      </c>
      <c r="L1537" s="113" t="s">
        <v>3288</v>
      </c>
      <c r="M1537" s="113" t="s">
        <v>1479</v>
      </c>
      <c r="N1537" s="113" t="s">
        <v>3108</v>
      </c>
      <c r="O1537" s="113" t="s">
        <v>3154</v>
      </c>
      <c r="P1537" s="113" t="s">
        <v>3155</v>
      </c>
      <c r="Q1537" s="113" t="s">
        <v>3106</v>
      </c>
      <c r="R1537" s="113" t="s">
        <v>5711</v>
      </c>
      <c r="S1537" s="114">
        <v>41640</v>
      </c>
      <c r="U1537" s="114">
        <v>41639.041439085602</v>
      </c>
      <c r="V1537" s="113" t="s">
        <v>3204</v>
      </c>
      <c r="W1537" s="113" t="s">
        <v>3205</v>
      </c>
      <c r="X1537" s="112" t="b">
        <v>1</v>
      </c>
    </row>
    <row r="1538" spans="1:25" ht="14.6" hidden="1" x14ac:dyDescent="0.4">
      <c r="A1538" s="113" t="s">
        <v>268</v>
      </c>
      <c r="B1538" s="113" t="s">
        <v>269</v>
      </c>
      <c r="C1538" s="113" t="s">
        <v>269</v>
      </c>
      <c r="D1538" s="112" t="b">
        <f t="shared" si="23"/>
        <v>1</v>
      </c>
      <c r="E1538" s="113" t="s">
        <v>3106</v>
      </c>
      <c r="F1538" s="113" t="s">
        <v>1160</v>
      </c>
      <c r="G1538" s="113" t="s">
        <v>1246</v>
      </c>
      <c r="H1538" s="113" t="s">
        <v>3107</v>
      </c>
      <c r="I1538" s="113" t="s">
        <v>1471</v>
      </c>
      <c r="J1538" s="113" t="s">
        <v>1160</v>
      </c>
      <c r="K1538" s="113" t="s">
        <v>1246</v>
      </c>
      <c r="L1538" s="113" t="s">
        <v>3107</v>
      </c>
      <c r="M1538" s="113" t="s">
        <v>1471</v>
      </c>
      <c r="N1538" s="113" t="s">
        <v>3108</v>
      </c>
      <c r="O1538" s="113" t="s">
        <v>3154</v>
      </c>
      <c r="P1538" s="113" t="s">
        <v>3155</v>
      </c>
      <c r="Q1538" s="113" t="s">
        <v>3106</v>
      </c>
      <c r="R1538" s="113" t="s">
        <v>5711</v>
      </c>
      <c r="S1538" s="114">
        <v>41640</v>
      </c>
      <c r="U1538" s="114">
        <v>41639.041439085602</v>
      </c>
      <c r="V1538" s="113" t="s">
        <v>3204</v>
      </c>
      <c r="W1538" s="113" t="s">
        <v>3205</v>
      </c>
      <c r="X1538" s="112" t="b">
        <v>1</v>
      </c>
    </row>
    <row r="1539" spans="1:25" ht="14.6" hidden="1" x14ac:dyDescent="0.4">
      <c r="A1539" s="113" t="s">
        <v>268</v>
      </c>
      <c r="B1539" s="113" t="s">
        <v>269</v>
      </c>
      <c r="C1539" s="113" t="s">
        <v>269</v>
      </c>
      <c r="D1539" s="112" t="b">
        <f t="shared" ref="D1539:D1602" si="24">B1539=C1539</f>
        <v>1</v>
      </c>
      <c r="E1539" s="113" t="s">
        <v>3106</v>
      </c>
      <c r="F1539" s="113" t="s">
        <v>1160</v>
      </c>
      <c r="G1539" s="113" t="s">
        <v>1246</v>
      </c>
      <c r="H1539" s="113" t="s">
        <v>3107</v>
      </c>
      <c r="I1539" s="113" t="s">
        <v>1471</v>
      </c>
      <c r="J1539" s="113" t="s">
        <v>1160</v>
      </c>
      <c r="K1539" s="113" t="s">
        <v>1183</v>
      </c>
      <c r="L1539" s="113" t="s">
        <v>3113</v>
      </c>
      <c r="M1539" s="113" t="s">
        <v>4922</v>
      </c>
      <c r="N1539" s="113" t="s">
        <v>3108</v>
      </c>
      <c r="O1539" s="113" t="s">
        <v>3154</v>
      </c>
      <c r="P1539" s="113" t="s">
        <v>3155</v>
      </c>
      <c r="Q1539" s="113" t="s">
        <v>3106</v>
      </c>
      <c r="R1539" s="113" t="s">
        <v>5711</v>
      </c>
      <c r="S1539" s="114">
        <v>41640</v>
      </c>
      <c r="U1539" s="114">
        <v>41639.041439085602</v>
      </c>
      <c r="V1539" s="113" t="s">
        <v>3204</v>
      </c>
      <c r="W1539" s="113" t="s">
        <v>3205</v>
      </c>
      <c r="X1539" s="112" t="b">
        <v>1</v>
      </c>
    </row>
    <row r="1540" spans="1:25" ht="14.6" hidden="1" x14ac:dyDescent="0.4">
      <c r="A1540" s="113" t="s">
        <v>268</v>
      </c>
      <c r="B1540" s="113" t="s">
        <v>269</v>
      </c>
      <c r="C1540" s="113" t="s">
        <v>269</v>
      </c>
      <c r="D1540" s="112" t="b">
        <f t="shared" si="24"/>
        <v>1</v>
      </c>
      <c r="E1540" s="113" t="s">
        <v>3106</v>
      </c>
      <c r="F1540" s="113" t="s">
        <v>1160</v>
      </c>
      <c r="G1540" s="113" t="s">
        <v>1246</v>
      </c>
      <c r="H1540" s="113" t="s">
        <v>3107</v>
      </c>
      <c r="I1540" s="113" t="s">
        <v>1471</v>
      </c>
      <c r="J1540" s="113" t="s">
        <v>1196</v>
      </c>
      <c r="K1540" s="113" t="s">
        <v>1477</v>
      </c>
      <c r="L1540" s="113" t="s">
        <v>3513</v>
      </c>
      <c r="M1540" s="113" t="s">
        <v>1478</v>
      </c>
      <c r="N1540" s="113" t="s">
        <v>3108</v>
      </c>
      <c r="O1540" s="113" t="s">
        <v>3154</v>
      </c>
      <c r="P1540" s="113" t="s">
        <v>3155</v>
      </c>
      <c r="Q1540" s="113" t="s">
        <v>3106</v>
      </c>
      <c r="R1540" s="113" t="s">
        <v>5711</v>
      </c>
      <c r="S1540" s="114">
        <v>41640</v>
      </c>
      <c r="U1540" s="114">
        <v>41639.041439085602</v>
      </c>
      <c r="V1540" s="113" t="s">
        <v>3204</v>
      </c>
      <c r="W1540" s="113" t="s">
        <v>3205</v>
      </c>
      <c r="X1540" s="112" t="b">
        <v>1</v>
      </c>
    </row>
    <row r="1541" spans="1:25" ht="14.6" hidden="1" x14ac:dyDescent="0.4">
      <c r="A1541" s="113" t="s">
        <v>169</v>
      </c>
      <c r="B1541" s="113" t="s">
        <v>170</v>
      </c>
      <c r="C1541" s="113" t="s">
        <v>170</v>
      </c>
      <c r="D1541" s="112" t="b">
        <f t="shared" si="24"/>
        <v>1</v>
      </c>
      <c r="E1541" s="113" t="s">
        <v>3106</v>
      </c>
      <c r="F1541" s="113" t="s">
        <v>1160</v>
      </c>
      <c r="G1541" s="113" t="s">
        <v>1246</v>
      </c>
      <c r="H1541" s="113" t="s">
        <v>3107</v>
      </c>
      <c r="I1541" s="113" t="s">
        <v>3580</v>
      </c>
      <c r="J1541" s="113" t="s">
        <v>1160</v>
      </c>
      <c r="K1541" s="113" t="s">
        <v>1183</v>
      </c>
      <c r="L1541" s="113" t="s">
        <v>3113</v>
      </c>
      <c r="M1541" s="113" t="s">
        <v>1357</v>
      </c>
      <c r="N1541" s="113" t="s">
        <v>3108</v>
      </c>
      <c r="O1541" s="113" t="s">
        <v>3154</v>
      </c>
      <c r="P1541" s="113" t="s">
        <v>3155</v>
      </c>
      <c r="Q1541" s="113" t="s">
        <v>3106</v>
      </c>
      <c r="R1541" s="113" t="s">
        <v>5712</v>
      </c>
      <c r="S1541" s="114">
        <v>41640</v>
      </c>
      <c r="U1541" s="114">
        <v>41639.041439085602</v>
      </c>
      <c r="V1541" s="113" t="s">
        <v>3582</v>
      </c>
      <c r="W1541" s="113" t="s">
        <v>3583</v>
      </c>
      <c r="X1541" s="112" t="b">
        <v>0</v>
      </c>
      <c r="Y1541" s="117"/>
    </row>
    <row r="1542" spans="1:25" ht="14.6" hidden="1" x14ac:dyDescent="0.4">
      <c r="A1542" s="113" t="s">
        <v>697</v>
      </c>
      <c r="B1542" s="113" t="s">
        <v>698</v>
      </c>
      <c r="C1542" s="113" t="s">
        <v>698</v>
      </c>
      <c r="D1542" s="112" t="b">
        <f t="shared" si="24"/>
        <v>1</v>
      </c>
      <c r="E1542" s="113" t="s">
        <v>3106</v>
      </c>
      <c r="F1542" s="113" t="s">
        <v>1160</v>
      </c>
      <c r="G1542" s="113" t="s">
        <v>1246</v>
      </c>
      <c r="H1542" s="113" t="s">
        <v>3107</v>
      </c>
      <c r="I1542" s="113" t="s">
        <v>5713</v>
      </c>
      <c r="J1542" s="113" t="s">
        <v>1160</v>
      </c>
      <c r="K1542" s="113" t="s">
        <v>1228</v>
      </c>
      <c r="L1542" s="113" t="s">
        <v>3247</v>
      </c>
      <c r="M1542" s="113" t="s">
        <v>2002</v>
      </c>
      <c r="N1542" s="113" t="s">
        <v>3108</v>
      </c>
      <c r="O1542" s="113" t="s">
        <v>3154</v>
      </c>
      <c r="P1542" s="113" t="s">
        <v>3155</v>
      </c>
      <c r="Q1542" s="113" t="s">
        <v>3106</v>
      </c>
      <c r="R1542" s="113" t="s">
        <v>5714</v>
      </c>
      <c r="S1542" s="114">
        <v>41640</v>
      </c>
      <c r="U1542" s="114">
        <v>41639.041439085602</v>
      </c>
      <c r="V1542" s="113" t="s">
        <v>5715</v>
      </c>
      <c r="W1542" s="113" t="s">
        <v>5716</v>
      </c>
      <c r="X1542" s="112" t="b">
        <v>1</v>
      </c>
      <c r="Y1542" s="117" t="s">
        <v>1103</v>
      </c>
    </row>
    <row r="1543" spans="1:25" ht="14.6" hidden="1" x14ac:dyDescent="0.4">
      <c r="A1543" s="113" t="s">
        <v>27</v>
      </c>
      <c r="B1543" s="113" t="s">
        <v>28</v>
      </c>
      <c r="C1543" s="113" t="s">
        <v>28</v>
      </c>
      <c r="D1543" s="112" t="b">
        <f t="shared" si="24"/>
        <v>1</v>
      </c>
      <c r="E1543" s="113" t="s">
        <v>3106</v>
      </c>
      <c r="F1543" s="113" t="s">
        <v>1160</v>
      </c>
      <c r="G1543" s="113" t="s">
        <v>1183</v>
      </c>
      <c r="H1543" s="113" t="s">
        <v>3113</v>
      </c>
      <c r="I1543" s="113" t="s">
        <v>5717</v>
      </c>
      <c r="J1543" s="113" t="s">
        <v>1160</v>
      </c>
      <c r="K1543" s="113" t="s">
        <v>1183</v>
      </c>
      <c r="L1543" s="113" t="s">
        <v>3113</v>
      </c>
      <c r="M1543" s="113" t="s">
        <v>1189</v>
      </c>
      <c r="N1543" s="113" t="s">
        <v>3108</v>
      </c>
      <c r="O1543" s="113" t="s">
        <v>3154</v>
      </c>
      <c r="P1543" s="113" t="s">
        <v>3155</v>
      </c>
      <c r="Q1543" s="113" t="s">
        <v>3106</v>
      </c>
      <c r="R1543" s="113" t="s">
        <v>5718</v>
      </c>
      <c r="S1543" s="114">
        <v>41640</v>
      </c>
      <c r="U1543" s="114">
        <v>41639.041439085602</v>
      </c>
      <c r="V1543" s="113" t="s">
        <v>5719</v>
      </c>
      <c r="W1543" s="113" t="s">
        <v>5720</v>
      </c>
      <c r="X1543" s="112" t="b">
        <v>1</v>
      </c>
    </row>
    <row r="1544" spans="1:25" ht="14.6" hidden="1" x14ac:dyDescent="0.4">
      <c r="A1544" s="113" t="s">
        <v>341</v>
      </c>
      <c r="B1544" s="113" t="s">
        <v>342</v>
      </c>
      <c r="C1544" s="113" t="s">
        <v>342</v>
      </c>
      <c r="D1544" s="112" t="b">
        <f t="shared" si="24"/>
        <v>1</v>
      </c>
      <c r="E1544" s="113" t="s">
        <v>3106</v>
      </c>
      <c r="F1544" s="113" t="s">
        <v>1372</v>
      </c>
      <c r="G1544" s="113" t="s">
        <v>1459</v>
      </c>
      <c r="H1544" s="113" t="s">
        <v>3288</v>
      </c>
      <c r="I1544" s="113" t="s">
        <v>3526</v>
      </c>
      <c r="J1544" s="113" t="s">
        <v>1372</v>
      </c>
      <c r="K1544" s="113" t="s">
        <v>1459</v>
      </c>
      <c r="L1544" s="113" t="s">
        <v>3288</v>
      </c>
      <c r="M1544" s="113" t="s">
        <v>1553</v>
      </c>
      <c r="N1544" s="113" t="s">
        <v>3108</v>
      </c>
      <c r="O1544" s="113" t="s">
        <v>3154</v>
      </c>
      <c r="P1544" s="113" t="s">
        <v>3155</v>
      </c>
      <c r="Q1544" s="113" t="s">
        <v>3106</v>
      </c>
      <c r="R1544" s="113" t="s">
        <v>5721</v>
      </c>
      <c r="S1544" s="114">
        <v>41640</v>
      </c>
      <c r="U1544" s="114">
        <v>41639.041439085602</v>
      </c>
      <c r="V1544" s="113" t="s">
        <v>3528</v>
      </c>
      <c r="W1544" s="113" t="s">
        <v>3529</v>
      </c>
      <c r="X1544" s="112" t="b">
        <v>1</v>
      </c>
    </row>
    <row r="1545" spans="1:25" ht="14.6" hidden="1" x14ac:dyDescent="0.4">
      <c r="A1545" s="113" t="s">
        <v>419</v>
      </c>
      <c r="B1545" s="113" t="s">
        <v>420</v>
      </c>
      <c r="C1545" s="113" t="s">
        <v>420</v>
      </c>
      <c r="D1545" s="112" t="b">
        <f t="shared" si="24"/>
        <v>1</v>
      </c>
      <c r="E1545" s="113" t="s">
        <v>3106</v>
      </c>
      <c r="F1545" s="113" t="s">
        <v>1367</v>
      </c>
      <c r="G1545" s="113" t="s">
        <v>1456</v>
      </c>
      <c r="H1545" s="113" t="s">
        <v>3215</v>
      </c>
      <c r="I1545" s="113" t="s">
        <v>1626</v>
      </c>
      <c r="J1545" s="113" t="s">
        <v>1367</v>
      </c>
      <c r="K1545" s="113" t="s">
        <v>1456</v>
      </c>
      <c r="L1545" s="113" t="s">
        <v>3215</v>
      </c>
      <c r="M1545" s="113" t="s">
        <v>1626</v>
      </c>
      <c r="N1545" s="113" t="s">
        <v>3108</v>
      </c>
      <c r="O1545" s="113" t="s">
        <v>3154</v>
      </c>
      <c r="P1545" s="113" t="s">
        <v>3155</v>
      </c>
      <c r="Q1545" s="113" t="s">
        <v>3106</v>
      </c>
      <c r="R1545" s="113" t="s">
        <v>5722</v>
      </c>
      <c r="S1545" s="114">
        <v>41640</v>
      </c>
      <c r="U1545" s="114">
        <v>41639.041439085602</v>
      </c>
      <c r="V1545" s="113" t="s">
        <v>4891</v>
      </c>
      <c r="W1545" s="113" t="s">
        <v>4892</v>
      </c>
      <c r="X1545" s="112" t="b">
        <v>1</v>
      </c>
    </row>
    <row r="1546" spans="1:25" ht="14.6" hidden="1" x14ac:dyDescent="0.4">
      <c r="A1546" s="113" t="s">
        <v>485</v>
      </c>
      <c r="B1546" s="113" t="s">
        <v>486</v>
      </c>
      <c r="C1546" s="113" t="s">
        <v>486</v>
      </c>
      <c r="D1546" s="112" t="b">
        <f t="shared" si="24"/>
        <v>1</v>
      </c>
      <c r="E1546" s="113" t="s">
        <v>3106</v>
      </c>
      <c r="F1546" s="113" t="s">
        <v>1258</v>
      </c>
      <c r="G1546" s="113" t="s">
        <v>1707</v>
      </c>
      <c r="H1546" s="113" t="s">
        <v>3400</v>
      </c>
      <c r="I1546" s="113" t="s">
        <v>5282</v>
      </c>
      <c r="J1546" s="113" t="s">
        <v>1258</v>
      </c>
      <c r="K1546" s="113" t="s">
        <v>1707</v>
      </c>
      <c r="L1546" s="113" t="s">
        <v>3400</v>
      </c>
      <c r="M1546" s="113" t="s">
        <v>1708</v>
      </c>
      <c r="N1546" s="113" t="s">
        <v>3108</v>
      </c>
      <c r="O1546" s="113" t="s">
        <v>3154</v>
      </c>
      <c r="P1546" s="113" t="s">
        <v>3155</v>
      </c>
      <c r="Q1546" s="113" t="s">
        <v>3106</v>
      </c>
      <c r="R1546" s="113" t="s">
        <v>5723</v>
      </c>
      <c r="S1546" s="114">
        <v>41640</v>
      </c>
      <c r="U1546" s="114">
        <v>41639.041439085602</v>
      </c>
      <c r="V1546" s="113" t="s">
        <v>5284</v>
      </c>
      <c r="W1546" s="113" t="s">
        <v>5285</v>
      </c>
      <c r="X1546" s="112" t="b">
        <v>1</v>
      </c>
    </row>
    <row r="1547" spans="1:25" ht="14.6" hidden="1" x14ac:dyDescent="0.4">
      <c r="A1547" s="113" t="s">
        <v>681</v>
      </c>
      <c r="B1547" s="113" t="s">
        <v>682</v>
      </c>
      <c r="C1547" s="113" t="s">
        <v>682</v>
      </c>
      <c r="D1547" s="112" t="b">
        <f t="shared" si="24"/>
        <v>1</v>
      </c>
      <c r="E1547" s="113" t="s">
        <v>3106</v>
      </c>
      <c r="F1547" s="113" t="s">
        <v>1160</v>
      </c>
      <c r="G1547" s="113" t="s">
        <v>1161</v>
      </c>
      <c r="H1547" s="113" t="s">
        <v>3132</v>
      </c>
      <c r="I1547" s="113" t="s">
        <v>4735</v>
      </c>
      <c r="J1547" s="113" t="s">
        <v>1160</v>
      </c>
      <c r="K1547" s="113" t="s">
        <v>1161</v>
      </c>
      <c r="L1547" s="113" t="s">
        <v>3132</v>
      </c>
      <c r="M1547" s="113" t="s">
        <v>1978</v>
      </c>
      <c r="N1547" s="113" t="s">
        <v>3108</v>
      </c>
      <c r="O1547" s="113" t="s">
        <v>3154</v>
      </c>
      <c r="P1547" s="113" t="s">
        <v>3155</v>
      </c>
      <c r="Q1547" s="113" t="s">
        <v>3106</v>
      </c>
      <c r="R1547" s="113" t="s">
        <v>5724</v>
      </c>
      <c r="S1547" s="114">
        <v>41640</v>
      </c>
      <c r="U1547" s="114">
        <v>41639.041439085602</v>
      </c>
      <c r="V1547" s="113" t="s">
        <v>4737</v>
      </c>
      <c r="W1547" s="113" t="s">
        <v>4738</v>
      </c>
      <c r="X1547" s="112" t="b">
        <v>0</v>
      </c>
      <c r="Y1547" s="129" t="s">
        <v>1103</v>
      </c>
    </row>
    <row r="1548" spans="1:25" ht="14.6" hidden="1" x14ac:dyDescent="0.4">
      <c r="A1548" s="113" t="s">
        <v>106</v>
      </c>
      <c r="B1548" s="113" t="s">
        <v>107</v>
      </c>
      <c r="C1548" s="113" t="s">
        <v>107</v>
      </c>
      <c r="D1548" s="112" t="b">
        <f t="shared" si="24"/>
        <v>1</v>
      </c>
      <c r="E1548" s="113" t="s">
        <v>3106</v>
      </c>
      <c r="F1548" s="113" t="s">
        <v>1160</v>
      </c>
      <c r="G1548" s="113" t="s">
        <v>1187</v>
      </c>
      <c r="H1548" s="113" t="s">
        <v>3118</v>
      </c>
      <c r="I1548" s="113" t="s">
        <v>5368</v>
      </c>
      <c r="J1548" s="113" t="s">
        <v>1160</v>
      </c>
      <c r="K1548" s="113" t="s">
        <v>1187</v>
      </c>
      <c r="L1548" s="113" t="s">
        <v>3118</v>
      </c>
      <c r="M1548" s="113" t="s">
        <v>1279</v>
      </c>
      <c r="N1548" s="113" t="s">
        <v>3108</v>
      </c>
      <c r="O1548" s="113" t="s">
        <v>3154</v>
      </c>
      <c r="P1548" s="113" t="s">
        <v>3155</v>
      </c>
      <c r="Q1548" s="113" t="s">
        <v>3106</v>
      </c>
      <c r="R1548" s="113" t="s">
        <v>5725</v>
      </c>
      <c r="S1548" s="114">
        <v>41640</v>
      </c>
      <c r="U1548" s="114">
        <v>41639.041439085602</v>
      </c>
      <c r="V1548" s="113" t="s">
        <v>5370</v>
      </c>
      <c r="W1548" s="113" t="s">
        <v>5371</v>
      </c>
      <c r="X1548" s="112" t="b">
        <v>1</v>
      </c>
    </row>
    <row r="1549" spans="1:25" ht="14.6" hidden="1" x14ac:dyDescent="0.4">
      <c r="A1549" s="113" t="s">
        <v>588</v>
      </c>
      <c r="B1549" s="113" t="s">
        <v>589</v>
      </c>
      <c r="C1549" s="113" t="s">
        <v>589</v>
      </c>
      <c r="D1549" s="112" t="b">
        <f t="shared" si="24"/>
        <v>1</v>
      </c>
      <c r="E1549" s="113" t="s">
        <v>3106</v>
      </c>
      <c r="F1549" s="113" t="s">
        <v>1160</v>
      </c>
      <c r="G1549" s="113" t="s">
        <v>1163</v>
      </c>
      <c r="H1549" s="113" t="s">
        <v>3230</v>
      </c>
      <c r="I1549" s="113" t="s">
        <v>5726</v>
      </c>
      <c r="J1549" s="113" t="s">
        <v>1160</v>
      </c>
      <c r="K1549" s="113" t="s">
        <v>1163</v>
      </c>
      <c r="L1549" s="113" t="s">
        <v>3230</v>
      </c>
      <c r="M1549" s="113" t="s">
        <v>1778</v>
      </c>
      <c r="N1549" s="113" t="s">
        <v>3108</v>
      </c>
      <c r="O1549" s="113" t="s">
        <v>3154</v>
      </c>
      <c r="P1549" s="113" t="s">
        <v>3155</v>
      </c>
      <c r="Q1549" s="113" t="s">
        <v>3106</v>
      </c>
      <c r="R1549" s="113" t="s">
        <v>5727</v>
      </c>
      <c r="S1549" s="114">
        <v>41640</v>
      </c>
      <c r="U1549" s="114">
        <v>41639.041439085602</v>
      </c>
      <c r="V1549" s="113" t="s">
        <v>5728</v>
      </c>
      <c r="W1549" s="113" t="s">
        <v>5729</v>
      </c>
      <c r="X1549" s="112" t="b">
        <v>0</v>
      </c>
      <c r="Y1549" s="117"/>
    </row>
    <row r="1550" spans="1:25" ht="14.6" hidden="1" x14ac:dyDescent="0.4">
      <c r="A1550" s="113" t="s">
        <v>155</v>
      </c>
      <c r="B1550" s="113" t="s">
        <v>156</v>
      </c>
      <c r="C1550" s="113" t="s">
        <v>156</v>
      </c>
      <c r="D1550" s="112" t="b">
        <f t="shared" si="24"/>
        <v>1</v>
      </c>
      <c r="E1550" s="113" t="s">
        <v>3106</v>
      </c>
      <c r="F1550" s="113" t="s">
        <v>1160</v>
      </c>
      <c r="G1550" s="113" t="s">
        <v>1183</v>
      </c>
      <c r="H1550" s="113" t="s">
        <v>3113</v>
      </c>
      <c r="I1550" s="113" t="s">
        <v>1344</v>
      </c>
      <c r="J1550" s="113" t="s">
        <v>1160</v>
      </c>
      <c r="K1550" s="113" t="s">
        <v>1183</v>
      </c>
      <c r="L1550" s="113" t="s">
        <v>3113</v>
      </c>
      <c r="M1550" s="113" t="s">
        <v>1344</v>
      </c>
      <c r="N1550" s="113" t="s">
        <v>3108</v>
      </c>
      <c r="O1550" s="113" t="s">
        <v>3154</v>
      </c>
      <c r="P1550" s="113" t="s">
        <v>3155</v>
      </c>
      <c r="Q1550" s="113" t="s">
        <v>3106</v>
      </c>
      <c r="R1550" s="113" t="s">
        <v>5730</v>
      </c>
      <c r="S1550" s="114">
        <v>41640</v>
      </c>
      <c r="U1550" s="114">
        <v>41639.041439085602</v>
      </c>
      <c r="V1550" s="113" t="s">
        <v>4568</v>
      </c>
      <c r="W1550" s="113" t="s">
        <v>4569</v>
      </c>
      <c r="X1550" s="112" t="b">
        <v>1</v>
      </c>
    </row>
    <row r="1551" spans="1:25" ht="14.6" hidden="1" x14ac:dyDescent="0.4">
      <c r="A1551" s="113" t="s">
        <v>161</v>
      </c>
      <c r="B1551" s="113" t="s">
        <v>162</v>
      </c>
      <c r="C1551" s="113" t="s">
        <v>162</v>
      </c>
      <c r="D1551" s="112" t="b">
        <f t="shared" si="24"/>
        <v>1</v>
      </c>
      <c r="E1551" s="113" t="s">
        <v>3106</v>
      </c>
      <c r="F1551" s="113" t="s">
        <v>1160</v>
      </c>
      <c r="G1551" s="113" t="s">
        <v>1246</v>
      </c>
      <c r="H1551" s="113" t="s">
        <v>3107</v>
      </c>
      <c r="I1551" s="113" t="s">
        <v>3576</v>
      </c>
      <c r="J1551" s="113" t="s">
        <v>1160</v>
      </c>
      <c r="K1551" s="113" t="s">
        <v>1246</v>
      </c>
      <c r="L1551" s="113" t="s">
        <v>3107</v>
      </c>
      <c r="M1551" s="113" t="s">
        <v>1351</v>
      </c>
      <c r="N1551" s="113" t="s">
        <v>3108</v>
      </c>
      <c r="O1551" s="113" t="s">
        <v>3154</v>
      </c>
      <c r="P1551" s="113" t="s">
        <v>3155</v>
      </c>
      <c r="Q1551" s="113" t="s">
        <v>3106</v>
      </c>
      <c r="R1551" s="113" t="s">
        <v>5731</v>
      </c>
      <c r="S1551" s="114">
        <v>41640</v>
      </c>
      <c r="U1551" s="114">
        <v>41639.041439085602</v>
      </c>
      <c r="V1551" s="113" t="s">
        <v>3578</v>
      </c>
      <c r="W1551" s="113" t="s">
        <v>3579</v>
      </c>
      <c r="X1551" s="112" t="b">
        <v>1</v>
      </c>
    </row>
    <row r="1552" spans="1:25" ht="14.6" hidden="1" x14ac:dyDescent="0.4">
      <c r="A1552" s="113" t="s">
        <v>429</v>
      </c>
      <c r="B1552" s="113" t="s">
        <v>430</v>
      </c>
      <c r="C1552" s="113" t="s">
        <v>430</v>
      </c>
      <c r="D1552" s="112" t="b">
        <f t="shared" si="24"/>
        <v>1</v>
      </c>
      <c r="E1552" s="113" t="s">
        <v>3106</v>
      </c>
      <c r="F1552" s="113" t="s">
        <v>1258</v>
      </c>
      <c r="G1552" s="113" t="s">
        <v>1644</v>
      </c>
      <c r="H1552" s="113" t="s">
        <v>3398</v>
      </c>
      <c r="I1552" s="113" t="s">
        <v>1645</v>
      </c>
      <c r="J1552" s="113" t="s">
        <v>1258</v>
      </c>
      <c r="K1552" s="113" t="s">
        <v>1644</v>
      </c>
      <c r="L1552" s="113" t="s">
        <v>3398</v>
      </c>
      <c r="M1552" s="113" t="s">
        <v>1645</v>
      </c>
      <c r="N1552" s="113" t="s">
        <v>3108</v>
      </c>
      <c r="O1552" s="113" t="s">
        <v>3154</v>
      </c>
      <c r="P1552" s="113" t="s">
        <v>3155</v>
      </c>
      <c r="Q1552" s="113" t="s">
        <v>3106</v>
      </c>
      <c r="R1552" s="113" t="s">
        <v>5732</v>
      </c>
      <c r="S1552" s="114">
        <v>41640</v>
      </c>
      <c r="U1552" s="114">
        <v>41639.041439085602</v>
      </c>
      <c r="V1552" s="113" t="s">
        <v>4561</v>
      </c>
      <c r="W1552" s="113" t="s">
        <v>4562</v>
      </c>
      <c r="X1552" s="112" t="b">
        <v>0</v>
      </c>
      <c r="Y1552" s="117" t="s">
        <v>1054</v>
      </c>
    </row>
    <row r="1553" spans="1:25" ht="14.6" hidden="1" x14ac:dyDescent="0.4">
      <c r="A1553" s="113" t="s">
        <v>102</v>
      </c>
      <c r="B1553" s="113" t="s">
        <v>103</v>
      </c>
      <c r="C1553" s="113" t="s">
        <v>103</v>
      </c>
      <c r="D1553" s="112" t="b">
        <f t="shared" si="24"/>
        <v>1</v>
      </c>
      <c r="E1553" s="113" t="s">
        <v>3106</v>
      </c>
      <c r="F1553" s="113" t="s">
        <v>1258</v>
      </c>
      <c r="G1553" s="113" t="s">
        <v>1274</v>
      </c>
      <c r="H1553" s="113" t="s">
        <v>3521</v>
      </c>
      <c r="I1553" s="113" t="s">
        <v>3522</v>
      </c>
      <c r="J1553" s="113" t="s">
        <v>1258</v>
      </c>
      <c r="K1553" s="113" t="s">
        <v>1274</v>
      </c>
      <c r="L1553" s="113" t="s">
        <v>3521</v>
      </c>
      <c r="M1553" s="113" t="s">
        <v>1275</v>
      </c>
      <c r="N1553" s="113" t="s">
        <v>3108</v>
      </c>
      <c r="O1553" s="113" t="s">
        <v>3154</v>
      </c>
      <c r="P1553" s="113" t="s">
        <v>3155</v>
      </c>
      <c r="Q1553" s="113" t="s">
        <v>3106</v>
      </c>
      <c r="R1553" s="113" t="s">
        <v>5733</v>
      </c>
      <c r="S1553" s="114">
        <v>41640</v>
      </c>
      <c r="U1553" s="114">
        <v>41639.041439085602</v>
      </c>
      <c r="V1553" s="113" t="s">
        <v>3524</v>
      </c>
      <c r="W1553" s="113" t="s">
        <v>3525</v>
      </c>
      <c r="X1553" s="112" t="b">
        <v>1</v>
      </c>
    </row>
    <row r="1554" spans="1:25" ht="14.6" hidden="1" x14ac:dyDescent="0.4">
      <c r="A1554" s="113" t="s">
        <v>617</v>
      </c>
      <c r="B1554" s="113" t="s">
        <v>618</v>
      </c>
      <c r="C1554" s="113" t="s">
        <v>618</v>
      </c>
      <c r="D1554" s="112" t="b">
        <f t="shared" si="24"/>
        <v>1</v>
      </c>
      <c r="E1554" s="113" t="s">
        <v>3106</v>
      </c>
      <c r="F1554" s="113" t="s">
        <v>1160</v>
      </c>
      <c r="G1554" s="113" t="s">
        <v>1183</v>
      </c>
      <c r="H1554" s="113" t="s">
        <v>3113</v>
      </c>
      <c r="I1554" s="113" t="s">
        <v>5305</v>
      </c>
      <c r="J1554" s="113" t="s">
        <v>1160</v>
      </c>
      <c r="K1554" s="113" t="s">
        <v>1183</v>
      </c>
      <c r="L1554" s="113" t="s">
        <v>3113</v>
      </c>
      <c r="M1554" s="113" t="s">
        <v>1262</v>
      </c>
      <c r="N1554" s="113" t="s">
        <v>3108</v>
      </c>
      <c r="O1554" s="113" t="s">
        <v>3154</v>
      </c>
      <c r="P1554" s="113" t="s">
        <v>3155</v>
      </c>
      <c r="Q1554" s="113" t="s">
        <v>3106</v>
      </c>
      <c r="R1554" s="113" t="s">
        <v>5734</v>
      </c>
      <c r="S1554" s="114">
        <v>41640</v>
      </c>
      <c r="U1554" s="114">
        <v>41639.041439085602</v>
      </c>
      <c r="V1554" s="113" t="s">
        <v>5307</v>
      </c>
      <c r="W1554" s="113" t="s">
        <v>5308</v>
      </c>
      <c r="X1554" s="112" t="b">
        <v>1</v>
      </c>
    </row>
    <row r="1555" spans="1:25" ht="14.6" hidden="1" x14ac:dyDescent="0.4">
      <c r="A1555" s="113" t="s">
        <v>469</v>
      </c>
      <c r="B1555" s="113" t="s">
        <v>470</v>
      </c>
      <c r="C1555" s="113" t="s">
        <v>470</v>
      </c>
      <c r="D1555" s="112" t="b">
        <f t="shared" si="24"/>
        <v>1</v>
      </c>
      <c r="E1555" s="113" t="s">
        <v>3106</v>
      </c>
      <c r="F1555" s="113" t="s">
        <v>1258</v>
      </c>
      <c r="G1555" s="113" t="s">
        <v>1274</v>
      </c>
      <c r="H1555" s="113" t="s">
        <v>3521</v>
      </c>
      <c r="I1555" s="113" t="s">
        <v>5325</v>
      </c>
      <c r="J1555" s="113" t="s">
        <v>1258</v>
      </c>
      <c r="K1555" s="113" t="s">
        <v>1274</v>
      </c>
      <c r="L1555" s="113" t="s">
        <v>3521</v>
      </c>
      <c r="M1555" s="113" t="s">
        <v>1696</v>
      </c>
      <c r="N1555" s="113" t="s">
        <v>3108</v>
      </c>
      <c r="O1555" s="113" t="s">
        <v>3154</v>
      </c>
      <c r="P1555" s="113" t="s">
        <v>3155</v>
      </c>
      <c r="Q1555" s="113" t="s">
        <v>3106</v>
      </c>
      <c r="R1555" s="113" t="s">
        <v>5735</v>
      </c>
      <c r="S1555" s="114">
        <v>41640</v>
      </c>
      <c r="U1555" s="114">
        <v>41639.041439085602</v>
      </c>
      <c r="V1555" s="113" t="s">
        <v>5327</v>
      </c>
      <c r="W1555" s="113"/>
      <c r="X1555" s="112" t="b">
        <v>0</v>
      </c>
      <c r="Y1555" s="117"/>
    </row>
    <row r="1556" spans="1:25" ht="14.6" hidden="1" x14ac:dyDescent="0.4">
      <c r="A1556" s="113" t="s">
        <v>541</v>
      </c>
      <c r="B1556" s="113" t="s">
        <v>542</v>
      </c>
      <c r="C1556" s="113" t="s">
        <v>542</v>
      </c>
      <c r="D1556" s="112" t="b">
        <f t="shared" si="24"/>
        <v>1</v>
      </c>
      <c r="E1556" s="113" t="s">
        <v>3106</v>
      </c>
      <c r="F1556" s="113" t="s">
        <v>1160</v>
      </c>
      <c r="G1556" s="113" t="s">
        <v>1187</v>
      </c>
      <c r="H1556" s="113" t="s">
        <v>3118</v>
      </c>
      <c r="I1556" s="113" t="s">
        <v>4653</v>
      </c>
      <c r="J1556" s="113" t="s">
        <v>1160</v>
      </c>
      <c r="K1556" s="113" t="s">
        <v>1187</v>
      </c>
      <c r="L1556" s="113" t="s">
        <v>3118</v>
      </c>
      <c r="M1556" s="113" t="s">
        <v>1748</v>
      </c>
      <c r="N1556" s="113" t="s">
        <v>3108</v>
      </c>
      <c r="O1556" s="113" t="s">
        <v>3154</v>
      </c>
      <c r="P1556" s="113" t="s">
        <v>3155</v>
      </c>
      <c r="Q1556" s="113" t="s">
        <v>3106</v>
      </c>
      <c r="R1556" s="113" t="s">
        <v>5736</v>
      </c>
      <c r="S1556" s="114">
        <v>41640</v>
      </c>
      <c r="U1556" s="114">
        <v>41639.041439085602</v>
      </c>
      <c r="V1556" s="113" t="s">
        <v>4655</v>
      </c>
      <c r="W1556" s="113" t="s">
        <v>4656</v>
      </c>
      <c r="X1556" s="112" t="b">
        <v>1</v>
      </c>
    </row>
    <row r="1557" spans="1:25" ht="14.6" hidden="1" x14ac:dyDescent="0.4">
      <c r="A1557" s="113" t="s">
        <v>942</v>
      </c>
      <c r="B1557" s="113" t="s">
        <v>943</v>
      </c>
      <c r="C1557" s="113" t="s">
        <v>943</v>
      </c>
      <c r="D1557" s="112" t="b">
        <f t="shared" si="24"/>
        <v>1</v>
      </c>
      <c r="E1557" s="113" t="s">
        <v>3106</v>
      </c>
      <c r="F1557" s="113" t="s">
        <v>1452</v>
      </c>
      <c r="G1557" s="113" t="s">
        <v>2003</v>
      </c>
      <c r="H1557" s="113" t="s">
        <v>3817</v>
      </c>
      <c r="I1557" s="113" t="s">
        <v>4665</v>
      </c>
      <c r="J1557" s="113" t="s">
        <v>1452</v>
      </c>
      <c r="K1557" s="113" t="s">
        <v>2003</v>
      </c>
      <c r="L1557" s="113" t="s">
        <v>3817</v>
      </c>
      <c r="M1557" s="113" t="s">
        <v>2239</v>
      </c>
      <c r="N1557" s="113" t="s">
        <v>3108</v>
      </c>
      <c r="O1557" s="113" t="s">
        <v>3154</v>
      </c>
      <c r="P1557" s="113" t="s">
        <v>3155</v>
      </c>
      <c r="Q1557" s="113" t="s">
        <v>3106</v>
      </c>
      <c r="R1557" s="113" t="s">
        <v>5737</v>
      </c>
      <c r="S1557" s="114">
        <v>41640</v>
      </c>
      <c r="U1557" s="114">
        <v>41639.041439085602</v>
      </c>
      <c r="V1557" s="113" t="s">
        <v>4667</v>
      </c>
      <c r="W1557" s="113" t="s">
        <v>4668</v>
      </c>
      <c r="X1557" s="112" t="b">
        <v>1</v>
      </c>
    </row>
    <row r="1558" spans="1:25" ht="14.6" hidden="1" x14ac:dyDescent="0.4">
      <c r="A1558" s="113" t="s">
        <v>409</v>
      </c>
      <c r="B1558" s="113" t="s">
        <v>410</v>
      </c>
      <c r="C1558" s="113" t="s">
        <v>410</v>
      </c>
      <c r="D1558" s="112" t="b">
        <f t="shared" si="24"/>
        <v>1</v>
      </c>
      <c r="E1558" s="113" t="s">
        <v>3106</v>
      </c>
      <c r="F1558" s="113" t="s">
        <v>1452</v>
      </c>
      <c r="G1558" s="113" t="s">
        <v>1615</v>
      </c>
      <c r="H1558" s="113" t="s">
        <v>3872</v>
      </c>
      <c r="I1558" s="113" t="s">
        <v>1616</v>
      </c>
      <c r="J1558" s="113" t="s">
        <v>1452</v>
      </c>
      <c r="K1558" s="113" t="s">
        <v>1615</v>
      </c>
      <c r="L1558" s="113" t="s">
        <v>3872</v>
      </c>
      <c r="M1558" s="113" t="s">
        <v>1616</v>
      </c>
      <c r="N1558" s="113" t="s">
        <v>3108</v>
      </c>
      <c r="O1558" s="113" t="s">
        <v>3154</v>
      </c>
      <c r="P1558" s="113" t="s">
        <v>3155</v>
      </c>
      <c r="Q1558" s="113" t="s">
        <v>3106</v>
      </c>
      <c r="R1558" s="113" t="s">
        <v>5738</v>
      </c>
      <c r="S1558" s="114">
        <v>41640</v>
      </c>
      <c r="U1558" s="114">
        <v>41639.041439085602</v>
      </c>
      <c r="V1558" s="113" t="s">
        <v>4651</v>
      </c>
      <c r="W1558" s="113" t="s">
        <v>4652</v>
      </c>
      <c r="X1558" s="112" t="b">
        <v>1</v>
      </c>
    </row>
    <row r="1559" spans="1:25" ht="14.6" hidden="1" x14ac:dyDescent="0.4">
      <c r="A1559" s="113" t="s">
        <v>13</v>
      </c>
      <c r="B1559" s="113" t="s">
        <v>14</v>
      </c>
      <c r="C1559" s="113" t="s">
        <v>14</v>
      </c>
      <c r="D1559" s="112" t="b">
        <f t="shared" si="24"/>
        <v>1</v>
      </c>
      <c r="E1559" s="113" t="s">
        <v>3106</v>
      </c>
      <c r="F1559" s="113" t="s">
        <v>1160</v>
      </c>
      <c r="G1559" s="113" t="s">
        <v>1166</v>
      </c>
      <c r="H1559" s="113" t="s">
        <v>3128</v>
      </c>
      <c r="I1559" s="113" t="s">
        <v>3531</v>
      </c>
      <c r="J1559" s="113" t="s">
        <v>1160</v>
      </c>
      <c r="K1559" s="113" t="s">
        <v>1166</v>
      </c>
      <c r="L1559" s="113" t="s">
        <v>3128</v>
      </c>
      <c r="M1559" s="113" t="s">
        <v>1172</v>
      </c>
      <c r="N1559" s="113" t="s">
        <v>3108</v>
      </c>
      <c r="O1559" s="113" t="s">
        <v>3154</v>
      </c>
      <c r="P1559" s="113" t="s">
        <v>3155</v>
      </c>
      <c r="Q1559" s="113" t="s">
        <v>3106</v>
      </c>
      <c r="R1559" s="113" t="s">
        <v>5739</v>
      </c>
      <c r="S1559" s="114">
        <v>41640</v>
      </c>
      <c r="U1559" s="114">
        <v>41639.041439085602</v>
      </c>
      <c r="V1559" s="113" t="s">
        <v>3533</v>
      </c>
      <c r="W1559" s="113" t="s">
        <v>3534</v>
      </c>
      <c r="X1559" s="112" t="b">
        <v>1</v>
      </c>
    </row>
    <row r="1560" spans="1:25" ht="14.6" hidden="1" x14ac:dyDescent="0.4">
      <c r="A1560" s="113" t="s">
        <v>689</v>
      </c>
      <c r="B1560" s="113" t="s">
        <v>690</v>
      </c>
      <c r="C1560" s="113" t="s">
        <v>690</v>
      </c>
      <c r="D1560" s="112" t="b">
        <f t="shared" si="24"/>
        <v>1</v>
      </c>
      <c r="E1560" s="113" t="s">
        <v>3106</v>
      </c>
      <c r="F1560" s="113" t="s">
        <v>1367</v>
      </c>
      <c r="G1560" s="113" t="s">
        <v>1997</v>
      </c>
      <c r="H1560" s="113" t="s">
        <v>3284</v>
      </c>
      <c r="I1560" s="113" t="s">
        <v>1999</v>
      </c>
      <c r="J1560" s="113" t="s">
        <v>1367</v>
      </c>
      <c r="K1560" s="113" t="s">
        <v>1997</v>
      </c>
      <c r="L1560" s="113" t="s">
        <v>3284</v>
      </c>
      <c r="M1560" s="113" t="s">
        <v>1999</v>
      </c>
      <c r="N1560" s="113" t="s">
        <v>3108</v>
      </c>
      <c r="O1560" s="113" t="s">
        <v>3154</v>
      </c>
      <c r="P1560" s="113" t="s">
        <v>3155</v>
      </c>
      <c r="Q1560" s="113" t="s">
        <v>3106</v>
      </c>
      <c r="R1560" s="113" t="s">
        <v>5740</v>
      </c>
      <c r="S1560" s="114">
        <v>41640</v>
      </c>
      <c r="U1560" s="114">
        <v>41639.041439085602</v>
      </c>
      <c r="V1560" s="113" t="s">
        <v>4630</v>
      </c>
      <c r="W1560" s="113" t="s">
        <v>4631</v>
      </c>
      <c r="X1560" s="112" t="b">
        <v>1</v>
      </c>
    </row>
    <row r="1561" spans="1:25" ht="14.6" hidden="1" x14ac:dyDescent="0.4">
      <c r="A1561" s="113" t="s">
        <v>53</v>
      </c>
      <c r="B1561" s="113" t="s">
        <v>54</v>
      </c>
      <c r="C1561" s="113" t="s">
        <v>54</v>
      </c>
      <c r="D1561" s="112" t="b">
        <f t="shared" si="24"/>
        <v>1</v>
      </c>
      <c r="E1561" s="113" t="s">
        <v>3106</v>
      </c>
      <c r="F1561" s="113" t="s">
        <v>1160</v>
      </c>
      <c r="G1561" s="113" t="s">
        <v>1183</v>
      </c>
      <c r="H1561" s="113" t="s">
        <v>3113</v>
      </c>
      <c r="I1561" s="113" t="s">
        <v>3562</v>
      </c>
      <c r="J1561" s="113" t="s">
        <v>1160</v>
      </c>
      <c r="K1561" s="113" t="s">
        <v>1183</v>
      </c>
      <c r="L1561" s="113" t="s">
        <v>3113</v>
      </c>
      <c r="M1561" s="113" t="s">
        <v>2404</v>
      </c>
      <c r="N1561" s="113" t="s">
        <v>3108</v>
      </c>
      <c r="O1561" s="113" t="s">
        <v>3154</v>
      </c>
      <c r="P1561" s="113" t="s">
        <v>3155</v>
      </c>
      <c r="Q1561" s="113" t="s">
        <v>3106</v>
      </c>
      <c r="R1561" s="113" t="s">
        <v>5741</v>
      </c>
      <c r="S1561" s="114">
        <v>41640</v>
      </c>
      <c r="U1561" s="114">
        <v>41639.041439085602</v>
      </c>
      <c r="V1561" s="113" t="s">
        <v>3564</v>
      </c>
      <c r="W1561" s="113" t="s">
        <v>3565</v>
      </c>
      <c r="X1561" s="112" t="b">
        <v>1</v>
      </c>
    </row>
    <row r="1562" spans="1:25" ht="14.6" hidden="1" x14ac:dyDescent="0.4">
      <c r="A1562" s="113" t="s">
        <v>53</v>
      </c>
      <c r="B1562" s="113" t="s">
        <v>54</v>
      </c>
      <c r="C1562" s="113" t="s">
        <v>54</v>
      </c>
      <c r="D1562" s="112" t="b">
        <f t="shared" si="24"/>
        <v>1</v>
      </c>
      <c r="E1562" s="113" t="s">
        <v>3106</v>
      </c>
      <c r="F1562" s="113" t="s">
        <v>1160</v>
      </c>
      <c r="G1562" s="113" t="s">
        <v>1183</v>
      </c>
      <c r="H1562" s="113" t="s">
        <v>3113</v>
      </c>
      <c r="I1562" s="113" t="s">
        <v>3562</v>
      </c>
      <c r="J1562" s="113" t="s">
        <v>1160</v>
      </c>
      <c r="K1562" s="113" t="s">
        <v>1183</v>
      </c>
      <c r="L1562" s="113" t="s">
        <v>3113</v>
      </c>
      <c r="M1562" s="113" t="s">
        <v>2403</v>
      </c>
      <c r="N1562" s="113" t="s">
        <v>3108</v>
      </c>
      <c r="O1562" s="113" t="s">
        <v>3154</v>
      </c>
      <c r="P1562" s="113" t="s">
        <v>3155</v>
      </c>
      <c r="Q1562" s="113" t="s">
        <v>3106</v>
      </c>
      <c r="R1562" s="113" t="s">
        <v>5741</v>
      </c>
      <c r="S1562" s="114">
        <v>41640</v>
      </c>
      <c r="U1562" s="114">
        <v>41639.041439085602</v>
      </c>
      <c r="V1562" s="113" t="s">
        <v>3564</v>
      </c>
      <c r="W1562" s="113" t="s">
        <v>3565</v>
      </c>
      <c r="X1562" s="112" t="b">
        <v>1</v>
      </c>
    </row>
    <row r="1563" spans="1:25" ht="14.6" hidden="1" x14ac:dyDescent="0.4">
      <c r="A1563" s="113" t="s">
        <v>227</v>
      </c>
      <c r="B1563" s="113" t="s">
        <v>228</v>
      </c>
      <c r="C1563" s="113" t="s">
        <v>228</v>
      </c>
      <c r="D1563" s="112" t="b">
        <f t="shared" si="24"/>
        <v>1</v>
      </c>
      <c r="E1563" s="113" t="s">
        <v>3106</v>
      </c>
      <c r="F1563" s="113" t="s">
        <v>1160</v>
      </c>
      <c r="G1563" s="113" t="s">
        <v>1285</v>
      </c>
      <c r="H1563" s="113" t="s">
        <v>3236</v>
      </c>
      <c r="I1563" s="113" t="s">
        <v>4930</v>
      </c>
      <c r="J1563" s="113" t="s">
        <v>1160</v>
      </c>
      <c r="K1563" s="113" t="s">
        <v>1285</v>
      </c>
      <c r="L1563" s="113" t="s">
        <v>3236</v>
      </c>
      <c r="M1563" s="113" t="s">
        <v>1417</v>
      </c>
      <c r="N1563" s="113" t="s">
        <v>3108</v>
      </c>
      <c r="O1563" s="113" t="s">
        <v>3154</v>
      </c>
      <c r="P1563" s="113" t="s">
        <v>3155</v>
      </c>
      <c r="Q1563" s="113" t="s">
        <v>3106</v>
      </c>
      <c r="R1563" s="113" t="s">
        <v>5742</v>
      </c>
      <c r="S1563" s="114">
        <v>41640</v>
      </c>
      <c r="U1563" s="114">
        <v>41639.041439085602</v>
      </c>
      <c r="V1563" s="113" t="s">
        <v>4932</v>
      </c>
      <c r="W1563" s="113" t="s">
        <v>4933</v>
      </c>
      <c r="X1563" s="112" t="b">
        <v>1</v>
      </c>
    </row>
    <row r="1564" spans="1:25" ht="14.6" hidden="1" x14ac:dyDescent="0.4">
      <c r="A1564" s="113" t="s">
        <v>159</v>
      </c>
      <c r="B1564" s="113" t="s">
        <v>160</v>
      </c>
      <c r="C1564" s="113" t="s">
        <v>160</v>
      </c>
      <c r="D1564" s="112" t="b">
        <f t="shared" si="24"/>
        <v>1</v>
      </c>
      <c r="E1564" s="113" t="s">
        <v>3106</v>
      </c>
      <c r="F1564" s="113" t="s">
        <v>1160</v>
      </c>
      <c r="G1564" s="113" t="s">
        <v>1246</v>
      </c>
      <c r="H1564" s="113" t="s">
        <v>3107</v>
      </c>
      <c r="I1564" s="113" t="s">
        <v>5743</v>
      </c>
      <c r="J1564" s="113" t="s">
        <v>1160</v>
      </c>
      <c r="K1564" s="113" t="s">
        <v>1246</v>
      </c>
      <c r="L1564" s="113" t="s">
        <v>3107</v>
      </c>
      <c r="M1564" s="113" t="s">
        <v>1348</v>
      </c>
      <c r="N1564" s="113" t="s">
        <v>3108</v>
      </c>
      <c r="O1564" s="113" t="s">
        <v>3154</v>
      </c>
      <c r="P1564" s="113" t="s">
        <v>3155</v>
      </c>
      <c r="Q1564" s="113" t="s">
        <v>3106</v>
      </c>
      <c r="R1564" s="113" t="s">
        <v>5744</v>
      </c>
      <c r="S1564" s="114">
        <v>41640</v>
      </c>
      <c r="U1564" s="114">
        <v>41639.041439085602</v>
      </c>
      <c r="V1564" s="113" t="s">
        <v>5745</v>
      </c>
      <c r="W1564" s="113" t="s">
        <v>5746</v>
      </c>
      <c r="X1564" s="112" t="b">
        <v>0</v>
      </c>
      <c r="Y1564" s="117" t="s">
        <v>1103</v>
      </c>
    </row>
    <row r="1565" spans="1:25" ht="14.6" hidden="1" x14ac:dyDescent="0.4">
      <c r="A1565" s="113" t="s">
        <v>187</v>
      </c>
      <c r="B1565" s="113" t="s">
        <v>188</v>
      </c>
      <c r="C1565" s="113" t="s">
        <v>188</v>
      </c>
      <c r="D1565" s="112" t="b">
        <f t="shared" si="24"/>
        <v>1</v>
      </c>
      <c r="E1565" s="113" t="s">
        <v>3106</v>
      </c>
      <c r="F1565" s="113" t="s">
        <v>1160</v>
      </c>
      <c r="G1565" s="113" t="s">
        <v>1161</v>
      </c>
      <c r="H1565" s="113" t="s">
        <v>3132</v>
      </c>
      <c r="I1565" s="113" t="s">
        <v>3265</v>
      </c>
      <c r="J1565" s="113" t="s">
        <v>1160</v>
      </c>
      <c r="K1565" s="113" t="s">
        <v>1161</v>
      </c>
      <c r="L1565" s="113" t="s">
        <v>3132</v>
      </c>
      <c r="M1565" s="113" t="s">
        <v>1379</v>
      </c>
      <c r="N1565" s="113" t="s">
        <v>3108</v>
      </c>
      <c r="O1565" s="113" t="s">
        <v>3154</v>
      </c>
      <c r="P1565" s="113" t="s">
        <v>3155</v>
      </c>
      <c r="Q1565" s="113" t="s">
        <v>3106</v>
      </c>
      <c r="R1565" s="113" t="s">
        <v>5747</v>
      </c>
      <c r="S1565" s="114">
        <v>41640</v>
      </c>
      <c r="U1565" s="114">
        <v>41639.041439085602</v>
      </c>
      <c r="V1565" s="113" t="s">
        <v>3268</v>
      </c>
      <c r="W1565" s="113" t="s">
        <v>3269</v>
      </c>
      <c r="X1565" s="112" t="b">
        <v>1</v>
      </c>
    </row>
    <row r="1566" spans="1:25" ht="14.6" hidden="1" x14ac:dyDescent="0.4">
      <c r="A1566" s="113" t="s">
        <v>695</v>
      </c>
      <c r="B1566" s="113" t="s">
        <v>696</v>
      </c>
      <c r="C1566" s="113" t="s">
        <v>696</v>
      </c>
      <c r="D1566" s="112" t="b">
        <f t="shared" si="24"/>
        <v>1</v>
      </c>
      <c r="E1566" s="113" t="s">
        <v>3106</v>
      </c>
      <c r="F1566" s="113" t="s">
        <v>1160</v>
      </c>
      <c r="G1566" s="113" t="s">
        <v>1183</v>
      </c>
      <c r="H1566" s="113" t="s">
        <v>3113</v>
      </c>
      <c r="I1566" s="113" t="s">
        <v>4503</v>
      </c>
      <c r="J1566" s="113" t="s">
        <v>1160</v>
      </c>
      <c r="K1566" s="113" t="s">
        <v>1183</v>
      </c>
      <c r="L1566" s="113" t="s">
        <v>3113</v>
      </c>
      <c r="M1566" s="113" t="s">
        <v>1262</v>
      </c>
      <c r="N1566" s="113" t="s">
        <v>3108</v>
      </c>
      <c r="O1566" s="113" t="s">
        <v>3154</v>
      </c>
      <c r="P1566" s="113" t="s">
        <v>3155</v>
      </c>
      <c r="Q1566" s="113" t="s">
        <v>3106</v>
      </c>
      <c r="R1566" s="113" t="s">
        <v>5748</v>
      </c>
      <c r="S1566" s="114">
        <v>41640</v>
      </c>
      <c r="U1566" s="114">
        <v>41639.041439085602</v>
      </c>
      <c r="V1566" s="113" t="s">
        <v>4505</v>
      </c>
      <c r="W1566" s="113" t="s">
        <v>4506</v>
      </c>
      <c r="X1566" s="112" t="b">
        <v>1</v>
      </c>
    </row>
    <row r="1567" spans="1:25" ht="14.6" hidden="1" x14ac:dyDescent="0.4">
      <c r="A1567" s="113" t="s">
        <v>100</v>
      </c>
      <c r="B1567" s="113" t="s">
        <v>101</v>
      </c>
      <c r="C1567" s="113" t="s">
        <v>101</v>
      </c>
      <c r="D1567" s="112" t="b">
        <f t="shared" si="24"/>
        <v>1</v>
      </c>
      <c r="E1567" s="113" t="s">
        <v>3106</v>
      </c>
      <c r="F1567" s="113" t="s">
        <v>1160</v>
      </c>
      <c r="G1567" s="113" t="s">
        <v>1228</v>
      </c>
      <c r="H1567" s="113" t="s">
        <v>3247</v>
      </c>
      <c r="I1567" s="113" t="s">
        <v>4507</v>
      </c>
      <c r="J1567" s="113" t="s">
        <v>1160</v>
      </c>
      <c r="K1567" s="113" t="s">
        <v>1228</v>
      </c>
      <c r="L1567" s="113" t="s">
        <v>3247</v>
      </c>
      <c r="M1567" s="113" t="s">
        <v>1273</v>
      </c>
      <c r="N1567" s="113" t="s">
        <v>3108</v>
      </c>
      <c r="O1567" s="113" t="s">
        <v>3154</v>
      </c>
      <c r="P1567" s="113" t="s">
        <v>3155</v>
      </c>
      <c r="Q1567" s="113" t="s">
        <v>3106</v>
      </c>
      <c r="R1567" s="113" t="s">
        <v>5749</v>
      </c>
      <c r="S1567" s="114">
        <v>41640</v>
      </c>
      <c r="U1567" s="114">
        <v>41639.041439085602</v>
      </c>
      <c r="V1567" s="113" t="s">
        <v>4509</v>
      </c>
      <c r="W1567" s="113" t="s">
        <v>4510</v>
      </c>
      <c r="X1567" s="112" t="b">
        <v>1</v>
      </c>
    </row>
    <row r="1568" spans="1:25" ht="14.6" hidden="1" x14ac:dyDescent="0.4">
      <c r="A1568" s="113" t="s">
        <v>144</v>
      </c>
      <c r="B1568" s="113" t="s">
        <v>145</v>
      </c>
      <c r="C1568" s="113" t="s">
        <v>145</v>
      </c>
      <c r="D1568" s="112" t="b">
        <f t="shared" si="24"/>
        <v>1</v>
      </c>
      <c r="E1568" s="113" t="s">
        <v>3106</v>
      </c>
      <c r="F1568" s="113" t="s">
        <v>1160</v>
      </c>
      <c r="G1568" s="113" t="s">
        <v>1161</v>
      </c>
      <c r="H1568" s="113" t="s">
        <v>3132</v>
      </c>
      <c r="I1568" s="113"/>
      <c r="J1568" s="113" t="s">
        <v>1160</v>
      </c>
      <c r="K1568" s="113" t="s">
        <v>1161</v>
      </c>
      <c r="L1568" s="113" t="s">
        <v>3132</v>
      </c>
      <c r="M1568" s="113" t="s">
        <v>1317</v>
      </c>
      <c r="N1568" s="113" t="s">
        <v>3108</v>
      </c>
      <c r="O1568" s="113" t="s">
        <v>3154</v>
      </c>
      <c r="P1568" s="113" t="s">
        <v>3155</v>
      </c>
      <c r="Q1568" s="113" t="s">
        <v>3106</v>
      </c>
      <c r="R1568" s="113" t="s">
        <v>5750</v>
      </c>
      <c r="S1568" s="114">
        <v>41640</v>
      </c>
      <c r="U1568" s="114">
        <v>41639.041439085602</v>
      </c>
      <c r="V1568" s="113" t="s">
        <v>5294</v>
      </c>
      <c r="W1568" s="113" t="s">
        <v>5295</v>
      </c>
      <c r="X1568" s="112" t="b">
        <v>0</v>
      </c>
      <c r="Y1568" s="117"/>
    </row>
    <row r="1569" spans="1:25" ht="14.6" hidden="1" x14ac:dyDescent="0.4">
      <c r="A1569" s="113" t="s">
        <v>335</v>
      </c>
      <c r="B1569" s="113" t="s">
        <v>336</v>
      </c>
      <c r="C1569" s="113" t="s">
        <v>336</v>
      </c>
      <c r="D1569" s="112" t="b">
        <f t="shared" si="24"/>
        <v>1</v>
      </c>
      <c r="E1569" s="113" t="s">
        <v>3106</v>
      </c>
      <c r="F1569" s="113" t="s">
        <v>1196</v>
      </c>
      <c r="G1569" s="113" t="s">
        <v>1477</v>
      </c>
      <c r="H1569" s="113" t="s">
        <v>3513</v>
      </c>
      <c r="I1569" s="113" t="s">
        <v>1546</v>
      </c>
      <c r="J1569" s="113" t="s">
        <v>1196</v>
      </c>
      <c r="K1569" s="113" t="s">
        <v>1477</v>
      </c>
      <c r="L1569" s="113" t="s">
        <v>3513</v>
      </c>
      <c r="M1569" s="113" t="s">
        <v>1546</v>
      </c>
      <c r="N1569" s="113" t="s">
        <v>3108</v>
      </c>
      <c r="O1569" s="113" t="s">
        <v>3154</v>
      </c>
      <c r="P1569" s="113" t="s">
        <v>3155</v>
      </c>
      <c r="Q1569" s="113" t="s">
        <v>3106</v>
      </c>
      <c r="R1569" s="113" t="s">
        <v>5751</v>
      </c>
      <c r="S1569" s="114">
        <v>41640</v>
      </c>
      <c r="U1569" s="114">
        <v>41639.041439085602</v>
      </c>
      <c r="V1569" s="113" t="s">
        <v>4456</v>
      </c>
      <c r="W1569" s="113" t="s">
        <v>4457</v>
      </c>
      <c r="X1569" s="112" t="b">
        <v>1</v>
      </c>
    </row>
    <row r="1570" spans="1:25" ht="14.6" hidden="1" x14ac:dyDescent="0.4">
      <c r="A1570" s="113" t="s">
        <v>425</v>
      </c>
      <c r="B1570" s="113" t="s">
        <v>426</v>
      </c>
      <c r="C1570" s="113" t="s">
        <v>426</v>
      </c>
      <c r="D1570" s="112" t="b">
        <f t="shared" si="24"/>
        <v>1</v>
      </c>
      <c r="E1570" s="113" t="s">
        <v>3106</v>
      </c>
      <c r="F1570" s="113" t="s">
        <v>1639</v>
      </c>
      <c r="G1570" s="113" t="s">
        <v>1640</v>
      </c>
      <c r="H1570" s="113" t="s">
        <v>3794</v>
      </c>
      <c r="I1570" s="113" t="s">
        <v>5752</v>
      </c>
      <c r="J1570" s="113" t="s">
        <v>1639</v>
      </c>
      <c r="K1570" s="113" t="s">
        <v>1640</v>
      </c>
      <c r="L1570" s="113" t="s">
        <v>3794</v>
      </c>
      <c r="M1570" s="113" t="s">
        <v>1642</v>
      </c>
      <c r="N1570" s="113" t="s">
        <v>3108</v>
      </c>
      <c r="O1570" s="113" t="s">
        <v>3154</v>
      </c>
      <c r="P1570" s="113" t="s">
        <v>3155</v>
      </c>
      <c r="Q1570" s="113" t="s">
        <v>3106</v>
      </c>
      <c r="R1570" s="113" t="s">
        <v>5753</v>
      </c>
      <c r="S1570" s="114">
        <v>41640</v>
      </c>
      <c r="U1570" s="114">
        <v>41639.041439085602</v>
      </c>
      <c r="V1570" s="113" t="s">
        <v>5754</v>
      </c>
      <c r="W1570" s="113" t="s">
        <v>5755</v>
      </c>
      <c r="X1570" s="112" t="b">
        <v>1</v>
      </c>
    </row>
    <row r="1571" spans="1:25" ht="14.6" hidden="1" x14ac:dyDescent="0.4">
      <c r="A1571" s="113" t="s">
        <v>529</v>
      </c>
      <c r="B1571" s="113" t="s">
        <v>530</v>
      </c>
      <c r="C1571" s="113" t="s">
        <v>530</v>
      </c>
      <c r="D1571" s="112" t="b">
        <f t="shared" si="24"/>
        <v>1</v>
      </c>
      <c r="E1571" s="113" t="s">
        <v>3106</v>
      </c>
      <c r="F1571" s="113" t="s">
        <v>1396</v>
      </c>
      <c r="G1571" s="113" t="s">
        <v>1397</v>
      </c>
      <c r="H1571" s="113" t="s">
        <v>3176</v>
      </c>
      <c r="I1571" s="113" t="s">
        <v>4970</v>
      </c>
      <c r="J1571" s="113" t="s">
        <v>1396</v>
      </c>
      <c r="K1571" s="113" t="s">
        <v>1397</v>
      </c>
      <c r="L1571" s="113" t="s">
        <v>3176</v>
      </c>
      <c r="M1571" s="113" t="s">
        <v>1739</v>
      </c>
      <c r="N1571" s="113" t="s">
        <v>3108</v>
      </c>
      <c r="O1571" s="113" t="s">
        <v>3154</v>
      </c>
      <c r="P1571" s="113" t="s">
        <v>3155</v>
      </c>
      <c r="Q1571" s="113" t="s">
        <v>3106</v>
      </c>
      <c r="R1571" s="113" t="s">
        <v>5756</v>
      </c>
      <c r="S1571" s="114">
        <v>41640</v>
      </c>
      <c r="U1571" s="114">
        <v>41639.041439085602</v>
      </c>
      <c r="V1571" s="113" t="s">
        <v>4972</v>
      </c>
      <c r="W1571" s="113" t="s">
        <v>4973</v>
      </c>
      <c r="X1571" s="112" t="b">
        <v>0</v>
      </c>
      <c r="Y1571" s="117"/>
    </row>
    <row r="1572" spans="1:25" ht="14.6" hidden="1" x14ac:dyDescent="0.4">
      <c r="A1572" s="113" t="s">
        <v>229</v>
      </c>
      <c r="B1572" s="113" t="s">
        <v>230</v>
      </c>
      <c r="C1572" s="113" t="s">
        <v>230</v>
      </c>
      <c r="D1572" s="112" t="b">
        <f t="shared" si="24"/>
        <v>1</v>
      </c>
      <c r="E1572" s="113" t="s">
        <v>3106</v>
      </c>
      <c r="F1572" s="113" t="s">
        <v>1160</v>
      </c>
      <c r="G1572" s="113" t="s">
        <v>1163</v>
      </c>
      <c r="H1572" s="113" t="s">
        <v>3230</v>
      </c>
      <c r="I1572" s="113" t="s">
        <v>4544</v>
      </c>
      <c r="J1572" s="113" t="s">
        <v>1160</v>
      </c>
      <c r="K1572" s="113" t="s">
        <v>1163</v>
      </c>
      <c r="L1572" s="113" t="s">
        <v>3230</v>
      </c>
      <c r="M1572" s="113" t="s">
        <v>1418</v>
      </c>
      <c r="N1572" s="113" t="s">
        <v>3108</v>
      </c>
      <c r="O1572" s="113" t="s">
        <v>3154</v>
      </c>
      <c r="P1572" s="113" t="s">
        <v>3155</v>
      </c>
      <c r="Q1572" s="113" t="s">
        <v>3106</v>
      </c>
      <c r="R1572" s="113" t="s">
        <v>5757</v>
      </c>
      <c r="S1572" s="114">
        <v>41640</v>
      </c>
      <c r="U1572" s="114">
        <v>41639.041439085602</v>
      </c>
      <c r="V1572" s="113" t="s">
        <v>4546</v>
      </c>
      <c r="W1572" s="113" t="s">
        <v>4547</v>
      </c>
      <c r="X1572" s="112" t="b">
        <v>1</v>
      </c>
    </row>
    <row r="1573" spans="1:25" ht="14.6" hidden="1" x14ac:dyDescent="0.4">
      <c r="A1573" s="113" t="s">
        <v>525</v>
      </c>
      <c r="B1573" s="113" t="s">
        <v>526</v>
      </c>
      <c r="C1573" s="113" t="s">
        <v>3606</v>
      </c>
      <c r="D1573" s="112" t="b">
        <f t="shared" si="24"/>
        <v>0</v>
      </c>
      <c r="E1573" s="113" t="s">
        <v>3106</v>
      </c>
      <c r="F1573" s="113" t="s">
        <v>1396</v>
      </c>
      <c r="G1573" s="113" t="s">
        <v>1397</v>
      </c>
      <c r="H1573" s="113" t="s">
        <v>3176</v>
      </c>
      <c r="I1573" s="113" t="s">
        <v>3607</v>
      </c>
      <c r="J1573" s="113" t="s">
        <v>1396</v>
      </c>
      <c r="K1573" s="113" t="s">
        <v>1397</v>
      </c>
      <c r="L1573" s="113" t="s">
        <v>3176</v>
      </c>
      <c r="M1573" s="113" t="s">
        <v>1737</v>
      </c>
      <c r="N1573" s="113" t="s">
        <v>3108</v>
      </c>
      <c r="O1573" s="113" t="s">
        <v>3154</v>
      </c>
      <c r="P1573" s="113" t="s">
        <v>3155</v>
      </c>
      <c r="Q1573" s="113" t="s">
        <v>3106</v>
      </c>
      <c r="R1573" s="113" t="s">
        <v>5758</v>
      </c>
      <c r="S1573" s="114">
        <v>41640</v>
      </c>
      <c r="U1573" s="114">
        <v>41639.041439085602</v>
      </c>
      <c r="V1573" s="113" t="s">
        <v>3609</v>
      </c>
      <c r="W1573" s="113" t="s">
        <v>3610</v>
      </c>
      <c r="X1573" s="112" t="b">
        <v>1</v>
      </c>
    </row>
    <row r="1574" spans="1:25" ht="14.6" hidden="1" x14ac:dyDescent="0.4">
      <c r="A1574" s="113" t="s">
        <v>75</v>
      </c>
      <c r="B1574" s="113" t="s">
        <v>76</v>
      </c>
      <c r="C1574" s="113" t="s">
        <v>76</v>
      </c>
      <c r="D1574" s="112" t="b">
        <f t="shared" si="24"/>
        <v>1</v>
      </c>
      <c r="E1574" s="113" t="s">
        <v>3106</v>
      </c>
      <c r="F1574" s="113" t="s">
        <v>1160</v>
      </c>
      <c r="G1574" s="113" t="s">
        <v>1183</v>
      </c>
      <c r="H1574" s="113" t="s">
        <v>3113</v>
      </c>
      <c r="I1574" s="113" t="s">
        <v>5759</v>
      </c>
      <c r="J1574" s="113" t="s">
        <v>1160</v>
      </c>
      <c r="K1574" s="113" t="s">
        <v>1246</v>
      </c>
      <c r="L1574" s="113" t="s">
        <v>3107</v>
      </c>
      <c r="M1574" s="113" t="s">
        <v>1247</v>
      </c>
      <c r="N1574" s="113" t="s">
        <v>3108</v>
      </c>
      <c r="O1574" s="113" t="s">
        <v>3154</v>
      </c>
      <c r="P1574" s="113" t="s">
        <v>3155</v>
      </c>
      <c r="Q1574" s="113" t="s">
        <v>3106</v>
      </c>
      <c r="R1574" s="113" t="s">
        <v>5760</v>
      </c>
      <c r="S1574" s="114">
        <v>41640</v>
      </c>
      <c r="U1574" s="114">
        <v>41639.041439085602</v>
      </c>
      <c r="V1574" s="113" t="s">
        <v>5761</v>
      </c>
      <c r="W1574" s="113" t="s">
        <v>5762</v>
      </c>
      <c r="X1574" s="112" t="b">
        <v>1</v>
      </c>
    </row>
    <row r="1575" spans="1:25" ht="14.6" hidden="1" x14ac:dyDescent="0.4">
      <c r="A1575" s="113" t="s">
        <v>112</v>
      </c>
      <c r="B1575" s="113" t="s">
        <v>113</v>
      </c>
      <c r="C1575" s="113" t="s">
        <v>113</v>
      </c>
      <c r="D1575" s="112" t="b">
        <f t="shared" si="24"/>
        <v>1</v>
      </c>
      <c r="E1575" s="113" t="s">
        <v>3106</v>
      </c>
      <c r="F1575" s="113" t="s">
        <v>1160</v>
      </c>
      <c r="G1575" s="113" t="s">
        <v>1163</v>
      </c>
      <c r="H1575" s="113" t="s">
        <v>3230</v>
      </c>
      <c r="I1575" s="113" t="s">
        <v>4548</v>
      </c>
      <c r="J1575" s="113" t="s">
        <v>1160</v>
      </c>
      <c r="K1575" s="113" t="s">
        <v>1163</v>
      </c>
      <c r="L1575" s="113" t="s">
        <v>3230</v>
      </c>
      <c r="M1575" s="113" t="s">
        <v>1284</v>
      </c>
      <c r="N1575" s="113" t="s">
        <v>3108</v>
      </c>
      <c r="O1575" s="113" t="s">
        <v>3154</v>
      </c>
      <c r="P1575" s="113" t="s">
        <v>3155</v>
      </c>
      <c r="Q1575" s="113" t="s">
        <v>3106</v>
      </c>
      <c r="R1575" s="113" t="s">
        <v>5763</v>
      </c>
      <c r="S1575" s="114">
        <v>41640</v>
      </c>
      <c r="U1575" s="114">
        <v>41639.041439085602</v>
      </c>
      <c r="V1575" s="113" t="s">
        <v>4550</v>
      </c>
      <c r="W1575" s="113" t="s">
        <v>4551</v>
      </c>
      <c r="X1575" s="112" t="b">
        <v>1</v>
      </c>
    </row>
    <row r="1576" spans="1:25" ht="14.6" hidden="1" x14ac:dyDescent="0.4">
      <c r="A1576" s="113" t="s">
        <v>586</v>
      </c>
      <c r="B1576" s="113" t="s">
        <v>587</v>
      </c>
      <c r="C1576" s="113" t="s">
        <v>587</v>
      </c>
      <c r="D1576" s="112" t="b">
        <f t="shared" si="24"/>
        <v>1</v>
      </c>
      <c r="E1576" s="113" t="s">
        <v>3106</v>
      </c>
      <c r="F1576" s="113" t="s">
        <v>1160</v>
      </c>
      <c r="G1576" s="113" t="s">
        <v>1163</v>
      </c>
      <c r="H1576" s="113" t="s">
        <v>3230</v>
      </c>
      <c r="I1576" s="113" t="s">
        <v>1402</v>
      </c>
      <c r="J1576" s="113" t="s">
        <v>1160</v>
      </c>
      <c r="K1576" s="113" t="s">
        <v>1163</v>
      </c>
      <c r="L1576" s="113" t="s">
        <v>3230</v>
      </c>
      <c r="M1576" s="113" t="s">
        <v>1402</v>
      </c>
      <c r="N1576" s="113" t="s">
        <v>3108</v>
      </c>
      <c r="O1576" s="113" t="s">
        <v>3154</v>
      </c>
      <c r="P1576" s="113" t="s">
        <v>3155</v>
      </c>
      <c r="Q1576" s="113" t="s">
        <v>3106</v>
      </c>
      <c r="R1576" s="113" t="s">
        <v>5764</v>
      </c>
      <c r="S1576" s="114">
        <v>41640</v>
      </c>
      <c r="U1576" s="114">
        <v>41639.041439085602</v>
      </c>
      <c r="V1576" s="113" t="s">
        <v>5299</v>
      </c>
      <c r="W1576" s="113" t="s">
        <v>5300</v>
      </c>
      <c r="X1576" s="112" t="b">
        <v>1</v>
      </c>
    </row>
    <row r="1577" spans="1:25" ht="14.6" hidden="1" x14ac:dyDescent="0.4">
      <c r="A1577" s="113" t="s">
        <v>417</v>
      </c>
      <c r="B1577" s="113" t="s">
        <v>418</v>
      </c>
      <c r="C1577" s="113" t="s">
        <v>3624</v>
      </c>
      <c r="D1577" s="112" t="b">
        <f t="shared" si="24"/>
        <v>0</v>
      </c>
      <c r="E1577" s="113" t="s">
        <v>3106</v>
      </c>
      <c r="F1577" s="113" t="s">
        <v>1367</v>
      </c>
      <c r="G1577" s="113" t="s">
        <v>1456</v>
      </c>
      <c r="H1577" s="113" t="s">
        <v>3215</v>
      </c>
      <c r="I1577" s="113" t="s">
        <v>3625</v>
      </c>
      <c r="J1577" s="113" t="s">
        <v>1367</v>
      </c>
      <c r="K1577" s="113" t="s">
        <v>1456</v>
      </c>
      <c r="L1577" s="113" t="s">
        <v>3215</v>
      </c>
      <c r="M1577" s="113" t="s">
        <v>1625</v>
      </c>
      <c r="N1577" s="113" t="s">
        <v>3108</v>
      </c>
      <c r="O1577" s="113" t="s">
        <v>3154</v>
      </c>
      <c r="P1577" s="113" t="s">
        <v>3155</v>
      </c>
      <c r="Q1577" s="113" t="s">
        <v>3106</v>
      </c>
      <c r="R1577" s="113" t="s">
        <v>5765</v>
      </c>
      <c r="S1577" s="114">
        <v>41640</v>
      </c>
      <c r="U1577" s="114">
        <v>41639.041439085602</v>
      </c>
      <c r="V1577" s="113" t="s">
        <v>3626</v>
      </c>
      <c r="W1577" s="113" t="s">
        <v>3627</v>
      </c>
      <c r="X1577" s="112" t="b">
        <v>1</v>
      </c>
    </row>
    <row r="1578" spans="1:25" ht="14.6" hidden="1" x14ac:dyDescent="0.4">
      <c r="A1578" s="113" t="s">
        <v>45</v>
      </c>
      <c r="B1578" s="113" t="s">
        <v>46</v>
      </c>
      <c r="C1578" s="113" t="s">
        <v>46</v>
      </c>
      <c r="D1578" s="112" t="b">
        <f t="shared" si="24"/>
        <v>1</v>
      </c>
      <c r="E1578" s="113" t="s">
        <v>3106</v>
      </c>
      <c r="F1578" s="113" t="s">
        <v>1160</v>
      </c>
      <c r="G1578" s="113" t="s">
        <v>1183</v>
      </c>
      <c r="H1578" s="113" t="s">
        <v>3113</v>
      </c>
      <c r="I1578" s="113"/>
      <c r="J1578" s="113" t="s">
        <v>1160</v>
      </c>
      <c r="K1578" s="113" t="s">
        <v>1183</v>
      </c>
      <c r="L1578" s="113" t="s">
        <v>3113</v>
      </c>
      <c r="M1578" s="113" t="s">
        <v>1216</v>
      </c>
      <c r="N1578" s="113" t="s">
        <v>3108</v>
      </c>
      <c r="O1578" s="113" t="s">
        <v>3154</v>
      </c>
      <c r="P1578" s="113" t="s">
        <v>3155</v>
      </c>
      <c r="Q1578" s="113" t="s">
        <v>3106</v>
      </c>
      <c r="R1578" s="113" t="s">
        <v>5766</v>
      </c>
      <c r="S1578" s="114">
        <v>41640</v>
      </c>
      <c r="U1578" s="114">
        <v>41639.041439085602</v>
      </c>
      <c r="V1578" s="113" t="s">
        <v>3567</v>
      </c>
      <c r="W1578" s="113" t="s">
        <v>3568</v>
      </c>
      <c r="X1578" s="112" t="b">
        <v>0</v>
      </c>
      <c r="Y1578" s="117" t="s">
        <v>1050</v>
      </c>
    </row>
    <row r="1579" spans="1:25" ht="14.6" hidden="1" x14ac:dyDescent="0.4">
      <c r="A1579" s="113" t="s">
        <v>421</v>
      </c>
      <c r="B1579" s="113" t="s">
        <v>422</v>
      </c>
      <c r="C1579" s="113" t="s">
        <v>422</v>
      </c>
      <c r="D1579" s="112" t="b">
        <f t="shared" si="24"/>
        <v>1</v>
      </c>
      <c r="E1579" s="113" t="s">
        <v>3106</v>
      </c>
      <c r="F1579" s="113" t="s">
        <v>1367</v>
      </c>
      <c r="G1579" s="113" t="s">
        <v>1456</v>
      </c>
      <c r="H1579" s="113" t="s">
        <v>3215</v>
      </c>
      <c r="I1579" s="113" t="s">
        <v>4493</v>
      </c>
      <c r="J1579" s="113" t="s">
        <v>1367</v>
      </c>
      <c r="K1579" s="113" t="s">
        <v>1456</v>
      </c>
      <c r="L1579" s="113" t="s">
        <v>3215</v>
      </c>
      <c r="M1579" s="113" t="s">
        <v>1631</v>
      </c>
      <c r="N1579" s="113" t="s">
        <v>3108</v>
      </c>
      <c r="O1579" s="113" t="s">
        <v>3154</v>
      </c>
      <c r="P1579" s="113" t="s">
        <v>3155</v>
      </c>
      <c r="Q1579" s="113" t="s">
        <v>3106</v>
      </c>
      <c r="R1579" s="113" t="s">
        <v>5767</v>
      </c>
      <c r="S1579" s="114">
        <v>41640</v>
      </c>
      <c r="U1579" s="114">
        <v>41639.041439085602</v>
      </c>
      <c r="V1579" s="113" t="s">
        <v>4495</v>
      </c>
      <c r="W1579" s="113" t="s">
        <v>4496</v>
      </c>
      <c r="X1579" s="112" t="b">
        <v>1</v>
      </c>
    </row>
    <row r="1580" spans="1:25" ht="14.6" hidden="1" x14ac:dyDescent="0.4">
      <c r="A1580" s="113" t="s">
        <v>71</v>
      </c>
      <c r="B1580" s="113" t="s">
        <v>72</v>
      </c>
      <c r="C1580" s="113" t="s">
        <v>72</v>
      </c>
      <c r="D1580" s="112" t="b">
        <f t="shared" si="24"/>
        <v>1</v>
      </c>
      <c r="E1580" s="113" t="s">
        <v>3106</v>
      </c>
      <c r="F1580" s="113" t="s">
        <v>1160</v>
      </c>
      <c r="G1580" s="113" t="s">
        <v>1183</v>
      </c>
      <c r="H1580" s="113" t="s">
        <v>3113</v>
      </c>
      <c r="I1580" s="113" t="s">
        <v>4990</v>
      </c>
      <c r="J1580" s="113" t="s">
        <v>1160</v>
      </c>
      <c r="K1580" s="113" t="s">
        <v>1183</v>
      </c>
      <c r="L1580" s="113" t="s">
        <v>3113</v>
      </c>
      <c r="M1580" s="113" t="s">
        <v>1238</v>
      </c>
      <c r="N1580" s="113" t="s">
        <v>3108</v>
      </c>
      <c r="O1580" s="113" t="s">
        <v>3154</v>
      </c>
      <c r="P1580" s="113" t="s">
        <v>3155</v>
      </c>
      <c r="Q1580" s="113" t="s">
        <v>3106</v>
      </c>
      <c r="R1580" s="113" t="s">
        <v>5768</v>
      </c>
      <c r="S1580" s="114">
        <v>41640</v>
      </c>
      <c r="U1580" s="114">
        <v>41639.041439085602</v>
      </c>
      <c r="V1580" s="113" t="s">
        <v>4992</v>
      </c>
      <c r="W1580" s="113" t="s">
        <v>4993</v>
      </c>
      <c r="X1580" s="112" t="b">
        <v>1</v>
      </c>
    </row>
    <row r="1581" spans="1:25" ht="14.6" hidden="1" x14ac:dyDescent="0.4">
      <c r="A1581" s="113" t="s">
        <v>219</v>
      </c>
      <c r="B1581" s="113" t="s">
        <v>220</v>
      </c>
      <c r="C1581" s="113" t="s">
        <v>220</v>
      </c>
      <c r="D1581" s="112" t="b">
        <f t="shared" si="24"/>
        <v>1</v>
      </c>
      <c r="E1581" s="113" t="s">
        <v>3106</v>
      </c>
      <c r="F1581" s="113" t="s">
        <v>1160</v>
      </c>
      <c r="G1581" s="113" t="s">
        <v>1163</v>
      </c>
      <c r="H1581" s="113" t="s">
        <v>3230</v>
      </c>
      <c r="I1581" s="113" t="s">
        <v>1400</v>
      </c>
      <c r="J1581" s="113" t="s">
        <v>1160</v>
      </c>
      <c r="K1581" s="113" t="s">
        <v>1163</v>
      </c>
      <c r="L1581" s="113" t="s">
        <v>3230</v>
      </c>
      <c r="M1581" s="113" t="s">
        <v>1401</v>
      </c>
      <c r="N1581" s="113" t="s">
        <v>3108</v>
      </c>
      <c r="O1581" s="113" t="s">
        <v>3154</v>
      </c>
      <c r="P1581" s="113" t="s">
        <v>3155</v>
      </c>
      <c r="Q1581" s="113" t="s">
        <v>3106</v>
      </c>
      <c r="R1581" s="113" t="s">
        <v>5769</v>
      </c>
      <c r="S1581" s="114">
        <v>41640</v>
      </c>
      <c r="U1581" s="114">
        <v>41639.041439085602</v>
      </c>
      <c r="V1581" s="113" t="s">
        <v>4469</v>
      </c>
      <c r="W1581" s="113" t="s">
        <v>4470</v>
      </c>
      <c r="X1581" s="112" t="b">
        <v>1</v>
      </c>
    </row>
    <row r="1582" spans="1:25" ht="14.6" hidden="1" x14ac:dyDescent="0.4">
      <c r="A1582" s="113" t="s">
        <v>347</v>
      </c>
      <c r="B1582" s="113" t="s">
        <v>348</v>
      </c>
      <c r="C1582" s="113" t="s">
        <v>348</v>
      </c>
      <c r="D1582" s="112" t="b">
        <f t="shared" si="24"/>
        <v>1</v>
      </c>
      <c r="E1582" s="113" t="s">
        <v>3106</v>
      </c>
      <c r="F1582" s="113" t="s">
        <v>1372</v>
      </c>
      <c r="G1582" s="113" t="s">
        <v>1459</v>
      </c>
      <c r="H1582" s="113" t="s">
        <v>3288</v>
      </c>
      <c r="I1582" s="113" t="s">
        <v>3620</v>
      </c>
      <c r="J1582" s="113" t="s">
        <v>1372</v>
      </c>
      <c r="K1582" s="113" t="s">
        <v>1459</v>
      </c>
      <c r="L1582" s="113" t="s">
        <v>3288</v>
      </c>
      <c r="M1582" s="113" t="s">
        <v>1556</v>
      </c>
      <c r="N1582" s="113" t="s">
        <v>3108</v>
      </c>
      <c r="O1582" s="113" t="s">
        <v>3154</v>
      </c>
      <c r="P1582" s="113" t="s">
        <v>3155</v>
      </c>
      <c r="Q1582" s="113" t="s">
        <v>3106</v>
      </c>
      <c r="R1582" s="113" t="s">
        <v>5770</v>
      </c>
      <c r="S1582" s="114">
        <v>41640</v>
      </c>
      <c r="U1582" s="114">
        <v>41639.041439085602</v>
      </c>
      <c r="V1582" s="113" t="s">
        <v>3621</v>
      </c>
      <c r="W1582" s="113" t="s">
        <v>3622</v>
      </c>
      <c r="X1582" s="112" t="b">
        <v>1</v>
      </c>
      <c r="Y1582" s="112" t="s">
        <v>1054</v>
      </c>
    </row>
    <row r="1583" spans="1:25" ht="14.6" hidden="1" x14ac:dyDescent="0.4">
      <c r="A1583" s="113" t="s">
        <v>122</v>
      </c>
      <c r="B1583" s="113" t="s">
        <v>123</v>
      </c>
      <c r="C1583" s="113" t="s">
        <v>123</v>
      </c>
      <c r="D1583" s="112" t="b">
        <f t="shared" si="24"/>
        <v>1</v>
      </c>
      <c r="E1583" s="113" t="s">
        <v>3106</v>
      </c>
      <c r="F1583" s="113" t="s">
        <v>1160</v>
      </c>
      <c r="G1583" s="113" t="s">
        <v>1285</v>
      </c>
      <c r="H1583" s="113" t="s">
        <v>3236</v>
      </c>
      <c r="I1583" s="113" t="s">
        <v>3616</v>
      </c>
      <c r="J1583" s="113" t="s">
        <v>1160</v>
      </c>
      <c r="K1583" s="113" t="s">
        <v>1285</v>
      </c>
      <c r="L1583" s="113" t="s">
        <v>3236</v>
      </c>
      <c r="M1583" s="113" t="s">
        <v>1296</v>
      </c>
      <c r="N1583" s="113" t="s">
        <v>3108</v>
      </c>
      <c r="O1583" s="113" t="s">
        <v>3154</v>
      </c>
      <c r="P1583" s="113" t="s">
        <v>3155</v>
      </c>
      <c r="Q1583" s="113" t="s">
        <v>3106</v>
      </c>
      <c r="R1583" s="113" t="s">
        <v>5771</v>
      </c>
      <c r="S1583" s="114">
        <v>41640</v>
      </c>
      <c r="U1583" s="114">
        <v>41639.041439085602</v>
      </c>
      <c r="V1583" s="113" t="s">
        <v>3618</v>
      </c>
      <c r="W1583" s="113" t="s">
        <v>3619</v>
      </c>
      <c r="X1583" s="112" t="b">
        <v>1</v>
      </c>
    </row>
    <row r="1584" spans="1:25" ht="14.6" hidden="1" x14ac:dyDescent="0.4">
      <c r="A1584" s="113" t="s">
        <v>471</v>
      </c>
      <c r="B1584" s="113" t="s">
        <v>472</v>
      </c>
      <c r="C1584" s="113" t="s">
        <v>472</v>
      </c>
      <c r="D1584" s="112" t="b">
        <f t="shared" si="24"/>
        <v>1</v>
      </c>
      <c r="E1584" s="113" t="s">
        <v>3106</v>
      </c>
      <c r="F1584" s="113" t="s">
        <v>1258</v>
      </c>
      <c r="G1584" s="113" t="s">
        <v>1274</v>
      </c>
      <c r="H1584" s="113" t="s">
        <v>3521</v>
      </c>
      <c r="I1584" s="113" t="s">
        <v>5004</v>
      </c>
      <c r="J1584" s="113" t="s">
        <v>1258</v>
      </c>
      <c r="K1584" s="113" t="s">
        <v>1274</v>
      </c>
      <c r="L1584" s="113" t="s">
        <v>3521</v>
      </c>
      <c r="M1584" s="113" t="s">
        <v>1699</v>
      </c>
      <c r="N1584" s="113" t="s">
        <v>3108</v>
      </c>
      <c r="O1584" s="113" t="s">
        <v>3154</v>
      </c>
      <c r="P1584" s="113" t="s">
        <v>3155</v>
      </c>
      <c r="Q1584" s="113" t="s">
        <v>3106</v>
      </c>
      <c r="R1584" s="113" t="s">
        <v>5772</v>
      </c>
      <c r="S1584" s="114">
        <v>41640</v>
      </c>
      <c r="U1584" s="114">
        <v>41639.041439085602</v>
      </c>
      <c r="V1584" s="113" t="s">
        <v>5006</v>
      </c>
      <c r="W1584" s="113" t="s">
        <v>5007</v>
      </c>
      <c r="X1584" s="112" t="b">
        <v>0</v>
      </c>
      <c r="Y1584" s="117"/>
    </row>
    <row r="1585" spans="1:25" ht="14.6" hidden="1" x14ac:dyDescent="0.4">
      <c r="A1585" s="113" t="s">
        <v>331</v>
      </c>
      <c r="B1585" s="113" t="s">
        <v>332</v>
      </c>
      <c r="C1585" s="113" t="s">
        <v>332</v>
      </c>
      <c r="D1585" s="112" t="b">
        <f t="shared" si="24"/>
        <v>1</v>
      </c>
      <c r="E1585" s="113" t="s">
        <v>3106</v>
      </c>
      <c r="F1585" s="113" t="s">
        <v>1196</v>
      </c>
      <c r="G1585" s="113" t="s">
        <v>1477</v>
      </c>
      <c r="H1585" s="113" t="s">
        <v>3513</v>
      </c>
      <c r="I1585" s="113" t="s">
        <v>4448</v>
      </c>
      <c r="J1585" s="113" t="s">
        <v>1196</v>
      </c>
      <c r="K1585" s="113" t="s">
        <v>1477</v>
      </c>
      <c r="L1585" s="113" t="s">
        <v>3513</v>
      </c>
      <c r="M1585" s="113" t="s">
        <v>1542</v>
      </c>
      <c r="N1585" s="113" t="s">
        <v>3108</v>
      </c>
      <c r="O1585" s="113" t="s">
        <v>3154</v>
      </c>
      <c r="P1585" s="113" t="s">
        <v>3155</v>
      </c>
      <c r="Q1585" s="113" t="s">
        <v>3106</v>
      </c>
      <c r="R1585" s="113" t="s">
        <v>5773</v>
      </c>
      <c r="S1585" s="114">
        <v>41640</v>
      </c>
      <c r="U1585" s="114">
        <v>41639.041439085602</v>
      </c>
      <c r="V1585" s="113" t="s">
        <v>4450</v>
      </c>
      <c r="W1585" s="113" t="s">
        <v>4451</v>
      </c>
      <c r="X1585" s="112" t="b">
        <v>1</v>
      </c>
    </row>
    <row r="1586" spans="1:25" ht="14.6" hidden="1" x14ac:dyDescent="0.4">
      <c r="A1586" s="113" t="s">
        <v>427</v>
      </c>
      <c r="B1586" s="113" t="s">
        <v>428</v>
      </c>
      <c r="C1586" s="113" t="s">
        <v>428</v>
      </c>
      <c r="D1586" s="112" t="b">
        <f t="shared" si="24"/>
        <v>1</v>
      </c>
      <c r="E1586" s="113" t="s">
        <v>3106</v>
      </c>
      <c r="F1586" s="113" t="s">
        <v>1196</v>
      </c>
      <c r="G1586" s="113" t="s">
        <v>1197</v>
      </c>
      <c r="H1586" s="113" t="s">
        <v>3202</v>
      </c>
      <c r="I1586" s="113" t="s">
        <v>1643</v>
      </c>
      <c r="J1586" s="113" t="s">
        <v>1196</v>
      </c>
      <c r="K1586" s="113" t="s">
        <v>1197</v>
      </c>
      <c r="L1586" s="113" t="s">
        <v>3202</v>
      </c>
      <c r="M1586" s="113" t="s">
        <v>1643</v>
      </c>
      <c r="N1586" s="113" t="s">
        <v>3108</v>
      </c>
      <c r="O1586" s="113" t="s">
        <v>3154</v>
      </c>
      <c r="P1586" s="113" t="s">
        <v>3155</v>
      </c>
      <c r="Q1586" s="113" t="s">
        <v>3106</v>
      </c>
      <c r="R1586" s="113" t="s">
        <v>5774</v>
      </c>
      <c r="S1586" s="114">
        <v>41640</v>
      </c>
      <c r="U1586" s="114">
        <v>41639.041439085602</v>
      </c>
      <c r="V1586" s="113" t="s">
        <v>4442</v>
      </c>
      <c r="W1586" s="113" t="s">
        <v>4443</v>
      </c>
      <c r="X1586" s="112" t="b">
        <v>1</v>
      </c>
      <c r="Y1586" s="129" t="s">
        <v>1101</v>
      </c>
    </row>
    <row r="1587" spans="1:25" ht="14.6" hidden="1" x14ac:dyDescent="0.4">
      <c r="A1587" s="113" t="s">
        <v>146</v>
      </c>
      <c r="B1587" s="113" t="s">
        <v>147</v>
      </c>
      <c r="C1587" s="113" t="s">
        <v>147</v>
      </c>
      <c r="D1587" s="112" t="b">
        <f t="shared" si="24"/>
        <v>1</v>
      </c>
      <c r="E1587" s="113" t="s">
        <v>3106</v>
      </c>
      <c r="F1587" s="113" t="s">
        <v>1160</v>
      </c>
      <c r="G1587" s="113" t="s">
        <v>1161</v>
      </c>
      <c r="H1587" s="113" t="s">
        <v>3132</v>
      </c>
      <c r="I1587" s="113" t="s">
        <v>2517</v>
      </c>
      <c r="J1587" s="113" t="s">
        <v>1160</v>
      </c>
      <c r="K1587" s="113" t="s">
        <v>1246</v>
      </c>
      <c r="L1587" s="113" t="s">
        <v>3107</v>
      </c>
      <c r="M1587" s="113" t="s">
        <v>1318</v>
      </c>
      <c r="N1587" s="113" t="s">
        <v>3108</v>
      </c>
      <c r="O1587" s="113" t="s">
        <v>3154</v>
      </c>
      <c r="P1587" s="113" t="s">
        <v>3155</v>
      </c>
      <c r="Q1587" s="113" t="s">
        <v>3106</v>
      </c>
      <c r="R1587" s="113" t="s">
        <v>5775</v>
      </c>
      <c r="S1587" s="114">
        <v>41640</v>
      </c>
      <c r="U1587" s="114">
        <v>41639.041439085602</v>
      </c>
      <c r="V1587" s="113" t="s">
        <v>5020</v>
      </c>
      <c r="W1587" s="113" t="s">
        <v>5021</v>
      </c>
      <c r="X1587" s="112" t="b">
        <v>1</v>
      </c>
    </row>
    <row r="1588" spans="1:25" ht="14.6" hidden="1" x14ac:dyDescent="0.4">
      <c r="A1588" s="113" t="s">
        <v>39</v>
      </c>
      <c r="B1588" s="113" t="s">
        <v>40</v>
      </c>
      <c r="C1588" s="113" t="s">
        <v>40</v>
      </c>
      <c r="D1588" s="112" t="b">
        <f t="shared" si="24"/>
        <v>1</v>
      </c>
      <c r="E1588" s="113" t="s">
        <v>3106</v>
      </c>
      <c r="F1588" s="113" t="s">
        <v>1160</v>
      </c>
      <c r="G1588" s="113" t="s">
        <v>1183</v>
      </c>
      <c r="H1588" s="113" t="s">
        <v>3113</v>
      </c>
      <c r="I1588" s="113" t="s">
        <v>5025</v>
      </c>
      <c r="J1588" s="113" t="s">
        <v>1160</v>
      </c>
      <c r="K1588" s="113" t="s">
        <v>1183</v>
      </c>
      <c r="L1588" s="113" t="s">
        <v>3113</v>
      </c>
      <c r="M1588" s="113" t="s">
        <v>1206</v>
      </c>
      <c r="N1588" s="113" t="s">
        <v>3108</v>
      </c>
      <c r="O1588" s="113" t="s">
        <v>3154</v>
      </c>
      <c r="P1588" s="113" t="s">
        <v>3155</v>
      </c>
      <c r="Q1588" s="113" t="s">
        <v>3106</v>
      </c>
      <c r="R1588" s="113" t="s">
        <v>5776</v>
      </c>
      <c r="S1588" s="114">
        <v>41640</v>
      </c>
      <c r="U1588" s="114">
        <v>41639.041439085602</v>
      </c>
      <c r="V1588" s="113" t="s">
        <v>5027</v>
      </c>
      <c r="W1588" s="113" t="s">
        <v>5028</v>
      </c>
      <c r="X1588" s="112" t="b">
        <v>0</v>
      </c>
      <c r="Y1588" s="117"/>
    </row>
    <row r="1589" spans="1:25" ht="14.6" hidden="1" x14ac:dyDescent="0.4">
      <c r="A1589" s="113" t="s">
        <v>477</v>
      </c>
      <c r="B1589" s="113" t="s">
        <v>478</v>
      </c>
      <c r="C1589" s="113" t="s">
        <v>478</v>
      </c>
      <c r="D1589" s="112" t="b">
        <f t="shared" si="24"/>
        <v>1</v>
      </c>
      <c r="E1589" s="113" t="s">
        <v>3106</v>
      </c>
      <c r="F1589" s="113" t="s">
        <v>1367</v>
      </c>
      <c r="G1589" s="113" t="s">
        <v>1368</v>
      </c>
      <c r="H1589" s="113" t="s">
        <v>4176</v>
      </c>
      <c r="I1589" s="113" t="s">
        <v>5029</v>
      </c>
      <c r="J1589" s="113" t="s">
        <v>1367</v>
      </c>
      <c r="K1589" s="113" t="s">
        <v>1368</v>
      </c>
      <c r="L1589" s="113" t="s">
        <v>4176</v>
      </c>
      <c r="M1589" s="113" t="s">
        <v>1702</v>
      </c>
      <c r="N1589" s="113" t="s">
        <v>3108</v>
      </c>
      <c r="O1589" s="113" t="s">
        <v>3154</v>
      </c>
      <c r="P1589" s="113" t="s">
        <v>3155</v>
      </c>
      <c r="Q1589" s="113" t="s">
        <v>3106</v>
      </c>
      <c r="R1589" s="113" t="s">
        <v>5777</v>
      </c>
      <c r="S1589" s="114">
        <v>41640</v>
      </c>
      <c r="U1589" s="114">
        <v>41639.041439085602</v>
      </c>
      <c r="V1589" s="113" t="s">
        <v>5031</v>
      </c>
      <c r="W1589" s="113" t="s">
        <v>5032</v>
      </c>
      <c r="X1589" s="112" t="b">
        <v>0</v>
      </c>
      <c r="Y1589" s="117"/>
    </row>
    <row r="1590" spans="1:25" ht="14.6" hidden="1" x14ac:dyDescent="0.4">
      <c r="A1590" s="113" t="s">
        <v>627</v>
      </c>
      <c r="B1590" s="113" t="s">
        <v>628</v>
      </c>
      <c r="C1590" s="113" t="s">
        <v>628</v>
      </c>
      <c r="D1590" s="112" t="b">
        <f t="shared" si="24"/>
        <v>1</v>
      </c>
      <c r="E1590" s="113" t="s">
        <v>3106</v>
      </c>
      <c r="F1590" s="113" t="s">
        <v>1160</v>
      </c>
      <c r="G1590" s="113" t="s">
        <v>1253</v>
      </c>
      <c r="H1590" s="113" t="s">
        <v>3207</v>
      </c>
      <c r="I1590" s="113" t="s">
        <v>5034</v>
      </c>
      <c r="J1590" s="113" t="s">
        <v>1160</v>
      </c>
      <c r="K1590" s="113" t="s">
        <v>1253</v>
      </c>
      <c r="L1590" s="113" t="s">
        <v>3207</v>
      </c>
      <c r="M1590" s="113" t="s">
        <v>1821</v>
      </c>
      <c r="N1590" s="113" t="s">
        <v>3108</v>
      </c>
      <c r="O1590" s="113" t="s">
        <v>3154</v>
      </c>
      <c r="P1590" s="113" t="s">
        <v>3155</v>
      </c>
      <c r="Q1590" s="113" t="s">
        <v>3106</v>
      </c>
      <c r="R1590" s="113" t="s">
        <v>5778</v>
      </c>
      <c r="S1590" s="114">
        <v>41640</v>
      </c>
      <c r="U1590" s="114">
        <v>41639.041439085602</v>
      </c>
      <c r="V1590" s="113" t="s">
        <v>5036</v>
      </c>
      <c r="W1590" s="113" t="s">
        <v>5037</v>
      </c>
      <c r="X1590" s="112" t="b">
        <v>0</v>
      </c>
      <c r="Y1590" s="112" t="s">
        <v>1054</v>
      </c>
    </row>
    <row r="1591" spans="1:25" ht="14.6" hidden="1" x14ac:dyDescent="0.4">
      <c r="A1591" s="113" t="s">
        <v>857</v>
      </c>
      <c r="B1591" s="113" t="s">
        <v>858</v>
      </c>
      <c r="C1591" s="113" t="s">
        <v>858</v>
      </c>
      <c r="D1591" s="112" t="b">
        <f t="shared" si="24"/>
        <v>1</v>
      </c>
      <c r="E1591" s="113" t="s">
        <v>3106</v>
      </c>
      <c r="F1591" s="113" t="s">
        <v>1160</v>
      </c>
      <c r="G1591" s="113" t="s">
        <v>1163</v>
      </c>
      <c r="H1591" s="113" t="s">
        <v>3230</v>
      </c>
      <c r="I1591" s="113" t="s">
        <v>1778</v>
      </c>
      <c r="J1591" s="113" t="s">
        <v>1160</v>
      </c>
      <c r="K1591" s="113" t="s">
        <v>1163</v>
      </c>
      <c r="L1591" s="113" t="s">
        <v>3230</v>
      </c>
      <c r="M1591" s="113" t="s">
        <v>1389</v>
      </c>
      <c r="N1591" s="113" t="s">
        <v>3108</v>
      </c>
      <c r="O1591" s="113" t="s">
        <v>3154</v>
      </c>
      <c r="P1591" s="113" t="s">
        <v>3155</v>
      </c>
      <c r="Q1591" s="113" t="s">
        <v>3106</v>
      </c>
      <c r="R1591" s="113" t="s">
        <v>5779</v>
      </c>
      <c r="S1591" s="114">
        <v>41640</v>
      </c>
      <c r="U1591" s="114">
        <v>41639.041439085602</v>
      </c>
      <c r="V1591" s="113" t="s">
        <v>3604</v>
      </c>
      <c r="W1591" s="113" t="s">
        <v>3605</v>
      </c>
      <c r="X1591" s="112" t="b">
        <v>1</v>
      </c>
      <c r="Y1591" s="112" t="s">
        <v>1054</v>
      </c>
    </row>
    <row r="1592" spans="1:25" ht="14.6" hidden="1" x14ac:dyDescent="0.4">
      <c r="A1592" s="113" t="s">
        <v>15</v>
      </c>
      <c r="B1592" s="113" t="s">
        <v>16</v>
      </c>
      <c r="C1592" s="113" t="s">
        <v>16</v>
      </c>
      <c r="D1592" s="112" t="b">
        <f t="shared" si="24"/>
        <v>1</v>
      </c>
      <c r="E1592" s="113" t="s">
        <v>3106</v>
      </c>
      <c r="F1592" s="113" t="s">
        <v>1160</v>
      </c>
      <c r="G1592" s="113" t="s">
        <v>1166</v>
      </c>
      <c r="H1592" s="113" t="s">
        <v>3128</v>
      </c>
      <c r="I1592" s="113" t="s">
        <v>4430</v>
      </c>
      <c r="J1592" s="113" t="s">
        <v>1160</v>
      </c>
      <c r="K1592" s="113" t="s">
        <v>1166</v>
      </c>
      <c r="L1592" s="113" t="s">
        <v>3128</v>
      </c>
      <c r="M1592" s="113" t="s">
        <v>1173</v>
      </c>
      <c r="N1592" s="113" t="s">
        <v>3108</v>
      </c>
      <c r="O1592" s="113" t="s">
        <v>3154</v>
      </c>
      <c r="P1592" s="113" t="s">
        <v>3155</v>
      </c>
      <c r="Q1592" s="113" t="s">
        <v>3106</v>
      </c>
      <c r="R1592" s="113" t="s">
        <v>5780</v>
      </c>
      <c r="S1592" s="114">
        <v>41640</v>
      </c>
      <c r="U1592" s="114">
        <v>41639.041439085602</v>
      </c>
      <c r="V1592" s="113" t="s">
        <v>4432</v>
      </c>
      <c r="W1592" s="113" t="s">
        <v>4433</v>
      </c>
      <c r="X1592" s="112" t="b">
        <v>1</v>
      </c>
    </row>
    <row r="1593" spans="1:25" ht="14.6" hidden="1" x14ac:dyDescent="0.4">
      <c r="A1593" s="113" t="s">
        <v>333</v>
      </c>
      <c r="B1593" s="113" t="s">
        <v>334</v>
      </c>
      <c r="C1593" s="113" t="s">
        <v>334</v>
      </c>
      <c r="D1593" s="112" t="b">
        <f t="shared" si="24"/>
        <v>1</v>
      </c>
      <c r="E1593" s="113" t="s">
        <v>3106</v>
      </c>
      <c r="F1593" s="113" t="s">
        <v>1196</v>
      </c>
      <c r="G1593" s="113" t="s">
        <v>1477</v>
      </c>
      <c r="H1593" s="113" t="s">
        <v>3513</v>
      </c>
      <c r="I1593" s="113" t="s">
        <v>1543</v>
      </c>
      <c r="J1593" s="113" t="s">
        <v>1196</v>
      </c>
      <c r="K1593" s="113" t="s">
        <v>1477</v>
      </c>
      <c r="L1593" s="113" t="s">
        <v>3513</v>
      </c>
      <c r="M1593" s="113" t="s">
        <v>1543</v>
      </c>
      <c r="N1593" s="113" t="s">
        <v>3108</v>
      </c>
      <c r="O1593" s="113" t="s">
        <v>3154</v>
      </c>
      <c r="P1593" s="113" t="s">
        <v>3155</v>
      </c>
      <c r="Q1593" s="113" t="s">
        <v>3106</v>
      </c>
      <c r="R1593" s="113" t="s">
        <v>5781</v>
      </c>
      <c r="S1593" s="114">
        <v>41640</v>
      </c>
      <c r="U1593" s="114">
        <v>41639.041439085602</v>
      </c>
      <c r="V1593" s="113" t="s">
        <v>4406</v>
      </c>
      <c r="W1593" s="113" t="s">
        <v>4407</v>
      </c>
      <c r="X1593" s="112" t="b">
        <v>0</v>
      </c>
      <c r="Y1593" s="117"/>
    </row>
    <row r="1594" spans="1:25" ht="14.6" hidden="1" x14ac:dyDescent="0.4">
      <c r="A1594" s="113" t="s">
        <v>61</v>
      </c>
      <c r="B1594" s="113" t="s">
        <v>62</v>
      </c>
      <c r="C1594" s="113" t="s">
        <v>3746</v>
      </c>
      <c r="D1594" s="112" t="b">
        <f t="shared" si="24"/>
        <v>0</v>
      </c>
      <c r="E1594" s="113" t="s">
        <v>3106</v>
      </c>
      <c r="F1594" s="113" t="s">
        <v>1160</v>
      </c>
      <c r="G1594" s="113" t="s">
        <v>1228</v>
      </c>
      <c r="H1594" s="113" t="s">
        <v>3247</v>
      </c>
      <c r="I1594" s="113" t="s">
        <v>3747</v>
      </c>
      <c r="J1594" s="113" t="s">
        <v>1160</v>
      </c>
      <c r="K1594" s="113" t="s">
        <v>1228</v>
      </c>
      <c r="L1594" s="113" t="s">
        <v>3247</v>
      </c>
      <c r="M1594" s="113" t="s">
        <v>1229</v>
      </c>
      <c r="N1594" s="113" t="s">
        <v>3108</v>
      </c>
      <c r="O1594" s="113" t="s">
        <v>3154</v>
      </c>
      <c r="P1594" s="113" t="s">
        <v>3155</v>
      </c>
      <c r="Q1594" s="113" t="s">
        <v>3106</v>
      </c>
      <c r="R1594" s="113" t="s">
        <v>5782</v>
      </c>
      <c r="S1594" s="114">
        <v>41640</v>
      </c>
      <c r="U1594" s="114">
        <v>41639.041439085602</v>
      </c>
      <c r="V1594" s="113" t="s">
        <v>3749</v>
      </c>
      <c r="W1594" s="113" t="s">
        <v>3750</v>
      </c>
      <c r="X1594" s="112" t="b">
        <v>1</v>
      </c>
    </row>
    <row r="1595" spans="1:25" ht="14.6" hidden="1" x14ac:dyDescent="0.4">
      <c r="A1595" s="113" t="s">
        <v>379</v>
      </c>
      <c r="B1595" s="113" t="s">
        <v>380</v>
      </c>
      <c r="C1595" s="113" t="s">
        <v>380</v>
      </c>
      <c r="D1595" s="112" t="b">
        <f t="shared" si="24"/>
        <v>1</v>
      </c>
      <c r="E1595" s="113" t="s">
        <v>3106</v>
      </c>
      <c r="F1595" s="113" t="s">
        <v>1258</v>
      </c>
      <c r="G1595" s="113" t="s">
        <v>1583</v>
      </c>
      <c r="H1595" s="113" t="s">
        <v>3415</v>
      </c>
      <c r="I1595" s="113" t="s">
        <v>5048</v>
      </c>
      <c r="J1595" s="113" t="s">
        <v>1258</v>
      </c>
      <c r="K1595" s="113" t="s">
        <v>1583</v>
      </c>
      <c r="L1595" s="113" t="s">
        <v>3415</v>
      </c>
      <c r="M1595" s="113" t="s">
        <v>1584</v>
      </c>
      <c r="N1595" s="113" t="s">
        <v>3108</v>
      </c>
      <c r="O1595" s="113" t="s">
        <v>3154</v>
      </c>
      <c r="P1595" s="113" t="s">
        <v>3155</v>
      </c>
      <c r="Q1595" s="113" t="s">
        <v>3106</v>
      </c>
      <c r="R1595" s="113" t="s">
        <v>5783</v>
      </c>
      <c r="S1595" s="114">
        <v>41640</v>
      </c>
      <c r="U1595" s="114">
        <v>41639.041439085602</v>
      </c>
      <c r="V1595" s="113" t="s">
        <v>5050</v>
      </c>
      <c r="W1595" s="113" t="s">
        <v>5051</v>
      </c>
      <c r="X1595" s="112" t="b">
        <v>0</v>
      </c>
      <c r="Y1595" s="129" t="s">
        <v>1101</v>
      </c>
    </row>
    <row r="1596" spans="1:25" ht="14.6" hidden="1" x14ac:dyDescent="0.4">
      <c r="A1596" s="113" t="s">
        <v>911</v>
      </c>
      <c r="B1596" s="113" t="s">
        <v>912</v>
      </c>
      <c r="C1596" s="113" t="s">
        <v>912</v>
      </c>
      <c r="D1596" s="112" t="b">
        <f t="shared" si="24"/>
        <v>1</v>
      </c>
      <c r="E1596" s="113" t="s">
        <v>3106</v>
      </c>
      <c r="F1596" s="113" t="s">
        <v>1258</v>
      </c>
      <c r="G1596" s="113" t="s">
        <v>1259</v>
      </c>
      <c r="H1596" s="113" t="s">
        <v>3115</v>
      </c>
      <c r="I1596" s="113" t="s">
        <v>4376</v>
      </c>
      <c r="J1596" s="113" t="s">
        <v>1258</v>
      </c>
      <c r="K1596" s="113" t="s">
        <v>1259</v>
      </c>
      <c r="L1596" s="113" t="s">
        <v>3115</v>
      </c>
      <c r="M1596" s="113" t="s">
        <v>2210</v>
      </c>
      <c r="N1596" s="113" t="s">
        <v>3108</v>
      </c>
      <c r="O1596" s="113" t="s">
        <v>3154</v>
      </c>
      <c r="P1596" s="113" t="s">
        <v>3155</v>
      </c>
      <c r="Q1596" s="113" t="s">
        <v>3106</v>
      </c>
      <c r="R1596" s="113" t="s">
        <v>5784</v>
      </c>
      <c r="S1596" s="114">
        <v>41640</v>
      </c>
      <c r="U1596" s="114">
        <v>41639.041439085602</v>
      </c>
      <c r="V1596" s="113" t="s">
        <v>4378</v>
      </c>
      <c r="W1596" s="113" t="s">
        <v>4379</v>
      </c>
      <c r="X1596" s="112" t="b">
        <v>1</v>
      </c>
      <c r="Y1596" s="129" t="s">
        <v>1101</v>
      </c>
    </row>
    <row r="1597" spans="1:25" ht="14.6" hidden="1" x14ac:dyDescent="0.4">
      <c r="A1597" s="113" t="s">
        <v>215</v>
      </c>
      <c r="B1597" s="113" t="s">
        <v>216</v>
      </c>
      <c r="C1597" s="113" t="s">
        <v>216</v>
      </c>
      <c r="D1597" s="112" t="b">
        <f t="shared" si="24"/>
        <v>1</v>
      </c>
      <c r="E1597" s="113" t="s">
        <v>3106</v>
      </c>
      <c r="F1597" s="113" t="s">
        <v>1160</v>
      </c>
      <c r="G1597" s="113" t="s">
        <v>1163</v>
      </c>
      <c r="H1597" s="113" t="s">
        <v>3230</v>
      </c>
      <c r="I1597" s="113" t="s">
        <v>5059</v>
      </c>
      <c r="J1597" s="113" t="s">
        <v>1160</v>
      </c>
      <c r="K1597" s="113" t="s">
        <v>1163</v>
      </c>
      <c r="L1597" s="113" t="s">
        <v>3230</v>
      </c>
      <c r="M1597" s="113" t="s">
        <v>1408</v>
      </c>
      <c r="N1597" s="113" t="s">
        <v>3108</v>
      </c>
      <c r="O1597" s="113" t="s">
        <v>3154</v>
      </c>
      <c r="P1597" s="113" t="s">
        <v>3155</v>
      </c>
      <c r="Q1597" s="113" t="s">
        <v>3106</v>
      </c>
      <c r="R1597" s="113" t="s">
        <v>5785</v>
      </c>
      <c r="S1597" s="114">
        <v>41640</v>
      </c>
      <c r="U1597" s="114">
        <v>41639.041439085602</v>
      </c>
      <c r="V1597" s="113" t="s">
        <v>5061</v>
      </c>
      <c r="W1597" s="113" t="s">
        <v>4470</v>
      </c>
      <c r="X1597" s="112" t="b">
        <v>0</v>
      </c>
      <c r="Y1597" s="117"/>
    </row>
    <row r="1598" spans="1:25" ht="14.6" hidden="1" x14ac:dyDescent="0.4">
      <c r="A1598" s="113" t="s">
        <v>357</v>
      </c>
      <c r="B1598" s="113" t="s">
        <v>358</v>
      </c>
      <c r="C1598" s="113" t="s">
        <v>358</v>
      </c>
      <c r="D1598" s="112" t="b">
        <f t="shared" si="24"/>
        <v>1</v>
      </c>
      <c r="E1598" s="113" t="s">
        <v>3106</v>
      </c>
      <c r="F1598" s="113" t="s">
        <v>1258</v>
      </c>
      <c r="G1598" s="113" t="s">
        <v>1338</v>
      </c>
      <c r="H1598" s="113" t="s">
        <v>3377</v>
      </c>
      <c r="I1598" s="113" t="s">
        <v>1564</v>
      </c>
      <c r="J1598" s="113" t="s">
        <v>1258</v>
      </c>
      <c r="K1598" s="113" t="s">
        <v>1338</v>
      </c>
      <c r="L1598" s="113" t="s">
        <v>3377</v>
      </c>
      <c r="M1598" s="113" t="s">
        <v>1564</v>
      </c>
      <c r="N1598" s="113" t="s">
        <v>3108</v>
      </c>
      <c r="O1598" s="113" t="s">
        <v>3154</v>
      </c>
      <c r="P1598" s="113" t="s">
        <v>3155</v>
      </c>
      <c r="Q1598" s="113" t="s">
        <v>3106</v>
      </c>
      <c r="R1598" s="113" t="s">
        <v>5786</v>
      </c>
      <c r="S1598" s="114">
        <v>41640</v>
      </c>
      <c r="U1598" s="114">
        <v>41639.041439085602</v>
      </c>
      <c r="V1598" s="113" t="s">
        <v>3601</v>
      </c>
      <c r="W1598" s="113" t="s">
        <v>3602</v>
      </c>
      <c r="X1598" s="112" t="b">
        <v>0</v>
      </c>
      <c r="Y1598" s="117" t="s">
        <v>1054</v>
      </c>
    </row>
    <row r="1599" spans="1:25" ht="14.6" hidden="1" x14ac:dyDescent="0.4">
      <c r="A1599" s="113" t="s">
        <v>255</v>
      </c>
      <c r="B1599" s="113" t="s">
        <v>257</v>
      </c>
      <c r="C1599" s="113" t="s">
        <v>3807</v>
      </c>
      <c r="D1599" s="112" t="b">
        <f t="shared" si="24"/>
        <v>0</v>
      </c>
      <c r="E1599" s="113" t="s">
        <v>3106</v>
      </c>
      <c r="F1599" s="113" t="s">
        <v>1160</v>
      </c>
      <c r="G1599" s="113" t="s">
        <v>1183</v>
      </c>
      <c r="H1599" s="113" t="s">
        <v>3113</v>
      </c>
      <c r="I1599" s="113" t="s">
        <v>1455</v>
      </c>
      <c r="J1599" s="113" t="s">
        <v>1160</v>
      </c>
      <c r="K1599" s="113" t="s">
        <v>1183</v>
      </c>
      <c r="L1599" s="113" t="s">
        <v>3113</v>
      </c>
      <c r="M1599" s="113" t="s">
        <v>1455</v>
      </c>
      <c r="N1599" s="113" t="s">
        <v>3108</v>
      </c>
      <c r="O1599" s="113" t="s">
        <v>3154</v>
      </c>
      <c r="P1599" s="113" t="s">
        <v>3155</v>
      </c>
      <c r="Q1599" s="113" t="s">
        <v>3106</v>
      </c>
      <c r="R1599" s="113" t="s">
        <v>5787</v>
      </c>
      <c r="S1599" s="114">
        <v>41640</v>
      </c>
      <c r="U1599" s="114">
        <v>41639.041439085602</v>
      </c>
      <c r="V1599" s="113" t="s">
        <v>3809</v>
      </c>
      <c r="W1599" s="113" t="s">
        <v>3810</v>
      </c>
      <c r="X1599" s="112" t="b">
        <v>1</v>
      </c>
      <c r="Y1599" s="117" t="s">
        <v>1103</v>
      </c>
    </row>
    <row r="1600" spans="1:25" ht="14.6" hidden="1" x14ac:dyDescent="0.4">
      <c r="A1600" s="113" t="s">
        <v>255</v>
      </c>
      <c r="B1600" s="113" t="s">
        <v>256</v>
      </c>
      <c r="C1600" s="113" t="s">
        <v>3807</v>
      </c>
      <c r="D1600" s="112" t="b">
        <f t="shared" si="24"/>
        <v>0</v>
      </c>
      <c r="E1600" s="113" t="s">
        <v>3106</v>
      </c>
      <c r="F1600" s="113" t="s">
        <v>1160</v>
      </c>
      <c r="G1600" s="113" t="s">
        <v>1183</v>
      </c>
      <c r="H1600" s="113" t="s">
        <v>3113</v>
      </c>
      <c r="I1600" s="113" t="s">
        <v>1455</v>
      </c>
      <c r="J1600" s="113" t="s">
        <v>1452</v>
      </c>
      <c r="K1600" s="113" t="s">
        <v>1453</v>
      </c>
      <c r="L1600" s="113" t="s">
        <v>3143</v>
      </c>
      <c r="M1600" s="113" t="s">
        <v>1454</v>
      </c>
      <c r="N1600" s="113" t="s">
        <v>3108</v>
      </c>
      <c r="O1600" s="113" t="s">
        <v>3154</v>
      </c>
      <c r="P1600" s="113" t="s">
        <v>3155</v>
      </c>
      <c r="Q1600" s="113" t="s">
        <v>3106</v>
      </c>
      <c r="R1600" s="113" t="s">
        <v>5787</v>
      </c>
      <c r="S1600" s="114">
        <v>41640</v>
      </c>
      <c r="U1600" s="114">
        <v>41639.041439085602</v>
      </c>
      <c r="V1600" s="113" t="s">
        <v>3809</v>
      </c>
      <c r="W1600" s="113" t="s">
        <v>3810</v>
      </c>
      <c r="X1600" s="112" t="b">
        <v>1</v>
      </c>
      <c r="Y1600" s="117" t="s">
        <v>1103</v>
      </c>
    </row>
    <row r="1601" spans="1:25" ht="14.6" hidden="1" x14ac:dyDescent="0.4">
      <c r="A1601" s="113" t="s">
        <v>255</v>
      </c>
      <c r="B1601" s="113" t="s">
        <v>257</v>
      </c>
      <c r="C1601" s="113" t="s">
        <v>3807</v>
      </c>
      <c r="D1601" s="112" t="b">
        <f t="shared" si="24"/>
        <v>0</v>
      </c>
      <c r="E1601" s="113" t="s">
        <v>3106</v>
      </c>
      <c r="F1601" s="113" t="s">
        <v>1160</v>
      </c>
      <c r="G1601" s="113" t="s">
        <v>1183</v>
      </c>
      <c r="H1601" s="113" t="s">
        <v>3113</v>
      </c>
      <c r="I1601" s="113" t="s">
        <v>1455</v>
      </c>
      <c r="J1601" s="113" t="s">
        <v>1258</v>
      </c>
      <c r="K1601" s="113" t="s">
        <v>1338</v>
      </c>
      <c r="L1601" s="113" t="s">
        <v>3377</v>
      </c>
      <c r="M1601" s="113" t="s">
        <v>1458</v>
      </c>
      <c r="N1601" s="113" t="s">
        <v>3108</v>
      </c>
      <c r="O1601" s="113" t="s">
        <v>3154</v>
      </c>
      <c r="P1601" s="113" t="s">
        <v>3155</v>
      </c>
      <c r="Q1601" s="113" t="s">
        <v>3106</v>
      </c>
      <c r="R1601" s="113" t="s">
        <v>5787</v>
      </c>
      <c r="S1601" s="114">
        <v>41640</v>
      </c>
      <c r="U1601" s="114">
        <v>41639.041439085602</v>
      </c>
      <c r="V1601" s="113" t="s">
        <v>3809</v>
      </c>
      <c r="W1601" s="113" t="s">
        <v>3810</v>
      </c>
      <c r="X1601" s="112" t="b">
        <v>1</v>
      </c>
      <c r="Y1601" s="117" t="s">
        <v>1103</v>
      </c>
    </row>
    <row r="1602" spans="1:25" ht="14.6" hidden="1" x14ac:dyDescent="0.4">
      <c r="A1602" s="113" t="s">
        <v>255</v>
      </c>
      <c r="B1602" s="113" t="s">
        <v>257</v>
      </c>
      <c r="C1602" s="113" t="s">
        <v>3807</v>
      </c>
      <c r="D1602" s="112" t="b">
        <f t="shared" si="24"/>
        <v>0</v>
      </c>
      <c r="E1602" s="113" t="s">
        <v>3106</v>
      </c>
      <c r="F1602" s="113" t="s">
        <v>1160</v>
      </c>
      <c r="G1602" s="113" t="s">
        <v>1183</v>
      </c>
      <c r="H1602" s="113" t="s">
        <v>3113</v>
      </c>
      <c r="I1602" s="113" t="s">
        <v>1455</v>
      </c>
      <c r="J1602" s="113" t="s">
        <v>1372</v>
      </c>
      <c r="K1602" s="113" t="s">
        <v>1459</v>
      </c>
      <c r="L1602" s="113" t="s">
        <v>3288</v>
      </c>
      <c r="M1602" s="113" t="s">
        <v>1460</v>
      </c>
      <c r="N1602" s="113" t="s">
        <v>3108</v>
      </c>
      <c r="O1602" s="113" t="s">
        <v>3154</v>
      </c>
      <c r="P1602" s="113" t="s">
        <v>3155</v>
      </c>
      <c r="Q1602" s="113" t="s">
        <v>3106</v>
      </c>
      <c r="R1602" s="113" t="s">
        <v>5787</v>
      </c>
      <c r="S1602" s="114">
        <v>41640</v>
      </c>
      <c r="U1602" s="114">
        <v>41639.041439085602</v>
      </c>
      <c r="V1602" s="113" t="s">
        <v>3809</v>
      </c>
      <c r="W1602" s="113" t="s">
        <v>3810</v>
      </c>
      <c r="X1602" s="112" t="b">
        <v>1</v>
      </c>
      <c r="Y1602" s="117" t="s">
        <v>1103</v>
      </c>
    </row>
    <row r="1603" spans="1:25" ht="14.6" hidden="1" x14ac:dyDescent="0.4">
      <c r="A1603" s="113" t="s">
        <v>255</v>
      </c>
      <c r="B1603" s="113" t="s">
        <v>257</v>
      </c>
      <c r="C1603" s="113" t="s">
        <v>3807</v>
      </c>
      <c r="D1603" s="112" t="b">
        <f t="shared" ref="D1603:D1666" si="25">B1603=C1603</f>
        <v>0</v>
      </c>
      <c r="E1603" s="113" t="s">
        <v>3106</v>
      </c>
      <c r="F1603" s="113" t="s">
        <v>1160</v>
      </c>
      <c r="G1603" s="113" t="s">
        <v>1183</v>
      </c>
      <c r="H1603" s="113" t="s">
        <v>3113</v>
      </c>
      <c r="I1603" s="113" t="s">
        <v>1455</v>
      </c>
      <c r="J1603" s="113" t="s">
        <v>1367</v>
      </c>
      <c r="K1603" s="113" t="s">
        <v>1456</v>
      </c>
      <c r="L1603" s="113" t="s">
        <v>3215</v>
      </c>
      <c r="M1603" s="113" t="s">
        <v>1457</v>
      </c>
      <c r="N1603" s="113" t="s">
        <v>3108</v>
      </c>
      <c r="O1603" s="113" t="s">
        <v>3154</v>
      </c>
      <c r="P1603" s="113" t="s">
        <v>3155</v>
      </c>
      <c r="Q1603" s="113" t="s">
        <v>3106</v>
      </c>
      <c r="R1603" s="113" t="s">
        <v>5787</v>
      </c>
      <c r="S1603" s="114">
        <v>41640</v>
      </c>
      <c r="U1603" s="114">
        <v>41639.041439085602</v>
      </c>
      <c r="V1603" s="113" t="s">
        <v>3809</v>
      </c>
      <c r="W1603" s="113" t="s">
        <v>3810</v>
      </c>
      <c r="X1603" s="112" t="b">
        <v>1</v>
      </c>
      <c r="Y1603" s="129" t="s">
        <v>1103</v>
      </c>
    </row>
    <row r="1604" spans="1:25" ht="14.6" hidden="1" x14ac:dyDescent="0.4">
      <c r="A1604" s="113" t="s">
        <v>255</v>
      </c>
      <c r="B1604" s="113" t="s">
        <v>257</v>
      </c>
      <c r="C1604" s="113" t="s">
        <v>3807</v>
      </c>
      <c r="D1604" s="112" t="b">
        <f t="shared" si="25"/>
        <v>0</v>
      </c>
      <c r="E1604" s="113" t="s">
        <v>3106</v>
      </c>
      <c r="F1604" s="113" t="s">
        <v>1160</v>
      </c>
      <c r="G1604" s="113" t="s">
        <v>1183</v>
      </c>
      <c r="H1604" s="113" t="s">
        <v>3113</v>
      </c>
      <c r="I1604" s="113" t="s">
        <v>1455</v>
      </c>
      <c r="J1604" s="113" t="s">
        <v>1196</v>
      </c>
      <c r="K1604" s="113" t="s">
        <v>1197</v>
      </c>
      <c r="L1604" s="113" t="s">
        <v>3202</v>
      </c>
      <c r="M1604" s="113" t="s">
        <v>2565</v>
      </c>
      <c r="N1604" s="113" t="s">
        <v>3108</v>
      </c>
      <c r="O1604" s="113" t="s">
        <v>3154</v>
      </c>
      <c r="P1604" s="113" t="s">
        <v>3155</v>
      </c>
      <c r="Q1604" s="113" t="s">
        <v>3106</v>
      </c>
      <c r="R1604" s="113" t="s">
        <v>5787</v>
      </c>
      <c r="S1604" s="114">
        <v>41640</v>
      </c>
      <c r="U1604" s="114">
        <v>41639.041439085602</v>
      </c>
      <c r="V1604" s="113" t="s">
        <v>3809</v>
      </c>
      <c r="W1604" s="113" t="s">
        <v>3810</v>
      </c>
      <c r="X1604" s="112" t="b">
        <v>1</v>
      </c>
      <c r="Y1604" s="129" t="s">
        <v>1103</v>
      </c>
    </row>
    <row r="1605" spans="1:25" ht="14.6" hidden="1" x14ac:dyDescent="0.4">
      <c r="A1605" s="113" t="s">
        <v>116</v>
      </c>
      <c r="B1605" s="113" t="s">
        <v>117</v>
      </c>
      <c r="C1605" s="113" t="s">
        <v>117</v>
      </c>
      <c r="D1605" s="112" t="b">
        <f t="shared" si="25"/>
        <v>1</v>
      </c>
      <c r="E1605" s="113" t="s">
        <v>3106</v>
      </c>
      <c r="F1605" s="113" t="s">
        <v>1160</v>
      </c>
      <c r="G1605" s="113" t="s">
        <v>1285</v>
      </c>
      <c r="H1605" s="113" t="s">
        <v>3236</v>
      </c>
      <c r="I1605" s="113" t="s">
        <v>5312</v>
      </c>
      <c r="J1605" s="113" t="s">
        <v>1160</v>
      </c>
      <c r="K1605" s="113" t="s">
        <v>1285</v>
      </c>
      <c r="L1605" s="113" t="s">
        <v>3236</v>
      </c>
      <c r="M1605" s="113" t="s">
        <v>1289</v>
      </c>
      <c r="N1605" s="113" t="s">
        <v>3108</v>
      </c>
      <c r="O1605" s="113" t="s">
        <v>3154</v>
      </c>
      <c r="P1605" s="113" t="s">
        <v>3155</v>
      </c>
      <c r="Q1605" s="113" t="s">
        <v>3106</v>
      </c>
      <c r="R1605" s="113" t="s">
        <v>5788</v>
      </c>
      <c r="S1605" s="114">
        <v>41640</v>
      </c>
      <c r="U1605" s="114">
        <v>41639.041439085602</v>
      </c>
      <c r="V1605" s="113" t="s">
        <v>5314</v>
      </c>
      <c r="W1605" s="113" t="s">
        <v>5315</v>
      </c>
      <c r="X1605" s="112" t="b">
        <v>0</v>
      </c>
      <c r="Y1605" s="117"/>
    </row>
    <row r="1606" spans="1:25" ht="14.6" hidden="1" x14ac:dyDescent="0.4">
      <c r="A1606" s="113" t="s">
        <v>391</v>
      </c>
      <c r="B1606" s="113" t="s">
        <v>392</v>
      </c>
      <c r="C1606" s="113" t="s">
        <v>392</v>
      </c>
      <c r="D1606" s="112" t="b">
        <f t="shared" si="25"/>
        <v>1</v>
      </c>
      <c r="E1606" s="113" t="s">
        <v>3106</v>
      </c>
      <c r="F1606" s="113" t="s">
        <v>1196</v>
      </c>
      <c r="G1606" s="113" t="s">
        <v>1595</v>
      </c>
      <c r="H1606" s="113" t="s">
        <v>3515</v>
      </c>
      <c r="I1606" s="113" t="s">
        <v>1599</v>
      </c>
      <c r="J1606" s="113" t="s">
        <v>1196</v>
      </c>
      <c r="K1606" s="113" t="s">
        <v>1595</v>
      </c>
      <c r="L1606" s="113" t="s">
        <v>3515</v>
      </c>
      <c r="M1606" s="113" t="s">
        <v>1599</v>
      </c>
      <c r="N1606" s="113" t="s">
        <v>3108</v>
      </c>
      <c r="O1606" s="113" t="s">
        <v>3154</v>
      </c>
      <c r="P1606" s="113" t="s">
        <v>3155</v>
      </c>
      <c r="Q1606" s="113" t="s">
        <v>3106</v>
      </c>
      <c r="R1606" s="113" t="s">
        <v>5789</v>
      </c>
      <c r="S1606" s="114">
        <v>41640</v>
      </c>
      <c r="U1606" s="114">
        <v>41639.041439085602</v>
      </c>
      <c r="V1606" s="113" t="s">
        <v>3517</v>
      </c>
      <c r="W1606" s="113" t="s">
        <v>3518</v>
      </c>
      <c r="X1606" s="112" t="b">
        <v>1</v>
      </c>
    </row>
    <row r="1607" spans="1:25" ht="14.6" hidden="1" x14ac:dyDescent="0.4">
      <c r="A1607" s="113" t="s">
        <v>433</v>
      </c>
      <c r="B1607" s="113" t="s">
        <v>437</v>
      </c>
      <c r="C1607" s="113" t="s">
        <v>437</v>
      </c>
      <c r="D1607" s="112" t="b">
        <f t="shared" si="25"/>
        <v>1</v>
      </c>
      <c r="E1607" s="113" t="s">
        <v>3106</v>
      </c>
      <c r="F1607" s="113" t="s">
        <v>1160</v>
      </c>
      <c r="G1607" s="113" t="s">
        <v>1246</v>
      </c>
      <c r="H1607" s="113" t="s">
        <v>3107</v>
      </c>
      <c r="I1607" s="113" t="s">
        <v>3195</v>
      </c>
      <c r="J1607" s="113" t="s">
        <v>1367</v>
      </c>
      <c r="K1607" s="113" t="s">
        <v>1663</v>
      </c>
      <c r="L1607" s="113" t="s">
        <v>3819</v>
      </c>
      <c r="M1607" s="113" t="s">
        <v>1664</v>
      </c>
      <c r="N1607" s="113" t="s">
        <v>3108</v>
      </c>
      <c r="O1607" s="113" t="s">
        <v>3154</v>
      </c>
      <c r="P1607" s="113" t="s">
        <v>3155</v>
      </c>
      <c r="Q1607" s="113" t="s">
        <v>3106</v>
      </c>
      <c r="R1607" s="113" t="s">
        <v>5790</v>
      </c>
      <c r="S1607" s="114">
        <v>41640</v>
      </c>
      <c r="U1607" s="114">
        <v>41639.041439085602</v>
      </c>
      <c r="V1607" s="113" t="s">
        <v>3198</v>
      </c>
      <c r="W1607" s="113" t="s">
        <v>3199</v>
      </c>
      <c r="X1607" s="112" t="b">
        <v>1</v>
      </c>
    </row>
    <row r="1608" spans="1:25" ht="14.6" hidden="1" x14ac:dyDescent="0.4">
      <c r="A1608" s="113" t="s">
        <v>433</v>
      </c>
      <c r="B1608" s="113" t="s">
        <v>437</v>
      </c>
      <c r="C1608" s="113" t="s">
        <v>437</v>
      </c>
      <c r="D1608" s="112" t="b">
        <f t="shared" si="25"/>
        <v>1</v>
      </c>
      <c r="E1608" s="113" t="s">
        <v>3106</v>
      </c>
      <c r="F1608" s="113" t="s">
        <v>1160</v>
      </c>
      <c r="G1608" s="113" t="s">
        <v>1246</v>
      </c>
      <c r="H1608" s="113" t="s">
        <v>3107</v>
      </c>
      <c r="I1608" s="113" t="s">
        <v>3195</v>
      </c>
      <c r="J1608" s="113" t="s">
        <v>1639</v>
      </c>
      <c r="K1608" s="113" t="s">
        <v>1705</v>
      </c>
      <c r="L1608" s="113" t="s">
        <v>3815</v>
      </c>
      <c r="M1608" s="113" t="s">
        <v>3816</v>
      </c>
      <c r="N1608" s="113" t="s">
        <v>3108</v>
      </c>
      <c r="O1608" s="113" t="s">
        <v>3154</v>
      </c>
      <c r="P1608" s="113" t="s">
        <v>3155</v>
      </c>
      <c r="Q1608" s="113" t="s">
        <v>3106</v>
      </c>
      <c r="R1608" s="113" t="s">
        <v>5790</v>
      </c>
      <c r="S1608" s="114">
        <v>41640</v>
      </c>
      <c r="U1608" s="114">
        <v>41639.041439085602</v>
      </c>
      <c r="V1608" s="113" t="s">
        <v>3198</v>
      </c>
      <c r="W1608" s="113" t="s">
        <v>3199</v>
      </c>
      <c r="X1608" s="112" t="b">
        <v>1</v>
      </c>
      <c r="Y1608" s="112" t="s">
        <v>1054</v>
      </c>
    </row>
    <row r="1609" spans="1:25" ht="14.6" hidden="1" x14ac:dyDescent="0.4">
      <c r="A1609" s="113" t="s">
        <v>433</v>
      </c>
      <c r="B1609" s="113" t="s">
        <v>437</v>
      </c>
      <c r="C1609" s="113" t="s">
        <v>437</v>
      </c>
      <c r="D1609" s="112" t="b">
        <f t="shared" si="25"/>
        <v>1</v>
      </c>
      <c r="E1609" s="113" t="s">
        <v>3106</v>
      </c>
      <c r="F1609" s="113" t="s">
        <v>1160</v>
      </c>
      <c r="G1609" s="113" t="s">
        <v>1246</v>
      </c>
      <c r="H1609" s="113" t="s">
        <v>3107</v>
      </c>
      <c r="I1609" s="113" t="s">
        <v>3195</v>
      </c>
      <c r="J1609" s="113" t="s">
        <v>1452</v>
      </c>
      <c r="K1609" s="113" t="s">
        <v>2003</v>
      </c>
      <c r="L1609" s="113" t="s">
        <v>3817</v>
      </c>
      <c r="M1609" s="113" t="s">
        <v>3818</v>
      </c>
      <c r="N1609" s="113" t="s">
        <v>3108</v>
      </c>
      <c r="O1609" s="113" t="s">
        <v>3154</v>
      </c>
      <c r="P1609" s="113" t="s">
        <v>3155</v>
      </c>
      <c r="Q1609" s="113" t="s">
        <v>3106</v>
      </c>
      <c r="R1609" s="113" t="s">
        <v>5790</v>
      </c>
      <c r="S1609" s="114">
        <v>41640</v>
      </c>
      <c r="U1609" s="114">
        <v>41639.041439085602</v>
      </c>
      <c r="V1609" s="113" t="s">
        <v>3198</v>
      </c>
      <c r="W1609" s="113" t="s">
        <v>3199</v>
      </c>
      <c r="X1609" s="112" t="b">
        <v>1</v>
      </c>
      <c r="Y1609" s="117" t="s">
        <v>1054</v>
      </c>
    </row>
    <row r="1610" spans="1:25" ht="14.6" hidden="1" x14ac:dyDescent="0.4">
      <c r="A1610" s="113" t="s">
        <v>433</v>
      </c>
      <c r="B1610" s="113" t="s">
        <v>437</v>
      </c>
      <c r="C1610" s="113" t="s">
        <v>437</v>
      </c>
      <c r="D1610" s="112" t="b">
        <f t="shared" si="25"/>
        <v>1</v>
      </c>
      <c r="E1610" s="113" t="s">
        <v>3106</v>
      </c>
      <c r="F1610" s="113" t="s">
        <v>1160</v>
      </c>
      <c r="G1610" s="113" t="s">
        <v>1246</v>
      </c>
      <c r="H1610" s="113" t="s">
        <v>3107</v>
      </c>
      <c r="I1610" s="113" t="s">
        <v>3195</v>
      </c>
      <c r="J1610" s="113" t="s">
        <v>1639</v>
      </c>
      <c r="K1610" s="113" t="s">
        <v>1640</v>
      </c>
      <c r="L1610" s="113" t="s">
        <v>3794</v>
      </c>
      <c r="M1610" s="113" t="s">
        <v>1660</v>
      </c>
      <c r="N1610" s="113" t="s">
        <v>3108</v>
      </c>
      <c r="O1610" s="113" t="s">
        <v>3154</v>
      </c>
      <c r="P1610" s="113" t="s">
        <v>3155</v>
      </c>
      <c r="Q1610" s="113" t="s">
        <v>3106</v>
      </c>
      <c r="R1610" s="113" t="s">
        <v>5790</v>
      </c>
      <c r="S1610" s="114">
        <v>41640</v>
      </c>
      <c r="U1610" s="114">
        <v>41639.041439085602</v>
      </c>
      <c r="V1610" s="113" t="s">
        <v>3198</v>
      </c>
      <c r="W1610" s="113" t="s">
        <v>3199</v>
      </c>
      <c r="X1610" s="112" t="b">
        <v>1</v>
      </c>
      <c r="Y1610" s="117" t="s">
        <v>1054</v>
      </c>
    </row>
    <row r="1611" spans="1:25" ht="14.6" hidden="1" x14ac:dyDescent="0.4">
      <c r="A1611" s="113" t="s">
        <v>433</v>
      </c>
      <c r="B1611" s="113" t="s">
        <v>437</v>
      </c>
      <c r="C1611" s="113" t="s">
        <v>437</v>
      </c>
      <c r="D1611" s="112" t="b">
        <f t="shared" si="25"/>
        <v>1</v>
      </c>
      <c r="E1611" s="113" t="s">
        <v>3106</v>
      </c>
      <c r="F1611" s="113" t="s">
        <v>1160</v>
      </c>
      <c r="G1611" s="113" t="s">
        <v>1246</v>
      </c>
      <c r="H1611" s="113" t="s">
        <v>3107</v>
      </c>
      <c r="I1611" s="113" t="s">
        <v>3195</v>
      </c>
      <c r="J1611" s="113" t="s">
        <v>1372</v>
      </c>
      <c r="K1611" s="113" t="s">
        <v>1703</v>
      </c>
      <c r="L1611" s="113" t="s">
        <v>4129</v>
      </c>
      <c r="M1611" s="113" t="s">
        <v>4401</v>
      </c>
      <c r="N1611" s="113" t="s">
        <v>3108</v>
      </c>
      <c r="O1611" s="113" t="s">
        <v>3154</v>
      </c>
      <c r="P1611" s="113" t="s">
        <v>3155</v>
      </c>
      <c r="Q1611" s="113" t="s">
        <v>3106</v>
      </c>
      <c r="R1611" s="113" t="s">
        <v>5790</v>
      </c>
      <c r="S1611" s="114">
        <v>41640</v>
      </c>
      <c r="U1611" s="114">
        <v>41639.041439085602</v>
      </c>
      <c r="V1611" s="113" t="s">
        <v>3198</v>
      </c>
      <c r="W1611" s="113" t="s">
        <v>3199</v>
      </c>
      <c r="X1611" s="112" t="b">
        <v>1</v>
      </c>
      <c r="Y1611" s="112" t="s">
        <v>1054</v>
      </c>
    </row>
    <row r="1612" spans="1:25" ht="14.6" hidden="1" x14ac:dyDescent="0.4">
      <c r="A1612" s="113" t="s">
        <v>433</v>
      </c>
      <c r="B1612" s="113" t="s">
        <v>437</v>
      </c>
      <c r="C1612" s="113" t="s">
        <v>437</v>
      </c>
      <c r="D1612" s="112" t="b">
        <f t="shared" si="25"/>
        <v>1</v>
      </c>
      <c r="E1612" s="113" t="s">
        <v>3106</v>
      </c>
      <c r="F1612" s="113" t="s">
        <v>1160</v>
      </c>
      <c r="G1612" s="113" t="s">
        <v>1246</v>
      </c>
      <c r="H1612" s="113" t="s">
        <v>3107</v>
      </c>
      <c r="I1612" s="113" t="s">
        <v>3195</v>
      </c>
      <c r="J1612" s="113" t="s">
        <v>1652</v>
      </c>
      <c r="K1612" s="113" t="s">
        <v>1669</v>
      </c>
      <c r="L1612" s="113" t="s">
        <v>4404</v>
      </c>
      <c r="M1612" s="113" t="s">
        <v>1670</v>
      </c>
      <c r="N1612" s="113" t="s">
        <v>3108</v>
      </c>
      <c r="O1612" s="113" t="s">
        <v>3154</v>
      </c>
      <c r="P1612" s="113" t="s">
        <v>3155</v>
      </c>
      <c r="Q1612" s="113" t="s">
        <v>3106</v>
      </c>
      <c r="R1612" s="113" t="s">
        <v>5790</v>
      </c>
      <c r="S1612" s="114">
        <v>41640</v>
      </c>
      <c r="U1612" s="114">
        <v>41639.041439085602</v>
      </c>
      <c r="V1612" s="113" t="s">
        <v>3198</v>
      </c>
      <c r="W1612" s="113" t="s">
        <v>3199</v>
      </c>
      <c r="X1612" s="112" t="b">
        <v>1</v>
      </c>
      <c r="Y1612" s="117" t="s">
        <v>1054</v>
      </c>
    </row>
    <row r="1613" spans="1:25" ht="14.6" hidden="1" x14ac:dyDescent="0.4">
      <c r="A1613" s="113" t="s">
        <v>433</v>
      </c>
      <c r="B1613" s="113" t="s">
        <v>437</v>
      </c>
      <c r="C1613" s="113" t="s">
        <v>437</v>
      </c>
      <c r="D1613" s="112" t="b">
        <f t="shared" si="25"/>
        <v>1</v>
      </c>
      <c r="E1613" s="113" t="s">
        <v>3106</v>
      </c>
      <c r="F1613" s="113" t="s">
        <v>1160</v>
      </c>
      <c r="G1613" s="113" t="s">
        <v>1246</v>
      </c>
      <c r="H1613" s="113" t="s">
        <v>3107</v>
      </c>
      <c r="I1613" s="113" t="s">
        <v>3195</v>
      </c>
      <c r="J1613" s="113" t="s">
        <v>1591</v>
      </c>
      <c r="K1613" s="113" t="s">
        <v>1851</v>
      </c>
      <c r="L1613" s="113" t="s">
        <v>3460</v>
      </c>
      <c r="M1613" s="113" t="s">
        <v>4403</v>
      </c>
      <c r="N1613" s="113" t="s">
        <v>3108</v>
      </c>
      <c r="O1613" s="113" t="s">
        <v>3154</v>
      </c>
      <c r="P1613" s="113" t="s">
        <v>3155</v>
      </c>
      <c r="Q1613" s="113" t="s">
        <v>3106</v>
      </c>
      <c r="R1613" s="113" t="s">
        <v>5790</v>
      </c>
      <c r="S1613" s="114">
        <v>41640</v>
      </c>
      <c r="U1613" s="114">
        <v>41639.041439085602</v>
      </c>
      <c r="V1613" s="113" t="s">
        <v>3198</v>
      </c>
      <c r="W1613" s="113" t="s">
        <v>3199</v>
      </c>
      <c r="X1613" s="112" t="b">
        <v>1</v>
      </c>
      <c r="Y1613" s="117" t="s">
        <v>1054</v>
      </c>
    </row>
    <row r="1614" spans="1:25" ht="14.6" hidden="1" x14ac:dyDescent="0.4">
      <c r="A1614" s="113" t="s">
        <v>433</v>
      </c>
      <c r="B1614" s="113" t="s">
        <v>437</v>
      </c>
      <c r="C1614" s="113" t="s">
        <v>437</v>
      </c>
      <c r="D1614" s="112" t="b">
        <f t="shared" si="25"/>
        <v>1</v>
      </c>
      <c r="E1614" s="113" t="s">
        <v>3106</v>
      </c>
      <c r="F1614" s="113" t="s">
        <v>1160</v>
      </c>
      <c r="G1614" s="113" t="s">
        <v>1246</v>
      </c>
      <c r="H1614" s="113" t="s">
        <v>3107</v>
      </c>
      <c r="I1614" s="113" t="s">
        <v>3195</v>
      </c>
      <c r="J1614" s="113" t="s">
        <v>1452</v>
      </c>
      <c r="K1614" s="113" t="s">
        <v>1661</v>
      </c>
      <c r="L1614" s="113" t="s">
        <v>4400</v>
      </c>
      <c r="M1614" s="113" t="s">
        <v>1662</v>
      </c>
      <c r="N1614" s="113" t="s">
        <v>3108</v>
      </c>
      <c r="O1614" s="113" t="s">
        <v>3154</v>
      </c>
      <c r="P1614" s="113" t="s">
        <v>3155</v>
      </c>
      <c r="Q1614" s="113" t="s">
        <v>3106</v>
      </c>
      <c r="R1614" s="113" t="s">
        <v>5790</v>
      </c>
      <c r="S1614" s="114">
        <v>41640</v>
      </c>
      <c r="U1614" s="114">
        <v>41639.041439085602</v>
      </c>
      <c r="V1614" s="113" t="s">
        <v>3198</v>
      </c>
      <c r="W1614" s="113" t="s">
        <v>3199</v>
      </c>
      <c r="X1614" s="112" t="b">
        <v>1</v>
      </c>
      <c r="Y1614" s="117" t="s">
        <v>1054</v>
      </c>
    </row>
    <row r="1615" spans="1:25" ht="14.6" hidden="1" x14ac:dyDescent="0.4">
      <c r="A1615" s="113" t="s">
        <v>433</v>
      </c>
      <c r="B1615" s="113" t="s">
        <v>438</v>
      </c>
      <c r="C1615" s="113" t="s">
        <v>437</v>
      </c>
      <c r="D1615" s="112" t="b">
        <f t="shared" si="25"/>
        <v>0</v>
      </c>
      <c r="E1615" s="113" t="s">
        <v>3106</v>
      </c>
      <c r="F1615" s="113" t="s">
        <v>1160</v>
      </c>
      <c r="G1615" s="113" t="s">
        <v>1246</v>
      </c>
      <c r="H1615" s="113" t="s">
        <v>3107</v>
      </c>
      <c r="I1615" s="113" t="s">
        <v>3195</v>
      </c>
      <c r="J1615" s="113" t="s">
        <v>1452</v>
      </c>
      <c r="K1615" s="113" t="s">
        <v>1661</v>
      </c>
      <c r="L1615" s="113" t="s">
        <v>4399</v>
      </c>
      <c r="M1615" s="113" t="s">
        <v>1677</v>
      </c>
      <c r="N1615" s="113" t="s">
        <v>3108</v>
      </c>
      <c r="O1615" s="113" t="s">
        <v>3154</v>
      </c>
      <c r="P1615" s="113" t="s">
        <v>3155</v>
      </c>
      <c r="Q1615" s="113" t="s">
        <v>3106</v>
      </c>
      <c r="R1615" s="113" t="s">
        <v>5790</v>
      </c>
      <c r="S1615" s="114">
        <v>41640</v>
      </c>
      <c r="U1615" s="114">
        <v>41639.041439085602</v>
      </c>
      <c r="V1615" s="113" t="s">
        <v>3198</v>
      </c>
      <c r="W1615" s="113" t="s">
        <v>3199</v>
      </c>
      <c r="X1615" s="112" t="b">
        <v>1</v>
      </c>
      <c r="Y1615" s="112" t="s">
        <v>1109</v>
      </c>
    </row>
    <row r="1616" spans="1:25" ht="14.6" hidden="1" x14ac:dyDescent="0.4">
      <c r="A1616" s="113" t="s">
        <v>433</v>
      </c>
      <c r="B1616" s="113" t="s">
        <v>437</v>
      </c>
      <c r="C1616" s="113" t="s">
        <v>437</v>
      </c>
      <c r="D1616" s="112" t="b">
        <f t="shared" si="25"/>
        <v>1</v>
      </c>
      <c r="E1616" s="113" t="s">
        <v>3106</v>
      </c>
      <c r="F1616" s="113" t="s">
        <v>1160</v>
      </c>
      <c r="G1616" s="113" t="s">
        <v>1246</v>
      </c>
      <c r="H1616" s="113" t="s">
        <v>3107</v>
      </c>
      <c r="I1616" s="113" t="s">
        <v>3195</v>
      </c>
      <c r="J1616" s="113" t="s">
        <v>1258</v>
      </c>
      <c r="K1616" s="113" t="s">
        <v>1982</v>
      </c>
      <c r="L1616" s="113" t="s">
        <v>4216</v>
      </c>
      <c r="M1616" s="113" t="s">
        <v>4398</v>
      </c>
      <c r="N1616" s="113" t="s">
        <v>3108</v>
      </c>
      <c r="O1616" s="113" t="s">
        <v>3154</v>
      </c>
      <c r="P1616" s="113" t="s">
        <v>3155</v>
      </c>
      <c r="Q1616" s="113" t="s">
        <v>3106</v>
      </c>
      <c r="R1616" s="113" t="s">
        <v>5790</v>
      </c>
      <c r="S1616" s="114">
        <v>41640</v>
      </c>
      <c r="U1616" s="114">
        <v>41639.041439085602</v>
      </c>
      <c r="V1616" s="113" t="s">
        <v>3198</v>
      </c>
      <c r="W1616" s="113" t="s">
        <v>3199</v>
      </c>
      <c r="X1616" s="112" t="b">
        <v>1</v>
      </c>
      <c r="Y1616" s="112" t="s">
        <v>1054</v>
      </c>
    </row>
    <row r="1617" spans="1:25" ht="14.6" hidden="1" x14ac:dyDescent="0.4">
      <c r="A1617" s="113" t="s">
        <v>433</v>
      </c>
      <c r="B1617" s="113" t="s">
        <v>434</v>
      </c>
      <c r="C1617" s="113" t="s">
        <v>437</v>
      </c>
      <c r="D1617" s="112" t="b">
        <f t="shared" si="25"/>
        <v>0</v>
      </c>
      <c r="E1617" s="113" t="s">
        <v>3106</v>
      </c>
      <c r="F1617" s="113" t="s">
        <v>1160</v>
      </c>
      <c r="G1617" s="113" t="s">
        <v>1246</v>
      </c>
      <c r="H1617" s="113" t="s">
        <v>3107</v>
      </c>
      <c r="I1617" s="113" t="s">
        <v>3195</v>
      </c>
      <c r="J1617" s="113" t="s">
        <v>1652</v>
      </c>
      <c r="K1617" s="113" t="s">
        <v>1653</v>
      </c>
      <c r="L1617" s="113" t="s">
        <v>4289</v>
      </c>
      <c r="M1617" s="113" t="s">
        <v>1654</v>
      </c>
      <c r="N1617" s="113" t="s">
        <v>3108</v>
      </c>
      <c r="O1617" s="113" t="s">
        <v>3154</v>
      </c>
      <c r="P1617" s="113" t="s">
        <v>3155</v>
      </c>
      <c r="Q1617" s="113" t="s">
        <v>3106</v>
      </c>
      <c r="R1617" s="113" t="s">
        <v>5790</v>
      </c>
      <c r="S1617" s="114">
        <v>41640</v>
      </c>
      <c r="U1617" s="114">
        <v>41639.041439085602</v>
      </c>
      <c r="V1617" s="113" t="s">
        <v>3198</v>
      </c>
      <c r="W1617" s="113" t="s">
        <v>3199</v>
      </c>
      <c r="X1617" s="112" t="b">
        <v>1</v>
      </c>
      <c r="Y1617" s="117" t="s">
        <v>1054</v>
      </c>
    </row>
    <row r="1618" spans="1:25" ht="14.6" hidden="1" x14ac:dyDescent="0.4">
      <c r="A1618" s="113" t="s">
        <v>433</v>
      </c>
      <c r="B1618" s="113" t="s">
        <v>436</v>
      </c>
      <c r="C1618" s="113" t="s">
        <v>437</v>
      </c>
      <c r="D1618" s="112" t="b">
        <f t="shared" si="25"/>
        <v>0</v>
      </c>
      <c r="E1618" s="113" t="s">
        <v>3106</v>
      </c>
      <c r="F1618" s="113" t="s">
        <v>1160</v>
      </c>
      <c r="G1618" s="113" t="s">
        <v>1246</v>
      </c>
      <c r="H1618" s="113" t="s">
        <v>3107</v>
      </c>
      <c r="I1618" s="113" t="s">
        <v>3195</v>
      </c>
      <c r="J1618" s="113" t="s">
        <v>1196</v>
      </c>
      <c r="K1618" s="113" t="s">
        <v>1620</v>
      </c>
      <c r="L1618" s="113" t="s">
        <v>3729</v>
      </c>
      <c r="M1618" s="113" t="s">
        <v>1659</v>
      </c>
      <c r="N1618" s="113" t="s">
        <v>3108</v>
      </c>
      <c r="O1618" s="113" t="s">
        <v>3154</v>
      </c>
      <c r="P1618" s="113" t="s">
        <v>3155</v>
      </c>
      <c r="Q1618" s="113" t="s">
        <v>3106</v>
      </c>
      <c r="R1618" s="113" t="s">
        <v>5790</v>
      </c>
      <c r="S1618" s="114">
        <v>41640</v>
      </c>
      <c r="U1618" s="114">
        <v>41639.041439085602</v>
      </c>
      <c r="V1618" s="113" t="s">
        <v>3198</v>
      </c>
      <c r="W1618" s="113" t="s">
        <v>3199</v>
      </c>
      <c r="X1618" s="112" t="b">
        <v>1</v>
      </c>
      <c r="Y1618" s="112" t="s">
        <v>1054</v>
      </c>
    </row>
    <row r="1619" spans="1:25" ht="14.6" hidden="1" x14ac:dyDescent="0.4">
      <c r="A1619" s="113" t="s">
        <v>433</v>
      </c>
      <c r="B1619" s="113" t="s">
        <v>437</v>
      </c>
      <c r="C1619" s="113" t="s">
        <v>437</v>
      </c>
      <c r="D1619" s="112" t="b">
        <f t="shared" si="25"/>
        <v>1</v>
      </c>
      <c r="E1619" s="113" t="s">
        <v>3106</v>
      </c>
      <c r="F1619" s="113" t="s">
        <v>1160</v>
      </c>
      <c r="G1619" s="113" t="s">
        <v>1246</v>
      </c>
      <c r="H1619" s="113" t="s">
        <v>3107</v>
      </c>
      <c r="I1619" s="113" t="s">
        <v>3195</v>
      </c>
      <c r="J1619" s="113" t="s">
        <v>1652</v>
      </c>
      <c r="K1619" s="113" t="s">
        <v>1673</v>
      </c>
      <c r="L1619" s="113" t="s">
        <v>4288</v>
      </c>
      <c r="M1619" s="113" t="s">
        <v>1674</v>
      </c>
      <c r="N1619" s="113" t="s">
        <v>3108</v>
      </c>
      <c r="O1619" s="113" t="s">
        <v>3154</v>
      </c>
      <c r="P1619" s="113" t="s">
        <v>3155</v>
      </c>
      <c r="Q1619" s="113" t="s">
        <v>3106</v>
      </c>
      <c r="R1619" s="113" t="s">
        <v>5790</v>
      </c>
      <c r="S1619" s="114">
        <v>41640</v>
      </c>
      <c r="U1619" s="114">
        <v>41639.041439085602</v>
      </c>
      <c r="V1619" s="113" t="s">
        <v>3198</v>
      </c>
      <c r="W1619" s="113" t="s">
        <v>3199</v>
      </c>
      <c r="X1619" s="112" t="b">
        <v>1</v>
      </c>
      <c r="Y1619" s="112" t="s">
        <v>1054</v>
      </c>
    </row>
    <row r="1620" spans="1:25" ht="14.6" hidden="1" x14ac:dyDescent="0.4">
      <c r="A1620" s="113" t="s">
        <v>433</v>
      </c>
      <c r="B1620" s="113" t="s">
        <v>437</v>
      </c>
      <c r="C1620" s="113" t="s">
        <v>437</v>
      </c>
      <c r="D1620" s="112" t="b">
        <f t="shared" si="25"/>
        <v>1</v>
      </c>
      <c r="E1620" s="113" t="s">
        <v>3106</v>
      </c>
      <c r="F1620" s="113" t="s">
        <v>1160</v>
      </c>
      <c r="G1620" s="113" t="s">
        <v>1246</v>
      </c>
      <c r="H1620" s="113" t="s">
        <v>3107</v>
      </c>
      <c r="I1620" s="113" t="s">
        <v>3195</v>
      </c>
      <c r="J1620" s="113" t="s">
        <v>1652</v>
      </c>
      <c r="K1620" s="113" t="s">
        <v>1671</v>
      </c>
      <c r="L1620" s="113" t="s">
        <v>4290</v>
      </c>
      <c r="M1620" s="113" t="s">
        <v>1672</v>
      </c>
      <c r="N1620" s="113" t="s">
        <v>3108</v>
      </c>
      <c r="O1620" s="113" t="s">
        <v>3154</v>
      </c>
      <c r="P1620" s="113" t="s">
        <v>3155</v>
      </c>
      <c r="Q1620" s="113" t="s">
        <v>3106</v>
      </c>
      <c r="R1620" s="113" t="s">
        <v>5790</v>
      </c>
      <c r="S1620" s="114">
        <v>41640</v>
      </c>
      <c r="U1620" s="114">
        <v>41639.041439085602</v>
      </c>
      <c r="V1620" s="113" t="s">
        <v>3198</v>
      </c>
      <c r="W1620" s="113" t="s">
        <v>3199</v>
      </c>
      <c r="X1620" s="112" t="b">
        <v>1</v>
      </c>
      <c r="Y1620" s="112" t="s">
        <v>1054</v>
      </c>
    </row>
    <row r="1621" spans="1:25" ht="14.6" hidden="1" x14ac:dyDescent="0.4">
      <c r="A1621" s="113" t="s">
        <v>433</v>
      </c>
      <c r="B1621" s="113" t="s">
        <v>437</v>
      </c>
      <c r="C1621" s="113" t="s">
        <v>437</v>
      </c>
      <c r="D1621" s="112" t="b">
        <f t="shared" si="25"/>
        <v>1</v>
      </c>
      <c r="E1621" s="113" t="s">
        <v>3106</v>
      </c>
      <c r="F1621" s="113" t="s">
        <v>1160</v>
      </c>
      <c r="G1621" s="113" t="s">
        <v>1246</v>
      </c>
      <c r="H1621" s="113" t="s">
        <v>3107</v>
      </c>
      <c r="I1621" s="113" t="s">
        <v>3195</v>
      </c>
      <c r="J1621" s="113" t="s">
        <v>1587</v>
      </c>
      <c r="K1621" s="113" t="s">
        <v>1666</v>
      </c>
      <c r="L1621" s="113" t="s">
        <v>4339</v>
      </c>
      <c r="M1621" s="113" t="s">
        <v>1667</v>
      </c>
      <c r="N1621" s="113" t="s">
        <v>3108</v>
      </c>
      <c r="O1621" s="113" t="s">
        <v>3154</v>
      </c>
      <c r="P1621" s="113" t="s">
        <v>3155</v>
      </c>
      <c r="Q1621" s="113" t="s">
        <v>3106</v>
      </c>
      <c r="R1621" s="113" t="s">
        <v>5790</v>
      </c>
      <c r="S1621" s="114">
        <v>41640</v>
      </c>
      <c r="U1621" s="114">
        <v>41639.041439085602</v>
      </c>
      <c r="V1621" s="113" t="s">
        <v>3198</v>
      </c>
      <c r="W1621" s="113" t="s">
        <v>3199</v>
      </c>
      <c r="X1621" s="112" t="b">
        <v>1</v>
      </c>
      <c r="Y1621" s="112" t="s">
        <v>1054</v>
      </c>
    </row>
    <row r="1622" spans="1:25" ht="14.6" hidden="1" x14ac:dyDescent="0.4">
      <c r="A1622" s="113" t="s">
        <v>433</v>
      </c>
      <c r="B1622" s="113" t="s">
        <v>437</v>
      </c>
      <c r="C1622" s="113" t="s">
        <v>437</v>
      </c>
      <c r="D1622" s="112" t="b">
        <f t="shared" si="25"/>
        <v>1</v>
      </c>
      <c r="E1622" s="113" t="s">
        <v>3106</v>
      </c>
      <c r="F1622" s="113" t="s">
        <v>1160</v>
      </c>
      <c r="G1622" s="113" t="s">
        <v>1246</v>
      </c>
      <c r="H1622" s="113" t="s">
        <v>3107</v>
      </c>
      <c r="I1622" s="113" t="s">
        <v>3195</v>
      </c>
      <c r="J1622" s="113" t="s">
        <v>1196</v>
      </c>
      <c r="K1622" s="113" t="s">
        <v>1675</v>
      </c>
      <c r="L1622" s="113" t="s">
        <v>4345</v>
      </c>
      <c r="M1622" s="113" t="s">
        <v>1676</v>
      </c>
      <c r="N1622" s="113" t="s">
        <v>3108</v>
      </c>
      <c r="O1622" s="113" t="s">
        <v>3154</v>
      </c>
      <c r="P1622" s="113" t="s">
        <v>3155</v>
      </c>
      <c r="Q1622" s="113" t="s">
        <v>3106</v>
      </c>
      <c r="R1622" s="113" t="s">
        <v>5790</v>
      </c>
      <c r="S1622" s="114">
        <v>41640</v>
      </c>
      <c r="U1622" s="114">
        <v>41639.041439085602</v>
      </c>
      <c r="V1622" s="113" t="s">
        <v>3198</v>
      </c>
      <c r="W1622" s="113" t="s">
        <v>3199</v>
      </c>
      <c r="X1622" s="112" t="b">
        <v>1</v>
      </c>
      <c r="Y1622" s="117" t="s">
        <v>1054</v>
      </c>
    </row>
    <row r="1623" spans="1:25" ht="14.6" hidden="1" x14ac:dyDescent="0.4">
      <c r="A1623" s="113" t="s">
        <v>433</v>
      </c>
      <c r="B1623" s="113" t="s">
        <v>437</v>
      </c>
      <c r="C1623" s="113" t="s">
        <v>437</v>
      </c>
      <c r="D1623" s="112" t="b">
        <f t="shared" si="25"/>
        <v>1</v>
      </c>
      <c r="E1623" s="113" t="s">
        <v>3106</v>
      </c>
      <c r="F1623" s="113" t="s">
        <v>1160</v>
      </c>
      <c r="G1623" s="113" t="s">
        <v>1246</v>
      </c>
      <c r="H1623" s="113" t="s">
        <v>3107</v>
      </c>
      <c r="I1623" s="113" t="s">
        <v>3195</v>
      </c>
      <c r="J1623" s="113" t="s">
        <v>1587</v>
      </c>
      <c r="K1623" s="113" t="s">
        <v>1650</v>
      </c>
      <c r="L1623" s="113" t="s">
        <v>4343</v>
      </c>
      <c r="M1623" s="113" t="s">
        <v>1668</v>
      </c>
      <c r="N1623" s="113" t="s">
        <v>3108</v>
      </c>
      <c r="O1623" s="113" t="s">
        <v>3154</v>
      </c>
      <c r="P1623" s="113" t="s">
        <v>3155</v>
      </c>
      <c r="Q1623" s="113" t="s">
        <v>3106</v>
      </c>
      <c r="R1623" s="113" t="s">
        <v>5790</v>
      </c>
      <c r="S1623" s="114">
        <v>41640</v>
      </c>
      <c r="U1623" s="114">
        <v>41639.041439085602</v>
      </c>
      <c r="V1623" s="113" t="s">
        <v>3198</v>
      </c>
      <c r="W1623" s="113" t="s">
        <v>3199</v>
      </c>
      <c r="X1623" s="112" t="b">
        <v>1</v>
      </c>
      <c r="Y1623" s="117" t="s">
        <v>1054</v>
      </c>
    </row>
    <row r="1624" spans="1:25" ht="14.6" hidden="1" x14ac:dyDescent="0.4">
      <c r="A1624" s="113" t="s">
        <v>241</v>
      </c>
      <c r="B1624" s="113" t="s">
        <v>242</v>
      </c>
      <c r="C1624" s="113" t="s">
        <v>242</v>
      </c>
      <c r="D1624" s="112" t="b">
        <f t="shared" si="25"/>
        <v>1</v>
      </c>
      <c r="E1624" s="113" t="s">
        <v>3106</v>
      </c>
      <c r="F1624" s="113" t="s">
        <v>1452</v>
      </c>
      <c r="G1624" s="113" t="s">
        <v>1836</v>
      </c>
      <c r="H1624" s="113" t="s">
        <v>3403</v>
      </c>
      <c r="I1624" s="113" t="s">
        <v>2301</v>
      </c>
      <c r="J1624" s="113" t="s">
        <v>1452</v>
      </c>
      <c r="K1624" s="113" t="s">
        <v>1836</v>
      </c>
      <c r="L1624" s="113" t="s">
        <v>3403</v>
      </c>
      <c r="M1624" s="113" t="s">
        <v>2301</v>
      </c>
      <c r="N1624" s="113" t="s">
        <v>3108</v>
      </c>
      <c r="O1624" s="113" t="s">
        <v>3154</v>
      </c>
      <c r="P1624" s="113" t="s">
        <v>3155</v>
      </c>
      <c r="Q1624" s="113" t="s">
        <v>3106</v>
      </c>
      <c r="R1624" s="113" t="s">
        <v>5791</v>
      </c>
      <c r="S1624" s="114">
        <v>41640</v>
      </c>
      <c r="U1624" s="114">
        <v>41639.041439085602</v>
      </c>
      <c r="V1624" s="113" t="s">
        <v>5792</v>
      </c>
      <c r="W1624" s="113"/>
      <c r="X1624" s="112" t="b">
        <v>1</v>
      </c>
    </row>
    <row r="1625" spans="1:25" ht="14.6" hidden="1" x14ac:dyDescent="0.4">
      <c r="A1625" s="113" t="s">
        <v>491</v>
      </c>
      <c r="B1625" s="113" t="s">
        <v>492</v>
      </c>
      <c r="C1625" s="113" t="s">
        <v>492</v>
      </c>
      <c r="D1625" s="112" t="b">
        <f t="shared" si="25"/>
        <v>1</v>
      </c>
      <c r="E1625" s="113" t="s">
        <v>3106</v>
      </c>
      <c r="F1625" s="113" t="s">
        <v>1258</v>
      </c>
      <c r="G1625" s="113" t="s">
        <v>1711</v>
      </c>
      <c r="H1625" s="113" t="s">
        <v>4739</v>
      </c>
      <c r="I1625" s="113" t="s">
        <v>5044</v>
      </c>
      <c r="J1625" s="113" t="s">
        <v>1258</v>
      </c>
      <c r="K1625" s="113" t="s">
        <v>1711</v>
      </c>
      <c r="L1625" s="113" t="s">
        <v>3395</v>
      </c>
      <c r="M1625" s="113" t="s">
        <v>1712</v>
      </c>
      <c r="N1625" s="113" t="s">
        <v>3108</v>
      </c>
      <c r="O1625" s="113" t="s">
        <v>3154</v>
      </c>
      <c r="P1625" s="113" t="s">
        <v>3155</v>
      </c>
      <c r="Q1625" s="113" t="s">
        <v>3106</v>
      </c>
      <c r="R1625" s="113" t="s">
        <v>5793</v>
      </c>
      <c r="S1625" s="114">
        <v>41640</v>
      </c>
      <c r="U1625" s="114">
        <v>41639.041439085602</v>
      </c>
      <c r="V1625" s="113" t="s">
        <v>5046</v>
      </c>
      <c r="W1625" s="113" t="s">
        <v>4858</v>
      </c>
      <c r="X1625" s="112" t="b">
        <v>1</v>
      </c>
    </row>
    <row r="1626" spans="1:25" ht="14.6" hidden="1" x14ac:dyDescent="0.4">
      <c r="A1626" s="113" t="s">
        <v>345</v>
      </c>
      <c r="B1626" s="113" t="s">
        <v>346</v>
      </c>
      <c r="C1626" s="113" t="s">
        <v>346</v>
      </c>
      <c r="D1626" s="112" t="b">
        <f t="shared" si="25"/>
        <v>1</v>
      </c>
      <c r="E1626" s="113" t="s">
        <v>3106</v>
      </c>
      <c r="F1626" s="113" t="s">
        <v>1372</v>
      </c>
      <c r="G1626" s="113" t="s">
        <v>1459</v>
      </c>
      <c r="H1626" s="113" t="s">
        <v>3288</v>
      </c>
      <c r="I1626" s="113" t="s">
        <v>1555</v>
      </c>
      <c r="J1626" s="113" t="s">
        <v>1372</v>
      </c>
      <c r="K1626" s="113" t="s">
        <v>1459</v>
      </c>
      <c r="L1626" s="113" t="s">
        <v>3288</v>
      </c>
      <c r="M1626" s="113" t="s">
        <v>1555</v>
      </c>
      <c r="N1626" s="113" t="s">
        <v>3108</v>
      </c>
      <c r="O1626" s="113" t="s">
        <v>3154</v>
      </c>
      <c r="P1626" s="113" t="s">
        <v>3155</v>
      </c>
      <c r="Q1626" s="113" t="s">
        <v>3106</v>
      </c>
      <c r="R1626" s="113" t="s">
        <v>5794</v>
      </c>
      <c r="S1626" s="114">
        <v>41640</v>
      </c>
      <c r="U1626" s="114">
        <v>41639.041439085602</v>
      </c>
      <c r="V1626" s="113" t="s">
        <v>4794</v>
      </c>
      <c r="W1626" s="113" t="s">
        <v>4795</v>
      </c>
      <c r="X1626" s="112" t="b">
        <v>1</v>
      </c>
    </row>
    <row r="1627" spans="1:25" ht="14.6" hidden="1" x14ac:dyDescent="0.4">
      <c r="A1627" s="113" t="s">
        <v>283</v>
      </c>
      <c r="B1627" s="113" t="s">
        <v>284</v>
      </c>
      <c r="C1627" s="113" t="s">
        <v>284</v>
      </c>
      <c r="D1627" s="112" t="b">
        <f t="shared" si="25"/>
        <v>1</v>
      </c>
      <c r="E1627" s="113" t="s">
        <v>3106</v>
      </c>
      <c r="F1627" s="113" t="s">
        <v>1452</v>
      </c>
      <c r="G1627" s="113" t="s">
        <v>1453</v>
      </c>
      <c r="H1627" s="113" t="s">
        <v>3143</v>
      </c>
      <c r="I1627" s="113" t="s">
        <v>1493</v>
      </c>
      <c r="J1627" s="113" t="s">
        <v>1452</v>
      </c>
      <c r="K1627" s="113" t="s">
        <v>1453</v>
      </c>
      <c r="L1627" s="113" t="s">
        <v>3143</v>
      </c>
      <c r="M1627" s="113" t="s">
        <v>1493</v>
      </c>
      <c r="N1627" s="113" t="s">
        <v>3108</v>
      </c>
      <c r="O1627" s="113" t="s">
        <v>3154</v>
      </c>
      <c r="P1627" s="113" t="s">
        <v>3155</v>
      </c>
      <c r="Q1627" s="113" t="s">
        <v>3106</v>
      </c>
      <c r="R1627" s="113" t="s">
        <v>5795</v>
      </c>
      <c r="S1627" s="114">
        <v>41640</v>
      </c>
      <c r="U1627" s="114">
        <v>41639.041439085602</v>
      </c>
      <c r="V1627" s="113" t="s">
        <v>3800</v>
      </c>
      <c r="W1627" s="113" t="s">
        <v>3801</v>
      </c>
      <c r="X1627" s="112" t="b">
        <v>1</v>
      </c>
    </row>
    <row r="1628" spans="1:25" ht="14.6" hidden="1" x14ac:dyDescent="0.4">
      <c r="A1628" s="113" t="s">
        <v>879</v>
      </c>
      <c r="B1628" s="113" t="s">
        <v>880</v>
      </c>
      <c r="C1628" s="113" t="s">
        <v>880</v>
      </c>
      <c r="D1628" s="112" t="b">
        <f t="shared" si="25"/>
        <v>1</v>
      </c>
      <c r="E1628" s="113" t="s">
        <v>3106</v>
      </c>
      <c r="F1628" s="113" t="s">
        <v>1452</v>
      </c>
      <c r="G1628" s="113" t="s">
        <v>1453</v>
      </c>
      <c r="H1628" s="113" t="s">
        <v>3143</v>
      </c>
      <c r="I1628" s="113" t="s">
        <v>3838</v>
      </c>
      <c r="J1628" s="113" t="s">
        <v>1452</v>
      </c>
      <c r="K1628" s="113" t="s">
        <v>1453</v>
      </c>
      <c r="L1628" s="113" t="s">
        <v>3143</v>
      </c>
      <c r="M1628" s="113" t="s">
        <v>2185</v>
      </c>
      <c r="N1628" s="113" t="s">
        <v>3108</v>
      </c>
      <c r="O1628" s="113" t="s">
        <v>3154</v>
      </c>
      <c r="P1628" s="113" t="s">
        <v>3155</v>
      </c>
      <c r="Q1628" s="113" t="s">
        <v>3106</v>
      </c>
      <c r="R1628" s="113" t="s">
        <v>5796</v>
      </c>
      <c r="S1628" s="114">
        <v>41640</v>
      </c>
      <c r="U1628" s="114">
        <v>41639.041439085602</v>
      </c>
      <c r="V1628" s="113" t="s">
        <v>3840</v>
      </c>
      <c r="W1628" s="113" t="s">
        <v>3841</v>
      </c>
      <c r="X1628" s="112" t="b">
        <v>1</v>
      </c>
    </row>
    <row r="1629" spans="1:25" ht="14.6" hidden="1" x14ac:dyDescent="0.4">
      <c r="A1629" s="113" t="s">
        <v>537</v>
      </c>
      <c r="B1629" s="113" t="s">
        <v>538</v>
      </c>
      <c r="C1629" s="113" t="s">
        <v>538</v>
      </c>
      <c r="D1629" s="112" t="b">
        <f t="shared" si="25"/>
        <v>1</v>
      </c>
      <c r="E1629" s="113" t="s">
        <v>3106</v>
      </c>
      <c r="F1629" s="113" t="s">
        <v>1396</v>
      </c>
      <c r="G1629" s="113" t="s">
        <v>1745</v>
      </c>
      <c r="H1629" s="113" t="s">
        <v>3850</v>
      </c>
      <c r="I1629" s="113" t="s">
        <v>2692</v>
      </c>
      <c r="J1629" s="113" t="s">
        <v>1396</v>
      </c>
      <c r="K1629" s="113" t="s">
        <v>1745</v>
      </c>
      <c r="L1629" s="113" t="s">
        <v>3850</v>
      </c>
      <c r="M1629" s="113" t="s">
        <v>2692</v>
      </c>
      <c r="N1629" s="113" t="s">
        <v>3108</v>
      </c>
      <c r="O1629" s="113" t="s">
        <v>3154</v>
      </c>
      <c r="P1629" s="113" t="s">
        <v>3155</v>
      </c>
      <c r="Q1629" s="113" t="s">
        <v>3106</v>
      </c>
      <c r="R1629" s="113" t="s">
        <v>5797</v>
      </c>
      <c r="S1629" s="114">
        <v>41640</v>
      </c>
      <c r="U1629" s="114">
        <v>41639.041439085602</v>
      </c>
      <c r="V1629" s="113" t="s">
        <v>3852</v>
      </c>
      <c r="W1629" s="113" t="s">
        <v>3853</v>
      </c>
      <c r="X1629" s="112" t="b">
        <v>1</v>
      </c>
    </row>
    <row r="1630" spans="1:25" ht="14.6" hidden="1" x14ac:dyDescent="0.4">
      <c r="A1630" s="113" t="s">
        <v>411</v>
      </c>
      <c r="B1630" s="113" t="s">
        <v>412</v>
      </c>
      <c r="C1630" s="113" t="s">
        <v>412</v>
      </c>
      <c r="D1630" s="112" t="b">
        <f t="shared" si="25"/>
        <v>1</v>
      </c>
      <c r="E1630" s="113" t="s">
        <v>3106</v>
      </c>
      <c r="F1630" s="113" t="s">
        <v>1452</v>
      </c>
      <c r="G1630" s="113" t="s">
        <v>1615</v>
      </c>
      <c r="H1630" s="113" t="s">
        <v>3872</v>
      </c>
      <c r="I1630" s="113" t="s">
        <v>1617</v>
      </c>
      <c r="J1630" s="113" t="s">
        <v>1452</v>
      </c>
      <c r="K1630" s="113" t="s">
        <v>1615</v>
      </c>
      <c r="L1630" s="113" t="s">
        <v>3872</v>
      </c>
      <c r="M1630" s="113" t="s">
        <v>1617</v>
      </c>
      <c r="N1630" s="113" t="s">
        <v>3108</v>
      </c>
      <c r="O1630" s="113" t="s">
        <v>3154</v>
      </c>
      <c r="P1630" s="113" t="s">
        <v>3155</v>
      </c>
      <c r="Q1630" s="113" t="s">
        <v>3106</v>
      </c>
      <c r="R1630" s="113" t="s">
        <v>5798</v>
      </c>
      <c r="S1630" s="114">
        <v>41640</v>
      </c>
      <c r="U1630" s="114">
        <v>41639.041439085602</v>
      </c>
      <c r="V1630" s="113" t="s">
        <v>3874</v>
      </c>
      <c r="W1630" s="113" t="s">
        <v>3875</v>
      </c>
      <c r="X1630" s="112" t="b">
        <v>1</v>
      </c>
    </row>
    <row r="1631" spans="1:25" ht="14.6" hidden="1" x14ac:dyDescent="0.4">
      <c r="A1631" s="113" t="s">
        <v>84</v>
      </c>
      <c r="B1631" s="113" t="s">
        <v>85</v>
      </c>
      <c r="C1631" s="113" t="s">
        <v>85</v>
      </c>
      <c r="D1631" s="112" t="b">
        <f t="shared" si="25"/>
        <v>1</v>
      </c>
      <c r="E1631" s="113" t="s">
        <v>3106</v>
      </c>
      <c r="F1631" s="113" t="s">
        <v>1258</v>
      </c>
      <c r="G1631" s="113" t="s">
        <v>1259</v>
      </c>
      <c r="H1631" s="113" t="s">
        <v>3115</v>
      </c>
      <c r="I1631" s="113" t="s">
        <v>1260</v>
      </c>
      <c r="J1631" s="113" t="s">
        <v>1258</v>
      </c>
      <c r="K1631" s="113" t="s">
        <v>1259</v>
      </c>
      <c r="L1631" s="113" t="s">
        <v>3115</v>
      </c>
      <c r="M1631" s="113" t="s">
        <v>1260</v>
      </c>
      <c r="N1631" s="113" t="s">
        <v>3108</v>
      </c>
      <c r="O1631" s="113" t="s">
        <v>3154</v>
      </c>
      <c r="P1631" s="113" t="s">
        <v>3155</v>
      </c>
      <c r="Q1631" s="113" t="s">
        <v>3106</v>
      </c>
      <c r="R1631" s="113" t="s">
        <v>5799</v>
      </c>
      <c r="S1631" s="114">
        <v>41640</v>
      </c>
      <c r="U1631" s="114">
        <v>41639.041439085602</v>
      </c>
      <c r="V1631" s="113" t="s">
        <v>3930</v>
      </c>
      <c r="W1631" s="113" t="s">
        <v>3931</v>
      </c>
      <c r="X1631" s="112" t="b">
        <v>1</v>
      </c>
    </row>
    <row r="1632" spans="1:25" ht="14.6" hidden="1" x14ac:dyDescent="0.4">
      <c r="A1632" s="113" t="s">
        <v>277</v>
      </c>
      <c r="B1632" s="113" t="s">
        <v>278</v>
      </c>
      <c r="C1632" s="113" t="s">
        <v>278</v>
      </c>
      <c r="D1632" s="112" t="b">
        <f t="shared" si="25"/>
        <v>1</v>
      </c>
      <c r="E1632" s="113" t="s">
        <v>3106</v>
      </c>
      <c r="F1632" s="113" t="s">
        <v>1452</v>
      </c>
      <c r="G1632" s="113" t="s">
        <v>1453</v>
      </c>
      <c r="H1632" s="113" t="s">
        <v>3143</v>
      </c>
      <c r="I1632" s="113" t="s">
        <v>4859</v>
      </c>
      <c r="J1632" s="113" t="s">
        <v>1452</v>
      </c>
      <c r="K1632" s="113" t="s">
        <v>1453</v>
      </c>
      <c r="L1632" s="113" t="s">
        <v>3143</v>
      </c>
      <c r="M1632" s="113" t="s">
        <v>1486</v>
      </c>
      <c r="N1632" s="113" t="s">
        <v>3108</v>
      </c>
      <c r="O1632" s="113" t="s">
        <v>3154</v>
      </c>
      <c r="P1632" s="113" t="s">
        <v>3155</v>
      </c>
      <c r="Q1632" s="113" t="s">
        <v>3106</v>
      </c>
      <c r="R1632" s="113" t="s">
        <v>5800</v>
      </c>
      <c r="S1632" s="114">
        <v>41640</v>
      </c>
      <c r="U1632" s="114">
        <v>41639.041439085602</v>
      </c>
      <c r="V1632" s="113" t="s">
        <v>4861</v>
      </c>
      <c r="W1632" s="113" t="s">
        <v>4862</v>
      </c>
      <c r="X1632" s="112" t="b">
        <v>1</v>
      </c>
    </row>
    <row r="1633" spans="1:25" ht="14.6" hidden="1" x14ac:dyDescent="0.4">
      <c r="A1633" s="113" t="s">
        <v>57</v>
      </c>
      <c r="B1633" s="113" t="s">
        <v>58</v>
      </c>
      <c r="C1633" s="113" t="s">
        <v>58</v>
      </c>
      <c r="D1633" s="112" t="b">
        <f t="shared" si="25"/>
        <v>1</v>
      </c>
      <c r="E1633" s="113" t="s">
        <v>3106</v>
      </c>
      <c r="F1633" s="113" t="s">
        <v>1160</v>
      </c>
      <c r="G1633" s="113" t="s">
        <v>1183</v>
      </c>
      <c r="H1633" s="113" t="s">
        <v>3113</v>
      </c>
      <c r="I1633" s="113"/>
      <c r="J1633" s="113" t="s">
        <v>1160</v>
      </c>
      <c r="K1633" s="113" t="s">
        <v>1183</v>
      </c>
      <c r="L1633" s="113" t="s">
        <v>3113</v>
      </c>
      <c r="M1633" s="113" t="s">
        <v>1225</v>
      </c>
      <c r="N1633" s="113" t="s">
        <v>3108</v>
      </c>
      <c r="O1633" s="113" t="s">
        <v>3154</v>
      </c>
      <c r="P1633" s="113" t="s">
        <v>3155</v>
      </c>
      <c r="Q1633" s="113" t="s">
        <v>3106</v>
      </c>
      <c r="R1633" s="113" t="s">
        <v>5801</v>
      </c>
      <c r="S1633" s="114">
        <v>41640</v>
      </c>
      <c r="U1633" s="114">
        <v>41639.041439085602</v>
      </c>
      <c r="X1633" s="112" t="b">
        <v>0</v>
      </c>
      <c r="Y1633" s="112" t="s">
        <v>1054</v>
      </c>
    </row>
    <row r="1634" spans="1:25" ht="14.6" hidden="1" x14ac:dyDescent="0.4">
      <c r="A1634" s="113" t="s">
        <v>461</v>
      </c>
      <c r="B1634" s="113" t="s">
        <v>462</v>
      </c>
      <c r="C1634" s="113" t="s">
        <v>462</v>
      </c>
      <c r="D1634" s="112" t="b">
        <f t="shared" si="25"/>
        <v>1</v>
      </c>
      <c r="E1634" s="113" t="s">
        <v>3106</v>
      </c>
      <c r="F1634" s="113" t="s">
        <v>1452</v>
      </c>
      <c r="G1634" s="113" t="s">
        <v>1691</v>
      </c>
      <c r="H1634" s="113" t="s">
        <v>3509</v>
      </c>
      <c r="I1634" s="113" t="s">
        <v>3510</v>
      </c>
      <c r="J1634" s="113" t="s">
        <v>1452</v>
      </c>
      <c r="K1634" s="113" t="s">
        <v>1691</v>
      </c>
      <c r="L1634" s="113" t="s">
        <v>3509</v>
      </c>
      <c r="M1634" s="113" t="s">
        <v>1692</v>
      </c>
      <c r="N1634" s="113" t="s">
        <v>3108</v>
      </c>
      <c r="O1634" s="113" t="s">
        <v>3154</v>
      </c>
      <c r="P1634" s="113" t="s">
        <v>3155</v>
      </c>
      <c r="Q1634" s="113" t="s">
        <v>3106</v>
      </c>
      <c r="R1634" s="113" t="s">
        <v>5802</v>
      </c>
      <c r="S1634" s="114">
        <v>41640</v>
      </c>
      <c r="U1634" s="114">
        <v>41639.041439085602</v>
      </c>
      <c r="V1634" s="113" t="s">
        <v>3512</v>
      </c>
      <c r="W1634" s="113"/>
      <c r="X1634" s="112" t="b">
        <v>1</v>
      </c>
    </row>
    <row r="1635" spans="1:25" ht="14.6" hidden="1" x14ac:dyDescent="0.4">
      <c r="A1635" s="113" t="s">
        <v>415</v>
      </c>
      <c r="B1635" s="113" t="s">
        <v>416</v>
      </c>
      <c r="C1635" s="113" t="s">
        <v>3535</v>
      </c>
      <c r="D1635" s="112" t="b">
        <f t="shared" si="25"/>
        <v>0</v>
      </c>
      <c r="E1635" s="113" t="s">
        <v>3106</v>
      </c>
      <c r="F1635" s="113" t="s">
        <v>1367</v>
      </c>
      <c r="G1635" s="113" t="s">
        <v>1456</v>
      </c>
      <c r="H1635" s="113" t="s">
        <v>3215</v>
      </c>
      <c r="I1635" s="113" t="s">
        <v>3536</v>
      </c>
      <c r="J1635" s="113" t="s">
        <v>1367</v>
      </c>
      <c r="K1635" s="113" t="s">
        <v>1456</v>
      </c>
      <c r="L1635" s="113" t="s">
        <v>3215</v>
      </c>
      <c r="M1635" s="113" t="s">
        <v>1624</v>
      </c>
      <c r="N1635" s="113" t="s">
        <v>3108</v>
      </c>
      <c r="O1635" s="113" t="s">
        <v>3154</v>
      </c>
      <c r="P1635" s="113" t="s">
        <v>3155</v>
      </c>
      <c r="Q1635" s="113" t="s">
        <v>3106</v>
      </c>
      <c r="R1635" s="113" t="s">
        <v>5803</v>
      </c>
      <c r="S1635" s="114">
        <v>41640</v>
      </c>
      <c r="U1635" s="114">
        <v>41639.041439085602</v>
      </c>
      <c r="V1635" s="113" t="s">
        <v>3538</v>
      </c>
      <c r="W1635" s="113" t="s">
        <v>3539</v>
      </c>
      <c r="X1635" s="112" t="b">
        <v>1</v>
      </c>
    </row>
    <row r="1636" spans="1:25" ht="14.6" hidden="1" x14ac:dyDescent="0.4">
      <c r="A1636" s="113" t="s">
        <v>325</v>
      </c>
      <c r="B1636" s="113" t="s">
        <v>326</v>
      </c>
      <c r="C1636" s="113" t="s">
        <v>326</v>
      </c>
      <c r="D1636" s="112" t="b">
        <f t="shared" si="25"/>
        <v>1</v>
      </c>
      <c r="E1636" s="113" t="s">
        <v>3106</v>
      </c>
      <c r="F1636" s="113" t="s">
        <v>1196</v>
      </c>
      <c r="G1636" s="113" t="s">
        <v>1477</v>
      </c>
      <c r="H1636" s="113" t="s">
        <v>3513</v>
      </c>
      <c r="I1636" s="113" t="s">
        <v>1535</v>
      </c>
      <c r="J1636" s="113" t="s">
        <v>1196</v>
      </c>
      <c r="K1636" s="113" t="s">
        <v>1477</v>
      </c>
      <c r="L1636" s="113" t="s">
        <v>3513</v>
      </c>
      <c r="M1636" s="113" t="s">
        <v>1535</v>
      </c>
      <c r="N1636" s="113" t="s">
        <v>3108</v>
      </c>
      <c r="O1636" s="113" t="s">
        <v>3154</v>
      </c>
      <c r="P1636" s="113" t="s">
        <v>3155</v>
      </c>
      <c r="Q1636" s="113" t="s">
        <v>3106</v>
      </c>
      <c r="R1636" s="113" t="s">
        <v>5804</v>
      </c>
      <c r="S1636" s="114">
        <v>41640</v>
      </c>
      <c r="U1636" s="114">
        <v>41639.041439085602</v>
      </c>
      <c r="V1636" s="113" t="s">
        <v>3541</v>
      </c>
      <c r="W1636" s="113" t="s">
        <v>3542</v>
      </c>
      <c r="X1636" s="112" t="b">
        <v>1</v>
      </c>
    </row>
    <row r="1637" spans="1:25" ht="14.6" hidden="1" x14ac:dyDescent="0.4">
      <c r="A1637" s="113" t="s">
        <v>270</v>
      </c>
      <c r="B1637" s="113" t="s">
        <v>271</v>
      </c>
      <c r="C1637" s="113" t="s">
        <v>271</v>
      </c>
      <c r="D1637" s="112" t="b">
        <f t="shared" si="25"/>
        <v>1</v>
      </c>
      <c r="E1637" s="113" t="s">
        <v>3106</v>
      </c>
      <c r="F1637" s="113" t="s">
        <v>1160</v>
      </c>
      <c r="G1637" s="113" t="s">
        <v>1246</v>
      </c>
      <c r="H1637" s="113" t="s">
        <v>3107</v>
      </c>
      <c r="I1637" s="113" t="s">
        <v>1480</v>
      </c>
      <c r="J1637" s="113" t="s">
        <v>1160</v>
      </c>
      <c r="K1637" s="113" t="s">
        <v>1246</v>
      </c>
      <c r="L1637" s="113" t="s">
        <v>3107</v>
      </c>
      <c r="M1637" s="113" t="s">
        <v>1480</v>
      </c>
      <c r="N1637" s="113" t="s">
        <v>3108</v>
      </c>
      <c r="O1637" s="113" t="s">
        <v>3154</v>
      </c>
      <c r="P1637" s="113" t="s">
        <v>3155</v>
      </c>
      <c r="Q1637" s="113" t="s">
        <v>3106</v>
      </c>
      <c r="R1637" s="113" t="s">
        <v>5805</v>
      </c>
      <c r="S1637" s="114">
        <v>41640</v>
      </c>
      <c r="U1637" s="114">
        <v>41639.041439085602</v>
      </c>
      <c r="V1637" s="113"/>
      <c r="W1637" s="113" t="s">
        <v>4821</v>
      </c>
      <c r="X1637" s="112" t="b">
        <v>0</v>
      </c>
      <c r="Y1637" s="117"/>
    </row>
    <row r="1638" spans="1:25" ht="14.6" hidden="1" x14ac:dyDescent="0.4">
      <c r="A1638" s="113" t="s">
        <v>665</v>
      </c>
      <c r="B1638" s="113" t="s">
        <v>666</v>
      </c>
      <c r="C1638" s="113" t="s">
        <v>666</v>
      </c>
      <c r="D1638" s="112" t="b">
        <f t="shared" si="25"/>
        <v>1</v>
      </c>
      <c r="E1638" s="113" t="s">
        <v>3106</v>
      </c>
      <c r="F1638" s="113" t="s">
        <v>1160</v>
      </c>
      <c r="G1638" s="113" t="s">
        <v>1246</v>
      </c>
      <c r="H1638" s="113" t="s">
        <v>3107</v>
      </c>
      <c r="I1638" s="113" t="s">
        <v>5254</v>
      </c>
      <c r="J1638" s="113" t="s">
        <v>1160</v>
      </c>
      <c r="K1638" s="113" t="s">
        <v>1183</v>
      </c>
      <c r="L1638" s="113" t="s">
        <v>3113</v>
      </c>
      <c r="M1638" s="113" t="s">
        <v>1365</v>
      </c>
      <c r="N1638" s="113" t="s">
        <v>3108</v>
      </c>
      <c r="O1638" s="113" t="s">
        <v>3154</v>
      </c>
      <c r="P1638" s="113" t="s">
        <v>3155</v>
      </c>
      <c r="Q1638" s="113" t="s">
        <v>3106</v>
      </c>
      <c r="R1638" s="113" t="s">
        <v>5806</v>
      </c>
      <c r="S1638" s="114">
        <v>41640</v>
      </c>
      <c r="U1638" s="114">
        <v>41639.041439085602</v>
      </c>
      <c r="V1638" s="113" t="s">
        <v>5256</v>
      </c>
      <c r="W1638" s="113" t="s">
        <v>5257</v>
      </c>
      <c r="X1638" s="112" t="b">
        <v>1</v>
      </c>
    </row>
    <row r="1639" spans="1:25" ht="14.6" hidden="1" x14ac:dyDescent="0.4">
      <c r="A1639" s="113" t="s">
        <v>481</v>
      </c>
      <c r="B1639" s="113" t="s">
        <v>482</v>
      </c>
      <c r="C1639" s="113" t="s">
        <v>482</v>
      </c>
      <c r="D1639" s="112" t="b">
        <f t="shared" si="25"/>
        <v>1</v>
      </c>
      <c r="E1639" s="113" t="s">
        <v>3106</v>
      </c>
      <c r="F1639" s="113" t="s">
        <v>1372</v>
      </c>
      <c r="G1639" s="113" t="s">
        <v>1703</v>
      </c>
      <c r="H1639" s="113" t="s">
        <v>4129</v>
      </c>
      <c r="I1639" s="113" t="s">
        <v>4823</v>
      </c>
      <c r="J1639" s="113" t="s">
        <v>1372</v>
      </c>
      <c r="K1639" s="113" t="s">
        <v>1703</v>
      </c>
      <c r="L1639" s="113" t="s">
        <v>4129</v>
      </c>
      <c r="M1639" s="113" t="s">
        <v>1704</v>
      </c>
      <c r="N1639" s="113" t="s">
        <v>3108</v>
      </c>
      <c r="O1639" s="113" t="s">
        <v>3154</v>
      </c>
      <c r="P1639" s="113" t="s">
        <v>3155</v>
      </c>
      <c r="Q1639" s="113" t="s">
        <v>3106</v>
      </c>
      <c r="R1639" s="113" t="s">
        <v>5807</v>
      </c>
      <c r="S1639" s="114">
        <v>41640</v>
      </c>
      <c r="U1639" s="114">
        <v>41639.041439085602</v>
      </c>
      <c r="V1639" s="113" t="s">
        <v>4825</v>
      </c>
      <c r="W1639" s="113" t="s">
        <v>4826</v>
      </c>
      <c r="X1639" s="112" t="b">
        <v>1</v>
      </c>
    </row>
    <row r="1640" spans="1:25" ht="14.6" hidden="1" x14ac:dyDescent="0.4">
      <c r="A1640" s="113" t="s">
        <v>297</v>
      </c>
      <c r="B1640" s="113" t="s">
        <v>298</v>
      </c>
      <c r="C1640" s="113" t="s">
        <v>298</v>
      </c>
      <c r="D1640" s="112" t="b">
        <f t="shared" si="25"/>
        <v>1</v>
      </c>
      <c r="E1640" s="113" t="s">
        <v>3106</v>
      </c>
      <c r="F1640" s="113" t="s">
        <v>1452</v>
      </c>
      <c r="G1640" s="113" t="s">
        <v>1453</v>
      </c>
      <c r="H1640" s="113" t="s">
        <v>3143</v>
      </c>
      <c r="I1640" s="113" t="s">
        <v>1504</v>
      </c>
      <c r="J1640" s="113" t="s">
        <v>1452</v>
      </c>
      <c r="K1640" s="113" t="s">
        <v>1453</v>
      </c>
      <c r="L1640" s="113" t="s">
        <v>3143</v>
      </c>
      <c r="M1640" s="113" t="s">
        <v>1504</v>
      </c>
      <c r="N1640" s="113" t="s">
        <v>3108</v>
      </c>
      <c r="O1640" s="113" t="s">
        <v>3154</v>
      </c>
      <c r="P1640" s="113" t="s">
        <v>3155</v>
      </c>
      <c r="Q1640" s="113" t="s">
        <v>3106</v>
      </c>
      <c r="R1640" s="113" t="s">
        <v>5808</v>
      </c>
      <c r="S1640" s="114">
        <v>41640</v>
      </c>
      <c r="U1640" s="114">
        <v>41639.041439085602</v>
      </c>
      <c r="V1640" s="113" t="s">
        <v>4830</v>
      </c>
      <c r="W1640" s="113" t="s">
        <v>4831</v>
      </c>
      <c r="X1640" s="112" t="b">
        <v>1</v>
      </c>
    </row>
    <row r="1641" spans="1:25" ht="14.6" hidden="1" x14ac:dyDescent="0.4">
      <c r="A1641" s="113" t="s">
        <v>465</v>
      </c>
      <c r="B1641" s="113" t="s">
        <v>466</v>
      </c>
      <c r="C1641" s="113" t="s">
        <v>466</v>
      </c>
      <c r="D1641" s="112" t="b">
        <f t="shared" si="25"/>
        <v>1</v>
      </c>
      <c r="E1641" s="113" t="s">
        <v>3106</v>
      </c>
      <c r="F1641" s="113" t="s">
        <v>1258</v>
      </c>
      <c r="G1641" s="113" t="s">
        <v>1274</v>
      </c>
      <c r="H1641" s="113" t="s">
        <v>3521</v>
      </c>
      <c r="I1641" s="113" t="s">
        <v>3944</v>
      </c>
      <c r="J1641" s="113" t="s">
        <v>1258</v>
      </c>
      <c r="K1641" s="113" t="s">
        <v>1274</v>
      </c>
      <c r="L1641" s="113" t="s">
        <v>3521</v>
      </c>
      <c r="M1641" s="113" t="s">
        <v>1694</v>
      </c>
      <c r="N1641" s="113" t="s">
        <v>3108</v>
      </c>
      <c r="O1641" s="113" t="s">
        <v>3154</v>
      </c>
      <c r="P1641" s="113" t="s">
        <v>3155</v>
      </c>
      <c r="Q1641" s="113" t="s">
        <v>3106</v>
      </c>
      <c r="R1641" s="113" t="s">
        <v>5809</v>
      </c>
      <c r="S1641" s="114">
        <v>41640</v>
      </c>
      <c r="U1641" s="114">
        <v>41639.041439085602</v>
      </c>
      <c r="V1641" s="113" t="s">
        <v>3946</v>
      </c>
      <c r="W1641" s="113" t="s">
        <v>3947</v>
      </c>
      <c r="X1641" s="112" t="b">
        <v>1</v>
      </c>
    </row>
    <row r="1642" spans="1:25" ht="14.6" hidden="1" x14ac:dyDescent="0.4">
      <c r="A1642" s="113" t="s">
        <v>483</v>
      </c>
      <c r="B1642" s="113" t="s">
        <v>484</v>
      </c>
      <c r="C1642" s="113" t="s">
        <v>484</v>
      </c>
      <c r="D1642" s="112" t="b">
        <f t="shared" si="25"/>
        <v>1</v>
      </c>
      <c r="E1642" s="113" t="s">
        <v>3106</v>
      </c>
      <c r="F1642" s="113" t="s">
        <v>1639</v>
      </c>
      <c r="G1642" s="113" t="s">
        <v>1705</v>
      </c>
      <c r="H1642" s="113" t="s">
        <v>3815</v>
      </c>
      <c r="I1642" s="113" t="s">
        <v>4008</v>
      </c>
      <c r="J1642" s="113" t="s">
        <v>1639</v>
      </c>
      <c r="K1642" s="113" t="s">
        <v>1705</v>
      </c>
      <c r="L1642" s="113" t="s">
        <v>3815</v>
      </c>
      <c r="M1642" s="113" t="s">
        <v>1706</v>
      </c>
      <c r="N1642" s="113" t="s">
        <v>3108</v>
      </c>
      <c r="O1642" s="113" t="s">
        <v>3154</v>
      </c>
      <c r="P1642" s="113" t="s">
        <v>3155</v>
      </c>
      <c r="Q1642" s="113" t="s">
        <v>3106</v>
      </c>
      <c r="R1642" s="113" t="s">
        <v>5810</v>
      </c>
      <c r="S1642" s="114">
        <v>41640</v>
      </c>
      <c r="U1642" s="114">
        <v>41639.041439085602</v>
      </c>
      <c r="V1642" s="113" t="s">
        <v>4010</v>
      </c>
      <c r="W1642" s="113" t="s">
        <v>4011</v>
      </c>
      <c r="X1642" s="112" t="b">
        <v>1</v>
      </c>
    </row>
    <row r="1643" spans="1:25" ht="14.6" hidden="1" x14ac:dyDescent="0.4">
      <c r="A1643" s="113" t="s">
        <v>9</v>
      </c>
      <c r="B1643" s="113" t="s">
        <v>10</v>
      </c>
      <c r="C1643" s="113" t="s">
        <v>10</v>
      </c>
      <c r="D1643" s="112" t="b">
        <f t="shared" si="25"/>
        <v>1</v>
      </c>
      <c r="E1643" s="113" t="s">
        <v>3106</v>
      </c>
      <c r="F1643" s="113" t="s">
        <v>1160</v>
      </c>
      <c r="G1643" s="113" t="s">
        <v>1166</v>
      </c>
      <c r="H1643" s="113" t="s">
        <v>3128</v>
      </c>
      <c r="I1643" s="113" t="s">
        <v>3292</v>
      </c>
      <c r="J1643" s="113" t="s">
        <v>1160</v>
      </c>
      <c r="K1643" s="113" t="s">
        <v>1166</v>
      </c>
      <c r="L1643" s="113" t="s">
        <v>3128</v>
      </c>
      <c r="M1643" s="113" t="s">
        <v>3293</v>
      </c>
      <c r="N1643" s="113" t="s">
        <v>3108</v>
      </c>
      <c r="O1643" s="113" t="s">
        <v>3154</v>
      </c>
      <c r="P1643" s="113" t="s">
        <v>3155</v>
      </c>
      <c r="Q1643" s="113" t="s">
        <v>3106</v>
      </c>
      <c r="R1643" s="113" t="s">
        <v>5811</v>
      </c>
      <c r="S1643" s="114">
        <v>41640</v>
      </c>
      <c r="U1643" s="114">
        <v>41639.041439085602</v>
      </c>
      <c r="V1643" s="113" t="s">
        <v>3295</v>
      </c>
      <c r="W1643" s="113" t="s">
        <v>3296</v>
      </c>
      <c r="X1643" s="112" t="b">
        <v>1</v>
      </c>
    </row>
    <row r="1644" spans="1:25" ht="14.6" hidden="1" x14ac:dyDescent="0.4">
      <c r="A1644" s="113" t="s">
        <v>128</v>
      </c>
      <c r="B1644" s="113" t="s">
        <v>129</v>
      </c>
      <c r="C1644" s="113" t="s">
        <v>129</v>
      </c>
      <c r="D1644" s="112" t="b">
        <f t="shared" si="25"/>
        <v>1</v>
      </c>
      <c r="E1644" s="113" t="s">
        <v>3106</v>
      </c>
      <c r="F1644" s="113" t="s">
        <v>1160</v>
      </c>
      <c r="G1644" s="113" t="s">
        <v>1246</v>
      </c>
      <c r="H1644" s="113" t="s">
        <v>3107</v>
      </c>
      <c r="I1644" s="113" t="s">
        <v>5812</v>
      </c>
      <c r="J1644" s="113" t="s">
        <v>1160</v>
      </c>
      <c r="K1644" s="113" t="s">
        <v>1246</v>
      </c>
      <c r="L1644" s="113" t="s">
        <v>3107</v>
      </c>
      <c r="M1644" s="113" t="s">
        <v>1303</v>
      </c>
      <c r="N1644" s="113" t="s">
        <v>3108</v>
      </c>
      <c r="O1644" s="113" t="s">
        <v>3154</v>
      </c>
      <c r="P1644" s="113" t="s">
        <v>3155</v>
      </c>
      <c r="Q1644" s="113" t="s">
        <v>3106</v>
      </c>
      <c r="R1644" s="113" t="s">
        <v>5813</v>
      </c>
      <c r="S1644" s="114">
        <v>41640</v>
      </c>
      <c r="U1644" s="114">
        <v>41639.041439085602</v>
      </c>
      <c r="V1644" s="113" t="s">
        <v>5814</v>
      </c>
      <c r="W1644" s="113" t="s">
        <v>5815</v>
      </c>
      <c r="X1644" s="112" t="b">
        <v>0</v>
      </c>
      <c r="Y1644" s="117"/>
    </row>
    <row r="1645" spans="1:25" ht="14.6" hidden="1" x14ac:dyDescent="0.4">
      <c r="A1645" s="113" t="s">
        <v>307</v>
      </c>
      <c r="B1645" s="113" t="s">
        <v>308</v>
      </c>
      <c r="C1645" s="113" t="s">
        <v>308</v>
      </c>
      <c r="D1645" s="112" t="b">
        <f t="shared" si="25"/>
        <v>1</v>
      </c>
      <c r="E1645" s="113" t="s">
        <v>3106</v>
      </c>
      <c r="F1645" s="113" t="s">
        <v>1452</v>
      </c>
      <c r="G1645" s="113" t="s">
        <v>1453</v>
      </c>
      <c r="H1645" s="113" t="s">
        <v>3143</v>
      </c>
      <c r="I1645" s="113" t="s">
        <v>3549</v>
      </c>
      <c r="J1645" s="113" t="s">
        <v>1452</v>
      </c>
      <c r="K1645" s="113" t="s">
        <v>1453</v>
      </c>
      <c r="L1645" s="113" t="s">
        <v>3143</v>
      </c>
      <c r="M1645" s="113" t="s">
        <v>1515</v>
      </c>
      <c r="N1645" s="113" t="s">
        <v>3108</v>
      </c>
      <c r="O1645" s="113" t="s">
        <v>3154</v>
      </c>
      <c r="P1645" s="113" t="s">
        <v>3155</v>
      </c>
      <c r="Q1645" s="113" t="s">
        <v>3106</v>
      </c>
      <c r="R1645" s="113" t="s">
        <v>5816</v>
      </c>
      <c r="S1645" s="114">
        <v>41640</v>
      </c>
      <c r="U1645" s="114">
        <v>41639.041439085602</v>
      </c>
      <c r="V1645" s="113" t="s">
        <v>3551</v>
      </c>
      <c r="W1645" s="113" t="s">
        <v>3552</v>
      </c>
      <c r="X1645" s="112" t="b">
        <v>1</v>
      </c>
    </row>
    <row r="1646" spans="1:25" ht="14.6" hidden="1" x14ac:dyDescent="0.4">
      <c r="A1646" s="113" t="s">
        <v>82</v>
      </c>
      <c r="B1646" s="113" t="s">
        <v>83</v>
      </c>
      <c r="C1646" s="113" t="s">
        <v>83</v>
      </c>
      <c r="D1646" s="112" t="b">
        <f t="shared" si="25"/>
        <v>1</v>
      </c>
      <c r="E1646" s="113" t="s">
        <v>3106</v>
      </c>
      <c r="F1646" s="113" t="s">
        <v>1160</v>
      </c>
      <c r="G1646" s="113" t="s">
        <v>1183</v>
      </c>
      <c r="H1646" s="113" t="s">
        <v>3113</v>
      </c>
      <c r="I1646" s="113" t="s">
        <v>3554</v>
      </c>
      <c r="J1646" s="113" t="s">
        <v>1160</v>
      </c>
      <c r="K1646" s="113" t="s">
        <v>1183</v>
      </c>
      <c r="L1646" s="113" t="s">
        <v>3113</v>
      </c>
      <c r="M1646" s="113" t="s">
        <v>1255</v>
      </c>
      <c r="N1646" s="113" t="s">
        <v>3108</v>
      </c>
      <c r="O1646" s="113" t="s">
        <v>3154</v>
      </c>
      <c r="P1646" s="113" t="s">
        <v>3155</v>
      </c>
      <c r="Q1646" s="113" t="s">
        <v>3106</v>
      </c>
      <c r="R1646" s="113" t="s">
        <v>5817</v>
      </c>
      <c r="S1646" s="114">
        <v>41640</v>
      </c>
      <c r="U1646" s="114">
        <v>41639.041439085602</v>
      </c>
      <c r="V1646" s="113" t="s">
        <v>3556</v>
      </c>
      <c r="W1646" s="113" t="s">
        <v>3557</v>
      </c>
      <c r="X1646" s="112" t="b">
        <v>1</v>
      </c>
    </row>
    <row r="1647" spans="1:25" ht="14.6" hidden="1" x14ac:dyDescent="0.4">
      <c r="A1647" s="113" t="s">
        <v>715</v>
      </c>
      <c r="B1647" s="113" t="s">
        <v>716</v>
      </c>
      <c r="C1647" s="113" t="s">
        <v>5219</v>
      </c>
      <c r="D1647" s="112" t="b">
        <f t="shared" si="25"/>
        <v>0</v>
      </c>
      <c r="E1647" s="113" t="s">
        <v>3106</v>
      </c>
      <c r="F1647" s="113" t="s">
        <v>1160</v>
      </c>
      <c r="G1647" s="113" t="s">
        <v>1161</v>
      </c>
      <c r="H1647" s="113" t="s">
        <v>3132</v>
      </c>
      <c r="I1647" s="113" t="s">
        <v>5220</v>
      </c>
      <c r="J1647" s="113" t="s">
        <v>1160</v>
      </c>
      <c r="K1647" s="113" t="s">
        <v>1161</v>
      </c>
      <c r="L1647" s="113" t="s">
        <v>3132</v>
      </c>
      <c r="M1647" s="113" t="s">
        <v>2036</v>
      </c>
      <c r="N1647" s="113" t="s">
        <v>3108</v>
      </c>
      <c r="O1647" s="113" t="s">
        <v>3154</v>
      </c>
      <c r="P1647" s="113" t="s">
        <v>3155</v>
      </c>
      <c r="Q1647" s="113" t="s">
        <v>3106</v>
      </c>
      <c r="R1647" s="113" t="s">
        <v>5818</v>
      </c>
      <c r="S1647" s="114">
        <v>41640</v>
      </c>
      <c r="U1647" s="114">
        <v>41639.041439085602</v>
      </c>
      <c r="V1647" s="113" t="s">
        <v>5222</v>
      </c>
      <c r="W1647" s="113" t="s">
        <v>5223</v>
      </c>
      <c r="X1647" s="112" t="b">
        <v>0</v>
      </c>
      <c r="Y1647" s="117"/>
    </row>
    <row r="1648" spans="1:25" ht="14.6" hidden="1" x14ac:dyDescent="0.4">
      <c r="A1648" s="113" t="s">
        <v>104</v>
      </c>
      <c r="B1648" s="113" t="s">
        <v>105</v>
      </c>
      <c r="C1648" s="113" t="s">
        <v>105</v>
      </c>
      <c r="D1648" s="112" t="b">
        <f t="shared" si="25"/>
        <v>1</v>
      </c>
      <c r="E1648" s="113" t="s">
        <v>3106</v>
      </c>
      <c r="F1648" s="113" t="s">
        <v>1160</v>
      </c>
      <c r="G1648" s="113" t="s">
        <v>1183</v>
      </c>
      <c r="H1648" s="113" t="s">
        <v>3113</v>
      </c>
      <c r="I1648" s="113" t="s">
        <v>3984</v>
      </c>
      <c r="J1648" s="113" t="s">
        <v>1160</v>
      </c>
      <c r="K1648" s="113" t="s">
        <v>1183</v>
      </c>
      <c r="L1648" s="113" t="s">
        <v>3113</v>
      </c>
      <c r="M1648" s="113" t="s">
        <v>1278</v>
      </c>
      <c r="N1648" s="113" t="s">
        <v>3108</v>
      </c>
      <c r="O1648" s="113" t="s">
        <v>3154</v>
      </c>
      <c r="P1648" s="113" t="s">
        <v>3155</v>
      </c>
      <c r="Q1648" s="113" t="s">
        <v>3106</v>
      </c>
      <c r="R1648" s="113" t="s">
        <v>5819</v>
      </c>
      <c r="S1648" s="114">
        <v>41640</v>
      </c>
      <c r="U1648" s="114">
        <v>41639.041439085602</v>
      </c>
      <c r="V1648" s="113" t="s">
        <v>3986</v>
      </c>
      <c r="W1648" s="113" t="s">
        <v>3987</v>
      </c>
      <c r="X1648" s="112" t="b">
        <v>0</v>
      </c>
      <c r="Y1648" s="117"/>
    </row>
    <row r="1649" spans="1:25" ht="14.6" hidden="1" x14ac:dyDescent="0.4">
      <c r="A1649" s="113" t="s">
        <v>719</v>
      </c>
      <c r="B1649" s="113" t="s">
        <v>720</v>
      </c>
      <c r="C1649" s="113" t="s">
        <v>720</v>
      </c>
      <c r="D1649" s="112" t="b">
        <f t="shared" si="25"/>
        <v>1</v>
      </c>
      <c r="E1649" s="113" t="s">
        <v>3106</v>
      </c>
      <c r="F1649" s="113" t="s">
        <v>1160</v>
      </c>
      <c r="G1649" s="113" t="s">
        <v>1246</v>
      </c>
      <c r="H1649" s="113" t="s">
        <v>3107</v>
      </c>
      <c r="I1649" s="113" t="s">
        <v>2547</v>
      </c>
      <c r="J1649" s="113" t="s">
        <v>1160</v>
      </c>
      <c r="K1649" s="113" t="s">
        <v>1246</v>
      </c>
      <c r="L1649" s="113" t="s">
        <v>3107</v>
      </c>
      <c r="M1649" s="113" t="s">
        <v>2040</v>
      </c>
      <c r="N1649" s="113" t="s">
        <v>3108</v>
      </c>
      <c r="O1649" s="113" t="s">
        <v>3154</v>
      </c>
      <c r="P1649" s="113" t="s">
        <v>3155</v>
      </c>
      <c r="Q1649" s="113" t="s">
        <v>3106</v>
      </c>
      <c r="R1649" s="113" t="s">
        <v>5820</v>
      </c>
      <c r="S1649" s="114">
        <v>41640</v>
      </c>
      <c r="U1649" s="114">
        <v>41639.041439085602</v>
      </c>
      <c r="V1649" s="113" t="s">
        <v>3110</v>
      </c>
      <c r="W1649" s="113" t="s">
        <v>3111</v>
      </c>
      <c r="X1649" s="112" t="b">
        <v>0</v>
      </c>
      <c r="Y1649" s="117"/>
    </row>
    <row r="1650" spans="1:25" ht="14.6" hidden="1" x14ac:dyDescent="0.4">
      <c r="A1650" s="113" t="s">
        <v>104</v>
      </c>
      <c r="B1650" s="113" t="s">
        <v>105</v>
      </c>
      <c r="C1650" s="113" t="s">
        <v>105</v>
      </c>
      <c r="D1650" s="112" t="b">
        <f t="shared" si="25"/>
        <v>1</v>
      </c>
      <c r="E1650" s="113" t="s">
        <v>3106</v>
      </c>
      <c r="F1650" s="113" t="s">
        <v>1160</v>
      </c>
      <c r="G1650" s="113" t="s">
        <v>1183</v>
      </c>
      <c r="H1650" s="113" t="s">
        <v>3113</v>
      </c>
      <c r="I1650" s="113" t="s">
        <v>3984</v>
      </c>
      <c r="J1650" s="113" t="s">
        <v>1160</v>
      </c>
      <c r="K1650" s="113" t="s">
        <v>1183</v>
      </c>
      <c r="L1650" s="113" t="s">
        <v>3113</v>
      </c>
      <c r="M1650" s="113" t="s">
        <v>1278</v>
      </c>
      <c r="N1650" s="113" t="s">
        <v>3108</v>
      </c>
      <c r="O1650" s="113" t="s">
        <v>2714</v>
      </c>
      <c r="P1650" s="113" t="s">
        <v>3155</v>
      </c>
      <c r="Q1650" s="113" t="s">
        <v>3106</v>
      </c>
      <c r="R1650" s="113" t="s">
        <v>5821</v>
      </c>
      <c r="S1650" s="114">
        <v>41640</v>
      </c>
      <c r="U1650" s="114">
        <v>41639.040800810202</v>
      </c>
      <c r="V1650" s="113" t="s">
        <v>3986</v>
      </c>
      <c r="W1650" s="113" t="s">
        <v>3987</v>
      </c>
      <c r="X1650" s="112" t="b">
        <v>0</v>
      </c>
      <c r="Y1650" s="117"/>
    </row>
    <row r="1651" spans="1:25" ht="14.6" hidden="1" x14ac:dyDescent="0.4">
      <c r="A1651" s="113" t="s">
        <v>82</v>
      </c>
      <c r="B1651" s="113" t="s">
        <v>83</v>
      </c>
      <c r="C1651" s="113" t="s">
        <v>83</v>
      </c>
      <c r="D1651" s="112" t="b">
        <f t="shared" si="25"/>
        <v>1</v>
      </c>
      <c r="E1651" s="113" t="s">
        <v>3106</v>
      </c>
      <c r="F1651" s="113" t="s">
        <v>1160</v>
      </c>
      <c r="G1651" s="113" t="s">
        <v>1183</v>
      </c>
      <c r="H1651" s="113" t="s">
        <v>3113</v>
      </c>
      <c r="I1651" s="113" t="s">
        <v>3554</v>
      </c>
      <c r="J1651" s="113" t="s">
        <v>1160</v>
      </c>
      <c r="K1651" s="113" t="s">
        <v>1183</v>
      </c>
      <c r="L1651" s="113" t="s">
        <v>3113</v>
      </c>
      <c r="M1651" s="113" t="s">
        <v>1255</v>
      </c>
      <c r="N1651" s="113" t="s">
        <v>3108</v>
      </c>
      <c r="O1651" s="113" t="s">
        <v>2714</v>
      </c>
      <c r="P1651" s="113" t="s">
        <v>3155</v>
      </c>
      <c r="Q1651" s="113" t="s">
        <v>3106</v>
      </c>
      <c r="R1651" s="113" t="s">
        <v>5822</v>
      </c>
      <c r="S1651" s="114">
        <v>41640</v>
      </c>
      <c r="U1651" s="114">
        <v>41639.040800810202</v>
      </c>
      <c r="V1651" s="113" t="s">
        <v>3556</v>
      </c>
      <c r="W1651" s="113" t="s">
        <v>3557</v>
      </c>
      <c r="X1651" s="112" t="b">
        <v>1</v>
      </c>
    </row>
    <row r="1652" spans="1:25" ht="14.6" hidden="1" x14ac:dyDescent="0.4">
      <c r="A1652" s="113" t="s">
        <v>307</v>
      </c>
      <c r="B1652" s="113" t="s">
        <v>308</v>
      </c>
      <c r="C1652" s="113" t="s">
        <v>308</v>
      </c>
      <c r="D1652" s="112" t="b">
        <f t="shared" si="25"/>
        <v>1</v>
      </c>
      <c r="E1652" s="113" t="s">
        <v>3106</v>
      </c>
      <c r="F1652" s="113" t="s">
        <v>1452</v>
      </c>
      <c r="G1652" s="113" t="s">
        <v>1453</v>
      </c>
      <c r="H1652" s="113" t="s">
        <v>3143</v>
      </c>
      <c r="I1652" s="113" t="s">
        <v>3549</v>
      </c>
      <c r="J1652" s="113" t="s">
        <v>1452</v>
      </c>
      <c r="K1652" s="113" t="s">
        <v>1453</v>
      </c>
      <c r="L1652" s="113" t="s">
        <v>3143</v>
      </c>
      <c r="M1652" s="113" t="s">
        <v>1515</v>
      </c>
      <c r="N1652" s="113" t="s">
        <v>3108</v>
      </c>
      <c r="O1652" s="113" t="s">
        <v>2714</v>
      </c>
      <c r="P1652" s="113" t="s">
        <v>3155</v>
      </c>
      <c r="Q1652" s="113" t="s">
        <v>3106</v>
      </c>
      <c r="R1652" s="113" t="s">
        <v>5823</v>
      </c>
      <c r="S1652" s="114">
        <v>41640</v>
      </c>
      <c r="U1652" s="114">
        <v>41639.040800810202</v>
      </c>
      <c r="V1652" s="113" t="s">
        <v>3551</v>
      </c>
      <c r="W1652" s="113" t="s">
        <v>3552</v>
      </c>
      <c r="X1652" s="112" t="b">
        <v>1</v>
      </c>
    </row>
    <row r="1653" spans="1:25" ht="14.6" hidden="1" x14ac:dyDescent="0.4">
      <c r="A1653" s="113" t="s">
        <v>9</v>
      </c>
      <c r="B1653" s="113" t="s">
        <v>10</v>
      </c>
      <c r="C1653" s="113" t="s">
        <v>10</v>
      </c>
      <c r="D1653" s="112" t="b">
        <f t="shared" si="25"/>
        <v>1</v>
      </c>
      <c r="E1653" s="113" t="s">
        <v>3106</v>
      </c>
      <c r="F1653" s="113" t="s">
        <v>1160</v>
      </c>
      <c r="G1653" s="113" t="s">
        <v>1166</v>
      </c>
      <c r="H1653" s="113" t="s">
        <v>3128</v>
      </c>
      <c r="I1653" s="113" t="s">
        <v>3292</v>
      </c>
      <c r="J1653" s="113" t="s">
        <v>1160</v>
      </c>
      <c r="K1653" s="113" t="s">
        <v>1166</v>
      </c>
      <c r="L1653" s="113" t="s">
        <v>3128</v>
      </c>
      <c r="M1653" s="113" t="s">
        <v>3293</v>
      </c>
      <c r="N1653" s="113" t="s">
        <v>3108</v>
      </c>
      <c r="O1653" s="113" t="s">
        <v>2714</v>
      </c>
      <c r="P1653" s="113" t="s">
        <v>3155</v>
      </c>
      <c r="Q1653" s="113" t="s">
        <v>3106</v>
      </c>
      <c r="R1653" s="113" t="s">
        <v>5824</v>
      </c>
      <c r="S1653" s="114">
        <v>41640</v>
      </c>
      <c r="U1653" s="114">
        <v>41639.040800810202</v>
      </c>
      <c r="V1653" s="113" t="s">
        <v>3295</v>
      </c>
      <c r="W1653" s="113" t="s">
        <v>3296</v>
      </c>
      <c r="X1653" s="112" t="b">
        <v>1</v>
      </c>
    </row>
    <row r="1654" spans="1:25" ht="14.6" hidden="1" x14ac:dyDescent="0.4">
      <c r="A1654" s="113" t="s">
        <v>73</v>
      </c>
      <c r="B1654" s="113" t="s">
        <v>74</v>
      </c>
      <c r="C1654" s="113" t="s">
        <v>74</v>
      </c>
      <c r="D1654" s="112" t="b">
        <f t="shared" si="25"/>
        <v>1</v>
      </c>
      <c r="E1654" s="113" t="s">
        <v>3106</v>
      </c>
      <c r="F1654" s="113" t="s">
        <v>1160</v>
      </c>
      <c r="G1654" s="113" t="s">
        <v>1166</v>
      </c>
      <c r="H1654" s="113" t="s">
        <v>3128</v>
      </c>
      <c r="I1654" s="113" t="s">
        <v>1239</v>
      </c>
      <c r="J1654" s="113" t="s">
        <v>1160</v>
      </c>
      <c r="K1654" s="113" t="s">
        <v>1166</v>
      </c>
      <c r="L1654" s="113" t="s">
        <v>3128</v>
      </c>
      <c r="M1654" s="113" t="s">
        <v>1239</v>
      </c>
      <c r="N1654" s="113" t="s">
        <v>3108</v>
      </c>
      <c r="O1654" s="113" t="s">
        <v>2714</v>
      </c>
      <c r="P1654" s="113" t="s">
        <v>3155</v>
      </c>
      <c r="Q1654" s="113" t="s">
        <v>3106</v>
      </c>
      <c r="R1654" s="113" t="s">
        <v>5825</v>
      </c>
      <c r="S1654" s="114">
        <v>41640</v>
      </c>
      <c r="U1654" s="114">
        <v>41639.040800810202</v>
      </c>
      <c r="V1654" s="113" t="s">
        <v>3374</v>
      </c>
      <c r="W1654" s="113" t="s">
        <v>3375</v>
      </c>
      <c r="X1654" s="112" t="b">
        <v>1</v>
      </c>
      <c r="Y1654" s="112" t="s">
        <v>1050</v>
      </c>
    </row>
    <row r="1655" spans="1:25" ht="14.6" hidden="1" x14ac:dyDescent="0.4">
      <c r="A1655" s="113" t="s">
        <v>465</v>
      </c>
      <c r="B1655" s="113" t="s">
        <v>466</v>
      </c>
      <c r="C1655" s="113" t="s">
        <v>466</v>
      </c>
      <c r="D1655" s="112" t="b">
        <f t="shared" si="25"/>
        <v>1</v>
      </c>
      <c r="E1655" s="113" t="s">
        <v>3106</v>
      </c>
      <c r="F1655" s="113" t="s">
        <v>1258</v>
      </c>
      <c r="G1655" s="113" t="s">
        <v>1274</v>
      </c>
      <c r="H1655" s="113" t="s">
        <v>3521</v>
      </c>
      <c r="I1655" s="113" t="s">
        <v>3944</v>
      </c>
      <c r="J1655" s="113" t="s">
        <v>1258</v>
      </c>
      <c r="K1655" s="113" t="s">
        <v>1274</v>
      </c>
      <c r="L1655" s="113" t="s">
        <v>3521</v>
      </c>
      <c r="M1655" s="113" t="s">
        <v>1694</v>
      </c>
      <c r="N1655" s="113" t="s">
        <v>3108</v>
      </c>
      <c r="O1655" s="113" t="s">
        <v>2714</v>
      </c>
      <c r="P1655" s="113" t="s">
        <v>3155</v>
      </c>
      <c r="Q1655" s="113" t="s">
        <v>3106</v>
      </c>
      <c r="R1655" s="113" t="s">
        <v>5826</v>
      </c>
      <c r="S1655" s="114">
        <v>41640</v>
      </c>
      <c r="U1655" s="114">
        <v>41639.040800810202</v>
      </c>
      <c r="V1655" s="113" t="s">
        <v>3946</v>
      </c>
      <c r="W1655" s="113" t="s">
        <v>3947</v>
      </c>
      <c r="X1655" s="112" t="b">
        <v>1</v>
      </c>
    </row>
    <row r="1656" spans="1:25" ht="14.6" hidden="1" x14ac:dyDescent="0.4">
      <c r="A1656" s="113" t="s">
        <v>481</v>
      </c>
      <c r="B1656" s="113" t="s">
        <v>482</v>
      </c>
      <c r="C1656" s="113" t="s">
        <v>482</v>
      </c>
      <c r="D1656" s="112" t="b">
        <f t="shared" si="25"/>
        <v>1</v>
      </c>
      <c r="E1656" s="113" t="s">
        <v>3106</v>
      </c>
      <c r="F1656" s="113" t="s">
        <v>1372</v>
      </c>
      <c r="G1656" s="113" t="s">
        <v>1703</v>
      </c>
      <c r="H1656" s="113" t="s">
        <v>4129</v>
      </c>
      <c r="I1656" s="113" t="s">
        <v>4823</v>
      </c>
      <c r="J1656" s="113" t="s">
        <v>1372</v>
      </c>
      <c r="K1656" s="113" t="s">
        <v>1703</v>
      </c>
      <c r="L1656" s="113" t="s">
        <v>4129</v>
      </c>
      <c r="M1656" s="113" t="s">
        <v>1704</v>
      </c>
      <c r="N1656" s="113" t="s">
        <v>3108</v>
      </c>
      <c r="O1656" s="113" t="s">
        <v>2714</v>
      </c>
      <c r="P1656" s="113" t="s">
        <v>3155</v>
      </c>
      <c r="Q1656" s="113" t="s">
        <v>3106</v>
      </c>
      <c r="R1656" s="113" t="s">
        <v>5827</v>
      </c>
      <c r="S1656" s="114">
        <v>41640</v>
      </c>
      <c r="U1656" s="114">
        <v>41639.040800810202</v>
      </c>
      <c r="V1656" s="113" t="s">
        <v>4825</v>
      </c>
      <c r="W1656" s="113" t="s">
        <v>4826</v>
      </c>
      <c r="X1656" s="112" t="b">
        <v>1</v>
      </c>
    </row>
    <row r="1657" spans="1:25" ht="14.6" hidden="1" x14ac:dyDescent="0.4">
      <c r="A1657" s="113" t="s">
        <v>665</v>
      </c>
      <c r="B1657" s="113" t="s">
        <v>666</v>
      </c>
      <c r="C1657" s="113" t="s">
        <v>666</v>
      </c>
      <c r="D1657" s="112" t="b">
        <f t="shared" si="25"/>
        <v>1</v>
      </c>
      <c r="E1657" s="113" t="s">
        <v>3106</v>
      </c>
      <c r="F1657" s="113" t="s">
        <v>1160</v>
      </c>
      <c r="G1657" s="113" t="s">
        <v>1246</v>
      </c>
      <c r="H1657" s="113" t="s">
        <v>3107</v>
      </c>
      <c r="I1657" s="113" t="s">
        <v>5254</v>
      </c>
      <c r="J1657" s="113" t="s">
        <v>1160</v>
      </c>
      <c r="K1657" s="113" t="s">
        <v>1183</v>
      </c>
      <c r="L1657" s="113" t="s">
        <v>3113</v>
      </c>
      <c r="M1657" s="113" t="s">
        <v>1365</v>
      </c>
      <c r="N1657" s="113" t="s">
        <v>3108</v>
      </c>
      <c r="O1657" s="113" t="s">
        <v>2714</v>
      </c>
      <c r="P1657" s="113" t="s">
        <v>3155</v>
      </c>
      <c r="Q1657" s="113" t="s">
        <v>3106</v>
      </c>
      <c r="R1657" s="113" t="s">
        <v>5828</v>
      </c>
      <c r="S1657" s="114">
        <v>41640</v>
      </c>
      <c r="U1657" s="114">
        <v>41639.040800810202</v>
      </c>
      <c r="V1657" s="113" t="s">
        <v>5256</v>
      </c>
      <c r="W1657" s="113" t="s">
        <v>5257</v>
      </c>
      <c r="X1657" s="112" t="b">
        <v>1</v>
      </c>
    </row>
    <row r="1658" spans="1:25" ht="14.6" hidden="1" x14ac:dyDescent="0.4">
      <c r="A1658" s="113" t="s">
        <v>325</v>
      </c>
      <c r="B1658" s="113" t="s">
        <v>326</v>
      </c>
      <c r="C1658" s="113" t="s">
        <v>326</v>
      </c>
      <c r="D1658" s="112" t="b">
        <f t="shared" si="25"/>
        <v>1</v>
      </c>
      <c r="E1658" s="113" t="s">
        <v>3106</v>
      </c>
      <c r="F1658" s="113" t="s">
        <v>1196</v>
      </c>
      <c r="G1658" s="113" t="s">
        <v>1477</v>
      </c>
      <c r="H1658" s="113" t="s">
        <v>3513</v>
      </c>
      <c r="I1658" s="113" t="s">
        <v>1535</v>
      </c>
      <c r="J1658" s="113" t="s">
        <v>1196</v>
      </c>
      <c r="K1658" s="113" t="s">
        <v>1477</v>
      </c>
      <c r="L1658" s="113" t="s">
        <v>3513</v>
      </c>
      <c r="M1658" s="113" t="s">
        <v>1535</v>
      </c>
      <c r="N1658" s="113" t="s">
        <v>3108</v>
      </c>
      <c r="O1658" s="113" t="s">
        <v>2714</v>
      </c>
      <c r="P1658" s="113" t="s">
        <v>3155</v>
      </c>
      <c r="Q1658" s="113" t="s">
        <v>3106</v>
      </c>
      <c r="R1658" s="113" t="s">
        <v>5829</v>
      </c>
      <c r="S1658" s="114">
        <v>41640</v>
      </c>
      <c r="U1658" s="114">
        <v>41639.040800810202</v>
      </c>
      <c r="V1658" s="113" t="s">
        <v>3541</v>
      </c>
      <c r="W1658" s="113" t="s">
        <v>3542</v>
      </c>
      <c r="X1658" s="112" t="b">
        <v>1</v>
      </c>
    </row>
    <row r="1659" spans="1:25" ht="14.6" hidden="1" x14ac:dyDescent="0.4">
      <c r="A1659" s="113" t="s">
        <v>415</v>
      </c>
      <c r="B1659" s="113" t="s">
        <v>416</v>
      </c>
      <c r="C1659" s="113" t="s">
        <v>3535</v>
      </c>
      <c r="D1659" s="112" t="b">
        <f t="shared" si="25"/>
        <v>0</v>
      </c>
      <c r="E1659" s="113" t="s">
        <v>3106</v>
      </c>
      <c r="F1659" s="113" t="s">
        <v>1367</v>
      </c>
      <c r="G1659" s="113" t="s">
        <v>1456</v>
      </c>
      <c r="H1659" s="113" t="s">
        <v>3215</v>
      </c>
      <c r="I1659" s="113" t="s">
        <v>3536</v>
      </c>
      <c r="J1659" s="113" t="s">
        <v>1367</v>
      </c>
      <c r="K1659" s="113" t="s">
        <v>1456</v>
      </c>
      <c r="L1659" s="113" t="s">
        <v>3215</v>
      </c>
      <c r="M1659" s="113" t="s">
        <v>1624</v>
      </c>
      <c r="N1659" s="113" t="s">
        <v>3108</v>
      </c>
      <c r="O1659" s="113" t="s">
        <v>2714</v>
      </c>
      <c r="P1659" s="113" t="s">
        <v>3155</v>
      </c>
      <c r="Q1659" s="113" t="s">
        <v>3106</v>
      </c>
      <c r="R1659" s="113" t="s">
        <v>5830</v>
      </c>
      <c r="S1659" s="114">
        <v>41640</v>
      </c>
      <c r="U1659" s="114">
        <v>41639.040800810202</v>
      </c>
      <c r="V1659" s="113" t="s">
        <v>3538</v>
      </c>
      <c r="W1659" s="113" t="s">
        <v>3539</v>
      </c>
      <c r="X1659" s="112" t="b">
        <v>1</v>
      </c>
    </row>
    <row r="1660" spans="1:25" ht="14.6" hidden="1" x14ac:dyDescent="0.4">
      <c r="A1660" s="113" t="s">
        <v>277</v>
      </c>
      <c r="B1660" s="113" t="s">
        <v>278</v>
      </c>
      <c r="C1660" s="113" t="s">
        <v>278</v>
      </c>
      <c r="D1660" s="112" t="b">
        <f t="shared" si="25"/>
        <v>1</v>
      </c>
      <c r="E1660" s="113" t="s">
        <v>3106</v>
      </c>
      <c r="F1660" s="113" t="s">
        <v>1452</v>
      </c>
      <c r="G1660" s="113" t="s">
        <v>1453</v>
      </c>
      <c r="H1660" s="113" t="s">
        <v>3143</v>
      </c>
      <c r="I1660" s="113" t="s">
        <v>4859</v>
      </c>
      <c r="J1660" s="113" t="s">
        <v>1452</v>
      </c>
      <c r="K1660" s="113" t="s">
        <v>1453</v>
      </c>
      <c r="L1660" s="113" t="s">
        <v>3143</v>
      </c>
      <c r="M1660" s="113" t="s">
        <v>1486</v>
      </c>
      <c r="N1660" s="113" t="s">
        <v>3108</v>
      </c>
      <c r="O1660" s="113" t="s">
        <v>2714</v>
      </c>
      <c r="P1660" s="113" t="s">
        <v>3155</v>
      </c>
      <c r="Q1660" s="113" t="s">
        <v>3106</v>
      </c>
      <c r="R1660" s="113" t="s">
        <v>5831</v>
      </c>
      <c r="S1660" s="114">
        <v>41640</v>
      </c>
      <c r="U1660" s="114">
        <v>41639.040800810202</v>
      </c>
      <c r="V1660" s="113" t="s">
        <v>4861</v>
      </c>
      <c r="W1660" s="113" t="s">
        <v>4862</v>
      </c>
      <c r="X1660" s="112" t="b">
        <v>1</v>
      </c>
    </row>
    <row r="1661" spans="1:25" ht="14.6" hidden="1" x14ac:dyDescent="0.4">
      <c r="A1661" s="113" t="s">
        <v>461</v>
      </c>
      <c r="B1661" s="113" t="s">
        <v>462</v>
      </c>
      <c r="C1661" s="113" t="s">
        <v>462</v>
      </c>
      <c r="D1661" s="112" t="b">
        <f t="shared" si="25"/>
        <v>1</v>
      </c>
      <c r="E1661" s="113" t="s">
        <v>3106</v>
      </c>
      <c r="F1661" s="113" t="s">
        <v>1452</v>
      </c>
      <c r="G1661" s="113" t="s">
        <v>1691</v>
      </c>
      <c r="H1661" s="113" t="s">
        <v>3509</v>
      </c>
      <c r="I1661" s="113" t="s">
        <v>3510</v>
      </c>
      <c r="J1661" s="113" t="s">
        <v>1452</v>
      </c>
      <c r="K1661" s="113" t="s">
        <v>1691</v>
      </c>
      <c r="L1661" s="113" t="s">
        <v>3509</v>
      </c>
      <c r="M1661" s="113" t="s">
        <v>1692</v>
      </c>
      <c r="N1661" s="113" t="s">
        <v>3108</v>
      </c>
      <c r="O1661" s="113" t="s">
        <v>2714</v>
      </c>
      <c r="P1661" s="113" t="s">
        <v>3155</v>
      </c>
      <c r="Q1661" s="113" t="s">
        <v>3106</v>
      </c>
      <c r="R1661" s="113" t="s">
        <v>5832</v>
      </c>
      <c r="S1661" s="114">
        <v>41640</v>
      </c>
      <c r="U1661" s="114">
        <v>41639.040800810202</v>
      </c>
      <c r="V1661" s="113" t="s">
        <v>3512</v>
      </c>
      <c r="W1661" s="113"/>
      <c r="X1661" s="112" t="b">
        <v>1</v>
      </c>
    </row>
    <row r="1662" spans="1:25" ht="14.6" hidden="1" x14ac:dyDescent="0.4">
      <c r="A1662" s="113" t="s">
        <v>411</v>
      </c>
      <c r="B1662" s="113" t="s">
        <v>412</v>
      </c>
      <c r="C1662" s="113" t="s">
        <v>412</v>
      </c>
      <c r="D1662" s="112" t="b">
        <f t="shared" si="25"/>
        <v>1</v>
      </c>
      <c r="E1662" s="113" t="s">
        <v>3106</v>
      </c>
      <c r="F1662" s="113" t="s">
        <v>1452</v>
      </c>
      <c r="G1662" s="113" t="s">
        <v>1615</v>
      </c>
      <c r="H1662" s="113" t="s">
        <v>3872</v>
      </c>
      <c r="I1662" s="113" t="s">
        <v>1617</v>
      </c>
      <c r="J1662" s="113" t="s">
        <v>1452</v>
      </c>
      <c r="K1662" s="113" t="s">
        <v>1615</v>
      </c>
      <c r="L1662" s="113" t="s">
        <v>3872</v>
      </c>
      <c r="M1662" s="113" t="s">
        <v>1617</v>
      </c>
      <c r="N1662" s="113" t="s">
        <v>3108</v>
      </c>
      <c r="O1662" s="113" t="s">
        <v>2714</v>
      </c>
      <c r="P1662" s="113" t="s">
        <v>3155</v>
      </c>
      <c r="Q1662" s="113" t="s">
        <v>3106</v>
      </c>
      <c r="R1662" s="113" t="s">
        <v>5833</v>
      </c>
      <c r="S1662" s="114">
        <v>41640</v>
      </c>
      <c r="U1662" s="114">
        <v>41639.040800810202</v>
      </c>
      <c r="V1662" s="113" t="s">
        <v>3874</v>
      </c>
      <c r="W1662" s="113" t="s">
        <v>3875</v>
      </c>
      <c r="X1662" s="112" t="b">
        <v>1</v>
      </c>
    </row>
    <row r="1663" spans="1:25" ht="14.6" hidden="1" x14ac:dyDescent="0.4">
      <c r="A1663" s="113" t="s">
        <v>345</v>
      </c>
      <c r="B1663" s="113" t="s">
        <v>346</v>
      </c>
      <c r="C1663" s="113" t="s">
        <v>346</v>
      </c>
      <c r="D1663" s="112" t="b">
        <f t="shared" si="25"/>
        <v>1</v>
      </c>
      <c r="E1663" s="113" t="s">
        <v>3106</v>
      </c>
      <c r="F1663" s="113" t="s">
        <v>1372</v>
      </c>
      <c r="G1663" s="113" t="s">
        <v>1459</v>
      </c>
      <c r="H1663" s="113" t="s">
        <v>3288</v>
      </c>
      <c r="I1663" s="113" t="s">
        <v>1555</v>
      </c>
      <c r="J1663" s="113" t="s">
        <v>1372</v>
      </c>
      <c r="K1663" s="113" t="s">
        <v>1459</v>
      </c>
      <c r="L1663" s="113" t="s">
        <v>3288</v>
      </c>
      <c r="M1663" s="113" t="s">
        <v>1555</v>
      </c>
      <c r="N1663" s="113" t="s">
        <v>3108</v>
      </c>
      <c r="O1663" s="113" t="s">
        <v>2714</v>
      </c>
      <c r="P1663" s="113" t="s">
        <v>3155</v>
      </c>
      <c r="Q1663" s="113" t="s">
        <v>3106</v>
      </c>
      <c r="R1663" s="113" t="s">
        <v>5834</v>
      </c>
      <c r="S1663" s="114">
        <v>41640</v>
      </c>
      <c r="U1663" s="114">
        <v>41639.040800810202</v>
      </c>
      <c r="V1663" s="113" t="s">
        <v>4794</v>
      </c>
      <c r="W1663" s="113" t="s">
        <v>4795</v>
      </c>
      <c r="X1663" s="112" t="b">
        <v>1</v>
      </c>
    </row>
    <row r="1664" spans="1:25" ht="14.6" hidden="1" x14ac:dyDescent="0.4">
      <c r="A1664" s="113" t="s">
        <v>491</v>
      </c>
      <c r="B1664" s="113" t="s">
        <v>492</v>
      </c>
      <c r="C1664" s="113" t="s">
        <v>492</v>
      </c>
      <c r="D1664" s="112" t="b">
        <f t="shared" si="25"/>
        <v>1</v>
      </c>
      <c r="E1664" s="113" t="s">
        <v>3106</v>
      </c>
      <c r="F1664" s="113" t="s">
        <v>1258</v>
      </c>
      <c r="G1664" s="113" t="s">
        <v>1711</v>
      </c>
      <c r="H1664" s="113" t="s">
        <v>4739</v>
      </c>
      <c r="I1664" s="113" t="s">
        <v>5044</v>
      </c>
      <c r="J1664" s="113" t="s">
        <v>1258</v>
      </c>
      <c r="K1664" s="113" t="s">
        <v>1711</v>
      </c>
      <c r="L1664" s="113" t="s">
        <v>3395</v>
      </c>
      <c r="M1664" s="113" t="s">
        <v>1712</v>
      </c>
      <c r="N1664" s="113" t="s">
        <v>3108</v>
      </c>
      <c r="O1664" s="113" t="s">
        <v>2714</v>
      </c>
      <c r="P1664" s="113" t="s">
        <v>3155</v>
      </c>
      <c r="Q1664" s="113" t="s">
        <v>3106</v>
      </c>
      <c r="R1664" s="113" t="s">
        <v>5835</v>
      </c>
      <c r="S1664" s="114">
        <v>41640</v>
      </c>
      <c r="U1664" s="114">
        <v>41639.040800810202</v>
      </c>
      <c r="V1664" s="113" t="s">
        <v>5046</v>
      </c>
      <c r="W1664" s="113" t="s">
        <v>4858</v>
      </c>
      <c r="X1664" s="112" t="b">
        <v>1</v>
      </c>
    </row>
    <row r="1665" spans="1:25" ht="14.6" hidden="1" x14ac:dyDescent="0.4">
      <c r="A1665" s="113" t="s">
        <v>433</v>
      </c>
      <c r="B1665" s="113" t="s">
        <v>437</v>
      </c>
      <c r="C1665" s="113" t="s">
        <v>437</v>
      </c>
      <c r="D1665" s="112" t="b">
        <f t="shared" si="25"/>
        <v>1</v>
      </c>
      <c r="E1665" s="113" t="s">
        <v>3106</v>
      </c>
      <c r="F1665" s="113" t="s">
        <v>1160</v>
      </c>
      <c r="G1665" s="113" t="s">
        <v>1246</v>
      </c>
      <c r="H1665" s="113" t="s">
        <v>3107</v>
      </c>
      <c r="I1665" s="113" t="s">
        <v>3195</v>
      </c>
      <c r="J1665" s="113" t="s">
        <v>1587</v>
      </c>
      <c r="K1665" s="113" t="s">
        <v>1650</v>
      </c>
      <c r="L1665" s="113" t="s">
        <v>4343</v>
      </c>
      <c r="M1665" s="113" t="s">
        <v>1668</v>
      </c>
      <c r="N1665" s="113" t="s">
        <v>3108</v>
      </c>
      <c r="O1665" s="113" t="s">
        <v>2714</v>
      </c>
      <c r="P1665" s="113" t="s">
        <v>3155</v>
      </c>
      <c r="Q1665" s="113" t="s">
        <v>3106</v>
      </c>
      <c r="R1665" s="113" t="s">
        <v>5836</v>
      </c>
      <c r="S1665" s="114">
        <v>41640</v>
      </c>
      <c r="U1665" s="114">
        <v>41639.040800810202</v>
      </c>
      <c r="V1665" s="113" t="s">
        <v>3198</v>
      </c>
      <c r="W1665" s="113" t="s">
        <v>3199</v>
      </c>
      <c r="X1665" s="112" t="b">
        <v>1</v>
      </c>
      <c r="Y1665" s="117" t="s">
        <v>1054</v>
      </c>
    </row>
    <row r="1666" spans="1:25" ht="14.6" hidden="1" x14ac:dyDescent="0.4">
      <c r="A1666" s="113" t="s">
        <v>433</v>
      </c>
      <c r="B1666" s="113" t="s">
        <v>437</v>
      </c>
      <c r="C1666" s="113" t="s">
        <v>437</v>
      </c>
      <c r="D1666" s="112" t="b">
        <f t="shared" si="25"/>
        <v>1</v>
      </c>
      <c r="E1666" s="113" t="s">
        <v>3106</v>
      </c>
      <c r="F1666" s="113" t="s">
        <v>1160</v>
      </c>
      <c r="G1666" s="113" t="s">
        <v>1246</v>
      </c>
      <c r="H1666" s="113" t="s">
        <v>3107</v>
      </c>
      <c r="I1666" s="113" t="s">
        <v>3195</v>
      </c>
      <c r="J1666" s="113" t="s">
        <v>1196</v>
      </c>
      <c r="K1666" s="113" t="s">
        <v>1675</v>
      </c>
      <c r="L1666" s="113" t="s">
        <v>4345</v>
      </c>
      <c r="M1666" s="113" t="s">
        <v>1676</v>
      </c>
      <c r="N1666" s="113" t="s">
        <v>3108</v>
      </c>
      <c r="O1666" s="113" t="s">
        <v>2714</v>
      </c>
      <c r="P1666" s="113" t="s">
        <v>3155</v>
      </c>
      <c r="Q1666" s="113" t="s">
        <v>3106</v>
      </c>
      <c r="R1666" s="113" t="s">
        <v>5836</v>
      </c>
      <c r="S1666" s="114">
        <v>41640</v>
      </c>
      <c r="U1666" s="114">
        <v>41639.040800810202</v>
      </c>
      <c r="V1666" s="113" t="s">
        <v>3198</v>
      </c>
      <c r="W1666" s="113" t="s">
        <v>3199</v>
      </c>
      <c r="X1666" s="112" t="b">
        <v>1</v>
      </c>
      <c r="Y1666" s="117" t="s">
        <v>1054</v>
      </c>
    </row>
    <row r="1667" spans="1:25" ht="14.6" hidden="1" x14ac:dyDescent="0.4">
      <c r="A1667" s="113" t="s">
        <v>433</v>
      </c>
      <c r="B1667" s="113" t="s">
        <v>437</v>
      </c>
      <c r="C1667" s="113" t="s">
        <v>437</v>
      </c>
      <c r="D1667" s="112" t="b">
        <f t="shared" ref="D1667:D1730" si="26">B1667=C1667</f>
        <v>1</v>
      </c>
      <c r="E1667" s="113" t="s">
        <v>3106</v>
      </c>
      <c r="F1667" s="113" t="s">
        <v>1160</v>
      </c>
      <c r="G1667" s="113" t="s">
        <v>1246</v>
      </c>
      <c r="H1667" s="113" t="s">
        <v>3107</v>
      </c>
      <c r="I1667" s="113" t="s">
        <v>3195</v>
      </c>
      <c r="J1667" s="113" t="s">
        <v>1587</v>
      </c>
      <c r="K1667" s="113" t="s">
        <v>1666</v>
      </c>
      <c r="L1667" s="113" t="s">
        <v>4339</v>
      </c>
      <c r="M1667" s="113" t="s">
        <v>1667</v>
      </c>
      <c r="N1667" s="113" t="s">
        <v>3108</v>
      </c>
      <c r="O1667" s="113" t="s">
        <v>2714</v>
      </c>
      <c r="P1667" s="113" t="s">
        <v>3155</v>
      </c>
      <c r="Q1667" s="113" t="s">
        <v>3106</v>
      </c>
      <c r="R1667" s="113" t="s">
        <v>5836</v>
      </c>
      <c r="S1667" s="114">
        <v>41640</v>
      </c>
      <c r="U1667" s="114">
        <v>41639.040800810202</v>
      </c>
      <c r="V1667" s="113" t="s">
        <v>3198</v>
      </c>
      <c r="W1667" s="113" t="s">
        <v>3199</v>
      </c>
      <c r="X1667" s="112" t="b">
        <v>1</v>
      </c>
      <c r="Y1667" s="112" t="s">
        <v>1054</v>
      </c>
    </row>
    <row r="1668" spans="1:25" ht="14.6" hidden="1" x14ac:dyDescent="0.4">
      <c r="A1668" s="113" t="s">
        <v>433</v>
      </c>
      <c r="B1668" s="113" t="s">
        <v>436</v>
      </c>
      <c r="C1668" s="113" t="s">
        <v>437</v>
      </c>
      <c r="D1668" s="112" t="b">
        <f t="shared" si="26"/>
        <v>0</v>
      </c>
      <c r="E1668" s="113" t="s">
        <v>3106</v>
      </c>
      <c r="F1668" s="113" t="s">
        <v>1160</v>
      </c>
      <c r="G1668" s="113" t="s">
        <v>1246</v>
      </c>
      <c r="H1668" s="113" t="s">
        <v>3107</v>
      </c>
      <c r="I1668" s="113" t="s">
        <v>3195</v>
      </c>
      <c r="J1668" s="113" t="s">
        <v>1196</v>
      </c>
      <c r="K1668" s="113" t="s">
        <v>1620</v>
      </c>
      <c r="L1668" s="113" t="s">
        <v>3729</v>
      </c>
      <c r="M1668" s="113" t="s">
        <v>1659</v>
      </c>
      <c r="N1668" s="113" t="s">
        <v>3108</v>
      </c>
      <c r="O1668" s="113" t="s">
        <v>2714</v>
      </c>
      <c r="P1668" s="113" t="s">
        <v>3155</v>
      </c>
      <c r="Q1668" s="113" t="s">
        <v>3106</v>
      </c>
      <c r="R1668" s="113" t="s">
        <v>5836</v>
      </c>
      <c r="S1668" s="114">
        <v>41640</v>
      </c>
      <c r="U1668" s="114">
        <v>41639.040800810202</v>
      </c>
      <c r="V1668" s="113" t="s">
        <v>3198</v>
      </c>
      <c r="W1668" s="113" t="s">
        <v>3199</v>
      </c>
      <c r="X1668" s="112" t="b">
        <v>1</v>
      </c>
      <c r="Y1668" s="112" t="s">
        <v>1054</v>
      </c>
    </row>
    <row r="1669" spans="1:25" ht="14.6" hidden="1" x14ac:dyDescent="0.4">
      <c r="A1669" s="113" t="s">
        <v>433</v>
      </c>
      <c r="B1669" s="113" t="s">
        <v>434</v>
      </c>
      <c r="C1669" s="113" t="s">
        <v>437</v>
      </c>
      <c r="D1669" s="112" t="b">
        <f t="shared" si="26"/>
        <v>0</v>
      </c>
      <c r="E1669" s="113" t="s">
        <v>3106</v>
      </c>
      <c r="F1669" s="113" t="s">
        <v>1160</v>
      </c>
      <c r="G1669" s="113" t="s">
        <v>1246</v>
      </c>
      <c r="H1669" s="113" t="s">
        <v>3107</v>
      </c>
      <c r="I1669" s="113" t="s">
        <v>3195</v>
      </c>
      <c r="J1669" s="113" t="s">
        <v>1591</v>
      </c>
      <c r="K1669" s="113" t="s">
        <v>1655</v>
      </c>
      <c r="L1669" s="113" t="s">
        <v>4817</v>
      </c>
      <c r="M1669" s="113" t="s">
        <v>1656</v>
      </c>
      <c r="N1669" s="113" t="s">
        <v>3108</v>
      </c>
      <c r="O1669" s="113" t="s">
        <v>2714</v>
      </c>
      <c r="P1669" s="113" t="s">
        <v>3155</v>
      </c>
      <c r="Q1669" s="113" t="s">
        <v>3106</v>
      </c>
      <c r="R1669" s="113" t="s">
        <v>5836</v>
      </c>
      <c r="S1669" s="114">
        <v>41640</v>
      </c>
      <c r="U1669" s="114">
        <v>41639.040800810202</v>
      </c>
      <c r="V1669" s="113" t="s">
        <v>3198</v>
      </c>
      <c r="W1669" s="113" t="s">
        <v>3199</v>
      </c>
      <c r="X1669" s="112" t="b">
        <v>1</v>
      </c>
      <c r="Y1669" s="112" t="s">
        <v>1054</v>
      </c>
    </row>
    <row r="1670" spans="1:25" ht="14.6" hidden="1" x14ac:dyDescent="0.4">
      <c r="A1670" s="113" t="s">
        <v>433</v>
      </c>
      <c r="B1670" s="113" t="s">
        <v>437</v>
      </c>
      <c r="C1670" s="113" t="s">
        <v>437</v>
      </c>
      <c r="D1670" s="112" t="b">
        <f t="shared" si="26"/>
        <v>1</v>
      </c>
      <c r="E1670" s="113" t="s">
        <v>3106</v>
      </c>
      <c r="F1670" s="113" t="s">
        <v>1160</v>
      </c>
      <c r="G1670" s="113" t="s">
        <v>1246</v>
      </c>
      <c r="H1670" s="113" t="s">
        <v>3107</v>
      </c>
      <c r="I1670" s="113" t="s">
        <v>3195</v>
      </c>
      <c r="J1670" s="113" t="s">
        <v>1652</v>
      </c>
      <c r="K1670" s="113" t="s">
        <v>1671</v>
      </c>
      <c r="L1670" s="113" t="s">
        <v>4290</v>
      </c>
      <c r="M1670" s="113" t="s">
        <v>1672</v>
      </c>
      <c r="N1670" s="113" t="s">
        <v>3108</v>
      </c>
      <c r="O1670" s="113" t="s">
        <v>2714</v>
      </c>
      <c r="P1670" s="113" t="s">
        <v>3155</v>
      </c>
      <c r="Q1670" s="113" t="s">
        <v>3106</v>
      </c>
      <c r="R1670" s="113" t="s">
        <v>5836</v>
      </c>
      <c r="S1670" s="114">
        <v>41640</v>
      </c>
      <c r="U1670" s="114">
        <v>41639.040800810202</v>
      </c>
      <c r="V1670" s="113" t="s">
        <v>3198</v>
      </c>
      <c r="W1670" s="113" t="s">
        <v>3199</v>
      </c>
      <c r="X1670" s="112" t="b">
        <v>1</v>
      </c>
      <c r="Y1670" s="112" t="s">
        <v>1054</v>
      </c>
    </row>
    <row r="1671" spans="1:25" ht="14.6" hidden="1" x14ac:dyDescent="0.4">
      <c r="A1671" s="113" t="s">
        <v>433</v>
      </c>
      <c r="B1671" s="113" t="s">
        <v>437</v>
      </c>
      <c r="C1671" s="113" t="s">
        <v>437</v>
      </c>
      <c r="D1671" s="112" t="b">
        <f t="shared" si="26"/>
        <v>1</v>
      </c>
      <c r="E1671" s="113" t="s">
        <v>3106</v>
      </c>
      <c r="F1671" s="113" t="s">
        <v>1160</v>
      </c>
      <c r="G1671" s="113" t="s">
        <v>1246</v>
      </c>
      <c r="H1671" s="113" t="s">
        <v>3107</v>
      </c>
      <c r="I1671" s="113" t="s">
        <v>3195</v>
      </c>
      <c r="J1671" s="113" t="s">
        <v>1652</v>
      </c>
      <c r="K1671" s="113" t="s">
        <v>1673</v>
      </c>
      <c r="L1671" s="113" t="s">
        <v>4288</v>
      </c>
      <c r="M1671" s="113" t="s">
        <v>1674</v>
      </c>
      <c r="N1671" s="113" t="s">
        <v>3108</v>
      </c>
      <c r="O1671" s="113" t="s">
        <v>2714</v>
      </c>
      <c r="P1671" s="113" t="s">
        <v>3155</v>
      </c>
      <c r="Q1671" s="113" t="s">
        <v>3106</v>
      </c>
      <c r="R1671" s="113" t="s">
        <v>5836</v>
      </c>
      <c r="S1671" s="114">
        <v>41640</v>
      </c>
      <c r="U1671" s="114">
        <v>41639.040800810202</v>
      </c>
      <c r="V1671" s="113" t="s">
        <v>3198</v>
      </c>
      <c r="W1671" s="113" t="s">
        <v>3199</v>
      </c>
      <c r="X1671" s="112" t="b">
        <v>1</v>
      </c>
      <c r="Y1671" s="112" t="s">
        <v>1054</v>
      </c>
    </row>
    <row r="1672" spans="1:25" ht="14.6" hidden="1" x14ac:dyDescent="0.4">
      <c r="A1672" s="113" t="s">
        <v>433</v>
      </c>
      <c r="B1672" s="113" t="s">
        <v>437</v>
      </c>
      <c r="C1672" s="113" t="s">
        <v>437</v>
      </c>
      <c r="D1672" s="112" t="b">
        <f t="shared" si="26"/>
        <v>1</v>
      </c>
      <c r="E1672" s="113" t="s">
        <v>3106</v>
      </c>
      <c r="F1672" s="113" t="s">
        <v>1160</v>
      </c>
      <c r="G1672" s="113" t="s">
        <v>1246</v>
      </c>
      <c r="H1672" s="113" t="s">
        <v>3107</v>
      </c>
      <c r="I1672" s="113" t="s">
        <v>3195</v>
      </c>
      <c r="J1672" s="113" t="s">
        <v>1258</v>
      </c>
      <c r="K1672" s="113" t="s">
        <v>1982</v>
      </c>
      <c r="L1672" s="113" t="s">
        <v>4216</v>
      </c>
      <c r="M1672" s="113" t="s">
        <v>4398</v>
      </c>
      <c r="N1672" s="113" t="s">
        <v>3108</v>
      </c>
      <c r="O1672" s="113" t="s">
        <v>2714</v>
      </c>
      <c r="P1672" s="113" t="s">
        <v>3155</v>
      </c>
      <c r="Q1672" s="113" t="s">
        <v>3106</v>
      </c>
      <c r="R1672" s="113" t="s">
        <v>5836</v>
      </c>
      <c r="S1672" s="114">
        <v>41640</v>
      </c>
      <c r="U1672" s="114">
        <v>41639.040800810202</v>
      </c>
      <c r="V1672" s="113" t="s">
        <v>3198</v>
      </c>
      <c r="W1672" s="113" t="s">
        <v>3199</v>
      </c>
      <c r="X1672" s="112" t="b">
        <v>1</v>
      </c>
      <c r="Y1672" s="112" t="s">
        <v>1054</v>
      </c>
    </row>
    <row r="1673" spans="1:25" ht="14.6" hidden="1" x14ac:dyDescent="0.4">
      <c r="A1673" s="113" t="s">
        <v>433</v>
      </c>
      <c r="B1673" s="113" t="s">
        <v>434</v>
      </c>
      <c r="C1673" s="113" t="s">
        <v>437</v>
      </c>
      <c r="D1673" s="112" t="b">
        <f t="shared" si="26"/>
        <v>0</v>
      </c>
      <c r="E1673" s="113" t="s">
        <v>3106</v>
      </c>
      <c r="F1673" s="113" t="s">
        <v>1160</v>
      </c>
      <c r="G1673" s="113" t="s">
        <v>1246</v>
      </c>
      <c r="H1673" s="113" t="s">
        <v>3107</v>
      </c>
      <c r="I1673" s="113" t="s">
        <v>3195</v>
      </c>
      <c r="J1673" s="113" t="s">
        <v>1652</v>
      </c>
      <c r="K1673" s="113" t="s">
        <v>1653</v>
      </c>
      <c r="L1673" s="113" t="s">
        <v>4289</v>
      </c>
      <c r="M1673" s="113" t="s">
        <v>1654</v>
      </c>
      <c r="N1673" s="113" t="s">
        <v>3108</v>
      </c>
      <c r="O1673" s="113" t="s">
        <v>2714</v>
      </c>
      <c r="P1673" s="113" t="s">
        <v>3155</v>
      </c>
      <c r="Q1673" s="113" t="s">
        <v>3106</v>
      </c>
      <c r="R1673" s="113" t="s">
        <v>5836</v>
      </c>
      <c r="S1673" s="114">
        <v>41640</v>
      </c>
      <c r="U1673" s="114">
        <v>41639.040800810202</v>
      </c>
      <c r="V1673" s="113" t="s">
        <v>3198</v>
      </c>
      <c r="W1673" s="113" t="s">
        <v>3199</v>
      </c>
      <c r="X1673" s="112" t="b">
        <v>1</v>
      </c>
      <c r="Y1673" s="117" t="s">
        <v>1054</v>
      </c>
    </row>
    <row r="1674" spans="1:25" ht="14.6" hidden="1" x14ac:dyDescent="0.4">
      <c r="A1674" s="113" t="s">
        <v>433</v>
      </c>
      <c r="B1674" s="113" t="s">
        <v>434</v>
      </c>
      <c r="C1674" s="113" t="s">
        <v>437</v>
      </c>
      <c r="D1674" s="112" t="b">
        <f t="shared" si="26"/>
        <v>0</v>
      </c>
      <c r="E1674" s="113" t="s">
        <v>3106</v>
      </c>
      <c r="F1674" s="113" t="s">
        <v>1160</v>
      </c>
      <c r="G1674" s="113" t="s">
        <v>1246</v>
      </c>
      <c r="H1674" s="113" t="s">
        <v>3107</v>
      </c>
      <c r="I1674" s="113" t="s">
        <v>3195</v>
      </c>
      <c r="J1674" s="113" t="s">
        <v>1587</v>
      </c>
      <c r="K1674" s="113" t="s">
        <v>1650</v>
      </c>
      <c r="L1674" s="113" t="s">
        <v>4818</v>
      </c>
      <c r="M1674" s="113" t="s">
        <v>1651</v>
      </c>
      <c r="N1674" s="113" t="s">
        <v>3108</v>
      </c>
      <c r="O1674" s="113" t="s">
        <v>2714</v>
      </c>
      <c r="P1674" s="113" t="s">
        <v>3155</v>
      </c>
      <c r="Q1674" s="113" t="s">
        <v>3106</v>
      </c>
      <c r="R1674" s="113" t="s">
        <v>5836</v>
      </c>
      <c r="S1674" s="114">
        <v>41640</v>
      </c>
      <c r="U1674" s="114">
        <v>41639.040800810202</v>
      </c>
      <c r="V1674" s="113" t="s">
        <v>3198</v>
      </c>
      <c r="W1674" s="113" t="s">
        <v>3199</v>
      </c>
      <c r="X1674" s="112" t="b">
        <v>1</v>
      </c>
      <c r="Y1674" s="112" t="s">
        <v>1109</v>
      </c>
    </row>
    <row r="1675" spans="1:25" ht="14.6" hidden="1" x14ac:dyDescent="0.4">
      <c r="A1675" s="113" t="s">
        <v>433</v>
      </c>
      <c r="B1675" s="113" t="s">
        <v>438</v>
      </c>
      <c r="C1675" s="113" t="s">
        <v>437</v>
      </c>
      <c r="D1675" s="112" t="b">
        <f t="shared" si="26"/>
        <v>0</v>
      </c>
      <c r="E1675" s="113" t="s">
        <v>3106</v>
      </c>
      <c r="F1675" s="113" t="s">
        <v>1160</v>
      </c>
      <c r="G1675" s="113" t="s">
        <v>1246</v>
      </c>
      <c r="H1675" s="113" t="s">
        <v>3107</v>
      </c>
      <c r="I1675" s="113" t="s">
        <v>3195</v>
      </c>
      <c r="J1675" s="113" t="s">
        <v>1452</v>
      </c>
      <c r="K1675" s="113" t="s">
        <v>1661</v>
      </c>
      <c r="L1675" s="113" t="s">
        <v>4399</v>
      </c>
      <c r="M1675" s="113" t="s">
        <v>1677</v>
      </c>
      <c r="N1675" s="113" t="s">
        <v>3108</v>
      </c>
      <c r="O1675" s="113" t="s">
        <v>2714</v>
      </c>
      <c r="P1675" s="113" t="s">
        <v>3155</v>
      </c>
      <c r="Q1675" s="113" t="s">
        <v>3106</v>
      </c>
      <c r="R1675" s="113" t="s">
        <v>5836</v>
      </c>
      <c r="S1675" s="114">
        <v>41640</v>
      </c>
      <c r="U1675" s="114">
        <v>41639.040800810202</v>
      </c>
      <c r="V1675" s="113" t="s">
        <v>3198</v>
      </c>
      <c r="W1675" s="113" t="s">
        <v>3199</v>
      </c>
      <c r="X1675" s="112" t="b">
        <v>1</v>
      </c>
      <c r="Y1675" s="112" t="s">
        <v>1109</v>
      </c>
    </row>
    <row r="1676" spans="1:25" ht="14.6" hidden="1" x14ac:dyDescent="0.4">
      <c r="A1676" s="113" t="s">
        <v>433</v>
      </c>
      <c r="B1676" s="113" t="s">
        <v>437</v>
      </c>
      <c r="C1676" s="113" t="s">
        <v>437</v>
      </c>
      <c r="D1676" s="112" t="b">
        <f t="shared" si="26"/>
        <v>1</v>
      </c>
      <c r="E1676" s="113" t="s">
        <v>3106</v>
      </c>
      <c r="F1676" s="113" t="s">
        <v>1160</v>
      </c>
      <c r="G1676" s="113" t="s">
        <v>1246</v>
      </c>
      <c r="H1676" s="113" t="s">
        <v>3107</v>
      </c>
      <c r="I1676" s="113" t="s">
        <v>3195</v>
      </c>
      <c r="J1676" s="113" t="s">
        <v>1452</v>
      </c>
      <c r="K1676" s="113" t="s">
        <v>1661</v>
      </c>
      <c r="L1676" s="113" t="s">
        <v>4400</v>
      </c>
      <c r="M1676" s="113" t="s">
        <v>1662</v>
      </c>
      <c r="N1676" s="113" t="s">
        <v>3108</v>
      </c>
      <c r="O1676" s="113" t="s">
        <v>2714</v>
      </c>
      <c r="P1676" s="113" t="s">
        <v>3155</v>
      </c>
      <c r="Q1676" s="113" t="s">
        <v>3106</v>
      </c>
      <c r="R1676" s="113" t="s">
        <v>5836</v>
      </c>
      <c r="S1676" s="114">
        <v>41640</v>
      </c>
      <c r="U1676" s="114">
        <v>41639.040800810202</v>
      </c>
      <c r="V1676" s="113" t="s">
        <v>3198</v>
      </c>
      <c r="W1676" s="113" t="s">
        <v>3199</v>
      </c>
      <c r="X1676" s="112" t="b">
        <v>1</v>
      </c>
      <c r="Y1676" s="117" t="s">
        <v>1054</v>
      </c>
    </row>
    <row r="1677" spans="1:25" ht="14.6" hidden="1" x14ac:dyDescent="0.4">
      <c r="A1677" s="113" t="s">
        <v>433</v>
      </c>
      <c r="B1677" s="113" t="s">
        <v>437</v>
      </c>
      <c r="C1677" s="113" t="s">
        <v>437</v>
      </c>
      <c r="D1677" s="112" t="b">
        <f t="shared" si="26"/>
        <v>1</v>
      </c>
      <c r="E1677" s="113" t="s">
        <v>3106</v>
      </c>
      <c r="F1677" s="113" t="s">
        <v>1160</v>
      </c>
      <c r="G1677" s="113" t="s">
        <v>1246</v>
      </c>
      <c r="H1677" s="113" t="s">
        <v>3107</v>
      </c>
      <c r="I1677" s="113" t="s">
        <v>3195</v>
      </c>
      <c r="J1677" s="113" t="s">
        <v>1652</v>
      </c>
      <c r="K1677" s="113" t="s">
        <v>1669</v>
      </c>
      <c r="L1677" s="113" t="s">
        <v>4404</v>
      </c>
      <c r="M1677" s="113" t="s">
        <v>1670</v>
      </c>
      <c r="N1677" s="113" t="s">
        <v>3108</v>
      </c>
      <c r="O1677" s="113" t="s">
        <v>2714</v>
      </c>
      <c r="P1677" s="113" t="s">
        <v>3155</v>
      </c>
      <c r="Q1677" s="113" t="s">
        <v>3106</v>
      </c>
      <c r="R1677" s="113" t="s">
        <v>5836</v>
      </c>
      <c r="S1677" s="114">
        <v>41640</v>
      </c>
      <c r="U1677" s="114">
        <v>41639.040800810202</v>
      </c>
      <c r="V1677" s="113" t="s">
        <v>3198</v>
      </c>
      <c r="W1677" s="113" t="s">
        <v>3199</v>
      </c>
      <c r="X1677" s="112" t="b">
        <v>1</v>
      </c>
      <c r="Y1677" s="117" t="s">
        <v>1054</v>
      </c>
    </row>
    <row r="1678" spans="1:25" ht="14.6" hidden="1" x14ac:dyDescent="0.4">
      <c r="A1678" s="113" t="s">
        <v>433</v>
      </c>
      <c r="B1678" s="113" t="s">
        <v>437</v>
      </c>
      <c r="C1678" s="113" t="s">
        <v>437</v>
      </c>
      <c r="D1678" s="112" t="b">
        <f t="shared" si="26"/>
        <v>1</v>
      </c>
      <c r="E1678" s="113" t="s">
        <v>3106</v>
      </c>
      <c r="F1678" s="113" t="s">
        <v>1160</v>
      </c>
      <c r="G1678" s="113" t="s">
        <v>1246</v>
      </c>
      <c r="H1678" s="113" t="s">
        <v>3107</v>
      </c>
      <c r="I1678" s="113" t="s">
        <v>3195</v>
      </c>
      <c r="J1678" s="113" t="s">
        <v>1591</v>
      </c>
      <c r="K1678" s="113" t="s">
        <v>1851</v>
      </c>
      <c r="L1678" s="113" t="s">
        <v>3460</v>
      </c>
      <c r="M1678" s="113" t="s">
        <v>4403</v>
      </c>
      <c r="N1678" s="113" t="s">
        <v>3108</v>
      </c>
      <c r="O1678" s="113" t="s">
        <v>2714</v>
      </c>
      <c r="P1678" s="113" t="s">
        <v>3155</v>
      </c>
      <c r="Q1678" s="113" t="s">
        <v>3106</v>
      </c>
      <c r="R1678" s="113" t="s">
        <v>5836</v>
      </c>
      <c r="S1678" s="114">
        <v>41640</v>
      </c>
      <c r="U1678" s="114">
        <v>41639.040800810202</v>
      </c>
      <c r="V1678" s="113" t="s">
        <v>3198</v>
      </c>
      <c r="W1678" s="113" t="s">
        <v>3199</v>
      </c>
      <c r="X1678" s="112" t="b">
        <v>1</v>
      </c>
      <c r="Y1678" s="117" t="s">
        <v>1054</v>
      </c>
    </row>
    <row r="1679" spans="1:25" ht="14.6" hidden="1" x14ac:dyDescent="0.4">
      <c r="A1679" s="113" t="s">
        <v>433</v>
      </c>
      <c r="B1679" s="113" t="s">
        <v>437</v>
      </c>
      <c r="C1679" s="113" t="s">
        <v>437</v>
      </c>
      <c r="D1679" s="112" t="b">
        <f t="shared" si="26"/>
        <v>1</v>
      </c>
      <c r="E1679" s="113" t="s">
        <v>3106</v>
      </c>
      <c r="F1679" s="113" t="s">
        <v>1160</v>
      </c>
      <c r="G1679" s="113" t="s">
        <v>1246</v>
      </c>
      <c r="H1679" s="113" t="s">
        <v>3107</v>
      </c>
      <c r="I1679" s="113" t="s">
        <v>3195</v>
      </c>
      <c r="J1679" s="113" t="s">
        <v>1372</v>
      </c>
      <c r="K1679" s="113" t="s">
        <v>1703</v>
      </c>
      <c r="L1679" s="113" t="s">
        <v>4129</v>
      </c>
      <c r="M1679" s="113" t="s">
        <v>4401</v>
      </c>
      <c r="N1679" s="113" t="s">
        <v>3108</v>
      </c>
      <c r="O1679" s="113" t="s">
        <v>2714</v>
      </c>
      <c r="P1679" s="113" t="s">
        <v>3155</v>
      </c>
      <c r="Q1679" s="113" t="s">
        <v>3106</v>
      </c>
      <c r="R1679" s="113" t="s">
        <v>5836</v>
      </c>
      <c r="S1679" s="114">
        <v>41640</v>
      </c>
      <c r="U1679" s="114">
        <v>41639.040800810202</v>
      </c>
      <c r="V1679" s="113" t="s">
        <v>3198</v>
      </c>
      <c r="W1679" s="113" t="s">
        <v>3199</v>
      </c>
      <c r="X1679" s="112" t="b">
        <v>1</v>
      </c>
      <c r="Y1679" s="112" t="s">
        <v>1054</v>
      </c>
    </row>
    <row r="1680" spans="1:25" ht="14.6" hidden="1" x14ac:dyDescent="0.4">
      <c r="A1680" s="113" t="s">
        <v>433</v>
      </c>
      <c r="B1680" s="113" t="s">
        <v>437</v>
      </c>
      <c r="C1680" s="113" t="s">
        <v>437</v>
      </c>
      <c r="D1680" s="112" t="b">
        <f t="shared" si="26"/>
        <v>1</v>
      </c>
      <c r="E1680" s="113" t="s">
        <v>3106</v>
      </c>
      <c r="F1680" s="113" t="s">
        <v>1160</v>
      </c>
      <c r="G1680" s="113" t="s">
        <v>1246</v>
      </c>
      <c r="H1680" s="113" t="s">
        <v>3107</v>
      </c>
      <c r="I1680" s="113" t="s">
        <v>3195</v>
      </c>
      <c r="J1680" s="113" t="s">
        <v>1639</v>
      </c>
      <c r="K1680" s="113" t="s">
        <v>1640</v>
      </c>
      <c r="L1680" s="113" t="s">
        <v>3794</v>
      </c>
      <c r="M1680" s="113" t="s">
        <v>1660</v>
      </c>
      <c r="N1680" s="113" t="s">
        <v>3108</v>
      </c>
      <c r="O1680" s="113" t="s">
        <v>2714</v>
      </c>
      <c r="P1680" s="113" t="s">
        <v>3155</v>
      </c>
      <c r="Q1680" s="113" t="s">
        <v>3106</v>
      </c>
      <c r="R1680" s="113" t="s">
        <v>5836</v>
      </c>
      <c r="S1680" s="114">
        <v>41640</v>
      </c>
      <c r="U1680" s="114">
        <v>41639.040800810202</v>
      </c>
      <c r="V1680" s="113" t="s">
        <v>3198</v>
      </c>
      <c r="W1680" s="113" t="s">
        <v>3199</v>
      </c>
      <c r="X1680" s="112" t="b">
        <v>1</v>
      </c>
      <c r="Y1680" s="117" t="s">
        <v>1054</v>
      </c>
    </row>
    <row r="1681" spans="1:25" ht="14.6" hidden="1" x14ac:dyDescent="0.4">
      <c r="A1681" s="113" t="s">
        <v>433</v>
      </c>
      <c r="B1681" s="113" t="s">
        <v>437</v>
      </c>
      <c r="C1681" s="113" t="s">
        <v>437</v>
      </c>
      <c r="D1681" s="112" t="b">
        <f t="shared" si="26"/>
        <v>1</v>
      </c>
      <c r="E1681" s="113" t="s">
        <v>3106</v>
      </c>
      <c r="F1681" s="113" t="s">
        <v>1160</v>
      </c>
      <c r="G1681" s="113" t="s">
        <v>1246</v>
      </c>
      <c r="H1681" s="113" t="s">
        <v>3107</v>
      </c>
      <c r="I1681" s="113" t="s">
        <v>3195</v>
      </c>
      <c r="J1681" s="113" t="s">
        <v>1452</v>
      </c>
      <c r="K1681" s="113" t="s">
        <v>2003</v>
      </c>
      <c r="L1681" s="113" t="s">
        <v>3817</v>
      </c>
      <c r="M1681" s="113" t="s">
        <v>3818</v>
      </c>
      <c r="N1681" s="113" t="s">
        <v>3108</v>
      </c>
      <c r="O1681" s="113" t="s">
        <v>2714</v>
      </c>
      <c r="P1681" s="113" t="s">
        <v>3155</v>
      </c>
      <c r="Q1681" s="113" t="s">
        <v>3106</v>
      </c>
      <c r="R1681" s="113" t="s">
        <v>5836</v>
      </c>
      <c r="S1681" s="114">
        <v>41640</v>
      </c>
      <c r="U1681" s="114">
        <v>41639.040800810202</v>
      </c>
      <c r="V1681" s="113" t="s">
        <v>3198</v>
      </c>
      <c r="W1681" s="113" t="s">
        <v>3199</v>
      </c>
      <c r="X1681" s="112" t="b">
        <v>1</v>
      </c>
      <c r="Y1681" s="117" t="s">
        <v>1054</v>
      </c>
    </row>
    <row r="1682" spans="1:25" ht="14.6" hidden="1" x14ac:dyDescent="0.4">
      <c r="A1682" s="113" t="s">
        <v>433</v>
      </c>
      <c r="B1682" s="113" t="s">
        <v>437</v>
      </c>
      <c r="C1682" s="113" t="s">
        <v>437</v>
      </c>
      <c r="D1682" s="112" t="b">
        <f t="shared" si="26"/>
        <v>1</v>
      </c>
      <c r="E1682" s="113" t="s">
        <v>3106</v>
      </c>
      <c r="F1682" s="113" t="s">
        <v>1160</v>
      </c>
      <c r="G1682" s="113" t="s">
        <v>1246</v>
      </c>
      <c r="H1682" s="113" t="s">
        <v>3107</v>
      </c>
      <c r="I1682" s="113" t="s">
        <v>3195</v>
      </c>
      <c r="J1682" s="113" t="s">
        <v>1639</v>
      </c>
      <c r="K1682" s="113" t="s">
        <v>1705</v>
      </c>
      <c r="L1682" s="113" t="s">
        <v>3815</v>
      </c>
      <c r="M1682" s="113" t="s">
        <v>3816</v>
      </c>
      <c r="N1682" s="113" t="s">
        <v>3108</v>
      </c>
      <c r="O1682" s="113" t="s">
        <v>2714</v>
      </c>
      <c r="P1682" s="113" t="s">
        <v>3155</v>
      </c>
      <c r="Q1682" s="113" t="s">
        <v>3106</v>
      </c>
      <c r="R1682" s="113" t="s">
        <v>5836</v>
      </c>
      <c r="S1682" s="114">
        <v>41640</v>
      </c>
      <c r="U1682" s="114">
        <v>41639.040800810202</v>
      </c>
      <c r="V1682" s="113" t="s">
        <v>3198</v>
      </c>
      <c r="W1682" s="113" t="s">
        <v>3199</v>
      </c>
      <c r="X1682" s="112" t="b">
        <v>1</v>
      </c>
      <c r="Y1682" s="112" t="s">
        <v>1054</v>
      </c>
    </row>
    <row r="1683" spans="1:25" ht="14.6" hidden="1" x14ac:dyDescent="0.4">
      <c r="A1683" s="113" t="s">
        <v>433</v>
      </c>
      <c r="B1683" s="113" t="s">
        <v>437</v>
      </c>
      <c r="C1683" s="113" t="s">
        <v>437</v>
      </c>
      <c r="D1683" s="112" t="b">
        <f t="shared" si="26"/>
        <v>1</v>
      </c>
      <c r="E1683" s="113" t="s">
        <v>3106</v>
      </c>
      <c r="F1683" s="113" t="s">
        <v>1160</v>
      </c>
      <c r="G1683" s="113" t="s">
        <v>1246</v>
      </c>
      <c r="H1683" s="113" t="s">
        <v>3107</v>
      </c>
      <c r="I1683" s="113" t="s">
        <v>3195</v>
      </c>
      <c r="J1683" s="113" t="s">
        <v>1367</v>
      </c>
      <c r="K1683" s="113" t="s">
        <v>1663</v>
      </c>
      <c r="L1683" s="113" t="s">
        <v>3819</v>
      </c>
      <c r="M1683" s="113" t="s">
        <v>1664</v>
      </c>
      <c r="N1683" s="113" t="s">
        <v>3108</v>
      </c>
      <c r="O1683" s="113" t="s">
        <v>2714</v>
      </c>
      <c r="P1683" s="113" t="s">
        <v>3155</v>
      </c>
      <c r="Q1683" s="113" t="s">
        <v>3106</v>
      </c>
      <c r="R1683" s="113" t="s">
        <v>5836</v>
      </c>
      <c r="S1683" s="114">
        <v>41640</v>
      </c>
      <c r="U1683" s="114">
        <v>41639.040800810202</v>
      </c>
      <c r="V1683" s="113" t="s">
        <v>3198</v>
      </c>
      <c r="W1683" s="113" t="s">
        <v>3199</v>
      </c>
      <c r="X1683" s="112" t="b">
        <v>1</v>
      </c>
      <c r="Y1683" s="112" t="s">
        <v>1054</v>
      </c>
    </row>
    <row r="1684" spans="1:25" ht="14.6" hidden="1" x14ac:dyDescent="0.4">
      <c r="A1684" s="113" t="s">
        <v>391</v>
      </c>
      <c r="B1684" s="113" t="s">
        <v>392</v>
      </c>
      <c r="C1684" s="113" t="s">
        <v>392</v>
      </c>
      <c r="D1684" s="112" t="b">
        <f t="shared" si="26"/>
        <v>1</v>
      </c>
      <c r="E1684" s="113" t="s">
        <v>3106</v>
      </c>
      <c r="F1684" s="113" t="s">
        <v>1196</v>
      </c>
      <c r="G1684" s="113" t="s">
        <v>1595</v>
      </c>
      <c r="H1684" s="113" t="s">
        <v>3515</v>
      </c>
      <c r="I1684" s="113" t="s">
        <v>1599</v>
      </c>
      <c r="J1684" s="113" t="s">
        <v>1196</v>
      </c>
      <c r="K1684" s="113" t="s">
        <v>1595</v>
      </c>
      <c r="L1684" s="113" t="s">
        <v>3515</v>
      </c>
      <c r="M1684" s="113" t="s">
        <v>1599</v>
      </c>
      <c r="N1684" s="113" t="s">
        <v>3108</v>
      </c>
      <c r="O1684" s="113" t="s">
        <v>2714</v>
      </c>
      <c r="P1684" s="113" t="s">
        <v>3155</v>
      </c>
      <c r="Q1684" s="113" t="s">
        <v>3106</v>
      </c>
      <c r="R1684" s="113" t="s">
        <v>5837</v>
      </c>
      <c r="S1684" s="114">
        <v>41640</v>
      </c>
      <c r="U1684" s="114">
        <v>41639.040800810202</v>
      </c>
      <c r="V1684" s="113" t="s">
        <v>3517</v>
      </c>
      <c r="W1684" s="113" t="s">
        <v>3518</v>
      </c>
      <c r="X1684" s="112" t="b">
        <v>1</v>
      </c>
    </row>
    <row r="1685" spans="1:25" ht="14.6" hidden="1" x14ac:dyDescent="0.4">
      <c r="A1685" s="113" t="s">
        <v>357</v>
      </c>
      <c r="B1685" s="113" t="s">
        <v>358</v>
      </c>
      <c r="C1685" s="113" t="s">
        <v>358</v>
      </c>
      <c r="D1685" s="112" t="b">
        <f t="shared" si="26"/>
        <v>1</v>
      </c>
      <c r="E1685" s="113" t="s">
        <v>3106</v>
      </c>
      <c r="F1685" s="113" t="s">
        <v>1258</v>
      </c>
      <c r="G1685" s="113" t="s">
        <v>1338</v>
      </c>
      <c r="H1685" s="113" t="s">
        <v>3377</v>
      </c>
      <c r="I1685" s="113" t="s">
        <v>1564</v>
      </c>
      <c r="J1685" s="113" t="s">
        <v>1258</v>
      </c>
      <c r="K1685" s="113" t="s">
        <v>1338</v>
      </c>
      <c r="L1685" s="113" t="s">
        <v>3377</v>
      </c>
      <c r="M1685" s="113" t="s">
        <v>1564</v>
      </c>
      <c r="N1685" s="113" t="s">
        <v>3108</v>
      </c>
      <c r="O1685" s="113" t="s">
        <v>2714</v>
      </c>
      <c r="P1685" s="113" t="s">
        <v>3155</v>
      </c>
      <c r="Q1685" s="113" t="s">
        <v>3106</v>
      </c>
      <c r="R1685" s="113" t="s">
        <v>5838</v>
      </c>
      <c r="S1685" s="114">
        <v>41640</v>
      </c>
      <c r="U1685" s="114">
        <v>41639.040800810202</v>
      </c>
      <c r="V1685" s="113" t="s">
        <v>3601</v>
      </c>
      <c r="W1685" s="113" t="s">
        <v>3602</v>
      </c>
      <c r="X1685" s="112" t="b">
        <v>0</v>
      </c>
      <c r="Y1685" s="117" t="s">
        <v>1054</v>
      </c>
    </row>
    <row r="1686" spans="1:25" ht="14.6" hidden="1" x14ac:dyDescent="0.4">
      <c r="A1686" s="113" t="s">
        <v>329</v>
      </c>
      <c r="B1686" s="113" t="s">
        <v>330</v>
      </c>
      <c r="C1686" s="113" t="s">
        <v>330</v>
      </c>
      <c r="D1686" s="112" t="b">
        <f t="shared" si="26"/>
        <v>1</v>
      </c>
      <c r="E1686" s="113" t="s">
        <v>3106</v>
      </c>
      <c r="F1686" s="113" t="s">
        <v>1196</v>
      </c>
      <c r="G1686" s="113" t="s">
        <v>1477</v>
      </c>
      <c r="H1686" s="113" t="s">
        <v>3513</v>
      </c>
      <c r="I1686" s="113" t="s">
        <v>4380</v>
      </c>
      <c r="J1686" s="113" t="s">
        <v>1196</v>
      </c>
      <c r="K1686" s="113" t="s">
        <v>1477</v>
      </c>
      <c r="L1686" s="113" t="s">
        <v>3513</v>
      </c>
      <c r="M1686" s="113" t="s">
        <v>1541</v>
      </c>
      <c r="N1686" s="113" t="s">
        <v>3108</v>
      </c>
      <c r="O1686" s="113" t="s">
        <v>2714</v>
      </c>
      <c r="P1686" s="113" t="s">
        <v>3155</v>
      </c>
      <c r="Q1686" s="113" t="s">
        <v>3106</v>
      </c>
      <c r="R1686" s="113" t="s">
        <v>5839</v>
      </c>
      <c r="S1686" s="114">
        <v>41640</v>
      </c>
      <c r="U1686" s="114">
        <v>41639.040800810202</v>
      </c>
      <c r="V1686" s="113" t="s">
        <v>4382</v>
      </c>
      <c r="W1686" s="113" t="s">
        <v>4383</v>
      </c>
      <c r="X1686" s="112" t="b">
        <v>1</v>
      </c>
    </row>
    <row r="1687" spans="1:25" ht="14.6" hidden="1" x14ac:dyDescent="0.4">
      <c r="A1687" s="113" t="s">
        <v>379</v>
      </c>
      <c r="B1687" s="113" t="s">
        <v>380</v>
      </c>
      <c r="C1687" s="113" t="s">
        <v>380</v>
      </c>
      <c r="D1687" s="112" t="b">
        <f t="shared" si="26"/>
        <v>1</v>
      </c>
      <c r="E1687" s="113" t="s">
        <v>3106</v>
      </c>
      <c r="F1687" s="113" t="s">
        <v>1258</v>
      </c>
      <c r="G1687" s="113" t="s">
        <v>1583</v>
      </c>
      <c r="H1687" s="113" t="s">
        <v>3415</v>
      </c>
      <c r="I1687" s="113" t="s">
        <v>5048</v>
      </c>
      <c r="J1687" s="113" t="s">
        <v>1258</v>
      </c>
      <c r="K1687" s="113" t="s">
        <v>1583</v>
      </c>
      <c r="L1687" s="113" t="s">
        <v>3415</v>
      </c>
      <c r="M1687" s="113" t="s">
        <v>1584</v>
      </c>
      <c r="N1687" s="113" t="s">
        <v>3108</v>
      </c>
      <c r="O1687" s="113" t="s">
        <v>2714</v>
      </c>
      <c r="P1687" s="113" t="s">
        <v>3155</v>
      </c>
      <c r="Q1687" s="113" t="s">
        <v>3106</v>
      </c>
      <c r="R1687" s="113" t="s">
        <v>5840</v>
      </c>
      <c r="S1687" s="114">
        <v>41640</v>
      </c>
      <c r="U1687" s="114">
        <v>41639.040800810202</v>
      </c>
      <c r="V1687" s="113" t="s">
        <v>5050</v>
      </c>
      <c r="W1687" s="113" t="s">
        <v>5051</v>
      </c>
      <c r="X1687" s="112" t="b">
        <v>0</v>
      </c>
      <c r="Y1687" s="129" t="s">
        <v>1101</v>
      </c>
    </row>
    <row r="1688" spans="1:25" ht="14.6" hidden="1" x14ac:dyDescent="0.4">
      <c r="A1688" s="113" t="s">
        <v>857</v>
      </c>
      <c r="B1688" s="113" t="s">
        <v>858</v>
      </c>
      <c r="C1688" s="113" t="s">
        <v>858</v>
      </c>
      <c r="D1688" s="112" t="b">
        <f t="shared" si="26"/>
        <v>1</v>
      </c>
      <c r="E1688" s="113" t="s">
        <v>3106</v>
      </c>
      <c r="F1688" s="113" t="s">
        <v>1160</v>
      </c>
      <c r="G1688" s="113" t="s">
        <v>1163</v>
      </c>
      <c r="H1688" s="113" t="s">
        <v>3230</v>
      </c>
      <c r="I1688" s="113" t="s">
        <v>1778</v>
      </c>
      <c r="J1688" s="113" t="s">
        <v>1160</v>
      </c>
      <c r="K1688" s="113" t="s">
        <v>1163</v>
      </c>
      <c r="L1688" s="113" t="s">
        <v>3230</v>
      </c>
      <c r="M1688" s="113" t="s">
        <v>1389</v>
      </c>
      <c r="N1688" s="113" t="s">
        <v>3108</v>
      </c>
      <c r="O1688" s="113" t="s">
        <v>2714</v>
      </c>
      <c r="P1688" s="113" t="s">
        <v>3155</v>
      </c>
      <c r="Q1688" s="113" t="s">
        <v>3106</v>
      </c>
      <c r="R1688" s="113" t="s">
        <v>5841</v>
      </c>
      <c r="S1688" s="114">
        <v>41640</v>
      </c>
      <c r="U1688" s="114">
        <v>41639.040800810202</v>
      </c>
      <c r="V1688" s="113" t="s">
        <v>3604</v>
      </c>
      <c r="W1688" s="113" t="s">
        <v>3605</v>
      </c>
      <c r="X1688" s="112" t="b">
        <v>1</v>
      </c>
      <c r="Y1688" s="112" t="s">
        <v>1054</v>
      </c>
    </row>
    <row r="1689" spans="1:25" ht="14.6" hidden="1" x14ac:dyDescent="0.4">
      <c r="A1689" s="113" t="s">
        <v>15</v>
      </c>
      <c r="B1689" s="113" t="s">
        <v>16</v>
      </c>
      <c r="C1689" s="113" t="s">
        <v>16</v>
      </c>
      <c r="D1689" s="112" t="b">
        <f t="shared" si="26"/>
        <v>1</v>
      </c>
      <c r="E1689" s="113" t="s">
        <v>3106</v>
      </c>
      <c r="F1689" s="113" t="s">
        <v>1160</v>
      </c>
      <c r="G1689" s="113" t="s">
        <v>1166</v>
      </c>
      <c r="H1689" s="113" t="s">
        <v>3128</v>
      </c>
      <c r="I1689" s="113" t="s">
        <v>4430</v>
      </c>
      <c r="J1689" s="113" t="s">
        <v>1160</v>
      </c>
      <c r="K1689" s="113" t="s">
        <v>1166</v>
      </c>
      <c r="L1689" s="113" t="s">
        <v>3128</v>
      </c>
      <c r="M1689" s="113" t="s">
        <v>1173</v>
      </c>
      <c r="N1689" s="113" t="s">
        <v>3108</v>
      </c>
      <c r="O1689" s="113" t="s">
        <v>2714</v>
      </c>
      <c r="P1689" s="113" t="s">
        <v>3155</v>
      </c>
      <c r="Q1689" s="113" t="s">
        <v>3106</v>
      </c>
      <c r="R1689" s="113" t="s">
        <v>5842</v>
      </c>
      <c r="S1689" s="114">
        <v>41640</v>
      </c>
      <c r="U1689" s="114">
        <v>41639.040800810202</v>
      </c>
      <c r="V1689" s="113" t="s">
        <v>4432</v>
      </c>
      <c r="W1689" s="113" t="s">
        <v>4433</v>
      </c>
      <c r="X1689" s="112" t="b">
        <v>1</v>
      </c>
    </row>
    <row r="1690" spans="1:25" ht="14.6" hidden="1" x14ac:dyDescent="0.4">
      <c r="A1690" s="113" t="s">
        <v>477</v>
      </c>
      <c r="B1690" s="113" t="s">
        <v>478</v>
      </c>
      <c r="C1690" s="113" t="s">
        <v>478</v>
      </c>
      <c r="D1690" s="112" t="b">
        <f t="shared" si="26"/>
        <v>1</v>
      </c>
      <c r="E1690" s="113" t="s">
        <v>3106</v>
      </c>
      <c r="F1690" s="113" t="s">
        <v>1367</v>
      </c>
      <c r="G1690" s="113" t="s">
        <v>1368</v>
      </c>
      <c r="H1690" s="113" t="s">
        <v>4176</v>
      </c>
      <c r="I1690" s="113" t="s">
        <v>5029</v>
      </c>
      <c r="J1690" s="113" t="s">
        <v>1367</v>
      </c>
      <c r="K1690" s="113" t="s">
        <v>1368</v>
      </c>
      <c r="L1690" s="113" t="s">
        <v>4176</v>
      </c>
      <c r="M1690" s="113" t="s">
        <v>1702</v>
      </c>
      <c r="N1690" s="113" t="s">
        <v>3108</v>
      </c>
      <c r="O1690" s="113" t="s">
        <v>2714</v>
      </c>
      <c r="P1690" s="113" t="s">
        <v>3155</v>
      </c>
      <c r="Q1690" s="113" t="s">
        <v>3106</v>
      </c>
      <c r="R1690" s="113" t="s">
        <v>5843</v>
      </c>
      <c r="S1690" s="114">
        <v>41640</v>
      </c>
      <c r="U1690" s="114">
        <v>41639.040800810202</v>
      </c>
      <c r="V1690" s="113" t="s">
        <v>5031</v>
      </c>
      <c r="W1690" s="113" t="s">
        <v>5032</v>
      </c>
      <c r="X1690" s="112" t="b">
        <v>0</v>
      </c>
      <c r="Y1690" s="117"/>
    </row>
    <row r="1691" spans="1:25" ht="14.6" hidden="1" x14ac:dyDescent="0.4">
      <c r="A1691" s="113" t="s">
        <v>331</v>
      </c>
      <c r="B1691" s="113" t="s">
        <v>332</v>
      </c>
      <c r="C1691" s="113" t="s">
        <v>332</v>
      </c>
      <c r="D1691" s="112" t="b">
        <f t="shared" si="26"/>
        <v>1</v>
      </c>
      <c r="E1691" s="113" t="s">
        <v>3106</v>
      </c>
      <c r="F1691" s="113" t="s">
        <v>1196</v>
      </c>
      <c r="G1691" s="113" t="s">
        <v>1477</v>
      </c>
      <c r="H1691" s="113" t="s">
        <v>3513</v>
      </c>
      <c r="I1691" s="113" t="s">
        <v>4448</v>
      </c>
      <c r="J1691" s="113" t="s">
        <v>1196</v>
      </c>
      <c r="K1691" s="113" t="s">
        <v>1477</v>
      </c>
      <c r="L1691" s="113" t="s">
        <v>3513</v>
      </c>
      <c r="M1691" s="113" t="s">
        <v>1542</v>
      </c>
      <c r="N1691" s="113" t="s">
        <v>3108</v>
      </c>
      <c r="O1691" s="113" t="s">
        <v>2714</v>
      </c>
      <c r="P1691" s="113" t="s">
        <v>3155</v>
      </c>
      <c r="Q1691" s="113" t="s">
        <v>3106</v>
      </c>
      <c r="R1691" s="113" t="s">
        <v>5844</v>
      </c>
      <c r="S1691" s="114">
        <v>41640</v>
      </c>
      <c r="U1691" s="114">
        <v>41639.040800810202</v>
      </c>
      <c r="V1691" s="113" t="s">
        <v>4450</v>
      </c>
      <c r="W1691" s="113" t="s">
        <v>4451</v>
      </c>
      <c r="X1691" s="112" t="b">
        <v>1</v>
      </c>
    </row>
    <row r="1692" spans="1:25" ht="14.6" hidden="1" x14ac:dyDescent="0.4">
      <c r="A1692" s="113" t="s">
        <v>122</v>
      </c>
      <c r="B1692" s="113" t="s">
        <v>123</v>
      </c>
      <c r="C1692" s="113" t="s">
        <v>123</v>
      </c>
      <c r="D1692" s="112" t="b">
        <f t="shared" si="26"/>
        <v>1</v>
      </c>
      <c r="E1692" s="113" t="s">
        <v>3106</v>
      </c>
      <c r="F1692" s="113" t="s">
        <v>1160</v>
      </c>
      <c r="G1692" s="113" t="s">
        <v>1285</v>
      </c>
      <c r="H1692" s="113" t="s">
        <v>3236</v>
      </c>
      <c r="I1692" s="113" t="s">
        <v>3616</v>
      </c>
      <c r="J1692" s="113" t="s">
        <v>1160</v>
      </c>
      <c r="K1692" s="113" t="s">
        <v>1285</v>
      </c>
      <c r="L1692" s="113" t="s">
        <v>3236</v>
      </c>
      <c r="M1692" s="113" t="s">
        <v>1296</v>
      </c>
      <c r="N1692" s="113" t="s">
        <v>3108</v>
      </c>
      <c r="O1692" s="113" t="s">
        <v>2714</v>
      </c>
      <c r="P1692" s="113" t="s">
        <v>3155</v>
      </c>
      <c r="Q1692" s="113" t="s">
        <v>3106</v>
      </c>
      <c r="R1692" s="113" t="s">
        <v>5845</v>
      </c>
      <c r="S1692" s="114">
        <v>41640</v>
      </c>
      <c r="U1692" s="114">
        <v>41639.040800810202</v>
      </c>
      <c r="V1692" s="113" t="s">
        <v>3618</v>
      </c>
      <c r="W1692" s="113" t="s">
        <v>3619</v>
      </c>
      <c r="X1692" s="112" t="b">
        <v>1</v>
      </c>
    </row>
    <row r="1693" spans="1:25" ht="14.6" hidden="1" x14ac:dyDescent="0.4">
      <c r="A1693" s="113" t="s">
        <v>471</v>
      </c>
      <c r="B1693" s="113" t="s">
        <v>472</v>
      </c>
      <c r="C1693" s="113" t="s">
        <v>472</v>
      </c>
      <c r="D1693" s="112" t="b">
        <f t="shared" si="26"/>
        <v>1</v>
      </c>
      <c r="E1693" s="113" t="s">
        <v>3106</v>
      </c>
      <c r="F1693" s="113" t="s">
        <v>1258</v>
      </c>
      <c r="G1693" s="113" t="s">
        <v>1274</v>
      </c>
      <c r="H1693" s="113" t="s">
        <v>3521</v>
      </c>
      <c r="I1693" s="113" t="s">
        <v>5004</v>
      </c>
      <c r="J1693" s="113" t="s">
        <v>1258</v>
      </c>
      <c r="K1693" s="113" t="s">
        <v>1274</v>
      </c>
      <c r="L1693" s="113" t="s">
        <v>3521</v>
      </c>
      <c r="M1693" s="113" t="s">
        <v>1699</v>
      </c>
      <c r="N1693" s="113" t="s">
        <v>3108</v>
      </c>
      <c r="O1693" s="113" t="s">
        <v>2714</v>
      </c>
      <c r="P1693" s="113" t="s">
        <v>3155</v>
      </c>
      <c r="Q1693" s="113" t="s">
        <v>3106</v>
      </c>
      <c r="R1693" s="113" t="s">
        <v>5846</v>
      </c>
      <c r="S1693" s="114">
        <v>41640</v>
      </c>
      <c r="U1693" s="114">
        <v>41639.040800810202</v>
      </c>
      <c r="V1693" s="113" t="s">
        <v>5006</v>
      </c>
      <c r="W1693" s="113" t="s">
        <v>5007</v>
      </c>
      <c r="X1693" s="112" t="b">
        <v>0</v>
      </c>
      <c r="Y1693" s="117"/>
    </row>
    <row r="1694" spans="1:25" ht="14.6" hidden="1" x14ac:dyDescent="0.4">
      <c r="A1694" s="113" t="s">
        <v>347</v>
      </c>
      <c r="B1694" s="113" t="s">
        <v>348</v>
      </c>
      <c r="C1694" s="113" t="s">
        <v>348</v>
      </c>
      <c r="D1694" s="112" t="b">
        <f t="shared" si="26"/>
        <v>1</v>
      </c>
      <c r="E1694" s="113" t="s">
        <v>3106</v>
      </c>
      <c r="F1694" s="113" t="s">
        <v>1372</v>
      </c>
      <c r="G1694" s="113" t="s">
        <v>1459</v>
      </c>
      <c r="H1694" s="113" t="s">
        <v>3288</v>
      </c>
      <c r="I1694" s="113" t="s">
        <v>3620</v>
      </c>
      <c r="J1694" s="113" t="s">
        <v>1372</v>
      </c>
      <c r="K1694" s="113" t="s">
        <v>1459</v>
      </c>
      <c r="L1694" s="113" t="s">
        <v>3288</v>
      </c>
      <c r="M1694" s="113" t="s">
        <v>1556</v>
      </c>
      <c r="N1694" s="113" t="s">
        <v>3108</v>
      </c>
      <c r="O1694" s="113" t="s">
        <v>2714</v>
      </c>
      <c r="P1694" s="113" t="s">
        <v>3155</v>
      </c>
      <c r="Q1694" s="113" t="s">
        <v>3106</v>
      </c>
      <c r="R1694" s="113" t="s">
        <v>5847</v>
      </c>
      <c r="S1694" s="114">
        <v>41640</v>
      </c>
      <c r="U1694" s="114">
        <v>41639.040800810202</v>
      </c>
      <c r="V1694" s="113" t="s">
        <v>3621</v>
      </c>
      <c r="W1694" s="113" t="s">
        <v>3622</v>
      </c>
      <c r="X1694" s="112" t="b">
        <v>1</v>
      </c>
      <c r="Y1694" s="112" t="s">
        <v>1054</v>
      </c>
    </row>
    <row r="1695" spans="1:25" ht="14.6" hidden="1" x14ac:dyDescent="0.4">
      <c r="A1695" s="113" t="s">
        <v>71</v>
      </c>
      <c r="B1695" s="113" t="s">
        <v>72</v>
      </c>
      <c r="C1695" s="113" t="s">
        <v>72</v>
      </c>
      <c r="D1695" s="112" t="b">
        <f t="shared" si="26"/>
        <v>1</v>
      </c>
      <c r="E1695" s="113" t="s">
        <v>3106</v>
      </c>
      <c r="F1695" s="113" t="s">
        <v>1160</v>
      </c>
      <c r="G1695" s="113" t="s">
        <v>1183</v>
      </c>
      <c r="H1695" s="113" t="s">
        <v>3113</v>
      </c>
      <c r="I1695" s="113" t="s">
        <v>4990</v>
      </c>
      <c r="J1695" s="113" t="s">
        <v>1160</v>
      </c>
      <c r="K1695" s="113" t="s">
        <v>1183</v>
      </c>
      <c r="L1695" s="113" t="s">
        <v>3113</v>
      </c>
      <c r="M1695" s="113" t="s">
        <v>1238</v>
      </c>
      <c r="N1695" s="113" t="s">
        <v>3108</v>
      </c>
      <c r="O1695" s="113" t="s">
        <v>2714</v>
      </c>
      <c r="P1695" s="113" t="s">
        <v>3155</v>
      </c>
      <c r="Q1695" s="113" t="s">
        <v>3106</v>
      </c>
      <c r="R1695" s="113" t="s">
        <v>5848</v>
      </c>
      <c r="S1695" s="114">
        <v>41640</v>
      </c>
      <c r="U1695" s="114">
        <v>41639.040800810202</v>
      </c>
      <c r="V1695" s="113" t="s">
        <v>4992</v>
      </c>
      <c r="W1695" s="113" t="s">
        <v>4993</v>
      </c>
      <c r="X1695" s="112" t="b">
        <v>1</v>
      </c>
    </row>
    <row r="1696" spans="1:25" ht="14.6" hidden="1" x14ac:dyDescent="0.4">
      <c r="A1696" s="113" t="s">
        <v>421</v>
      </c>
      <c r="B1696" s="113" t="s">
        <v>422</v>
      </c>
      <c r="C1696" s="113" t="s">
        <v>422</v>
      </c>
      <c r="D1696" s="112" t="b">
        <f t="shared" si="26"/>
        <v>1</v>
      </c>
      <c r="E1696" s="113" t="s">
        <v>3106</v>
      </c>
      <c r="F1696" s="113" t="s">
        <v>1367</v>
      </c>
      <c r="G1696" s="113" t="s">
        <v>1456</v>
      </c>
      <c r="H1696" s="113" t="s">
        <v>3215</v>
      </c>
      <c r="I1696" s="113" t="s">
        <v>4493</v>
      </c>
      <c r="J1696" s="113" t="s">
        <v>1367</v>
      </c>
      <c r="K1696" s="113" t="s">
        <v>1456</v>
      </c>
      <c r="L1696" s="113" t="s">
        <v>3215</v>
      </c>
      <c r="M1696" s="113" t="s">
        <v>1631</v>
      </c>
      <c r="N1696" s="113" t="s">
        <v>3108</v>
      </c>
      <c r="O1696" s="113" t="s">
        <v>2714</v>
      </c>
      <c r="P1696" s="113" t="s">
        <v>3155</v>
      </c>
      <c r="Q1696" s="113" t="s">
        <v>3106</v>
      </c>
      <c r="R1696" s="113" t="s">
        <v>5849</v>
      </c>
      <c r="S1696" s="114">
        <v>41640</v>
      </c>
      <c r="U1696" s="114">
        <v>41639.040800810202</v>
      </c>
      <c r="V1696" s="113" t="s">
        <v>4495</v>
      </c>
      <c r="W1696" s="113" t="s">
        <v>4496</v>
      </c>
      <c r="X1696" s="112" t="b">
        <v>1</v>
      </c>
    </row>
    <row r="1697" spans="1:25" ht="14.6" hidden="1" x14ac:dyDescent="0.4">
      <c r="A1697" s="113" t="s">
        <v>417</v>
      </c>
      <c r="B1697" s="113" t="s">
        <v>418</v>
      </c>
      <c r="C1697" s="113" t="s">
        <v>3624</v>
      </c>
      <c r="D1697" s="112" t="b">
        <f t="shared" si="26"/>
        <v>0</v>
      </c>
      <c r="E1697" s="113" t="s">
        <v>3106</v>
      </c>
      <c r="F1697" s="113" t="s">
        <v>1367</v>
      </c>
      <c r="G1697" s="113" t="s">
        <v>1456</v>
      </c>
      <c r="H1697" s="113" t="s">
        <v>3215</v>
      </c>
      <c r="I1697" s="113" t="s">
        <v>3625</v>
      </c>
      <c r="J1697" s="113" t="s">
        <v>1367</v>
      </c>
      <c r="K1697" s="113" t="s">
        <v>1456</v>
      </c>
      <c r="L1697" s="113" t="s">
        <v>3215</v>
      </c>
      <c r="M1697" s="113" t="s">
        <v>1625</v>
      </c>
      <c r="N1697" s="113" t="s">
        <v>3108</v>
      </c>
      <c r="O1697" s="113" t="s">
        <v>2714</v>
      </c>
      <c r="P1697" s="113" t="s">
        <v>3155</v>
      </c>
      <c r="Q1697" s="113" t="s">
        <v>3106</v>
      </c>
      <c r="R1697" s="113" t="s">
        <v>5850</v>
      </c>
      <c r="S1697" s="114">
        <v>41640</v>
      </c>
      <c r="U1697" s="114">
        <v>41639.040800810202</v>
      </c>
      <c r="V1697" s="113" t="s">
        <v>3626</v>
      </c>
      <c r="W1697" s="113" t="s">
        <v>3627</v>
      </c>
      <c r="X1697" s="112" t="b">
        <v>1</v>
      </c>
    </row>
    <row r="1698" spans="1:25" ht="14.6" hidden="1" x14ac:dyDescent="0.4">
      <c r="A1698" s="113" t="s">
        <v>586</v>
      </c>
      <c r="B1698" s="113" t="s">
        <v>587</v>
      </c>
      <c r="C1698" s="113" t="s">
        <v>587</v>
      </c>
      <c r="D1698" s="112" t="b">
        <f t="shared" si="26"/>
        <v>1</v>
      </c>
      <c r="E1698" s="113" t="s">
        <v>3106</v>
      </c>
      <c r="F1698" s="113" t="s">
        <v>1160</v>
      </c>
      <c r="G1698" s="113" t="s">
        <v>1163</v>
      </c>
      <c r="H1698" s="113" t="s">
        <v>3230</v>
      </c>
      <c r="I1698" s="113" t="s">
        <v>1402</v>
      </c>
      <c r="J1698" s="113" t="s">
        <v>1160</v>
      </c>
      <c r="K1698" s="113" t="s">
        <v>1163</v>
      </c>
      <c r="L1698" s="113" t="s">
        <v>3230</v>
      </c>
      <c r="M1698" s="113" t="s">
        <v>1402</v>
      </c>
      <c r="N1698" s="113" t="s">
        <v>3108</v>
      </c>
      <c r="O1698" s="113" t="s">
        <v>2714</v>
      </c>
      <c r="P1698" s="113" t="s">
        <v>3155</v>
      </c>
      <c r="Q1698" s="113" t="s">
        <v>3106</v>
      </c>
      <c r="R1698" s="113" t="s">
        <v>5851</v>
      </c>
      <c r="S1698" s="114">
        <v>41640</v>
      </c>
      <c r="U1698" s="114">
        <v>41639.040800810202</v>
      </c>
      <c r="V1698" s="113" t="s">
        <v>5299</v>
      </c>
      <c r="W1698" s="113" t="s">
        <v>5300</v>
      </c>
      <c r="X1698" s="112" t="b">
        <v>1</v>
      </c>
    </row>
    <row r="1699" spans="1:25" ht="14.6" hidden="1" x14ac:dyDescent="0.4">
      <c r="A1699" s="113" t="s">
        <v>335</v>
      </c>
      <c r="B1699" s="113" t="s">
        <v>336</v>
      </c>
      <c r="C1699" s="113" t="s">
        <v>336</v>
      </c>
      <c r="D1699" s="112" t="b">
        <f t="shared" si="26"/>
        <v>1</v>
      </c>
      <c r="E1699" s="113" t="s">
        <v>3106</v>
      </c>
      <c r="F1699" s="113" t="s">
        <v>1196</v>
      </c>
      <c r="G1699" s="113" t="s">
        <v>1477</v>
      </c>
      <c r="H1699" s="113" t="s">
        <v>3513</v>
      </c>
      <c r="I1699" s="113" t="s">
        <v>1546</v>
      </c>
      <c r="J1699" s="113" t="s">
        <v>1196</v>
      </c>
      <c r="K1699" s="113" t="s">
        <v>1477</v>
      </c>
      <c r="L1699" s="113" t="s">
        <v>3513</v>
      </c>
      <c r="M1699" s="113" t="s">
        <v>1546</v>
      </c>
      <c r="N1699" s="113" t="s">
        <v>3108</v>
      </c>
      <c r="O1699" s="113" t="s">
        <v>2714</v>
      </c>
      <c r="P1699" s="113" t="s">
        <v>3155</v>
      </c>
      <c r="Q1699" s="113" t="s">
        <v>3106</v>
      </c>
      <c r="R1699" s="113" t="s">
        <v>5852</v>
      </c>
      <c r="S1699" s="114">
        <v>41640</v>
      </c>
      <c r="U1699" s="114">
        <v>41639.040800810202</v>
      </c>
      <c r="V1699" s="113" t="s">
        <v>4456</v>
      </c>
      <c r="W1699" s="113" t="s">
        <v>4457</v>
      </c>
      <c r="X1699" s="112" t="b">
        <v>1</v>
      </c>
    </row>
    <row r="1700" spans="1:25" ht="14.6" hidden="1" x14ac:dyDescent="0.4">
      <c r="A1700" s="113" t="s">
        <v>525</v>
      </c>
      <c r="B1700" s="113" t="s">
        <v>526</v>
      </c>
      <c r="C1700" s="113" t="s">
        <v>3606</v>
      </c>
      <c r="D1700" s="112" t="b">
        <f t="shared" si="26"/>
        <v>0</v>
      </c>
      <c r="E1700" s="113" t="s">
        <v>3106</v>
      </c>
      <c r="F1700" s="113" t="s">
        <v>1396</v>
      </c>
      <c r="G1700" s="113" t="s">
        <v>1397</v>
      </c>
      <c r="H1700" s="113" t="s">
        <v>3176</v>
      </c>
      <c r="I1700" s="113" t="s">
        <v>3607</v>
      </c>
      <c r="J1700" s="113" t="s">
        <v>1396</v>
      </c>
      <c r="K1700" s="113" t="s">
        <v>1397</v>
      </c>
      <c r="L1700" s="113" t="s">
        <v>3176</v>
      </c>
      <c r="M1700" s="113" t="s">
        <v>1737</v>
      </c>
      <c r="N1700" s="113" t="s">
        <v>3108</v>
      </c>
      <c r="O1700" s="113" t="s">
        <v>2714</v>
      </c>
      <c r="P1700" s="113" t="s">
        <v>3155</v>
      </c>
      <c r="Q1700" s="113" t="s">
        <v>3106</v>
      </c>
      <c r="R1700" s="113" t="s">
        <v>5853</v>
      </c>
      <c r="S1700" s="114">
        <v>41640</v>
      </c>
      <c r="U1700" s="114">
        <v>41639.040800810202</v>
      </c>
      <c r="V1700" s="113" t="s">
        <v>3609</v>
      </c>
      <c r="W1700" s="113" t="s">
        <v>3610</v>
      </c>
      <c r="X1700" s="112" t="b">
        <v>1</v>
      </c>
    </row>
    <row r="1701" spans="1:25" ht="14.6" hidden="1" x14ac:dyDescent="0.4">
      <c r="A1701" s="113" t="s">
        <v>100</v>
      </c>
      <c r="B1701" s="113" t="s">
        <v>101</v>
      </c>
      <c r="C1701" s="113" t="s">
        <v>101</v>
      </c>
      <c r="D1701" s="112" t="b">
        <f t="shared" si="26"/>
        <v>1</v>
      </c>
      <c r="E1701" s="113" t="s">
        <v>3106</v>
      </c>
      <c r="F1701" s="113" t="s">
        <v>1160</v>
      </c>
      <c r="G1701" s="113" t="s">
        <v>1228</v>
      </c>
      <c r="H1701" s="113" t="s">
        <v>3247</v>
      </c>
      <c r="I1701" s="113" t="s">
        <v>4507</v>
      </c>
      <c r="J1701" s="113" t="s">
        <v>1160</v>
      </c>
      <c r="K1701" s="113" t="s">
        <v>1228</v>
      </c>
      <c r="L1701" s="113" t="s">
        <v>3247</v>
      </c>
      <c r="M1701" s="113" t="s">
        <v>1273</v>
      </c>
      <c r="N1701" s="113" t="s">
        <v>3108</v>
      </c>
      <c r="O1701" s="113" t="s">
        <v>2714</v>
      </c>
      <c r="P1701" s="113" t="s">
        <v>3155</v>
      </c>
      <c r="Q1701" s="113" t="s">
        <v>3106</v>
      </c>
      <c r="R1701" s="113" t="s">
        <v>5854</v>
      </c>
      <c r="S1701" s="114">
        <v>41640</v>
      </c>
      <c r="U1701" s="114">
        <v>41639.040800810202</v>
      </c>
      <c r="V1701" s="113" t="s">
        <v>4509</v>
      </c>
      <c r="W1701" s="113" t="s">
        <v>4510</v>
      </c>
      <c r="X1701" s="112" t="b">
        <v>1</v>
      </c>
    </row>
    <row r="1702" spans="1:25" ht="14.6" hidden="1" x14ac:dyDescent="0.4">
      <c r="A1702" s="113" t="s">
        <v>227</v>
      </c>
      <c r="B1702" s="113" t="s">
        <v>228</v>
      </c>
      <c r="C1702" s="113" t="s">
        <v>228</v>
      </c>
      <c r="D1702" s="112" t="b">
        <f t="shared" si="26"/>
        <v>1</v>
      </c>
      <c r="E1702" s="113" t="s">
        <v>3106</v>
      </c>
      <c r="F1702" s="113" t="s">
        <v>1160</v>
      </c>
      <c r="G1702" s="113" t="s">
        <v>1285</v>
      </c>
      <c r="H1702" s="113" t="s">
        <v>3236</v>
      </c>
      <c r="I1702" s="113" t="s">
        <v>4930</v>
      </c>
      <c r="J1702" s="113" t="s">
        <v>1160</v>
      </c>
      <c r="K1702" s="113" t="s">
        <v>1285</v>
      </c>
      <c r="L1702" s="113" t="s">
        <v>3236</v>
      </c>
      <c r="M1702" s="113" t="s">
        <v>1417</v>
      </c>
      <c r="N1702" s="113" t="s">
        <v>3108</v>
      </c>
      <c r="O1702" s="113" t="s">
        <v>2714</v>
      </c>
      <c r="P1702" s="113" t="s">
        <v>3155</v>
      </c>
      <c r="Q1702" s="113" t="s">
        <v>3106</v>
      </c>
      <c r="R1702" s="113" t="s">
        <v>5855</v>
      </c>
      <c r="S1702" s="114">
        <v>41640</v>
      </c>
      <c r="U1702" s="114">
        <v>41639.040800810202</v>
      </c>
      <c r="V1702" s="113" t="s">
        <v>4932</v>
      </c>
      <c r="W1702" s="113" t="s">
        <v>4933</v>
      </c>
      <c r="X1702" s="112" t="b">
        <v>1</v>
      </c>
    </row>
    <row r="1703" spans="1:25" ht="14.6" hidden="1" x14ac:dyDescent="0.4">
      <c r="A1703" s="113" t="s">
        <v>53</v>
      </c>
      <c r="B1703" s="113" t="s">
        <v>54</v>
      </c>
      <c r="C1703" s="113" t="s">
        <v>54</v>
      </c>
      <c r="D1703" s="112" t="b">
        <f t="shared" si="26"/>
        <v>1</v>
      </c>
      <c r="E1703" s="113" t="s">
        <v>3106</v>
      </c>
      <c r="F1703" s="113" t="s">
        <v>1160</v>
      </c>
      <c r="G1703" s="113" t="s">
        <v>1183</v>
      </c>
      <c r="H1703" s="113" t="s">
        <v>3113</v>
      </c>
      <c r="I1703" s="113" t="s">
        <v>3562</v>
      </c>
      <c r="J1703" s="113" t="s">
        <v>1160</v>
      </c>
      <c r="K1703" s="113" t="s">
        <v>1183</v>
      </c>
      <c r="L1703" s="113" t="s">
        <v>3113</v>
      </c>
      <c r="M1703" s="113" t="s">
        <v>2403</v>
      </c>
      <c r="N1703" s="113" t="s">
        <v>3108</v>
      </c>
      <c r="O1703" s="113" t="s">
        <v>2714</v>
      </c>
      <c r="P1703" s="113" t="s">
        <v>3155</v>
      </c>
      <c r="Q1703" s="113" t="s">
        <v>3106</v>
      </c>
      <c r="R1703" s="113" t="s">
        <v>5856</v>
      </c>
      <c r="S1703" s="114">
        <v>41640</v>
      </c>
      <c r="U1703" s="114">
        <v>41639.040800810202</v>
      </c>
      <c r="V1703" s="113" t="s">
        <v>3564</v>
      </c>
      <c r="W1703" s="113" t="s">
        <v>3565</v>
      </c>
      <c r="X1703" s="112" t="b">
        <v>1</v>
      </c>
    </row>
    <row r="1704" spans="1:25" ht="14.6" hidden="1" x14ac:dyDescent="0.4">
      <c r="A1704" s="113" t="s">
        <v>53</v>
      </c>
      <c r="B1704" s="113" t="s">
        <v>54</v>
      </c>
      <c r="C1704" s="113" t="s">
        <v>54</v>
      </c>
      <c r="D1704" s="112" t="b">
        <f t="shared" si="26"/>
        <v>1</v>
      </c>
      <c r="E1704" s="113" t="s">
        <v>3106</v>
      </c>
      <c r="F1704" s="113" t="s">
        <v>1160</v>
      </c>
      <c r="G1704" s="113" t="s">
        <v>1183</v>
      </c>
      <c r="H1704" s="113" t="s">
        <v>3113</v>
      </c>
      <c r="I1704" s="113" t="s">
        <v>3562</v>
      </c>
      <c r="J1704" s="113" t="s">
        <v>1160</v>
      </c>
      <c r="K1704" s="113" t="s">
        <v>1183</v>
      </c>
      <c r="L1704" s="113" t="s">
        <v>3113</v>
      </c>
      <c r="M1704" s="113" t="s">
        <v>2404</v>
      </c>
      <c r="N1704" s="113" t="s">
        <v>3108</v>
      </c>
      <c r="O1704" s="113" t="s">
        <v>2714</v>
      </c>
      <c r="P1704" s="113" t="s">
        <v>3155</v>
      </c>
      <c r="Q1704" s="113" t="s">
        <v>3106</v>
      </c>
      <c r="R1704" s="113" t="s">
        <v>5856</v>
      </c>
      <c r="S1704" s="114">
        <v>41640</v>
      </c>
      <c r="U1704" s="114">
        <v>41639.040800810202</v>
      </c>
      <c r="V1704" s="113" t="s">
        <v>3564</v>
      </c>
      <c r="W1704" s="113" t="s">
        <v>3565</v>
      </c>
      <c r="X1704" s="112" t="b">
        <v>1</v>
      </c>
    </row>
    <row r="1705" spans="1:25" ht="14.6" hidden="1" x14ac:dyDescent="0.4">
      <c r="A1705" s="113" t="s">
        <v>689</v>
      </c>
      <c r="B1705" s="113" t="s">
        <v>690</v>
      </c>
      <c r="C1705" s="113" t="s">
        <v>690</v>
      </c>
      <c r="D1705" s="112" t="b">
        <f t="shared" si="26"/>
        <v>1</v>
      </c>
      <c r="E1705" s="113" t="s">
        <v>3106</v>
      </c>
      <c r="F1705" s="113" t="s">
        <v>1367</v>
      </c>
      <c r="G1705" s="113" t="s">
        <v>1997</v>
      </c>
      <c r="H1705" s="113" t="s">
        <v>3284</v>
      </c>
      <c r="I1705" s="113" t="s">
        <v>1999</v>
      </c>
      <c r="J1705" s="113" t="s">
        <v>1367</v>
      </c>
      <c r="K1705" s="113" t="s">
        <v>1997</v>
      </c>
      <c r="L1705" s="113" t="s">
        <v>3284</v>
      </c>
      <c r="M1705" s="113" t="s">
        <v>1999</v>
      </c>
      <c r="N1705" s="113" t="s">
        <v>3108</v>
      </c>
      <c r="O1705" s="113" t="s">
        <v>2714</v>
      </c>
      <c r="P1705" s="113" t="s">
        <v>3155</v>
      </c>
      <c r="Q1705" s="113" t="s">
        <v>3106</v>
      </c>
      <c r="R1705" s="113" t="s">
        <v>5857</v>
      </c>
      <c r="S1705" s="114">
        <v>41640</v>
      </c>
      <c r="U1705" s="114">
        <v>41639.040800810202</v>
      </c>
      <c r="V1705" s="113" t="s">
        <v>4630</v>
      </c>
      <c r="W1705" s="113" t="s">
        <v>4631</v>
      </c>
      <c r="X1705" s="112" t="b">
        <v>1</v>
      </c>
    </row>
    <row r="1706" spans="1:25" ht="14.6" hidden="1" x14ac:dyDescent="0.4">
      <c r="A1706" s="113" t="s">
        <v>13</v>
      </c>
      <c r="B1706" s="113" t="s">
        <v>14</v>
      </c>
      <c r="C1706" s="113" t="s">
        <v>14</v>
      </c>
      <c r="D1706" s="112" t="b">
        <f t="shared" si="26"/>
        <v>1</v>
      </c>
      <c r="E1706" s="113" t="s">
        <v>3106</v>
      </c>
      <c r="F1706" s="113" t="s">
        <v>1160</v>
      </c>
      <c r="G1706" s="113" t="s">
        <v>1166</v>
      </c>
      <c r="H1706" s="113" t="s">
        <v>3128</v>
      </c>
      <c r="I1706" s="113" t="s">
        <v>3531</v>
      </c>
      <c r="J1706" s="113" t="s">
        <v>1160</v>
      </c>
      <c r="K1706" s="113" t="s">
        <v>1166</v>
      </c>
      <c r="L1706" s="113" t="s">
        <v>3128</v>
      </c>
      <c r="M1706" s="113" t="s">
        <v>1172</v>
      </c>
      <c r="N1706" s="113" t="s">
        <v>3108</v>
      </c>
      <c r="O1706" s="113" t="s">
        <v>2714</v>
      </c>
      <c r="P1706" s="113" t="s">
        <v>3155</v>
      </c>
      <c r="Q1706" s="113" t="s">
        <v>3106</v>
      </c>
      <c r="R1706" s="113" t="s">
        <v>5858</v>
      </c>
      <c r="S1706" s="114">
        <v>41640</v>
      </c>
      <c r="U1706" s="114">
        <v>41639.040800810202</v>
      </c>
      <c r="V1706" s="113" t="s">
        <v>3533</v>
      </c>
      <c r="W1706" s="113" t="s">
        <v>3534</v>
      </c>
      <c r="X1706" s="112" t="b">
        <v>1</v>
      </c>
    </row>
    <row r="1707" spans="1:25" ht="14.6" hidden="1" x14ac:dyDescent="0.4">
      <c r="A1707" s="113" t="s">
        <v>409</v>
      </c>
      <c r="B1707" s="113" t="s">
        <v>410</v>
      </c>
      <c r="C1707" s="113" t="s">
        <v>410</v>
      </c>
      <c r="D1707" s="112" t="b">
        <f t="shared" si="26"/>
        <v>1</v>
      </c>
      <c r="E1707" s="113" t="s">
        <v>3106</v>
      </c>
      <c r="F1707" s="113" t="s">
        <v>1452</v>
      </c>
      <c r="G1707" s="113" t="s">
        <v>1615</v>
      </c>
      <c r="H1707" s="113" t="s">
        <v>3872</v>
      </c>
      <c r="I1707" s="113" t="s">
        <v>1616</v>
      </c>
      <c r="J1707" s="113" t="s">
        <v>1452</v>
      </c>
      <c r="K1707" s="113" t="s">
        <v>1615</v>
      </c>
      <c r="L1707" s="113" t="s">
        <v>3872</v>
      </c>
      <c r="M1707" s="113" t="s">
        <v>1616</v>
      </c>
      <c r="N1707" s="113" t="s">
        <v>3108</v>
      </c>
      <c r="O1707" s="113" t="s">
        <v>2714</v>
      </c>
      <c r="P1707" s="113" t="s">
        <v>3155</v>
      </c>
      <c r="Q1707" s="113" t="s">
        <v>3106</v>
      </c>
      <c r="R1707" s="113" t="s">
        <v>5859</v>
      </c>
      <c r="S1707" s="114">
        <v>41640</v>
      </c>
      <c r="U1707" s="114">
        <v>41639.040800810202</v>
      </c>
      <c r="V1707" s="113" t="s">
        <v>4651</v>
      </c>
      <c r="W1707" s="113" t="s">
        <v>4652</v>
      </c>
      <c r="X1707" s="112" t="b">
        <v>1</v>
      </c>
    </row>
    <row r="1708" spans="1:25" ht="14.6" hidden="1" x14ac:dyDescent="0.4">
      <c r="A1708" s="113" t="s">
        <v>942</v>
      </c>
      <c r="B1708" s="113" t="s">
        <v>943</v>
      </c>
      <c r="C1708" s="113" t="s">
        <v>943</v>
      </c>
      <c r="D1708" s="112" t="b">
        <f t="shared" si="26"/>
        <v>1</v>
      </c>
      <c r="E1708" s="113" t="s">
        <v>3106</v>
      </c>
      <c r="F1708" s="113" t="s">
        <v>1452</v>
      </c>
      <c r="G1708" s="113" t="s">
        <v>2003</v>
      </c>
      <c r="H1708" s="113" t="s">
        <v>3817</v>
      </c>
      <c r="I1708" s="113" t="s">
        <v>4665</v>
      </c>
      <c r="J1708" s="113" t="s">
        <v>1452</v>
      </c>
      <c r="K1708" s="113" t="s">
        <v>2003</v>
      </c>
      <c r="L1708" s="113" t="s">
        <v>3817</v>
      </c>
      <c r="M1708" s="113" t="s">
        <v>2239</v>
      </c>
      <c r="N1708" s="113" t="s">
        <v>3108</v>
      </c>
      <c r="O1708" s="113" t="s">
        <v>2714</v>
      </c>
      <c r="P1708" s="113" t="s">
        <v>3155</v>
      </c>
      <c r="Q1708" s="113" t="s">
        <v>3106</v>
      </c>
      <c r="R1708" s="113" t="s">
        <v>5860</v>
      </c>
      <c r="S1708" s="114">
        <v>41640</v>
      </c>
      <c r="U1708" s="114">
        <v>41639.040800810202</v>
      </c>
      <c r="V1708" s="113" t="s">
        <v>4667</v>
      </c>
      <c r="W1708" s="113" t="s">
        <v>4668</v>
      </c>
      <c r="X1708" s="112" t="b">
        <v>1</v>
      </c>
    </row>
    <row r="1709" spans="1:25" ht="14.6" hidden="1" x14ac:dyDescent="0.4">
      <c r="A1709" s="113" t="s">
        <v>45</v>
      </c>
      <c r="B1709" s="113" t="s">
        <v>46</v>
      </c>
      <c r="C1709" s="113" t="s">
        <v>46</v>
      </c>
      <c r="D1709" s="112" t="b">
        <f t="shared" si="26"/>
        <v>1</v>
      </c>
      <c r="E1709" s="113" t="s">
        <v>3106</v>
      </c>
      <c r="F1709" s="113" t="s">
        <v>1160</v>
      </c>
      <c r="G1709" s="113" t="s">
        <v>1183</v>
      </c>
      <c r="H1709" s="113" t="s">
        <v>3113</v>
      </c>
      <c r="I1709" s="113"/>
      <c r="J1709" s="113" t="s">
        <v>1160</v>
      </c>
      <c r="K1709" s="113" t="s">
        <v>1183</v>
      </c>
      <c r="L1709" s="113" t="s">
        <v>3113</v>
      </c>
      <c r="M1709" s="113" t="s">
        <v>1216</v>
      </c>
      <c r="N1709" s="113" t="s">
        <v>3108</v>
      </c>
      <c r="O1709" s="113" t="s">
        <v>2714</v>
      </c>
      <c r="P1709" s="113" t="s">
        <v>3155</v>
      </c>
      <c r="Q1709" s="113" t="s">
        <v>3106</v>
      </c>
      <c r="R1709" s="113" t="s">
        <v>5861</v>
      </c>
      <c r="S1709" s="114">
        <v>41640</v>
      </c>
      <c r="U1709" s="114">
        <v>41639.040800810202</v>
      </c>
      <c r="V1709" s="113" t="s">
        <v>3567</v>
      </c>
      <c r="W1709" s="113" t="s">
        <v>3568</v>
      </c>
      <c r="X1709" s="112" t="b">
        <v>0</v>
      </c>
      <c r="Y1709" s="117" t="s">
        <v>1050</v>
      </c>
    </row>
    <row r="1710" spans="1:25" ht="14.6" hidden="1" x14ac:dyDescent="0.4">
      <c r="A1710" s="113" t="s">
        <v>469</v>
      </c>
      <c r="B1710" s="113" t="s">
        <v>470</v>
      </c>
      <c r="C1710" s="113" t="s">
        <v>470</v>
      </c>
      <c r="D1710" s="112" t="b">
        <f t="shared" si="26"/>
        <v>1</v>
      </c>
      <c r="E1710" s="113" t="s">
        <v>3106</v>
      </c>
      <c r="F1710" s="113" t="s">
        <v>1258</v>
      </c>
      <c r="G1710" s="113" t="s">
        <v>1274</v>
      </c>
      <c r="H1710" s="113" t="s">
        <v>3521</v>
      </c>
      <c r="I1710" s="113" t="s">
        <v>5325</v>
      </c>
      <c r="J1710" s="113" t="s">
        <v>1258</v>
      </c>
      <c r="K1710" s="113" t="s">
        <v>1274</v>
      </c>
      <c r="L1710" s="113" t="s">
        <v>3521</v>
      </c>
      <c r="M1710" s="113" t="s">
        <v>1696</v>
      </c>
      <c r="N1710" s="113" t="s">
        <v>3108</v>
      </c>
      <c r="O1710" s="113" t="s">
        <v>2714</v>
      </c>
      <c r="P1710" s="113" t="s">
        <v>3155</v>
      </c>
      <c r="Q1710" s="113" t="s">
        <v>3106</v>
      </c>
      <c r="R1710" s="113" t="s">
        <v>5862</v>
      </c>
      <c r="S1710" s="114">
        <v>41640</v>
      </c>
      <c r="U1710" s="114">
        <v>41639.040800810202</v>
      </c>
      <c r="V1710" s="113" t="s">
        <v>5327</v>
      </c>
      <c r="W1710" s="113"/>
      <c r="X1710" s="112" t="b">
        <v>0</v>
      </c>
      <c r="Y1710" s="117"/>
    </row>
    <row r="1711" spans="1:25" ht="14.6" hidden="1" x14ac:dyDescent="0.4">
      <c r="A1711" s="113" t="s">
        <v>102</v>
      </c>
      <c r="B1711" s="113" t="s">
        <v>103</v>
      </c>
      <c r="C1711" s="113" t="s">
        <v>103</v>
      </c>
      <c r="D1711" s="112" t="b">
        <f t="shared" si="26"/>
        <v>1</v>
      </c>
      <c r="E1711" s="113" t="s">
        <v>3106</v>
      </c>
      <c r="F1711" s="113" t="s">
        <v>1258</v>
      </c>
      <c r="G1711" s="113" t="s">
        <v>1274</v>
      </c>
      <c r="H1711" s="113" t="s">
        <v>3521</v>
      </c>
      <c r="I1711" s="113" t="s">
        <v>3522</v>
      </c>
      <c r="J1711" s="113" t="s">
        <v>1258</v>
      </c>
      <c r="K1711" s="113" t="s">
        <v>1274</v>
      </c>
      <c r="L1711" s="113" t="s">
        <v>3521</v>
      </c>
      <c r="M1711" s="113" t="s">
        <v>1275</v>
      </c>
      <c r="N1711" s="113" t="s">
        <v>3108</v>
      </c>
      <c r="O1711" s="113" t="s">
        <v>2714</v>
      </c>
      <c r="P1711" s="113" t="s">
        <v>3155</v>
      </c>
      <c r="Q1711" s="113" t="s">
        <v>3106</v>
      </c>
      <c r="R1711" s="113" t="s">
        <v>5863</v>
      </c>
      <c r="S1711" s="114">
        <v>41640</v>
      </c>
      <c r="U1711" s="114">
        <v>41639.040800810202</v>
      </c>
      <c r="V1711" s="113" t="s">
        <v>3524</v>
      </c>
      <c r="W1711" s="113" t="s">
        <v>3525</v>
      </c>
      <c r="X1711" s="112" t="b">
        <v>1</v>
      </c>
    </row>
    <row r="1712" spans="1:25" ht="14.6" hidden="1" x14ac:dyDescent="0.4">
      <c r="A1712" s="113" t="s">
        <v>669</v>
      </c>
      <c r="B1712" s="113" t="s">
        <v>670</v>
      </c>
      <c r="C1712" s="113" t="s">
        <v>670</v>
      </c>
      <c r="D1712" s="112" t="b">
        <f t="shared" si="26"/>
        <v>1</v>
      </c>
      <c r="E1712" s="113" t="s">
        <v>3106</v>
      </c>
      <c r="F1712" s="113" t="s">
        <v>1160</v>
      </c>
      <c r="G1712" s="113" t="s">
        <v>1183</v>
      </c>
      <c r="H1712" s="113" t="s">
        <v>3113</v>
      </c>
      <c r="I1712" s="113" t="s">
        <v>1936</v>
      </c>
      <c r="J1712" s="113" t="s">
        <v>1160</v>
      </c>
      <c r="K1712" s="113" t="s">
        <v>1246</v>
      </c>
      <c r="L1712" s="113" t="s">
        <v>3107</v>
      </c>
      <c r="M1712" s="113" t="s">
        <v>1936</v>
      </c>
      <c r="N1712" s="113" t="s">
        <v>3108</v>
      </c>
      <c r="O1712" s="113" t="s">
        <v>2714</v>
      </c>
      <c r="P1712" s="113" t="s">
        <v>3155</v>
      </c>
      <c r="Q1712" s="113" t="s">
        <v>3106</v>
      </c>
      <c r="R1712" s="113" t="s">
        <v>5864</v>
      </c>
      <c r="S1712" s="114">
        <v>41640</v>
      </c>
      <c r="U1712" s="114">
        <v>41639.040800810202</v>
      </c>
      <c r="V1712" s="113" t="s">
        <v>4950</v>
      </c>
      <c r="W1712" s="113" t="s">
        <v>4951</v>
      </c>
      <c r="X1712" s="112" t="b">
        <v>1</v>
      </c>
    </row>
    <row r="1713" spans="1:25" ht="14.6" hidden="1" x14ac:dyDescent="0.4">
      <c r="A1713" s="113" t="s">
        <v>669</v>
      </c>
      <c r="B1713" s="113" t="s">
        <v>670</v>
      </c>
      <c r="C1713" s="113" t="s">
        <v>670</v>
      </c>
      <c r="D1713" s="112" t="b">
        <f t="shared" si="26"/>
        <v>1</v>
      </c>
      <c r="E1713" s="113" t="s">
        <v>3106</v>
      </c>
      <c r="F1713" s="113" t="s">
        <v>1160</v>
      </c>
      <c r="G1713" s="113" t="s">
        <v>1183</v>
      </c>
      <c r="H1713" s="113" t="s">
        <v>3113</v>
      </c>
      <c r="I1713" s="113" t="s">
        <v>1936</v>
      </c>
      <c r="J1713" s="113" t="s">
        <v>1258</v>
      </c>
      <c r="K1713" s="113" t="s">
        <v>1338</v>
      </c>
      <c r="L1713" s="113" t="s">
        <v>3377</v>
      </c>
      <c r="M1713" s="113" t="s">
        <v>5865</v>
      </c>
      <c r="N1713" s="113" t="s">
        <v>3108</v>
      </c>
      <c r="O1713" s="113" t="s">
        <v>2714</v>
      </c>
      <c r="P1713" s="113" t="s">
        <v>3155</v>
      </c>
      <c r="Q1713" s="113" t="s">
        <v>3106</v>
      </c>
      <c r="R1713" s="113" t="s">
        <v>5864</v>
      </c>
      <c r="S1713" s="114">
        <v>41640</v>
      </c>
      <c r="U1713" s="114">
        <v>41639.040800810202</v>
      </c>
      <c r="V1713" s="113" t="s">
        <v>4950</v>
      </c>
      <c r="W1713" s="113" t="s">
        <v>4951</v>
      </c>
      <c r="X1713" s="112" t="b">
        <v>1</v>
      </c>
    </row>
    <row r="1714" spans="1:25" ht="14.6" hidden="1" x14ac:dyDescent="0.4">
      <c r="A1714" s="113" t="s">
        <v>617</v>
      </c>
      <c r="B1714" s="113" t="s">
        <v>618</v>
      </c>
      <c r="C1714" s="113" t="s">
        <v>618</v>
      </c>
      <c r="D1714" s="112" t="b">
        <f t="shared" si="26"/>
        <v>1</v>
      </c>
      <c r="E1714" s="113" t="s">
        <v>3106</v>
      </c>
      <c r="F1714" s="113" t="s">
        <v>1160</v>
      </c>
      <c r="G1714" s="113" t="s">
        <v>1183</v>
      </c>
      <c r="H1714" s="113" t="s">
        <v>3113</v>
      </c>
      <c r="I1714" s="113" t="s">
        <v>5305</v>
      </c>
      <c r="J1714" s="113" t="s">
        <v>1160</v>
      </c>
      <c r="K1714" s="113" t="s">
        <v>1183</v>
      </c>
      <c r="L1714" s="113" t="s">
        <v>3113</v>
      </c>
      <c r="M1714" s="113" t="s">
        <v>1262</v>
      </c>
      <c r="N1714" s="113" t="s">
        <v>3108</v>
      </c>
      <c r="O1714" s="113" t="s">
        <v>2714</v>
      </c>
      <c r="P1714" s="113" t="s">
        <v>3155</v>
      </c>
      <c r="Q1714" s="113" t="s">
        <v>3106</v>
      </c>
      <c r="R1714" s="113" t="s">
        <v>5866</v>
      </c>
      <c r="S1714" s="114">
        <v>41640</v>
      </c>
      <c r="U1714" s="114">
        <v>41639.040800810202</v>
      </c>
      <c r="V1714" s="113" t="s">
        <v>5307</v>
      </c>
      <c r="W1714" s="113" t="s">
        <v>5308</v>
      </c>
      <c r="X1714" s="112" t="b">
        <v>1</v>
      </c>
    </row>
    <row r="1715" spans="1:25" ht="14.6" hidden="1" x14ac:dyDescent="0.4">
      <c r="A1715" s="113" t="s">
        <v>429</v>
      </c>
      <c r="B1715" s="113" t="s">
        <v>430</v>
      </c>
      <c r="C1715" s="113" t="s">
        <v>430</v>
      </c>
      <c r="D1715" s="112" t="b">
        <f t="shared" si="26"/>
        <v>1</v>
      </c>
      <c r="E1715" s="113" t="s">
        <v>3106</v>
      </c>
      <c r="F1715" s="113" t="s">
        <v>1258</v>
      </c>
      <c r="G1715" s="113" t="s">
        <v>1644</v>
      </c>
      <c r="H1715" s="113" t="s">
        <v>3398</v>
      </c>
      <c r="I1715" s="113" t="s">
        <v>1645</v>
      </c>
      <c r="J1715" s="113" t="s">
        <v>1258</v>
      </c>
      <c r="K1715" s="113" t="s">
        <v>1644</v>
      </c>
      <c r="L1715" s="113" t="s">
        <v>3398</v>
      </c>
      <c r="M1715" s="113" t="s">
        <v>1645</v>
      </c>
      <c r="N1715" s="113" t="s">
        <v>3108</v>
      </c>
      <c r="O1715" s="113" t="s">
        <v>2714</v>
      </c>
      <c r="P1715" s="113" t="s">
        <v>3155</v>
      </c>
      <c r="Q1715" s="113" t="s">
        <v>3106</v>
      </c>
      <c r="R1715" s="113" t="s">
        <v>5867</v>
      </c>
      <c r="S1715" s="114">
        <v>41640</v>
      </c>
      <c r="U1715" s="114">
        <v>41639.040800810202</v>
      </c>
      <c r="V1715" s="113" t="s">
        <v>4561</v>
      </c>
      <c r="W1715" s="113" t="s">
        <v>4562</v>
      </c>
      <c r="X1715" s="112" t="b">
        <v>0</v>
      </c>
      <c r="Y1715" s="117" t="s">
        <v>1054</v>
      </c>
    </row>
    <row r="1716" spans="1:25" ht="14.6" hidden="1" x14ac:dyDescent="0.4">
      <c r="A1716" s="113" t="s">
        <v>161</v>
      </c>
      <c r="B1716" s="113" t="s">
        <v>162</v>
      </c>
      <c r="C1716" s="113" t="s">
        <v>162</v>
      </c>
      <c r="D1716" s="112" t="b">
        <f t="shared" si="26"/>
        <v>1</v>
      </c>
      <c r="E1716" s="113" t="s">
        <v>3106</v>
      </c>
      <c r="F1716" s="113" t="s">
        <v>1160</v>
      </c>
      <c r="G1716" s="113" t="s">
        <v>1246</v>
      </c>
      <c r="H1716" s="113" t="s">
        <v>3107</v>
      </c>
      <c r="I1716" s="113" t="s">
        <v>3576</v>
      </c>
      <c r="J1716" s="113" t="s">
        <v>1160</v>
      </c>
      <c r="K1716" s="113" t="s">
        <v>1246</v>
      </c>
      <c r="L1716" s="113" t="s">
        <v>3107</v>
      </c>
      <c r="M1716" s="113" t="s">
        <v>1351</v>
      </c>
      <c r="N1716" s="113" t="s">
        <v>3108</v>
      </c>
      <c r="O1716" s="113" t="s">
        <v>2714</v>
      </c>
      <c r="P1716" s="113" t="s">
        <v>3155</v>
      </c>
      <c r="Q1716" s="113" t="s">
        <v>3106</v>
      </c>
      <c r="R1716" s="113" t="s">
        <v>5868</v>
      </c>
      <c r="S1716" s="114">
        <v>41640</v>
      </c>
      <c r="U1716" s="114">
        <v>41639.040800810202</v>
      </c>
      <c r="V1716" s="113" t="s">
        <v>3578</v>
      </c>
      <c r="W1716" s="113" t="s">
        <v>3579</v>
      </c>
      <c r="X1716" s="112" t="b">
        <v>1</v>
      </c>
    </row>
    <row r="1717" spans="1:25" ht="14.6" hidden="1" x14ac:dyDescent="0.4">
      <c r="A1717" s="113" t="s">
        <v>106</v>
      </c>
      <c r="B1717" s="113" t="s">
        <v>107</v>
      </c>
      <c r="C1717" s="113" t="s">
        <v>107</v>
      </c>
      <c r="D1717" s="112" t="b">
        <f t="shared" si="26"/>
        <v>1</v>
      </c>
      <c r="E1717" s="113" t="s">
        <v>3106</v>
      </c>
      <c r="F1717" s="113" t="s">
        <v>1160</v>
      </c>
      <c r="G1717" s="113" t="s">
        <v>1187</v>
      </c>
      <c r="H1717" s="113" t="s">
        <v>3118</v>
      </c>
      <c r="I1717" s="113" t="s">
        <v>5368</v>
      </c>
      <c r="J1717" s="113" t="s">
        <v>1160</v>
      </c>
      <c r="K1717" s="113" t="s">
        <v>1187</v>
      </c>
      <c r="L1717" s="113" t="s">
        <v>3118</v>
      </c>
      <c r="M1717" s="113" t="s">
        <v>1279</v>
      </c>
      <c r="N1717" s="113" t="s">
        <v>3108</v>
      </c>
      <c r="O1717" s="113" t="s">
        <v>2714</v>
      </c>
      <c r="P1717" s="113" t="s">
        <v>3155</v>
      </c>
      <c r="Q1717" s="113" t="s">
        <v>3106</v>
      </c>
      <c r="R1717" s="113" t="s">
        <v>5869</v>
      </c>
      <c r="S1717" s="114">
        <v>41640</v>
      </c>
      <c r="U1717" s="114">
        <v>41639.040800810202</v>
      </c>
      <c r="V1717" s="113" t="s">
        <v>5370</v>
      </c>
      <c r="W1717" s="113" t="s">
        <v>5371</v>
      </c>
      <c r="X1717" s="112" t="b">
        <v>1</v>
      </c>
    </row>
    <row r="1718" spans="1:25" ht="14.6" hidden="1" x14ac:dyDescent="0.4">
      <c r="A1718" s="113" t="s">
        <v>675</v>
      </c>
      <c r="B1718" s="113" t="s">
        <v>676</v>
      </c>
      <c r="C1718" s="113" t="s">
        <v>678</v>
      </c>
      <c r="D1718" s="112" t="b">
        <f t="shared" si="26"/>
        <v>0</v>
      </c>
      <c r="E1718" s="113" t="s">
        <v>3106</v>
      </c>
      <c r="F1718" s="113" t="s">
        <v>1160</v>
      </c>
      <c r="G1718" s="113" t="s">
        <v>1228</v>
      </c>
      <c r="H1718" s="113" t="s">
        <v>3247</v>
      </c>
      <c r="I1718" s="113" t="s">
        <v>3584</v>
      </c>
      <c r="J1718" s="113" t="s">
        <v>1258</v>
      </c>
      <c r="K1718" s="113" t="s">
        <v>1274</v>
      </c>
      <c r="L1718" s="113" t="s">
        <v>3521</v>
      </c>
      <c r="M1718" s="113" t="s">
        <v>1973</v>
      </c>
      <c r="N1718" s="113" t="s">
        <v>3108</v>
      </c>
      <c r="O1718" s="113" t="s">
        <v>2714</v>
      </c>
      <c r="P1718" s="113" t="s">
        <v>3155</v>
      </c>
      <c r="Q1718" s="113" t="s">
        <v>3106</v>
      </c>
      <c r="R1718" s="113" t="s">
        <v>5870</v>
      </c>
      <c r="S1718" s="114">
        <v>41640</v>
      </c>
      <c r="U1718" s="114">
        <v>41639.040800810202</v>
      </c>
      <c r="V1718" s="113" t="s">
        <v>3587</v>
      </c>
      <c r="W1718" s="113" t="s">
        <v>3588</v>
      </c>
      <c r="X1718" s="112" t="b">
        <v>1</v>
      </c>
    </row>
    <row r="1719" spans="1:25" ht="14.6" hidden="1" x14ac:dyDescent="0.4">
      <c r="A1719" s="113" t="s">
        <v>675</v>
      </c>
      <c r="B1719" s="113" t="s">
        <v>678</v>
      </c>
      <c r="C1719" s="113" t="s">
        <v>678</v>
      </c>
      <c r="D1719" s="112" t="b">
        <f t="shared" si="26"/>
        <v>1</v>
      </c>
      <c r="E1719" s="113" t="s">
        <v>3106</v>
      </c>
      <c r="F1719" s="113" t="s">
        <v>1160</v>
      </c>
      <c r="G1719" s="113" t="s">
        <v>1228</v>
      </c>
      <c r="H1719" s="113" t="s">
        <v>3247</v>
      </c>
      <c r="I1719" s="113" t="s">
        <v>3584</v>
      </c>
      <c r="J1719" s="113" t="s">
        <v>1367</v>
      </c>
      <c r="K1719" s="113" t="s">
        <v>1636</v>
      </c>
      <c r="L1719" s="113" t="s">
        <v>3585</v>
      </c>
      <c r="M1719" s="113" t="s">
        <v>1975</v>
      </c>
      <c r="N1719" s="113" t="s">
        <v>3108</v>
      </c>
      <c r="O1719" s="113" t="s">
        <v>2714</v>
      </c>
      <c r="P1719" s="113" t="s">
        <v>3155</v>
      </c>
      <c r="Q1719" s="113" t="s">
        <v>3106</v>
      </c>
      <c r="R1719" s="113" t="s">
        <v>5870</v>
      </c>
      <c r="S1719" s="114">
        <v>41640</v>
      </c>
      <c r="U1719" s="114">
        <v>41639.040800810202</v>
      </c>
      <c r="V1719" s="113" t="s">
        <v>3587</v>
      </c>
      <c r="W1719" s="113" t="s">
        <v>3588</v>
      </c>
      <c r="X1719" s="112" t="b">
        <v>1</v>
      </c>
    </row>
    <row r="1720" spans="1:25" ht="14.6" hidden="1" x14ac:dyDescent="0.4">
      <c r="A1720" s="113" t="s">
        <v>675</v>
      </c>
      <c r="B1720" s="113" t="s">
        <v>677</v>
      </c>
      <c r="C1720" s="113" t="s">
        <v>678</v>
      </c>
      <c r="D1720" s="112" t="b">
        <f t="shared" si="26"/>
        <v>0</v>
      </c>
      <c r="E1720" s="113" t="s">
        <v>3106</v>
      </c>
      <c r="F1720" s="113" t="s">
        <v>1160</v>
      </c>
      <c r="G1720" s="113" t="s">
        <v>1228</v>
      </c>
      <c r="H1720" s="113" t="s">
        <v>3247</v>
      </c>
      <c r="I1720" s="113" t="s">
        <v>3584</v>
      </c>
      <c r="J1720" s="113" t="s">
        <v>1367</v>
      </c>
      <c r="K1720" s="113" t="s">
        <v>1636</v>
      </c>
      <c r="L1720" s="113" t="s">
        <v>3585</v>
      </c>
      <c r="M1720" s="113" t="s">
        <v>1974</v>
      </c>
      <c r="N1720" s="113" t="s">
        <v>3108</v>
      </c>
      <c r="O1720" s="113" t="s">
        <v>2714</v>
      </c>
      <c r="P1720" s="113" t="s">
        <v>3155</v>
      </c>
      <c r="Q1720" s="113" t="s">
        <v>3106</v>
      </c>
      <c r="R1720" s="113" t="s">
        <v>5870</v>
      </c>
      <c r="S1720" s="114">
        <v>41640</v>
      </c>
      <c r="U1720" s="114">
        <v>41639.040800810202</v>
      </c>
      <c r="V1720" s="113" t="s">
        <v>3587</v>
      </c>
      <c r="W1720" s="113" t="s">
        <v>3588</v>
      </c>
      <c r="X1720" s="112" t="b">
        <v>1</v>
      </c>
    </row>
    <row r="1721" spans="1:25" ht="14.6" hidden="1" x14ac:dyDescent="0.4">
      <c r="A1721" s="113" t="s">
        <v>675</v>
      </c>
      <c r="B1721" s="113" t="s">
        <v>678</v>
      </c>
      <c r="C1721" s="113" t="s">
        <v>678</v>
      </c>
      <c r="D1721" s="112" t="b">
        <f t="shared" si="26"/>
        <v>1</v>
      </c>
      <c r="E1721" s="113" t="s">
        <v>3106</v>
      </c>
      <c r="F1721" s="113" t="s">
        <v>1160</v>
      </c>
      <c r="G1721" s="113" t="s">
        <v>1228</v>
      </c>
      <c r="H1721" s="113" t="s">
        <v>3247</v>
      </c>
      <c r="I1721" s="113" t="s">
        <v>3584</v>
      </c>
      <c r="J1721" s="113" t="s">
        <v>1367</v>
      </c>
      <c r="K1721" s="113" t="s">
        <v>1368</v>
      </c>
      <c r="L1721" s="113" t="s">
        <v>4623</v>
      </c>
      <c r="M1721" s="113" t="s">
        <v>1976</v>
      </c>
      <c r="N1721" s="113" t="s">
        <v>3108</v>
      </c>
      <c r="O1721" s="113" t="s">
        <v>2714</v>
      </c>
      <c r="P1721" s="113" t="s">
        <v>3155</v>
      </c>
      <c r="Q1721" s="113" t="s">
        <v>3106</v>
      </c>
      <c r="R1721" s="113" t="s">
        <v>5870</v>
      </c>
      <c r="S1721" s="114">
        <v>41640</v>
      </c>
      <c r="U1721" s="114">
        <v>41639.040800810202</v>
      </c>
      <c r="V1721" s="113" t="s">
        <v>3587</v>
      </c>
      <c r="W1721" s="113" t="s">
        <v>3588</v>
      </c>
      <c r="X1721" s="112" t="b">
        <v>1</v>
      </c>
    </row>
    <row r="1722" spans="1:25" ht="14.6" hidden="1" x14ac:dyDescent="0.4">
      <c r="A1722" s="113" t="s">
        <v>485</v>
      </c>
      <c r="B1722" s="113" t="s">
        <v>486</v>
      </c>
      <c r="C1722" s="113" t="s">
        <v>486</v>
      </c>
      <c r="D1722" s="112" t="b">
        <f t="shared" si="26"/>
        <v>1</v>
      </c>
      <c r="E1722" s="113" t="s">
        <v>3106</v>
      </c>
      <c r="F1722" s="113" t="s">
        <v>1258</v>
      </c>
      <c r="G1722" s="113" t="s">
        <v>1707</v>
      </c>
      <c r="H1722" s="113" t="s">
        <v>3400</v>
      </c>
      <c r="I1722" s="113" t="s">
        <v>5282</v>
      </c>
      <c r="J1722" s="113" t="s">
        <v>1258</v>
      </c>
      <c r="K1722" s="113" t="s">
        <v>1707</v>
      </c>
      <c r="L1722" s="113" t="s">
        <v>3400</v>
      </c>
      <c r="M1722" s="113" t="s">
        <v>1708</v>
      </c>
      <c r="N1722" s="113" t="s">
        <v>3108</v>
      </c>
      <c r="O1722" s="113" t="s">
        <v>2714</v>
      </c>
      <c r="P1722" s="113" t="s">
        <v>3155</v>
      </c>
      <c r="Q1722" s="113" t="s">
        <v>3106</v>
      </c>
      <c r="R1722" s="113" t="s">
        <v>5871</v>
      </c>
      <c r="S1722" s="114">
        <v>41640</v>
      </c>
      <c r="U1722" s="114">
        <v>41639.040800810202</v>
      </c>
      <c r="V1722" s="113" t="s">
        <v>5284</v>
      </c>
      <c r="W1722" s="113" t="s">
        <v>5285</v>
      </c>
      <c r="X1722" s="112" t="b">
        <v>1</v>
      </c>
    </row>
    <row r="1723" spans="1:25" ht="14.6" hidden="1" x14ac:dyDescent="0.4">
      <c r="A1723" s="113" t="s">
        <v>419</v>
      </c>
      <c r="B1723" s="113" t="s">
        <v>420</v>
      </c>
      <c r="C1723" s="113" t="s">
        <v>420</v>
      </c>
      <c r="D1723" s="112" t="b">
        <f t="shared" si="26"/>
        <v>1</v>
      </c>
      <c r="E1723" s="113" t="s">
        <v>3106</v>
      </c>
      <c r="F1723" s="113" t="s">
        <v>1367</v>
      </c>
      <c r="G1723" s="113" t="s">
        <v>1456</v>
      </c>
      <c r="H1723" s="113" t="s">
        <v>3215</v>
      </c>
      <c r="I1723" s="113" t="s">
        <v>1626</v>
      </c>
      <c r="J1723" s="113" t="s">
        <v>1367</v>
      </c>
      <c r="K1723" s="113" t="s">
        <v>1456</v>
      </c>
      <c r="L1723" s="113" t="s">
        <v>3215</v>
      </c>
      <c r="M1723" s="113" t="s">
        <v>1626</v>
      </c>
      <c r="N1723" s="113" t="s">
        <v>3108</v>
      </c>
      <c r="O1723" s="113" t="s">
        <v>2714</v>
      </c>
      <c r="P1723" s="113" t="s">
        <v>3155</v>
      </c>
      <c r="Q1723" s="113" t="s">
        <v>3106</v>
      </c>
      <c r="R1723" s="113" t="s">
        <v>5872</v>
      </c>
      <c r="S1723" s="114">
        <v>41640</v>
      </c>
      <c r="U1723" s="114">
        <v>41639.040800810202</v>
      </c>
      <c r="V1723" s="113" t="s">
        <v>4891</v>
      </c>
      <c r="W1723" s="113" t="s">
        <v>4892</v>
      </c>
      <c r="X1723" s="112" t="b">
        <v>1</v>
      </c>
    </row>
    <row r="1724" spans="1:25" ht="14.6" hidden="1" x14ac:dyDescent="0.4">
      <c r="A1724" s="113" t="s">
        <v>341</v>
      </c>
      <c r="B1724" s="113" t="s">
        <v>342</v>
      </c>
      <c r="C1724" s="113" t="s">
        <v>342</v>
      </c>
      <c r="D1724" s="112" t="b">
        <f t="shared" si="26"/>
        <v>1</v>
      </c>
      <c r="E1724" s="113" t="s">
        <v>3106</v>
      </c>
      <c r="F1724" s="113" t="s">
        <v>1372</v>
      </c>
      <c r="G1724" s="113" t="s">
        <v>1459</v>
      </c>
      <c r="H1724" s="113" t="s">
        <v>3288</v>
      </c>
      <c r="I1724" s="113" t="s">
        <v>3526</v>
      </c>
      <c r="J1724" s="113" t="s">
        <v>1372</v>
      </c>
      <c r="K1724" s="113" t="s">
        <v>1459</v>
      </c>
      <c r="L1724" s="113" t="s">
        <v>3288</v>
      </c>
      <c r="M1724" s="113" t="s">
        <v>1553</v>
      </c>
      <c r="N1724" s="113" t="s">
        <v>3108</v>
      </c>
      <c r="O1724" s="113" t="s">
        <v>2714</v>
      </c>
      <c r="P1724" s="113" t="s">
        <v>3155</v>
      </c>
      <c r="Q1724" s="113" t="s">
        <v>3106</v>
      </c>
      <c r="R1724" s="113" t="s">
        <v>5873</v>
      </c>
      <c r="S1724" s="114">
        <v>41640</v>
      </c>
      <c r="U1724" s="114">
        <v>41639.040800810202</v>
      </c>
      <c r="V1724" s="113" t="s">
        <v>3528</v>
      </c>
      <c r="W1724" s="113" t="s">
        <v>3529</v>
      </c>
      <c r="X1724" s="112" t="b">
        <v>1</v>
      </c>
    </row>
    <row r="1725" spans="1:25" ht="14.6" hidden="1" x14ac:dyDescent="0.4">
      <c r="A1725" s="113" t="s">
        <v>305</v>
      </c>
      <c r="B1725" s="113" t="s">
        <v>306</v>
      </c>
      <c r="C1725" s="113" t="s">
        <v>306</v>
      </c>
      <c r="D1725" s="112" t="b">
        <f t="shared" si="26"/>
        <v>1</v>
      </c>
      <c r="E1725" s="113" t="s">
        <v>3106</v>
      </c>
      <c r="F1725" s="113" t="s">
        <v>1452</v>
      </c>
      <c r="G1725" s="113" t="s">
        <v>1453</v>
      </c>
      <c r="H1725" s="113" t="s">
        <v>3143</v>
      </c>
      <c r="I1725" s="113" t="s">
        <v>4916</v>
      </c>
      <c r="J1725" s="113" t="s">
        <v>1452</v>
      </c>
      <c r="K1725" s="113" t="s">
        <v>1453</v>
      </c>
      <c r="L1725" s="113" t="s">
        <v>3143</v>
      </c>
      <c r="M1725" s="113" t="s">
        <v>1514</v>
      </c>
      <c r="N1725" s="113" t="s">
        <v>3108</v>
      </c>
      <c r="O1725" s="113" t="s">
        <v>2714</v>
      </c>
      <c r="P1725" s="113" t="s">
        <v>3155</v>
      </c>
      <c r="Q1725" s="113" t="s">
        <v>3106</v>
      </c>
      <c r="R1725" s="113" t="s">
        <v>5874</v>
      </c>
      <c r="S1725" s="114">
        <v>41640</v>
      </c>
      <c r="U1725" s="114">
        <v>41639.040800810202</v>
      </c>
      <c r="V1725" s="113" t="s">
        <v>4918</v>
      </c>
      <c r="W1725" s="113" t="s">
        <v>4919</v>
      </c>
      <c r="X1725" s="112" t="b">
        <v>1</v>
      </c>
    </row>
    <row r="1726" spans="1:25" ht="14.6" hidden="1" x14ac:dyDescent="0.4">
      <c r="A1726" s="113" t="s">
        <v>268</v>
      </c>
      <c r="B1726" s="113" t="s">
        <v>269</v>
      </c>
      <c r="C1726" s="113" t="s">
        <v>269</v>
      </c>
      <c r="D1726" s="112" t="b">
        <f t="shared" si="26"/>
        <v>1</v>
      </c>
      <c r="E1726" s="113" t="s">
        <v>3106</v>
      </c>
      <c r="F1726" s="113" t="s">
        <v>1160</v>
      </c>
      <c r="G1726" s="113" t="s">
        <v>1246</v>
      </c>
      <c r="H1726" s="113" t="s">
        <v>3107</v>
      </c>
      <c r="I1726" s="113" t="s">
        <v>1471</v>
      </c>
      <c r="J1726" s="113" t="s">
        <v>1160</v>
      </c>
      <c r="K1726" s="113" t="s">
        <v>1183</v>
      </c>
      <c r="L1726" s="113" t="s">
        <v>3113</v>
      </c>
      <c r="M1726" s="113" t="s">
        <v>4922</v>
      </c>
      <c r="N1726" s="113" t="s">
        <v>3108</v>
      </c>
      <c r="O1726" s="113" t="s">
        <v>2714</v>
      </c>
      <c r="P1726" s="113" t="s">
        <v>3155</v>
      </c>
      <c r="Q1726" s="113" t="s">
        <v>3106</v>
      </c>
      <c r="R1726" s="113" t="s">
        <v>5875</v>
      </c>
      <c r="S1726" s="114">
        <v>41640</v>
      </c>
      <c r="U1726" s="114">
        <v>41639.040800810202</v>
      </c>
      <c r="V1726" s="113" t="s">
        <v>3204</v>
      </c>
      <c r="W1726" s="113" t="s">
        <v>3205</v>
      </c>
      <c r="X1726" s="112" t="b">
        <v>1</v>
      </c>
    </row>
    <row r="1727" spans="1:25" ht="14.6" hidden="1" x14ac:dyDescent="0.4">
      <c r="A1727" s="113" t="s">
        <v>268</v>
      </c>
      <c r="B1727" s="113" t="s">
        <v>269</v>
      </c>
      <c r="C1727" s="113" t="s">
        <v>269</v>
      </c>
      <c r="D1727" s="112" t="b">
        <f t="shared" si="26"/>
        <v>1</v>
      </c>
      <c r="E1727" s="113" t="s">
        <v>3106</v>
      </c>
      <c r="F1727" s="113" t="s">
        <v>1160</v>
      </c>
      <c r="G1727" s="113" t="s">
        <v>1246</v>
      </c>
      <c r="H1727" s="113" t="s">
        <v>3107</v>
      </c>
      <c r="I1727" s="113" t="s">
        <v>1471</v>
      </c>
      <c r="J1727" s="113" t="s">
        <v>1160</v>
      </c>
      <c r="K1727" s="113" t="s">
        <v>1246</v>
      </c>
      <c r="L1727" s="113" t="s">
        <v>3107</v>
      </c>
      <c r="M1727" s="113" t="s">
        <v>1471</v>
      </c>
      <c r="N1727" s="113" t="s">
        <v>3108</v>
      </c>
      <c r="O1727" s="113" t="s">
        <v>2714</v>
      </c>
      <c r="P1727" s="113" t="s">
        <v>3155</v>
      </c>
      <c r="Q1727" s="113" t="s">
        <v>3106</v>
      </c>
      <c r="R1727" s="113" t="s">
        <v>5875</v>
      </c>
      <c r="S1727" s="114">
        <v>41640</v>
      </c>
      <c r="U1727" s="114">
        <v>41639.040800810202</v>
      </c>
      <c r="V1727" s="113" t="s">
        <v>3204</v>
      </c>
      <c r="W1727" s="113" t="s">
        <v>3205</v>
      </c>
      <c r="X1727" s="112" t="b">
        <v>1</v>
      </c>
    </row>
    <row r="1728" spans="1:25" ht="14.6" hidden="1" x14ac:dyDescent="0.4">
      <c r="A1728" s="113" t="s">
        <v>268</v>
      </c>
      <c r="B1728" s="113" t="s">
        <v>269</v>
      </c>
      <c r="C1728" s="113" t="s">
        <v>269</v>
      </c>
      <c r="D1728" s="112" t="b">
        <f t="shared" si="26"/>
        <v>1</v>
      </c>
      <c r="E1728" s="113" t="s">
        <v>3106</v>
      </c>
      <c r="F1728" s="113" t="s">
        <v>1160</v>
      </c>
      <c r="G1728" s="113" t="s">
        <v>1246</v>
      </c>
      <c r="H1728" s="113" t="s">
        <v>3107</v>
      </c>
      <c r="I1728" s="113" t="s">
        <v>1471</v>
      </c>
      <c r="J1728" s="113" t="s">
        <v>1196</v>
      </c>
      <c r="K1728" s="113" t="s">
        <v>1197</v>
      </c>
      <c r="L1728" s="113" t="s">
        <v>3202</v>
      </c>
      <c r="M1728" s="113" t="s">
        <v>1475</v>
      </c>
      <c r="N1728" s="113" t="s">
        <v>3108</v>
      </c>
      <c r="O1728" s="113" t="s">
        <v>2714</v>
      </c>
      <c r="P1728" s="113" t="s">
        <v>3155</v>
      </c>
      <c r="Q1728" s="113" t="s">
        <v>3106</v>
      </c>
      <c r="R1728" s="113" t="s">
        <v>5875</v>
      </c>
      <c r="S1728" s="114">
        <v>41640</v>
      </c>
      <c r="U1728" s="114">
        <v>41639.040800810202</v>
      </c>
      <c r="V1728" s="113" t="s">
        <v>3204</v>
      </c>
      <c r="W1728" s="113" t="s">
        <v>3205</v>
      </c>
      <c r="X1728" s="112" t="b">
        <v>1</v>
      </c>
    </row>
    <row r="1729" spans="1:25" ht="14.6" hidden="1" x14ac:dyDescent="0.4">
      <c r="A1729" s="113" t="s">
        <v>319</v>
      </c>
      <c r="B1729" s="113" t="s">
        <v>320</v>
      </c>
      <c r="C1729" s="113" t="s">
        <v>320</v>
      </c>
      <c r="D1729" s="112" t="b">
        <f t="shared" si="26"/>
        <v>1</v>
      </c>
      <c r="E1729" s="113" t="s">
        <v>3106</v>
      </c>
      <c r="F1729" s="113" t="s">
        <v>1258</v>
      </c>
      <c r="G1729" s="113" t="s">
        <v>1259</v>
      </c>
      <c r="H1729" s="113" t="s">
        <v>3115</v>
      </c>
      <c r="I1729" s="113" t="s">
        <v>5268</v>
      </c>
      <c r="J1729" s="113" t="s">
        <v>1258</v>
      </c>
      <c r="K1729" s="113" t="s">
        <v>1259</v>
      </c>
      <c r="L1729" s="113" t="s">
        <v>3115</v>
      </c>
      <c r="M1729" s="113" t="s">
        <v>1525</v>
      </c>
      <c r="N1729" s="113" t="s">
        <v>3108</v>
      </c>
      <c r="O1729" s="113" t="s">
        <v>2714</v>
      </c>
      <c r="P1729" s="113" t="s">
        <v>3155</v>
      </c>
      <c r="Q1729" s="113" t="s">
        <v>3106</v>
      </c>
      <c r="R1729" s="113" t="s">
        <v>5876</v>
      </c>
      <c r="S1729" s="114">
        <v>41640</v>
      </c>
      <c r="U1729" s="114">
        <v>41639.040800810202</v>
      </c>
      <c r="V1729" s="113" t="s">
        <v>5270</v>
      </c>
      <c r="W1729" s="113" t="s">
        <v>5271</v>
      </c>
      <c r="X1729" s="112" t="b">
        <v>1</v>
      </c>
    </row>
    <row r="1730" spans="1:25" ht="14.6" hidden="1" x14ac:dyDescent="0.4">
      <c r="A1730" s="113" t="s">
        <v>349</v>
      </c>
      <c r="B1730" s="113" t="s">
        <v>350</v>
      </c>
      <c r="C1730" s="113" t="s">
        <v>350</v>
      </c>
      <c r="D1730" s="112" t="b">
        <f t="shared" si="26"/>
        <v>1</v>
      </c>
      <c r="E1730" s="113" t="s">
        <v>3106</v>
      </c>
      <c r="F1730" s="113" t="s">
        <v>1372</v>
      </c>
      <c r="G1730" s="113" t="s">
        <v>1459</v>
      </c>
      <c r="H1730" s="113" t="s">
        <v>3288</v>
      </c>
      <c r="I1730" s="113"/>
      <c r="J1730" s="113" t="s">
        <v>1372</v>
      </c>
      <c r="K1730" s="113" t="s">
        <v>1459</v>
      </c>
      <c r="L1730" s="113" t="s">
        <v>3288</v>
      </c>
      <c r="M1730" s="113" t="s">
        <v>1557</v>
      </c>
      <c r="N1730" s="113" t="s">
        <v>3108</v>
      </c>
      <c r="O1730" s="113" t="s">
        <v>2714</v>
      </c>
      <c r="P1730" s="113" t="s">
        <v>3155</v>
      </c>
      <c r="Q1730" s="113" t="s">
        <v>3106</v>
      </c>
      <c r="R1730" s="113" t="s">
        <v>5877</v>
      </c>
      <c r="S1730" s="114">
        <v>41640</v>
      </c>
      <c r="U1730" s="114">
        <v>41639.040800810202</v>
      </c>
      <c r="V1730" s="113" t="s">
        <v>4913</v>
      </c>
      <c r="W1730" s="113" t="s">
        <v>4914</v>
      </c>
      <c r="X1730" s="112" t="b">
        <v>1</v>
      </c>
    </row>
    <row r="1731" spans="1:25" ht="14.6" hidden="1" x14ac:dyDescent="0.4">
      <c r="A1731" s="113" t="s">
        <v>671</v>
      </c>
      <c r="B1731" s="113" t="s">
        <v>672</v>
      </c>
      <c r="C1731" s="113" t="s">
        <v>672</v>
      </c>
      <c r="D1731" s="112" t="b">
        <f t="shared" ref="D1731:D1794" si="27">B1731=C1731</f>
        <v>1</v>
      </c>
      <c r="E1731" s="113" t="s">
        <v>3106</v>
      </c>
      <c r="F1731" s="113" t="s">
        <v>1160</v>
      </c>
      <c r="G1731" s="113" t="s">
        <v>1161</v>
      </c>
      <c r="H1731" s="113" t="s">
        <v>3132</v>
      </c>
      <c r="I1731" s="113" t="s">
        <v>1967</v>
      </c>
      <c r="J1731" s="113" t="s">
        <v>1160</v>
      </c>
      <c r="K1731" s="113" t="s">
        <v>1161</v>
      </c>
      <c r="L1731" s="113" t="s">
        <v>3132</v>
      </c>
      <c r="M1731" s="113" t="s">
        <v>1967</v>
      </c>
      <c r="N1731" s="113" t="s">
        <v>3108</v>
      </c>
      <c r="O1731" s="113" t="s">
        <v>2714</v>
      </c>
      <c r="P1731" s="113" t="s">
        <v>3155</v>
      </c>
      <c r="Q1731" s="113" t="s">
        <v>3106</v>
      </c>
      <c r="R1731" s="113" t="s">
        <v>5878</v>
      </c>
      <c r="S1731" s="114">
        <v>41640</v>
      </c>
      <c r="U1731" s="114">
        <v>41639.040800810202</v>
      </c>
      <c r="V1731" s="113" t="s">
        <v>3631</v>
      </c>
      <c r="W1731" s="113" t="s">
        <v>3632</v>
      </c>
      <c r="X1731" s="112" t="b">
        <v>1</v>
      </c>
    </row>
    <row r="1732" spans="1:25" ht="14.6" hidden="1" x14ac:dyDescent="0.4">
      <c r="A1732" s="113" t="s">
        <v>181</v>
      </c>
      <c r="B1732" s="113" t="s">
        <v>182</v>
      </c>
      <c r="C1732" s="113" t="s">
        <v>182</v>
      </c>
      <c r="D1732" s="112" t="b">
        <f t="shared" si="27"/>
        <v>1</v>
      </c>
      <c r="E1732" s="113" t="s">
        <v>3106</v>
      </c>
      <c r="F1732" s="113" t="s">
        <v>1372</v>
      </c>
      <c r="G1732" s="113" t="s">
        <v>1373</v>
      </c>
      <c r="H1732" s="113" t="s">
        <v>4255</v>
      </c>
      <c r="I1732" s="113" t="s">
        <v>5077</v>
      </c>
      <c r="J1732" s="113" t="s">
        <v>1372</v>
      </c>
      <c r="K1732" s="113" t="s">
        <v>1373</v>
      </c>
      <c r="L1732" s="113" t="s">
        <v>4255</v>
      </c>
      <c r="M1732" s="113" t="s">
        <v>1374</v>
      </c>
      <c r="N1732" s="113" t="s">
        <v>3108</v>
      </c>
      <c r="O1732" s="113" t="s">
        <v>2714</v>
      </c>
      <c r="P1732" s="113" t="s">
        <v>3155</v>
      </c>
      <c r="Q1732" s="113" t="s">
        <v>3106</v>
      </c>
      <c r="R1732" s="113" t="s">
        <v>5879</v>
      </c>
      <c r="S1732" s="114">
        <v>41640</v>
      </c>
      <c r="U1732" s="114">
        <v>41639.040800810202</v>
      </c>
      <c r="V1732" s="113" t="s">
        <v>5079</v>
      </c>
      <c r="W1732" s="113" t="s">
        <v>5080</v>
      </c>
      <c r="X1732" s="112" t="b">
        <v>0</v>
      </c>
      <c r="Y1732" s="117"/>
    </row>
    <row r="1733" spans="1:25" ht="14.6" hidden="1" x14ac:dyDescent="0.4">
      <c r="A1733" s="113" t="s">
        <v>17</v>
      </c>
      <c r="B1733" s="113" t="s">
        <v>18</v>
      </c>
      <c r="C1733" s="113" t="s">
        <v>18</v>
      </c>
      <c r="D1733" s="112" t="b">
        <f t="shared" si="27"/>
        <v>1</v>
      </c>
      <c r="E1733" s="113" t="s">
        <v>3106</v>
      </c>
      <c r="F1733" s="113" t="s">
        <v>1160</v>
      </c>
      <c r="G1733" s="113" t="s">
        <v>1166</v>
      </c>
      <c r="H1733" s="113" t="s">
        <v>3128</v>
      </c>
      <c r="I1733" s="113" t="s">
        <v>3304</v>
      </c>
      <c r="J1733" s="113" t="s">
        <v>1160</v>
      </c>
      <c r="K1733" s="113" t="s">
        <v>1166</v>
      </c>
      <c r="L1733" s="113" t="s">
        <v>3128</v>
      </c>
      <c r="M1733" s="113" t="s">
        <v>1174</v>
      </c>
      <c r="N1733" s="113" t="s">
        <v>3108</v>
      </c>
      <c r="O1733" s="113" t="s">
        <v>2714</v>
      </c>
      <c r="P1733" s="113" t="s">
        <v>3155</v>
      </c>
      <c r="Q1733" s="113" t="s">
        <v>3106</v>
      </c>
      <c r="R1733" s="113" t="s">
        <v>5880</v>
      </c>
      <c r="S1733" s="114">
        <v>41640</v>
      </c>
      <c r="U1733" s="114">
        <v>41639.040800810202</v>
      </c>
      <c r="V1733" s="113" t="s">
        <v>3306</v>
      </c>
      <c r="W1733" s="113" t="s">
        <v>3307</v>
      </c>
      <c r="X1733" s="112" t="b">
        <v>1</v>
      </c>
    </row>
    <row r="1734" spans="1:25" ht="14.6" hidden="1" x14ac:dyDescent="0.4">
      <c r="A1734" s="113" t="s">
        <v>699</v>
      </c>
      <c r="B1734" s="113" t="s">
        <v>701</v>
      </c>
      <c r="C1734" s="113" t="s">
        <v>701</v>
      </c>
      <c r="D1734" s="112" t="b">
        <f t="shared" si="27"/>
        <v>1</v>
      </c>
      <c r="E1734" s="113" t="s">
        <v>3106</v>
      </c>
      <c r="F1734" s="113" t="s">
        <v>1160</v>
      </c>
      <c r="G1734" s="113" t="s">
        <v>1161</v>
      </c>
      <c r="H1734" s="113" t="s">
        <v>3132</v>
      </c>
      <c r="I1734" s="113" t="s">
        <v>3133</v>
      </c>
      <c r="J1734" s="113" t="s">
        <v>1196</v>
      </c>
      <c r="K1734" s="113" t="s">
        <v>1675</v>
      </c>
      <c r="L1734" s="113" t="s">
        <v>4345</v>
      </c>
      <c r="M1734" s="113" t="s">
        <v>4346</v>
      </c>
      <c r="N1734" s="113" t="s">
        <v>3108</v>
      </c>
      <c r="O1734" s="113" t="s">
        <v>2714</v>
      </c>
      <c r="P1734" s="113" t="s">
        <v>3155</v>
      </c>
      <c r="Q1734" s="113" t="s">
        <v>3106</v>
      </c>
      <c r="R1734" s="113" t="s">
        <v>5881</v>
      </c>
      <c r="S1734" s="114">
        <v>41640</v>
      </c>
      <c r="U1734" s="114">
        <v>41639.040800810202</v>
      </c>
      <c r="V1734" s="113" t="s">
        <v>3136</v>
      </c>
      <c r="W1734" s="113" t="s">
        <v>3137</v>
      </c>
      <c r="X1734" s="112" t="b">
        <v>1</v>
      </c>
      <c r="Y1734" s="112" t="s">
        <v>1054</v>
      </c>
    </row>
    <row r="1735" spans="1:25" ht="14.6" hidden="1" x14ac:dyDescent="0.4">
      <c r="A1735" s="113" t="s">
        <v>699</v>
      </c>
      <c r="B1735" s="113" t="s">
        <v>701</v>
      </c>
      <c r="C1735" s="113" t="s">
        <v>701</v>
      </c>
      <c r="D1735" s="112" t="b">
        <f t="shared" si="27"/>
        <v>1</v>
      </c>
      <c r="E1735" s="113" t="s">
        <v>3106</v>
      </c>
      <c r="F1735" s="113" t="s">
        <v>1160</v>
      </c>
      <c r="G1735" s="113" t="s">
        <v>1161</v>
      </c>
      <c r="H1735" s="113" t="s">
        <v>3132</v>
      </c>
      <c r="I1735" s="113" t="s">
        <v>3133</v>
      </c>
      <c r="J1735" s="113" t="s">
        <v>1587</v>
      </c>
      <c r="K1735" s="113" t="s">
        <v>1646</v>
      </c>
      <c r="L1735" s="113" t="s">
        <v>3134</v>
      </c>
      <c r="M1735" s="113" t="s">
        <v>2019</v>
      </c>
      <c r="N1735" s="113" t="s">
        <v>3108</v>
      </c>
      <c r="O1735" s="113" t="s">
        <v>2714</v>
      </c>
      <c r="P1735" s="113" t="s">
        <v>3155</v>
      </c>
      <c r="Q1735" s="113" t="s">
        <v>3106</v>
      </c>
      <c r="R1735" s="113" t="s">
        <v>5881</v>
      </c>
      <c r="S1735" s="114">
        <v>41640</v>
      </c>
      <c r="U1735" s="114">
        <v>41639.040800810202</v>
      </c>
      <c r="V1735" s="113" t="s">
        <v>3136</v>
      </c>
      <c r="W1735" s="113" t="s">
        <v>3137</v>
      </c>
      <c r="X1735" s="112" t="b">
        <v>1</v>
      </c>
      <c r="Y1735" s="112" t="s">
        <v>1054</v>
      </c>
    </row>
    <row r="1736" spans="1:25" ht="14.6" hidden="1" x14ac:dyDescent="0.4">
      <c r="A1736" s="113" t="s">
        <v>699</v>
      </c>
      <c r="B1736" s="113" t="s">
        <v>701</v>
      </c>
      <c r="C1736" s="113" t="s">
        <v>701</v>
      </c>
      <c r="D1736" s="112" t="b">
        <f t="shared" si="27"/>
        <v>1</v>
      </c>
      <c r="E1736" s="113" t="s">
        <v>3106</v>
      </c>
      <c r="F1736" s="113" t="s">
        <v>1160</v>
      </c>
      <c r="G1736" s="113" t="s">
        <v>1161</v>
      </c>
      <c r="H1736" s="113" t="s">
        <v>3132</v>
      </c>
      <c r="I1736" s="113" t="s">
        <v>3133</v>
      </c>
      <c r="J1736" s="113" t="s">
        <v>1587</v>
      </c>
      <c r="K1736" s="113" t="s">
        <v>1650</v>
      </c>
      <c r="L1736" s="113" t="s">
        <v>4343</v>
      </c>
      <c r="M1736" s="113" t="s">
        <v>4344</v>
      </c>
      <c r="N1736" s="113" t="s">
        <v>3108</v>
      </c>
      <c r="O1736" s="113" t="s">
        <v>2714</v>
      </c>
      <c r="P1736" s="113" t="s">
        <v>3155</v>
      </c>
      <c r="Q1736" s="113" t="s">
        <v>3106</v>
      </c>
      <c r="R1736" s="113" t="s">
        <v>5881</v>
      </c>
      <c r="S1736" s="114">
        <v>41640</v>
      </c>
      <c r="U1736" s="114">
        <v>41639.040800810202</v>
      </c>
      <c r="V1736" s="113" t="s">
        <v>3136</v>
      </c>
      <c r="W1736" s="113" t="s">
        <v>3137</v>
      </c>
      <c r="X1736" s="112" t="b">
        <v>1</v>
      </c>
      <c r="Y1736" s="112" t="s">
        <v>1054</v>
      </c>
    </row>
    <row r="1737" spans="1:25" ht="14.6" hidden="1" x14ac:dyDescent="0.4">
      <c r="A1737" s="113" t="s">
        <v>699</v>
      </c>
      <c r="B1737" s="113" t="s">
        <v>701</v>
      </c>
      <c r="C1737" s="113" t="s">
        <v>701</v>
      </c>
      <c r="D1737" s="112" t="b">
        <f t="shared" si="27"/>
        <v>1</v>
      </c>
      <c r="E1737" s="113" t="s">
        <v>3106</v>
      </c>
      <c r="F1737" s="113" t="s">
        <v>1160</v>
      </c>
      <c r="G1737" s="113" t="s">
        <v>1161</v>
      </c>
      <c r="H1737" s="113" t="s">
        <v>3132</v>
      </c>
      <c r="I1737" s="113" t="s">
        <v>3133</v>
      </c>
      <c r="J1737" s="113" t="s">
        <v>1452</v>
      </c>
      <c r="K1737" s="113" t="s">
        <v>1687</v>
      </c>
      <c r="L1737" s="113" t="s">
        <v>3166</v>
      </c>
      <c r="M1737" s="113" t="s">
        <v>2009</v>
      </c>
      <c r="N1737" s="113" t="s">
        <v>3108</v>
      </c>
      <c r="O1737" s="113" t="s">
        <v>2714</v>
      </c>
      <c r="P1737" s="113" t="s">
        <v>3155</v>
      </c>
      <c r="Q1737" s="113" t="s">
        <v>3106</v>
      </c>
      <c r="R1737" s="113" t="s">
        <v>5881</v>
      </c>
      <c r="S1737" s="114">
        <v>41640</v>
      </c>
      <c r="U1737" s="114">
        <v>41639.040800810202</v>
      </c>
      <c r="V1737" s="113" t="s">
        <v>3136</v>
      </c>
      <c r="W1737" s="113" t="s">
        <v>3137</v>
      </c>
      <c r="X1737" s="112" t="b">
        <v>1</v>
      </c>
      <c r="Y1737" s="112" t="s">
        <v>1054</v>
      </c>
    </row>
    <row r="1738" spans="1:25" ht="14.6" hidden="1" x14ac:dyDescent="0.4">
      <c r="A1738" s="113" t="s">
        <v>699</v>
      </c>
      <c r="B1738" s="113" t="s">
        <v>701</v>
      </c>
      <c r="C1738" s="113" t="s">
        <v>701</v>
      </c>
      <c r="D1738" s="112" t="b">
        <f t="shared" si="27"/>
        <v>1</v>
      </c>
      <c r="E1738" s="113" t="s">
        <v>3106</v>
      </c>
      <c r="F1738" s="113" t="s">
        <v>1160</v>
      </c>
      <c r="G1738" s="113" t="s">
        <v>1161</v>
      </c>
      <c r="H1738" s="113" t="s">
        <v>3132</v>
      </c>
      <c r="I1738" s="113" t="s">
        <v>3133</v>
      </c>
      <c r="J1738" s="113" t="s">
        <v>1367</v>
      </c>
      <c r="K1738" s="113" t="s">
        <v>1607</v>
      </c>
      <c r="L1738" s="113" t="s">
        <v>3670</v>
      </c>
      <c r="M1738" s="113" t="s">
        <v>2015</v>
      </c>
      <c r="N1738" s="113" t="s">
        <v>3108</v>
      </c>
      <c r="O1738" s="113" t="s">
        <v>2714</v>
      </c>
      <c r="P1738" s="113" t="s">
        <v>3155</v>
      </c>
      <c r="Q1738" s="113" t="s">
        <v>3106</v>
      </c>
      <c r="R1738" s="113" t="s">
        <v>5881</v>
      </c>
      <c r="S1738" s="114">
        <v>41640</v>
      </c>
      <c r="U1738" s="114">
        <v>41639.040800810202</v>
      </c>
      <c r="V1738" s="113" t="s">
        <v>3136</v>
      </c>
      <c r="W1738" s="113" t="s">
        <v>3137</v>
      </c>
      <c r="X1738" s="112" t="b">
        <v>1</v>
      </c>
      <c r="Y1738" s="112" t="s">
        <v>1054</v>
      </c>
    </row>
    <row r="1739" spans="1:25" ht="14.6" hidden="1" x14ac:dyDescent="0.4">
      <c r="A1739" s="113" t="s">
        <v>699</v>
      </c>
      <c r="B1739" s="113" t="s">
        <v>701</v>
      </c>
      <c r="C1739" s="113" t="s">
        <v>701</v>
      </c>
      <c r="D1739" s="112" t="b">
        <f t="shared" si="27"/>
        <v>1</v>
      </c>
      <c r="E1739" s="113" t="s">
        <v>3106</v>
      </c>
      <c r="F1739" s="113" t="s">
        <v>1160</v>
      </c>
      <c r="G1739" s="113" t="s">
        <v>1161</v>
      </c>
      <c r="H1739" s="113" t="s">
        <v>3132</v>
      </c>
      <c r="I1739" s="113" t="s">
        <v>3133</v>
      </c>
      <c r="J1739" s="113" t="s">
        <v>1452</v>
      </c>
      <c r="K1739" s="113" t="s">
        <v>1532</v>
      </c>
      <c r="L1739" s="113" t="s">
        <v>3138</v>
      </c>
      <c r="M1739" s="113" t="s">
        <v>2011</v>
      </c>
      <c r="N1739" s="113" t="s">
        <v>3108</v>
      </c>
      <c r="O1739" s="113" t="s">
        <v>2714</v>
      </c>
      <c r="P1739" s="113" t="s">
        <v>3155</v>
      </c>
      <c r="Q1739" s="113" t="s">
        <v>3106</v>
      </c>
      <c r="R1739" s="113" t="s">
        <v>5881</v>
      </c>
      <c r="S1739" s="114">
        <v>41640</v>
      </c>
      <c r="U1739" s="114">
        <v>41639.040800810202</v>
      </c>
      <c r="V1739" s="113" t="s">
        <v>3136</v>
      </c>
      <c r="W1739" s="113" t="s">
        <v>3137</v>
      </c>
      <c r="X1739" s="112" t="b">
        <v>1</v>
      </c>
      <c r="Y1739" s="112" t="s">
        <v>1054</v>
      </c>
    </row>
    <row r="1740" spans="1:25" ht="14.6" hidden="1" x14ac:dyDescent="0.4">
      <c r="A1740" s="113" t="s">
        <v>699</v>
      </c>
      <c r="B1740" s="113" t="s">
        <v>700</v>
      </c>
      <c r="C1740" s="113" t="s">
        <v>701</v>
      </c>
      <c r="D1740" s="112" t="b">
        <f t="shared" si="27"/>
        <v>0</v>
      </c>
      <c r="E1740" s="113" t="s">
        <v>3106</v>
      </c>
      <c r="F1740" s="113" t="s">
        <v>1160</v>
      </c>
      <c r="G1740" s="113" t="s">
        <v>1161</v>
      </c>
      <c r="H1740" s="113" t="s">
        <v>3132</v>
      </c>
      <c r="I1740" s="113" t="s">
        <v>3133</v>
      </c>
      <c r="J1740" s="113" t="s">
        <v>1452</v>
      </c>
      <c r="K1740" s="113" t="s">
        <v>2003</v>
      </c>
      <c r="L1740" s="113" t="s">
        <v>3817</v>
      </c>
      <c r="M1740" s="113" t="s">
        <v>2004</v>
      </c>
      <c r="N1740" s="113" t="s">
        <v>3108</v>
      </c>
      <c r="O1740" s="113" t="s">
        <v>2714</v>
      </c>
      <c r="P1740" s="113" t="s">
        <v>3155</v>
      </c>
      <c r="Q1740" s="113" t="s">
        <v>3106</v>
      </c>
      <c r="R1740" s="113" t="s">
        <v>5881</v>
      </c>
      <c r="S1740" s="114">
        <v>41640</v>
      </c>
      <c r="U1740" s="114">
        <v>41639.040800810202</v>
      </c>
      <c r="V1740" s="113" t="s">
        <v>3136</v>
      </c>
      <c r="W1740" s="113" t="s">
        <v>3137</v>
      </c>
      <c r="X1740" s="112" t="b">
        <v>1</v>
      </c>
      <c r="Y1740" s="112" t="s">
        <v>1054</v>
      </c>
    </row>
    <row r="1741" spans="1:25" ht="14.6" hidden="1" x14ac:dyDescent="0.4">
      <c r="A1741" s="113" t="s">
        <v>699</v>
      </c>
      <c r="B1741" s="113" t="s">
        <v>701</v>
      </c>
      <c r="C1741" s="113" t="s">
        <v>701</v>
      </c>
      <c r="D1741" s="112" t="b">
        <f t="shared" si="27"/>
        <v>1</v>
      </c>
      <c r="E1741" s="113" t="s">
        <v>3106</v>
      </c>
      <c r="F1741" s="113" t="s">
        <v>1160</v>
      </c>
      <c r="G1741" s="113" t="s">
        <v>1161</v>
      </c>
      <c r="H1741" s="113" t="s">
        <v>3132</v>
      </c>
      <c r="I1741" s="113" t="s">
        <v>3133</v>
      </c>
      <c r="J1741" s="113" t="s">
        <v>1196</v>
      </c>
      <c r="K1741" s="113" t="s">
        <v>1197</v>
      </c>
      <c r="L1741" s="113" t="s">
        <v>3202</v>
      </c>
      <c r="M1741" s="113" t="s">
        <v>2026</v>
      </c>
      <c r="N1741" s="113" t="s">
        <v>3108</v>
      </c>
      <c r="O1741" s="113" t="s">
        <v>2714</v>
      </c>
      <c r="P1741" s="113" t="s">
        <v>3155</v>
      </c>
      <c r="Q1741" s="113" t="s">
        <v>3106</v>
      </c>
      <c r="R1741" s="113" t="s">
        <v>5881</v>
      </c>
      <c r="S1741" s="114">
        <v>41640</v>
      </c>
      <c r="U1741" s="114">
        <v>41639.040800810202</v>
      </c>
      <c r="V1741" s="113" t="s">
        <v>3136</v>
      </c>
      <c r="W1741" s="113" t="s">
        <v>3137</v>
      </c>
      <c r="X1741" s="112" t="b">
        <v>1</v>
      </c>
      <c r="Y1741" s="112" t="s">
        <v>1054</v>
      </c>
    </row>
    <row r="1742" spans="1:25" ht="14.6" hidden="1" x14ac:dyDescent="0.4">
      <c r="A1742" s="113" t="s">
        <v>699</v>
      </c>
      <c r="B1742" s="113" t="s">
        <v>701</v>
      </c>
      <c r="C1742" s="113" t="s">
        <v>701</v>
      </c>
      <c r="D1742" s="112" t="b">
        <f t="shared" si="27"/>
        <v>1</v>
      </c>
      <c r="E1742" s="113" t="s">
        <v>3106</v>
      </c>
      <c r="F1742" s="113" t="s">
        <v>1160</v>
      </c>
      <c r="G1742" s="113" t="s">
        <v>1161</v>
      </c>
      <c r="H1742" s="113" t="s">
        <v>3132</v>
      </c>
      <c r="I1742" s="113" t="s">
        <v>3133</v>
      </c>
      <c r="J1742" s="113" t="s">
        <v>1452</v>
      </c>
      <c r="K1742" s="113" t="s">
        <v>1615</v>
      </c>
      <c r="L1742" s="113" t="s">
        <v>3872</v>
      </c>
      <c r="M1742" s="113" t="s">
        <v>2008</v>
      </c>
      <c r="N1742" s="113" t="s">
        <v>3108</v>
      </c>
      <c r="O1742" s="113" t="s">
        <v>2714</v>
      </c>
      <c r="P1742" s="113" t="s">
        <v>3155</v>
      </c>
      <c r="Q1742" s="113" t="s">
        <v>3106</v>
      </c>
      <c r="R1742" s="113" t="s">
        <v>5881</v>
      </c>
      <c r="S1742" s="114">
        <v>41640</v>
      </c>
      <c r="U1742" s="114">
        <v>41639.040800810202</v>
      </c>
      <c r="V1742" s="113" t="s">
        <v>3136</v>
      </c>
      <c r="W1742" s="113" t="s">
        <v>3137</v>
      </c>
      <c r="X1742" s="112" t="b">
        <v>1</v>
      </c>
      <c r="Y1742" s="112" t="s">
        <v>1054</v>
      </c>
    </row>
    <row r="1743" spans="1:25" ht="14.6" hidden="1" x14ac:dyDescent="0.4">
      <c r="A1743" s="113" t="s">
        <v>699</v>
      </c>
      <c r="B1743" s="113" t="s">
        <v>703</v>
      </c>
      <c r="C1743" s="113" t="s">
        <v>701</v>
      </c>
      <c r="D1743" s="112" t="b">
        <f t="shared" si="27"/>
        <v>0</v>
      </c>
      <c r="E1743" s="113" t="s">
        <v>3106</v>
      </c>
      <c r="F1743" s="113" t="s">
        <v>1160</v>
      </c>
      <c r="G1743" s="113" t="s">
        <v>1161</v>
      </c>
      <c r="H1743" s="113" t="s">
        <v>3132</v>
      </c>
      <c r="I1743" s="113" t="s">
        <v>3133</v>
      </c>
      <c r="J1743" s="113" t="s">
        <v>1196</v>
      </c>
      <c r="K1743" s="113" t="s">
        <v>1197</v>
      </c>
      <c r="L1743" s="113" t="s">
        <v>3202</v>
      </c>
      <c r="M1743" s="113" t="s">
        <v>2025</v>
      </c>
      <c r="N1743" s="113" t="s">
        <v>3108</v>
      </c>
      <c r="O1743" s="113" t="s">
        <v>2714</v>
      </c>
      <c r="P1743" s="113" t="s">
        <v>3155</v>
      </c>
      <c r="Q1743" s="113" t="s">
        <v>3106</v>
      </c>
      <c r="R1743" s="113" t="s">
        <v>5881</v>
      </c>
      <c r="S1743" s="114">
        <v>41640</v>
      </c>
      <c r="U1743" s="114">
        <v>41639.040800810202</v>
      </c>
      <c r="V1743" s="113" t="s">
        <v>3136</v>
      </c>
      <c r="W1743" s="113" t="s">
        <v>3137</v>
      </c>
      <c r="X1743" s="112" t="b">
        <v>1</v>
      </c>
      <c r="Y1743" s="112" t="s">
        <v>1054</v>
      </c>
    </row>
    <row r="1744" spans="1:25" ht="14.6" hidden="1" x14ac:dyDescent="0.4">
      <c r="A1744" s="113" t="s">
        <v>699</v>
      </c>
      <c r="B1744" s="113" t="s">
        <v>701</v>
      </c>
      <c r="C1744" s="113" t="s">
        <v>701</v>
      </c>
      <c r="D1744" s="112" t="b">
        <f t="shared" si="27"/>
        <v>1</v>
      </c>
      <c r="E1744" s="113" t="s">
        <v>3106</v>
      </c>
      <c r="F1744" s="113" t="s">
        <v>1160</v>
      </c>
      <c r="G1744" s="113" t="s">
        <v>1161</v>
      </c>
      <c r="H1744" s="113" t="s">
        <v>3132</v>
      </c>
      <c r="I1744" s="113" t="s">
        <v>3133</v>
      </c>
      <c r="J1744" s="113" t="s">
        <v>1587</v>
      </c>
      <c r="K1744" s="113" t="s">
        <v>1666</v>
      </c>
      <c r="L1744" s="113" t="s">
        <v>4339</v>
      </c>
      <c r="M1744" s="113" t="s">
        <v>4340</v>
      </c>
      <c r="N1744" s="113" t="s">
        <v>3108</v>
      </c>
      <c r="O1744" s="113" t="s">
        <v>2714</v>
      </c>
      <c r="P1744" s="113" t="s">
        <v>3155</v>
      </c>
      <c r="Q1744" s="113" t="s">
        <v>3106</v>
      </c>
      <c r="R1744" s="113" t="s">
        <v>5881</v>
      </c>
      <c r="S1744" s="114">
        <v>41640</v>
      </c>
      <c r="U1744" s="114">
        <v>41639.040800810202</v>
      </c>
      <c r="V1744" s="113" t="s">
        <v>3136</v>
      </c>
      <c r="W1744" s="113" t="s">
        <v>3137</v>
      </c>
      <c r="X1744" s="112" t="b">
        <v>1</v>
      </c>
      <c r="Y1744" s="112" t="s">
        <v>1054</v>
      </c>
    </row>
    <row r="1745" spans="1:25" ht="14.6" hidden="1" x14ac:dyDescent="0.4">
      <c r="A1745" s="113" t="s">
        <v>699</v>
      </c>
      <c r="B1745" s="113" t="s">
        <v>701</v>
      </c>
      <c r="C1745" s="113" t="s">
        <v>701</v>
      </c>
      <c r="D1745" s="112" t="b">
        <f t="shared" si="27"/>
        <v>1</v>
      </c>
      <c r="E1745" s="113" t="s">
        <v>3106</v>
      </c>
      <c r="F1745" s="113" t="s">
        <v>1160</v>
      </c>
      <c r="G1745" s="113" t="s">
        <v>1161</v>
      </c>
      <c r="H1745" s="113" t="s">
        <v>3132</v>
      </c>
      <c r="I1745" s="113" t="s">
        <v>3133</v>
      </c>
      <c r="J1745" s="113" t="s">
        <v>1452</v>
      </c>
      <c r="K1745" s="113" t="s">
        <v>2005</v>
      </c>
      <c r="L1745" s="113" t="s">
        <v>4341</v>
      </c>
      <c r="M1745" s="113" t="s">
        <v>2006</v>
      </c>
      <c r="N1745" s="113" t="s">
        <v>3108</v>
      </c>
      <c r="O1745" s="113" t="s">
        <v>2714</v>
      </c>
      <c r="P1745" s="113" t="s">
        <v>3155</v>
      </c>
      <c r="Q1745" s="113" t="s">
        <v>3106</v>
      </c>
      <c r="R1745" s="113" t="s">
        <v>5881</v>
      </c>
      <c r="S1745" s="114">
        <v>41640</v>
      </c>
      <c r="U1745" s="114">
        <v>41639.040800810202</v>
      </c>
      <c r="V1745" s="113" t="s">
        <v>3136</v>
      </c>
      <c r="W1745" s="113" t="s">
        <v>3137</v>
      </c>
      <c r="X1745" s="112" t="b">
        <v>1</v>
      </c>
      <c r="Y1745" s="112" t="s">
        <v>1054</v>
      </c>
    </row>
    <row r="1746" spans="1:25" ht="14.6" hidden="1" x14ac:dyDescent="0.4">
      <c r="A1746" s="113" t="s">
        <v>699</v>
      </c>
      <c r="B1746" s="113" t="s">
        <v>701</v>
      </c>
      <c r="C1746" s="113" t="s">
        <v>701</v>
      </c>
      <c r="D1746" s="112" t="b">
        <f t="shared" si="27"/>
        <v>1</v>
      </c>
      <c r="E1746" s="113" t="s">
        <v>3106</v>
      </c>
      <c r="F1746" s="113" t="s">
        <v>1160</v>
      </c>
      <c r="G1746" s="113" t="s">
        <v>1161</v>
      </c>
      <c r="H1746" s="113" t="s">
        <v>3132</v>
      </c>
      <c r="I1746" s="113" t="s">
        <v>3133</v>
      </c>
      <c r="J1746" s="113" t="s">
        <v>1367</v>
      </c>
      <c r="K1746" s="113" t="s">
        <v>1997</v>
      </c>
      <c r="L1746" s="113" t="s">
        <v>3284</v>
      </c>
      <c r="M1746" s="113" t="s">
        <v>2016</v>
      </c>
      <c r="N1746" s="113" t="s">
        <v>3108</v>
      </c>
      <c r="O1746" s="113" t="s">
        <v>2714</v>
      </c>
      <c r="P1746" s="113" t="s">
        <v>3155</v>
      </c>
      <c r="Q1746" s="113" t="s">
        <v>3106</v>
      </c>
      <c r="R1746" s="113" t="s">
        <v>5881</v>
      </c>
      <c r="S1746" s="114">
        <v>41640</v>
      </c>
      <c r="U1746" s="114">
        <v>41639.040800810202</v>
      </c>
      <c r="V1746" s="113" t="s">
        <v>3136</v>
      </c>
      <c r="W1746" s="113" t="s">
        <v>3137</v>
      </c>
      <c r="X1746" s="112" t="b">
        <v>1</v>
      </c>
      <c r="Y1746" s="112" t="s">
        <v>1054</v>
      </c>
    </row>
    <row r="1747" spans="1:25" ht="14.6" hidden="1" x14ac:dyDescent="0.4">
      <c r="A1747" s="113" t="s">
        <v>699</v>
      </c>
      <c r="B1747" s="113" t="s">
        <v>701</v>
      </c>
      <c r="C1747" s="113" t="s">
        <v>701</v>
      </c>
      <c r="D1747" s="112" t="b">
        <f t="shared" si="27"/>
        <v>1</v>
      </c>
      <c r="E1747" s="113" t="s">
        <v>3106</v>
      </c>
      <c r="F1747" s="113" t="s">
        <v>1160</v>
      </c>
      <c r="G1747" s="113" t="s">
        <v>1161</v>
      </c>
      <c r="H1747" s="113" t="s">
        <v>3132</v>
      </c>
      <c r="I1747" s="113" t="s">
        <v>3133</v>
      </c>
      <c r="J1747" s="113" t="s">
        <v>1196</v>
      </c>
      <c r="K1747" s="113" t="s">
        <v>1620</v>
      </c>
      <c r="L1747" s="113" t="s">
        <v>3729</v>
      </c>
      <c r="M1747" s="113" t="s">
        <v>4351</v>
      </c>
      <c r="N1747" s="113" t="s">
        <v>3108</v>
      </c>
      <c r="O1747" s="113" t="s">
        <v>2714</v>
      </c>
      <c r="P1747" s="113" t="s">
        <v>3155</v>
      </c>
      <c r="Q1747" s="113" t="s">
        <v>3106</v>
      </c>
      <c r="R1747" s="113" t="s">
        <v>5881</v>
      </c>
      <c r="S1747" s="114">
        <v>41640</v>
      </c>
      <c r="U1747" s="114">
        <v>41639.040800810202</v>
      </c>
      <c r="V1747" s="113" t="s">
        <v>3136</v>
      </c>
      <c r="W1747" s="113" t="s">
        <v>3137</v>
      </c>
      <c r="X1747" s="112" t="b">
        <v>1</v>
      </c>
      <c r="Y1747" s="112" t="s">
        <v>1054</v>
      </c>
    </row>
    <row r="1748" spans="1:25" ht="14.6" hidden="1" x14ac:dyDescent="0.4">
      <c r="A1748" s="113" t="s">
        <v>699</v>
      </c>
      <c r="B1748" s="113" t="s">
        <v>701</v>
      </c>
      <c r="C1748" s="113" t="s">
        <v>701</v>
      </c>
      <c r="D1748" s="112" t="b">
        <f t="shared" si="27"/>
        <v>1</v>
      </c>
      <c r="E1748" s="113" t="s">
        <v>3106</v>
      </c>
      <c r="F1748" s="113" t="s">
        <v>1160</v>
      </c>
      <c r="G1748" s="113" t="s">
        <v>1161</v>
      </c>
      <c r="H1748" s="113" t="s">
        <v>3132</v>
      </c>
      <c r="I1748" s="113" t="s">
        <v>3133</v>
      </c>
      <c r="J1748" s="113" t="s">
        <v>1196</v>
      </c>
      <c r="K1748" s="113" t="s">
        <v>1603</v>
      </c>
      <c r="L1748" s="113" t="s">
        <v>3519</v>
      </c>
      <c r="M1748" s="113" t="s">
        <v>2024</v>
      </c>
      <c r="N1748" s="113" t="s">
        <v>3108</v>
      </c>
      <c r="O1748" s="113" t="s">
        <v>2714</v>
      </c>
      <c r="P1748" s="113" t="s">
        <v>3155</v>
      </c>
      <c r="Q1748" s="113" t="s">
        <v>3106</v>
      </c>
      <c r="R1748" s="113" t="s">
        <v>5881</v>
      </c>
      <c r="S1748" s="114">
        <v>41640</v>
      </c>
      <c r="U1748" s="114">
        <v>41639.040800810202</v>
      </c>
      <c r="V1748" s="113" t="s">
        <v>3136</v>
      </c>
      <c r="W1748" s="113" t="s">
        <v>3137</v>
      </c>
      <c r="X1748" s="112" t="b">
        <v>1</v>
      </c>
      <c r="Y1748" s="112" t="s">
        <v>1054</v>
      </c>
    </row>
    <row r="1749" spans="1:25" ht="14.6" hidden="1" x14ac:dyDescent="0.4">
      <c r="A1749" s="113" t="s">
        <v>699</v>
      </c>
      <c r="B1749" s="113" t="s">
        <v>701</v>
      </c>
      <c r="C1749" s="113" t="s">
        <v>701</v>
      </c>
      <c r="D1749" s="112" t="b">
        <f t="shared" si="27"/>
        <v>1</v>
      </c>
      <c r="E1749" s="113" t="s">
        <v>3106</v>
      </c>
      <c r="F1749" s="113" t="s">
        <v>1160</v>
      </c>
      <c r="G1749" s="113" t="s">
        <v>1161</v>
      </c>
      <c r="H1749" s="113" t="s">
        <v>3132</v>
      </c>
      <c r="I1749" s="113" t="s">
        <v>3133</v>
      </c>
      <c r="J1749" s="113" t="s">
        <v>1591</v>
      </c>
      <c r="K1749" s="113" t="s">
        <v>1655</v>
      </c>
      <c r="L1749" s="113" t="s">
        <v>3972</v>
      </c>
      <c r="M1749" s="113" t="s">
        <v>2021</v>
      </c>
      <c r="N1749" s="113" t="s">
        <v>3108</v>
      </c>
      <c r="O1749" s="113" t="s">
        <v>2714</v>
      </c>
      <c r="P1749" s="113" t="s">
        <v>3155</v>
      </c>
      <c r="Q1749" s="113" t="s">
        <v>3106</v>
      </c>
      <c r="R1749" s="113" t="s">
        <v>5881</v>
      </c>
      <c r="S1749" s="114">
        <v>41640</v>
      </c>
      <c r="U1749" s="114">
        <v>41639.040800810202</v>
      </c>
      <c r="V1749" s="113" t="s">
        <v>3136</v>
      </c>
      <c r="W1749" s="113" t="s">
        <v>3137</v>
      </c>
      <c r="X1749" s="112" t="b">
        <v>1</v>
      </c>
      <c r="Y1749" s="112" t="s">
        <v>1054</v>
      </c>
    </row>
    <row r="1750" spans="1:25" ht="14.6" hidden="1" x14ac:dyDescent="0.4">
      <c r="A1750" s="113" t="s">
        <v>699</v>
      </c>
      <c r="B1750" s="113" t="s">
        <v>701</v>
      </c>
      <c r="C1750" s="113" t="s">
        <v>701</v>
      </c>
      <c r="D1750" s="112" t="b">
        <f t="shared" si="27"/>
        <v>1</v>
      </c>
      <c r="E1750" s="113" t="s">
        <v>3106</v>
      </c>
      <c r="F1750" s="113" t="s">
        <v>1160</v>
      </c>
      <c r="G1750" s="113" t="s">
        <v>1161</v>
      </c>
      <c r="H1750" s="113" t="s">
        <v>3132</v>
      </c>
      <c r="I1750" s="113" t="s">
        <v>3133</v>
      </c>
      <c r="J1750" s="113" t="s">
        <v>1587</v>
      </c>
      <c r="K1750" s="113" t="s">
        <v>2017</v>
      </c>
      <c r="L1750" s="113" t="s">
        <v>4350</v>
      </c>
      <c r="M1750" s="113" t="s">
        <v>2018</v>
      </c>
      <c r="N1750" s="113" t="s">
        <v>3108</v>
      </c>
      <c r="O1750" s="113" t="s">
        <v>2714</v>
      </c>
      <c r="P1750" s="113" t="s">
        <v>3155</v>
      </c>
      <c r="Q1750" s="113" t="s">
        <v>3106</v>
      </c>
      <c r="R1750" s="113" t="s">
        <v>5881</v>
      </c>
      <c r="S1750" s="114">
        <v>41640</v>
      </c>
      <c r="U1750" s="114">
        <v>41639.040800810202</v>
      </c>
      <c r="V1750" s="113" t="s">
        <v>3136</v>
      </c>
      <c r="W1750" s="113" t="s">
        <v>3137</v>
      </c>
      <c r="X1750" s="112" t="b">
        <v>1</v>
      </c>
      <c r="Y1750" s="112" t="s">
        <v>1054</v>
      </c>
    </row>
    <row r="1751" spans="1:25" ht="14.6" hidden="1" x14ac:dyDescent="0.4">
      <c r="A1751" s="113" t="s">
        <v>245</v>
      </c>
      <c r="B1751" s="113" t="s">
        <v>247</v>
      </c>
      <c r="C1751" s="113" t="s">
        <v>247</v>
      </c>
      <c r="D1751" s="112" t="b">
        <f t="shared" si="27"/>
        <v>1</v>
      </c>
      <c r="E1751" s="113" t="s">
        <v>3106</v>
      </c>
      <c r="F1751" s="113" t="s">
        <v>1160</v>
      </c>
      <c r="G1751" s="113" t="s">
        <v>1246</v>
      </c>
      <c r="H1751" s="113" t="s">
        <v>3107</v>
      </c>
      <c r="I1751" s="113" t="s">
        <v>3127</v>
      </c>
      <c r="J1751" s="113" t="s">
        <v>1160</v>
      </c>
      <c r="K1751" s="113" t="s">
        <v>1183</v>
      </c>
      <c r="L1751" s="113" t="s">
        <v>3113</v>
      </c>
      <c r="M1751" s="113" t="s">
        <v>5105</v>
      </c>
      <c r="N1751" s="113" t="s">
        <v>3108</v>
      </c>
      <c r="O1751" s="113" t="s">
        <v>2714</v>
      </c>
      <c r="P1751" s="113" t="s">
        <v>3155</v>
      </c>
      <c r="Q1751" s="113" t="s">
        <v>3106</v>
      </c>
      <c r="R1751" s="113" t="s">
        <v>5882</v>
      </c>
      <c r="S1751" s="114">
        <v>41640</v>
      </c>
      <c r="U1751" s="114">
        <v>41639.040800810202</v>
      </c>
      <c r="V1751" s="113" t="s">
        <v>3130</v>
      </c>
      <c r="W1751" s="113" t="s">
        <v>3131</v>
      </c>
      <c r="X1751" s="112" t="b">
        <v>1</v>
      </c>
    </row>
    <row r="1752" spans="1:25" ht="14.6" hidden="1" x14ac:dyDescent="0.4">
      <c r="A1752" s="113" t="s">
        <v>917</v>
      </c>
      <c r="B1752" s="113" t="s">
        <v>918</v>
      </c>
      <c r="C1752" s="113" t="s">
        <v>918</v>
      </c>
      <c r="D1752" s="112" t="b">
        <f t="shared" si="27"/>
        <v>1</v>
      </c>
      <c r="E1752" s="113" t="s">
        <v>3106</v>
      </c>
      <c r="F1752" s="113" t="s">
        <v>1196</v>
      </c>
      <c r="G1752" s="113" t="s">
        <v>1477</v>
      </c>
      <c r="H1752" s="113" t="s">
        <v>3513</v>
      </c>
      <c r="I1752" s="113" t="s">
        <v>2214</v>
      </c>
      <c r="J1752" s="113" t="s">
        <v>1196</v>
      </c>
      <c r="K1752" s="113" t="s">
        <v>1477</v>
      </c>
      <c r="L1752" s="113" t="s">
        <v>3513</v>
      </c>
      <c r="M1752" s="113" t="s">
        <v>2214</v>
      </c>
      <c r="N1752" s="113" t="s">
        <v>3108</v>
      </c>
      <c r="O1752" s="113" t="s">
        <v>2714</v>
      </c>
      <c r="P1752" s="113" t="s">
        <v>3155</v>
      </c>
      <c r="Q1752" s="113" t="s">
        <v>3106</v>
      </c>
      <c r="R1752" s="113" t="s">
        <v>5883</v>
      </c>
      <c r="S1752" s="114">
        <v>41640</v>
      </c>
      <c r="U1752" s="114">
        <v>41639.040800810202</v>
      </c>
      <c r="V1752" s="113" t="s">
        <v>3646</v>
      </c>
      <c r="W1752" s="113" t="s">
        <v>3647</v>
      </c>
      <c r="X1752" s="112" t="b">
        <v>1</v>
      </c>
    </row>
    <row r="1753" spans="1:25" ht="14.6" hidden="1" x14ac:dyDescent="0.4">
      <c r="A1753" s="113" t="s">
        <v>31</v>
      </c>
      <c r="B1753" s="113" t="s">
        <v>32</v>
      </c>
      <c r="C1753" s="113" t="s">
        <v>4221</v>
      </c>
      <c r="D1753" s="112" t="b">
        <f t="shared" si="27"/>
        <v>0</v>
      </c>
      <c r="E1753" s="113" t="s">
        <v>3106</v>
      </c>
      <c r="F1753" s="113" t="s">
        <v>1160</v>
      </c>
      <c r="G1753" s="113" t="s">
        <v>1285</v>
      </c>
      <c r="H1753" s="113" t="s">
        <v>3236</v>
      </c>
      <c r="I1753" s="113" t="s">
        <v>4222</v>
      </c>
      <c r="J1753" s="113" t="s">
        <v>1196</v>
      </c>
      <c r="K1753" s="113" t="s">
        <v>1197</v>
      </c>
      <c r="L1753" s="113" t="s">
        <v>3202</v>
      </c>
      <c r="M1753" s="113" t="s">
        <v>1198</v>
      </c>
      <c r="N1753" s="113" t="s">
        <v>3108</v>
      </c>
      <c r="O1753" s="113" t="s">
        <v>2714</v>
      </c>
      <c r="P1753" s="113" t="s">
        <v>3155</v>
      </c>
      <c r="Q1753" s="113" t="s">
        <v>3106</v>
      </c>
      <c r="R1753" s="113" t="s">
        <v>5884</v>
      </c>
      <c r="S1753" s="114">
        <v>41640</v>
      </c>
      <c r="U1753" s="114">
        <v>41639.040800810202</v>
      </c>
      <c r="V1753" s="113" t="s">
        <v>4224</v>
      </c>
      <c r="W1753" s="113" t="s">
        <v>4225</v>
      </c>
      <c r="X1753" s="112" t="b">
        <v>1</v>
      </c>
    </row>
    <row r="1754" spans="1:25" ht="14.6" hidden="1" x14ac:dyDescent="0.4">
      <c r="A1754" s="113" t="s">
        <v>930</v>
      </c>
      <c r="B1754" s="113" t="s">
        <v>931</v>
      </c>
      <c r="C1754" s="113" t="s">
        <v>931</v>
      </c>
      <c r="D1754" s="112" t="b">
        <f t="shared" si="27"/>
        <v>1</v>
      </c>
      <c r="E1754" s="113" t="s">
        <v>3106</v>
      </c>
      <c r="F1754" s="113" t="s">
        <v>1372</v>
      </c>
      <c r="G1754" s="113" t="s">
        <v>1459</v>
      </c>
      <c r="H1754" s="113" t="s">
        <v>3288</v>
      </c>
      <c r="I1754" s="113" t="s">
        <v>2221</v>
      </c>
      <c r="J1754" s="113" t="s">
        <v>1372</v>
      </c>
      <c r="K1754" s="113" t="s">
        <v>1459</v>
      </c>
      <c r="L1754" s="113" t="s">
        <v>3288</v>
      </c>
      <c r="M1754" s="113" t="s">
        <v>2221</v>
      </c>
      <c r="N1754" s="113" t="s">
        <v>3108</v>
      </c>
      <c r="O1754" s="113" t="s">
        <v>2714</v>
      </c>
      <c r="P1754" s="113" t="s">
        <v>3155</v>
      </c>
      <c r="Q1754" s="113" t="s">
        <v>3106</v>
      </c>
      <c r="R1754" s="113" t="s">
        <v>5885</v>
      </c>
      <c r="S1754" s="114">
        <v>41640</v>
      </c>
      <c r="U1754" s="114">
        <v>41639.040800810202</v>
      </c>
      <c r="V1754" s="113" t="s">
        <v>3290</v>
      </c>
      <c r="W1754" s="113" t="s">
        <v>3291</v>
      </c>
      <c r="X1754" s="112" t="b">
        <v>1</v>
      </c>
      <c r="Y1754" s="112" t="s">
        <v>1054</v>
      </c>
    </row>
    <row r="1755" spans="1:25" ht="14.6" hidden="1" x14ac:dyDescent="0.4">
      <c r="A1755" s="113" t="s">
        <v>423</v>
      </c>
      <c r="B1755" s="113" t="s">
        <v>424</v>
      </c>
      <c r="C1755" s="113" t="s">
        <v>424</v>
      </c>
      <c r="D1755" s="112" t="b">
        <f t="shared" si="27"/>
        <v>1</v>
      </c>
      <c r="E1755" s="113" t="s">
        <v>3106</v>
      </c>
      <c r="F1755" s="113" t="s">
        <v>1367</v>
      </c>
      <c r="G1755" s="113" t="s">
        <v>1636</v>
      </c>
      <c r="H1755" s="113" t="s">
        <v>3585</v>
      </c>
      <c r="I1755" s="113" t="s">
        <v>5120</v>
      </c>
      <c r="J1755" s="113" t="s">
        <v>1367</v>
      </c>
      <c r="K1755" s="113" t="s">
        <v>1636</v>
      </c>
      <c r="L1755" s="113" t="s">
        <v>3585</v>
      </c>
      <c r="M1755" s="113" t="s">
        <v>1637</v>
      </c>
      <c r="N1755" s="113" t="s">
        <v>3108</v>
      </c>
      <c r="O1755" s="113" t="s">
        <v>2714</v>
      </c>
      <c r="P1755" s="113" t="s">
        <v>3155</v>
      </c>
      <c r="Q1755" s="113" t="s">
        <v>3106</v>
      </c>
      <c r="R1755" s="113" t="s">
        <v>5886</v>
      </c>
      <c r="S1755" s="114">
        <v>41640</v>
      </c>
      <c r="U1755" s="114">
        <v>41639.040800810202</v>
      </c>
      <c r="V1755" s="113" t="s">
        <v>5122</v>
      </c>
      <c r="W1755" s="113" t="s">
        <v>5123</v>
      </c>
      <c r="X1755" s="112" t="b">
        <v>1</v>
      </c>
    </row>
    <row r="1756" spans="1:25" ht="14.6" hidden="1" x14ac:dyDescent="0.4">
      <c r="A1756" s="113" t="s">
        <v>705</v>
      </c>
      <c r="B1756" s="113" t="s">
        <v>706</v>
      </c>
      <c r="C1756" s="113" t="s">
        <v>707</v>
      </c>
      <c r="D1756" s="112" t="b">
        <f t="shared" si="27"/>
        <v>0</v>
      </c>
      <c r="E1756" s="113" t="s">
        <v>3106</v>
      </c>
      <c r="F1756" s="113" t="s">
        <v>1160</v>
      </c>
      <c r="G1756" s="113" t="s">
        <v>1246</v>
      </c>
      <c r="H1756" s="113" t="s">
        <v>3107</v>
      </c>
      <c r="I1756" s="113" t="s">
        <v>3347</v>
      </c>
      <c r="J1756" s="113" t="s">
        <v>1639</v>
      </c>
      <c r="K1756" s="113" t="s">
        <v>1705</v>
      </c>
      <c r="L1756" s="113" t="s">
        <v>3815</v>
      </c>
      <c r="M1756" s="113" t="s">
        <v>2028</v>
      </c>
      <c r="N1756" s="113" t="s">
        <v>3108</v>
      </c>
      <c r="O1756" s="113" t="s">
        <v>2714</v>
      </c>
      <c r="P1756" s="113" t="s">
        <v>3155</v>
      </c>
      <c r="Q1756" s="113" t="s">
        <v>3106</v>
      </c>
      <c r="R1756" s="113" t="s">
        <v>5887</v>
      </c>
      <c r="S1756" s="114">
        <v>41640</v>
      </c>
      <c r="U1756" s="114">
        <v>41639.040800810202</v>
      </c>
      <c r="V1756" s="113" t="s">
        <v>3350</v>
      </c>
      <c r="W1756" s="113" t="s">
        <v>3351</v>
      </c>
      <c r="X1756" s="112" t="b">
        <v>1</v>
      </c>
    </row>
    <row r="1757" spans="1:25" ht="14.6" hidden="1" x14ac:dyDescent="0.4">
      <c r="A1757" s="113" t="s">
        <v>705</v>
      </c>
      <c r="B1757" s="113" t="s">
        <v>708</v>
      </c>
      <c r="C1757" s="113" t="s">
        <v>707</v>
      </c>
      <c r="D1757" s="112" t="b">
        <f t="shared" si="27"/>
        <v>0</v>
      </c>
      <c r="E1757" s="113" t="s">
        <v>3106</v>
      </c>
      <c r="F1757" s="113" t="s">
        <v>1160</v>
      </c>
      <c r="G1757" s="113" t="s">
        <v>1246</v>
      </c>
      <c r="H1757" s="113" t="s">
        <v>3107</v>
      </c>
      <c r="I1757" s="113" t="s">
        <v>3347</v>
      </c>
      <c r="J1757" s="113" t="s">
        <v>1372</v>
      </c>
      <c r="K1757" s="113" t="s">
        <v>1373</v>
      </c>
      <c r="L1757" s="113" t="s">
        <v>4255</v>
      </c>
      <c r="M1757" s="113" t="s">
        <v>2032</v>
      </c>
      <c r="N1757" s="113" t="s">
        <v>3108</v>
      </c>
      <c r="O1757" s="113" t="s">
        <v>2714</v>
      </c>
      <c r="P1757" s="113" t="s">
        <v>3155</v>
      </c>
      <c r="Q1757" s="113" t="s">
        <v>3106</v>
      </c>
      <c r="R1757" s="113" t="s">
        <v>5887</v>
      </c>
      <c r="S1757" s="114">
        <v>41640</v>
      </c>
      <c r="U1757" s="114">
        <v>41639.040800810202</v>
      </c>
      <c r="V1757" s="113" t="s">
        <v>3350</v>
      </c>
      <c r="W1757" s="113" t="s">
        <v>3351</v>
      </c>
      <c r="X1757" s="112" t="b">
        <v>1</v>
      </c>
    </row>
    <row r="1758" spans="1:25" ht="14.6" hidden="1" x14ac:dyDescent="0.4">
      <c r="A1758" s="113" t="s">
        <v>705</v>
      </c>
      <c r="B1758" s="113" t="s">
        <v>710</v>
      </c>
      <c r="C1758" s="113" t="s">
        <v>707</v>
      </c>
      <c r="D1758" s="112" t="b">
        <f t="shared" si="27"/>
        <v>0</v>
      </c>
      <c r="E1758" s="113" t="s">
        <v>3106</v>
      </c>
      <c r="F1758" s="113" t="s">
        <v>1160</v>
      </c>
      <c r="G1758" s="113" t="s">
        <v>1246</v>
      </c>
      <c r="H1758" s="113" t="s">
        <v>3107</v>
      </c>
      <c r="I1758" s="113" t="s">
        <v>3347</v>
      </c>
      <c r="J1758" s="113" t="s">
        <v>1639</v>
      </c>
      <c r="K1758" s="113" t="s">
        <v>1684</v>
      </c>
      <c r="L1758" s="113" t="s">
        <v>3183</v>
      </c>
      <c r="M1758" s="113" t="s">
        <v>2030</v>
      </c>
      <c r="N1758" s="113" t="s">
        <v>3108</v>
      </c>
      <c r="O1758" s="113" t="s">
        <v>2714</v>
      </c>
      <c r="P1758" s="113" t="s">
        <v>3155</v>
      </c>
      <c r="Q1758" s="113" t="s">
        <v>3106</v>
      </c>
      <c r="R1758" s="113" t="s">
        <v>5887</v>
      </c>
      <c r="S1758" s="114">
        <v>41640</v>
      </c>
      <c r="U1758" s="114">
        <v>41639.040800810202</v>
      </c>
      <c r="V1758" s="113" t="s">
        <v>3350</v>
      </c>
      <c r="W1758" s="113" t="s">
        <v>3351</v>
      </c>
      <c r="X1758" s="112" t="b">
        <v>1</v>
      </c>
    </row>
    <row r="1759" spans="1:25" ht="14.6" hidden="1" x14ac:dyDescent="0.4">
      <c r="A1759" s="113" t="s">
        <v>705</v>
      </c>
      <c r="B1759" s="113" t="s">
        <v>709</v>
      </c>
      <c r="C1759" s="113" t="s">
        <v>707</v>
      </c>
      <c r="D1759" s="112" t="b">
        <f t="shared" si="27"/>
        <v>0</v>
      </c>
      <c r="E1759" s="113" t="s">
        <v>3106</v>
      </c>
      <c r="F1759" s="113" t="s">
        <v>1160</v>
      </c>
      <c r="G1759" s="113" t="s">
        <v>1246</v>
      </c>
      <c r="H1759" s="113" t="s">
        <v>3107</v>
      </c>
      <c r="I1759" s="113" t="s">
        <v>3347</v>
      </c>
      <c r="J1759" s="113" t="s">
        <v>1639</v>
      </c>
      <c r="K1759" s="113" t="s">
        <v>1640</v>
      </c>
      <c r="L1759" s="113" t="s">
        <v>3794</v>
      </c>
      <c r="M1759" s="113" t="s">
        <v>2029</v>
      </c>
      <c r="N1759" s="113" t="s">
        <v>3108</v>
      </c>
      <c r="O1759" s="113" t="s">
        <v>2714</v>
      </c>
      <c r="P1759" s="113" t="s">
        <v>3155</v>
      </c>
      <c r="Q1759" s="113" t="s">
        <v>3106</v>
      </c>
      <c r="R1759" s="113" t="s">
        <v>5887</v>
      </c>
      <c r="S1759" s="114">
        <v>41640</v>
      </c>
      <c r="U1759" s="114">
        <v>41639.040800810202</v>
      </c>
      <c r="V1759" s="113" t="s">
        <v>3350</v>
      </c>
      <c r="W1759" s="113" t="s">
        <v>3351</v>
      </c>
      <c r="X1759" s="112" t="b">
        <v>1</v>
      </c>
    </row>
    <row r="1760" spans="1:25" ht="14.6" hidden="1" x14ac:dyDescent="0.4">
      <c r="A1760" s="113" t="s">
        <v>55</v>
      </c>
      <c r="B1760" s="113" t="s">
        <v>56</v>
      </c>
      <c r="C1760" s="113" t="s">
        <v>56</v>
      </c>
      <c r="D1760" s="112" t="b">
        <f t="shared" si="27"/>
        <v>1</v>
      </c>
      <c r="E1760" s="113" t="s">
        <v>3106</v>
      </c>
      <c r="F1760" s="113" t="s">
        <v>1160</v>
      </c>
      <c r="G1760" s="113" t="s">
        <v>1183</v>
      </c>
      <c r="H1760" s="113" t="s">
        <v>3113</v>
      </c>
      <c r="I1760" s="113" t="s">
        <v>3589</v>
      </c>
      <c r="J1760" s="113" t="s">
        <v>1160</v>
      </c>
      <c r="K1760" s="113" t="s">
        <v>1183</v>
      </c>
      <c r="L1760" s="113" t="s">
        <v>3113</v>
      </c>
      <c r="M1760" s="113" t="s">
        <v>3590</v>
      </c>
      <c r="N1760" s="113" t="s">
        <v>3108</v>
      </c>
      <c r="O1760" s="113" t="s">
        <v>2714</v>
      </c>
      <c r="P1760" s="113" t="s">
        <v>3155</v>
      </c>
      <c r="Q1760" s="113" t="s">
        <v>3106</v>
      </c>
      <c r="R1760" s="113" t="s">
        <v>5888</v>
      </c>
      <c r="S1760" s="114">
        <v>41640</v>
      </c>
      <c r="U1760" s="114">
        <v>41639.040800810202</v>
      </c>
      <c r="V1760" s="113" t="s">
        <v>3591</v>
      </c>
      <c r="W1760" s="113" t="s">
        <v>3592</v>
      </c>
      <c r="X1760" s="112" t="b">
        <v>1</v>
      </c>
      <c r="Y1760" s="112" t="s">
        <v>1050</v>
      </c>
    </row>
    <row r="1761" spans="1:25" ht="14.6" hidden="1" x14ac:dyDescent="0.4">
      <c r="A1761" s="113" t="s">
        <v>495</v>
      </c>
      <c r="B1761" s="113" t="s">
        <v>496</v>
      </c>
      <c r="C1761" s="113" t="s">
        <v>496</v>
      </c>
      <c r="D1761" s="112" t="b">
        <f t="shared" si="27"/>
        <v>1</v>
      </c>
      <c r="E1761" s="113" t="s">
        <v>3106</v>
      </c>
      <c r="F1761" s="113" t="s">
        <v>1258</v>
      </c>
      <c r="G1761" s="113" t="s">
        <v>1711</v>
      </c>
      <c r="H1761" s="113" t="s">
        <v>3395</v>
      </c>
      <c r="I1761" s="113" t="s">
        <v>4309</v>
      </c>
      <c r="J1761" s="113" t="s">
        <v>1258</v>
      </c>
      <c r="K1761" s="113" t="s">
        <v>1711</v>
      </c>
      <c r="L1761" s="113" t="s">
        <v>3395</v>
      </c>
      <c r="M1761" s="113" t="s">
        <v>1714</v>
      </c>
      <c r="N1761" s="113" t="s">
        <v>3108</v>
      </c>
      <c r="O1761" s="113" t="s">
        <v>2714</v>
      </c>
      <c r="P1761" s="113" t="s">
        <v>3155</v>
      </c>
      <c r="Q1761" s="113" t="s">
        <v>3106</v>
      </c>
      <c r="R1761" s="113" t="s">
        <v>5889</v>
      </c>
      <c r="S1761" s="114">
        <v>41640</v>
      </c>
      <c r="U1761" s="114">
        <v>41639.040800810202</v>
      </c>
      <c r="V1761" s="113" t="s">
        <v>4311</v>
      </c>
      <c r="W1761" s="113"/>
      <c r="X1761" s="112" t="b">
        <v>0</v>
      </c>
      <c r="Y1761" s="117"/>
    </row>
    <row r="1762" spans="1:25" ht="14.6" hidden="1" x14ac:dyDescent="0.4">
      <c r="A1762" s="113" t="s">
        <v>207</v>
      </c>
      <c r="B1762" s="113" t="s">
        <v>208</v>
      </c>
      <c r="C1762" s="113" t="s">
        <v>208</v>
      </c>
      <c r="D1762" s="112" t="b">
        <f t="shared" si="27"/>
        <v>1</v>
      </c>
      <c r="E1762" s="113" t="s">
        <v>3106</v>
      </c>
      <c r="F1762" s="113" t="s">
        <v>1160</v>
      </c>
      <c r="G1762" s="113" t="s">
        <v>1163</v>
      </c>
      <c r="H1762" s="113" t="s">
        <v>3230</v>
      </c>
      <c r="I1762" s="113" t="s">
        <v>1401</v>
      </c>
      <c r="J1762" s="113" t="s">
        <v>1160</v>
      </c>
      <c r="K1762" s="113" t="s">
        <v>1163</v>
      </c>
      <c r="L1762" s="113" t="s">
        <v>3230</v>
      </c>
      <c r="M1762" s="113" t="s">
        <v>1401</v>
      </c>
      <c r="N1762" s="113" t="s">
        <v>3108</v>
      </c>
      <c r="O1762" s="113" t="s">
        <v>2714</v>
      </c>
      <c r="P1762" s="113" t="s">
        <v>3155</v>
      </c>
      <c r="Q1762" s="113" t="s">
        <v>3106</v>
      </c>
      <c r="R1762" s="113" t="s">
        <v>5890</v>
      </c>
      <c r="S1762" s="114">
        <v>41640</v>
      </c>
      <c r="U1762" s="114">
        <v>41639.040800810202</v>
      </c>
      <c r="V1762" s="113" t="s">
        <v>4307</v>
      </c>
      <c r="W1762" s="113" t="s">
        <v>4308</v>
      </c>
      <c r="X1762" s="112" t="b">
        <v>1</v>
      </c>
    </row>
    <row r="1763" spans="1:25" ht="14.6" hidden="1" x14ac:dyDescent="0.4">
      <c r="A1763" s="113" t="s">
        <v>1019</v>
      </c>
      <c r="B1763" s="113" t="s">
        <v>1020</v>
      </c>
      <c r="C1763" s="113" t="s">
        <v>1020</v>
      </c>
      <c r="D1763" s="112" t="b">
        <f t="shared" si="27"/>
        <v>1</v>
      </c>
      <c r="E1763" s="113" t="s">
        <v>3106</v>
      </c>
      <c r="F1763" s="113" t="s">
        <v>1396</v>
      </c>
      <c r="G1763" s="113" t="s">
        <v>1843</v>
      </c>
      <c r="H1763" s="113" t="s">
        <v>3709</v>
      </c>
      <c r="I1763" s="113" t="s">
        <v>4273</v>
      </c>
      <c r="J1763" s="113" t="s">
        <v>1396</v>
      </c>
      <c r="K1763" s="113" t="s">
        <v>1843</v>
      </c>
      <c r="L1763" s="113" t="s">
        <v>3709</v>
      </c>
      <c r="M1763" s="113" t="s">
        <v>2291</v>
      </c>
      <c r="N1763" s="113" t="s">
        <v>3108</v>
      </c>
      <c r="O1763" s="113" t="s">
        <v>2714</v>
      </c>
      <c r="P1763" s="113" t="s">
        <v>3155</v>
      </c>
      <c r="Q1763" s="113" t="s">
        <v>3106</v>
      </c>
      <c r="R1763" s="113" t="s">
        <v>5891</v>
      </c>
      <c r="S1763" s="114">
        <v>41640</v>
      </c>
      <c r="U1763" s="114">
        <v>41639.040800810202</v>
      </c>
      <c r="V1763" s="113" t="s">
        <v>4275</v>
      </c>
      <c r="W1763" s="113" t="s">
        <v>4276</v>
      </c>
      <c r="X1763" s="112" t="b">
        <v>1</v>
      </c>
    </row>
    <row r="1764" spans="1:25" ht="14.6" hidden="1" x14ac:dyDescent="0.4">
      <c r="A1764" s="113" t="s">
        <v>63</v>
      </c>
      <c r="B1764" s="113" t="s">
        <v>64</v>
      </c>
      <c r="C1764" s="113" t="s">
        <v>64</v>
      </c>
      <c r="D1764" s="112" t="b">
        <f t="shared" si="27"/>
        <v>1</v>
      </c>
      <c r="E1764" s="113" t="s">
        <v>3106</v>
      </c>
      <c r="F1764" s="113" t="s">
        <v>1160</v>
      </c>
      <c r="G1764" s="113" t="s">
        <v>1183</v>
      </c>
      <c r="H1764" s="113" t="s">
        <v>3113</v>
      </c>
      <c r="I1764" s="113" t="s">
        <v>3684</v>
      </c>
      <c r="J1764" s="113" t="s">
        <v>1160</v>
      </c>
      <c r="K1764" s="113" t="s">
        <v>1183</v>
      </c>
      <c r="L1764" s="113" t="s">
        <v>3113</v>
      </c>
      <c r="M1764" s="113" t="s">
        <v>1234</v>
      </c>
      <c r="N1764" s="113" t="s">
        <v>3108</v>
      </c>
      <c r="O1764" s="113" t="s">
        <v>2714</v>
      </c>
      <c r="P1764" s="113" t="s">
        <v>3155</v>
      </c>
      <c r="Q1764" s="113" t="s">
        <v>3106</v>
      </c>
      <c r="R1764" s="113" t="s">
        <v>5892</v>
      </c>
      <c r="S1764" s="114">
        <v>41640</v>
      </c>
      <c r="U1764" s="114">
        <v>41639.040800810202</v>
      </c>
      <c r="V1764" s="113" t="s">
        <v>3686</v>
      </c>
      <c r="W1764" s="113" t="s">
        <v>3687</v>
      </c>
      <c r="X1764" s="112" t="b">
        <v>1</v>
      </c>
    </row>
    <row r="1765" spans="1:25" ht="14.6" hidden="1" x14ac:dyDescent="0.4">
      <c r="A1765" s="113" t="s">
        <v>96</v>
      </c>
      <c r="B1765" s="113" t="s">
        <v>97</v>
      </c>
      <c r="C1765" s="113" t="s">
        <v>97</v>
      </c>
      <c r="D1765" s="112" t="b">
        <f t="shared" si="27"/>
        <v>1</v>
      </c>
      <c r="E1765" s="113" t="s">
        <v>3106</v>
      </c>
      <c r="F1765" s="113" t="s">
        <v>1160</v>
      </c>
      <c r="G1765" s="113" t="s">
        <v>1183</v>
      </c>
      <c r="H1765" s="113" t="s">
        <v>3113</v>
      </c>
      <c r="I1765" s="113" t="s">
        <v>3679</v>
      </c>
      <c r="J1765" s="113" t="s">
        <v>1160</v>
      </c>
      <c r="K1765" s="113" t="s">
        <v>1183</v>
      </c>
      <c r="L1765" s="113" t="s">
        <v>3113</v>
      </c>
      <c r="M1765" s="113" t="s">
        <v>3680</v>
      </c>
      <c r="N1765" s="113" t="s">
        <v>3108</v>
      </c>
      <c r="O1765" s="113" t="s">
        <v>2714</v>
      </c>
      <c r="P1765" s="113" t="s">
        <v>3155</v>
      </c>
      <c r="Q1765" s="113" t="s">
        <v>3106</v>
      </c>
      <c r="R1765" s="113" t="s">
        <v>5893</v>
      </c>
      <c r="S1765" s="114">
        <v>41640</v>
      </c>
      <c r="U1765" s="114">
        <v>41639.040800810202</v>
      </c>
      <c r="V1765" s="113" t="s">
        <v>3682</v>
      </c>
      <c r="W1765" s="113" t="s">
        <v>3683</v>
      </c>
      <c r="X1765" s="112" t="b">
        <v>1</v>
      </c>
    </row>
    <row r="1766" spans="1:25" ht="14.6" hidden="1" x14ac:dyDescent="0.4">
      <c r="A1766" s="113" t="s">
        <v>262</v>
      </c>
      <c r="B1766" s="113" t="s">
        <v>263</v>
      </c>
      <c r="C1766" s="113" t="s">
        <v>263</v>
      </c>
      <c r="D1766" s="112" t="b">
        <f t="shared" si="27"/>
        <v>1</v>
      </c>
      <c r="E1766" s="113" t="s">
        <v>3106</v>
      </c>
      <c r="F1766" s="113" t="s">
        <v>1160</v>
      </c>
      <c r="G1766" s="113" t="s">
        <v>1163</v>
      </c>
      <c r="H1766" s="113" t="s">
        <v>3230</v>
      </c>
      <c r="I1766" s="113" t="s">
        <v>3675</v>
      </c>
      <c r="J1766" s="113" t="s">
        <v>1160</v>
      </c>
      <c r="K1766" s="113" t="s">
        <v>1163</v>
      </c>
      <c r="L1766" s="113" t="s">
        <v>3230</v>
      </c>
      <c r="M1766" s="113" t="s">
        <v>1465</v>
      </c>
      <c r="N1766" s="113" t="s">
        <v>3108</v>
      </c>
      <c r="O1766" s="113" t="s">
        <v>2714</v>
      </c>
      <c r="P1766" s="113" t="s">
        <v>3155</v>
      </c>
      <c r="Q1766" s="113" t="s">
        <v>3106</v>
      </c>
      <c r="R1766" s="113" t="s">
        <v>5894</v>
      </c>
      <c r="S1766" s="114">
        <v>41640</v>
      </c>
      <c r="U1766" s="114">
        <v>41639.040800810202</v>
      </c>
      <c r="V1766" s="113" t="s">
        <v>3692</v>
      </c>
      <c r="W1766" s="113" t="s">
        <v>3693</v>
      </c>
      <c r="X1766" s="112" t="b">
        <v>1</v>
      </c>
    </row>
    <row r="1767" spans="1:25" ht="14.6" hidden="1" x14ac:dyDescent="0.4">
      <c r="A1767" s="113" t="s">
        <v>740</v>
      </c>
      <c r="B1767" s="113" t="s">
        <v>741</v>
      </c>
      <c r="C1767" s="113" t="s">
        <v>741</v>
      </c>
      <c r="D1767" s="112" t="b">
        <f t="shared" si="27"/>
        <v>1</v>
      </c>
      <c r="E1767" s="113" t="s">
        <v>3106</v>
      </c>
      <c r="F1767" s="113" t="s">
        <v>1160</v>
      </c>
      <c r="G1767" s="113" t="s">
        <v>1246</v>
      </c>
      <c r="H1767" s="113" t="s">
        <v>3107</v>
      </c>
      <c r="I1767" s="113" t="s">
        <v>2074</v>
      </c>
      <c r="J1767" s="113" t="s">
        <v>1160</v>
      </c>
      <c r="K1767" s="113" t="s">
        <v>1246</v>
      </c>
      <c r="L1767" s="113" t="s">
        <v>3107</v>
      </c>
      <c r="M1767" s="113" t="s">
        <v>2074</v>
      </c>
      <c r="N1767" s="113" t="s">
        <v>3108</v>
      </c>
      <c r="O1767" s="113" t="s">
        <v>2714</v>
      </c>
      <c r="P1767" s="113" t="s">
        <v>3155</v>
      </c>
      <c r="Q1767" s="113" t="s">
        <v>3106</v>
      </c>
      <c r="R1767" s="113" t="s">
        <v>5895</v>
      </c>
      <c r="S1767" s="114">
        <v>41640</v>
      </c>
      <c r="U1767" s="114">
        <v>41639.040800810202</v>
      </c>
      <c r="V1767" s="113" t="s">
        <v>4109</v>
      </c>
      <c r="W1767" s="113" t="s">
        <v>4110</v>
      </c>
      <c r="X1767" s="112" t="b">
        <v>1</v>
      </c>
    </row>
    <row r="1768" spans="1:25" ht="14.6" hidden="1" x14ac:dyDescent="0.4">
      <c r="A1768" s="113" t="s">
        <v>940</v>
      </c>
      <c r="B1768" s="113" t="s">
        <v>941</v>
      </c>
      <c r="C1768" s="113" t="s">
        <v>941</v>
      </c>
      <c r="D1768" s="112" t="b">
        <f t="shared" si="27"/>
        <v>1</v>
      </c>
      <c r="E1768" s="113" t="s">
        <v>3106</v>
      </c>
      <c r="F1768" s="113" t="s">
        <v>1591</v>
      </c>
      <c r="G1768" s="113" t="s">
        <v>1592</v>
      </c>
      <c r="H1768" s="113" t="s">
        <v>3713</v>
      </c>
      <c r="I1768" s="113" t="s">
        <v>2234</v>
      </c>
      <c r="J1768" s="113" t="s">
        <v>1591</v>
      </c>
      <c r="K1768" s="113" t="s">
        <v>1592</v>
      </c>
      <c r="L1768" s="113" t="s">
        <v>3713</v>
      </c>
      <c r="M1768" s="113" t="s">
        <v>2234</v>
      </c>
      <c r="N1768" s="113" t="s">
        <v>3108</v>
      </c>
      <c r="O1768" s="113" t="s">
        <v>2714</v>
      </c>
      <c r="P1768" s="113" t="s">
        <v>3155</v>
      </c>
      <c r="Q1768" s="113" t="s">
        <v>3106</v>
      </c>
      <c r="R1768" s="113" t="s">
        <v>5896</v>
      </c>
      <c r="S1768" s="114">
        <v>41640</v>
      </c>
      <c r="U1768" s="114">
        <v>41639.040800810202</v>
      </c>
      <c r="V1768" s="113" t="s">
        <v>4112</v>
      </c>
      <c r="W1768" s="113" t="s">
        <v>4113</v>
      </c>
      <c r="X1768" s="112" t="b">
        <v>1</v>
      </c>
    </row>
    <row r="1769" spans="1:25" ht="14.6" hidden="1" x14ac:dyDescent="0.4">
      <c r="A1769" s="113" t="s">
        <v>37</v>
      </c>
      <c r="B1769" s="113" t="s">
        <v>38</v>
      </c>
      <c r="C1769" s="113" t="s">
        <v>38</v>
      </c>
      <c r="D1769" s="112" t="b">
        <f t="shared" si="27"/>
        <v>1</v>
      </c>
      <c r="E1769" s="113" t="s">
        <v>3106</v>
      </c>
      <c r="F1769" s="113" t="s">
        <v>1160</v>
      </c>
      <c r="G1769" s="113" t="s">
        <v>1183</v>
      </c>
      <c r="H1769" s="113" t="s">
        <v>3113</v>
      </c>
      <c r="I1769" s="113" t="s">
        <v>4186</v>
      </c>
      <c r="J1769" s="113" t="s">
        <v>1160</v>
      </c>
      <c r="K1769" s="113" t="s">
        <v>1183</v>
      </c>
      <c r="L1769" s="113" t="s">
        <v>3113</v>
      </c>
      <c r="M1769" s="113" t="s">
        <v>1205</v>
      </c>
      <c r="N1769" s="113" t="s">
        <v>3108</v>
      </c>
      <c r="O1769" s="113" t="s">
        <v>2714</v>
      </c>
      <c r="P1769" s="113" t="s">
        <v>3155</v>
      </c>
      <c r="Q1769" s="113" t="s">
        <v>3106</v>
      </c>
      <c r="R1769" s="113" t="s">
        <v>5897</v>
      </c>
      <c r="S1769" s="114">
        <v>41640</v>
      </c>
      <c r="U1769" s="114">
        <v>41639.040800810202</v>
      </c>
      <c r="V1769" s="113" t="s">
        <v>4188</v>
      </c>
      <c r="W1769" s="113" t="s">
        <v>4189</v>
      </c>
      <c r="X1769" s="112" t="b">
        <v>1</v>
      </c>
    </row>
    <row r="1770" spans="1:25" ht="14.6" hidden="1" x14ac:dyDescent="0.4">
      <c r="A1770" s="113" t="s">
        <v>489</v>
      </c>
      <c r="B1770" s="113" t="s">
        <v>490</v>
      </c>
      <c r="C1770" s="113" t="s">
        <v>490</v>
      </c>
      <c r="D1770" s="112" t="b">
        <f t="shared" si="27"/>
        <v>1</v>
      </c>
      <c r="E1770" s="113" t="s">
        <v>3106</v>
      </c>
      <c r="F1770" s="113" t="s">
        <v>1258</v>
      </c>
      <c r="G1770" s="113" t="s">
        <v>1707</v>
      </c>
      <c r="H1770" s="113" t="s">
        <v>3400</v>
      </c>
      <c r="I1770" s="113" t="s">
        <v>4190</v>
      </c>
      <c r="J1770" s="113" t="s">
        <v>1258</v>
      </c>
      <c r="K1770" s="113" t="s">
        <v>1707</v>
      </c>
      <c r="L1770" s="113" t="s">
        <v>3400</v>
      </c>
      <c r="M1770" s="113" t="s">
        <v>1710</v>
      </c>
      <c r="N1770" s="113" t="s">
        <v>3108</v>
      </c>
      <c r="O1770" s="113" t="s">
        <v>2714</v>
      </c>
      <c r="P1770" s="113" t="s">
        <v>3155</v>
      </c>
      <c r="Q1770" s="113" t="s">
        <v>3106</v>
      </c>
      <c r="R1770" s="113" t="s">
        <v>5898</v>
      </c>
      <c r="S1770" s="114">
        <v>41640</v>
      </c>
      <c r="U1770" s="114">
        <v>41639.040800810202</v>
      </c>
      <c r="V1770" s="113" t="s">
        <v>4192</v>
      </c>
      <c r="W1770" s="113" t="s">
        <v>4193</v>
      </c>
      <c r="X1770" s="112" t="b">
        <v>0</v>
      </c>
      <c r="Y1770" s="117"/>
    </row>
    <row r="1771" spans="1:25" ht="14.6" hidden="1" x14ac:dyDescent="0.4">
      <c r="A1771" s="113" t="s">
        <v>519</v>
      </c>
      <c r="B1771" s="113" t="s">
        <v>520</v>
      </c>
      <c r="C1771" s="113" t="s">
        <v>520</v>
      </c>
      <c r="D1771" s="112" t="b">
        <f t="shared" si="27"/>
        <v>1</v>
      </c>
      <c r="E1771" s="113" t="s">
        <v>3106</v>
      </c>
      <c r="F1771" s="113" t="s">
        <v>1396</v>
      </c>
      <c r="G1771" s="113" t="s">
        <v>1397</v>
      </c>
      <c r="H1771" s="113" t="s">
        <v>3176</v>
      </c>
      <c r="I1771" s="113" t="s">
        <v>1734</v>
      </c>
      <c r="J1771" s="113" t="s">
        <v>1396</v>
      </c>
      <c r="K1771" s="113" t="s">
        <v>1397</v>
      </c>
      <c r="L1771" s="113" t="s">
        <v>3176</v>
      </c>
      <c r="M1771" s="113" t="s">
        <v>1734</v>
      </c>
      <c r="N1771" s="113" t="s">
        <v>3108</v>
      </c>
      <c r="O1771" s="113" t="s">
        <v>2714</v>
      </c>
      <c r="P1771" s="113" t="s">
        <v>3155</v>
      </c>
      <c r="Q1771" s="113" t="s">
        <v>3106</v>
      </c>
      <c r="R1771" s="113" t="s">
        <v>5899</v>
      </c>
      <c r="S1771" s="114">
        <v>41640</v>
      </c>
      <c r="U1771" s="114">
        <v>41639.040800810202</v>
      </c>
      <c r="V1771" s="113" t="s">
        <v>4195</v>
      </c>
      <c r="W1771" s="113" t="s">
        <v>4196</v>
      </c>
      <c r="X1771" s="112" t="b">
        <v>1</v>
      </c>
    </row>
    <row r="1772" spans="1:25" ht="14.6" hidden="1" x14ac:dyDescent="0.4">
      <c r="A1772" s="113" t="s">
        <v>988</v>
      </c>
      <c r="B1772" s="113" t="s">
        <v>989</v>
      </c>
      <c r="C1772" s="113" t="s">
        <v>989</v>
      </c>
      <c r="D1772" s="112" t="b">
        <f t="shared" si="27"/>
        <v>1</v>
      </c>
      <c r="E1772" s="113" t="s">
        <v>3106</v>
      </c>
      <c r="F1772" s="113" t="s">
        <v>1367</v>
      </c>
      <c r="G1772" s="113" t="s">
        <v>1368</v>
      </c>
      <c r="H1772" s="113" t="s">
        <v>4176</v>
      </c>
      <c r="I1772" s="113" t="s">
        <v>4177</v>
      </c>
      <c r="J1772" s="113" t="s">
        <v>1367</v>
      </c>
      <c r="K1772" s="113" t="s">
        <v>1368</v>
      </c>
      <c r="L1772" s="113" t="s">
        <v>4176</v>
      </c>
      <c r="M1772" s="113" t="s">
        <v>2266</v>
      </c>
      <c r="N1772" s="113" t="s">
        <v>3108</v>
      </c>
      <c r="O1772" s="113" t="s">
        <v>2714</v>
      </c>
      <c r="P1772" s="113" t="s">
        <v>3155</v>
      </c>
      <c r="Q1772" s="113" t="s">
        <v>3106</v>
      </c>
      <c r="R1772" s="113" t="s">
        <v>5900</v>
      </c>
      <c r="S1772" s="114">
        <v>41640</v>
      </c>
      <c r="U1772" s="114">
        <v>41639.040800810202</v>
      </c>
      <c r="V1772" s="113" t="s">
        <v>4179</v>
      </c>
      <c r="W1772" s="113" t="s">
        <v>4180</v>
      </c>
      <c r="X1772" s="112" t="b">
        <v>0</v>
      </c>
      <c r="Y1772" s="117"/>
    </row>
    <row r="1773" spans="1:25" ht="14.6" hidden="1" x14ac:dyDescent="0.4">
      <c r="A1773" s="113" t="s">
        <v>211</v>
      </c>
      <c r="B1773" s="113" t="s">
        <v>212</v>
      </c>
      <c r="C1773" s="113" t="s">
        <v>212</v>
      </c>
      <c r="D1773" s="112" t="b">
        <f t="shared" si="27"/>
        <v>1</v>
      </c>
      <c r="E1773" s="113" t="s">
        <v>3106</v>
      </c>
      <c r="F1773" s="113" t="s">
        <v>1160</v>
      </c>
      <c r="G1773" s="113" t="s">
        <v>1163</v>
      </c>
      <c r="H1773" s="113" t="s">
        <v>3230</v>
      </c>
      <c r="I1773" s="113" t="s">
        <v>3675</v>
      </c>
      <c r="J1773" s="113" t="s">
        <v>1258</v>
      </c>
      <c r="K1773" s="113" t="s">
        <v>1338</v>
      </c>
      <c r="L1773" s="113" t="s">
        <v>3377</v>
      </c>
      <c r="M1773" s="113" t="s">
        <v>1403</v>
      </c>
      <c r="N1773" s="113" t="s">
        <v>3108</v>
      </c>
      <c r="O1773" s="113" t="s">
        <v>2714</v>
      </c>
      <c r="P1773" s="113" t="s">
        <v>3155</v>
      </c>
      <c r="Q1773" s="113" t="s">
        <v>3106</v>
      </c>
      <c r="R1773" s="113" t="s">
        <v>5901</v>
      </c>
      <c r="S1773" s="114">
        <v>41640</v>
      </c>
      <c r="U1773" s="114">
        <v>41639.040800810202</v>
      </c>
      <c r="V1773" s="113" t="s">
        <v>3677</v>
      </c>
      <c r="W1773" s="113" t="s">
        <v>3678</v>
      </c>
      <c r="X1773" s="112" t="b">
        <v>1</v>
      </c>
      <c r="Y1773" s="112" t="s">
        <v>1050</v>
      </c>
    </row>
    <row r="1774" spans="1:25" ht="14.6" hidden="1" x14ac:dyDescent="0.4">
      <c r="A1774" s="113" t="s">
        <v>211</v>
      </c>
      <c r="B1774" s="113" t="s">
        <v>212</v>
      </c>
      <c r="C1774" s="113" t="s">
        <v>212</v>
      </c>
      <c r="D1774" s="112" t="b">
        <f t="shared" si="27"/>
        <v>1</v>
      </c>
      <c r="E1774" s="113" t="s">
        <v>3106</v>
      </c>
      <c r="F1774" s="113" t="s">
        <v>1160</v>
      </c>
      <c r="G1774" s="113" t="s">
        <v>1163</v>
      </c>
      <c r="H1774" s="113" t="s">
        <v>3230</v>
      </c>
      <c r="I1774" s="113" t="s">
        <v>3675</v>
      </c>
      <c r="J1774" s="113" t="s">
        <v>1160</v>
      </c>
      <c r="K1774" s="113" t="s">
        <v>1163</v>
      </c>
      <c r="L1774" s="113" t="s">
        <v>3230</v>
      </c>
      <c r="M1774" s="113" t="s">
        <v>1401</v>
      </c>
      <c r="N1774" s="113" t="s">
        <v>3108</v>
      </c>
      <c r="O1774" s="113" t="s">
        <v>2714</v>
      </c>
      <c r="P1774" s="113" t="s">
        <v>3155</v>
      </c>
      <c r="Q1774" s="113" t="s">
        <v>3106</v>
      </c>
      <c r="R1774" s="113" t="s">
        <v>5901</v>
      </c>
      <c r="S1774" s="114">
        <v>41640</v>
      </c>
      <c r="U1774" s="114">
        <v>41639.040800810202</v>
      </c>
      <c r="V1774" s="113" t="s">
        <v>3677</v>
      </c>
      <c r="W1774" s="113" t="s">
        <v>3678</v>
      </c>
      <c r="X1774" s="112" t="b">
        <v>1</v>
      </c>
      <c r="Y1774" s="112" t="s">
        <v>1050</v>
      </c>
    </row>
    <row r="1775" spans="1:25" ht="14.6" hidden="1" x14ac:dyDescent="0.4">
      <c r="A1775" s="113" t="s">
        <v>475</v>
      </c>
      <c r="B1775" s="113" t="s">
        <v>476</v>
      </c>
      <c r="C1775" s="113" t="s">
        <v>476</v>
      </c>
      <c r="D1775" s="112" t="b">
        <f t="shared" si="27"/>
        <v>1</v>
      </c>
      <c r="E1775" s="113" t="s">
        <v>3106</v>
      </c>
      <c r="F1775" s="113" t="s">
        <v>1367</v>
      </c>
      <c r="G1775" s="113" t="s">
        <v>1368</v>
      </c>
      <c r="H1775" s="113" t="s">
        <v>5260</v>
      </c>
      <c r="I1775" s="113" t="s">
        <v>5261</v>
      </c>
      <c r="J1775" s="113" t="s">
        <v>1367</v>
      </c>
      <c r="K1775" s="113" t="s">
        <v>1368</v>
      </c>
      <c r="L1775" s="113" t="s">
        <v>4623</v>
      </c>
      <c r="M1775" s="113" t="s">
        <v>1701</v>
      </c>
      <c r="N1775" s="113" t="s">
        <v>3108</v>
      </c>
      <c r="O1775" s="113" t="s">
        <v>2714</v>
      </c>
      <c r="P1775" s="113" t="s">
        <v>3155</v>
      </c>
      <c r="Q1775" s="113" t="s">
        <v>3106</v>
      </c>
      <c r="R1775" s="113" t="s">
        <v>5902</v>
      </c>
      <c r="S1775" s="114">
        <v>41640</v>
      </c>
      <c r="U1775" s="114">
        <v>41639.040800810202</v>
      </c>
      <c r="V1775" s="113" t="s">
        <v>5263</v>
      </c>
      <c r="W1775" s="113" t="s">
        <v>5264</v>
      </c>
      <c r="X1775" s="112" t="b">
        <v>0</v>
      </c>
      <c r="Y1775" s="117"/>
    </row>
    <row r="1776" spans="1:25" ht="14.6" hidden="1" x14ac:dyDescent="0.4">
      <c r="A1776" s="113" t="s">
        <v>734</v>
      </c>
      <c r="B1776" s="113" t="s">
        <v>735</v>
      </c>
      <c r="C1776" s="113" t="s">
        <v>735</v>
      </c>
      <c r="D1776" s="112" t="b">
        <f t="shared" si="27"/>
        <v>1</v>
      </c>
      <c r="E1776" s="113" t="s">
        <v>3106</v>
      </c>
      <c r="F1776" s="113" t="s">
        <v>1160</v>
      </c>
      <c r="G1776" s="113" t="s">
        <v>1161</v>
      </c>
      <c r="H1776" s="113" t="s">
        <v>3132</v>
      </c>
      <c r="I1776" s="113" t="s">
        <v>3658</v>
      </c>
      <c r="J1776" s="113" t="s">
        <v>1196</v>
      </c>
      <c r="K1776" s="113" t="s">
        <v>1197</v>
      </c>
      <c r="L1776" s="113" t="s">
        <v>3202</v>
      </c>
      <c r="M1776" s="113" t="s">
        <v>2069</v>
      </c>
      <c r="N1776" s="113" t="s">
        <v>3108</v>
      </c>
      <c r="O1776" s="113" t="s">
        <v>2714</v>
      </c>
      <c r="P1776" s="113" t="s">
        <v>3155</v>
      </c>
      <c r="Q1776" s="113" t="s">
        <v>3106</v>
      </c>
      <c r="R1776" s="113" t="s">
        <v>5903</v>
      </c>
      <c r="S1776" s="114">
        <v>41640</v>
      </c>
      <c r="U1776" s="114">
        <v>41639.040800810202</v>
      </c>
      <c r="V1776" s="113" t="s">
        <v>3660</v>
      </c>
      <c r="W1776" s="113"/>
      <c r="X1776" s="112" t="b">
        <v>1</v>
      </c>
    </row>
    <row r="1777" spans="1:25" ht="14.6" hidden="1" x14ac:dyDescent="0.4">
      <c r="A1777" s="113" t="s">
        <v>171</v>
      </c>
      <c r="B1777" s="113" t="s">
        <v>172</v>
      </c>
      <c r="C1777" s="113" t="s">
        <v>172</v>
      </c>
      <c r="D1777" s="112" t="b">
        <f t="shared" si="27"/>
        <v>1</v>
      </c>
      <c r="E1777" s="113" t="s">
        <v>3106</v>
      </c>
      <c r="F1777" s="113" t="s">
        <v>1160</v>
      </c>
      <c r="G1777" s="113" t="s">
        <v>1228</v>
      </c>
      <c r="H1777" s="113" t="s">
        <v>3247</v>
      </c>
      <c r="I1777" s="113" t="s">
        <v>3661</v>
      </c>
      <c r="J1777" s="113" t="s">
        <v>1160</v>
      </c>
      <c r="K1777" s="113" t="s">
        <v>1228</v>
      </c>
      <c r="L1777" s="113" t="s">
        <v>3247</v>
      </c>
      <c r="M1777" s="113" t="s">
        <v>1358</v>
      </c>
      <c r="N1777" s="113" t="s">
        <v>3108</v>
      </c>
      <c r="O1777" s="113" t="s">
        <v>2714</v>
      </c>
      <c r="P1777" s="113" t="s">
        <v>3155</v>
      </c>
      <c r="Q1777" s="113" t="s">
        <v>3106</v>
      </c>
      <c r="R1777" s="113" t="s">
        <v>5904</v>
      </c>
      <c r="S1777" s="114">
        <v>41640</v>
      </c>
      <c r="U1777" s="114">
        <v>41639.040800810202</v>
      </c>
      <c r="V1777" s="113" t="s">
        <v>3663</v>
      </c>
      <c r="W1777" s="113" t="s">
        <v>3664</v>
      </c>
      <c r="X1777" s="112" t="b">
        <v>1</v>
      </c>
      <c r="Y1777" s="112" t="s">
        <v>1054</v>
      </c>
    </row>
    <row r="1778" spans="1:25" ht="14.6" hidden="1" x14ac:dyDescent="0.4">
      <c r="A1778" s="113" t="s">
        <v>371</v>
      </c>
      <c r="B1778" s="113" t="s">
        <v>372</v>
      </c>
      <c r="C1778" s="113" t="s">
        <v>372</v>
      </c>
      <c r="D1778" s="112" t="b">
        <f t="shared" si="27"/>
        <v>1</v>
      </c>
      <c r="E1778" s="113" t="s">
        <v>3106</v>
      </c>
      <c r="F1778" s="113" t="s">
        <v>1452</v>
      </c>
      <c r="G1778" s="113" t="s">
        <v>1576</v>
      </c>
      <c r="H1778" s="113" t="s">
        <v>3961</v>
      </c>
      <c r="I1778" s="113" t="s">
        <v>1577</v>
      </c>
      <c r="J1778" s="113" t="s">
        <v>1452</v>
      </c>
      <c r="K1778" s="113" t="s">
        <v>1576</v>
      </c>
      <c r="L1778" s="113" t="s">
        <v>3961</v>
      </c>
      <c r="M1778" s="113" t="s">
        <v>1577</v>
      </c>
      <c r="N1778" s="113" t="s">
        <v>3108</v>
      </c>
      <c r="O1778" s="113" t="s">
        <v>2714</v>
      </c>
      <c r="P1778" s="113" t="s">
        <v>3155</v>
      </c>
      <c r="Q1778" s="113" t="s">
        <v>3106</v>
      </c>
      <c r="R1778" s="113" t="s">
        <v>5905</v>
      </c>
      <c r="S1778" s="114">
        <v>41640</v>
      </c>
      <c r="U1778" s="114">
        <v>41639.040800810202</v>
      </c>
      <c r="V1778" s="113" t="s">
        <v>4046</v>
      </c>
      <c r="W1778" s="113" t="s">
        <v>4047</v>
      </c>
      <c r="X1778" s="112" t="b">
        <v>1</v>
      </c>
    </row>
    <row r="1779" spans="1:25" ht="14.6" hidden="1" x14ac:dyDescent="0.4">
      <c r="A1779" s="113" t="s">
        <v>309</v>
      </c>
      <c r="B1779" s="113" t="s">
        <v>310</v>
      </c>
      <c r="C1779" s="113" t="s">
        <v>3651</v>
      </c>
      <c r="D1779" s="112" t="b">
        <f t="shared" si="27"/>
        <v>0</v>
      </c>
      <c r="E1779" s="113" t="s">
        <v>3106</v>
      </c>
      <c r="F1779" s="113" t="s">
        <v>1452</v>
      </c>
      <c r="G1779" s="113" t="s">
        <v>1453</v>
      </c>
      <c r="H1779" s="113" t="s">
        <v>3143</v>
      </c>
      <c r="I1779" s="113" t="s">
        <v>3652</v>
      </c>
      <c r="J1779" s="113" t="s">
        <v>1452</v>
      </c>
      <c r="K1779" s="113" t="s">
        <v>1453</v>
      </c>
      <c r="L1779" s="113" t="s">
        <v>3143</v>
      </c>
      <c r="M1779" s="113" t="s">
        <v>1518</v>
      </c>
      <c r="N1779" s="113" t="s">
        <v>3108</v>
      </c>
      <c r="O1779" s="113" t="s">
        <v>2714</v>
      </c>
      <c r="P1779" s="113" t="s">
        <v>3155</v>
      </c>
      <c r="Q1779" s="113" t="s">
        <v>3106</v>
      </c>
      <c r="R1779" s="113" t="s">
        <v>5906</v>
      </c>
      <c r="S1779" s="114">
        <v>41640</v>
      </c>
      <c r="U1779" s="114">
        <v>41639.040800810202</v>
      </c>
      <c r="V1779" s="113" t="s">
        <v>3654</v>
      </c>
      <c r="W1779" s="113" t="s">
        <v>3655</v>
      </c>
      <c r="X1779" s="112" t="b">
        <v>1</v>
      </c>
    </row>
    <row r="1780" spans="1:25" ht="14.6" hidden="1" x14ac:dyDescent="0.4">
      <c r="A1780" s="113" t="s">
        <v>944</v>
      </c>
      <c r="B1780" s="113" t="s">
        <v>945</v>
      </c>
      <c r="C1780" s="113" t="s">
        <v>945</v>
      </c>
      <c r="D1780" s="112" t="b">
        <f t="shared" si="27"/>
        <v>1</v>
      </c>
      <c r="E1780" s="113" t="s">
        <v>3106</v>
      </c>
      <c r="F1780" s="113" t="s">
        <v>1452</v>
      </c>
      <c r="G1780" s="113" t="s">
        <v>1615</v>
      </c>
      <c r="H1780" s="113" t="s">
        <v>3872</v>
      </c>
      <c r="I1780" s="113" t="s">
        <v>4041</v>
      </c>
      <c r="J1780" s="113" t="s">
        <v>1452</v>
      </c>
      <c r="K1780" s="113" t="s">
        <v>1615</v>
      </c>
      <c r="L1780" s="113" t="s">
        <v>3872</v>
      </c>
      <c r="M1780" s="113" t="s">
        <v>2240</v>
      </c>
      <c r="N1780" s="113" t="s">
        <v>3108</v>
      </c>
      <c r="O1780" s="113" t="s">
        <v>2714</v>
      </c>
      <c r="P1780" s="113" t="s">
        <v>3155</v>
      </c>
      <c r="Q1780" s="113" t="s">
        <v>3106</v>
      </c>
      <c r="R1780" s="113" t="s">
        <v>5907</v>
      </c>
      <c r="S1780" s="114">
        <v>41640</v>
      </c>
      <c r="U1780" s="114">
        <v>41639.040800810202</v>
      </c>
      <c r="V1780" s="113" t="s">
        <v>4043</v>
      </c>
      <c r="W1780" s="113" t="s">
        <v>4044</v>
      </c>
      <c r="X1780" s="112" t="b">
        <v>1</v>
      </c>
    </row>
    <row r="1781" spans="1:25" ht="14.6" hidden="1" x14ac:dyDescent="0.4">
      <c r="A1781" s="113" t="s">
        <v>463</v>
      </c>
      <c r="B1781" s="113" t="s">
        <v>464</v>
      </c>
      <c r="C1781" s="113" t="s">
        <v>464</v>
      </c>
      <c r="D1781" s="112" t="b">
        <f t="shared" si="27"/>
        <v>1</v>
      </c>
      <c r="E1781" s="113" t="s">
        <v>3106</v>
      </c>
      <c r="F1781" s="113" t="s">
        <v>1258</v>
      </c>
      <c r="G1781" s="113" t="s">
        <v>1274</v>
      </c>
      <c r="H1781" s="113" t="s">
        <v>3521</v>
      </c>
      <c r="I1781" s="113" t="s">
        <v>1693</v>
      </c>
      <c r="J1781" s="113" t="s">
        <v>1258</v>
      </c>
      <c r="K1781" s="113" t="s">
        <v>1274</v>
      </c>
      <c r="L1781" s="113" t="s">
        <v>3521</v>
      </c>
      <c r="M1781" s="113" t="s">
        <v>1693</v>
      </c>
      <c r="N1781" s="113" t="s">
        <v>3108</v>
      </c>
      <c r="O1781" s="113" t="s">
        <v>2714</v>
      </c>
      <c r="P1781" s="113" t="s">
        <v>3155</v>
      </c>
      <c r="Q1781" s="113" t="s">
        <v>3106</v>
      </c>
      <c r="R1781" s="113" t="s">
        <v>5908</v>
      </c>
      <c r="S1781" s="114">
        <v>41640</v>
      </c>
      <c r="U1781" s="114">
        <v>41639.040800810202</v>
      </c>
      <c r="V1781" s="113" t="s">
        <v>5194</v>
      </c>
      <c r="W1781" s="113" t="s">
        <v>5195</v>
      </c>
      <c r="X1781" s="112" t="b">
        <v>1</v>
      </c>
      <c r="Y1781" s="117"/>
    </row>
    <row r="1782" spans="1:25" ht="14.6" hidden="1" x14ac:dyDescent="0.4">
      <c r="A1782" s="113" t="s">
        <v>699</v>
      </c>
      <c r="B1782" s="113" t="s">
        <v>701</v>
      </c>
      <c r="C1782" s="113" t="s">
        <v>701</v>
      </c>
      <c r="D1782" s="112" t="b">
        <f t="shared" si="27"/>
        <v>1</v>
      </c>
      <c r="E1782" s="113" t="s">
        <v>3106</v>
      </c>
      <c r="F1782" s="113" t="s">
        <v>1160</v>
      </c>
      <c r="G1782" s="113" t="s">
        <v>1161</v>
      </c>
      <c r="H1782" s="113" t="s">
        <v>3132</v>
      </c>
      <c r="I1782" s="113" t="s">
        <v>3133</v>
      </c>
      <c r="J1782" s="113" t="s">
        <v>1196</v>
      </c>
      <c r="K1782" s="113" t="s">
        <v>1603</v>
      </c>
      <c r="L1782" s="113" t="s">
        <v>3519</v>
      </c>
      <c r="M1782" s="113" t="s">
        <v>2022</v>
      </c>
      <c r="N1782" s="113" t="s">
        <v>3108</v>
      </c>
      <c r="O1782" s="113" t="s">
        <v>2740</v>
      </c>
      <c r="P1782" s="113" t="s">
        <v>5544</v>
      </c>
      <c r="Q1782" s="113" t="s">
        <v>3106</v>
      </c>
      <c r="R1782" s="113" t="s">
        <v>5909</v>
      </c>
      <c r="S1782" s="114">
        <v>41413</v>
      </c>
      <c r="U1782" s="114">
        <v>41459.841099919002</v>
      </c>
      <c r="V1782" s="113" t="s">
        <v>3136</v>
      </c>
      <c r="W1782" s="113" t="s">
        <v>3137</v>
      </c>
      <c r="X1782" s="112" t="b">
        <v>1</v>
      </c>
      <c r="Y1782" s="112" t="s">
        <v>1054</v>
      </c>
    </row>
    <row r="1783" spans="1:25" ht="14.6" hidden="1" x14ac:dyDescent="0.4">
      <c r="A1783" s="113" t="s">
        <v>699</v>
      </c>
      <c r="B1783" s="113" t="s">
        <v>701</v>
      </c>
      <c r="C1783" s="113" t="s">
        <v>701</v>
      </c>
      <c r="D1783" s="112" t="b">
        <f t="shared" si="27"/>
        <v>1</v>
      </c>
      <c r="E1783" s="113" t="s">
        <v>3106</v>
      </c>
      <c r="F1783" s="113" t="s">
        <v>1160</v>
      </c>
      <c r="G1783" s="113" t="s">
        <v>1161</v>
      </c>
      <c r="H1783" s="113" t="s">
        <v>3132</v>
      </c>
      <c r="I1783" s="113" t="s">
        <v>3133</v>
      </c>
      <c r="J1783" s="113" t="s">
        <v>1367</v>
      </c>
      <c r="K1783" s="113" t="s">
        <v>1607</v>
      </c>
      <c r="L1783" s="113" t="s">
        <v>3670</v>
      </c>
      <c r="M1783" s="113" t="s">
        <v>2015</v>
      </c>
      <c r="N1783" s="113" t="s">
        <v>3108</v>
      </c>
      <c r="O1783" s="113" t="s">
        <v>2740</v>
      </c>
      <c r="P1783" s="113" t="s">
        <v>5544</v>
      </c>
      <c r="Q1783" s="113" t="s">
        <v>3106</v>
      </c>
      <c r="R1783" s="113" t="s">
        <v>5909</v>
      </c>
      <c r="S1783" s="114">
        <v>41413</v>
      </c>
      <c r="U1783" s="114">
        <v>41459.841099919002</v>
      </c>
      <c r="V1783" s="113" t="s">
        <v>3136</v>
      </c>
      <c r="W1783" s="113" t="s">
        <v>3137</v>
      </c>
      <c r="X1783" s="112" t="b">
        <v>1</v>
      </c>
      <c r="Y1783" s="112" t="s">
        <v>1054</v>
      </c>
    </row>
    <row r="1784" spans="1:25" ht="14.6" hidden="1" x14ac:dyDescent="0.4">
      <c r="A1784" s="113" t="s">
        <v>699</v>
      </c>
      <c r="B1784" s="113" t="s">
        <v>701</v>
      </c>
      <c r="C1784" s="113" t="s">
        <v>701</v>
      </c>
      <c r="D1784" s="112" t="b">
        <f t="shared" si="27"/>
        <v>1</v>
      </c>
      <c r="E1784" s="113" t="s">
        <v>3106</v>
      </c>
      <c r="F1784" s="113" t="s">
        <v>1160</v>
      </c>
      <c r="G1784" s="113" t="s">
        <v>1161</v>
      </c>
      <c r="H1784" s="113" t="s">
        <v>3132</v>
      </c>
      <c r="I1784" s="113" t="s">
        <v>3133</v>
      </c>
      <c r="J1784" s="113" t="s">
        <v>1196</v>
      </c>
      <c r="K1784" s="113" t="s">
        <v>1603</v>
      </c>
      <c r="L1784" s="113" t="s">
        <v>3519</v>
      </c>
      <c r="M1784" s="113" t="s">
        <v>2023</v>
      </c>
      <c r="N1784" s="113" t="s">
        <v>3108</v>
      </c>
      <c r="O1784" s="113" t="s">
        <v>2740</v>
      </c>
      <c r="P1784" s="113" t="s">
        <v>5544</v>
      </c>
      <c r="Q1784" s="113" t="s">
        <v>3106</v>
      </c>
      <c r="R1784" s="113" t="s">
        <v>5909</v>
      </c>
      <c r="S1784" s="114">
        <v>41413</v>
      </c>
      <c r="U1784" s="114">
        <v>41459.841099919002</v>
      </c>
      <c r="V1784" s="113" t="s">
        <v>3136</v>
      </c>
      <c r="W1784" s="113" t="s">
        <v>3137</v>
      </c>
      <c r="X1784" s="112" t="b">
        <v>1</v>
      </c>
      <c r="Y1784" s="112" t="s">
        <v>1054</v>
      </c>
    </row>
    <row r="1785" spans="1:25" ht="14.6" hidden="1" x14ac:dyDescent="0.4">
      <c r="A1785" s="113" t="s">
        <v>699</v>
      </c>
      <c r="B1785" s="113" t="s">
        <v>701</v>
      </c>
      <c r="C1785" s="113" t="s">
        <v>701</v>
      </c>
      <c r="D1785" s="112" t="b">
        <f t="shared" si="27"/>
        <v>1</v>
      </c>
      <c r="E1785" s="113" t="s">
        <v>3106</v>
      </c>
      <c r="F1785" s="113" t="s">
        <v>1160</v>
      </c>
      <c r="G1785" s="113" t="s">
        <v>1161</v>
      </c>
      <c r="H1785" s="113" t="s">
        <v>3132</v>
      </c>
      <c r="I1785" s="113" t="s">
        <v>3133</v>
      </c>
      <c r="J1785" s="113" t="s">
        <v>1196</v>
      </c>
      <c r="K1785" s="113" t="s">
        <v>1620</v>
      </c>
      <c r="L1785" s="113" t="s">
        <v>3729</v>
      </c>
      <c r="M1785" s="113" t="s">
        <v>5910</v>
      </c>
      <c r="N1785" s="113" t="s">
        <v>3108</v>
      </c>
      <c r="O1785" s="113" t="s">
        <v>2740</v>
      </c>
      <c r="P1785" s="113" t="s">
        <v>5544</v>
      </c>
      <c r="Q1785" s="113" t="s">
        <v>3106</v>
      </c>
      <c r="R1785" s="113" t="s">
        <v>5909</v>
      </c>
      <c r="S1785" s="114">
        <v>41413</v>
      </c>
      <c r="U1785" s="114">
        <v>41459.841099919002</v>
      </c>
      <c r="V1785" s="113" t="s">
        <v>3136</v>
      </c>
      <c r="W1785" s="113" t="s">
        <v>3137</v>
      </c>
      <c r="X1785" s="112" t="b">
        <v>1</v>
      </c>
      <c r="Y1785" s="112" t="s">
        <v>1054</v>
      </c>
    </row>
    <row r="1786" spans="1:25" ht="14.6" hidden="1" x14ac:dyDescent="0.4">
      <c r="A1786" s="113" t="s">
        <v>699</v>
      </c>
      <c r="B1786" s="113" t="s">
        <v>702</v>
      </c>
      <c r="C1786" s="113" t="s">
        <v>701</v>
      </c>
      <c r="D1786" s="112" t="b">
        <f t="shared" si="27"/>
        <v>0</v>
      </c>
      <c r="E1786" s="113" t="s">
        <v>3106</v>
      </c>
      <c r="F1786" s="113" t="s">
        <v>1160</v>
      </c>
      <c r="G1786" s="113" t="s">
        <v>1161</v>
      </c>
      <c r="H1786" s="113" t="s">
        <v>3132</v>
      </c>
      <c r="I1786" s="113" t="s">
        <v>3133</v>
      </c>
      <c r="J1786" s="113" t="s">
        <v>1452</v>
      </c>
      <c r="K1786" s="113" t="s">
        <v>1615</v>
      </c>
      <c r="L1786" s="113" t="s">
        <v>3872</v>
      </c>
      <c r="M1786" s="113" t="s">
        <v>2027</v>
      </c>
      <c r="N1786" s="113" t="s">
        <v>3108</v>
      </c>
      <c r="O1786" s="113" t="s">
        <v>2740</v>
      </c>
      <c r="P1786" s="113" t="s">
        <v>5544</v>
      </c>
      <c r="Q1786" s="113" t="s">
        <v>3106</v>
      </c>
      <c r="R1786" s="113" t="s">
        <v>5909</v>
      </c>
      <c r="S1786" s="114">
        <v>41413</v>
      </c>
      <c r="U1786" s="114">
        <v>41459.841099919002</v>
      </c>
      <c r="V1786" s="113" t="s">
        <v>3136</v>
      </c>
      <c r="W1786" s="113" t="s">
        <v>3137</v>
      </c>
      <c r="X1786" s="112" t="b">
        <v>0</v>
      </c>
      <c r="Y1786" s="112" t="s">
        <v>1054</v>
      </c>
    </row>
    <row r="1787" spans="1:25" ht="14.6" hidden="1" x14ac:dyDescent="0.4">
      <c r="A1787" s="113" t="s">
        <v>699</v>
      </c>
      <c r="B1787" s="113" t="s">
        <v>701</v>
      </c>
      <c r="C1787" s="113" t="s">
        <v>701</v>
      </c>
      <c r="D1787" s="112" t="b">
        <f t="shared" si="27"/>
        <v>1</v>
      </c>
      <c r="E1787" s="113" t="s">
        <v>3106</v>
      </c>
      <c r="F1787" s="113" t="s">
        <v>1160</v>
      </c>
      <c r="G1787" s="113" t="s">
        <v>1161</v>
      </c>
      <c r="H1787" s="113" t="s">
        <v>3132</v>
      </c>
      <c r="I1787" s="113" t="s">
        <v>3133</v>
      </c>
      <c r="J1787" s="113" t="s">
        <v>1452</v>
      </c>
      <c r="K1787" s="113" t="s">
        <v>1687</v>
      </c>
      <c r="L1787" s="113" t="s">
        <v>3166</v>
      </c>
      <c r="M1787" s="113" t="s">
        <v>5911</v>
      </c>
      <c r="N1787" s="113" t="s">
        <v>3108</v>
      </c>
      <c r="O1787" s="113" t="s">
        <v>2740</v>
      </c>
      <c r="P1787" s="113" t="s">
        <v>5544</v>
      </c>
      <c r="Q1787" s="113" t="s">
        <v>3106</v>
      </c>
      <c r="R1787" s="113" t="s">
        <v>5909</v>
      </c>
      <c r="S1787" s="114">
        <v>41413</v>
      </c>
      <c r="U1787" s="114">
        <v>41459.841099919002</v>
      </c>
      <c r="V1787" s="113" t="s">
        <v>3136</v>
      </c>
      <c r="W1787" s="113" t="s">
        <v>3137</v>
      </c>
      <c r="X1787" s="112" t="b">
        <v>1</v>
      </c>
      <c r="Y1787" s="112" t="s">
        <v>1054</v>
      </c>
    </row>
    <row r="1788" spans="1:25" ht="14.6" hidden="1" x14ac:dyDescent="0.4">
      <c r="A1788" s="113" t="s">
        <v>699</v>
      </c>
      <c r="B1788" s="113" t="s">
        <v>701</v>
      </c>
      <c r="C1788" s="113" t="s">
        <v>701</v>
      </c>
      <c r="D1788" s="112" t="b">
        <f t="shared" si="27"/>
        <v>1</v>
      </c>
      <c r="E1788" s="113" t="s">
        <v>3106</v>
      </c>
      <c r="F1788" s="113" t="s">
        <v>1160</v>
      </c>
      <c r="G1788" s="113" t="s">
        <v>1161</v>
      </c>
      <c r="H1788" s="113" t="s">
        <v>3132</v>
      </c>
      <c r="I1788" s="113" t="s">
        <v>3133</v>
      </c>
      <c r="J1788" s="113" t="s">
        <v>1591</v>
      </c>
      <c r="K1788" s="113" t="s">
        <v>1655</v>
      </c>
      <c r="L1788" s="113" t="s">
        <v>3972</v>
      </c>
      <c r="M1788" s="113" t="s">
        <v>2020</v>
      </c>
      <c r="N1788" s="113" t="s">
        <v>3108</v>
      </c>
      <c r="O1788" s="113" t="s">
        <v>2740</v>
      </c>
      <c r="P1788" s="113" t="s">
        <v>5544</v>
      </c>
      <c r="Q1788" s="113" t="s">
        <v>3106</v>
      </c>
      <c r="R1788" s="113" t="s">
        <v>5909</v>
      </c>
      <c r="S1788" s="114">
        <v>41413</v>
      </c>
      <c r="U1788" s="114">
        <v>41459.841099919002</v>
      </c>
      <c r="V1788" s="113" t="s">
        <v>3136</v>
      </c>
      <c r="W1788" s="113" t="s">
        <v>3137</v>
      </c>
      <c r="X1788" s="112" t="b">
        <v>1</v>
      </c>
      <c r="Y1788" s="112" t="s">
        <v>1054</v>
      </c>
    </row>
    <row r="1789" spans="1:25" ht="14.6" hidden="1" x14ac:dyDescent="0.4">
      <c r="A1789" s="113" t="s">
        <v>699</v>
      </c>
      <c r="B1789" s="113" t="s">
        <v>701</v>
      </c>
      <c r="C1789" s="113" t="s">
        <v>701</v>
      </c>
      <c r="D1789" s="112" t="b">
        <f t="shared" si="27"/>
        <v>1</v>
      </c>
      <c r="E1789" s="113" t="s">
        <v>3106</v>
      </c>
      <c r="F1789" s="113" t="s">
        <v>1160</v>
      </c>
      <c r="G1789" s="113" t="s">
        <v>1161</v>
      </c>
      <c r="H1789" s="113" t="s">
        <v>3132</v>
      </c>
      <c r="I1789" s="113" t="s">
        <v>3133</v>
      </c>
      <c r="J1789" s="113" t="s">
        <v>1452</v>
      </c>
      <c r="K1789" s="113" t="s">
        <v>1615</v>
      </c>
      <c r="L1789" s="113" t="s">
        <v>3872</v>
      </c>
      <c r="M1789" s="113" t="s">
        <v>5912</v>
      </c>
      <c r="N1789" s="113" t="s">
        <v>3108</v>
      </c>
      <c r="O1789" s="113" t="s">
        <v>2740</v>
      </c>
      <c r="P1789" s="113" t="s">
        <v>5544</v>
      </c>
      <c r="Q1789" s="113" t="s">
        <v>3106</v>
      </c>
      <c r="R1789" s="113" t="s">
        <v>5909</v>
      </c>
      <c r="S1789" s="114">
        <v>41413</v>
      </c>
      <c r="U1789" s="114">
        <v>41459.841099919002</v>
      </c>
      <c r="V1789" s="113" t="s">
        <v>3136</v>
      </c>
      <c r="W1789" s="113" t="s">
        <v>3137</v>
      </c>
      <c r="X1789" s="112" t="b">
        <v>1</v>
      </c>
      <c r="Y1789" s="112" t="s">
        <v>1054</v>
      </c>
    </row>
    <row r="1790" spans="1:25" ht="14.6" hidden="1" x14ac:dyDescent="0.4">
      <c r="A1790" s="113" t="s">
        <v>699</v>
      </c>
      <c r="B1790" s="113" t="s">
        <v>701</v>
      </c>
      <c r="C1790" s="113" t="s">
        <v>701</v>
      </c>
      <c r="D1790" s="112" t="b">
        <f t="shared" si="27"/>
        <v>1</v>
      </c>
      <c r="E1790" s="113" t="s">
        <v>3106</v>
      </c>
      <c r="F1790" s="113" t="s">
        <v>1160</v>
      </c>
      <c r="G1790" s="113" t="s">
        <v>1161</v>
      </c>
      <c r="H1790" s="113" t="s">
        <v>3132</v>
      </c>
      <c r="I1790" s="113" t="s">
        <v>3133</v>
      </c>
      <c r="J1790" s="113" t="s">
        <v>1196</v>
      </c>
      <c r="K1790" s="113" t="s">
        <v>1197</v>
      </c>
      <c r="L1790" s="113" t="s">
        <v>4337</v>
      </c>
      <c r="M1790" s="113" t="s">
        <v>4338</v>
      </c>
      <c r="N1790" s="113" t="s">
        <v>3108</v>
      </c>
      <c r="O1790" s="113" t="s">
        <v>2740</v>
      </c>
      <c r="P1790" s="113" t="s">
        <v>5544</v>
      </c>
      <c r="Q1790" s="113" t="s">
        <v>3106</v>
      </c>
      <c r="R1790" s="113" t="s">
        <v>5909</v>
      </c>
      <c r="S1790" s="114">
        <v>41413</v>
      </c>
      <c r="U1790" s="114">
        <v>41459.841099919002</v>
      </c>
      <c r="V1790" s="113" t="s">
        <v>3136</v>
      </c>
      <c r="W1790" s="113" t="s">
        <v>3137</v>
      </c>
      <c r="X1790" s="112" t="b">
        <v>1</v>
      </c>
      <c r="Y1790" s="112" t="s">
        <v>1054</v>
      </c>
    </row>
    <row r="1791" spans="1:25" ht="14.6" hidden="1" x14ac:dyDescent="0.4">
      <c r="A1791" s="113" t="s">
        <v>699</v>
      </c>
      <c r="B1791" s="113" t="s">
        <v>701</v>
      </c>
      <c r="C1791" s="113" t="s">
        <v>701</v>
      </c>
      <c r="D1791" s="112" t="b">
        <f t="shared" si="27"/>
        <v>1</v>
      </c>
      <c r="E1791" s="113" t="s">
        <v>3106</v>
      </c>
      <c r="F1791" s="113" t="s">
        <v>1160</v>
      </c>
      <c r="G1791" s="113" t="s">
        <v>1161</v>
      </c>
      <c r="H1791" s="113" t="s">
        <v>3132</v>
      </c>
      <c r="I1791" s="113" t="s">
        <v>3133</v>
      </c>
      <c r="J1791" s="113" t="s">
        <v>1452</v>
      </c>
      <c r="K1791" s="113" t="s">
        <v>1532</v>
      </c>
      <c r="L1791" s="113" t="s">
        <v>3138</v>
      </c>
      <c r="M1791" s="113" t="s">
        <v>2011</v>
      </c>
      <c r="N1791" s="113" t="s">
        <v>3108</v>
      </c>
      <c r="O1791" s="113" t="s">
        <v>2740</v>
      </c>
      <c r="P1791" s="113" t="s">
        <v>5544</v>
      </c>
      <c r="Q1791" s="113" t="s">
        <v>3106</v>
      </c>
      <c r="R1791" s="113" t="s">
        <v>5909</v>
      </c>
      <c r="S1791" s="114">
        <v>41413</v>
      </c>
      <c r="U1791" s="114">
        <v>41459.841099919002</v>
      </c>
      <c r="V1791" s="113" t="s">
        <v>3136</v>
      </c>
      <c r="W1791" s="113" t="s">
        <v>3137</v>
      </c>
      <c r="X1791" s="112" t="b">
        <v>1</v>
      </c>
      <c r="Y1791" s="112" t="s">
        <v>1054</v>
      </c>
    </row>
    <row r="1792" spans="1:25" ht="14.6" hidden="1" x14ac:dyDescent="0.4">
      <c r="A1792" s="113" t="s">
        <v>699</v>
      </c>
      <c r="B1792" s="113" t="s">
        <v>701</v>
      </c>
      <c r="C1792" s="113" t="s">
        <v>701</v>
      </c>
      <c r="D1792" s="112" t="b">
        <f t="shared" si="27"/>
        <v>1</v>
      </c>
      <c r="E1792" s="113" t="s">
        <v>3106</v>
      </c>
      <c r="F1792" s="113" t="s">
        <v>1160</v>
      </c>
      <c r="G1792" s="113" t="s">
        <v>1161</v>
      </c>
      <c r="H1792" s="113" t="s">
        <v>3132</v>
      </c>
      <c r="I1792" s="113" t="s">
        <v>3133</v>
      </c>
      <c r="J1792" s="113" t="s">
        <v>1452</v>
      </c>
      <c r="K1792" s="113" t="s">
        <v>1615</v>
      </c>
      <c r="L1792" s="113" t="s">
        <v>3872</v>
      </c>
      <c r="M1792" s="113" t="s">
        <v>2007</v>
      </c>
      <c r="N1792" s="113" t="s">
        <v>3108</v>
      </c>
      <c r="O1792" s="113" t="s">
        <v>2740</v>
      </c>
      <c r="P1792" s="113" t="s">
        <v>5544</v>
      </c>
      <c r="Q1792" s="113" t="s">
        <v>3106</v>
      </c>
      <c r="R1792" s="113" t="s">
        <v>5909</v>
      </c>
      <c r="S1792" s="114">
        <v>41413</v>
      </c>
      <c r="U1792" s="114">
        <v>41459.841099919002</v>
      </c>
      <c r="V1792" s="113" t="s">
        <v>3136</v>
      </c>
      <c r="W1792" s="113" t="s">
        <v>3137</v>
      </c>
      <c r="X1792" s="112" t="b">
        <v>1</v>
      </c>
      <c r="Y1792" s="112" t="s">
        <v>1054</v>
      </c>
    </row>
    <row r="1793" spans="1:25" ht="14.6" hidden="1" x14ac:dyDescent="0.4">
      <c r="A1793" s="113" t="s">
        <v>699</v>
      </c>
      <c r="B1793" s="113" t="s">
        <v>704</v>
      </c>
      <c r="C1793" s="113" t="s">
        <v>701</v>
      </c>
      <c r="D1793" s="112" t="b">
        <f t="shared" si="27"/>
        <v>0</v>
      </c>
      <c r="E1793" s="113" t="s">
        <v>3106</v>
      </c>
      <c r="F1793" s="113" t="s">
        <v>1160</v>
      </c>
      <c r="G1793" s="113" t="s">
        <v>1161</v>
      </c>
      <c r="H1793" s="113" t="s">
        <v>3132</v>
      </c>
      <c r="I1793" s="113" t="s">
        <v>3133</v>
      </c>
      <c r="J1793" s="113" t="s">
        <v>1452</v>
      </c>
      <c r="K1793" s="113" t="s">
        <v>1687</v>
      </c>
      <c r="L1793" s="113" t="s">
        <v>3166</v>
      </c>
      <c r="M1793" s="113" t="s">
        <v>2010</v>
      </c>
      <c r="N1793" s="113" t="s">
        <v>3108</v>
      </c>
      <c r="O1793" s="113" t="s">
        <v>2740</v>
      </c>
      <c r="P1793" s="113" t="s">
        <v>5544</v>
      </c>
      <c r="Q1793" s="113" t="s">
        <v>3106</v>
      </c>
      <c r="R1793" s="113" t="s">
        <v>5909</v>
      </c>
      <c r="S1793" s="114">
        <v>41413</v>
      </c>
      <c r="U1793" s="114">
        <v>41459.841099919002</v>
      </c>
      <c r="V1793" s="113" t="s">
        <v>3136</v>
      </c>
      <c r="W1793" s="113" t="s">
        <v>3137</v>
      </c>
      <c r="X1793" s="112" t="b">
        <v>1</v>
      </c>
      <c r="Y1793" s="112" t="s">
        <v>1054</v>
      </c>
    </row>
    <row r="1794" spans="1:25" ht="14.6" hidden="1" x14ac:dyDescent="0.4">
      <c r="A1794" s="113" t="s">
        <v>699</v>
      </c>
      <c r="B1794" s="113" t="s">
        <v>701</v>
      </c>
      <c r="C1794" s="113" t="s">
        <v>701</v>
      </c>
      <c r="D1794" s="112" t="b">
        <f t="shared" si="27"/>
        <v>1</v>
      </c>
      <c r="E1794" s="113" t="s">
        <v>3106</v>
      </c>
      <c r="F1794" s="113" t="s">
        <v>1160</v>
      </c>
      <c r="G1794" s="113" t="s">
        <v>1161</v>
      </c>
      <c r="H1794" s="113" t="s">
        <v>3132</v>
      </c>
      <c r="I1794" s="113" t="s">
        <v>3133</v>
      </c>
      <c r="J1794" s="113" t="s">
        <v>1452</v>
      </c>
      <c r="K1794" s="113" t="s">
        <v>1687</v>
      </c>
      <c r="L1794" s="113" t="s">
        <v>3166</v>
      </c>
      <c r="M1794" s="113" t="s">
        <v>5913</v>
      </c>
      <c r="N1794" s="113" t="s">
        <v>3108</v>
      </c>
      <c r="O1794" s="113" t="s">
        <v>2740</v>
      </c>
      <c r="P1794" s="113" t="s">
        <v>5544</v>
      </c>
      <c r="Q1794" s="113" t="s">
        <v>3106</v>
      </c>
      <c r="R1794" s="113" t="s">
        <v>5909</v>
      </c>
      <c r="S1794" s="114">
        <v>41413</v>
      </c>
      <c r="U1794" s="114">
        <v>41459.841099919002</v>
      </c>
      <c r="V1794" s="113" t="s">
        <v>3136</v>
      </c>
      <c r="W1794" s="113" t="s">
        <v>3137</v>
      </c>
      <c r="X1794" s="112" t="b">
        <v>1</v>
      </c>
      <c r="Y1794" s="112" t="s">
        <v>1054</v>
      </c>
    </row>
    <row r="1795" spans="1:25" ht="14.6" hidden="1" x14ac:dyDescent="0.4">
      <c r="A1795" s="113" t="s">
        <v>699</v>
      </c>
      <c r="B1795" s="113" t="s">
        <v>701</v>
      </c>
      <c r="C1795" s="113" t="s">
        <v>701</v>
      </c>
      <c r="D1795" s="112" t="b">
        <f t="shared" ref="D1795:D1826" si="28">B1795=C1795</f>
        <v>1</v>
      </c>
      <c r="E1795" s="113" t="s">
        <v>3106</v>
      </c>
      <c r="F1795" s="113" t="s">
        <v>1160</v>
      </c>
      <c r="G1795" s="113" t="s">
        <v>1161</v>
      </c>
      <c r="H1795" s="113" t="s">
        <v>3132</v>
      </c>
      <c r="I1795" s="113" t="s">
        <v>3133</v>
      </c>
      <c r="J1795" s="113" t="s">
        <v>1452</v>
      </c>
      <c r="K1795" s="113" t="s">
        <v>1532</v>
      </c>
      <c r="L1795" s="113" t="s">
        <v>3138</v>
      </c>
      <c r="M1795" s="113" t="s">
        <v>5914</v>
      </c>
      <c r="N1795" s="113" t="s">
        <v>3108</v>
      </c>
      <c r="O1795" s="113" t="s">
        <v>2740</v>
      </c>
      <c r="P1795" s="113" t="s">
        <v>5544</v>
      </c>
      <c r="Q1795" s="113" t="s">
        <v>3106</v>
      </c>
      <c r="R1795" s="113" t="s">
        <v>5909</v>
      </c>
      <c r="S1795" s="114">
        <v>41413</v>
      </c>
      <c r="U1795" s="114">
        <v>41459.841099919002</v>
      </c>
      <c r="V1795" s="113" t="s">
        <v>3136</v>
      </c>
      <c r="W1795" s="113" t="s">
        <v>3137</v>
      </c>
      <c r="X1795" s="112" t="b">
        <v>1</v>
      </c>
      <c r="Y1795" s="112" t="s">
        <v>1054</v>
      </c>
    </row>
    <row r="1796" spans="1:25" ht="14.6" hidden="1" x14ac:dyDescent="0.4">
      <c r="A1796" s="113" t="s">
        <v>699</v>
      </c>
      <c r="B1796" s="113" t="s">
        <v>701</v>
      </c>
      <c r="C1796" s="113" t="s">
        <v>701</v>
      </c>
      <c r="D1796" s="112" t="b">
        <f t="shared" si="28"/>
        <v>1</v>
      </c>
      <c r="E1796" s="113" t="s">
        <v>3106</v>
      </c>
      <c r="F1796" s="113" t="s">
        <v>1160</v>
      </c>
      <c r="G1796" s="113" t="s">
        <v>1161</v>
      </c>
      <c r="H1796" s="113" t="s">
        <v>3132</v>
      </c>
      <c r="I1796" s="113" t="s">
        <v>3133</v>
      </c>
      <c r="J1796" s="113" t="s">
        <v>1367</v>
      </c>
      <c r="K1796" s="113" t="s">
        <v>1607</v>
      </c>
      <c r="L1796" s="113" t="s">
        <v>3670</v>
      </c>
      <c r="M1796" s="113" t="s">
        <v>2014</v>
      </c>
      <c r="N1796" s="113" t="s">
        <v>3108</v>
      </c>
      <c r="O1796" s="113" t="s">
        <v>2740</v>
      </c>
      <c r="P1796" s="113" t="s">
        <v>5544</v>
      </c>
      <c r="Q1796" s="113" t="s">
        <v>3106</v>
      </c>
      <c r="R1796" s="113" t="s">
        <v>5909</v>
      </c>
      <c r="S1796" s="114">
        <v>41413</v>
      </c>
      <c r="U1796" s="114">
        <v>41459.841099919002</v>
      </c>
      <c r="V1796" s="113" t="s">
        <v>3136</v>
      </c>
      <c r="W1796" s="113" t="s">
        <v>3137</v>
      </c>
      <c r="X1796" s="112" t="b">
        <v>1</v>
      </c>
      <c r="Y1796" s="112" t="s">
        <v>1054</v>
      </c>
    </row>
    <row r="1797" spans="1:25" ht="14.6" hidden="1" x14ac:dyDescent="0.4">
      <c r="A1797" s="113" t="s">
        <v>699</v>
      </c>
      <c r="B1797" s="113" t="s">
        <v>703</v>
      </c>
      <c r="C1797" s="113" t="s">
        <v>701</v>
      </c>
      <c r="D1797" s="112" t="b">
        <f t="shared" si="28"/>
        <v>0</v>
      </c>
      <c r="E1797" s="113" t="s">
        <v>3106</v>
      </c>
      <c r="F1797" s="113" t="s">
        <v>1160</v>
      </c>
      <c r="G1797" s="113" t="s">
        <v>1161</v>
      </c>
      <c r="H1797" s="113" t="s">
        <v>3132</v>
      </c>
      <c r="I1797" s="113" t="s">
        <v>3133</v>
      </c>
      <c r="J1797" s="113" t="s">
        <v>1196</v>
      </c>
      <c r="K1797" s="113" t="s">
        <v>1197</v>
      </c>
      <c r="L1797" s="113" t="s">
        <v>3202</v>
      </c>
      <c r="M1797" s="113" t="s">
        <v>2025</v>
      </c>
      <c r="N1797" s="113" t="s">
        <v>3108</v>
      </c>
      <c r="O1797" s="113" t="s">
        <v>2740</v>
      </c>
      <c r="P1797" s="113" t="s">
        <v>5544</v>
      </c>
      <c r="Q1797" s="113" t="s">
        <v>3106</v>
      </c>
      <c r="R1797" s="113" t="s">
        <v>5909</v>
      </c>
      <c r="S1797" s="114">
        <v>41413</v>
      </c>
      <c r="U1797" s="114">
        <v>41459.841099919002</v>
      </c>
      <c r="V1797" s="113" t="s">
        <v>3136</v>
      </c>
      <c r="W1797" s="113" t="s">
        <v>3137</v>
      </c>
      <c r="X1797" s="112" t="b">
        <v>1</v>
      </c>
      <c r="Y1797" s="112" t="s">
        <v>1054</v>
      </c>
    </row>
    <row r="1798" spans="1:25" ht="14.6" hidden="1" x14ac:dyDescent="0.4">
      <c r="A1798" s="113" t="s">
        <v>699</v>
      </c>
      <c r="B1798" s="113" t="s">
        <v>701</v>
      </c>
      <c r="C1798" s="113" t="s">
        <v>701</v>
      </c>
      <c r="D1798" s="112" t="b">
        <f t="shared" si="28"/>
        <v>1</v>
      </c>
      <c r="E1798" s="113" t="s">
        <v>3106</v>
      </c>
      <c r="F1798" s="113" t="s">
        <v>1160</v>
      </c>
      <c r="G1798" s="113" t="s">
        <v>1161</v>
      </c>
      <c r="H1798" s="113" t="s">
        <v>3132</v>
      </c>
      <c r="I1798" s="113" t="s">
        <v>3133</v>
      </c>
      <c r="J1798" s="113" t="s">
        <v>1587</v>
      </c>
      <c r="K1798" s="113" t="s">
        <v>1666</v>
      </c>
      <c r="L1798" s="113" t="s">
        <v>4339</v>
      </c>
      <c r="M1798" s="113" t="s">
        <v>4340</v>
      </c>
      <c r="N1798" s="113" t="s">
        <v>3108</v>
      </c>
      <c r="O1798" s="113" t="s">
        <v>2740</v>
      </c>
      <c r="P1798" s="113" t="s">
        <v>5544</v>
      </c>
      <c r="Q1798" s="113" t="s">
        <v>3106</v>
      </c>
      <c r="R1798" s="113" t="s">
        <v>5909</v>
      </c>
      <c r="S1798" s="114">
        <v>41413</v>
      </c>
      <c r="U1798" s="114">
        <v>41459.841099919002</v>
      </c>
      <c r="V1798" s="113" t="s">
        <v>3136</v>
      </c>
      <c r="W1798" s="113" t="s">
        <v>3137</v>
      </c>
      <c r="X1798" s="112" t="b">
        <v>1</v>
      </c>
      <c r="Y1798" s="112" t="s">
        <v>1054</v>
      </c>
    </row>
    <row r="1799" spans="1:25" ht="14.6" hidden="1" x14ac:dyDescent="0.4">
      <c r="A1799" s="113" t="s">
        <v>699</v>
      </c>
      <c r="B1799" s="113" t="s">
        <v>701</v>
      </c>
      <c r="C1799" s="113" t="s">
        <v>701</v>
      </c>
      <c r="D1799" s="112" t="b">
        <f t="shared" si="28"/>
        <v>1</v>
      </c>
      <c r="E1799" s="113" t="s">
        <v>3106</v>
      </c>
      <c r="F1799" s="113" t="s">
        <v>1160</v>
      </c>
      <c r="G1799" s="113" t="s">
        <v>1161</v>
      </c>
      <c r="H1799" s="113" t="s">
        <v>3132</v>
      </c>
      <c r="I1799" s="113" t="s">
        <v>3133</v>
      </c>
      <c r="J1799" s="113" t="s">
        <v>1452</v>
      </c>
      <c r="K1799" s="113" t="s">
        <v>1687</v>
      </c>
      <c r="L1799" s="113" t="s">
        <v>3166</v>
      </c>
      <c r="M1799" s="113" t="s">
        <v>2699</v>
      </c>
      <c r="N1799" s="113" t="s">
        <v>3108</v>
      </c>
      <c r="O1799" s="113" t="s">
        <v>2740</v>
      </c>
      <c r="P1799" s="113" t="s">
        <v>5544</v>
      </c>
      <c r="Q1799" s="113" t="s">
        <v>3106</v>
      </c>
      <c r="R1799" s="113" t="s">
        <v>5909</v>
      </c>
      <c r="S1799" s="114">
        <v>41413</v>
      </c>
      <c r="U1799" s="114">
        <v>41459.841099919002</v>
      </c>
      <c r="V1799" s="113" t="s">
        <v>3136</v>
      </c>
      <c r="W1799" s="113" t="s">
        <v>3137</v>
      </c>
      <c r="X1799" s="112" t="b">
        <v>1</v>
      </c>
      <c r="Y1799" s="112" t="s">
        <v>1054</v>
      </c>
    </row>
    <row r="1800" spans="1:25" ht="14.6" hidden="1" x14ac:dyDescent="0.4">
      <c r="A1800" s="113" t="s">
        <v>699</v>
      </c>
      <c r="B1800" s="113" t="s">
        <v>701</v>
      </c>
      <c r="C1800" s="113" t="s">
        <v>701</v>
      </c>
      <c r="D1800" s="112" t="b">
        <f t="shared" si="28"/>
        <v>1</v>
      </c>
      <c r="E1800" s="113" t="s">
        <v>3106</v>
      </c>
      <c r="F1800" s="113" t="s">
        <v>1160</v>
      </c>
      <c r="G1800" s="113" t="s">
        <v>1161</v>
      </c>
      <c r="H1800" s="113" t="s">
        <v>3132</v>
      </c>
      <c r="I1800" s="113" t="s">
        <v>3133</v>
      </c>
      <c r="J1800" s="113" t="s">
        <v>1452</v>
      </c>
      <c r="K1800" s="113" t="s">
        <v>2005</v>
      </c>
      <c r="L1800" s="113" t="s">
        <v>4341</v>
      </c>
      <c r="M1800" s="113" t="s">
        <v>2006</v>
      </c>
      <c r="N1800" s="113" t="s">
        <v>3108</v>
      </c>
      <c r="O1800" s="113" t="s">
        <v>2740</v>
      </c>
      <c r="P1800" s="113" t="s">
        <v>5544</v>
      </c>
      <c r="Q1800" s="113" t="s">
        <v>3106</v>
      </c>
      <c r="R1800" s="113" t="s">
        <v>5909</v>
      </c>
      <c r="S1800" s="114">
        <v>41413</v>
      </c>
      <c r="U1800" s="114">
        <v>41459.841099919002</v>
      </c>
      <c r="V1800" s="113" t="s">
        <v>3136</v>
      </c>
      <c r="W1800" s="113" t="s">
        <v>3137</v>
      </c>
      <c r="X1800" s="112" t="b">
        <v>1</v>
      </c>
      <c r="Y1800" s="112" t="s">
        <v>1054</v>
      </c>
    </row>
    <row r="1801" spans="1:25" ht="14.6" hidden="1" x14ac:dyDescent="0.4">
      <c r="A1801" s="113" t="s">
        <v>699</v>
      </c>
      <c r="B1801" s="113" t="s">
        <v>701</v>
      </c>
      <c r="C1801" s="113" t="s">
        <v>701</v>
      </c>
      <c r="D1801" s="112" t="b">
        <f t="shared" si="28"/>
        <v>1</v>
      </c>
      <c r="E1801" s="113" t="s">
        <v>3106</v>
      </c>
      <c r="F1801" s="113" t="s">
        <v>1160</v>
      </c>
      <c r="G1801" s="113" t="s">
        <v>1161</v>
      </c>
      <c r="H1801" s="113" t="s">
        <v>3132</v>
      </c>
      <c r="I1801" s="113" t="s">
        <v>3133</v>
      </c>
      <c r="J1801" s="113" t="s">
        <v>1591</v>
      </c>
      <c r="K1801" s="113" t="s">
        <v>1655</v>
      </c>
      <c r="L1801" s="113" t="s">
        <v>3972</v>
      </c>
      <c r="M1801" s="113" t="s">
        <v>5915</v>
      </c>
      <c r="N1801" s="113" t="s">
        <v>3108</v>
      </c>
      <c r="O1801" s="113" t="s">
        <v>2740</v>
      </c>
      <c r="P1801" s="113" t="s">
        <v>5544</v>
      </c>
      <c r="Q1801" s="113" t="s">
        <v>3106</v>
      </c>
      <c r="R1801" s="113" t="s">
        <v>5909</v>
      </c>
      <c r="S1801" s="114">
        <v>41413</v>
      </c>
      <c r="U1801" s="114">
        <v>41459.841099919002</v>
      </c>
      <c r="V1801" s="113" t="s">
        <v>3136</v>
      </c>
      <c r="W1801" s="113" t="s">
        <v>3137</v>
      </c>
      <c r="X1801" s="112" t="b">
        <v>1</v>
      </c>
      <c r="Y1801" s="112" t="s">
        <v>1054</v>
      </c>
    </row>
    <row r="1802" spans="1:25" ht="14.6" hidden="1" x14ac:dyDescent="0.4">
      <c r="A1802" s="113" t="s">
        <v>699</v>
      </c>
      <c r="B1802" s="113" t="s">
        <v>701</v>
      </c>
      <c r="C1802" s="113" t="s">
        <v>701</v>
      </c>
      <c r="D1802" s="112" t="b">
        <f t="shared" si="28"/>
        <v>1</v>
      </c>
      <c r="E1802" s="113" t="s">
        <v>3106</v>
      </c>
      <c r="F1802" s="113" t="s">
        <v>1160</v>
      </c>
      <c r="G1802" s="113" t="s">
        <v>1161</v>
      </c>
      <c r="H1802" s="113" t="s">
        <v>3132</v>
      </c>
      <c r="I1802" s="113" t="s">
        <v>3133</v>
      </c>
      <c r="J1802" s="113" t="s">
        <v>1452</v>
      </c>
      <c r="K1802" s="113" t="s">
        <v>1532</v>
      </c>
      <c r="L1802" s="113" t="s">
        <v>3138</v>
      </c>
      <c r="M1802" s="113" t="s">
        <v>5916</v>
      </c>
      <c r="N1802" s="113" t="s">
        <v>3108</v>
      </c>
      <c r="O1802" s="113" t="s">
        <v>2740</v>
      </c>
      <c r="P1802" s="113" t="s">
        <v>5544</v>
      </c>
      <c r="Q1802" s="113" t="s">
        <v>3106</v>
      </c>
      <c r="R1802" s="113" t="s">
        <v>5909</v>
      </c>
      <c r="S1802" s="114">
        <v>41413</v>
      </c>
      <c r="U1802" s="114">
        <v>41459.841099919002</v>
      </c>
      <c r="V1802" s="113" t="s">
        <v>3136</v>
      </c>
      <c r="W1802" s="113" t="s">
        <v>3137</v>
      </c>
      <c r="X1802" s="112" t="b">
        <v>1</v>
      </c>
      <c r="Y1802" s="112" t="s">
        <v>1054</v>
      </c>
    </row>
    <row r="1803" spans="1:25" ht="14.6" hidden="1" x14ac:dyDescent="0.4">
      <c r="A1803" s="113" t="s">
        <v>699</v>
      </c>
      <c r="B1803" s="113" t="s">
        <v>701</v>
      </c>
      <c r="C1803" s="113" t="s">
        <v>701</v>
      </c>
      <c r="D1803" s="112" t="b">
        <f t="shared" si="28"/>
        <v>1</v>
      </c>
      <c r="E1803" s="113" t="s">
        <v>3106</v>
      </c>
      <c r="F1803" s="113" t="s">
        <v>1160</v>
      </c>
      <c r="G1803" s="113" t="s">
        <v>1161</v>
      </c>
      <c r="H1803" s="113" t="s">
        <v>3132</v>
      </c>
      <c r="I1803" s="113" t="s">
        <v>3133</v>
      </c>
      <c r="J1803" s="113" t="s">
        <v>1367</v>
      </c>
      <c r="K1803" s="113" t="s">
        <v>1607</v>
      </c>
      <c r="L1803" s="113" t="s">
        <v>3670</v>
      </c>
      <c r="M1803" s="113" t="s">
        <v>5494</v>
      </c>
      <c r="N1803" s="113" t="s">
        <v>3108</v>
      </c>
      <c r="O1803" s="113" t="s">
        <v>2740</v>
      </c>
      <c r="P1803" s="113" t="s">
        <v>5544</v>
      </c>
      <c r="Q1803" s="113" t="s">
        <v>3106</v>
      </c>
      <c r="R1803" s="113" t="s">
        <v>5909</v>
      </c>
      <c r="S1803" s="114">
        <v>41413</v>
      </c>
      <c r="U1803" s="114">
        <v>41459.841099919002</v>
      </c>
      <c r="V1803" s="113" t="s">
        <v>3136</v>
      </c>
      <c r="W1803" s="113" t="s">
        <v>3137</v>
      </c>
      <c r="X1803" s="112" t="b">
        <v>1</v>
      </c>
      <c r="Y1803" s="112" t="s">
        <v>1054</v>
      </c>
    </row>
    <row r="1804" spans="1:25" ht="14.6" hidden="1" x14ac:dyDescent="0.4">
      <c r="A1804" s="113" t="s">
        <v>699</v>
      </c>
      <c r="B1804" s="113" t="s">
        <v>701</v>
      </c>
      <c r="C1804" s="113" t="s">
        <v>701</v>
      </c>
      <c r="D1804" s="112" t="b">
        <f t="shared" si="28"/>
        <v>1</v>
      </c>
      <c r="E1804" s="113" t="s">
        <v>3106</v>
      </c>
      <c r="F1804" s="113" t="s">
        <v>1160</v>
      </c>
      <c r="G1804" s="113" t="s">
        <v>1161</v>
      </c>
      <c r="H1804" s="113" t="s">
        <v>3132</v>
      </c>
      <c r="I1804" s="113" t="s">
        <v>3133</v>
      </c>
      <c r="J1804" s="113" t="s">
        <v>1196</v>
      </c>
      <c r="K1804" s="113" t="s">
        <v>1197</v>
      </c>
      <c r="L1804" s="113" t="s">
        <v>3202</v>
      </c>
      <c r="M1804" s="113" t="s">
        <v>2026</v>
      </c>
      <c r="N1804" s="113" t="s">
        <v>3108</v>
      </c>
      <c r="O1804" s="113" t="s">
        <v>2740</v>
      </c>
      <c r="P1804" s="113" t="s">
        <v>5544</v>
      </c>
      <c r="Q1804" s="113" t="s">
        <v>3106</v>
      </c>
      <c r="R1804" s="113" t="s">
        <v>5909</v>
      </c>
      <c r="S1804" s="114">
        <v>41413</v>
      </c>
      <c r="U1804" s="114">
        <v>41459.841099919002</v>
      </c>
      <c r="V1804" s="113" t="s">
        <v>3136</v>
      </c>
      <c r="W1804" s="113" t="s">
        <v>3137</v>
      </c>
      <c r="X1804" s="112" t="b">
        <v>1</v>
      </c>
      <c r="Y1804" s="112" t="s">
        <v>1054</v>
      </c>
    </row>
    <row r="1805" spans="1:25" ht="14.6" hidden="1" x14ac:dyDescent="0.4">
      <c r="A1805" s="113" t="s">
        <v>699</v>
      </c>
      <c r="B1805" s="113" t="s">
        <v>701</v>
      </c>
      <c r="C1805" s="113" t="s">
        <v>701</v>
      </c>
      <c r="D1805" s="112" t="b">
        <f t="shared" si="28"/>
        <v>1</v>
      </c>
      <c r="E1805" s="113" t="s">
        <v>3106</v>
      </c>
      <c r="F1805" s="113" t="s">
        <v>1160</v>
      </c>
      <c r="G1805" s="113" t="s">
        <v>1161</v>
      </c>
      <c r="H1805" s="113" t="s">
        <v>3132</v>
      </c>
      <c r="I1805" s="113" t="s">
        <v>3133</v>
      </c>
      <c r="J1805" s="113" t="s">
        <v>1452</v>
      </c>
      <c r="K1805" s="113" t="s">
        <v>1615</v>
      </c>
      <c r="L1805" s="113" t="s">
        <v>3872</v>
      </c>
      <c r="M1805" s="113" t="s">
        <v>2008</v>
      </c>
      <c r="N1805" s="113" t="s">
        <v>3108</v>
      </c>
      <c r="O1805" s="113" t="s">
        <v>2740</v>
      </c>
      <c r="P1805" s="113" t="s">
        <v>5544</v>
      </c>
      <c r="Q1805" s="113" t="s">
        <v>3106</v>
      </c>
      <c r="R1805" s="113" t="s">
        <v>5909</v>
      </c>
      <c r="S1805" s="114">
        <v>41413</v>
      </c>
      <c r="U1805" s="114">
        <v>41459.841099919002</v>
      </c>
      <c r="V1805" s="113" t="s">
        <v>3136</v>
      </c>
      <c r="W1805" s="113" t="s">
        <v>3137</v>
      </c>
      <c r="X1805" s="112" t="b">
        <v>1</v>
      </c>
      <c r="Y1805" s="112" t="s">
        <v>1054</v>
      </c>
    </row>
    <row r="1806" spans="1:25" ht="14.6" hidden="1" x14ac:dyDescent="0.4">
      <c r="A1806" s="113" t="s">
        <v>699</v>
      </c>
      <c r="B1806" s="113" t="s">
        <v>701</v>
      </c>
      <c r="C1806" s="113" t="s">
        <v>701</v>
      </c>
      <c r="D1806" s="112" t="b">
        <f t="shared" si="28"/>
        <v>1</v>
      </c>
      <c r="E1806" s="113" t="s">
        <v>3106</v>
      </c>
      <c r="F1806" s="113" t="s">
        <v>1160</v>
      </c>
      <c r="G1806" s="113" t="s">
        <v>1161</v>
      </c>
      <c r="H1806" s="113" t="s">
        <v>3132</v>
      </c>
      <c r="I1806" s="113" t="s">
        <v>3133</v>
      </c>
      <c r="J1806" s="113" t="s">
        <v>1452</v>
      </c>
      <c r="K1806" s="113" t="s">
        <v>1687</v>
      </c>
      <c r="L1806" s="113" t="s">
        <v>3166</v>
      </c>
      <c r="M1806" s="113" t="s">
        <v>2009</v>
      </c>
      <c r="N1806" s="113" t="s">
        <v>3108</v>
      </c>
      <c r="O1806" s="113" t="s">
        <v>2740</v>
      </c>
      <c r="P1806" s="113" t="s">
        <v>5544</v>
      </c>
      <c r="Q1806" s="113" t="s">
        <v>3106</v>
      </c>
      <c r="R1806" s="113" t="s">
        <v>5909</v>
      </c>
      <c r="S1806" s="114">
        <v>41413</v>
      </c>
      <c r="U1806" s="114">
        <v>41459.841099919002</v>
      </c>
      <c r="V1806" s="113" t="s">
        <v>3136</v>
      </c>
      <c r="W1806" s="113" t="s">
        <v>3137</v>
      </c>
      <c r="X1806" s="112" t="b">
        <v>1</v>
      </c>
      <c r="Y1806" s="112" t="s">
        <v>1054</v>
      </c>
    </row>
    <row r="1807" spans="1:25" ht="14.6" hidden="1" x14ac:dyDescent="0.4">
      <c r="A1807" s="113" t="s">
        <v>699</v>
      </c>
      <c r="B1807" s="113" t="s">
        <v>701</v>
      </c>
      <c r="C1807" s="113" t="s">
        <v>701</v>
      </c>
      <c r="D1807" s="112" t="b">
        <f t="shared" si="28"/>
        <v>1</v>
      </c>
      <c r="E1807" s="113" t="s">
        <v>3106</v>
      </c>
      <c r="F1807" s="113" t="s">
        <v>1160</v>
      </c>
      <c r="G1807" s="113" t="s">
        <v>1161</v>
      </c>
      <c r="H1807" s="113" t="s">
        <v>3132</v>
      </c>
      <c r="I1807" s="113" t="s">
        <v>3133</v>
      </c>
      <c r="J1807" s="113" t="s">
        <v>1591</v>
      </c>
      <c r="K1807" s="113" t="s">
        <v>1655</v>
      </c>
      <c r="L1807" s="113" t="s">
        <v>3972</v>
      </c>
      <c r="M1807" s="113" t="s">
        <v>4342</v>
      </c>
      <c r="N1807" s="113" t="s">
        <v>3108</v>
      </c>
      <c r="O1807" s="113" t="s">
        <v>2740</v>
      </c>
      <c r="P1807" s="113" t="s">
        <v>5544</v>
      </c>
      <c r="Q1807" s="113" t="s">
        <v>3106</v>
      </c>
      <c r="R1807" s="113" t="s">
        <v>5909</v>
      </c>
      <c r="S1807" s="114">
        <v>41413</v>
      </c>
      <c r="U1807" s="114">
        <v>41459.841099919002</v>
      </c>
      <c r="V1807" s="113" t="s">
        <v>3136</v>
      </c>
      <c r="W1807" s="113" t="s">
        <v>3137</v>
      </c>
      <c r="X1807" s="112" t="b">
        <v>1</v>
      </c>
      <c r="Y1807" s="112" t="s">
        <v>1054</v>
      </c>
    </row>
    <row r="1808" spans="1:25" ht="14.6" hidden="1" x14ac:dyDescent="0.4">
      <c r="A1808" s="113" t="s">
        <v>699</v>
      </c>
      <c r="B1808" s="113" t="s">
        <v>701</v>
      </c>
      <c r="C1808" s="113" t="s">
        <v>701</v>
      </c>
      <c r="D1808" s="112" t="b">
        <f t="shared" si="28"/>
        <v>1</v>
      </c>
      <c r="E1808" s="113" t="s">
        <v>3106</v>
      </c>
      <c r="F1808" s="113" t="s">
        <v>1160</v>
      </c>
      <c r="G1808" s="113" t="s">
        <v>1161</v>
      </c>
      <c r="H1808" s="113" t="s">
        <v>3132</v>
      </c>
      <c r="I1808" s="113" t="s">
        <v>3133</v>
      </c>
      <c r="J1808" s="113" t="s">
        <v>1452</v>
      </c>
      <c r="K1808" s="113" t="s">
        <v>1687</v>
      </c>
      <c r="L1808" s="113" t="s">
        <v>3166</v>
      </c>
      <c r="M1808" s="113" t="s">
        <v>5917</v>
      </c>
      <c r="N1808" s="113" t="s">
        <v>3108</v>
      </c>
      <c r="O1808" s="113" t="s">
        <v>2740</v>
      </c>
      <c r="P1808" s="113" t="s">
        <v>5544</v>
      </c>
      <c r="Q1808" s="113" t="s">
        <v>3106</v>
      </c>
      <c r="R1808" s="113" t="s">
        <v>5909</v>
      </c>
      <c r="S1808" s="114">
        <v>41413</v>
      </c>
      <c r="U1808" s="114">
        <v>41459.841099919002</v>
      </c>
      <c r="V1808" s="113" t="s">
        <v>3136</v>
      </c>
      <c r="W1808" s="113" t="s">
        <v>3137</v>
      </c>
      <c r="X1808" s="112" t="b">
        <v>1</v>
      </c>
      <c r="Y1808" s="112" t="s">
        <v>1054</v>
      </c>
    </row>
    <row r="1809" spans="1:25" ht="14.6" hidden="1" x14ac:dyDescent="0.4">
      <c r="A1809" s="113" t="s">
        <v>699</v>
      </c>
      <c r="B1809" s="113" t="s">
        <v>701</v>
      </c>
      <c r="C1809" s="113" t="s">
        <v>701</v>
      </c>
      <c r="D1809" s="112" t="b">
        <f t="shared" si="28"/>
        <v>1</v>
      </c>
      <c r="E1809" s="113" t="s">
        <v>3106</v>
      </c>
      <c r="F1809" s="113" t="s">
        <v>1160</v>
      </c>
      <c r="G1809" s="113" t="s">
        <v>1161</v>
      </c>
      <c r="H1809" s="113" t="s">
        <v>3132</v>
      </c>
      <c r="I1809" s="113" t="s">
        <v>3133</v>
      </c>
      <c r="J1809" s="113" t="s">
        <v>1367</v>
      </c>
      <c r="K1809" s="113" t="s">
        <v>1607</v>
      </c>
      <c r="L1809" s="113" t="s">
        <v>3670</v>
      </c>
      <c r="M1809" s="113" t="s">
        <v>2013</v>
      </c>
      <c r="N1809" s="113" t="s">
        <v>3108</v>
      </c>
      <c r="O1809" s="113" t="s">
        <v>2740</v>
      </c>
      <c r="P1809" s="113" t="s">
        <v>5544</v>
      </c>
      <c r="Q1809" s="113" t="s">
        <v>3106</v>
      </c>
      <c r="R1809" s="113" t="s">
        <v>5909</v>
      </c>
      <c r="S1809" s="114">
        <v>41413</v>
      </c>
      <c r="U1809" s="114">
        <v>41459.841099919002</v>
      </c>
      <c r="V1809" s="113" t="s">
        <v>3136</v>
      </c>
      <c r="W1809" s="113" t="s">
        <v>3137</v>
      </c>
      <c r="X1809" s="112" t="b">
        <v>1</v>
      </c>
      <c r="Y1809" s="112" t="s">
        <v>1054</v>
      </c>
    </row>
    <row r="1810" spans="1:25" ht="14.6" hidden="1" x14ac:dyDescent="0.4">
      <c r="A1810" s="113" t="s">
        <v>699</v>
      </c>
      <c r="B1810" s="113" t="s">
        <v>701</v>
      </c>
      <c r="C1810" s="113" t="s">
        <v>701</v>
      </c>
      <c r="D1810" s="112" t="b">
        <f t="shared" si="28"/>
        <v>1</v>
      </c>
      <c r="E1810" s="113" t="s">
        <v>3106</v>
      </c>
      <c r="F1810" s="113" t="s">
        <v>1160</v>
      </c>
      <c r="G1810" s="113" t="s">
        <v>1161</v>
      </c>
      <c r="H1810" s="113" t="s">
        <v>3132</v>
      </c>
      <c r="I1810" s="113" t="s">
        <v>3133</v>
      </c>
      <c r="J1810" s="113" t="s">
        <v>1587</v>
      </c>
      <c r="K1810" s="113" t="s">
        <v>1650</v>
      </c>
      <c r="L1810" s="113" t="s">
        <v>4343</v>
      </c>
      <c r="M1810" s="113" t="s">
        <v>4344</v>
      </c>
      <c r="N1810" s="113" t="s">
        <v>3108</v>
      </c>
      <c r="O1810" s="113" t="s">
        <v>2740</v>
      </c>
      <c r="P1810" s="113" t="s">
        <v>5544</v>
      </c>
      <c r="Q1810" s="113" t="s">
        <v>3106</v>
      </c>
      <c r="R1810" s="113" t="s">
        <v>5909</v>
      </c>
      <c r="S1810" s="114">
        <v>41413</v>
      </c>
      <c r="U1810" s="114">
        <v>41459.841099919002</v>
      </c>
      <c r="V1810" s="113" t="s">
        <v>3136</v>
      </c>
      <c r="W1810" s="113" t="s">
        <v>3137</v>
      </c>
      <c r="X1810" s="112" t="b">
        <v>1</v>
      </c>
      <c r="Y1810" s="112" t="s">
        <v>1054</v>
      </c>
    </row>
    <row r="1811" spans="1:25" ht="14.6" hidden="1" x14ac:dyDescent="0.4">
      <c r="A1811" s="113" t="s">
        <v>699</v>
      </c>
      <c r="B1811" s="113" t="s">
        <v>701</v>
      </c>
      <c r="C1811" s="113" t="s">
        <v>701</v>
      </c>
      <c r="D1811" s="112" t="b">
        <f t="shared" si="28"/>
        <v>1</v>
      </c>
      <c r="E1811" s="113" t="s">
        <v>3106</v>
      </c>
      <c r="F1811" s="113" t="s">
        <v>1160</v>
      </c>
      <c r="G1811" s="113" t="s">
        <v>1161</v>
      </c>
      <c r="H1811" s="113" t="s">
        <v>3132</v>
      </c>
      <c r="I1811" s="113" t="s">
        <v>3133</v>
      </c>
      <c r="J1811" s="113" t="s">
        <v>1196</v>
      </c>
      <c r="K1811" s="113" t="s">
        <v>1197</v>
      </c>
      <c r="L1811" s="113" t="s">
        <v>3202</v>
      </c>
      <c r="M1811" s="113" t="s">
        <v>4347</v>
      </c>
      <c r="N1811" s="113" t="s">
        <v>3108</v>
      </c>
      <c r="O1811" s="113" t="s">
        <v>2740</v>
      </c>
      <c r="P1811" s="113" t="s">
        <v>5544</v>
      </c>
      <c r="Q1811" s="113" t="s">
        <v>3106</v>
      </c>
      <c r="R1811" s="113" t="s">
        <v>5909</v>
      </c>
      <c r="S1811" s="114">
        <v>41413</v>
      </c>
      <c r="U1811" s="114">
        <v>41459.841099919002</v>
      </c>
      <c r="V1811" s="113" t="s">
        <v>3136</v>
      </c>
      <c r="W1811" s="113" t="s">
        <v>3137</v>
      </c>
      <c r="X1811" s="112" t="b">
        <v>1</v>
      </c>
      <c r="Y1811" s="112" t="s">
        <v>1054</v>
      </c>
    </row>
    <row r="1812" spans="1:25" ht="14.6" hidden="1" x14ac:dyDescent="0.4">
      <c r="A1812" s="113" t="s">
        <v>699</v>
      </c>
      <c r="B1812" s="113" t="s">
        <v>701</v>
      </c>
      <c r="C1812" s="113" t="s">
        <v>701</v>
      </c>
      <c r="D1812" s="112" t="b">
        <f t="shared" si="28"/>
        <v>1</v>
      </c>
      <c r="E1812" s="113" t="s">
        <v>3106</v>
      </c>
      <c r="F1812" s="113" t="s">
        <v>1160</v>
      </c>
      <c r="G1812" s="113" t="s">
        <v>1161</v>
      </c>
      <c r="H1812" s="113" t="s">
        <v>3132</v>
      </c>
      <c r="I1812" s="113" t="s">
        <v>3133</v>
      </c>
      <c r="J1812" s="113" t="s">
        <v>1452</v>
      </c>
      <c r="K1812" s="113" t="s">
        <v>1890</v>
      </c>
      <c r="L1812" s="113" t="s">
        <v>3343</v>
      </c>
      <c r="M1812" s="113" t="s">
        <v>2012</v>
      </c>
      <c r="N1812" s="113" t="s">
        <v>3108</v>
      </c>
      <c r="O1812" s="113" t="s">
        <v>2740</v>
      </c>
      <c r="P1812" s="113" t="s">
        <v>5544</v>
      </c>
      <c r="Q1812" s="113" t="s">
        <v>3106</v>
      </c>
      <c r="R1812" s="113" t="s">
        <v>5909</v>
      </c>
      <c r="S1812" s="114">
        <v>41413</v>
      </c>
      <c r="U1812" s="114">
        <v>41459.841099919002</v>
      </c>
      <c r="V1812" s="113" t="s">
        <v>3136</v>
      </c>
      <c r="W1812" s="113" t="s">
        <v>3137</v>
      </c>
      <c r="X1812" s="112" t="b">
        <v>1</v>
      </c>
      <c r="Y1812" s="112" t="s">
        <v>1054</v>
      </c>
    </row>
    <row r="1813" spans="1:25" ht="14.6" hidden="1" x14ac:dyDescent="0.4">
      <c r="A1813" s="113" t="s">
        <v>699</v>
      </c>
      <c r="B1813" s="113" t="s">
        <v>701</v>
      </c>
      <c r="C1813" s="113" t="s">
        <v>701</v>
      </c>
      <c r="D1813" s="112" t="b">
        <f t="shared" si="28"/>
        <v>1</v>
      </c>
      <c r="E1813" s="113" t="s">
        <v>3106</v>
      </c>
      <c r="F1813" s="113" t="s">
        <v>1160</v>
      </c>
      <c r="G1813" s="113" t="s">
        <v>1161</v>
      </c>
      <c r="H1813" s="113" t="s">
        <v>3132</v>
      </c>
      <c r="I1813" s="113" t="s">
        <v>3133</v>
      </c>
      <c r="J1813" s="113" t="s">
        <v>1196</v>
      </c>
      <c r="K1813" s="113" t="s">
        <v>1675</v>
      </c>
      <c r="L1813" s="113" t="s">
        <v>4345</v>
      </c>
      <c r="M1813" s="113" t="s">
        <v>4346</v>
      </c>
      <c r="N1813" s="113" t="s">
        <v>3108</v>
      </c>
      <c r="O1813" s="113" t="s">
        <v>2740</v>
      </c>
      <c r="P1813" s="113" t="s">
        <v>5544</v>
      </c>
      <c r="Q1813" s="113" t="s">
        <v>3106</v>
      </c>
      <c r="R1813" s="113" t="s">
        <v>5909</v>
      </c>
      <c r="S1813" s="114">
        <v>41413</v>
      </c>
      <c r="U1813" s="114">
        <v>41459.841099919002</v>
      </c>
      <c r="V1813" s="113" t="s">
        <v>3136</v>
      </c>
      <c r="W1813" s="113" t="s">
        <v>3137</v>
      </c>
      <c r="X1813" s="112" t="b">
        <v>1</v>
      </c>
      <c r="Y1813" s="112" t="s">
        <v>1054</v>
      </c>
    </row>
    <row r="1814" spans="1:25" ht="14.6" hidden="1" x14ac:dyDescent="0.4">
      <c r="A1814" s="113" t="s">
        <v>699</v>
      </c>
      <c r="B1814" s="113" t="s">
        <v>701</v>
      </c>
      <c r="C1814" s="113" t="s">
        <v>701</v>
      </c>
      <c r="D1814" s="112" t="b">
        <f t="shared" si="28"/>
        <v>1</v>
      </c>
      <c r="E1814" s="113" t="s">
        <v>3106</v>
      </c>
      <c r="F1814" s="113" t="s">
        <v>1160</v>
      </c>
      <c r="G1814" s="113" t="s">
        <v>1161</v>
      </c>
      <c r="H1814" s="113" t="s">
        <v>3132</v>
      </c>
      <c r="I1814" s="113" t="s">
        <v>3133</v>
      </c>
      <c r="J1814" s="113" t="s">
        <v>1587</v>
      </c>
      <c r="K1814" s="113" t="s">
        <v>1646</v>
      </c>
      <c r="L1814" s="113" t="s">
        <v>3134</v>
      </c>
      <c r="M1814" s="113" t="s">
        <v>2019</v>
      </c>
      <c r="N1814" s="113" t="s">
        <v>3108</v>
      </c>
      <c r="O1814" s="113" t="s">
        <v>2740</v>
      </c>
      <c r="P1814" s="113" t="s">
        <v>5544</v>
      </c>
      <c r="Q1814" s="113" t="s">
        <v>3106</v>
      </c>
      <c r="R1814" s="113" t="s">
        <v>5909</v>
      </c>
      <c r="S1814" s="114">
        <v>41413</v>
      </c>
      <c r="U1814" s="114">
        <v>41459.841099919002</v>
      </c>
      <c r="V1814" s="113" t="s">
        <v>3136</v>
      </c>
      <c r="W1814" s="113" t="s">
        <v>3137</v>
      </c>
      <c r="X1814" s="112" t="b">
        <v>1</v>
      </c>
      <c r="Y1814" s="112" t="s">
        <v>1054</v>
      </c>
    </row>
    <row r="1815" spans="1:25" ht="14.6" hidden="1" x14ac:dyDescent="0.4">
      <c r="A1815" s="113" t="s">
        <v>699</v>
      </c>
      <c r="B1815" s="113" t="s">
        <v>701</v>
      </c>
      <c r="C1815" s="113" t="s">
        <v>701</v>
      </c>
      <c r="D1815" s="112" t="b">
        <f t="shared" si="28"/>
        <v>1</v>
      </c>
      <c r="E1815" s="113" t="s">
        <v>3106</v>
      </c>
      <c r="F1815" s="113" t="s">
        <v>1160</v>
      </c>
      <c r="G1815" s="113" t="s">
        <v>1161</v>
      </c>
      <c r="H1815" s="113" t="s">
        <v>3132</v>
      </c>
      <c r="I1815" s="113" t="s">
        <v>3133</v>
      </c>
      <c r="J1815" s="113" t="s">
        <v>1196</v>
      </c>
      <c r="K1815" s="113" t="s">
        <v>1603</v>
      </c>
      <c r="L1815" s="113" t="s">
        <v>3519</v>
      </c>
      <c r="M1815" s="113" t="s">
        <v>5918</v>
      </c>
      <c r="N1815" s="113" t="s">
        <v>3108</v>
      </c>
      <c r="O1815" s="113" t="s">
        <v>2740</v>
      </c>
      <c r="P1815" s="113" t="s">
        <v>5544</v>
      </c>
      <c r="Q1815" s="113" t="s">
        <v>3106</v>
      </c>
      <c r="R1815" s="113" t="s">
        <v>5909</v>
      </c>
      <c r="S1815" s="114">
        <v>41413</v>
      </c>
      <c r="U1815" s="114">
        <v>41459.841099919002</v>
      </c>
      <c r="V1815" s="113" t="s">
        <v>3136</v>
      </c>
      <c r="W1815" s="113" t="s">
        <v>3137</v>
      </c>
      <c r="X1815" s="112" t="b">
        <v>1</v>
      </c>
      <c r="Y1815" s="112" t="s">
        <v>1054</v>
      </c>
    </row>
    <row r="1816" spans="1:25" ht="14.6" hidden="1" x14ac:dyDescent="0.4">
      <c r="A1816" s="113" t="s">
        <v>699</v>
      </c>
      <c r="B1816" s="113" t="s">
        <v>701</v>
      </c>
      <c r="C1816" s="113" t="s">
        <v>701</v>
      </c>
      <c r="D1816" s="112" t="b">
        <f t="shared" si="28"/>
        <v>1</v>
      </c>
      <c r="E1816" s="113" t="s">
        <v>3106</v>
      </c>
      <c r="F1816" s="113" t="s">
        <v>1160</v>
      </c>
      <c r="G1816" s="113" t="s">
        <v>1161</v>
      </c>
      <c r="H1816" s="113" t="s">
        <v>3132</v>
      </c>
      <c r="I1816" s="113" t="s">
        <v>3133</v>
      </c>
      <c r="J1816" s="113" t="s">
        <v>1452</v>
      </c>
      <c r="K1816" s="113" t="s">
        <v>1615</v>
      </c>
      <c r="L1816" s="113" t="s">
        <v>3872</v>
      </c>
      <c r="M1816" s="113" t="s">
        <v>5919</v>
      </c>
      <c r="N1816" s="113" t="s">
        <v>3108</v>
      </c>
      <c r="O1816" s="113" t="s">
        <v>2740</v>
      </c>
      <c r="P1816" s="113" t="s">
        <v>5544</v>
      </c>
      <c r="Q1816" s="113" t="s">
        <v>3106</v>
      </c>
      <c r="R1816" s="113" t="s">
        <v>5909</v>
      </c>
      <c r="S1816" s="114">
        <v>41413</v>
      </c>
      <c r="U1816" s="114">
        <v>41459.841099919002</v>
      </c>
      <c r="V1816" s="113" t="s">
        <v>3136</v>
      </c>
      <c r="W1816" s="113" t="s">
        <v>3137</v>
      </c>
      <c r="X1816" s="112" t="b">
        <v>1</v>
      </c>
      <c r="Y1816" s="112" t="s">
        <v>1054</v>
      </c>
    </row>
    <row r="1817" spans="1:25" ht="14.6" hidden="1" x14ac:dyDescent="0.4">
      <c r="A1817" s="113" t="s">
        <v>699</v>
      </c>
      <c r="B1817" s="113" t="s">
        <v>701</v>
      </c>
      <c r="C1817" s="113" t="s">
        <v>701</v>
      </c>
      <c r="D1817" s="112" t="b">
        <f t="shared" si="28"/>
        <v>1</v>
      </c>
      <c r="E1817" s="113" t="s">
        <v>3106</v>
      </c>
      <c r="F1817" s="113" t="s">
        <v>1160</v>
      </c>
      <c r="G1817" s="113" t="s">
        <v>1161</v>
      </c>
      <c r="H1817" s="113" t="s">
        <v>3132</v>
      </c>
      <c r="I1817" s="113" t="s">
        <v>3133</v>
      </c>
      <c r="J1817" s="113" t="s">
        <v>1367</v>
      </c>
      <c r="K1817" s="113" t="s">
        <v>1997</v>
      </c>
      <c r="L1817" s="113" t="s">
        <v>3284</v>
      </c>
      <c r="M1817" s="113" t="s">
        <v>5920</v>
      </c>
      <c r="N1817" s="113" t="s">
        <v>3108</v>
      </c>
      <c r="O1817" s="113" t="s">
        <v>2740</v>
      </c>
      <c r="P1817" s="113" t="s">
        <v>5544</v>
      </c>
      <c r="Q1817" s="113" t="s">
        <v>3106</v>
      </c>
      <c r="R1817" s="113" t="s">
        <v>5909</v>
      </c>
      <c r="S1817" s="114">
        <v>41413</v>
      </c>
      <c r="U1817" s="114">
        <v>41459.841099919002</v>
      </c>
      <c r="V1817" s="113" t="s">
        <v>3136</v>
      </c>
      <c r="W1817" s="113" t="s">
        <v>3137</v>
      </c>
      <c r="X1817" s="112" t="b">
        <v>1</v>
      </c>
      <c r="Y1817" s="112" t="s">
        <v>1054</v>
      </c>
    </row>
    <row r="1818" spans="1:25" ht="14.6" hidden="1" x14ac:dyDescent="0.4">
      <c r="A1818" s="113" t="s">
        <v>699</v>
      </c>
      <c r="B1818" s="113" t="s">
        <v>701</v>
      </c>
      <c r="C1818" s="113" t="s">
        <v>701</v>
      </c>
      <c r="D1818" s="112" t="b">
        <f t="shared" si="28"/>
        <v>1</v>
      </c>
      <c r="E1818" s="113" t="s">
        <v>3106</v>
      </c>
      <c r="F1818" s="113" t="s">
        <v>1160</v>
      </c>
      <c r="G1818" s="113" t="s">
        <v>1161</v>
      </c>
      <c r="H1818" s="113" t="s">
        <v>3132</v>
      </c>
      <c r="I1818" s="113" t="s">
        <v>3133</v>
      </c>
      <c r="J1818" s="113" t="s">
        <v>1591</v>
      </c>
      <c r="K1818" s="113" t="s">
        <v>1655</v>
      </c>
      <c r="L1818" s="113" t="s">
        <v>3972</v>
      </c>
      <c r="M1818" s="113" t="s">
        <v>2021</v>
      </c>
      <c r="N1818" s="113" t="s">
        <v>3108</v>
      </c>
      <c r="O1818" s="113" t="s">
        <v>2740</v>
      </c>
      <c r="P1818" s="113" t="s">
        <v>5544</v>
      </c>
      <c r="Q1818" s="113" t="s">
        <v>3106</v>
      </c>
      <c r="R1818" s="113" t="s">
        <v>5909</v>
      </c>
      <c r="S1818" s="114">
        <v>41413</v>
      </c>
      <c r="U1818" s="114">
        <v>41459.841099919002</v>
      </c>
      <c r="V1818" s="113" t="s">
        <v>3136</v>
      </c>
      <c r="W1818" s="113" t="s">
        <v>3137</v>
      </c>
      <c r="X1818" s="112" t="b">
        <v>1</v>
      </c>
      <c r="Y1818" s="112" t="s">
        <v>1054</v>
      </c>
    </row>
    <row r="1819" spans="1:25" ht="14.6" hidden="1" x14ac:dyDescent="0.4">
      <c r="A1819" s="113" t="s">
        <v>699</v>
      </c>
      <c r="B1819" s="113" t="s">
        <v>701</v>
      </c>
      <c r="C1819" s="113" t="s">
        <v>701</v>
      </c>
      <c r="D1819" s="112" t="b">
        <f t="shared" si="28"/>
        <v>1</v>
      </c>
      <c r="E1819" s="113" t="s">
        <v>3106</v>
      </c>
      <c r="F1819" s="113" t="s">
        <v>1160</v>
      </c>
      <c r="G1819" s="113" t="s">
        <v>1161</v>
      </c>
      <c r="H1819" s="113" t="s">
        <v>3132</v>
      </c>
      <c r="I1819" s="113" t="s">
        <v>3133</v>
      </c>
      <c r="J1819" s="113" t="s">
        <v>1587</v>
      </c>
      <c r="K1819" s="113" t="s">
        <v>2017</v>
      </c>
      <c r="L1819" s="113" t="s">
        <v>4350</v>
      </c>
      <c r="M1819" s="113" t="s">
        <v>5921</v>
      </c>
      <c r="N1819" s="113" t="s">
        <v>3108</v>
      </c>
      <c r="O1819" s="113" t="s">
        <v>2740</v>
      </c>
      <c r="P1819" s="113" t="s">
        <v>5544</v>
      </c>
      <c r="Q1819" s="113" t="s">
        <v>3106</v>
      </c>
      <c r="R1819" s="113" t="s">
        <v>5909</v>
      </c>
      <c r="S1819" s="114">
        <v>41413</v>
      </c>
      <c r="U1819" s="114">
        <v>41459.841099919002</v>
      </c>
      <c r="V1819" s="113" t="s">
        <v>3136</v>
      </c>
      <c r="W1819" s="113" t="s">
        <v>3137</v>
      </c>
      <c r="X1819" s="112" t="b">
        <v>1</v>
      </c>
      <c r="Y1819" s="112" t="s">
        <v>1054</v>
      </c>
    </row>
    <row r="1820" spans="1:25" ht="14.6" hidden="1" x14ac:dyDescent="0.4">
      <c r="A1820" s="113" t="s">
        <v>699</v>
      </c>
      <c r="B1820" s="113" t="s">
        <v>701</v>
      </c>
      <c r="C1820" s="113" t="s">
        <v>701</v>
      </c>
      <c r="D1820" s="112" t="b">
        <f t="shared" si="28"/>
        <v>1</v>
      </c>
      <c r="E1820" s="113" t="s">
        <v>3106</v>
      </c>
      <c r="F1820" s="113" t="s">
        <v>1160</v>
      </c>
      <c r="G1820" s="113" t="s">
        <v>1161</v>
      </c>
      <c r="H1820" s="113" t="s">
        <v>3132</v>
      </c>
      <c r="I1820" s="113" t="s">
        <v>3133</v>
      </c>
      <c r="J1820" s="113" t="s">
        <v>1452</v>
      </c>
      <c r="K1820" s="113" t="s">
        <v>1615</v>
      </c>
      <c r="L1820" s="113" t="s">
        <v>3872</v>
      </c>
      <c r="M1820" s="113" t="s">
        <v>5071</v>
      </c>
      <c r="N1820" s="113" t="s">
        <v>3108</v>
      </c>
      <c r="O1820" s="113" t="s">
        <v>2740</v>
      </c>
      <c r="P1820" s="113" t="s">
        <v>5544</v>
      </c>
      <c r="Q1820" s="113" t="s">
        <v>3106</v>
      </c>
      <c r="R1820" s="113" t="s">
        <v>5909</v>
      </c>
      <c r="S1820" s="114">
        <v>41413</v>
      </c>
      <c r="U1820" s="114">
        <v>41459.841099919002</v>
      </c>
      <c r="V1820" s="113" t="s">
        <v>3136</v>
      </c>
      <c r="W1820" s="113" t="s">
        <v>3137</v>
      </c>
      <c r="X1820" s="112" t="b">
        <v>1</v>
      </c>
      <c r="Y1820" s="112" t="s">
        <v>1054</v>
      </c>
    </row>
    <row r="1821" spans="1:25" ht="14.6" hidden="1" x14ac:dyDescent="0.4">
      <c r="A1821" s="113" t="s">
        <v>699</v>
      </c>
      <c r="B1821" s="113" t="s">
        <v>701</v>
      </c>
      <c r="C1821" s="113" t="s">
        <v>701</v>
      </c>
      <c r="D1821" s="112" t="b">
        <f t="shared" si="28"/>
        <v>1</v>
      </c>
      <c r="E1821" s="113" t="s">
        <v>3106</v>
      </c>
      <c r="F1821" s="113" t="s">
        <v>1160</v>
      </c>
      <c r="G1821" s="113" t="s">
        <v>1161</v>
      </c>
      <c r="H1821" s="113" t="s">
        <v>3132</v>
      </c>
      <c r="I1821" s="113" t="s">
        <v>3133</v>
      </c>
      <c r="J1821" s="113" t="s">
        <v>1367</v>
      </c>
      <c r="K1821" s="113" t="s">
        <v>1997</v>
      </c>
      <c r="L1821" s="113" t="s">
        <v>4348</v>
      </c>
      <c r="M1821" s="113" t="s">
        <v>4349</v>
      </c>
      <c r="N1821" s="113" t="s">
        <v>3108</v>
      </c>
      <c r="O1821" s="113" t="s">
        <v>2740</v>
      </c>
      <c r="P1821" s="113" t="s">
        <v>5544</v>
      </c>
      <c r="Q1821" s="113" t="s">
        <v>3106</v>
      </c>
      <c r="R1821" s="113" t="s">
        <v>5909</v>
      </c>
      <c r="S1821" s="114">
        <v>41413</v>
      </c>
      <c r="U1821" s="114">
        <v>41459.841099919002</v>
      </c>
      <c r="V1821" s="113" t="s">
        <v>3136</v>
      </c>
      <c r="W1821" s="113" t="s">
        <v>3137</v>
      </c>
      <c r="X1821" s="112" t="b">
        <v>1</v>
      </c>
      <c r="Y1821" s="112" t="s">
        <v>1054</v>
      </c>
    </row>
    <row r="1822" spans="1:25" ht="14.6" hidden="1" x14ac:dyDescent="0.4">
      <c r="A1822" s="113" t="s">
        <v>699</v>
      </c>
      <c r="B1822" s="113" t="s">
        <v>701</v>
      </c>
      <c r="C1822" s="113" t="s">
        <v>701</v>
      </c>
      <c r="D1822" s="112" t="b">
        <f t="shared" si="28"/>
        <v>1</v>
      </c>
      <c r="E1822" s="113" t="s">
        <v>3106</v>
      </c>
      <c r="F1822" s="113" t="s">
        <v>1160</v>
      </c>
      <c r="G1822" s="113" t="s">
        <v>1161</v>
      </c>
      <c r="H1822" s="113" t="s">
        <v>3132</v>
      </c>
      <c r="I1822" s="113" t="s">
        <v>3133</v>
      </c>
      <c r="J1822" s="113" t="s">
        <v>1587</v>
      </c>
      <c r="K1822" s="113" t="s">
        <v>2017</v>
      </c>
      <c r="L1822" s="113" t="s">
        <v>4350</v>
      </c>
      <c r="M1822" s="113" t="s">
        <v>2018</v>
      </c>
      <c r="N1822" s="113" t="s">
        <v>3108</v>
      </c>
      <c r="O1822" s="113" t="s">
        <v>2740</v>
      </c>
      <c r="P1822" s="113" t="s">
        <v>5544</v>
      </c>
      <c r="Q1822" s="113" t="s">
        <v>3106</v>
      </c>
      <c r="R1822" s="113" t="s">
        <v>5909</v>
      </c>
      <c r="S1822" s="114">
        <v>41413</v>
      </c>
      <c r="U1822" s="114">
        <v>41459.841099919002</v>
      </c>
      <c r="V1822" s="113" t="s">
        <v>3136</v>
      </c>
      <c r="W1822" s="113" t="s">
        <v>3137</v>
      </c>
      <c r="X1822" s="112" t="b">
        <v>1</v>
      </c>
      <c r="Y1822" s="112" t="s">
        <v>1054</v>
      </c>
    </row>
    <row r="1823" spans="1:25" ht="14.6" hidden="1" x14ac:dyDescent="0.4">
      <c r="A1823" s="113" t="s">
        <v>699</v>
      </c>
      <c r="B1823" s="113" t="s">
        <v>701</v>
      </c>
      <c r="C1823" s="113" t="s">
        <v>701</v>
      </c>
      <c r="D1823" s="112" t="b">
        <f t="shared" si="28"/>
        <v>1</v>
      </c>
      <c r="E1823" s="113" t="s">
        <v>3106</v>
      </c>
      <c r="F1823" s="113" t="s">
        <v>1160</v>
      </c>
      <c r="G1823" s="113" t="s">
        <v>1161</v>
      </c>
      <c r="H1823" s="113" t="s">
        <v>3132</v>
      </c>
      <c r="I1823" s="113" t="s">
        <v>3133</v>
      </c>
      <c r="J1823" s="113" t="s">
        <v>1367</v>
      </c>
      <c r="K1823" s="113" t="s">
        <v>1997</v>
      </c>
      <c r="L1823" s="113" t="s">
        <v>3284</v>
      </c>
      <c r="M1823" s="113" t="s">
        <v>2016</v>
      </c>
      <c r="N1823" s="113" t="s">
        <v>3108</v>
      </c>
      <c r="O1823" s="113" t="s">
        <v>2740</v>
      </c>
      <c r="P1823" s="113" t="s">
        <v>5544</v>
      </c>
      <c r="Q1823" s="113" t="s">
        <v>3106</v>
      </c>
      <c r="R1823" s="113" t="s">
        <v>5909</v>
      </c>
      <c r="S1823" s="114">
        <v>41413</v>
      </c>
      <c r="U1823" s="114">
        <v>41459.841099919002</v>
      </c>
      <c r="V1823" s="113" t="s">
        <v>3136</v>
      </c>
      <c r="W1823" s="113" t="s">
        <v>3137</v>
      </c>
      <c r="X1823" s="112" t="b">
        <v>1</v>
      </c>
      <c r="Y1823" s="112" t="s">
        <v>1054</v>
      </c>
    </row>
    <row r="1824" spans="1:25" ht="14.6" hidden="1" x14ac:dyDescent="0.4">
      <c r="A1824" s="113" t="s">
        <v>699</v>
      </c>
      <c r="B1824" s="113" t="s">
        <v>701</v>
      </c>
      <c r="C1824" s="113" t="s">
        <v>701</v>
      </c>
      <c r="D1824" s="112" t="b">
        <f t="shared" si="28"/>
        <v>1</v>
      </c>
      <c r="E1824" s="113" t="s">
        <v>3106</v>
      </c>
      <c r="F1824" s="113" t="s">
        <v>1160</v>
      </c>
      <c r="G1824" s="113" t="s">
        <v>1161</v>
      </c>
      <c r="H1824" s="113" t="s">
        <v>3132</v>
      </c>
      <c r="I1824" s="113" t="s">
        <v>3133</v>
      </c>
      <c r="J1824" s="113" t="s">
        <v>1196</v>
      </c>
      <c r="K1824" s="113" t="s">
        <v>1620</v>
      </c>
      <c r="L1824" s="113" t="s">
        <v>3729</v>
      </c>
      <c r="M1824" s="113" t="s">
        <v>4351</v>
      </c>
      <c r="N1824" s="113" t="s">
        <v>3108</v>
      </c>
      <c r="O1824" s="113" t="s">
        <v>2740</v>
      </c>
      <c r="P1824" s="113" t="s">
        <v>5544</v>
      </c>
      <c r="Q1824" s="113" t="s">
        <v>3106</v>
      </c>
      <c r="R1824" s="113" t="s">
        <v>5909</v>
      </c>
      <c r="S1824" s="114">
        <v>41413</v>
      </c>
      <c r="U1824" s="114">
        <v>41459.841099919002</v>
      </c>
      <c r="V1824" s="113" t="s">
        <v>3136</v>
      </c>
      <c r="W1824" s="113" t="s">
        <v>3137</v>
      </c>
      <c r="X1824" s="112" t="b">
        <v>1</v>
      </c>
      <c r="Y1824" s="112" t="s">
        <v>1054</v>
      </c>
    </row>
    <row r="1825" spans="1:25" ht="14.6" hidden="1" x14ac:dyDescent="0.4">
      <c r="A1825" s="113" t="s">
        <v>699</v>
      </c>
      <c r="B1825" s="113" t="s">
        <v>701</v>
      </c>
      <c r="C1825" s="113" t="s">
        <v>701</v>
      </c>
      <c r="D1825" s="112" t="b">
        <f t="shared" si="28"/>
        <v>1</v>
      </c>
      <c r="E1825" s="113" t="s">
        <v>3106</v>
      </c>
      <c r="F1825" s="113" t="s">
        <v>1160</v>
      </c>
      <c r="G1825" s="113" t="s">
        <v>1161</v>
      </c>
      <c r="H1825" s="113" t="s">
        <v>3132</v>
      </c>
      <c r="I1825" s="113" t="s">
        <v>3133</v>
      </c>
      <c r="J1825" s="113" t="s">
        <v>1196</v>
      </c>
      <c r="K1825" s="113" t="s">
        <v>1603</v>
      </c>
      <c r="L1825" s="113" t="s">
        <v>3519</v>
      </c>
      <c r="M1825" s="113" t="s">
        <v>2024</v>
      </c>
      <c r="N1825" s="113" t="s">
        <v>3108</v>
      </c>
      <c r="O1825" s="113" t="s">
        <v>2740</v>
      </c>
      <c r="P1825" s="113" t="s">
        <v>5544</v>
      </c>
      <c r="Q1825" s="113" t="s">
        <v>3106</v>
      </c>
      <c r="R1825" s="113" t="s">
        <v>5909</v>
      </c>
      <c r="S1825" s="114">
        <v>41413</v>
      </c>
      <c r="U1825" s="114">
        <v>41459.841099919002</v>
      </c>
      <c r="V1825" s="113" t="s">
        <v>3136</v>
      </c>
      <c r="W1825" s="113" t="s">
        <v>3137</v>
      </c>
      <c r="X1825" s="112" t="b">
        <v>1</v>
      </c>
      <c r="Y1825" s="112" t="s">
        <v>1054</v>
      </c>
    </row>
    <row r="1826" spans="1:25" ht="14.6" hidden="1" x14ac:dyDescent="0.4">
      <c r="A1826" s="113" t="s">
        <v>699</v>
      </c>
      <c r="B1826" s="113" t="s">
        <v>701</v>
      </c>
      <c r="C1826" s="113" t="s">
        <v>701</v>
      </c>
      <c r="D1826" s="112" t="b">
        <f t="shared" si="28"/>
        <v>1</v>
      </c>
      <c r="E1826" s="113" t="s">
        <v>3106</v>
      </c>
      <c r="F1826" s="113" t="s">
        <v>1160</v>
      </c>
      <c r="G1826" s="113" t="s">
        <v>1161</v>
      </c>
      <c r="H1826" s="113" t="s">
        <v>3132</v>
      </c>
      <c r="I1826" s="113" t="s">
        <v>3133</v>
      </c>
      <c r="J1826" s="113" t="s">
        <v>1452</v>
      </c>
      <c r="K1826" s="113" t="s">
        <v>1687</v>
      </c>
      <c r="L1826" s="113" t="s">
        <v>3166</v>
      </c>
      <c r="M1826" s="113" t="s">
        <v>5922</v>
      </c>
      <c r="N1826" s="113" t="s">
        <v>3108</v>
      </c>
      <c r="O1826" s="113" t="s">
        <v>2740</v>
      </c>
      <c r="P1826" s="113" t="s">
        <v>5544</v>
      </c>
      <c r="Q1826" s="113" t="s">
        <v>3106</v>
      </c>
      <c r="R1826" s="113" t="s">
        <v>5909</v>
      </c>
      <c r="S1826" s="114">
        <v>41413</v>
      </c>
      <c r="U1826" s="114">
        <v>41459.841099919002</v>
      </c>
      <c r="V1826" s="113" t="s">
        <v>3136</v>
      </c>
      <c r="W1826" s="113" t="s">
        <v>3137</v>
      </c>
      <c r="X1826" s="112" t="b">
        <v>1</v>
      </c>
      <c r="Y1826" s="112" t="s">
        <v>1054</v>
      </c>
    </row>
    <row r="1827" spans="1:25" ht="15" hidden="1" customHeight="1" x14ac:dyDescent="0.4"/>
  </sheetData>
  <autoFilter ref="A1:Y1826" xr:uid="{9CA54E8B-0B6B-4771-9419-B62A47B4F3B4}">
    <filterColumn colId="1">
      <filters>
        <filter val="შპს ფაკო+"/>
      </filters>
    </filterColumn>
  </autoFilter>
  <conditionalFormatting sqref="A2:W1826">
    <cfRule type="expression" dxfId="12" priority="1">
      <formula>$X2=TRUE</formula>
    </cfRule>
  </conditionalFormatting>
  <dataValidations count="1">
    <dataValidation type="list" allowBlank="1" showInputMessage="1" showErrorMessage="1" sqref="Y517:Y522 Y495:Y504 Y539:Y540 Y934:Y939 Y2:Y156 Y567:Y570 Y573:Y574 Y1473:Y1521 Y577:Y607 Y1587:Y1594 Y1448:Y1458 Y782:Y830 Y1284:Y1321 Y706:Y709 Y1597:Y1602 Y711:Y750 Y542:Y550 Y552:Y565 Y832:Y833 Y835 Y752:Y753 Y767:Y780 Y1035:Y1037 Y1039:Y1065 Y1165:Y1175 Y479:Y493 Y1281:Y1282 Y1013:Y1027 Y525:Y537 Y923:Y932 Y905:Y921 Y862:Y903 Y953:Y958 Y837:Y860 Y960:Y965 Y991:Y996 Y506:Y512 Y1007:Y1011 Y942:Y951 Y1029:Y1030 Y1032:Y1033 Y967:Y989 Y1605:Y1686 Y1067:Y1078 Y1422:Y1435 Y1080:Y1163 Y1438:Y1446 Y1177:Y1200 Y755:Y765 Y998:Y1005 Y1460:Y1471 Y189:Y477 Y1523:Y1546 Y1202:Y1279 Y1323:Y1400 Y1402:Y1420 Y609:Y704 Y178 Y180 Y186 Y1548:Y1585 Y1688:Y1826" xr:uid="{EC54DA46-50BB-44AE-B2D1-F20883470EBC}">
      <formula1>l_HPType</formula1>
    </dataValidation>
  </dataValidations>
  <pageMargins left="0.7" right="0.7" top="0.75" bottom="0.75" header="0.3" footer="0.3"/>
  <pageSetup paperSize="9" orientation="portrait" horizontalDpi="0" verticalDpi="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5397C-AC52-4FC6-8094-8217FAC648CE}">
  <sheetPr codeName="Sheet2">
    <tabColor rgb="FF00B050"/>
  </sheetPr>
  <dimension ref="A1:X490"/>
  <sheetViews>
    <sheetView topLeftCell="L1" workbookViewId="0">
      <selection sqref="A1:U1"/>
    </sheetView>
  </sheetViews>
  <sheetFormatPr defaultColWidth="0" defaultRowHeight="14.6" zeroHeight="1" x14ac:dyDescent="0.4"/>
  <cols>
    <col min="1" max="1" width="5.69140625" customWidth="1"/>
    <col min="2" max="2" width="11.84375" bestFit="1" customWidth="1"/>
    <col min="3" max="3" width="62" customWidth="1"/>
    <col min="4" max="4" width="6.3046875" customWidth="1"/>
    <col min="5" max="5" width="20.69140625" customWidth="1"/>
    <col min="6" max="6" width="7.3046875" customWidth="1"/>
    <col min="7" max="7" width="18.3046875" bestFit="1" customWidth="1"/>
    <col min="8" max="8" width="50.69140625" customWidth="1"/>
    <col min="9" max="9" width="40.69140625" customWidth="1"/>
    <col min="10" max="10" width="8.3046875" customWidth="1"/>
    <col min="11" max="11" width="40.69140625" customWidth="1"/>
    <col min="12" max="12" width="11.3046875" customWidth="1"/>
    <col min="13" max="13" width="59.84375" bestFit="1" customWidth="1"/>
    <col min="14" max="14" width="9.3046875" customWidth="1"/>
    <col min="15" max="15" width="31.3046875" bestFit="1" customWidth="1"/>
    <col min="16" max="16" width="9.3046875" customWidth="1"/>
    <col min="17" max="17" width="20.69140625" customWidth="1"/>
    <col min="18" max="18" width="9.3046875" customWidth="1"/>
    <col min="19" max="19" width="29.84375" bestFit="1" customWidth="1"/>
    <col min="20" max="20" width="9.3046875" customWidth="1"/>
    <col min="21" max="21" width="29.84375" bestFit="1" customWidth="1"/>
    <col min="22" max="23" width="9.15234375" customWidth="1"/>
    <col min="24" max="24" width="0" hidden="1" customWidth="1"/>
    <col min="25" max="16384" width="9.15234375" hidden="1"/>
  </cols>
  <sheetData>
    <row r="1" spans="1:24" x14ac:dyDescent="0.4">
      <c r="A1" s="4" t="s">
        <v>1142</v>
      </c>
      <c r="B1" s="4" t="s">
        <v>1143</v>
      </c>
      <c r="C1" s="4" t="s">
        <v>1144</v>
      </c>
      <c r="D1" s="4" t="s">
        <v>1145</v>
      </c>
      <c r="E1" s="4" t="s">
        <v>1146</v>
      </c>
      <c r="F1" s="4" t="s">
        <v>1147</v>
      </c>
      <c r="G1" s="4" t="s">
        <v>1148</v>
      </c>
      <c r="H1" s="4" t="s">
        <v>1149</v>
      </c>
      <c r="I1" s="130" t="str">
        <f>"დაწესებულების ტიპი " &amp; COUNTA(I2:I487)&amp;"/" &amp; ROWS(I$2:$I$487)</f>
        <v>დაწესებულების ტიპი 74/486</v>
      </c>
      <c r="J1" s="120" t="s">
        <v>1027</v>
      </c>
      <c r="K1" s="120" t="s">
        <v>5923</v>
      </c>
      <c r="L1" s="72" t="s">
        <v>1025</v>
      </c>
      <c r="M1" s="72" t="s">
        <v>1152</v>
      </c>
      <c r="N1" s="60" t="str">
        <f>HP_Type!F1</f>
        <v>HC</v>
      </c>
      <c r="O1" s="60" t="s">
        <v>1153</v>
      </c>
      <c r="P1" s="79" t="str">
        <f>HP_Type!H1</f>
        <v>BEN</v>
      </c>
      <c r="Q1" s="83" t="str">
        <f>HP_Type!I1</f>
        <v>Description</v>
      </c>
      <c r="R1" s="79" t="str">
        <f>HP_Type!J1</f>
        <v>AGE</v>
      </c>
      <c r="S1" s="83" t="str">
        <f>HP_Type!K1</f>
        <v>Descriptoin</v>
      </c>
      <c r="T1" s="60" t="str">
        <f>HP_Type!L1</f>
        <v>GEN</v>
      </c>
      <c r="U1" s="60" t="str">
        <f>HP_Type!M1</f>
        <v>Descriptoin</v>
      </c>
      <c r="V1" s="61"/>
      <c r="W1" s="133" t="s">
        <v>5924</v>
      </c>
      <c r="X1" t="s">
        <v>1155</v>
      </c>
    </row>
    <row r="2" spans="1:24" x14ac:dyDescent="0.4">
      <c r="A2" s="5">
        <v>1</v>
      </c>
      <c r="B2" s="5">
        <v>200006536</v>
      </c>
      <c r="C2" s="6" t="s">
        <v>10</v>
      </c>
      <c r="D2" s="5">
        <v>3</v>
      </c>
      <c r="E2" s="6" t="s">
        <v>1160</v>
      </c>
      <c r="F2" s="7">
        <v>16</v>
      </c>
      <c r="G2" s="6" t="s">
        <v>1166</v>
      </c>
      <c r="H2" s="6" t="s">
        <v>1170</v>
      </c>
      <c r="I2" s="115" t="s">
        <v>1097</v>
      </c>
      <c r="J2" s="115"/>
      <c r="K2" s="121" t="str" cm="1">
        <f t="array" aca="1" ref="K2:K487" ca="1">IF(_IsHC,INDEX(HC_Dscr,MATCH(J2:J487,_HC,0)),"")</f>
        <v/>
      </c>
      <c r="L2" s="76" t="str" cm="1">
        <f t="array" aca="1" ref="L2:L487" ca="1">IF(_IsCoded,INDEX(Array_HPType,MATCH($I2:$I487,l_HPType,0),COLUMN()-COLUMN($L:$L)+1),"")</f>
        <v>1.1</v>
      </c>
      <c r="M2" s="66" t="str" cm="1">
        <f t="array" aca="1" ref="M2:M487" ca="1">IF(_IsCoded,INDEX(Array_HPType,MATCH($I2:$I487,l_HPType,0),COLUMN()-COLUMN($L:$L)+1),"")</f>
        <v>General hospitals</v>
      </c>
      <c r="N2" s="73" t="str" cm="1">
        <f t="array" aca="1" ref="N2:N487" ca="1">IF(_IsCoded,INDEX(Array_HPType,MATCH(I2:I487,l_HPType,0),COLUMN(N:N)-COLUMN($L:$L)+1),"")</f>
        <v>1.1.1</v>
      </c>
      <c r="O2" s="67" t="str" cm="1">
        <f t="array" aca="1" ref="O2:O487" ca="1">IF(_IsCoded,INDEX(Array_HPType,MATCH($I2:$I487,l_HPType,0),COLUMN(O:O)-COLUMN($L:$L)+1),"")</f>
        <v>General inpatient curative care</v>
      </c>
      <c r="P2" s="84" t="str" cm="1">
        <f t="array" aca="1" ref="P2:P487" ca="1">IF(_IsCoded,INDEX(Array_HPType,MATCH($I2,l_HPType,0),COLUMN(P:P)-COLUMN($L:$L)+1),"")</f>
        <v>13</v>
      </c>
      <c r="Q2" s="85" t="str" cm="1">
        <f t="array" aca="1" ref="Q2:Q487" ca="1">IF(_IsCoded,INDEX(Array_HPType,MATCH($I2,l_HPType,0),COLUMN(Q:Q)-COLUMN($L:$L)+1),"")</f>
        <v>General population</v>
      </c>
      <c r="R2" s="80" t="str" cm="1">
        <f t="array" aca="1" ref="R2:R487" ca="1">IF(_IsCoded,INDEX(Array_HPType,MATCH($I2,l_HPType,0),COLUMN(R:R)-COLUMN($L:$L)+1),"")</f>
        <v>nec</v>
      </c>
      <c r="S2" s="85" t="str" cm="1">
        <f t="array" aca="1" ref="S2:S487" ca="1">IF(_IsCoded,INDEX(Array_HPType,MATCH($I2,l_HPType,0),COLUMN(S:S)-COLUMN($L:$L)+1),"")</f>
        <v>Other and unspecified age (n.e.c.)</v>
      </c>
      <c r="T2" s="67" t="str" cm="1">
        <f t="array" aca="1" ref="T2:T487" ca="1">IF(_IsCoded,INDEX(Array_HPType,MATCH($I2,l_HPType,0),COLUMN(T:T)-COLUMN($L:$L)+1),"")</f>
        <v>nec</v>
      </c>
      <c r="U2" s="67" t="str" cm="1">
        <f t="array" aca="1" ref="U2:U487" ca="1">IF(_IsCoded,INDEX(Array_HPType,MATCH($I2,l_HPType,0),COLUMN(U:U)-COLUMN($L:$L)+1),"")</f>
        <v>Other and unspecified gender (n.e.c.)</v>
      </c>
      <c r="V2" s="61"/>
      <c r="W2" s="133" cm="1">
        <f t="array" ref="W2:W487">COUNTIF(B2:B487,B2:B487)</f>
        <v>1</v>
      </c>
      <c r="X2" t="b">
        <f>NOT(ISBLANK(I2))</f>
        <v>1</v>
      </c>
    </row>
    <row r="3" spans="1:24" x14ac:dyDescent="0.4">
      <c r="A3" s="5">
        <v>2</v>
      </c>
      <c r="B3" s="5">
        <v>200007143</v>
      </c>
      <c r="C3" s="6" t="s">
        <v>14</v>
      </c>
      <c r="D3" s="5">
        <v>3</v>
      </c>
      <c r="E3" s="6" t="s">
        <v>1160</v>
      </c>
      <c r="F3" s="7">
        <v>16</v>
      </c>
      <c r="G3" s="6" t="s">
        <v>1166</v>
      </c>
      <c r="H3" s="6" t="s">
        <v>1172</v>
      </c>
      <c r="I3" s="115" t="s">
        <v>1054</v>
      </c>
      <c r="J3" s="115"/>
      <c r="K3" s="124" t="str">
        <f ca="1"/>
        <v/>
      </c>
      <c r="L3" s="77" t="str">
        <f ca="1"/>
        <v>1.1</v>
      </c>
      <c r="M3" s="68" t="str">
        <f ca="1"/>
        <v>General hospitals</v>
      </c>
      <c r="N3" s="74" t="str">
        <f ca="1"/>
        <v>1.1.1</v>
      </c>
      <c r="O3" s="69" t="str">
        <f ca="1"/>
        <v>General inpatient curative care</v>
      </c>
      <c r="P3" s="86" t="str">
        <f ca="1"/>
        <v>13</v>
      </c>
      <c r="Q3" s="87" t="str">
        <f ca="1"/>
        <v>General population</v>
      </c>
      <c r="R3" s="81" t="str">
        <f ca="1"/>
        <v>nec</v>
      </c>
      <c r="S3" s="87" t="str">
        <f ca="1"/>
        <v>Other and unspecified age (n.e.c.)</v>
      </c>
      <c r="T3" s="69" t="str">
        <f ca="1"/>
        <v>nec</v>
      </c>
      <c r="U3" s="69" t="str">
        <f ca="1"/>
        <v>Other and unspecified gender (n.e.c.)</v>
      </c>
      <c r="V3" s="61"/>
      <c r="W3" s="133">
        <v>1</v>
      </c>
      <c r="X3" t="b">
        <f t="shared" ref="X3:X66" si="0">NOT(ISBLANK(I3))</f>
        <v>1</v>
      </c>
    </row>
    <row r="4" spans="1:24" x14ac:dyDescent="0.4">
      <c r="A4" s="5">
        <v>3</v>
      </c>
      <c r="B4" s="5">
        <v>200010022</v>
      </c>
      <c r="C4" s="6" t="s">
        <v>16</v>
      </c>
      <c r="D4" s="5">
        <v>3</v>
      </c>
      <c r="E4" s="6" t="s">
        <v>1160</v>
      </c>
      <c r="F4" s="7">
        <v>16</v>
      </c>
      <c r="G4" s="6" t="s">
        <v>1166</v>
      </c>
      <c r="H4" s="6" t="s">
        <v>1173</v>
      </c>
      <c r="I4" s="115" t="s">
        <v>1099</v>
      </c>
      <c r="J4" s="115"/>
      <c r="K4" s="124" t="str">
        <f ca="1"/>
        <v/>
      </c>
      <c r="L4" s="77" t="str">
        <f ca="1"/>
        <v>3.4.9.1</v>
      </c>
      <c r="M4" s="68" t="str">
        <f ca="1"/>
        <v>General ambulatories</v>
      </c>
      <c r="N4" s="74" t="str">
        <f ca="1"/>
        <v>1.3.1</v>
      </c>
      <c r="O4" s="69" t="str">
        <f ca="1"/>
        <v>General outpatient curative care</v>
      </c>
      <c r="P4" s="86" t="str">
        <f ca="1"/>
        <v>13</v>
      </c>
      <c r="Q4" s="87" t="str">
        <f ca="1"/>
        <v>General population</v>
      </c>
      <c r="R4" s="81" t="str">
        <f ca="1"/>
        <v>nec</v>
      </c>
      <c r="S4" s="87" t="str">
        <f ca="1"/>
        <v>Other and unspecified age (n.e.c.)</v>
      </c>
      <c r="T4" s="69" t="str">
        <f ca="1"/>
        <v>nec</v>
      </c>
      <c r="U4" s="69" t="str">
        <f ca="1"/>
        <v>Other and unspecified gender (n.e.c.)</v>
      </c>
      <c r="V4" s="61"/>
      <c r="W4" s="133">
        <v>1</v>
      </c>
      <c r="X4" t="b">
        <f t="shared" si="0"/>
        <v>1</v>
      </c>
    </row>
    <row r="5" spans="1:24" x14ac:dyDescent="0.4">
      <c r="A5" s="5">
        <v>4</v>
      </c>
      <c r="B5" s="5">
        <v>200010674</v>
      </c>
      <c r="C5" s="6" t="s">
        <v>18</v>
      </c>
      <c r="D5" s="5">
        <v>3</v>
      </c>
      <c r="E5" s="6" t="s">
        <v>1160</v>
      </c>
      <c r="F5" s="7">
        <v>16</v>
      </c>
      <c r="G5" s="6" t="s">
        <v>1166</v>
      </c>
      <c r="H5" s="6" t="s">
        <v>1174</v>
      </c>
      <c r="I5" s="115"/>
      <c r="J5" s="115"/>
      <c r="K5" s="124" t="str">
        <f ca="1"/>
        <v/>
      </c>
      <c r="L5" s="77" t="str">
        <f ca="1"/>
        <v/>
      </c>
      <c r="M5" s="68" t="str">
        <f ca="1"/>
        <v/>
      </c>
      <c r="N5" s="74" t="str">
        <f ca="1"/>
        <v/>
      </c>
      <c r="O5" s="69" t="str">
        <f ca="1"/>
        <v/>
      </c>
      <c r="P5" s="86" t="str">
        <f ca="1"/>
        <v/>
      </c>
      <c r="Q5" s="87" t="str">
        <f ca="1"/>
        <v/>
      </c>
      <c r="R5" s="81" t="str">
        <f ca="1"/>
        <v/>
      </c>
      <c r="S5" s="87" t="str">
        <f ca="1"/>
        <v/>
      </c>
      <c r="T5" s="69" t="str">
        <f ca="1"/>
        <v/>
      </c>
      <c r="U5" s="69" t="str">
        <f ca="1"/>
        <v/>
      </c>
      <c r="V5" s="61"/>
      <c r="W5" s="133">
        <v>1</v>
      </c>
      <c r="X5" t="b">
        <f t="shared" si="0"/>
        <v>0</v>
      </c>
    </row>
    <row r="6" spans="1:24" x14ac:dyDescent="0.4">
      <c r="A6" s="5">
        <v>5</v>
      </c>
      <c r="B6" s="5">
        <v>200073605</v>
      </c>
      <c r="C6" s="6" t="s">
        <v>1178</v>
      </c>
      <c r="D6" s="5">
        <v>3</v>
      </c>
      <c r="E6" s="6" t="s">
        <v>1160</v>
      </c>
      <c r="F6" s="7">
        <v>10</v>
      </c>
      <c r="G6" s="6" t="s">
        <v>1179</v>
      </c>
      <c r="H6" s="6" t="s">
        <v>1180</v>
      </c>
      <c r="I6" s="115"/>
      <c r="J6" s="115"/>
      <c r="K6" s="124" t="str">
        <f ca="1"/>
        <v/>
      </c>
      <c r="L6" s="77" t="str">
        <f ca="1"/>
        <v/>
      </c>
      <c r="M6" s="68" t="str">
        <f ca="1"/>
        <v/>
      </c>
      <c r="N6" s="74" t="str">
        <f ca="1"/>
        <v/>
      </c>
      <c r="O6" s="69" t="str">
        <f ca="1"/>
        <v/>
      </c>
      <c r="P6" s="86" t="str">
        <f ca="1"/>
        <v/>
      </c>
      <c r="Q6" s="87" t="str">
        <f ca="1"/>
        <v/>
      </c>
      <c r="R6" s="81" t="str">
        <f ca="1"/>
        <v/>
      </c>
      <c r="S6" s="87" t="str">
        <f ca="1"/>
        <v/>
      </c>
      <c r="T6" s="69" t="str">
        <f ca="1"/>
        <v/>
      </c>
      <c r="U6" s="69" t="str">
        <f ca="1"/>
        <v/>
      </c>
      <c r="V6" s="61"/>
      <c r="W6" s="133">
        <v>1</v>
      </c>
      <c r="X6" t="b">
        <f t="shared" si="0"/>
        <v>0</v>
      </c>
    </row>
    <row r="7" spans="1:24" x14ac:dyDescent="0.4">
      <c r="A7" s="5">
        <v>6</v>
      </c>
      <c r="B7" s="5">
        <v>200099384</v>
      </c>
      <c r="C7" s="6" t="s">
        <v>24</v>
      </c>
      <c r="D7" s="5">
        <v>3</v>
      </c>
      <c r="E7" s="6" t="s">
        <v>1160</v>
      </c>
      <c r="F7" s="7">
        <v>11</v>
      </c>
      <c r="G7" s="6" t="s">
        <v>1183</v>
      </c>
      <c r="H7" s="6" t="s">
        <v>1184</v>
      </c>
      <c r="I7" s="115"/>
      <c r="J7" s="115"/>
      <c r="K7" s="124" t="str">
        <f ca="1"/>
        <v/>
      </c>
      <c r="L7" s="77" t="str">
        <f ca="1"/>
        <v/>
      </c>
      <c r="M7" s="68" t="str">
        <f ca="1"/>
        <v/>
      </c>
      <c r="N7" s="74" t="str">
        <f ca="1"/>
        <v/>
      </c>
      <c r="O7" s="69" t="str">
        <f ca="1"/>
        <v/>
      </c>
      <c r="P7" s="86" t="str">
        <f ca="1"/>
        <v/>
      </c>
      <c r="Q7" s="87" t="str">
        <f ca="1"/>
        <v/>
      </c>
      <c r="R7" s="81" t="str">
        <f ca="1"/>
        <v/>
      </c>
      <c r="S7" s="87" t="str">
        <f ca="1"/>
        <v/>
      </c>
      <c r="T7" s="69" t="str">
        <f ca="1"/>
        <v/>
      </c>
      <c r="U7" s="69" t="str">
        <f ca="1"/>
        <v/>
      </c>
      <c r="V7" s="61"/>
      <c r="W7" s="133">
        <v>1</v>
      </c>
      <c r="X7" t="b">
        <f t="shared" si="0"/>
        <v>0</v>
      </c>
    </row>
    <row r="8" spans="1:24" x14ac:dyDescent="0.4">
      <c r="A8" s="5">
        <v>7</v>
      </c>
      <c r="B8" s="5">
        <v>200199702</v>
      </c>
      <c r="C8" s="6" t="s">
        <v>28</v>
      </c>
      <c r="D8" s="5">
        <v>3</v>
      </c>
      <c r="E8" s="6" t="s">
        <v>1160</v>
      </c>
      <c r="F8" s="7">
        <v>11</v>
      </c>
      <c r="G8" s="6" t="s">
        <v>1183</v>
      </c>
      <c r="H8" s="6" t="s">
        <v>1189</v>
      </c>
      <c r="I8" s="115"/>
      <c r="J8" s="115"/>
      <c r="K8" s="124" t="str">
        <f ca="1"/>
        <v/>
      </c>
      <c r="L8" s="77" t="str">
        <f ca="1"/>
        <v/>
      </c>
      <c r="M8" s="68" t="str">
        <f ca="1"/>
        <v/>
      </c>
      <c r="N8" s="74" t="str">
        <f ca="1"/>
        <v/>
      </c>
      <c r="O8" s="69" t="str">
        <f ca="1"/>
        <v/>
      </c>
      <c r="P8" s="86" t="str">
        <f ca="1"/>
        <v/>
      </c>
      <c r="Q8" s="87" t="str">
        <f ca="1"/>
        <v/>
      </c>
      <c r="R8" s="81" t="str">
        <f ca="1"/>
        <v/>
      </c>
      <c r="S8" s="87" t="str">
        <f ca="1"/>
        <v/>
      </c>
      <c r="T8" s="69" t="str">
        <f ca="1"/>
        <v/>
      </c>
      <c r="U8" s="69" t="str">
        <f ca="1"/>
        <v/>
      </c>
      <c r="V8" s="61"/>
      <c r="W8" s="133">
        <v>1</v>
      </c>
      <c r="X8" t="b">
        <f t="shared" si="0"/>
        <v>0</v>
      </c>
    </row>
    <row r="9" spans="1:24" x14ac:dyDescent="0.4">
      <c r="A9" s="5">
        <v>8</v>
      </c>
      <c r="B9" s="5">
        <v>200209103</v>
      </c>
      <c r="C9" s="6" t="s">
        <v>1191</v>
      </c>
      <c r="D9" s="5">
        <v>3</v>
      </c>
      <c r="E9" s="6" t="s">
        <v>1160</v>
      </c>
      <c r="F9" s="7">
        <v>10</v>
      </c>
      <c r="G9" s="6" t="s">
        <v>1179</v>
      </c>
      <c r="H9" s="6" t="s">
        <v>1192</v>
      </c>
      <c r="I9" s="115"/>
      <c r="J9" s="115"/>
      <c r="K9" s="124" t="str">
        <f ca="1"/>
        <v/>
      </c>
      <c r="L9" s="77" t="str">
        <f ca="1"/>
        <v/>
      </c>
      <c r="M9" s="68" t="str">
        <f ca="1"/>
        <v/>
      </c>
      <c r="N9" s="74" t="str">
        <f ca="1"/>
        <v/>
      </c>
      <c r="O9" s="69" t="str">
        <f ca="1"/>
        <v/>
      </c>
      <c r="P9" s="86" t="str">
        <f ca="1"/>
        <v/>
      </c>
      <c r="Q9" s="87" t="str">
        <f ca="1"/>
        <v/>
      </c>
      <c r="R9" s="81" t="str">
        <f ca="1"/>
        <v/>
      </c>
      <c r="S9" s="87" t="str">
        <f ca="1"/>
        <v/>
      </c>
      <c r="T9" s="69" t="str">
        <f ca="1"/>
        <v/>
      </c>
      <c r="U9" s="69" t="str">
        <f ca="1"/>
        <v/>
      </c>
      <c r="V9" s="61"/>
      <c r="W9" s="133">
        <v>1</v>
      </c>
      <c r="X9" t="b">
        <f t="shared" si="0"/>
        <v>0</v>
      </c>
    </row>
    <row r="10" spans="1:24" x14ac:dyDescent="0.4">
      <c r="A10" s="5">
        <v>9</v>
      </c>
      <c r="B10" s="5">
        <v>200241648</v>
      </c>
      <c r="C10" s="6" t="s">
        <v>32</v>
      </c>
      <c r="D10" s="5">
        <v>10</v>
      </c>
      <c r="E10" s="6" t="s">
        <v>1196</v>
      </c>
      <c r="F10" s="7">
        <v>67</v>
      </c>
      <c r="G10" s="6" t="s">
        <v>1197</v>
      </c>
      <c r="H10" s="6" t="s">
        <v>1198</v>
      </c>
      <c r="I10" s="115"/>
      <c r="J10" s="115"/>
      <c r="K10" s="124" t="str">
        <f ca="1"/>
        <v/>
      </c>
      <c r="L10" s="77" t="str">
        <f ca="1"/>
        <v/>
      </c>
      <c r="M10" s="68" t="str">
        <f ca="1"/>
        <v/>
      </c>
      <c r="N10" s="74" t="str">
        <f ca="1"/>
        <v/>
      </c>
      <c r="O10" s="69" t="str">
        <f ca="1"/>
        <v/>
      </c>
      <c r="P10" s="86" t="str">
        <f ca="1"/>
        <v/>
      </c>
      <c r="Q10" s="87" t="str">
        <f ca="1"/>
        <v/>
      </c>
      <c r="R10" s="81" t="str">
        <f ca="1"/>
        <v/>
      </c>
      <c r="S10" s="87" t="str">
        <f ca="1"/>
        <v/>
      </c>
      <c r="T10" s="69" t="str">
        <f ca="1"/>
        <v/>
      </c>
      <c r="U10" s="69" t="str">
        <f ca="1"/>
        <v/>
      </c>
      <c r="V10" s="61"/>
      <c r="W10" s="133">
        <v>1</v>
      </c>
      <c r="X10" t="b">
        <f t="shared" si="0"/>
        <v>0</v>
      </c>
    </row>
    <row r="11" spans="1:24" x14ac:dyDescent="0.4">
      <c r="A11" s="5">
        <v>10</v>
      </c>
      <c r="B11" s="5">
        <v>201945271</v>
      </c>
      <c r="C11" s="6" t="s">
        <v>38</v>
      </c>
      <c r="D11" s="5">
        <v>3</v>
      </c>
      <c r="E11" s="6" t="s">
        <v>1160</v>
      </c>
      <c r="F11" s="7">
        <v>11</v>
      </c>
      <c r="G11" s="6" t="s">
        <v>1183</v>
      </c>
      <c r="H11" s="6" t="s">
        <v>1205</v>
      </c>
      <c r="I11" s="115"/>
      <c r="J11" s="115"/>
      <c r="K11" s="124" t="str">
        <f ca="1"/>
        <v/>
      </c>
      <c r="L11" s="77" t="str">
        <f ca="1"/>
        <v/>
      </c>
      <c r="M11" s="68" t="str">
        <f ca="1"/>
        <v/>
      </c>
      <c r="N11" s="74" t="str">
        <f ca="1"/>
        <v/>
      </c>
      <c r="O11" s="69" t="str">
        <f ca="1"/>
        <v/>
      </c>
      <c r="P11" s="86" t="str">
        <f ca="1"/>
        <v/>
      </c>
      <c r="Q11" s="87" t="str">
        <f ca="1"/>
        <v/>
      </c>
      <c r="R11" s="81" t="str">
        <f ca="1"/>
        <v/>
      </c>
      <c r="S11" s="87" t="str">
        <f ca="1"/>
        <v/>
      </c>
      <c r="T11" s="69" t="str">
        <f ca="1"/>
        <v/>
      </c>
      <c r="U11" s="69" t="str">
        <f ca="1"/>
        <v/>
      </c>
      <c r="V11" s="61"/>
      <c r="W11" s="133">
        <v>1</v>
      </c>
      <c r="X11" t="b">
        <f t="shared" si="0"/>
        <v>0</v>
      </c>
    </row>
    <row r="12" spans="1:24" x14ac:dyDescent="0.4">
      <c r="A12" s="5">
        <v>11</v>
      </c>
      <c r="B12" s="5">
        <v>201954242</v>
      </c>
      <c r="C12" s="6" t="s">
        <v>1215</v>
      </c>
      <c r="D12" s="5">
        <v>3</v>
      </c>
      <c r="E12" s="6" t="s">
        <v>1160</v>
      </c>
      <c r="F12" s="7">
        <v>11</v>
      </c>
      <c r="G12" s="6" t="s">
        <v>1183</v>
      </c>
      <c r="H12" s="6" t="s">
        <v>1216</v>
      </c>
      <c r="I12" s="115"/>
      <c r="J12" s="115"/>
      <c r="K12" s="124" t="str">
        <f ca="1"/>
        <v/>
      </c>
      <c r="L12" s="77" t="str">
        <f ca="1"/>
        <v/>
      </c>
      <c r="M12" s="68" t="str">
        <f ca="1"/>
        <v/>
      </c>
      <c r="N12" s="74" t="str">
        <f ca="1"/>
        <v/>
      </c>
      <c r="O12" s="69" t="str">
        <f ca="1"/>
        <v/>
      </c>
      <c r="P12" s="86" t="str">
        <f ca="1"/>
        <v/>
      </c>
      <c r="Q12" s="87" t="str">
        <f ca="1"/>
        <v/>
      </c>
      <c r="R12" s="81" t="str">
        <f ca="1"/>
        <v/>
      </c>
      <c r="S12" s="87" t="str">
        <f ca="1"/>
        <v/>
      </c>
      <c r="T12" s="69" t="str">
        <f ca="1"/>
        <v/>
      </c>
      <c r="U12" s="69" t="str">
        <f ca="1"/>
        <v/>
      </c>
      <c r="V12" s="61"/>
      <c r="W12" s="133">
        <v>1</v>
      </c>
      <c r="X12" t="b">
        <f t="shared" si="0"/>
        <v>0</v>
      </c>
    </row>
    <row r="13" spans="1:24" x14ac:dyDescent="0.4">
      <c r="A13" s="5">
        <v>12</v>
      </c>
      <c r="B13" s="5">
        <v>201990694</v>
      </c>
      <c r="C13" s="6" t="s">
        <v>48</v>
      </c>
      <c r="D13" s="5">
        <v>3</v>
      </c>
      <c r="E13" s="6" t="s">
        <v>1160</v>
      </c>
      <c r="F13" s="7">
        <v>11</v>
      </c>
      <c r="G13" s="6" t="s">
        <v>1183</v>
      </c>
      <c r="H13" s="6" t="s">
        <v>1217</v>
      </c>
      <c r="I13" s="115"/>
      <c r="J13" s="115"/>
      <c r="K13" s="124" t="str">
        <f ca="1"/>
        <v/>
      </c>
      <c r="L13" s="77" t="str">
        <f ca="1"/>
        <v/>
      </c>
      <c r="M13" s="68" t="str">
        <f ca="1"/>
        <v/>
      </c>
      <c r="N13" s="74" t="str">
        <f ca="1"/>
        <v/>
      </c>
      <c r="O13" s="69" t="str">
        <f ca="1"/>
        <v/>
      </c>
      <c r="P13" s="86" t="str">
        <f ca="1"/>
        <v/>
      </c>
      <c r="Q13" s="87" t="str">
        <f ca="1"/>
        <v/>
      </c>
      <c r="R13" s="81" t="str">
        <f ca="1"/>
        <v/>
      </c>
      <c r="S13" s="87" t="str">
        <f ca="1"/>
        <v/>
      </c>
      <c r="T13" s="69" t="str">
        <f ca="1"/>
        <v/>
      </c>
      <c r="U13" s="69" t="str">
        <f ca="1"/>
        <v/>
      </c>
      <c r="V13" s="61"/>
      <c r="W13" s="133">
        <v>1</v>
      </c>
      <c r="X13" t="b">
        <f t="shared" si="0"/>
        <v>0</v>
      </c>
    </row>
    <row r="14" spans="1:24" x14ac:dyDescent="0.4">
      <c r="A14" s="5">
        <v>14</v>
      </c>
      <c r="B14" s="5">
        <v>202051689</v>
      </c>
      <c r="C14" s="6" t="s">
        <v>54</v>
      </c>
      <c r="D14" s="5">
        <v>3</v>
      </c>
      <c r="E14" s="6" t="s">
        <v>1160</v>
      </c>
      <c r="F14" s="7">
        <v>11</v>
      </c>
      <c r="G14" s="6" t="s">
        <v>1183</v>
      </c>
      <c r="H14" s="6" t="s">
        <v>1223</v>
      </c>
      <c r="I14" s="115"/>
      <c r="J14" s="115"/>
      <c r="K14" s="124" t="str">
        <f ca="1"/>
        <v/>
      </c>
      <c r="L14" s="77" t="str">
        <f ca="1"/>
        <v/>
      </c>
      <c r="M14" s="68" t="str">
        <f ca="1"/>
        <v/>
      </c>
      <c r="N14" s="74" t="str">
        <f ca="1"/>
        <v/>
      </c>
      <c r="O14" s="69" t="str">
        <f ca="1"/>
        <v/>
      </c>
      <c r="P14" s="86" t="str">
        <f ca="1"/>
        <v/>
      </c>
      <c r="Q14" s="87" t="str">
        <f ca="1"/>
        <v/>
      </c>
      <c r="R14" s="81" t="str">
        <f ca="1"/>
        <v/>
      </c>
      <c r="S14" s="87" t="str">
        <f ca="1"/>
        <v/>
      </c>
      <c r="T14" s="69" t="str">
        <f ca="1"/>
        <v/>
      </c>
      <c r="U14" s="69" t="str">
        <f ca="1"/>
        <v/>
      </c>
      <c r="V14" s="61"/>
      <c r="W14" s="133">
        <v>2</v>
      </c>
      <c r="X14" t="b">
        <f t="shared" si="0"/>
        <v>0</v>
      </c>
    </row>
    <row r="15" spans="1:24" x14ac:dyDescent="0.4">
      <c r="A15" s="5">
        <v>13</v>
      </c>
      <c r="B15" s="5">
        <v>202051689</v>
      </c>
      <c r="C15" s="6" t="s">
        <v>54</v>
      </c>
      <c r="D15" s="5">
        <v>3</v>
      </c>
      <c r="E15" s="6" t="s">
        <v>1160</v>
      </c>
      <c r="F15" s="7">
        <v>11</v>
      </c>
      <c r="G15" s="6" t="s">
        <v>1183</v>
      </c>
      <c r="H15" s="6" t="s">
        <v>1222</v>
      </c>
      <c r="I15" s="115"/>
      <c r="J15" s="115"/>
      <c r="K15" s="124" t="str">
        <f ca="1"/>
        <v/>
      </c>
      <c r="L15" s="77" t="str">
        <f ca="1"/>
        <v/>
      </c>
      <c r="M15" s="68" t="str">
        <f ca="1"/>
        <v/>
      </c>
      <c r="N15" s="74" t="str">
        <f ca="1"/>
        <v/>
      </c>
      <c r="O15" s="69" t="str">
        <f ca="1"/>
        <v/>
      </c>
      <c r="P15" s="86" t="str">
        <f ca="1"/>
        <v/>
      </c>
      <c r="Q15" s="87" t="str">
        <f ca="1"/>
        <v/>
      </c>
      <c r="R15" s="81" t="str">
        <f ca="1"/>
        <v/>
      </c>
      <c r="S15" s="87" t="str">
        <f ca="1"/>
        <v/>
      </c>
      <c r="T15" s="69" t="str">
        <f ca="1"/>
        <v/>
      </c>
      <c r="U15" s="69" t="str">
        <f ca="1"/>
        <v/>
      </c>
      <c r="V15" s="61"/>
      <c r="W15" s="133">
        <v>2</v>
      </c>
      <c r="X15" t="b">
        <f t="shared" si="0"/>
        <v>0</v>
      </c>
    </row>
    <row r="16" spans="1:24" x14ac:dyDescent="0.4">
      <c r="A16" s="5">
        <v>15</v>
      </c>
      <c r="B16" s="5">
        <v>202051876</v>
      </c>
      <c r="C16" s="6" t="s">
        <v>56</v>
      </c>
      <c r="D16" s="5">
        <v>3</v>
      </c>
      <c r="E16" s="6" t="s">
        <v>1160</v>
      </c>
      <c r="F16" s="7">
        <v>11</v>
      </c>
      <c r="G16" s="6" t="s">
        <v>1183</v>
      </c>
      <c r="H16" s="6" t="s">
        <v>1224</v>
      </c>
      <c r="I16" s="115"/>
      <c r="J16" s="115"/>
      <c r="K16" s="124" t="str">
        <f ca="1"/>
        <v/>
      </c>
      <c r="L16" s="77" t="str">
        <f ca="1"/>
        <v/>
      </c>
      <c r="M16" s="68" t="str">
        <f ca="1"/>
        <v/>
      </c>
      <c r="N16" s="74" t="str">
        <f ca="1"/>
        <v/>
      </c>
      <c r="O16" s="69" t="str">
        <f ca="1"/>
        <v/>
      </c>
      <c r="P16" s="86" t="str">
        <f ca="1"/>
        <v/>
      </c>
      <c r="Q16" s="87" t="str">
        <f ca="1"/>
        <v/>
      </c>
      <c r="R16" s="81" t="str">
        <f ca="1"/>
        <v/>
      </c>
      <c r="S16" s="87" t="str">
        <f ca="1"/>
        <v/>
      </c>
      <c r="T16" s="69" t="str">
        <f ca="1"/>
        <v/>
      </c>
      <c r="U16" s="69" t="str">
        <f ca="1"/>
        <v/>
      </c>
      <c r="V16" s="61"/>
      <c r="W16" s="133">
        <v>1</v>
      </c>
      <c r="X16" t="b">
        <f t="shared" si="0"/>
        <v>0</v>
      </c>
    </row>
    <row r="17" spans="1:24" x14ac:dyDescent="0.4">
      <c r="A17" s="5">
        <v>16</v>
      </c>
      <c r="B17" s="5">
        <v>202062132</v>
      </c>
      <c r="C17" s="6" t="s">
        <v>60</v>
      </c>
      <c r="D17" s="5">
        <v>3</v>
      </c>
      <c r="E17" s="6" t="s">
        <v>1160</v>
      </c>
      <c r="F17" s="7">
        <v>11</v>
      </c>
      <c r="G17" s="6" t="s">
        <v>1183</v>
      </c>
      <c r="H17" s="6" t="s">
        <v>1226</v>
      </c>
      <c r="I17" s="115"/>
      <c r="J17" s="115"/>
      <c r="K17" s="124" t="str">
        <f ca="1"/>
        <v/>
      </c>
      <c r="L17" s="77" t="str">
        <f ca="1"/>
        <v/>
      </c>
      <c r="M17" s="68" t="str">
        <f ca="1"/>
        <v/>
      </c>
      <c r="N17" s="74" t="str">
        <f ca="1"/>
        <v/>
      </c>
      <c r="O17" s="69" t="str">
        <f ca="1"/>
        <v/>
      </c>
      <c r="P17" s="86" t="str">
        <f ca="1"/>
        <v/>
      </c>
      <c r="Q17" s="87" t="str">
        <f ca="1"/>
        <v/>
      </c>
      <c r="R17" s="81" t="str">
        <f ca="1"/>
        <v/>
      </c>
      <c r="S17" s="87" t="str">
        <f ca="1"/>
        <v/>
      </c>
      <c r="T17" s="69" t="str">
        <f ca="1"/>
        <v/>
      </c>
      <c r="U17" s="69" t="str">
        <f ca="1"/>
        <v/>
      </c>
      <c r="V17" s="61"/>
      <c r="W17" s="133">
        <v>1</v>
      </c>
      <c r="X17" t="b">
        <f t="shared" si="0"/>
        <v>0</v>
      </c>
    </row>
    <row r="18" spans="1:24" x14ac:dyDescent="0.4">
      <c r="A18" s="5">
        <v>17</v>
      </c>
      <c r="B18" s="5">
        <v>202172139</v>
      </c>
      <c r="C18" s="6" t="s">
        <v>62</v>
      </c>
      <c r="D18" s="5">
        <v>3</v>
      </c>
      <c r="E18" s="6" t="s">
        <v>1160</v>
      </c>
      <c r="F18" s="7">
        <v>19</v>
      </c>
      <c r="G18" s="6" t="s">
        <v>1228</v>
      </c>
      <c r="H18" s="6" t="s">
        <v>1229</v>
      </c>
      <c r="I18" s="115"/>
      <c r="J18" s="115"/>
      <c r="K18" s="124" t="str">
        <f ca="1"/>
        <v/>
      </c>
      <c r="L18" s="77" t="str">
        <f ca="1"/>
        <v/>
      </c>
      <c r="M18" s="68" t="str">
        <f ca="1"/>
        <v/>
      </c>
      <c r="N18" s="74" t="str">
        <f ca="1"/>
        <v/>
      </c>
      <c r="O18" s="69" t="str">
        <f ca="1"/>
        <v/>
      </c>
      <c r="P18" s="86" t="str">
        <f ca="1"/>
        <v/>
      </c>
      <c r="Q18" s="87" t="str">
        <f ca="1"/>
        <v/>
      </c>
      <c r="R18" s="81" t="str">
        <f ca="1"/>
        <v/>
      </c>
      <c r="S18" s="87" t="str">
        <f ca="1"/>
        <v/>
      </c>
      <c r="T18" s="69" t="str">
        <f ca="1"/>
        <v/>
      </c>
      <c r="U18" s="69" t="str">
        <f ca="1"/>
        <v/>
      </c>
      <c r="V18" s="61"/>
      <c r="W18" s="133">
        <v>1</v>
      </c>
      <c r="X18" t="b">
        <f t="shared" si="0"/>
        <v>0</v>
      </c>
    </row>
    <row r="19" spans="1:24" x14ac:dyDescent="0.4">
      <c r="A19" s="5">
        <v>18</v>
      </c>
      <c r="B19" s="5">
        <v>202193544</v>
      </c>
      <c r="C19" s="6" t="s">
        <v>64</v>
      </c>
      <c r="D19" s="5">
        <v>3</v>
      </c>
      <c r="E19" s="6" t="s">
        <v>1160</v>
      </c>
      <c r="F19" s="7">
        <v>11</v>
      </c>
      <c r="G19" s="6" t="s">
        <v>1183</v>
      </c>
      <c r="H19" s="6" t="s">
        <v>1234</v>
      </c>
      <c r="I19" s="115"/>
      <c r="J19" s="115"/>
      <c r="K19" s="124" t="str">
        <f ca="1"/>
        <v/>
      </c>
      <c r="L19" s="77" t="str">
        <f ca="1"/>
        <v/>
      </c>
      <c r="M19" s="68" t="str">
        <f ca="1"/>
        <v/>
      </c>
      <c r="N19" s="74" t="str">
        <f ca="1"/>
        <v/>
      </c>
      <c r="O19" s="69" t="str">
        <f ca="1"/>
        <v/>
      </c>
      <c r="P19" s="86" t="str">
        <f ca="1"/>
        <v/>
      </c>
      <c r="Q19" s="87" t="str">
        <f ca="1"/>
        <v/>
      </c>
      <c r="R19" s="81" t="str">
        <f ca="1"/>
        <v/>
      </c>
      <c r="S19" s="87" t="str">
        <f ca="1"/>
        <v/>
      </c>
      <c r="T19" s="69" t="str">
        <f ca="1"/>
        <v/>
      </c>
      <c r="U19" s="69" t="str">
        <f ca="1"/>
        <v/>
      </c>
      <c r="V19" s="61"/>
      <c r="W19" s="133">
        <v>1</v>
      </c>
      <c r="X19" t="b">
        <f t="shared" si="0"/>
        <v>0</v>
      </c>
    </row>
    <row r="20" spans="1:24" x14ac:dyDescent="0.4">
      <c r="A20" s="5">
        <v>19</v>
      </c>
      <c r="B20" s="5">
        <v>202249110</v>
      </c>
      <c r="C20" s="6" t="s">
        <v>72</v>
      </c>
      <c r="D20" s="5">
        <v>3</v>
      </c>
      <c r="E20" s="6" t="s">
        <v>1160</v>
      </c>
      <c r="F20" s="7">
        <v>11</v>
      </c>
      <c r="G20" s="6" t="s">
        <v>1183</v>
      </c>
      <c r="H20" s="6" t="s">
        <v>1238</v>
      </c>
      <c r="I20" s="115"/>
      <c r="J20" s="115"/>
      <c r="K20" s="124" t="str">
        <f ca="1"/>
        <v/>
      </c>
      <c r="L20" s="77" t="str">
        <f ca="1"/>
        <v/>
      </c>
      <c r="M20" s="68" t="str">
        <f ca="1"/>
        <v/>
      </c>
      <c r="N20" s="74" t="str">
        <f ca="1"/>
        <v/>
      </c>
      <c r="O20" s="69" t="str">
        <f ca="1"/>
        <v/>
      </c>
      <c r="P20" s="86" t="str">
        <f ca="1"/>
        <v/>
      </c>
      <c r="Q20" s="87" t="str">
        <f ca="1"/>
        <v/>
      </c>
      <c r="R20" s="81" t="str">
        <f ca="1"/>
        <v/>
      </c>
      <c r="S20" s="87" t="str">
        <f ca="1"/>
        <v/>
      </c>
      <c r="T20" s="69" t="str">
        <f ca="1"/>
        <v/>
      </c>
      <c r="U20" s="69" t="str">
        <f ca="1"/>
        <v/>
      </c>
      <c r="V20" s="61"/>
      <c r="W20" s="133">
        <v>1</v>
      </c>
      <c r="X20" t="b">
        <f t="shared" si="0"/>
        <v>0</v>
      </c>
    </row>
    <row r="21" spans="1:24" x14ac:dyDescent="0.4">
      <c r="A21" s="5">
        <v>20</v>
      </c>
      <c r="B21" s="5">
        <v>202249968</v>
      </c>
      <c r="C21" s="6" t="s">
        <v>74</v>
      </c>
      <c r="D21" s="5">
        <v>3</v>
      </c>
      <c r="E21" s="6" t="s">
        <v>1160</v>
      </c>
      <c r="F21" s="7">
        <v>16</v>
      </c>
      <c r="G21" s="6" t="s">
        <v>1166</v>
      </c>
      <c r="H21" s="6" t="s">
        <v>1239</v>
      </c>
      <c r="I21" s="115"/>
      <c r="J21" s="115"/>
      <c r="K21" s="124" t="str">
        <f ca="1"/>
        <v/>
      </c>
      <c r="L21" s="77" t="str">
        <f ca="1"/>
        <v/>
      </c>
      <c r="M21" s="68" t="str">
        <f ca="1"/>
        <v/>
      </c>
      <c r="N21" s="74" t="str">
        <f ca="1"/>
        <v/>
      </c>
      <c r="O21" s="69" t="str">
        <f ca="1"/>
        <v/>
      </c>
      <c r="P21" s="86" t="str">
        <f ca="1"/>
        <v/>
      </c>
      <c r="Q21" s="87" t="str">
        <f ca="1"/>
        <v/>
      </c>
      <c r="R21" s="81" t="str">
        <f ca="1"/>
        <v/>
      </c>
      <c r="S21" s="87" t="str">
        <f ca="1"/>
        <v/>
      </c>
      <c r="T21" s="69" t="str">
        <f ca="1"/>
        <v/>
      </c>
      <c r="U21" s="69" t="str">
        <f ca="1"/>
        <v/>
      </c>
      <c r="V21" s="61"/>
      <c r="W21" s="133">
        <v>1</v>
      </c>
      <c r="X21" t="b">
        <f t="shared" si="0"/>
        <v>0</v>
      </c>
    </row>
    <row r="22" spans="1:24" x14ac:dyDescent="0.4">
      <c r="A22" s="5">
        <v>21</v>
      </c>
      <c r="B22" s="5">
        <v>202377178</v>
      </c>
      <c r="C22" s="6" t="s">
        <v>76</v>
      </c>
      <c r="D22" s="5">
        <v>3</v>
      </c>
      <c r="E22" s="6" t="s">
        <v>1160</v>
      </c>
      <c r="F22" s="7">
        <v>17</v>
      </c>
      <c r="G22" s="6" t="s">
        <v>1246</v>
      </c>
      <c r="H22" s="6" t="s">
        <v>1247</v>
      </c>
      <c r="I22" s="115"/>
      <c r="J22" s="115"/>
      <c r="K22" s="124" t="str">
        <f ca="1"/>
        <v/>
      </c>
      <c r="L22" s="77" t="str">
        <f ca="1"/>
        <v/>
      </c>
      <c r="M22" s="68" t="str">
        <f ca="1"/>
        <v/>
      </c>
      <c r="N22" s="74" t="str">
        <f ca="1"/>
        <v/>
      </c>
      <c r="O22" s="69" t="str">
        <f ca="1"/>
        <v/>
      </c>
      <c r="P22" s="86" t="str">
        <f ca="1"/>
        <v/>
      </c>
      <c r="Q22" s="87" t="str">
        <f ca="1"/>
        <v/>
      </c>
      <c r="R22" s="81" t="str">
        <f ca="1"/>
        <v/>
      </c>
      <c r="S22" s="87" t="str">
        <f ca="1"/>
        <v/>
      </c>
      <c r="T22" s="69" t="str">
        <f ca="1"/>
        <v/>
      </c>
      <c r="U22" s="69" t="str">
        <f ca="1"/>
        <v/>
      </c>
      <c r="V22" s="61"/>
      <c r="W22" s="133">
        <v>1</v>
      </c>
      <c r="X22" t="b">
        <f t="shared" si="0"/>
        <v>0</v>
      </c>
    </row>
    <row r="23" spans="1:24" x14ac:dyDescent="0.4">
      <c r="A23" s="5">
        <v>22</v>
      </c>
      <c r="B23" s="5">
        <v>202442730</v>
      </c>
      <c r="C23" s="6" t="s">
        <v>1251</v>
      </c>
      <c r="D23" s="5">
        <v>3</v>
      </c>
      <c r="E23" s="6" t="s">
        <v>1160</v>
      </c>
      <c r="F23" s="7">
        <v>11</v>
      </c>
      <c r="G23" s="6" t="s">
        <v>1183</v>
      </c>
      <c r="H23" s="6" t="s">
        <v>1252</v>
      </c>
      <c r="I23" s="115"/>
      <c r="J23" s="115"/>
      <c r="K23" s="124" t="str">
        <f ca="1"/>
        <v/>
      </c>
      <c r="L23" s="77" t="str">
        <f ca="1"/>
        <v/>
      </c>
      <c r="M23" s="68" t="str">
        <f ca="1"/>
        <v/>
      </c>
      <c r="N23" s="74" t="str">
        <f ca="1"/>
        <v/>
      </c>
      <c r="O23" s="69" t="str">
        <f ca="1"/>
        <v/>
      </c>
      <c r="P23" s="86" t="str">
        <f ca="1"/>
        <v/>
      </c>
      <c r="Q23" s="87" t="str">
        <f ca="1"/>
        <v/>
      </c>
      <c r="R23" s="81" t="str">
        <f ca="1"/>
        <v/>
      </c>
      <c r="S23" s="87" t="str">
        <f ca="1"/>
        <v/>
      </c>
      <c r="T23" s="69" t="str">
        <f ca="1"/>
        <v/>
      </c>
      <c r="U23" s="69" t="str">
        <f ca="1"/>
        <v/>
      </c>
      <c r="V23" s="61"/>
      <c r="W23" s="133">
        <v>1</v>
      </c>
      <c r="X23" t="b">
        <f t="shared" si="0"/>
        <v>0</v>
      </c>
    </row>
    <row r="24" spans="1:24" x14ac:dyDescent="0.4">
      <c r="A24" s="5">
        <v>23</v>
      </c>
      <c r="B24" s="5">
        <v>202442981</v>
      </c>
      <c r="C24" s="6" t="s">
        <v>83</v>
      </c>
      <c r="D24" s="5">
        <v>3</v>
      </c>
      <c r="E24" s="6" t="s">
        <v>1160</v>
      </c>
      <c r="F24" s="7">
        <v>11</v>
      </c>
      <c r="G24" s="6" t="s">
        <v>1183</v>
      </c>
      <c r="H24" s="6" t="s">
        <v>1255</v>
      </c>
      <c r="I24" s="115"/>
      <c r="J24" s="115"/>
      <c r="K24" s="124" t="str">
        <f ca="1"/>
        <v/>
      </c>
      <c r="L24" s="77" t="str">
        <f ca="1"/>
        <v/>
      </c>
      <c r="M24" s="68" t="str">
        <f ca="1"/>
        <v/>
      </c>
      <c r="N24" s="74" t="str">
        <f ca="1"/>
        <v/>
      </c>
      <c r="O24" s="69" t="str">
        <f ca="1"/>
        <v/>
      </c>
      <c r="P24" s="86" t="str">
        <f ca="1"/>
        <v/>
      </c>
      <c r="Q24" s="87" t="str">
        <f ca="1"/>
        <v/>
      </c>
      <c r="R24" s="81" t="str">
        <f ca="1"/>
        <v/>
      </c>
      <c r="S24" s="87" t="str">
        <f ca="1"/>
        <v/>
      </c>
      <c r="T24" s="69" t="str">
        <f ca="1"/>
        <v/>
      </c>
      <c r="U24" s="69" t="str">
        <f ca="1"/>
        <v/>
      </c>
      <c r="V24" s="61"/>
      <c r="W24" s="133">
        <v>1</v>
      </c>
      <c r="X24" t="b">
        <f t="shared" si="0"/>
        <v>0</v>
      </c>
    </row>
    <row r="25" spans="1:24" x14ac:dyDescent="0.4">
      <c r="A25" s="5">
        <v>24</v>
      </c>
      <c r="B25" s="5">
        <v>202450052</v>
      </c>
      <c r="C25" s="6" t="s">
        <v>85</v>
      </c>
      <c r="D25" s="5">
        <v>8</v>
      </c>
      <c r="E25" s="6" t="s">
        <v>1258</v>
      </c>
      <c r="F25" s="7">
        <v>53</v>
      </c>
      <c r="G25" s="6" t="s">
        <v>1259</v>
      </c>
      <c r="H25" s="6" t="s">
        <v>1260</v>
      </c>
      <c r="I25" s="115"/>
      <c r="J25" s="115"/>
      <c r="K25" s="124" t="str">
        <f ca="1"/>
        <v/>
      </c>
      <c r="L25" s="77" t="str">
        <f ca="1"/>
        <v/>
      </c>
      <c r="M25" s="68" t="str">
        <f ca="1"/>
        <v/>
      </c>
      <c r="N25" s="74" t="str">
        <f ca="1"/>
        <v/>
      </c>
      <c r="O25" s="69" t="str">
        <f ca="1"/>
        <v/>
      </c>
      <c r="P25" s="86" t="str">
        <f ca="1"/>
        <v/>
      </c>
      <c r="Q25" s="87" t="str">
        <f ca="1"/>
        <v/>
      </c>
      <c r="R25" s="81" t="str">
        <f ca="1"/>
        <v/>
      </c>
      <c r="S25" s="87" t="str">
        <f ca="1"/>
        <v/>
      </c>
      <c r="T25" s="69" t="str">
        <f ca="1"/>
        <v/>
      </c>
      <c r="U25" s="69" t="str">
        <f ca="1"/>
        <v/>
      </c>
      <c r="V25" s="61"/>
      <c r="W25" s="133">
        <v>1</v>
      </c>
      <c r="X25" t="b">
        <f t="shared" si="0"/>
        <v>0</v>
      </c>
    </row>
    <row r="26" spans="1:24" x14ac:dyDescent="0.4">
      <c r="A26" s="5">
        <v>25</v>
      </c>
      <c r="B26" s="5">
        <v>202453987</v>
      </c>
      <c r="C26" s="6" t="s">
        <v>87</v>
      </c>
      <c r="D26" s="5">
        <v>3</v>
      </c>
      <c r="E26" s="6" t="s">
        <v>1160</v>
      </c>
      <c r="F26" s="7">
        <v>11</v>
      </c>
      <c r="G26" s="6" t="s">
        <v>1183</v>
      </c>
      <c r="H26" s="6" t="s">
        <v>1261</v>
      </c>
      <c r="I26" s="115"/>
      <c r="J26" s="115"/>
      <c r="K26" s="124" t="str">
        <f ca="1"/>
        <v/>
      </c>
      <c r="L26" s="77" t="str">
        <f ca="1"/>
        <v/>
      </c>
      <c r="M26" s="68" t="str">
        <f ca="1"/>
        <v/>
      </c>
      <c r="N26" s="74" t="str">
        <f ca="1"/>
        <v/>
      </c>
      <c r="O26" s="69" t="str">
        <f ca="1"/>
        <v/>
      </c>
      <c r="P26" s="86" t="str">
        <f ca="1"/>
        <v/>
      </c>
      <c r="Q26" s="87" t="str">
        <f ca="1"/>
        <v/>
      </c>
      <c r="R26" s="81" t="str">
        <f ca="1"/>
        <v/>
      </c>
      <c r="S26" s="87" t="str">
        <f ca="1"/>
        <v/>
      </c>
      <c r="T26" s="69" t="str">
        <f ca="1"/>
        <v/>
      </c>
      <c r="U26" s="69" t="str">
        <f ca="1"/>
        <v/>
      </c>
      <c r="V26" s="61"/>
      <c r="W26" s="133">
        <v>1</v>
      </c>
      <c r="X26" t="b">
        <f t="shared" si="0"/>
        <v>0</v>
      </c>
    </row>
    <row r="27" spans="1:24" x14ac:dyDescent="0.4">
      <c r="A27" s="5">
        <v>26</v>
      </c>
      <c r="B27" s="5">
        <v>202462655</v>
      </c>
      <c r="C27" s="6" t="s">
        <v>89</v>
      </c>
      <c r="D27" s="5">
        <v>3</v>
      </c>
      <c r="E27" s="6" t="s">
        <v>1160</v>
      </c>
      <c r="F27" s="7">
        <v>11</v>
      </c>
      <c r="G27" s="6" t="s">
        <v>1183</v>
      </c>
      <c r="H27" s="6" t="s">
        <v>1262</v>
      </c>
      <c r="I27" s="115"/>
      <c r="J27" s="115"/>
      <c r="K27" s="124" t="str">
        <f ca="1"/>
        <v/>
      </c>
      <c r="L27" s="77" t="str">
        <f ca="1"/>
        <v/>
      </c>
      <c r="M27" s="68" t="str">
        <f ca="1"/>
        <v/>
      </c>
      <c r="N27" s="74" t="str">
        <f ca="1"/>
        <v/>
      </c>
      <c r="O27" s="69" t="str">
        <f ca="1"/>
        <v/>
      </c>
      <c r="P27" s="86" t="str">
        <f ca="1"/>
        <v/>
      </c>
      <c r="Q27" s="87" t="str">
        <f ca="1"/>
        <v/>
      </c>
      <c r="R27" s="81" t="str">
        <f ca="1"/>
        <v/>
      </c>
      <c r="S27" s="87" t="str">
        <f ca="1"/>
        <v/>
      </c>
      <c r="T27" s="69" t="str">
        <f ca="1"/>
        <v/>
      </c>
      <c r="U27" s="69" t="str">
        <f ca="1"/>
        <v/>
      </c>
      <c r="V27" s="61"/>
      <c r="W27" s="133">
        <v>1</v>
      </c>
      <c r="X27" t="b">
        <f t="shared" si="0"/>
        <v>0</v>
      </c>
    </row>
    <row r="28" spans="1:24" x14ac:dyDescent="0.4">
      <c r="A28" s="5">
        <v>27</v>
      </c>
      <c r="B28" s="5">
        <v>202462708</v>
      </c>
      <c r="C28" s="6" t="s">
        <v>91</v>
      </c>
      <c r="D28" s="5">
        <v>3</v>
      </c>
      <c r="E28" s="6" t="s">
        <v>1160</v>
      </c>
      <c r="F28" s="7">
        <v>11</v>
      </c>
      <c r="G28" s="6" t="s">
        <v>1183</v>
      </c>
      <c r="H28" s="6" t="s">
        <v>1263</v>
      </c>
      <c r="I28" s="115"/>
      <c r="J28" s="115"/>
      <c r="K28" s="124" t="str">
        <f ca="1"/>
        <v/>
      </c>
      <c r="L28" s="77" t="str">
        <f ca="1"/>
        <v/>
      </c>
      <c r="M28" s="68" t="str">
        <f ca="1"/>
        <v/>
      </c>
      <c r="N28" s="74" t="str">
        <f ca="1"/>
        <v/>
      </c>
      <c r="O28" s="69" t="str">
        <f ca="1"/>
        <v/>
      </c>
      <c r="P28" s="86" t="str">
        <f ca="1"/>
        <v/>
      </c>
      <c r="Q28" s="87" t="str">
        <f ca="1"/>
        <v/>
      </c>
      <c r="R28" s="81" t="str">
        <f ca="1"/>
        <v/>
      </c>
      <c r="S28" s="87" t="str">
        <f ca="1"/>
        <v/>
      </c>
      <c r="T28" s="69" t="str">
        <f ca="1"/>
        <v/>
      </c>
      <c r="U28" s="69" t="str">
        <f ca="1"/>
        <v/>
      </c>
      <c r="V28" s="61"/>
      <c r="W28" s="133">
        <v>1</v>
      </c>
      <c r="X28" t="b">
        <f t="shared" si="0"/>
        <v>0</v>
      </c>
    </row>
    <row r="29" spans="1:24" x14ac:dyDescent="0.4">
      <c r="A29" s="5">
        <v>28</v>
      </c>
      <c r="B29" s="5">
        <v>202463752</v>
      </c>
      <c r="C29" s="6" t="s">
        <v>93</v>
      </c>
      <c r="D29" s="5">
        <v>3</v>
      </c>
      <c r="E29" s="6" t="s">
        <v>1160</v>
      </c>
      <c r="F29" s="7">
        <v>11</v>
      </c>
      <c r="G29" s="6" t="s">
        <v>1183</v>
      </c>
      <c r="H29" s="6" t="s">
        <v>1264</v>
      </c>
      <c r="I29" s="115"/>
      <c r="J29" s="115"/>
      <c r="K29" s="124" t="str">
        <f ca="1"/>
        <v/>
      </c>
      <c r="L29" s="77" t="str">
        <f ca="1"/>
        <v/>
      </c>
      <c r="M29" s="68" t="str">
        <f ca="1"/>
        <v/>
      </c>
      <c r="N29" s="74" t="str">
        <f ca="1"/>
        <v/>
      </c>
      <c r="O29" s="69" t="str">
        <f ca="1"/>
        <v/>
      </c>
      <c r="P29" s="86" t="str">
        <f ca="1"/>
        <v/>
      </c>
      <c r="Q29" s="87" t="str">
        <f ca="1"/>
        <v/>
      </c>
      <c r="R29" s="81" t="str">
        <f ca="1"/>
        <v/>
      </c>
      <c r="S29" s="87" t="str">
        <f ca="1"/>
        <v/>
      </c>
      <c r="T29" s="69" t="str">
        <f ca="1"/>
        <v/>
      </c>
      <c r="U29" s="69" t="str">
        <f ca="1"/>
        <v/>
      </c>
      <c r="V29" s="61"/>
      <c r="W29" s="133">
        <v>1</v>
      </c>
      <c r="X29" t="b">
        <f t="shared" si="0"/>
        <v>0</v>
      </c>
    </row>
    <row r="30" spans="1:24" x14ac:dyDescent="0.4">
      <c r="A30" s="5">
        <v>29</v>
      </c>
      <c r="B30" s="5">
        <v>202901832</v>
      </c>
      <c r="C30" s="6" t="s">
        <v>97</v>
      </c>
      <c r="D30" s="5">
        <v>3</v>
      </c>
      <c r="E30" s="6" t="s">
        <v>1160</v>
      </c>
      <c r="F30" s="7">
        <v>11</v>
      </c>
      <c r="G30" s="6" t="s">
        <v>1183</v>
      </c>
      <c r="H30" s="6" t="s">
        <v>1269</v>
      </c>
      <c r="I30" s="115"/>
      <c r="J30" s="115"/>
      <c r="K30" s="124" t="str">
        <f ca="1"/>
        <v/>
      </c>
      <c r="L30" s="77" t="str">
        <f ca="1"/>
        <v/>
      </c>
      <c r="M30" s="68" t="str">
        <f ca="1"/>
        <v/>
      </c>
      <c r="N30" s="74" t="str">
        <f ca="1"/>
        <v/>
      </c>
      <c r="O30" s="69" t="str">
        <f ca="1"/>
        <v/>
      </c>
      <c r="P30" s="86" t="str">
        <f ca="1"/>
        <v/>
      </c>
      <c r="Q30" s="87" t="str">
        <f ca="1"/>
        <v/>
      </c>
      <c r="R30" s="81" t="str">
        <f ca="1"/>
        <v/>
      </c>
      <c r="S30" s="87" t="str">
        <f ca="1"/>
        <v/>
      </c>
      <c r="T30" s="69" t="str">
        <f ca="1"/>
        <v/>
      </c>
      <c r="U30" s="69" t="str">
        <f ca="1"/>
        <v/>
      </c>
      <c r="V30" s="61"/>
      <c r="W30" s="133">
        <v>1</v>
      </c>
      <c r="X30" t="b">
        <f t="shared" si="0"/>
        <v>0</v>
      </c>
    </row>
    <row r="31" spans="1:24" x14ac:dyDescent="0.4">
      <c r="A31" s="5">
        <v>30</v>
      </c>
      <c r="B31" s="5">
        <v>202905945</v>
      </c>
      <c r="C31" s="6" t="s">
        <v>99</v>
      </c>
      <c r="D31" s="5">
        <v>3</v>
      </c>
      <c r="E31" s="6" t="s">
        <v>1160</v>
      </c>
      <c r="F31" s="7">
        <v>19</v>
      </c>
      <c r="G31" s="6" t="s">
        <v>1228</v>
      </c>
      <c r="H31" s="6" t="s">
        <v>1270</v>
      </c>
      <c r="I31" s="115"/>
      <c r="J31" s="115"/>
      <c r="K31" s="124" t="str">
        <f ca="1"/>
        <v/>
      </c>
      <c r="L31" s="77" t="str">
        <f ca="1"/>
        <v/>
      </c>
      <c r="M31" s="68" t="str">
        <f ca="1"/>
        <v/>
      </c>
      <c r="N31" s="74" t="str">
        <f ca="1"/>
        <v/>
      </c>
      <c r="O31" s="69" t="str">
        <f ca="1"/>
        <v/>
      </c>
      <c r="P31" s="86" t="str">
        <f ca="1"/>
        <v/>
      </c>
      <c r="Q31" s="87" t="str">
        <f ca="1"/>
        <v/>
      </c>
      <c r="R31" s="81" t="str">
        <f ca="1"/>
        <v/>
      </c>
      <c r="S31" s="87" t="str">
        <f ca="1"/>
        <v/>
      </c>
      <c r="T31" s="69" t="str">
        <f ca="1"/>
        <v/>
      </c>
      <c r="U31" s="69" t="str">
        <f ca="1"/>
        <v/>
      </c>
      <c r="V31" s="61"/>
      <c r="W31" s="133">
        <v>1</v>
      </c>
      <c r="X31" t="b">
        <f t="shared" si="0"/>
        <v>0</v>
      </c>
    </row>
    <row r="32" spans="1:24" x14ac:dyDescent="0.4">
      <c r="A32" s="5">
        <v>31</v>
      </c>
      <c r="B32" s="5">
        <v>202940372</v>
      </c>
      <c r="C32" s="6" t="s">
        <v>101</v>
      </c>
      <c r="D32" s="5">
        <v>3</v>
      </c>
      <c r="E32" s="6" t="s">
        <v>1160</v>
      </c>
      <c r="F32" s="7">
        <v>19</v>
      </c>
      <c r="G32" s="6" t="s">
        <v>1228</v>
      </c>
      <c r="H32" s="6" t="s">
        <v>1273</v>
      </c>
      <c r="I32" s="115"/>
      <c r="J32" s="115"/>
      <c r="K32" s="124" t="str">
        <f ca="1"/>
        <v/>
      </c>
      <c r="L32" s="77" t="str">
        <f ca="1"/>
        <v/>
      </c>
      <c r="M32" s="68" t="str">
        <f ca="1"/>
        <v/>
      </c>
      <c r="N32" s="74" t="str">
        <f ca="1"/>
        <v/>
      </c>
      <c r="O32" s="69" t="str">
        <f ca="1"/>
        <v/>
      </c>
      <c r="P32" s="86" t="str">
        <f ca="1"/>
        <v/>
      </c>
      <c r="Q32" s="87" t="str">
        <f ca="1"/>
        <v/>
      </c>
      <c r="R32" s="81" t="str">
        <f ca="1"/>
        <v/>
      </c>
      <c r="S32" s="87" t="str">
        <f ca="1"/>
        <v/>
      </c>
      <c r="T32" s="69" t="str">
        <f ca="1"/>
        <v/>
      </c>
      <c r="U32" s="69" t="str">
        <f ca="1"/>
        <v/>
      </c>
      <c r="V32" s="61"/>
      <c r="W32" s="133">
        <v>1</v>
      </c>
      <c r="X32" t="b">
        <f t="shared" si="0"/>
        <v>0</v>
      </c>
    </row>
    <row r="33" spans="1:24" x14ac:dyDescent="0.4">
      <c r="A33" s="5">
        <v>32</v>
      </c>
      <c r="B33" s="5">
        <v>202948819</v>
      </c>
      <c r="C33" s="6" t="s">
        <v>103</v>
      </c>
      <c r="D33" s="5">
        <v>8</v>
      </c>
      <c r="E33" s="6" t="s">
        <v>1258</v>
      </c>
      <c r="F33" s="7">
        <v>52</v>
      </c>
      <c r="G33" s="6" t="s">
        <v>1274</v>
      </c>
      <c r="H33" s="6" t="s">
        <v>1275</v>
      </c>
      <c r="I33" s="115"/>
      <c r="J33" s="115"/>
      <c r="K33" s="124" t="str">
        <f ca="1"/>
        <v/>
      </c>
      <c r="L33" s="77" t="str">
        <f ca="1"/>
        <v/>
      </c>
      <c r="M33" s="68" t="str">
        <f ca="1"/>
        <v/>
      </c>
      <c r="N33" s="74" t="str">
        <f ca="1"/>
        <v/>
      </c>
      <c r="O33" s="69" t="str">
        <f ca="1"/>
        <v/>
      </c>
      <c r="P33" s="86" t="str">
        <f ca="1"/>
        <v/>
      </c>
      <c r="Q33" s="87" t="str">
        <f ca="1"/>
        <v/>
      </c>
      <c r="R33" s="81" t="str">
        <f ca="1"/>
        <v/>
      </c>
      <c r="S33" s="87" t="str">
        <f ca="1"/>
        <v/>
      </c>
      <c r="T33" s="69" t="str">
        <f ca="1"/>
        <v/>
      </c>
      <c r="U33" s="69" t="str">
        <f ca="1"/>
        <v/>
      </c>
      <c r="V33" s="61"/>
      <c r="W33" s="133">
        <v>1</v>
      </c>
      <c r="X33" t="b">
        <f t="shared" si="0"/>
        <v>0</v>
      </c>
    </row>
    <row r="34" spans="1:24" x14ac:dyDescent="0.4">
      <c r="A34" s="5">
        <v>33</v>
      </c>
      <c r="B34" s="5">
        <v>203826645</v>
      </c>
      <c r="C34" s="6" t="s">
        <v>1276</v>
      </c>
      <c r="D34" s="5">
        <v>3</v>
      </c>
      <c r="E34" s="6" t="s">
        <v>1160</v>
      </c>
      <c r="F34" s="7">
        <v>11</v>
      </c>
      <c r="G34" s="6" t="s">
        <v>1183</v>
      </c>
      <c r="H34" s="6" t="s">
        <v>1277</v>
      </c>
      <c r="I34" s="115"/>
      <c r="J34" s="115"/>
      <c r="K34" s="124" t="str">
        <f ca="1"/>
        <v/>
      </c>
      <c r="L34" s="77" t="str">
        <f ca="1"/>
        <v/>
      </c>
      <c r="M34" s="68" t="str">
        <f ca="1"/>
        <v/>
      </c>
      <c r="N34" s="74" t="str">
        <f ca="1"/>
        <v/>
      </c>
      <c r="O34" s="69" t="str">
        <f ca="1"/>
        <v/>
      </c>
      <c r="P34" s="86" t="str">
        <f ca="1"/>
        <v/>
      </c>
      <c r="Q34" s="87" t="str">
        <f ca="1"/>
        <v/>
      </c>
      <c r="R34" s="81" t="str">
        <f ca="1"/>
        <v/>
      </c>
      <c r="S34" s="87" t="str">
        <f ca="1"/>
        <v/>
      </c>
      <c r="T34" s="69" t="str">
        <f ca="1"/>
        <v/>
      </c>
      <c r="U34" s="69" t="str">
        <f ca="1"/>
        <v/>
      </c>
      <c r="V34" s="61"/>
      <c r="W34" s="133">
        <v>1</v>
      </c>
      <c r="X34" t="b">
        <f t="shared" si="0"/>
        <v>0</v>
      </c>
    </row>
    <row r="35" spans="1:24" x14ac:dyDescent="0.4">
      <c r="A35" s="5">
        <v>34</v>
      </c>
      <c r="B35" s="5">
        <v>203827608</v>
      </c>
      <c r="C35" s="6" t="s">
        <v>107</v>
      </c>
      <c r="D35" s="5">
        <v>3</v>
      </c>
      <c r="E35" s="6" t="s">
        <v>1160</v>
      </c>
      <c r="F35" s="7">
        <v>15</v>
      </c>
      <c r="G35" s="6" t="s">
        <v>1187</v>
      </c>
      <c r="H35" s="6" t="s">
        <v>1279</v>
      </c>
      <c r="I35" s="115"/>
      <c r="J35" s="115"/>
      <c r="K35" s="124" t="str">
        <f ca="1"/>
        <v/>
      </c>
      <c r="L35" s="77" t="str">
        <f ca="1"/>
        <v/>
      </c>
      <c r="M35" s="68" t="str">
        <f ca="1"/>
        <v/>
      </c>
      <c r="N35" s="74" t="str">
        <f ca="1"/>
        <v/>
      </c>
      <c r="O35" s="69" t="str">
        <f ca="1"/>
        <v/>
      </c>
      <c r="P35" s="86" t="str">
        <f ca="1"/>
        <v/>
      </c>
      <c r="Q35" s="87" t="str">
        <f ca="1"/>
        <v/>
      </c>
      <c r="R35" s="81" t="str">
        <f ca="1"/>
        <v/>
      </c>
      <c r="S35" s="87" t="str">
        <f ca="1"/>
        <v/>
      </c>
      <c r="T35" s="69" t="str">
        <f ca="1"/>
        <v/>
      </c>
      <c r="U35" s="69" t="str">
        <f ca="1"/>
        <v/>
      </c>
      <c r="V35" s="61"/>
      <c r="W35" s="133">
        <v>1</v>
      </c>
      <c r="X35" t="b">
        <f t="shared" si="0"/>
        <v>0</v>
      </c>
    </row>
    <row r="36" spans="1:24" x14ac:dyDescent="0.4">
      <c r="A36" s="5">
        <v>35</v>
      </c>
      <c r="B36" s="5">
        <v>203855532</v>
      </c>
      <c r="C36" s="6" t="s">
        <v>113</v>
      </c>
      <c r="D36" s="5">
        <v>3</v>
      </c>
      <c r="E36" s="6" t="s">
        <v>1160</v>
      </c>
      <c r="F36" s="7">
        <v>13</v>
      </c>
      <c r="G36" s="6" t="s">
        <v>1163</v>
      </c>
      <c r="H36" s="6" t="s">
        <v>1284</v>
      </c>
      <c r="I36" s="115"/>
      <c r="J36" s="115"/>
      <c r="K36" s="124" t="str">
        <f ca="1"/>
        <v/>
      </c>
      <c r="L36" s="77" t="str">
        <f ca="1"/>
        <v/>
      </c>
      <c r="M36" s="68" t="str">
        <f ca="1"/>
        <v/>
      </c>
      <c r="N36" s="74" t="str">
        <f ca="1"/>
        <v/>
      </c>
      <c r="O36" s="69" t="str">
        <f ca="1"/>
        <v/>
      </c>
      <c r="P36" s="86" t="str">
        <f ca="1"/>
        <v/>
      </c>
      <c r="Q36" s="87" t="str">
        <f ca="1"/>
        <v/>
      </c>
      <c r="R36" s="81" t="str">
        <f ca="1"/>
        <v/>
      </c>
      <c r="S36" s="87" t="str">
        <f ca="1"/>
        <v/>
      </c>
      <c r="T36" s="69" t="str">
        <f ca="1"/>
        <v/>
      </c>
      <c r="U36" s="69" t="str">
        <f ca="1"/>
        <v/>
      </c>
      <c r="V36" s="61"/>
      <c r="W36" s="133">
        <v>1</v>
      </c>
      <c r="X36" t="b">
        <f t="shared" si="0"/>
        <v>0</v>
      </c>
    </row>
    <row r="37" spans="1:24" x14ac:dyDescent="0.4">
      <c r="A37" s="5">
        <v>36</v>
      </c>
      <c r="B37" s="5">
        <v>204483380</v>
      </c>
      <c r="C37" s="6" t="s">
        <v>123</v>
      </c>
      <c r="D37" s="5">
        <v>3</v>
      </c>
      <c r="E37" s="6" t="s">
        <v>1160</v>
      </c>
      <c r="F37" s="7">
        <v>14</v>
      </c>
      <c r="G37" s="6" t="s">
        <v>1285</v>
      </c>
      <c r="H37" s="6" t="s">
        <v>1296</v>
      </c>
      <c r="I37" s="115"/>
      <c r="J37" s="115"/>
      <c r="K37" s="124" t="str">
        <f ca="1"/>
        <v/>
      </c>
      <c r="L37" s="77" t="str">
        <f ca="1"/>
        <v/>
      </c>
      <c r="M37" s="68" t="str">
        <f ca="1"/>
        <v/>
      </c>
      <c r="N37" s="74" t="str">
        <f ca="1"/>
        <v/>
      </c>
      <c r="O37" s="69" t="str">
        <f ca="1"/>
        <v/>
      </c>
      <c r="P37" s="86" t="str">
        <f ca="1"/>
        <v/>
      </c>
      <c r="Q37" s="87" t="str">
        <f ca="1"/>
        <v/>
      </c>
      <c r="R37" s="81" t="str">
        <f ca="1"/>
        <v/>
      </c>
      <c r="S37" s="87" t="str">
        <f ca="1"/>
        <v/>
      </c>
      <c r="T37" s="69" t="str">
        <f ca="1"/>
        <v/>
      </c>
      <c r="U37" s="69" t="str">
        <f ca="1"/>
        <v/>
      </c>
      <c r="V37" s="61"/>
      <c r="W37" s="133">
        <v>1</v>
      </c>
      <c r="X37" t="b">
        <f t="shared" si="0"/>
        <v>0</v>
      </c>
    </row>
    <row r="38" spans="1:24" x14ac:dyDescent="0.4">
      <c r="A38" s="5">
        <v>37</v>
      </c>
      <c r="B38" s="5">
        <v>204871594</v>
      </c>
      <c r="C38" s="6" t="s">
        <v>137</v>
      </c>
      <c r="D38" s="5">
        <v>3</v>
      </c>
      <c r="E38" s="6" t="s">
        <v>1160</v>
      </c>
      <c r="F38" s="7">
        <v>12</v>
      </c>
      <c r="G38" s="6" t="s">
        <v>1161</v>
      </c>
      <c r="H38" s="6" t="s">
        <v>1309</v>
      </c>
      <c r="I38" s="115" t="s">
        <v>1097</v>
      </c>
      <c r="J38" s="115"/>
      <c r="K38" s="124" t="str">
        <f ca="1"/>
        <v/>
      </c>
      <c r="L38" s="77" t="str">
        <f ca="1"/>
        <v>1.1</v>
      </c>
      <c r="M38" s="68" t="str">
        <f ca="1"/>
        <v>General hospitals</v>
      </c>
      <c r="N38" s="74" t="str">
        <f ca="1"/>
        <v>1.1.1</v>
      </c>
      <c r="O38" s="69" t="str">
        <f ca="1"/>
        <v>General inpatient curative care</v>
      </c>
      <c r="P38" s="86" t="str">
        <f ca="1"/>
        <v>13</v>
      </c>
      <c r="Q38" s="87" t="str">
        <f ca="1"/>
        <v>General population</v>
      </c>
      <c r="R38" s="81" t="str">
        <f ca="1"/>
        <v>nec</v>
      </c>
      <c r="S38" s="87" t="str">
        <f ca="1"/>
        <v>Other and unspecified age (n.e.c.)</v>
      </c>
      <c r="T38" s="69" t="str">
        <f ca="1"/>
        <v>nec</v>
      </c>
      <c r="U38" s="69" t="str">
        <f ca="1"/>
        <v>Other and unspecified gender (n.e.c.)</v>
      </c>
      <c r="V38" s="61"/>
      <c r="W38" s="133">
        <v>1</v>
      </c>
      <c r="X38" t="b">
        <f t="shared" si="0"/>
        <v>1</v>
      </c>
    </row>
    <row r="39" spans="1:24" x14ac:dyDescent="0.4">
      <c r="A39" s="5">
        <v>38</v>
      </c>
      <c r="B39" s="5">
        <v>204871781</v>
      </c>
      <c r="C39" s="6" t="s">
        <v>1310</v>
      </c>
      <c r="D39" s="5">
        <v>3</v>
      </c>
      <c r="E39" s="6" t="s">
        <v>1160</v>
      </c>
      <c r="F39" s="7">
        <v>11</v>
      </c>
      <c r="G39" s="6" t="s">
        <v>1183</v>
      </c>
      <c r="H39" s="6" t="s">
        <v>1311</v>
      </c>
      <c r="I39" s="115"/>
      <c r="J39" s="115"/>
      <c r="K39" s="124" t="str">
        <f ca="1"/>
        <v/>
      </c>
      <c r="L39" s="77" t="str">
        <f ca="1"/>
        <v/>
      </c>
      <c r="M39" s="68" t="str">
        <f ca="1"/>
        <v/>
      </c>
      <c r="N39" s="74" t="str">
        <f ca="1"/>
        <v/>
      </c>
      <c r="O39" s="69" t="str">
        <f ca="1"/>
        <v/>
      </c>
      <c r="P39" s="86" t="str">
        <f ca="1"/>
        <v/>
      </c>
      <c r="Q39" s="87" t="str">
        <f ca="1"/>
        <v/>
      </c>
      <c r="R39" s="81" t="str">
        <f ca="1"/>
        <v/>
      </c>
      <c r="S39" s="87" t="str">
        <f ca="1"/>
        <v/>
      </c>
      <c r="T39" s="69" t="str">
        <f ca="1"/>
        <v/>
      </c>
      <c r="U39" s="69" t="str">
        <f ca="1"/>
        <v/>
      </c>
      <c r="V39" s="61"/>
      <c r="W39" s="133">
        <v>1</v>
      </c>
      <c r="X39" t="b">
        <f t="shared" si="0"/>
        <v>0</v>
      </c>
    </row>
    <row r="40" spans="1:24" x14ac:dyDescent="0.4">
      <c r="A40" s="5">
        <v>39</v>
      </c>
      <c r="B40" s="5">
        <v>204923262</v>
      </c>
      <c r="C40" s="6" t="s">
        <v>147</v>
      </c>
      <c r="D40" s="5">
        <v>3</v>
      </c>
      <c r="E40" s="6" t="s">
        <v>1160</v>
      </c>
      <c r="F40" s="7">
        <v>17</v>
      </c>
      <c r="G40" s="6" t="s">
        <v>1246</v>
      </c>
      <c r="H40" s="6" t="s">
        <v>1318</v>
      </c>
      <c r="I40" s="115"/>
      <c r="J40" s="115"/>
      <c r="K40" s="124" t="str">
        <f ca="1"/>
        <v/>
      </c>
      <c r="L40" s="77" t="str">
        <f ca="1"/>
        <v/>
      </c>
      <c r="M40" s="68" t="str">
        <f ca="1"/>
        <v/>
      </c>
      <c r="N40" s="74" t="str">
        <f ca="1"/>
        <v/>
      </c>
      <c r="O40" s="69" t="str">
        <f ca="1"/>
        <v/>
      </c>
      <c r="P40" s="86" t="str">
        <f ca="1"/>
        <v/>
      </c>
      <c r="Q40" s="87" t="str">
        <f ca="1"/>
        <v/>
      </c>
      <c r="R40" s="81" t="str">
        <f ca="1"/>
        <v/>
      </c>
      <c r="S40" s="87" t="str">
        <f ca="1"/>
        <v/>
      </c>
      <c r="T40" s="69" t="str">
        <f ca="1"/>
        <v/>
      </c>
      <c r="U40" s="69" t="str">
        <f ca="1"/>
        <v/>
      </c>
      <c r="V40" s="61"/>
      <c r="W40" s="133">
        <v>1</v>
      </c>
      <c r="X40" t="b">
        <f t="shared" si="0"/>
        <v>0</v>
      </c>
    </row>
    <row r="41" spans="1:24" x14ac:dyDescent="0.4">
      <c r="A41" s="5">
        <v>372</v>
      </c>
      <c r="B41" s="5">
        <v>204923707</v>
      </c>
      <c r="C41" s="6" t="s">
        <v>1319</v>
      </c>
      <c r="D41" s="5">
        <v>3</v>
      </c>
      <c r="E41" s="6" t="s">
        <v>1160</v>
      </c>
      <c r="F41" s="7">
        <v>12</v>
      </c>
      <c r="G41" s="6" t="s">
        <v>1161</v>
      </c>
      <c r="H41" s="6" t="s">
        <v>1320</v>
      </c>
      <c r="I41" s="115"/>
      <c r="J41" s="115"/>
      <c r="K41" s="124" t="str">
        <f ca="1"/>
        <v/>
      </c>
      <c r="L41" s="77" t="str">
        <f ca="1"/>
        <v/>
      </c>
      <c r="M41" s="68" t="str">
        <f ca="1"/>
        <v/>
      </c>
      <c r="N41" s="74" t="str">
        <f ca="1"/>
        <v/>
      </c>
      <c r="O41" s="69" t="str">
        <f ca="1"/>
        <v/>
      </c>
      <c r="P41" s="86" t="str">
        <f ca="1"/>
        <v/>
      </c>
      <c r="Q41" s="87" t="str">
        <f ca="1"/>
        <v/>
      </c>
      <c r="R41" s="81" t="str">
        <f ca="1"/>
        <v/>
      </c>
      <c r="S41" s="87" t="str">
        <f ca="1"/>
        <v/>
      </c>
      <c r="T41" s="69" t="str">
        <f ca="1"/>
        <v/>
      </c>
      <c r="U41" s="69" t="str">
        <f ca="1"/>
        <v/>
      </c>
      <c r="V41" s="61"/>
      <c r="W41" s="133">
        <v>1</v>
      </c>
      <c r="X41" t="b">
        <f t="shared" si="0"/>
        <v>0</v>
      </c>
    </row>
    <row r="42" spans="1:24" x14ac:dyDescent="0.4">
      <c r="A42" s="5">
        <v>40</v>
      </c>
      <c r="B42" s="5">
        <v>204927543</v>
      </c>
      <c r="C42" s="6" t="s">
        <v>149</v>
      </c>
      <c r="D42" s="5">
        <v>3</v>
      </c>
      <c r="E42" s="6" t="s">
        <v>1160</v>
      </c>
      <c r="F42" s="7">
        <v>12</v>
      </c>
      <c r="G42" s="6" t="s">
        <v>1161</v>
      </c>
      <c r="H42" s="6" t="s">
        <v>1321</v>
      </c>
      <c r="I42" s="115"/>
      <c r="J42" s="115"/>
      <c r="K42" s="124" t="str">
        <f ca="1"/>
        <v/>
      </c>
      <c r="L42" s="77" t="str">
        <f ca="1"/>
        <v/>
      </c>
      <c r="M42" s="68" t="str">
        <f ca="1"/>
        <v/>
      </c>
      <c r="N42" s="74" t="str">
        <f ca="1"/>
        <v/>
      </c>
      <c r="O42" s="69" t="str">
        <f ca="1"/>
        <v/>
      </c>
      <c r="P42" s="86" t="str">
        <f ca="1"/>
        <v/>
      </c>
      <c r="Q42" s="87" t="str">
        <f ca="1"/>
        <v/>
      </c>
      <c r="R42" s="81" t="str">
        <f ca="1"/>
        <v/>
      </c>
      <c r="S42" s="87" t="str">
        <f ca="1"/>
        <v/>
      </c>
      <c r="T42" s="69" t="str">
        <f ca="1"/>
        <v/>
      </c>
      <c r="U42" s="69" t="str">
        <f ca="1"/>
        <v/>
      </c>
      <c r="V42" s="61"/>
      <c r="W42" s="133">
        <v>1</v>
      </c>
      <c r="X42" t="b">
        <f t="shared" si="0"/>
        <v>0</v>
      </c>
    </row>
    <row r="43" spans="1:24" x14ac:dyDescent="0.4">
      <c r="A43" s="5">
        <v>41</v>
      </c>
      <c r="B43" s="5">
        <v>204966858</v>
      </c>
      <c r="C43" s="6" t="s">
        <v>151</v>
      </c>
      <c r="D43" s="5">
        <v>3</v>
      </c>
      <c r="E43" s="6" t="s">
        <v>1160</v>
      </c>
      <c r="F43" s="7">
        <v>11</v>
      </c>
      <c r="G43" s="6" t="s">
        <v>1183</v>
      </c>
      <c r="H43" s="6" t="s">
        <v>1330</v>
      </c>
      <c r="I43" s="115"/>
      <c r="J43" s="115"/>
      <c r="K43" s="124" t="str">
        <f ca="1"/>
        <v/>
      </c>
      <c r="L43" s="77" t="str">
        <f ca="1"/>
        <v/>
      </c>
      <c r="M43" s="68" t="str">
        <f ca="1"/>
        <v/>
      </c>
      <c r="N43" s="74" t="str">
        <f ca="1"/>
        <v/>
      </c>
      <c r="O43" s="69" t="str">
        <f ca="1"/>
        <v/>
      </c>
      <c r="P43" s="86" t="str">
        <f ca="1"/>
        <v/>
      </c>
      <c r="Q43" s="87" t="str">
        <f ca="1"/>
        <v/>
      </c>
      <c r="R43" s="81" t="str">
        <f ca="1"/>
        <v/>
      </c>
      <c r="S43" s="87" t="str">
        <f ca="1"/>
        <v/>
      </c>
      <c r="T43" s="69" t="str">
        <f ca="1"/>
        <v/>
      </c>
      <c r="U43" s="69" t="str">
        <f ca="1"/>
        <v/>
      </c>
      <c r="V43" s="61"/>
      <c r="W43" s="133">
        <v>1</v>
      </c>
      <c r="X43" t="b">
        <f t="shared" si="0"/>
        <v>0</v>
      </c>
    </row>
    <row r="44" spans="1:24" x14ac:dyDescent="0.4">
      <c r="A44" s="5">
        <v>42</v>
      </c>
      <c r="B44" s="5">
        <v>204970022</v>
      </c>
      <c r="C44" s="6" t="s">
        <v>1331</v>
      </c>
      <c r="D44" s="5">
        <v>3</v>
      </c>
      <c r="E44" s="6" t="s">
        <v>1160</v>
      </c>
      <c r="F44" s="7">
        <v>11</v>
      </c>
      <c r="G44" s="6" t="s">
        <v>1183</v>
      </c>
      <c r="H44" s="6" t="s">
        <v>1333</v>
      </c>
      <c r="I44" s="115"/>
      <c r="J44" s="115"/>
      <c r="K44" s="124" t="str">
        <f ca="1"/>
        <v/>
      </c>
      <c r="L44" s="77" t="str">
        <f ca="1"/>
        <v/>
      </c>
      <c r="M44" s="68" t="str">
        <f ca="1"/>
        <v/>
      </c>
      <c r="N44" s="74" t="str">
        <f ca="1"/>
        <v/>
      </c>
      <c r="O44" s="69" t="str">
        <f ca="1"/>
        <v/>
      </c>
      <c r="P44" s="86" t="str">
        <f ca="1"/>
        <v/>
      </c>
      <c r="Q44" s="87" t="str">
        <f ca="1"/>
        <v/>
      </c>
      <c r="R44" s="81" t="str">
        <f ca="1"/>
        <v/>
      </c>
      <c r="S44" s="87" t="str">
        <f ca="1"/>
        <v/>
      </c>
      <c r="T44" s="69" t="str">
        <f ca="1"/>
        <v/>
      </c>
      <c r="U44" s="69" t="str">
        <f ca="1"/>
        <v/>
      </c>
      <c r="V44" s="61"/>
      <c r="W44" s="133">
        <v>1</v>
      </c>
      <c r="X44" t="b">
        <f t="shared" si="0"/>
        <v>0</v>
      </c>
    </row>
    <row r="45" spans="1:24" x14ac:dyDescent="0.4">
      <c r="A45" s="5">
        <v>44</v>
      </c>
      <c r="B45" s="5">
        <v>204999957</v>
      </c>
      <c r="C45" s="6" t="s">
        <v>153</v>
      </c>
      <c r="D45" s="5">
        <v>8</v>
      </c>
      <c r="E45" s="6" t="s">
        <v>1258</v>
      </c>
      <c r="F45" s="7">
        <v>49</v>
      </c>
      <c r="G45" s="6" t="s">
        <v>1338</v>
      </c>
      <c r="H45" s="6" t="s">
        <v>1339</v>
      </c>
      <c r="I45" s="115"/>
      <c r="J45" s="115"/>
      <c r="K45" s="124" t="str">
        <f ca="1"/>
        <v/>
      </c>
      <c r="L45" s="77" t="str">
        <f ca="1"/>
        <v/>
      </c>
      <c r="M45" s="68" t="str">
        <f ca="1"/>
        <v/>
      </c>
      <c r="N45" s="74" t="str">
        <f ca="1"/>
        <v/>
      </c>
      <c r="O45" s="69" t="str">
        <f ca="1"/>
        <v/>
      </c>
      <c r="P45" s="86" t="str">
        <f ca="1"/>
        <v/>
      </c>
      <c r="Q45" s="87" t="str">
        <f ca="1"/>
        <v/>
      </c>
      <c r="R45" s="81" t="str">
        <f ca="1"/>
        <v/>
      </c>
      <c r="S45" s="87" t="str">
        <f ca="1"/>
        <v/>
      </c>
      <c r="T45" s="69" t="str">
        <f ca="1"/>
        <v/>
      </c>
      <c r="U45" s="69" t="str">
        <f ca="1"/>
        <v/>
      </c>
      <c r="V45" s="61"/>
      <c r="W45" s="133">
        <v>4</v>
      </c>
      <c r="X45" t="b">
        <f t="shared" si="0"/>
        <v>0</v>
      </c>
    </row>
    <row r="46" spans="1:24" x14ac:dyDescent="0.4">
      <c r="A46" s="5">
        <v>43</v>
      </c>
      <c r="B46" s="5">
        <v>204999957</v>
      </c>
      <c r="C46" s="6" t="s">
        <v>153</v>
      </c>
      <c r="D46" s="5">
        <v>3</v>
      </c>
      <c r="E46" s="6" t="s">
        <v>1160</v>
      </c>
      <c r="F46" s="7">
        <v>12</v>
      </c>
      <c r="G46" s="6" t="s">
        <v>1161</v>
      </c>
      <c r="H46" s="6" t="s">
        <v>1336</v>
      </c>
      <c r="I46" s="115"/>
      <c r="J46" s="115"/>
      <c r="K46" s="124" t="str">
        <f ca="1"/>
        <v/>
      </c>
      <c r="L46" s="77" t="str">
        <f ca="1"/>
        <v/>
      </c>
      <c r="M46" s="68" t="str">
        <f ca="1"/>
        <v/>
      </c>
      <c r="N46" s="74" t="str">
        <f ca="1"/>
        <v/>
      </c>
      <c r="O46" s="69" t="str">
        <f ca="1"/>
        <v/>
      </c>
      <c r="P46" s="86" t="str">
        <f ca="1"/>
        <v/>
      </c>
      <c r="Q46" s="87" t="str">
        <f ca="1"/>
        <v/>
      </c>
      <c r="R46" s="81" t="str">
        <f ca="1"/>
        <v/>
      </c>
      <c r="S46" s="87" t="str">
        <f ca="1"/>
        <v/>
      </c>
      <c r="T46" s="69" t="str">
        <f ca="1"/>
        <v/>
      </c>
      <c r="U46" s="69" t="str">
        <f ca="1"/>
        <v/>
      </c>
      <c r="V46" s="61"/>
      <c r="W46" s="133">
        <v>4</v>
      </c>
      <c r="X46" t="b">
        <f t="shared" si="0"/>
        <v>0</v>
      </c>
    </row>
    <row r="47" spans="1:24" x14ac:dyDescent="0.4">
      <c r="A47" s="5">
        <v>46</v>
      </c>
      <c r="B47" s="5">
        <v>204999957</v>
      </c>
      <c r="C47" s="6" t="s">
        <v>153</v>
      </c>
      <c r="D47" s="5">
        <v>3</v>
      </c>
      <c r="E47" s="6" t="s">
        <v>1160</v>
      </c>
      <c r="F47" s="7">
        <v>16</v>
      </c>
      <c r="G47" s="6" t="s">
        <v>1166</v>
      </c>
      <c r="H47" s="6" t="s">
        <v>1337</v>
      </c>
      <c r="I47" s="115"/>
      <c r="J47" s="115"/>
      <c r="K47" s="124" t="str">
        <f ca="1"/>
        <v/>
      </c>
      <c r="L47" s="77" t="str">
        <f ca="1"/>
        <v/>
      </c>
      <c r="M47" s="68" t="str">
        <f ca="1"/>
        <v/>
      </c>
      <c r="N47" s="74" t="str">
        <f ca="1"/>
        <v/>
      </c>
      <c r="O47" s="69" t="str">
        <f ca="1"/>
        <v/>
      </c>
      <c r="P47" s="86" t="str">
        <f ca="1"/>
        <v/>
      </c>
      <c r="Q47" s="87" t="str">
        <f ca="1"/>
        <v/>
      </c>
      <c r="R47" s="81" t="str">
        <f ca="1"/>
        <v/>
      </c>
      <c r="S47" s="87" t="str">
        <f ca="1"/>
        <v/>
      </c>
      <c r="T47" s="69" t="str">
        <f ca="1"/>
        <v/>
      </c>
      <c r="U47" s="69" t="str">
        <f ca="1"/>
        <v/>
      </c>
      <c r="V47" s="61"/>
      <c r="W47" s="133">
        <v>4</v>
      </c>
      <c r="X47" t="b">
        <f t="shared" si="0"/>
        <v>0</v>
      </c>
    </row>
    <row r="48" spans="1:24" x14ac:dyDescent="0.4">
      <c r="A48" s="5">
        <v>45</v>
      </c>
      <c r="B48" s="5">
        <v>204999957</v>
      </c>
      <c r="C48" s="6" t="s">
        <v>153</v>
      </c>
      <c r="D48" s="5">
        <v>10</v>
      </c>
      <c r="E48" s="6" t="s">
        <v>1196</v>
      </c>
      <c r="F48" s="7">
        <v>67</v>
      </c>
      <c r="G48" s="6" t="s">
        <v>1197</v>
      </c>
      <c r="H48" s="6" t="s">
        <v>1340</v>
      </c>
      <c r="I48" s="115"/>
      <c r="J48" s="115"/>
      <c r="K48" s="124" t="str">
        <f ca="1"/>
        <v/>
      </c>
      <c r="L48" s="77" t="str">
        <f ca="1"/>
        <v/>
      </c>
      <c r="M48" s="68" t="str">
        <f ca="1"/>
        <v/>
      </c>
      <c r="N48" s="74" t="str">
        <f ca="1"/>
        <v/>
      </c>
      <c r="O48" s="69" t="str">
        <f ca="1"/>
        <v/>
      </c>
      <c r="P48" s="86" t="str">
        <f ca="1"/>
        <v/>
      </c>
      <c r="Q48" s="87" t="str">
        <f ca="1"/>
        <v/>
      </c>
      <c r="R48" s="81" t="str">
        <f ca="1"/>
        <v/>
      </c>
      <c r="S48" s="87" t="str">
        <f ca="1"/>
        <v/>
      </c>
      <c r="T48" s="69" t="str">
        <f ca="1"/>
        <v/>
      </c>
      <c r="U48" s="69" t="str">
        <f ca="1"/>
        <v/>
      </c>
      <c r="V48" s="61"/>
      <c r="W48" s="133">
        <v>4</v>
      </c>
      <c r="X48" t="b">
        <f t="shared" si="0"/>
        <v>0</v>
      </c>
    </row>
    <row r="49" spans="1:24" x14ac:dyDescent="0.4">
      <c r="A49" s="5">
        <v>47</v>
      </c>
      <c r="B49" s="5">
        <v>205005527</v>
      </c>
      <c r="C49" s="6" t="s">
        <v>156</v>
      </c>
      <c r="D49" s="5">
        <v>3</v>
      </c>
      <c r="E49" s="6" t="s">
        <v>1160</v>
      </c>
      <c r="F49" s="7">
        <v>11</v>
      </c>
      <c r="G49" s="6" t="s">
        <v>1183</v>
      </c>
      <c r="H49" s="6" t="s">
        <v>1344</v>
      </c>
      <c r="I49" s="115"/>
      <c r="J49" s="115"/>
      <c r="K49" s="124" t="str">
        <f ca="1"/>
        <v/>
      </c>
      <c r="L49" s="77" t="str">
        <f ca="1"/>
        <v/>
      </c>
      <c r="M49" s="68" t="str">
        <f ca="1"/>
        <v/>
      </c>
      <c r="N49" s="74" t="str">
        <f ca="1"/>
        <v/>
      </c>
      <c r="O49" s="69" t="str">
        <f ca="1"/>
        <v/>
      </c>
      <c r="P49" s="86" t="str">
        <f ca="1"/>
        <v/>
      </c>
      <c r="Q49" s="87" t="str">
        <f ca="1"/>
        <v/>
      </c>
      <c r="R49" s="81" t="str">
        <f ca="1"/>
        <v/>
      </c>
      <c r="S49" s="87" t="str">
        <f ca="1"/>
        <v/>
      </c>
      <c r="T49" s="69" t="str">
        <f ca="1"/>
        <v/>
      </c>
      <c r="U49" s="69" t="str">
        <f ca="1"/>
        <v/>
      </c>
      <c r="V49" s="61"/>
      <c r="W49" s="133">
        <v>1</v>
      </c>
      <c r="X49" t="b">
        <f t="shared" si="0"/>
        <v>0</v>
      </c>
    </row>
    <row r="50" spans="1:24" x14ac:dyDescent="0.4">
      <c r="A50" s="5">
        <v>48</v>
      </c>
      <c r="B50" s="5">
        <v>205010520</v>
      </c>
      <c r="C50" s="6" t="s">
        <v>158</v>
      </c>
      <c r="D50" s="5">
        <v>3</v>
      </c>
      <c r="E50" s="6" t="s">
        <v>1160</v>
      </c>
      <c r="F50" s="7">
        <v>17</v>
      </c>
      <c r="G50" s="6" t="s">
        <v>1246</v>
      </c>
      <c r="H50" s="6" t="s">
        <v>1347</v>
      </c>
      <c r="I50" s="115"/>
      <c r="J50" s="115"/>
      <c r="K50" s="124" t="str">
        <f ca="1"/>
        <v/>
      </c>
      <c r="L50" s="77" t="str">
        <f ca="1"/>
        <v/>
      </c>
      <c r="M50" s="68" t="str">
        <f ca="1"/>
        <v/>
      </c>
      <c r="N50" s="74" t="str">
        <f ca="1"/>
        <v/>
      </c>
      <c r="O50" s="69" t="str">
        <f ca="1"/>
        <v/>
      </c>
      <c r="P50" s="86" t="str">
        <f ca="1"/>
        <v/>
      </c>
      <c r="Q50" s="87" t="str">
        <f ca="1"/>
        <v/>
      </c>
      <c r="R50" s="81" t="str">
        <f ca="1"/>
        <v/>
      </c>
      <c r="S50" s="87" t="str">
        <f ca="1"/>
        <v/>
      </c>
      <c r="T50" s="69" t="str">
        <f ca="1"/>
        <v/>
      </c>
      <c r="U50" s="69" t="str">
        <f ca="1"/>
        <v/>
      </c>
      <c r="V50" s="61"/>
      <c r="W50" s="133">
        <v>1</v>
      </c>
      <c r="X50" t="b">
        <f t="shared" si="0"/>
        <v>0</v>
      </c>
    </row>
    <row r="51" spans="1:24" x14ac:dyDescent="0.4">
      <c r="A51" s="5">
        <v>49</v>
      </c>
      <c r="B51" s="5">
        <v>205165453</v>
      </c>
      <c r="C51" s="6" t="s">
        <v>162</v>
      </c>
      <c r="D51" s="5">
        <v>3</v>
      </c>
      <c r="E51" s="6" t="s">
        <v>1160</v>
      </c>
      <c r="F51" s="7">
        <v>17</v>
      </c>
      <c r="G51" s="6" t="s">
        <v>1246</v>
      </c>
      <c r="H51" s="6" t="s">
        <v>1351</v>
      </c>
      <c r="I51" s="115"/>
      <c r="J51" s="115"/>
      <c r="K51" s="124" t="str">
        <f ca="1"/>
        <v/>
      </c>
      <c r="L51" s="77" t="str">
        <f ca="1"/>
        <v/>
      </c>
      <c r="M51" s="68" t="str">
        <f ca="1"/>
        <v/>
      </c>
      <c r="N51" s="74" t="str">
        <f ca="1"/>
        <v/>
      </c>
      <c r="O51" s="69" t="str">
        <f ca="1"/>
        <v/>
      </c>
      <c r="P51" s="86" t="str">
        <f ca="1"/>
        <v/>
      </c>
      <c r="Q51" s="87" t="str">
        <f ca="1"/>
        <v/>
      </c>
      <c r="R51" s="81" t="str">
        <f ca="1"/>
        <v/>
      </c>
      <c r="S51" s="87" t="str">
        <f ca="1"/>
        <v/>
      </c>
      <c r="T51" s="69" t="str">
        <f ca="1"/>
        <v/>
      </c>
      <c r="U51" s="69" t="str">
        <f ca="1"/>
        <v/>
      </c>
      <c r="V51" s="61"/>
      <c r="W51" s="133">
        <v>1</v>
      </c>
      <c r="X51" t="b">
        <f t="shared" si="0"/>
        <v>0</v>
      </c>
    </row>
    <row r="52" spans="1:24" x14ac:dyDescent="0.4">
      <c r="A52" s="5">
        <v>50</v>
      </c>
      <c r="B52" s="5">
        <v>205210467</v>
      </c>
      <c r="C52" s="6" t="s">
        <v>172</v>
      </c>
      <c r="D52" s="5">
        <v>3</v>
      </c>
      <c r="E52" s="6" t="s">
        <v>1160</v>
      </c>
      <c r="F52" s="7">
        <v>19</v>
      </c>
      <c r="G52" s="6" t="s">
        <v>1228</v>
      </c>
      <c r="H52" s="6" t="s">
        <v>1358</v>
      </c>
      <c r="I52" s="115" t="s">
        <v>1054</v>
      </c>
      <c r="J52" s="115"/>
      <c r="K52" s="124" t="str">
        <f ca="1"/>
        <v/>
      </c>
      <c r="L52" s="77" t="str">
        <f ca="1"/>
        <v>1.1</v>
      </c>
      <c r="M52" s="68" t="str">
        <f ca="1"/>
        <v>General hospitals</v>
      </c>
      <c r="N52" s="74" t="str">
        <f ca="1"/>
        <v>1.1.1</v>
      </c>
      <c r="O52" s="69" t="str">
        <f ca="1"/>
        <v>General inpatient curative care</v>
      </c>
      <c r="P52" s="86" t="str">
        <f ca="1"/>
        <v>13</v>
      </c>
      <c r="Q52" s="87" t="str">
        <f ca="1"/>
        <v>General population</v>
      </c>
      <c r="R52" s="81" t="str">
        <f ca="1"/>
        <v>nec</v>
      </c>
      <c r="S52" s="87" t="str">
        <f ca="1"/>
        <v>Other and unspecified age (n.e.c.)</v>
      </c>
      <c r="T52" s="69" t="str">
        <f ca="1"/>
        <v>nec</v>
      </c>
      <c r="U52" s="69" t="str">
        <f ca="1"/>
        <v>Other and unspecified gender (n.e.c.)</v>
      </c>
      <c r="V52" s="61"/>
      <c r="W52" s="133">
        <v>1</v>
      </c>
      <c r="X52" t="b">
        <f t="shared" si="0"/>
        <v>1</v>
      </c>
    </row>
    <row r="53" spans="1:24" x14ac:dyDescent="0.4">
      <c r="A53" s="5">
        <v>54</v>
      </c>
      <c r="B53" s="5">
        <v>205218030</v>
      </c>
      <c r="C53" s="6" t="s">
        <v>174</v>
      </c>
      <c r="D53" s="5">
        <v>3</v>
      </c>
      <c r="E53" s="6" t="s">
        <v>1160</v>
      </c>
      <c r="F53" s="7">
        <v>18</v>
      </c>
      <c r="G53" s="6" t="s">
        <v>1253</v>
      </c>
      <c r="H53" s="6" t="s">
        <v>1364</v>
      </c>
      <c r="I53" s="115"/>
      <c r="J53" s="115"/>
      <c r="K53" s="124" t="str">
        <f ca="1"/>
        <v/>
      </c>
      <c r="L53" s="77" t="str">
        <f ca="1"/>
        <v/>
      </c>
      <c r="M53" s="68" t="str">
        <f ca="1"/>
        <v/>
      </c>
      <c r="N53" s="74" t="str">
        <f ca="1"/>
        <v/>
      </c>
      <c r="O53" s="69" t="str">
        <f ca="1"/>
        <v/>
      </c>
      <c r="P53" s="86" t="str">
        <f ca="1"/>
        <v/>
      </c>
      <c r="Q53" s="87" t="str">
        <f ca="1"/>
        <v/>
      </c>
      <c r="R53" s="81" t="str">
        <f ca="1"/>
        <v/>
      </c>
      <c r="S53" s="87" t="str">
        <f ca="1"/>
        <v/>
      </c>
      <c r="T53" s="69" t="str">
        <f ca="1"/>
        <v/>
      </c>
      <c r="U53" s="69" t="str">
        <f ca="1"/>
        <v/>
      </c>
      <c r="V53" s="61"/>
      <c r="W53" s="133">
        <v>4</v>
      </c>
      <c r="X53" t="b">
        <f t="shared" si="0"/>
        <v>0</v>
      </c>
    </row>
    <row r="54" spans="1:24" x14ac:dyDescent="0.4">
      <c r="A54" s="5">
        <v>51</v>
      </c>
      <c r="B54" s="5">
        <v>205218030</v>
      </c>
      <c r="C54" s="6" t="s">
        <v>174</v>
      </c>
      <c r="D54" s="5">
        <v>3</v>
      </c>
      <c r="E54" s="6" t="s">
        <v>1160</v>
      </c>
      <c r="F54" s="7">
        <v>10</v>
      </c>
      <c r="G54" s="6" t="s">
        <v>1179</v>
      </c>
      <c r="H54" s="6" t="s">
        <v>1361</v>
      </c>
      <c r="I54" s="115"/>
      <c r="J54" s="115"/>
      <c r="K54" s="124" t="str">
        <f ca="1"/>
        <v/>
      </c>
      <c r="L54" s="77" t="str">
        <f ca="1"/>
        <v/>
      </c>
      <c r="M54" s="68" t="str">
        <f ca="1"/>
        <v/>
      </c>
      <c r="N54" s="74" t="str">
        <f ca="1"/>
        <v/>
      </c>
      <c r="O54" s="69" t="str">
        <f ca="1"/>
        <v/>
      </c>
      <c r="P54" s="86" t="str">
        <f ca="1"/>
        <v/>
      </c>
      <c r="Q54" s="87" t="str">
        <f ca="1"/>
        <v/>
      </c>
      <c r="R54" s="81" t="str">
        <f ca="1"/>
        <v/>
      </c>
      <c r="S54" s="87" t="str">
        <f ca="1"/>
        <v/>
      </c>
      <c r="T54" s="69" t="str">
        <f ca="1"/>
        <v/>
      </c>
      <c r="U54" s="69" t="str">
        <f ca="1"/>
        <v/>
      </c>
      <c r="V54" s="61"/>
      <c r="W54" s="133">
        <v>4</v>
      </c>
      <c r="X54" t="b">
        <f t="shared" si="0"/>
        <v>0</v>
      </c>
    </row>
    <row r="55" spans="1:24" x14ac:dyDescent="0.4">
      <c r="A55" s="5">
        <v>52</v>
      </c>
      <c r="B55" s="5">
        <v>205218030</v>
      </c>
      <c r="C55" s="6" t="s">
        <v>174</v>
      </c>
      <c r="D55" s="5">
        <v>3</v>
      </c>
      <c r="E55" s="6" t="s">
        <v>1160</v>
      </c>
      <c r="F55" s="7">
        <v>11</v>
      </c>
      <c r="G55" s="6" t="s">
        <v>1183</v>
      </c>
      <c r="H55" s="6" t="s">
        <v>1362</v>
      </c>
      <c r="I55" s="115"/>
      <c r="J55" s="115"/>
      <c r="K55" s="124" t="str">
        <f ca="1"/>
        <v/>
      </c>
      <c r="L55" s="77" t="str">
        <f ca="1"/>
        <v/>
      </c>
      <c r="M55" s="68" t="str">
        <f ca="1"/>
        <v/>
      </c>
      <c r="N55" s="74" t="str">
        <f ca="1"/>
        <v/>
      </c>
      <c r="O55" s="69" t="str">
        <f ca="1"/>
        <v/>
      </c>
      <c r="P55" s="86" t="str">
        <f ca="1"/>
        <v/>
      </c>
      <c r="Q55" s="87" t="str">
        <f ca="1"/>
        <v/>
      </c>
      <c r="R55" s="81" t="str">
        <f ca="1"/>
        <v/>
      </c>
      <c r="S55" s="87" t="str">
        <f ca="1"/>
        <v/>
      </c>
      <c r="T55" s="69" t="str">
        <f ca="1"/>
        <v/>
      </c>
      <c r="U55" s="69" t="str">
        <f ca="1"/>
        <v/>
      </c>
      <c r="V55" s="61"/>
      <c r="W55" s="133">
        <v>4</v>
      </c>
      <c r="X55" t="b">
        <f t="shared" si="0"/>
        <v>0</v>
      </c>
    </row>
    <row r="56" spans="1:24" x14ac:dyDescent="0.4">
      <c r="A56" s="5">
        <v>53</v>
      </c>
      <c r="B56" s="5">
        <v>205218030</v>
      </c>
      <c r="C56" s="6" t="s">
        <v>174</v>
      </c>
      <c r="D56" s="5">
        <v>3</v>
      </c>
      <c r="E56" s="6" t="s">
        <v>1160</v>
      </c>
      <c r="F56" s="7">
        <v>17</v>
      </c>
      <c r="G56" s="6" t="s">
        <v>1246</v>
      </c>
      <c r="H56" s="6" t="s">
        <v>1363</v>
      </c>
      <c r="I56" s="115"/>
      <c r="J56" s="115"/>
      <c r="K56" s="124" t="str">
        <f ca="1"/>
        <v/>
      </c>
      <c r="L56" s="77" t="str">
        <f ca="1"/>
        <v/>
      </c>
      <c r="M56" s="68" t="str">
        <f ca="1"/>
        <v/>
      </c>
      <c r="N56" s="74" t="str">
        <f ca="1"/>
        <v/>
      </c>
      <c r="O56" s="69" t="str">
        <f ca="1"/>
        <v/>
      </c>
      <c r="P56" s="86" t="str">
        <f ca="1"/>
        <v/>
      </c>
      <c r="Q56" s="87" t="str">
        <f ca="1"/>
        <v/>
      </c>
      <c r="R56" s="81" t="str">
        <f ca="1"/>
        <v/>
      </c>
      <c r="S56" s="87" t="str">
        <f ca="1"/>
        <v/>
      </c>
      <c r="T56" s="69" t="str">
        <f ca="1"/>
        <v/>
      </c>
      <c r="U56" s="69" t="str">
        <f ca="1"/>
        <v/>
      </c>
      <c r="V56" s="61"/>
      <c r="W56" s="133">
        <v>4</v>
      </c>
      <c r="X56" t="b">
        <f t="shared" si="0"/>
        <v>0</v>
      </c>
    </row>
    <row r="57" spans="1:24" x14ac:dyDescent="0.4">
      <c r="A57" s="5">
        <v>55</v>
      </c>
      <c r="B57" s="5">
        <v>205231710</v>
      </c>
      <c r="C57" s="6" t="s">
        <v>176</v>
      </c>
      <c r="D57" s="5">
        <v>3</v>
      </c>
      <c r="E57" s="6" t="s">
        <v>1160</v>
      </c>
      <c r="F57" s="7">
        <v>11</v>
      </c>
      <c r="G57" s="6" t="s">
        <v>1183</v>
      </c>
      <c r="H57" s="6" t="s">
        <v>1365</v>
      </c>
      <c r="I57" s="115"/>
      <c r="J57" s="115"/>
      <c r="K57" s="124" t="str">
        <f ca="1"/>
        <v/>
      </c>
      <c r="L57" s="77" t="str">
        <f ca="1"/>
        <v/>
      </c>
      <c r="M57" s="68" t="str">
        <f ca="1"/>
        <v/>
      </c>
      <c r="N57" s="74" t="str">
        <f ca="1"/>
        <v/>
      </c>
      <c r="O57" s="69" t="str">
        <f ca="1"/>
        <v/>
      </c>
      <c r="P57" s="86" t="str">
        <f ca="1"/>
        <v/>
      </c>
      <c r="Q57" s="87" t="str">
        <f ca="1"/>
        <v/>
      </c>
      <c r="R57" s="81" t="str">
        <f ca="1"/>
        <v/>
      </c>
      <c r="S57" s="87" t="str">
        <f ca="1"/>
        <v/>
      </c>
      <c r="T57" s="69" t="str">
        <f ca="1"/>
        <v/>
      </c>
      <c r="U57" s="69" t="str">
        <f ca="1"/>
        <v/>
      </c>
      <c r="V57" s="61"/>
      <c r="W57" s="133">
        <v>1</v>
      </c>
      <c r="X57" t="b">
        <f t="shared" si="0"/>
        <v>0</v>
      </c>
    </row>
    <row r="58" spans="1:24" x14ac:dyDescent="0.4">
      <c r="A58" s="5">
        <v>56</v>
      </c>
      <c r="B58" s="5">
        <v>205250618</v>
      </c>
      <c r="C58" s="6" t="s">
        <v>178</v>
      </c>
      <c r="D58" s="5">
        <v>3</v>
      </c>
      <c r="E58" s="6" t="s">
        <v>1160</v>
      </c>
      <c r="F58" s="7">
        <v>11</v>
      </c>
      <c r="G58" s="6" t="s">
        <v>1183</v>
      </c>
      <c r="H58" s="6" t="s">
        <v>1366</v>
      </c>
      <c r="I58" s="115"/>
      <c r="J58" s="115"/>
      <c r="K58" s="124" t="str">
        <f ca="1"/>
        <v/>
      </c>
      <c r="L58" s="77" t="str">
        <f ca="1"/>
        <v/>
      </c>
      <c r="M58" s="68" t="str">
        <f ca="1"/>
        <v/>
      </c>
      <c r="N58" s="74" t="str">
        <f ca="1"/>
        <v/>
      </c>
      <c r="O58" s="69" t="str">
        <f ca="1"/>
        <v/>
      </c>
      <c r="P58" s="86" t="str">
        <f ca="1"/>
        <v/>
      </c>
      <c r="Q58" s="87" t="str">
        <f ca="1"/>
        <v/>
      </c>
      <c r="R58" s="81" t="str">
        <f ca="1"/>
        <v/>
      </c>
      <c r="S58" s="87" t="str">
        <f ca="1"/>
        <v/>
      </c>
      <c r="T58" s="69" t="str">
        <f ca="1"/>
        <v/>
      </c>
      <c r="U58" s="69" t="str">
        <f ca="1"/>
        <v/>
      </c>
      <c r="V58" s="61"/>
      <c r="W58" s="133">
        <v>1</v>
      </c>
      <c r="X58" t="b">
        <f t="shared" si="0"/>
        <v>0</v>
      </c>
    </row>
    <row r="59" spans="1:24" x14ac:dyDescent="0.4">
      <c r="A59" s="5">
        <v>57</v>
      </c>
      <c r="B59" s="5">
        <v>205284093</v>
      </c>
      <c r="C59" s="6" t="s">
        <v>188</v>
      </c>
      <c r="D59" s="5">
        <v>3</v>
      </c>
      <c r="E59" s="6" t="s">
        <v>1160</v>
      </c>
      <c r="F59" s="7">
        <v>12</v>
      </c>
      <c r="G59" s="6" t="s">
        <v>1161</v>
      </c>
      <c r="H59" s="6" t="s">
        <v>1379</v>
      </c>
      <c r="I59" s="115"/>
      <c r="J59" s="115"/>
      <c r="K59" s="124" t="str">
        <f ca="1"/>
        <v/>
      </c>
      <c r="L59" s="77" t="str">
        <f ca="1"/>
        <v/>
      </c>
      <c r="M59" s="68" t="str">
        <f ca="1"/>
        <v/>
      </c>
      <c r="N59" s="74" t="str">
        <f ca="1"/>
        <v/>
      </c>
      <c r="O59" s="69" t="str">
        <f ca="1"/>
        <v/>
      </c>
      <c r="P59" s="86" t="str">
        <f ca="1"/>
        <v/>
      </c>
      <c r="Q59" s="87" t="str">
        <f ca="1"/>
        <v/>
      </c>
      <c r="R59" s="81" t="str">
        <f ca="1"/>
        <v/>
      </c>
      <c r="S59" s="87" t="str">
        <f ca="1"/>
        <v/>
      </c>
      <c r="T59" s="69" t="str">
        <f ca="1"/>
        <v/>
      </c>
      <c r="U59" s="69" t="str">
        <f ca="1"/>
        <v/>
      </c>
      <c r="V59" s="61"/>
      <c r="W59" s="133">
        <v>1</v>
      </c>
      <c r="X59" t="b">
        <f t="shared" si="0"/>
        <v>0</v>
      </c>
    </row>
    <row r="60" spans="1:24" x14ac:dyDescent="0.4">
      <c r="A60" s="5">
        <v>373</v>
      </c>
      <c r="B60" s="5">
        <v>205288295</v>
      </c>
      <c r="C60" s="6" t="s">
        <v>1381</v>
      </c>
      <c r="D60" s="5">
        <v>3</v>
      </c>
      <c r="E60" s="6" t="s">
        <v>1160</v>
      </c>
      <c r="F60" s="7">
        <v>17</v>
      </c>
      <c r="G60" s="6" t="s">
        <v>1246</v>
      </c>
      <c r="H60" s="6" t="s">
        <v>1382</v>
      </c>
      <c r="I60" s="115"/>
      <c r="J60" s="115"/>
      <c r="K60" s="124" t="str">
        <f ca="1"/>
        <v/>
      </c>
      <c r="L60" s="77" t="str">
        <f ca="1"/>
        <v/>
      </c>
      <c r="M60" s="68" t="str">
        <f ca="1"/>
        <v/>
      </c>
      <c r="N60" s="74" t="str">
        <f ca="1"/>
        <v/>
      </c>
      <c r="O60" s="69" t="str">
        <f ca="1"/>
        <v/>
      </c>
      <c r="P60" s="86" t="str">
        <f ca="1"/>
        <v/>
      </c>
      <c r="Q60" s="87" t="str">
        <f ca="1"/>
        <v/>
      </c>
      <c r="R60" s="81" t="str">
        <f ca="1"/>
        <v/>
      </c>
      <c r="S60" s="87" t="str">
        <f ca="1"/>
        <v/>
      </c>
      <c r="T60" s="69" t="str">
        <f ca="1"/>
        <v/>
      </c>
      <c r="U60" s="69" t="str">
        <f ca="1"/>
        <v/>
      </c>
      <c r="V60" s="61"/>
      <c r="W60" s="133">
        <v>1</v>
      </c>
      <c r="X60" t="b">
        <f t="shared" si="0"/>
        <v>0</v>
      </c>
    </row>
    <row r="61" spans="1:24" x14ac:dyDescent="0.4">
      <c r="A61" s="5">
        <v>58</v>
      </c>
      <c r="B61" s="5">
        <v>206040728</v>
      </c>
      <c r="C61" s="6" t="s">
        <v>196</v>
      </c>
      <c r="D61" s="5">
        <v>3</v>
      </c>
      <c r="E61" s="6" t="s">
        <v>1160</v>
      </c>
      <c r="F61" s="7">
        <v>13</v>
      </c>
      <c r="G61" s="6" t="s">
        <v>1163</v>
      </c>
      <c r="H61" s="6" t="s">
        <v>1391</v>
      </c>
      <c r="I61" s="115"/>
      <c r="J61" s="115"/>
      <c r="K61" s="124" t="str">
        <f ca="1"/>
        <v/>
      </c>
      <c r="L61" s="77" t="str">
        <f ca="1"/>
        <v/>
      </c>
      <c r="M61" s="68" t="str">
        <f ca="1"/>
        <v/>
      </c>
      <c r="N61" s="74" t="str">
        <f ca="1"/>
        <v/>
      </c>
      <c r="O61" s="69" t="str">
        <f ca="1"/>
        <v/>
      </c>
      <c r="P61" s="86" t="str">
        <f ca="1"/>
        <v/>
      </c>
      <c r="Q61" s="87" t="str">
        <f ca="1"/>
        <v/>
      </c>
      <c r="R61" s="81" t="str">
        <f ca="1"/>
        <v/>
      </c>
      <c r="S61" s="87" t="str">
        <f ca="1"/>
        <v/>
      </c>
      <c r="T61" s="69" t="str">
        <f ca="1"/>
        <v/>
      </c>
      <c r="U61" s="69" t="str">
        <f ca="1"/>
        <v/>
      </c>
      <c r="V61" s="61"/>
      <c r="W61" s="133">
        <v>1</v>
      </c>
      <c r="X61" t="b">
        <f t="shared" si="0"/>
        <v>0</v>
      </c>
    </row>
    <row r="62" spans="1:24" x14ac:dyDescent="0.4">
      <c r="A62" s="5">
        <v>59</v>
      </c>
      <c r="B62" s="5">
        <v>206040988</v>
      </c>
      <c r="C62" s="6" t="s">
        <v>198</v>
      </c>
      <c r="D62" s="5">
        <v>3</v>
      </c>
      <c r="E62" s="6" t="s">
        <v>1160</v>
      </c>
      <c r="F62" s="7">
        <v>13</v>
      </c>
      <c r="G62" s="6" t="s">
        <v>1163</v>
      </c>
      <c r="H62" s="6" t="s">
        <v>1393</v>
      </c>
      <c r="I62" s="115"/>
      <c r="J62" s="115"/>
      <c r="K62" s="124" t="str">
        <f ca="1"/>
        <v/>
      </c>
      <c r="L62" s="77" t="str">
        <f ca="1"/>
        <v/>
      </c>
      <c r="M62" s="68" t="str">
        <f ca="1"/>
        <v/>
      </c>
      <c r="N62" s="74" t="str">
        <f ca="1"/>
        <v/>
      </c>
      <c r="O62" s="69" t="str">
        <f ca="1"/>
        <v/>
      </c>
      <c r="P62" s="86" t="str">
        <f ca="1"/>
        <v/>
      </c>
      <c r="Q62" s="87" t="str">
        <f ca="1"/>
        <v/>
      </c>
      <c r="R62" s="81" t="str">
        <f ca="1"/>
        <v/>
      </c>
      <c r="S62" s="87" t="str">
        <f ca="1"/>
        <v/>
      </c>
      <c r="T62" s="69" t="str">
        <f ca="1"/>
        <v/>
      </c>
      <c r="U62" s="69" t="str">
        <f ca="1"/>
        <v/>
      </c>
      <c r="V62" s="61"/>
      <c r="W62" s="133">
        <v>1</v>
      </c>
      <c r="X62" t="b">
        <f t="shared" si="0"/>
        <v>0</v>
      </c>
    </row>
    <row r="63" spans="1:24" x14ac:dyDescent="0.4">
      <c r="A63" s="5">
        <v>61</v>
      </c>
      <c r="B63" s="5">
        <v>206047400</v>
      </c>
      <c r="C63" s="6" t="s">
        <v>204</v>
      </c>
      <c r="D63" s="5">
        <v>3</v>
      </c>
      <c r="E63" s="6" t="s">
        <v>1160</v>
      </c>
      <c r="F63" s="7">
        <v>13</v>
      </c>
      <c r="G63" s="6" t="s">
        <v>1163</v>
      </c>
      <c r="H63" s="6" t="s">
        <v>1400</v>
      </c>
      <c r="I63" s="115"/>
      <c r="J63" s="115"/>
      <c r="K63" s="124" t="str">
        <f ca="1"/>
        <v/>
      </c>
      <c r="L63" s="77" t="str">
        <f ca="1"/>
        <v/>
      </c>
      <c r="M63" s="68" t="str">
        <f ca="1"/>
        <v/>
      </c>
      <c r="N63" s="74" t="str">
        <f ca="1"/>
        <v/>
      </c>
      <c r="O63" s="69" t="str">
        <f ca="1"/>
        <v/>
      </c>
      <c r="P63" s="86" t="str">
        <f ca="1"/>
        <v/>
      </c>
      <c r="Q63" s="87" t="str">
        <f ca="1"/>
        <v/>
      </c>
      <c r="R63" s="81" t="str">
        <f ca="1"/>
        <v/>
      </c>
      <c r="S63" s="87" t="str">
        <f ca="1"/>
        <v/>
      </c>
      <c r="T63" s="69" t="str">
        <f ca="1"/>
        <v/>
      </c>
      <c r="U63" s="69" t="str">
        <f ca="1"/>
        <v/>
      </c>
      <c r="V63" s="61"/>
      <c r="W63" s="133">
        <v>2</v>
      </c>
      <c r="X63" t="b">
        <f t="shared" si="0"/>
        <v>0</v>
      </c>
    </row>
    <row r="64" spans="1:24" x14ac:dyDescent="0.4">
      <c r="A64" s="5">
        <v>60</v>
      </c>
      <c r="B64" s="5">
        <v>206047400</v>
      </c>
      <c r="C64" s="6" t="s">
        <v>204</v>
      </c>
      <c r="D64" s="5">
        <v>1</v>
      </c>
      <c r="E64" s="6" t="s">
        <v>1396</v>
      </c>
      <c r="F64" s="7">
        <v>1</v>
      </c>
      <c r="G64" s="6" t="s">
        <v>1397</v>
      </c>
      <c r="H64" s="6" t="s">
        <v>1398</v>
      </c>
      <c r="I64" s="115"/>
      <c r="J64" s="115"/>
      <c r="K64" s="124" t="str">
        <f ca="1"/>
        <v/>
      </c>
      <c r="L64" s="77" t="str">
        <f ca="1"/>
        <v/>
      </c>
      <c r="M64" s="68" t="str">
        <f ca="1"/>
        <v/>
      </c>
      <c r="N64" s="74" t="str">
        <f ca="1"/>
        <v/>
      </c>
      <c r="O64" s="69" t="str">
        <f ca="1"/>
        <v/>
      </c>
      <c r="P64" s="86" t="str">
        <f ca="1"/>
        <v/>
      </c>
      <c r="Q64" s="87" t="str">
        <f ca="1"/>
        <v/>
      </c>
      <c r="R64" s="81" t="str">
        <f ca="1"/>
        <v/>
      </c>
      <c r="S64" s="87" t="str">
        <f ca="1"/>
        <v/>
      </c>
      <c r="T64" s="69" t="str">
        <f ca="1"/>
        <v/>
      </c>
      <c r="U64" s="69" t="str">
        <f ca="1"/>
        <v/>
      </c>
      <c r="V64" s="61"/>
      <c r="W64" s="133">
        <v>2</v>
      </c>
      <c r="X64" t="b">
        <f t="shared" si="0"/>
        <v>0</v>
      </c>
    </row>
    <row r="65" spans="1:24" x14ac:dyDescent="0.4">
      <c r="A65" s="5">
        <v>62</v>
      </c>
      <c r="B65" s="5">
        <v>206047464</v>
      </c>
      <c r="C65" s="6" t="s">
        <v>208</v>
      </c>
      <c r="D65" s="5">
        <v>3</v>
      </c>
      <c r="E65" s="6" t="s">
        <v>1160</v>
      </c>
      <c r="F65" s="7">
        <v>13</v>
      </c>
      <c r="G65" s="6" t="s">
        <v>1163</v>
      </c>
      <c r="H65" s="6" t="s">
        <v>1401</v>
      </c>
      <c r="I65" s="115"/>
      <c r="J65" s="115"/>
      <c r="K65" s="124" t="str">
        <f ca="1"/>
        <v/>
      </c>
      <c r="L65" s="77" t="str">
        <f ca="1"/>
        <v/>
      </c>
      <c r="M65" s="68" t="str">
        <f ca="1"/>
        <v/>
      </c>
      <c r="N65" s="74" t="str">
        <f ca="1"/>
        <v/>
      </c>
      <c r="O65" s="69" t="str">
        <f ca="1"/>
        <v/>
      </c>
      <c r="P65" s="86" t="str">
        <f ca="1"/>
        <v/>
      </c>
      <c r="Q65" s="87" t="str">
        <f ca="1"/>
        <v/>
      </c>
      <c r="R65" s="81" t="str">
        <f ca="1"/>
        <v/>
      </c>
      <c r="S65" s="87" t="str">
        <f ca="1"/>
        <v/>
      </c>
      <c r="T65" s="69" t="str">
        <f ca="1"/>
        <v/>
      </c>
      <c r="U65" s="69" t="str">
        <f ca="1"/>
        <v/>
      </c>
      <c r="V65" s="61"/>
      <c r="W65" s="133">
        <v>1</v>
      </c>
      <c r="X65" t="b">
        <f t="shared" si="0"/>
        <v>0</v>
      </c>
    </row>
    <row r="66" spans="1:24" x14ac:dyDescent="0.4">
      <c r="A66" s="5">
        <v>63</v>
      </c>
      <c r="B66" s="5">
        <v>206047712</v>
      </c>
      <c r="C66" s="6" t="s">
        <v>210</v>
      </c>
      <c r="D66" s="5">
        <v>3</v>
      </c>
      <c r="E66" s="6" t="s">
        <v>1160</v>
      </c>
      <c r="F66" s="7">
        <v>13</v>
      </c>
      <c r="G66" s="6" t="s">
        <v>1163</v>
      </c>
      <c r="H66" s="6" t="s">
        <v>1402</v>
      </c>
      <c r="I66" s="115"/>
      <c r="J66" s="115"/>
      <c r="K66" s="124" t="str">
        <f ca="1"/>
        <v/>
      </c>
      <c r="L66" s="77" t="str">
        <f ca="1"/>
        <v/>
      </c>
      <c r="M66" s="68" t="str">
        <f ca="1"/>
        <v/>
      </c>
      <c r="N66" s="74" t="str">
        <f ca="1"/>
        <v/>
      </c>
      <c r="O66" s="69" t="str">
        <f ca="1"/>
        <v/>
      </c>
      <c r="P66" s="86" t="str">
        <f ca="1"/>
        <v/>
      </c>
      <c r="Q66" s="87" t="str">
        <f ca="1"/>
        <v/>
      </c>
      <c r="R66" s="81" t="str">
        <f ca="1"/>
        <v/>
      </c>
      <c r="S66" s="87" t="str">
        <f ca="1"/>
        <v/>
      </c>
      <c r="T66" s="69" t="str">
        <f ca="1"/>
        <v/>
      </c>
      <c r="U66" s="69" t="str">
        <f ca="1"/>
        <v/>
      </c>
      <c r="V66" s="61"/>
      <c r="W66" s="133">
        <v>1</v>
      </c>
      <c r="X66" t="b">
        <f t="shared" si="0"/>
        <v>0</v>
      </c>
    </row>
    <row r="67" spans="1:24" x14ac:dyDescent="0.4">
      <c r="A67" s="5">
        <v>65</v>
      </c>
      <c r="B67" s="5">
        <v>206048533</v>
      </c>
      <c r="C67" s="6" t="s">
        <v>212</v>
      </c>
      <c r="D67" s="5">
        <v>3</v>
      </c>
      <c r="E67" s="6" t="s">
        <v>1160</v>
      </c>
      <c r="F67" s="7">
        <v>13</v>
      </c>
      <c r="G67" s="6" t="s">
        <v>1163</v>
      </c>
      <c r="H67" s="6" t="s">
        <v>1401</v>
      </c>
      <c r="I67" s="115"/>
      <c r="J67" s="115"/>
      <c r="K67" s="124" t="str">
        <f ca="1"/>
        <v/>
      </c>
      <c r="L67" s="77" t="str">
        <f ca="1"/>
        <v/>
      </c>
      <c r="M67" s="68" t="str">
        <f ca="1"/>
        <v/>
      </c>
      <c r="N67" s="74" t="str">
        <f ca="1"/>
        <v/>
      </c>
      <c r="O67" s="69" t="str">
        <f ca="1"/>
        <v/>
      </c>
      <c r="P67" s="86" t="str">
        <f ca="1"/>
        <v/>
      </c>
      <c r="Q67" s="87" t="str">
        <f ca="1"/>
        <v/>
      </c>
      <c r="R67" s="81" t="str">
        <f ca="1"/>
        <v/>
      </c>
      <c r="S67" s="87" t="str">
        <f ca="1"/>
        <v/>
      </c>
      <c r="T67" s="69" t="str">
        <f ca="1"/>
        <v/>
      </c>
      <c r="U67" s="69" t="str">
        <f ca="1"/>
        <v/>
      </c>
      <c r="V67" s="61"/>
      <c r="W67" s="133">
        <v>2</v>
      </c>
      <c r="X67" t="b">
        <f t="shared" ref="X67:X130" si="1">NOT(ISBLANK(I67))</f>
        <v>0</v>
      </c>
    </row>
    <row r="68" spans="1:24" x14ac:dyDescent="0.4">
      <c r="A68" s="5">
        <v>64</v>
      </c>
      <c r="B68" s="5">
        <v>206048533</v>
      </c>
      <c r="C68" s="6" t="s">
        <v>212</v>
      </c>
      <c r="D68" s="5">
        <v>8</v>
      </c>
      <c r="E68" s="6" t="s">
        <v>1258</v>
      </c>
      <c r="F68" s="7">
        <v>49</v>
      </c>
      <c r="G68" s="6" t="s">
        <v>1338</v>
      </c>
      <c r="H68" s="6" t="s">
        <v>1403</v>
      </c>
      <c r="I68" s="115"/>
      <c r="J68" s="115"/>
      <c r="K68" s="124" t="str">
        <f ca="1"/>
        <v/>
      </c>
      <c r="L68" s="77" t="str">
        <f ca="1"/>
        <v/>
      </c>
      <c r="M68" s="68" t="str">
        <f ca="1"/>
        <v/>
      </c>
      <c r="N68" s="74" t="str">
        <f ca="1"/>
        <v/>
      </c>
      <c r="O68" s="69" t="str">
        <f ca="1"/>
        <v/>
      </c>
      <c r="P68" s="86" t="str">
        <f ca="1"/>
        <v/>
      </c>
      <c r="Q68" s="87" t="str">
        <f ca="1"/>
        <v/>
      </c>
      <c r="R68" s="81" t="str">
        <f ca="1"/>
        <v/>
      </c>
      <c r="S68" s="87" t="str">
        <f ca="1"/>
        <v/>
      </c>
      <c r="T68" s="69" t="str">
        <f ca="1"/>
        <v/>
      </c>
      <c r="U68" s="69" t="str">
        <f ca="1"/>
        <v/>
      </c>
      <c r="V68" s="61"/>
      <c r="W68" s="133">
        <v>2</v>
      </c>
      <c r="X68" t="b">
        <f t="shared" si="1"/>
        <v>0</v>
      </c>
    </row>
    <row r="69" spans="1:24" x14ac:dyDescent="0.4">
      <c r="A69" s="5">
        <v>66</v>
      </c>
      <c r="B69" s="5">
        <v>206061795</v>
      </c>
      <c r="C69" s="6" t="s">
        <v>214</v>
      </c>
      <c r="D69" s="5">
        <v>3</v>
      </c>
      <c r="E69" s="6" t="s">
        <v>1160</v>
      </c>
      <c r="F69" s="7">
        <v>13</v>
      </c>
      <c r="G69" s="6" t="s">
        <v>1163</v>
      </c>
      <c r="H69" s="6" t="s">
        <v>1406</v>
      </c>
      <c r="I69" s="115"/>
      <c r="J69" s="115"/>
      <c r="K69" s="124" t="str">
        <f ca="1"/>
        <v/>
      </c>
      <c r="L69" s="77" t="str">
        <f ca="1"/>
        <v/>
      </c>
      <c r="M69" s="68" t="str">
        <f ca="1"/>
        <v/>
      </c>
      <c r="N69" s="74" t="str">
        <f ca="1"/>
        <v/>
      </c>
      <c r="O69" s="69" t="str">
        <f ca="1"/>
        <v/>
      </c>
      <c r="P69" s="86" t="str">
        <f ca="1"/>
        <v/>
      </c>
      <c r="Q69" s="87" t="str">
        <f ca="1"/>
        <v/>
      </c>
      <c r="R69" s="81" t="str">
        <f ca="1"/>
        <v/>
      </c>
      <c r="S69" s="87" t="str">
        <f ca="1"/>
        <v/>
      </c>
      <c r="T69" s="69" t="str">
        <f ca="1"/>
        <v/>
      </c>
      <c r="U69" s="69" t="str">
        <f ca="1"/>
        <v/>
      </c>
      <c r="V69" s="61"/>
      <c r="W69" s="133">
        <v>1</v>
      </c>
      <c r="X69" t="b">
        <f t="shared" si="1"/>
        <v>0</v>
      </c>
    </row>
    <row r="70" spans="1:24" x14ac:dyDescent="0.4">
      <c r="A70" s="5">
        <v>67</v>
      </c>
      <c r="B70" s="5">
        <v>206063383</v>
      </c>
      <c r="C70" s="6" t="s">
        <v>1407</v>
      </c>
      <c r="D70" s="5">
        <v>3</v>
      </c>
      <c r="E70" s="6" t="s">
        <v>1160</v>
      </c>
      <c r="F70" s="7">
        <v>13</v>
      </c>
      <c r="G70" s="6" t="s">
        <v>1163</v>
      </c>
      <c r="H70" s="6" t="s">
        <v>1408</v>
      </c>
      <c r="I70" s="115"/>
      <c r="J70" s="115"/>
      <c r="K70" s="124" t="str">
        <f ca="1"/>
        <v/>
      </c>
      <c r="L70" s="77" t="str">
        <f ca="1"/>
        <v/>
      </c>
      <c r="M70" s="68" t="str">
        <f ca="1"/>
        <v/>
      </c>
      <c r="N70" s="74" t="str">
        <f ca="1"/>
        <v/>
      </c>
      <c r="O70" s="69" t="str">
        <f ca="1"/>
        <v/>
      </c>
      <c r="P70" s="86" t="str">
        <f ca="1"/>
        <v/>
      </c>
      <c r="Q70" s="87" t="str">
        <f ca="1"/>
        <v/>
      </c>
      <c r="R70" s="81" t="str">
        <f ca="1"/>
        <v/>
      </c>
      <c r="S70" s="87" t="str">
        <f ca="1"/>
        <v/>
      </c>
      <c r="T70" s="69" t="str">
        <f ca="1"/>
        <v/>
      </c>
      <c r="U70" s="69" t="str">
        <f ca="1"/>
        <v/>
      </c>
      <c r="V70" s="61"/>
      <c r="W70" s="133">
        <v>1</v>
      </c>
      <c r="X70" t="b">
        <f t="shared" si="1"/>
        <v>0</v>
      </c>
    </row>
    <row r="71" spans="1:24" x14ac:dyDescent="0.4">
      <c r="A71" s="5">
        <v>68</v>
      </c>
      <c r="B71" s="5">
        <v>206089169</v>
      </c>
      <c r="C71" s="6" t="s">
        <v>218</v>
      </c>
      <c r="D71" s="5">
        <v>3</v>
      </c>
      <c r="E71" s="6" t="s">
        <v>1160</v>
      </c>
      <c r="F71" s="7">
        <v>13</v>
      </c>
      <c r="G71" s="6" t="s">
        <v>1163</v>
      </c>
      <c r="H71" s="6" t="s">
        <v>1409</v>
      </c>
      <c r="I71" s="115"/>
      <c r="J71" s="115"/>
      <c r="K71" s="124" t="str">
        <f ca="1"/>
        <v/>
      </c>
      <c r="L71" s="77" t="str">
        <f ca="1"/>
        <v/>
      </c>
      <c r="M71" s="68" t="str">
        <f ca="1"/>
        <v/>
      </c>
      <c r="N71" s="74" t="str">
        <f ca="1"/>
        <v/>
      </c>
      <c r="O71" s="69" t="str">
        <f ca="1"/>
        <v/>
      </c>
      <c r="P71" s="86" t="str">
        <f ca="1"/>
        <v/>
      </c>
      <c r="Q71" s="87" t="str">
        <f ca="1"/>
        <v/>
      </c>
      <c r="R71" s="81" t="str">
        <f ca="1"/>
        <v/>
      </c>
      <c r="S71" s="87" t="str">
        <f ca="1"/>
        <v/>
      </c>
      <c r="T71" s="69" t="str">
        <f ca="1"/>
        <v/>
      </c>
      <c r="U71" s="69" t="str">
        <f ca="1"/>
        <v/>
      </c>
      <c r="V71" s="61"/>
      <c r="W71" s="133">
        <v>1</v>
      </c>
      <c r="X71" t="b">
        <f t="shared" si="1"/>
        <v>0</v>
      </c>
    </row>
    <row r="72" spans="1:24" x14ac:dyDescent="0.4">
      <c r="A72" s="5">
        <v>69</v>
      </c>
      <c r="B72" s="5">
        <v>206111330</v>
      </c>
      <c r="C72" s="6" t="s">
        <v>220</v>
      </c>
      <c r="D72" s="5">
        <v>3</v>
      </c>
      <c r="E72" s="6" t="s">
        <v>1160</v>
      </c>
      <c r="F72" s="7">
        <v>13</v>
      </c>
      <c r="G72" s="6" t="s">
        <v>1163</v>
      </c>
      <c r="H72" s="6" t="s">
        <v>1401</v>
      </c>
      <c r="I72" s="115"/>
      <c r="J72" s="115"/>
      <c r="K72" s="124" t="str">
        <f ca="1"/>
        <v/>
      </c>
      <c r="L72" s="77" t="str">
        <f ca="1"/>
        <v/>
      </c>
      <c r="M72" s="68" t="str">
        <f ca="1"/>
        <v/>
      </c>
      <c r="N72" s="74" t="str">
        <f ca="1"/>
        <v/>
      </c>
      <c r="O72" s="69" t="str">
        <f ca="1"/>
        <v/>
      </c>
      <c r="P72" s="86" t="str">
        <f ca="1"/>
        <v/>
      </c>
      <c r="Q72" s="87" t="str">
        <f ca="1"/>
        <v/>
      </c>
      <c r="R72" s="81" t="str">
        <f ca="1"/>
        <v/>
      </c>
      <c r="S72" s="87" t="str">
        <f ca="1"/>
        <v/>
      </c>
      <c r="T72" s="69" t="str">
        <f ca="1"/>
        <v/>
      </c>
      <c r="U72" s="69" t="str">
        <f ca="1"/>
        <v/>
      </c>
      <c r="V72" s="61"/>
      <c r="W72" s="133">
        <v>1</v>
      </c>
      <c r="X72" t="b">
        <f t="shared" si="1"/>
        <v>0</v>
      </c>
    </row>
    <row r="73" spans="1:24" x14ac:dyDescent="0.4">
      <c r="A73" s="5">
        <v>70</v>
      </c>
      <c r="B73" s="5">
        <v>206120730</v>
      </c>
      <c r="C73" s="6" t="s">
        <v>222</v>
      </c>
      <c r="D73" s="5">
        <v>3</v>
      </c>
      <c r="E73" s="6" t="s">
        <v>1160</v>
      </c>
      <c r="F73" s="7">
        <v>13</v>
      </c>
      <c r="G73" s="6" t="s">
        <v>1163</v>
      </c>
      <c r="H73" s="6" t="s">
        <v>1410</v>
      </c>
      <c r="I73" s="115"/>
      <c r="J73" s="115"/>
      <c r="K73" s="124" t="str">
        <f ca="1"/>
        <v/>
      </c>
      <c r="L73" s="77" t="str">
        <f ca="1"/>
        <v/>
      </c>
      <c r="M73" s="68" t="str">
        <f ca="1"/>
        <v/>
      </c>
      <c r="N73" s="74" t="str">
        <f ca="1"/>
        <v/>
      </c>
      <c r="O73" s="69" t="str">
        <f ca="1"/>
        <v/>
      </c>
      <c r="P73" s="86" t="str">
        <f ca="1"/>
        <v/>
      </c>
      <c r="Q73" s="87" t="str">
        <f ca="1"/>
        <v/>
      </c>
      <c r="R73" s="81" t="str">
        <f ca="1"/>
        <v/>
      </c>
      <c r="S73" s="87" t="str">
        <f ca="1"/>
        <v/>
      </c>
      <c r="T73" s="69" t="str">
        <f ca="1"/>
        <v/>
      </c>
      <c r="U73" s="69" t="str">
        <f ca="1"/>
        <v/>
      </c>
      <c r="V73" s="61"/>
      <c r="W73" s="133">
        <v>1</v>
      </c>
      <c r="X73" t="b">
        <f t="shared" si="1"/>
        <v>0</v>
      </c>
    </row>
    <row r="74" spans="1:24" x14ac:dyDescent="0.4">
      <c r="A74" s="5">
        <v>71</v>
      </c>
      <c r="B74" s="5">
        <v>206335367</v>
      </c>
      <c r="C74" s="6" t="s">
        <v>228</v>
      </c>
      <c r="D74" s="5">
        <v>3</v>
      </c>
      <c r="E74" s="6" t="s">
        <v>1160</v>
      </c>
      <c r="F74" s="7">
        <v>14</v>
      </c>
      <c r="G74" s="6" t="s">
        <v>1285</v>
      </c>
      <c r="H74" s="6" t="s">
        <v>1417</v>
      </c>
      <c r="I74" s="115"/>
      <c r="J74" s="115"/>
      <c r="K74" s="124" t="str">
        <f ca="1"/>
        <v/>
      </c>
      <c r="L74" s="77" t="str">
        <f ca="1"/>
        <v/>
      </c>
      <c r="M74" s="68" t="str">
        <f ca="1"/>
        <v/>
      </c>
      <c r="N74" s="74" t="str">
        <f ca="1"/>
        <v/>
      </c>
      <c r="O74" s="69" t="str">
        <f ca="1"/>
        <v/>
      </c>
      <c r="P74" s="86" t="str">
        <f ca="1"/>
        <v/>
      </c>
      <c r="Q74" s="87" t="str">
        <f ca="1"/>
        <v/>
      </c>
      <c r="R74" s="81" t="str">
        <f ca="1"/>
        <v/>
      </c>
      <c r="S74" s="87" t="str">
        <f ca="1"/>
        <v/>
      </c>
      <c r="T74" s="69" t="str">
        <f ca="1"/>
        <v/>
      </c>
      <c r="U74" s="69" t="str">
        <f ca="1"/>
        <v/>
      </c>
      <c r="V74" s="61"/>
      <c r="W74" s="133">
        <v>1</v>
      </c>
      <c r="X74" t="b">
        <f t="shared" si="1"/>
        <v>0</v>
      </c>
    </row>
    <row r="75" spans="1:24" x14ac:dyDescent="0.4">
      <c r="A75" s="5">
        <v>374</v>
      </c>
      <c r="B75" s="5">
        <v>211327161</v>
      </c>
      <c r="C75" s="6" t="s">
        <v>1437</v>
      </c>
      <c r="D75" s="5">
        <v>3</v>
      </c>
      <c r="E75" s="6" t="s">
        <v>1160</v>
      </c>
      <c r="F75" s="7">
        <v>11</v>
      </c>
      <c r="G75" s="6" t="s">
        <v>1183</v>
      </c>
      <c r="H75" s="6" t="s">
        <v>1438</v>
      </c>
      <c r="I75" s="115"/>
      <c r="J75" s="115"/>
      <c r="K75" s="124" t="str">
        <f ca="1"/>
        <v/>
      </c>
      <c r="L75" s="77" t="str">
        <f ca="1"/>
        <v/>
      </c>
      <c r="M75" s="68" t="str">
        <f ca="1"/>
        <v/>
      </c>
      <c r="N75" s="74" t="str">
        <f ca="1"/>
        <v/>
      </c>
      <c r="O75" s="69" t="str">
        <f ca="1"/>
        <v/>
      </c>
      <c r="P75" s="86" t="str">
        <f ca="1"/>
        <v/>
      </c>
      <c r="Q75" s="87" t="str">
        <f ca="1"/>
        <v/>
      </c>
      <c r="R75" s="81" t="str">
        <f ca="1"/>
        <v/>
      </c>
      <c r="S75" s="87" t="str">
        <f ca="1"/>
        <v/>
      </c>
      <c r="T75" s="69" t="str">
        <f ca="1"/>
        <v/>
      </c>
      <c r="U75" s="69" t="str">
        <f ca="1"/>
        <v/>
      </c>
      <c r="V75" s="61"/>
      <c r="W75" s="133">
        <v>1</v>
      </c>
      <c r="X75" t="b">
        <f t="shared" si="1"/>
        <v>0</v>
      </c>
    </row>
    <row r="76" spans="1:24" x14ac:dyDescent="0.4">
      <c r="A76" s="5">
        <v>74</v>
      </c>
      <c r="B76" s="5">
        <v>211328703</v>
      </c>
      <c r="C76" s="6" t="s">
        <v>247</v>
      </c>
      <c r="D76" s="5">
        <v>3</v>
      </c>
      <c r="E76" s="6" t="s">
        <v>1160</v>
      </c>
      <c r="F76" s="7">
        <v>11</v>
      </c>
      <c r="G76" s="6" t="s">
        <v>1183</v>
      </c>
      <c r="H76" s="6" t="s">
        <v>1442</v>
      </c>
      <c r="I76" s="115"/>
      <c r="J76" s="115"/>
      <c r="K76" s="124" t="str">
        <f ca="1"/>
        <v/>
      </c>
      <c r="L76" s="77" t="str">
        <f ca="1"/>
        <v/>
      </c>
      <c r="M76" s="68" t="str">
        <f ca="1"/>
        <v/>
      </c>
      <c r="N76" s="74" t="str">
        <f ca="1"/>
        <v/>
      </c>
      <c r="O76" s="69" t="str">
        <f ca="1"/>
        <v/>
      </c>
      <c r="P76" s="86" t="str">
        <f ca="1"/>
        <v/>
      </c>
      <c r="Q76" s="87" t="str">
        <f ca="1"/>
        <v/>
      </c>
      <c r="R76" s="81" t="str">
        <f ca="1"/>
        <v/>
      </c>
      <c r="S76" s="87" t="str">
        <f ca="1"/>
        <v/>
      </c>
      <c r="T76" s="69" t="str">
        <f ca="1"/>
        <v/>
      </c>
      <c r="U76" s="69" t="str">
        <f ca="1"/>
        <v/>
      </c>
      <c r="V76" s="61"/>
      <c r="W76" s="133">
        <v>2</v>
      </c>
      <c r="X76" t="b">
        <f t="shared" si="1"/>
        <v>0</v>
      </c>
    </row>
    <row r="77" spans="1:24" x14ac:dyDescent="0.4">
      <c r="A77" s="5">
        <v>73</v>
      </c>
      <c r="B77" s="5">
        <v>211328703</v>
      </c>
      <c r="C77" s="6" t="s">
        <v>246</v>
      </c>
      <c r="D77" s="5">
        <v>3</v>
      </c>
      <c r="E77" s="6" t="s">
        <v>1160</v>
      </c>
      <c r="F77" s="7">
        <v>16</v>
      </c>
      <c r="G77" s="6" t="s">
        <v>1166</v>
      </c>
      <c r="H77" s="6" t="s">
        <v>1441</v>
      </c>
      <c r="I77" s="115"/>
      <c r="J77" s="115"/>
      <c r="K77" s="124" t="str">
        <f ca="1"/>
        <v/>
      </c>
      <c r="L77" s="77" t="str">
        <f ca="1"/>
        <v/>
      </c>
      <c r="M77" s="68" t="str">
        <f ca="1"/>
        <v/>
      </c>
      <c r="N77" s="74" t="str">
        <f ca="1"/>
        <v/>
      </c>
      <c r="O77" s="69" t="str">
        <f ca="1"/>
        <v/>
      </c>
      <c r="P77" s="86" t="str">
        <f ca="1"/>
        <v/>
      </c>
      <c r="Q77" s="87" t="str">
        <f ca="1"/>
        <v/>
      </c>
      <c r="R77" s="81" t="str">
        <f ca="1"/>
        <v/>
      </c>
      <c r="S77" s="87" t="str">
        <f ca="1"/>
        <v/>
      </c>
      <c r="T77" s="69" t="str">
        <f ca="1"/>
        <v/>
      </c>
      <c r="U77" s="69" t="str">
        <f ca="1"/>
        <v/>
      </c>
      <c r="V77" s="61"/>
      <c r="W77" s="133">
        <v>2</v>
      </c>
      <c r="X77" t="b">
        <f t="shared" si="1"/>
        <v>0</v>
      </c>
    </row>
    <row r="78" spans="1:24" x14ac:dyDescent="0.4">
      <c r="A78" s="5">
        <v>75</v>
      </c>
      <c r="B78" s="5">
        <v>211357663</v>
      </c>
      <c r="C78" s="6" t="s">
        <v>256</v>
      </c>
      <c r="D78" s="5">
        <v>4</v>
      </c>
      <c r="E78" s="6" t="s">
        <v>1452</v>
      </c>
      <c r="F78" s="7">
        <v>27</v>
      </c>
      <c r="G78" s="6" t="s">
        <v>1453</v>
      </c>
      <c r="H78" s="6" t="s">
        <v>1454</v>
      </c>
      <c r="I78" s="115"/>
      <c r="J78" s="115"/>
      <c r="K78" s="124" t="str">
        <f ca="1"/>
        <v/>
      </c>
      <c r="L78" s="77" t="str">
        <f ca="1"/>
        <v/>
      </c>
      <c r="M78" s="68" t="str">
        <f ca="1"/>
        <v/>
      </c>
      <c r="N78" s="74" t="str">
        <f ca="1"/>
        <v/>
      </c>
      <c r="O78" s="69" t="str">
        <f ca="1"/>
        <v/>
      </c>
      <c r="P78" s="86" t="str">
        <f ca="1"/>
        <v/>
      </c>
      <c r="Q78" s="87" t="str">
        <f ca="1"/>
        <v/>
      </c>
      <c r="R78" s="81" t="str">
        <f ca="1"/>
        <v/>
      </c>
      <c r="S78" s="87" t="str">
        <f ca="1"/>
        <v/>
      </c>
      <c r="T78" s="69" t="str">
        <f ca="1"/>
        <v/>
      </c>
      <c r="U78" s="69" t="str">
        <f ca="1"/>
        <v/>
      </c>
      <c r="V78" s="61"/>
      <c r="W78" s="133">
        <v>5</v>
      </c>
      <c r="X78" t="b">
        <f t="shared" si="1"/>
        <v>0</v>
      </c>
    </row>
    <row r="79" spans="1:24" x14ac:dyDescent="0.4">
      <c r="A79" s="5">
        <v>79</v>
      </c>
      <c r="B79" s="5">
        <v>211357663</v>
      </c>
      <c r="C79" s="6" t="s">
        <v>257</v>
      </c>
      <c r="D79" s="5">
        <v>5</v>
      </c>
      <c r="E79" s="6" t="s">
        <v>1367</v>
      </c>
      <c r="F79" s="7">
        <v>35</v>
      </c>
      <c r="G79" s="6" t="s">
        <v>1456</v>
      </c>
      <c r="H79" s="6" t="s">
        <v>1457</v>
      </c>
      <c r="I79" s="115"/>
      <c r="J79" s="115"/>
      <c r="K79" s="124" t="str">
        <f ca="1"/>
        <v/>
      </c>
      <c r="L79" s="77" t="str">
        <f ca="1"/>
        <v/>
      </c>
      <c r="M79" s="68" t="str">
        <f ca="1"/>
        <v/>
      </c>
      <c r="N79" s="74" t="str">
        <f ca="1"/>
        <v/>
      </c>
      <c r="O79" s="69" t="str">
        <f ca="1"/>
        <v/>
      </c>
      <c r="P79" s="86" t="str">
        <f ca="1"/>
        <v/>
      </c>
      <c r="Q79" s="87" t="str">
        <f ca="1"/>
        <v/>
      </c>
      <c r="R79" s="81" t="str">
        <f ca="1"/>
        <v/>
      </c>
      <c r="S79" s="87" t="str">
        <f ca="1"/>
        <v/>
      </c>
      <c r="T79" s="69" t="str">
        <f ca="1"/>
        <v/>
      </c>
      <c r="U79" s="69" t="str">
        <f ca="1"/>
        <v/>
      </c>
      <c r="V79" s="61"/>
      <c r="W79" s="133">
        <v>5</v>
      </c>
      <c r="X79" t="b">
        <f t="shared" si="1"/>
        <v>0</v>
      </c>
    </row>
    <row r="80" spans="1:24" x14ac:dyDescent="0.4">
      <c r="A80" s="5">
        <v>77</v>
      </c>
      <c r="B80" s="5">
        <v>211357663</v>
      </c>
      <c r="C80" s="6" t="s">
        <v>257</v>
      </c>
      <c r="D80" s="5">
        <v>3</v>
      </c>
      <c r="E80" s="6" t="s">
        <v>1160</v>
      </c>
      <c r="F80" s="7">
        <v>11</v>
      </c>
      <c r="G80" s="6" t="s">
        <v>1183</v>
      </c>
      <c r="H80" s="6" t="s">
        <v>1455</v>
      </c>
      <c r="I80" s="115"/>
      <c r="J80" s="115"/>
      <c r="K80" s="124" t="str">
        <f ca="1"/>
        <v/>
      </c>
      <c r="L80" s="77" t="str">
        <f ca="1"/>
        <v/>
      </c>
      <c r="M80" s="68" t="str">
        <f ca="1"/>
        <v/>
      </c>
      <c r="N80" s="74" t="str">
        <f ca="1"/>
        <v/>
      </c>
      <c r="O80" s="69" t="str">
        <f ca="1"/>
        <v/>
      </c>
      <c r="P80" s="86" t="str">
        <f ca="1"/>
        <v/>
      </c>
      <c r="Q80" s="87" t="str">
        <f ca="1"/>
        <v/>
      </c>
      <c r="R80" s="81" t="str">
        <f ca="1"/>
        <v/>
      </c>
      <c r="S80" s="87" t="str">
        <f ca="1"/>
        <v/>
      </c>
      <c r="T80" s="69" t="str">
        <f ca="1"/>
        <v/>
      </c>
      <c r="U80" s="69" t="str">
        <f ca="1"/>
        <v/>
      </c>
      <c r="V80" s="61"/>
      <c r="W80" s="133">
        <v>5</v>
      </c>
      <c r="X80" t="b">
        <f t="shared" si="1"/>
        <v>0</v>
      </c>
    </row>
    <row r="81" spans="1:24" x14ac:dyDescent="0.4">
      <c r="A81" s="5">
        <v>78</v>
      </c>
      <c r="B81" s="5">
        <v>211357663</v>
      </c>
      <c r="C81" s="6" t="s">
        <v>257</v>
      </c>
      <c r="D81" s="5">
        <v>8</v>
      </c>
      <c r="E81" s="6" t="s">
        <v>1258</v>
      </c>
      <c r="F81" s="7">
        <v>49</v>
      </c>
      <c r="G81" s="6" t="s">
        <v>1338</v>
      </c>
      <c r="H81" s="6" t="s">
        <v>1458</v>
      </c>
      <c r="I81" s="115"/>
      <c r="J81" s="115"/>
      <c r="K81" s="124" t="str">
        <f ca="1"/>
        <v/>
      </c>
      <c r="L81" s="77" t="str">
        <f ca="1"/>
        <v/>
      </c>
      <c r="M81" s="68" t="str">
        <f ca="1"/>
        <v/>
      </c>
      <c r="N81" s="74" t="str">
        <f ca="1"/>
        <v/>
      </c>
      <c r="O81" s="69" t="str">
        <f ca="1"/>
        <v/>
      </c>
      <c r="P81" s="86" t="str">
        <f ca="1"/>
        <v/>
      </c>
      <c r="Q81" s="87" t="str">
        <f ca="1"/>
        <v/>
      </c>
      <c r="R81" s="81" t="str">
        <f ca="1"/>
        <v/>
      </c>
      <c r="S81" s="87" t="str">
        <f ca="1"/>
        <v/>
      </c>
      <c r="T81" s="69" t="str">
        <f ca="1"/>
        <v/>
      </c>
      <c r="U81" s="69" t="str">
        <f ca="1"/>
        <v/>
      </c>
      <c r="V81" s="61"/>
      <c r="W81" s="133">
        <v>5</v>
      </c>
      <c r="X81" t="b">
        <f t="shared" si="1"/>
        <v>0</v>
      </c>
    </row>
    <row r="82" spans="1:24" x14ac:dyDescent="0.4">
      <c r="A82" s="5">
        <v>76</v>
      </c>
      <c r="B82" s="5">
        <v>211357663</v>
      </c>
      <c r="C82" s="6" t="s">
        <v>257</v>
      </c>
      <c r="D82" s="5">
        <v>11</v>
      </c>
      <c r="E82" s="6" t="s">
        <v>1372</v>
      </c>
      <c r="F82" s="7">
        <v>70</v>
      </c>
      <c r="G82" s="6" t="s">
        <v>1459</v>
      </c>
      <c r="H82" s="6" t="s">
        <v>1460</v>
      </c>
      <c r="I82" s="115"/>
      <c r="J82" s="115"/>
      <c r="K82" s="124" t="str">
        <f ca="1"/>
        <v/>
      </c>
      <c r="L82" s="77" t="str">
        <f ca="1"/>
        <v/>
      </c>
      <c r="M82" s="68" t="str">
        <f ca="1"/>
        <v/>
      </c>
      <c r="N82" s="74" t="str">
        <f ca="1"/>
        <v/>
      </c>
      <c r="O82" s="69" t="str">
        <f ca="1"/>
        <v/>
      </c>
      <c r="P82" s="86" t="str">
        <f ca="1"/>
        <v/>
      </c>
      <c r="Q82" s="87" t="str">
        <f ca="1"/>
        <v/>
      </c>
      <c r="R82" s="81" t="str">
        <f ca="1"/>
        <v/>
      </c>
      <c r="S82" s="87" t="str">
        <f ca="1"/>
        <v/>
      </c>
      <c r="T82" s="69" t="str">
        <f ca="1"/>
        <v/>
      </c>
      <c r="U82" s="69" t="str">
        <f ca="1"/>
        <v/>
      </c>
      <c r="V82" s="61"/>
      <c r="W82" s="133">
        <v>5</v>
      </c>
      <c r="X82" t="b">
        <f t="shared" si="1"/>
        <v>0</v>
      </c>
    </row>
    <row r="83" spans="1:24" x14ac:dyDescent="0.4">
      <c r="A83" s="5">
        <v>80</v>
      </c>
      <c r="B83" s="5">
        <v>211381994</v>
      </c>
      <c r="C83" s="6" t="s">
        <v>261</v>
      </c>
      <c r="D83" s="5">
        <v>3</v>
      </c>
      <c r="E83" s="6" t="s">
        <v>1160</v>
      </c>
      <c r="F83" s="7">
        <v>17</v>
      </c>
      <c r="G83" s="6" t="s">
        <v>1246</v>
      </c>
      <c r="H83" s="6" t="s">
        <v>1464</v>
      </c>
      <c r="I83" s="115"/>
      <c r="J83" s="115"/>
      <c r="K83" s="124" t="str">
        <f ca="1"/>
        <v/>
      </c>
      <c r="L83" s="77" t="str">
        <f ca="1"/>
        <v/>
      </c>
      <c r="M83" s="68" t="str">
        <f ca="1"/>
        <v/>
      </c>
      <c r="N83" s="74" t="str">
        <f ca="1"/>
        <v/>
      </c>
      <c r="O83" s="69" t="str">
        <f ca="1"/>
        <v/>
      </c>
      <c r="P83" s="86" t="str">
        <f ca="1"/>
        <v/>
      </c>
      <c r="Q83" s="87" t="str">
        <f ca="1"/>
        <v/>
      </c>
      <c r="R83" s="81" t="str">
        <f ca="1"/>
        <v/>
      </c>
      <c r="S83" s="87" t="str">
        <f ca="1"/>
        <v/>
      </c>
      <c r="T83" s="69" t="str">
        <f ca="1"/>
        <v/>
      </c>
      <c r="U83" s="69" t="str">
        <f ca="1"/>
        <v/>
      </c>
      <c r="V83" s="61"/>
      <c r="W83" s="133">
        <v>1</v>
      </c>
      <c r="X83" t="b">
        <f t="shared" si="1"/>
        <v>0</v>
      </c>
    </row>
    <row r="84" spans="1:24" x14ac:dyDescent="0.4">
      <c r="A84" s="5">
        <v>81</v>
      </c>
      <c r="B84" s="5">
        <v>211385767</v>
      </c>
      <c r="C84" s="6" t="s">
        <v>263</v>
      </c>
      <c r="D84" s="5">
        <v>3</v>
      </c>
      <c r="E84" s="6" t="s">
        <v>1160</v>
      </c>
      <c r="F84" s="7">
        <v>13</v>
      </c>
      <c r="G84" s="6" t="s">
        <v>1163</v>
      </c>
      <c r="H84" s="6" t="s">
        <v>1465</v>
      </c>
      <c r="I84" s="115"/>
      <c r="J84" s="115"/>
      <c r="K84" s="124" t="str">
        <f ca="1"/>
        <v/>
      </c>
      <c r="L84" s="77" t="str">
        <f ca="1"/>
        <v/>
      </c>
      <c r="M84" s="68" t="str">
        <f ca="1"/>
        <v/>
      </c>
      <c r="N84" s="74" t="str">
        <f ca="1"/>
        <v/>
      </c>
      <c r="O84" s="69" t="str">
        <f ca="1"/>
        <v/>
      </c>
      <c r="P84" s="86" t="str">
        <f ca="1"/>
        <v/>
      </c>
      <c r="Q84" s="87" t="str">
        <f ca="1"/>
        <v/>
      </c>
      <c r="R84" s="81" t="str">
        <f ca="1"/>
        <v/>
      </c>
      <c r="S84" s="87" t="str">
        <f ca="1"/>
        <v/>
      </c>
      <c r="T84" s="69" t="str">
        <f ca="1"/>
        <v/>
      </c>
      <c r="U84" s="69" t="str">
        <f ca="1"/>
        <v/>
      </c>
      <c r="V84" s="61"/>
      <c r="W84" s="133">
        <v>1</v>
      </c>
      <c r="X84" t="b">
        <f t="shared" si="1"/>
        <v>0</v>
      </c>
    </row>
    <row r="85" spans="1:24" x14ac:dyDescent="0.4">
      <c r="A85" s="5">
        <v>82</v>
      </c>
      <c r="B85" s="5">
        <v>211397335</v>
      </c>
      <c r="C85" s="6" t="s">
        <v>267</v>
      </c>
      <c r="D85" s="5">
        <v>3</v>
      </c>
      <c r="E85" s="6" t="s">
        <v>1160</v>
      </c>
      <c r="F85" s="7">
        <v>17</v>
      </c>
      <c r="G85" s="6" t="s">
        <v>1246</v>
      </c>
      <c r="H85" s="6" t="s">
        <v>1469</v>
      </c>
      <c r="I85" s="115"/>
      <c r="J85" s="115"/>
      <c r="K85" s="124" t="str">
        <f ca="1"/>
        <v/>
      </c>
      <c r="L85" s="77" t="str">
        <f ca="1"/>
        <v/>
      </c>
      <c r="M85" s="68" t="str">
        <f ca="1"/>
        <v/>
      </c>
      <c r="N85" s="74" t="str">
        <f ca="1"/>
        <v/>
      </c>
      <c r="O85" s="69" t="str">
        <f ca="1"/>
        <v/>
      </c>
      <c r="P85" s="86" t="str">
        <f ca="1"/>
        <v/>
      </c>
      <c r="Q85" s="87" t="str">
        <f ca="1"/>
        <v/>
      </c>
      <c r="R85" s="81" t="str">
        <f ca="1"/>
        <v/>
      </c>
      <c r="S85" s="87" t="str">
        <f ca="1"/>
        <v/>
      </c>
      <c r="T85" s="69" t="str">
        <f ca="1"/>
        <v/>
      </c>
      <c r="U85" s="69" t="str">
        <f ca="1"/>
        <v/>
      </c>
      <c r="V85" s="61"/>
      <c r="W85" s="133">
        <v>1</v>
      </c>
      <c r="X85" t="b">
        <f t="shared" si="1"/>
        <v>0</v>
      </c>
    </row>
    <row r="86" spans="1:24" x14ac:dyDescent="0.4">
      <c r="A86" s="5">
        <v>83</v>
      </c>
      <c r="B86" s="5">
        <v>212002580</v>
      </c>
      <c r="C86" s="6" t="s">
        <v>269</v>
      </c>
      <c r="D86" s="5">
        <v>11</v>
      </c>
      <c r="E86" s="6" t="s">
        <v>1372</v>
      </c>
      <c r="F86" s="7">
        <v>70</v>
      </c>
      <c r="G86" s="6" t="s">
        <v>1459</v>
      </c>
      <c r="H86" s="6" t="s">
        <v>1479</v>
      </c>
      <c r="I86" s="115"/>
      <c r="J86" s="115"/>
      <c r="K86" s="124" t="str">
        <f ca="1"/>
        <v/>
      </c>
      <c r="L86" s="77" t="str">
        <f ca="1"/>
        <v/>
      </c>
      <c r="M86" s="68" t="str">
        <f ca="1"/>
        <v/>
      </c>
      <c r="N86" s="74" t="str">
        <f ca="1"/>
        <v/>
      </c>
      <c r="O86" s="69" t="str">
        <f ca="1"/>
        <v/>
      </c>
      <c r="P86" s="86" t="str">
        <f ca="1"/>
        <v/>
      </c>
      <c r="Q86" s="87" t="str">
        <f ca="1"/>
        <v/>
      </c>
      <c r="R86" s="81" t="str">
        <f ca="1"/>
        <v/>
      </c>
      <c r="S86" s="87" t="str">
        <f ca="1"/>
        <v/>
      </c>
      <c r="T86" s="69" t="str">
        <f ca="1"/>
        <v/>
      </c>
      <c r="U86" s="69" t="str">
        <f ca="1"/>
        <v/>
      </c>
      <c r="V86" s="61"/>
      <c r="W86" s="133">
        <v>7</v>
      </c>
      <c r="X86" t="b">
        <f t="shared" si="1"/>
        <v>0</v>
      </c>
    </row>
    <row r="87" spans="1:24" x14ac:dyDescent="0.4">
      <c r="A87" s="5">
        <v>84</v>
      </c>
      <c r="B87" s="5">
        <v>212002580</v>
      </c>
      <c r="C87" s="6" t="s">
        <v>269</v>
      </c>
      <c r="D87" s="5">
        <v>5</v>
      </c>
      <c r="E87" s="6" t="s">
        <v>1367</v>
      </c>
      <c r="F87" s="7">
        <v>35</v>
      </c>
      <c r="G87" s="6" t="s">
        <v>1456</v>
      </c>
      <c r="H87" s="6" t="s">
        <v>1474</v>
      </c>
      <c r="I87" s="115"/>
      <c r="J87" s="115"/>
      <c r="K87" s="124" t="str">
        <f ca="1"/>
        <v/>
      </c>
      <c r="L87" s="77" t="str">
        <f ca="1"/>
        <v/>
      </c>
      <c r="M87" s="68" t="str">
        <f ca="1"/>
        <v/>
      </c>
      <c r="N87" s="74" t="str">
        <f ca="1"/>
        <v/>
      </c>
      <c r="O87" s="69" t="str">
        <f ca="1"/>
        <v/>
      </c>
      <c r="P87" s="86" t="str">
        <f ca="1"/>
        <v/>
      </c>
      <c r="Q87" s="87" t="str">
        <f ca="1"/>
        <v/>
      </c>
      <c r="R87" s="81" t="str">
        <f ca="1"/>
        <v/>
      </c>
      <c r="S87" s="87" t="str">
        <f ca="1"/>
        <v/>
      </c>
      <c r="T87" s="69" t="str">
        <f ca="1"/>
        <v/>
      </c>
      <c r="U87" s="69" t="str">
        <f ca="1"/>
        <v/>
      </c>
      <c r="V87" s="61"/>
      <c r="W87" s="133">
        <v>7</v>
      </c>
      <c r="X87" t="b">
        <f t="shared" si="1"/>
        <v>0</v>
      </c>
    </row>
    <row r="88" spans="1:24" x14ac:dyDescent="0.4">
      <c r="A88" s="5">
        <v>85</v>
      </c>
      <c r="B88" s="5">
        <v>212002580</v>
      </c>
      <c r="C88" s="6" t="s">
        <v>269</v>
      </c>
      <c r="D88" s="5">
        <v>10</v>
      </c>
      <c r="E88" s="6" t="s">
        <v>1196</v>
      </c>
      <c r="F88" s="7">
        <v>67</v>
      </c>
      <c r="G88" s="6" t="s">
        <v>1197</v>
      </c>
      <c r="H88" s="6" t="s">
        <v>1475</v>
      </c>
      <c r="I88" s="115"/>
      <c r="J88" s="115"/>
      <c r="K88" s="124" t="str">
        <f ca="1"/>
        <v/>
      </c>
      <c r="L88" s="77" t="str">
        <f ca="1"/>
        <v/>
      </c>
      <c r="M88" s="68" t="str">
        <f ca="1"/>
        <v/>
      </c>
      <c r="N88" s="74" t="str">
        <f ca="1"/>
        <v/>
      </c>
      <c r="O88" s="69" t="str">
        <f ca="1"/>
        <v/>
      </c>
      <c r="P88" s="86" t="str">
        <f ca="1"/>
        <v/>
      </c>
      <c r="Q88" s="87" t="str">
        <f ca="1"/>
        <v/>
      </c>
      <c r="R88" s="81" t="str">
        <f ca="1"/>
        <v/>
      </c>
      <c r="S88" s="87" t="str">
        <f ca="1"/>
        <v/>
      </c>
      <c r="T88" s="69" t="str">
        <f ca="1"/>
        <v/>
      </c>
      <c r="U88" s="69" t="str">
        <f ca="1"/>
        <v/>
      </c>
      <c r="V88" s="61"/>
      <c r="W88" s="133">
        <v>7</v>
      </c>
      <c r="X88" t="b">
        <f t="shared" si="1"/>
        <v>0</v>
      </c>
    </row>
    <row r="89" spans="1:24" x14ac:dyDescent="0.4">
      <c r="A89" s="5">
        <v>88</v>
      </c>
      <c r="B89" s="5">
        <v>212002580</v>
      </c>
      <c r="C89" s="6" t="s">
        <v>269</v>
      </c>
      <c r="D89" s="5">
        <v>3</v>
      </c>
      <c r="E89" s="6" t="s">
        <v>1160</v>
      </c>
      <c r="F89" s="7">
        <v>18</v>
      </c>
      <c r="G89" s="6" t="s">
        <v>1253</v>
      </c>
      <c r="H89" s="6" t="s">
        <v>1472</v>
      </c>
      <c r="I89" s="115"/>
      <c r="J89" s="115"/>
      <c r="K89" s="124" t="str">
        <f ca="1"/>
        <v/>
      </c>
      <c r="L89" s="77" t="str">
        <f ca="1"/>
        <v/>
      </c>
      <c r="M89" s="68" t="str">
        <f ca="1"/>
        <v/>
      </c>
      <c r="N89" s="74" t="str">
        <f ca="1"/>
        <v/>
      </c>
      <c r="O89" s="69" t="str">
        <f ca="1"/>
        <v/>
      </c>
      <c r="P89" s="86" t="str">
        <f ca="1"/>
        <v/>
      </c>
      <c r="Q89" s="87" t="str">
        <f ca="1"/>
        <v/>
      </c>
      <c r="R89" s="81" t="str">
        <f ca="1"/>
        <v/>
      </c>
      <c r="S89" s="87" t="str">
        <f ca="1"/>
        <v/>
      </c>
      <c r="T89" s="69" t="str">
        <f ca="1"/>
        <v/>
      </c>
      <c r="U89" s="69" t="str">
        <f ca="1"/>
        <v/>
      </c>
      <c r="V89" s="61"/>
      <c r="W89" s="133">
        <v>7</v>
      </c>
      <c r="X89" t="b">
        <f t="shared" si="1"/>
        <v>0</v>
      </c>
    </row>
    <row r="90" spans="1:24" x14ac:dyDescent="0.4">
      <c r="A90" s="5">
        <v>89</v>
      </c>
      <c r="B90" s="5">
        <v>212002580</v>
      </c>
      <c r="C90" s="6" t="s">
        <v>269</v>
      </c>
      <c r="D90" s="5">
        <v>3</v>
      </c>
      <c r="E90" s="6" t="s">
        <v>1160</v>
      </c>
      <c r="F90" s="7">
        <v>18</v>
      </c>
      <c r="G90" s="6" t="s">
        <v>1253</v>
      </c>
      <c r="H90" s="6" t="s">
        <v>1473</v>
      </c>
      <c r="I90" s="115"/>
      <c r="J90" s="115"/>
      <c r="K90" s="124" t="str">
        <f ca="1"/>
        <v/>
      </c>
      <c r="L90" s="77" t="str">
        <f ca="1"/>
        <v/>
      </c>
      <c r="M90" s="68" t="str">
        <f ca="1"/>
        <v/>
      </c>
      <c r="N90" s="74" t="str">
        <f ca="1"/>
        <v/>
      </c>
      <c r="O90" s="69" t="str">
        <f ca="1"/>
        <v/>
      </c>
      <c r="P90" s="86" t="str">
        <f ca="1"/>
        <v/>
      </c>
      <c r="Q90" s="87" t="str">
        <f ca="1"/>
        <v/>
      </c>
      <c r="R90" s="81" t="str">
        <f ca="1"/>
        <v/>
      </c>
      <c r="S90" s="87" t="str">
        <f ca="1"/>
        <v/>
      </c>
      <c r="T90" s="69" t="str">
        <f ca="1"/>
        <v/>
      </c>
      <c r="U90" s="69" t="str">
        <f ca="1"/>
        <v/>
      </c>
      <c r="V90" s="61"/>
      <c r="W90" s="133">
        <v>7</v>
      </c>
      <c r="X90" t="b">
        <f t="shared" si="1"/>
        <v>0</v>
      </c>
    </row>
    <row r="91" spans="1:24" x14ac:dyDescent="0.4">
      <c r="A91" s="5">
        <v>86</v>
      </c>
      <c r="B91" s="5">
        <v>212002580</v>
      </c>
      <c r="C91" s="6" t="s">
        <v>269</v>
      </c>
      <c r="D91" s="5">
        <v>10</v>
      </c>
      <c r="E91" s="6" t="s">
        <v>1196</v>
      </c>
      <c r="F91" s="7">
        <v>68</v>
      </c>
      <c r="G91" s="6" t="s">
        <v>1477</v>
      </c>
      <c r="H91" s="6" t="s">
        <v>1478</v>
      </c>
      <c r="I91" s="115"/>
      <c r="J91" s="115"/>
      <c r="K91" s="124" t="str">
        <f ca="1"/>
        <v/>
      </c>
      <c r="L91" s="77" t="str">
        <f ca="1"/>
        <v/>
      </c>
      <c r="M91" s="68" t="str">
        <f ca="1"/>
        <v/>
      </c>
      <c r="N91" s="74" t="str">
        <f ca="1"/>
        <v/>
      </c>
      <c r="O91" s="69" t="str">
        <f ca="1"/>
        <v/>
      </c>
      <c r="P91" s="86" t="str">
        <f ca="1"/>
        <v/>
      </c>
      <c r="Q91" s="87" t="str">
        <f ca="1"/>
        <v/>
      </c>
      <c r="R91" s="81" t="str">
        <f ca="1"/>
        <v/>
      </c>
      <c r="S91" s="87" t="str">
        <f ca="1"/>
        <v/>
      </c>
      <c r="T91" s="69" t="str">
        <f ca="1"/>
        <v/>
      </c>
      <c r="U91" s="69" t="str">
        <f ca="1"/>
        <v/>
      </c>
      <c r="V91" s="61"/>
      <c r="W91" s="133">
        <v>7</v>
      </c>
      <c r="X91" t="b">
        <f t="shared" si="1"/>
        <v>0</v>
      </c>
    </row>
    <row r="92" spans="1:24" x14ac:dyDescent="0.4">
      <c r="A92" s="5">
        <v>87</v>
      </c>
      <c r="B92" s="5">
        <v>212002580</v>
      </c>
      <c r="C92" s="6" t="s">
        <v>269</v>
      </c>
      <c r="D92" s="5">
        <v>3</v>
      </c>
      <c r="E92" s="6" t="s">
        <v>1160</v>
      </c>
      <c r="F92" s="7">
        <v>17</v>
      </c>
      <c r="G92" s="6" t="s">
        <v>1246</v>
      </c>
      <c r="H92" s="6" t="s">
        <v>1471</v>
      </c>
      <c r="I92" s="115"/>
      <c r="J92" s="115"/>
      <c r="K92" s="124" t="str">
        <f ca="1"/>
        <v/>
      </c>
      <c r="L92" s="77" t="str">
        <f ca="1"/>
        <v/>
      </c>
      <c r="M92" s="68" t="str">
        <f ca="1"/>
        <v/>
      </c>
      <c r="N92" s="74" t="str">
        <f ca="1"/>
        <v/>
      </c>
      <c r="O92" s="69" t="str">
        <f ca="1"/>
        <v/>
      </c>
      <c r="P92" s="86" t="str">
        <f ca="1"/>
        <v/>
      </c>
      <c r="Q92" s="87" t="str">
        <f ca="1"/>
        <v/>
      </c>
      <c r="R92" s="81" t="str">
        <f ca="1"/>
        <v/>
      </c>
      <c r="S92" s="87" t="str">
        <f ca="1"/>
        <v/>
      </c>
      <c r="T92" s="69" t="str">
        <f ca="1"/>
        <v/>
      </c>
      <c r="U92" s="69" t="str">
        <f ca="1"/>
        <v/>
      </c>
      <c r="V92" s="61"/>
      <c r="W92" s="133">
        <v>7</v>
      </c>
      <c r="X92" t="b">
        <f t="shared" si="1"/>
        <v>0</v>
      </c>
    </row>
    <row r="93" spans="1:24" x14ac:dyDescent="0.4">
      <c r="A93" s="5">
        <v>90</v>
      </c>
      <c r="B93" s="5">
        <v>212153756</v>
      </c>
      <c r="C93" s="6" t="s">
        <v>273</v>
      </c>
      <c r="D93" s="5">
        <v>3</v>
      </c>
      <c r="E93" s="6" t="s">
        <v>1160</v>
      </c>
      <c r="F93" s="7">
        <v>17</v>
      </c>
      <c r="G93" s="6" t="s">
        <v>1246</v>
      </c>
      <c r="H93" s="6" t="s">
        <v>1481</v>
      </c>
      <c r="I93" s="115"/>
      <c r="J93" s="115"/>
      <c r="K93" s="124" t="str">
        <f ca="1"/>
        <v/>
      </c>
      <c r="L93" s="77" t="str">
        <f ca="1"/>
        <v/>
      </c>
      <c r="M93" s="68" t="str">
        <f ca="1"/>
        <v/>
      </c>
      <c r="N93" s="74" t="str">
        <f ca="1"/>
        <v/>
      </c>
      <c r="O93" s="69" t="str">
        <f ca="1"/>
        <v/>
      </c>
      <c r="P93" s="86" t="str">
        <f ca="1"/>
        <v/>
      </c>
      <c r="Q93" s="87" t="str">
        <f ca="1"/>
        <v/>
      </c>
      <c r="R93" s="81" t="str">
        <f ca="1"/>
        <v/>
      </c>
      <c r="S93" s="87" t="str">
        <f ca="1"/>
        <v/>
      </c>
      <c r="T93" s="69" t="str">
        <f ca="1"/>
        <v/>
      </c>
      <c r="U93" s="69" t="str">
        <f ca="1"/>
        <v/>
      </c>
      <c r="V93" s="61"/>
      <c r="W93" s="133">
        <v>1</v>
      </c>
      <c r="X93" t="b">
        <f t="shared" si="1"/>
        <v>0</v>
      </c>
    </row>
    <row r="94" spans="1:24" x14ac:dyDescent="0.4">
      <c r="A94" s="5">
        <v>91</v>
      </c>
      <c r="B94" s="5">
        <v>212672080</v>
      </c>
      <c r="C94" s="6" t="s">
        <v>278</v>
      </c>
      <c r="D94" s="5">
        <v>4</v>
      </c>
      <c r="E94" s="6" t="s">
        <v>1452</v>
      </c>
      <c r="F94" s="7">
        <v>27</v>
      </c>
      <c r="G94" s="6" t="s">
        <v>1453</v>
      </c>
      <c r="H94" s="6" t="s">
        <v>1486</v>
      </c>
      <c r="I94" s="115"/>
      <c r="J94" s="115"/>
      <c r="K94" s="124" t="str">
        <f ca="1"/>
        <v/>
      </c>
      <c r="L94" s="77" t="str">
        <f ca="1"/>
        <v/>
      </c>
      <c r="M94" s="68" t="str">
        <f ca="1"/>
        <v/>
      </c>
      <c r="N94" s="74" t="str">
        <f ca="1"/>
        <v/>
      </c>
      <c r="O94" s="69" t="str">
        <f ca="1"/>
        <v/>
      </c>
      <c r="P94" s="86" t="str">
        <f ca="1"/>
        <v/>
      </c>
      <c r="Q94" s="87" t="str">
        <f ca="1"/>
        <v/>
      </c>
      <c r="R94" s="81" t="str">
        <f ca="1"/>
        <v/>
      </c>
      <c r="S94" s="87" t="str">
        <f ca="1"/>
        <v/>
      </c>
      <c r="T94" s="69" t="str">
        <f ca="1"/>
        <v/>
      </c>
      <c r="U94" s="69" t="str">
        <f ca="1"/>
        <v/>
      </c>
      <c r="V94" s="61"/>
      <c r="W94" s="133">
        <v>1</v>
      </c>
      <c r="X94" t="b">
        <f t="shared" si="1"/>
        <v>0</v>
      </c>
    </row>
    <row r="95" spans="1:24" x14ac:dyDescent="0.4">
      <c r="A95" s="5">
        <v>375</v>
      </c>
      <c r="B95" s="5">
        <v>212677566</v>
      </c>
      <c r="C95" s="6" t="s">
        <v>282</v>
      </c>
      <c r="D95" s="5">
        <v>4</v>
      </c>
      <c r="E95" s="6" t="s">
        <v>1452</v>
      </c>
      <c r="F95" s="7">
        <v>27</v>
      </c>
      <c r="G95" s="6" t="s">
        <v>1453</v>
      </c>
      <c r="H95" s="6" t="s">
        <v>1488</v>
      </c>
      <c r="I95" s="115"/>
      <c r="J95" s="115"/>
      <c r="K95" s="124" t="str">
        <f ca="1"/>
        <v/>
      </c>
      <c r="L95" s="77" t="str">
        <f ca="1"/>
        <v/>
      </c>
      <c r="M95" s="68" t="str">
        <f ca="1"/>
        <v/>
      </c>
      <c r="N95" s="74" t="str">
        <f ca="1"/>
        <v/>
      </c>
      <c r="O95" s="69" t="str">
        <f ca="1"/>
        <v/>
      </c>
      <c r="P95" s="86" t="str">
        <f ca="1"/>
        <v/>
      </c>
      <c r="Q95" s="87" t="str">
        <f ca="1"/>
        <v/>
      </c>
      <c r="R95" s="81" t="str">
        <f ca="1"/>
        <v/>
      </c>
      <c r="S95" s="87" t="str">
        <f ca="1"/>
        <v/>
      </c>
      <c r="T95" s="69" t="str">
        <f ca="1"/>
        <v/>
      </c>
      <c r="U95" s="69" t="str">
        <f ca="1"/>
        <v/>
      </c>
      <c r="V95" s="61"/>
      <c r="W95" s="133">
        <v>1</v>
      </c>
      <c r="X95" t="b">
        <f t="shared" si="1"/>
        <v>0</v>
      </c>
    </row>
    <row r="96" spans="1:24" x14ac:dyDescent="0.4">
      <c r="A96" s="5">
        <v>92</v>
      </c>
      <c r="B96" s="5">
        <v>212685414</v>
      </c>
      <c r="C96" s="6" t="s">
        <v>284</v>
      </c>
      <c r="D96" s="5">
        <v>4</v>
      </c>
      <c r="E96" s="6" t="s">
        <v>1452</v>
      </c>
      <c r="F96" s="7">
        <v>27</v>
      </c>
      <c r="G96" s="6" t="s">
        <v>1453</v>
      </c>
      <c r="H96" s="6" t="s">
        <v>1493</v>
      </c>
      <c r="I96" s="115"/>
      <c r="J96" s="115"/>
      <c r="K96" s="124" t="str">
        <f ca="1"/>
        <v/>
      </c>
      <c r="L96" s="77" t="str">
        <f ca="1"/>
        <v/>
      </c>
      <c r="M96" s="68" t="str">
        <f ca="1"/>
        <v/>
      </c>
      <c r="N96" s="74" t="str">
        <f ca="1"/>
        <v/>
      </c>
      <c r="O96" s="69" t="str">
        <f ca="1"/>
        <v/>
      </c>
      <c r="P96" s="86" t="str">
        <f ca="1"/>
        <v/>
      </c>
      <c r="Q96" s="87" t="str">
        <f ca="1"/>
        <v/>
      </c>
      <c r="R96" s="81" t="str">
        <f ca="1"/>
        <v/>
      </c>
      <c r="S96" s="87" t="str">
        <f ca="1"/>
        <v/>
      </c>
      <c r="T96" s="69" t="str">
        <f ca="1"/>
        <v/>
      </c>
      <c r="U96" s="69" t="str">
        <f ca="1"/>
        <v/>
      </c>
      <c r="V96" s="61"/>
      <c r="W96" s="133">
        <v>1</v>
      </c>
      <c r="X96" t="b">
        <f t="shared" si="1"/>
        <v>0</v>
      </c>
    </row>
    <row r="97" spans="1:24" x14ac:dyDescent="0.4">
      <c r="A97" s="5">
        <v>93</v>
      </c>
      <c r="B97" s="5">
        <v>212685423</v>
      </c>
      <c r="C97" s="6" t="s">
        <v>286</v>
      </c>
      <c r="D97" s="5">
        <v>4</v>
      </c>
      <c r="E97" s="6" t="s">
        <v>1452</v>
      </c>
      <c r="F97" s="7">
        <v>27</v>
      </c>
      <c r="G97" s="6" t="s">
        <v>1453</v>
      </c>
      <c r="H97" s="6" t="s">
        <v>1494</v>
      </c>
      <c r="I97" s="115"/>
      <c r="J97" s="115"/>
      <c r="K97" s="124" t="str">
        <f ca="1"/>
        <v/>
      </c>
      <c r="L97" s="77" t="str">
        <f ca="1"/>
        <v/>
      </c>
      <c r="M97" s="68" t="str">
        <f ca="1"/>
        <v/>
      </c>
      <c r="N97" s="74" t="str">
        <f ca="1"/>
        <v/>
      </c>
      <c r="O97" s="69" t="str">
        <f ca="1"/>
        <v/>
      </c>
      <c r="P97" s="86" t="str">
        <f ca="1"/>
        <v/>
      </c>
      <c r="Q97" s="87" t="str">
        <f ca="1"/>
        <v/>
      </c>
      <c r="R97" s="81" t="str">
        <f ca="1"/>
        <v/>
      </c>
      <c r="S97" s="87" t="str">
        <f ca="1"/>
        <v/>
      </c>
      <c r="T97" s="69" t="str">
        <f ca="1"/>
        <v/>
      </c>
      <c r="U97" s="69" t="str">
        <f ca="1"/>
        <v/>
      </c>
      <c r="V97" s="61"/>
      <c r="W97" s="133">
        <v>1</v>
      </c>
      <c r="X97" t="b">
        <f t="shared" si="1"/>
        <v>0</v>
      </c>
    </row>
    <row r="98" spans="1:24" x14ac:dyDescent="0.4">
      <c r="A98" s="5">
        <v>94</v>
      </c>
      <c r="B98" s="5">
        <v>212691354</v>
      </c>
      <c r="C98" s="6" t="s">
        <v>294</v>
      </c>
      <c r="D98" s="5">
        <v>4</v>
      </c>
      <c r="E98" s="6" t="s">
        <v>1452</v>
      </c>
      <c r="F98" s="7">
        <v>27</v>
      </c>
      <c r="G98" s="6" t="s">
        <v>1453</v>
      </c>
      <c r="H98" s="6" t="s">
        <v>1502</v>
      </c>
      <c r="I98" s="115"/>
      <c r="J98" s="115"/>
      <c r="K98" s="124" t="str">
        <f ca="1"/>
        <v/>
      </c>
      <c r="L98" s="77" t="str">
        <f ca="1"/>
        <v/>
      </c>
      <c r="M98" s="68" t="str">
        <f ca="1"/>
        <v/>
      </c>
      <c r="N98" s="74" t="str">
        <f ca="1"/>
        <v/>
      </c>
      <c r="O98" s="69" t="str">
        <f ca="1"/>
        <v/>
      </c>
      <c r="P98" s="86" t="str">
        <f ca="1"/>
        <v/>
      </c>
      <c r="Q98" s="87" t="str">
        <f ca="1"/>
        <v/>
      </c>
      <c r="R98" s="81" t="str">
        <f ca="1"/>
        <v/>
      </c>
      <c r="S98" s="87" t="str">
        <f ca="1"/>
        <v/>
      </c>
      <c r="T98" s="69" t="str">
        <f ca="1"/>
        <v/>
      </c>
      <c r="U98" s="69" t="str">
        <f ca="1"/>
        <v/>
      </c>
      <c r="V98" s="61"/>
      <c r="W98" s="133">
        <v>1</v>
      </c>
      <c r="X98" t="b">
        <f t="shared" si="1"/>
        <v>0</v>
      </c>
    </row>
    <row r="99" spans="1:24" x14ac:dyDescent="0.4">
      <c r="A99" s="5">
        <v>95</v>
      </c>
      <c r="B99" s="5">
        <v>212693487</v>
      </c>
      <c r="C99" s="6" t="s">
        <v>296</v>
      </c>
      <c r="D99" s="5">
        <v>4</v>
      </c>
      <c r="E99" s="6" t="s">
        <v>1452</v>
      </c>
      <c r="F99" s="7">
        <v>27</v>
      </c>
      <c r="G99" s="6" t="s">
        <v>1453</v>
      </c>
      <c r="H99" s="6" t="s">
        <v>1503</v>
      </c>
      <c r="I99" s="115"/>
      <c r="J99" s="115"/>
      <c r="K99" s="124" t="str">
        <f ca="1"/>
        <v/>
      </c>
      <c r="L99" s="77" t="str">
        <f ca="1"/>
        <v/>
      </c>
      <c r="M99" s="68" t="str">
        <f ca="1"/>
        <v/>
      </c>
      <c r="N99" s="74" t="str">
        <f ca="1"/>
        <v/>
      </c>
      <c r="O99" s="69" t="str">
        <f ca="1"/>
        <v/>
      </c>
      <c r="P99" s="86" t="str">
        <f ca="1"/>
        <v/>
      </c>
      <c r="Q99" s="87" t="str">
        <f ca="1"/>
        <v/>
      </c>
      <c r="R99" s="81" t="str">
        <f ca="1"/>
        <v/>
      </c>
      <c r="S99" s="87" t="str">
        <f ca="1"/>
        <v/>
      </c>
      <c r="T99" s="69" t="str">
        <f ca="1"/>
        <v/>
      </c>
      <c r="U99" s="69" t="str">
        <f ca="1"/>
        <v/>
      </c>
      <c r="V99" s="61"/>
      <c r="W99" s="133">
        <v>1</v>
      </c>
      <c r="X99" t="b">
        <f t="shared" si="1"/>
        <v>0</v>
      </c>
    </row>
    <row r="100" spans="1:24" x14ac:dyDescent="0.4">
      <c r="A100" s="5">
        <v>96</v>
      </c>
      <c r="B100" s="5">
        <v>212693637</v>
      </c>
      <c r="C100" s="6" t="s">
        <v>298</v>
      </c>
      <c r="D100" s="5">
        <v>4</v>
      </c>
      <c r="E100" s="6" t="s">
        <v>1452</v>
      </c>
      <c r="F100" s="7">
        <v>27</v>
      </c>
      <c r="G100" s="6" t="s">
        <v>1453</v>
      </c>
      <c r="H100" s="6" t="s">
        <v>1504</v>
      </c>
      <c r="I100" s="115"/>
      <c r="J100" s="115"/>
      <c r="K100" s="124" t="str">
        <f ca="1"/>
        <v/>
      </c>
      <c r="L100" s="77" t="str">
        <f ca="1"/>
        <v/>
      </c>
      <c r="M100" s="68" t="str">
        <f ca="1"/>
        <v/>
      </c>
      <c r="N100" s="74" t="str">
        <f ca="1"/>
        <v/>
      </c>
      <c r="O100" s="69" t="str">
        <f ca="1"/>
        <v/>
      </c>
      <c r="P100" s="86" t="str">
        <f ca="1"/>
        <v/>
      </c>
      <c r="Q100" s="87" t="str">
        <f ca="1"/>
        <v/>
      </c>
      <c r="R100" s="81" t="str">
        <f ca="1"/>
        <v/>
      </c>
      <c r="S100" s="87" t="str">
        <f ca="1"/>
        <v/>
      </c>
      <c r="T100" s="69" t="str">
        <f ca="1"/>
        <v/>
      </c>
      <c r="U100" s="69" t="str">
        <f ca="1"/>
        <v/>
      </c>
      <c r="V100" s="61"/>
      <c r="W100" s="133">
        <v>1</v>
      </c>
      <c r="X100" t="b">
        <f t="shared" si="1"/>
        <v>0</v>
      </c>
    </row>
    <row r="101" spans="1:24" x14ac:dyDescent="0.4">
      <c r="A101" s="5">
        <v>97</v>
      </c>
      <c r="B101" s="5">
        <v>212708239</v>
      </c>
      <c r="C101" s="6" t="s">
        <v>1509</v>
      </c>
      <c r="D101" s="5">
        <v>4</v>
      </c>
      <c r="E101" s="6" t="s">
        <v>1452</v>
      </c>
      <c r="F101" s="7">
        <v>27</v>
      </c>
      <c r="G101" s="6" t="s">
        <v>1453</v>
      </c>
      <c r="H101" s="6" t="s">
        <v>1510</v>
      </c>
      <c r="I101" s="115"/>
      <c r="J101" s="115"/>
      <c r="K101" s="124" t="str">
        <f ca="1"/>
        <v/>
      </c>
      <c r="L101" s="77" t="str">
        <f ca="1"/>
        <v/>
      </c>
      <c r="M101" s="68" t="str">
        <f ca="1"/>
        <v/>
      </c>
      <c r="N101" s="74" t="str">
        <f ca="1"/>
        <v/>
      </c>
      <c r="O101" s="69" t="str">
        <f ca="1"/>
        <v/>
      </c>
      <c r="P101" s="86" t="str">
        <f ca="1"/>
        <v/>
      </c>
      <c r="Q101" s="87" t="str">
        <f ca="1"/>
        <v/>
      </c>
      <c r="R101" s="81" t="str">
        <f ca="1"/>
        <v/>
      </c>
      <c r="S101" s="87" t="str">
        <f ca="1"/>
        <v/>
      </c>
      <c r="T101" s="69" t="str">
        <f ca="1"/>
        <v/>
      </c>
      <c r="U101" s="69" t="str">
        <f ca="1"/>
        <v/>
      </c>
      <c r="V101" s="61"/>
      <c r="W101" s="133">
        <v>1</v>
      </c>
      <c r="X101" t="b">
        <f t="shared" si="1"/>
        <v>0</v>
      </c>
    </row>
    <row r="102" spans="1:24" x14ac:dyDescent="0.4">
      <c r="A102" s="5">
        <v>98</v>
      </c>
      <c r="B102" s="5">
        <v>212798070</v>
      </c>
      <c r="C102" s="6" t="s">
        <v>306</v>
      </c>
      <c r="D102" s="5">
        <v>4</v>
      </c>
      <c r="E102" s="6" t="s">
        <v>1452</v>
      </c>
      <c r="F102" s="7">
        <v>27</v>
      </c>
      <c r="G102" s="6" t="s">
        <v>1453</v>
      </c>
      <c r="H102" s="6" t="s">
        <v>1514</v>
      </c>
      <c r="I102" s="115"/>
      <c r="J102" s="115"/>
      <c r="K102" s="124" t="str">
        <f ca="1"/>
        <v/>
      </c>
      <c r="L102" s="77" t="str">
        <f ca="1"/>
        <v/>
      </c>
      <c r="M102" s="68" t="str">
        <f ca="1"/>
        <v/>
      </c>
      <c r="N102" s="74" t="str">
        <f ca="1"/>
        <v/>
      </c>
      <c r="O102" s="69" t="str">
        <f ca="1"/>
        <v/>
      </c>
      <c r="P102" s="86" t="str">
        <f ca="1"/>
        <v/>
      </c>
      <c r="Q102" s="87" t="str">
        <f ca="1"/>
        <v/>
      </c>
      <c r="R102" s="81" t="str">
        <f ca="1"/>
        <v/>
      </c>
      <c r="S102" s="87" t="str">
        <f ca="1"/>
        <v/>
      </c>
      <c r="T102" s="69" t="str">
        <f ca="1"/>
        <v/>
      </c>
      <c r="U102" s="69" t="str">
        <f ca="1"/>
        <v/>
      </c>
      <c r="V102" s="61"/>
      <c r="W102" s="133">
        <v>1</v>
      </c>
      <c r="X102" t="b">
        <f t="shared" si="1"/>
        <v>0</v>
      </c>
    </row>
    <row r="103" spans="1:24" x14ac:dyDescent="0.4">
      <c r="A103" s="5">
        <v>99</v>
      </c>
      <c r="B103" s="5">
        <v>212806766</v>
      </c>
      <c r="C103" s="6" t="s">
        <v>308</v>
      </c>
      <c r="D103" s="5">
        <v>4</v>
      </c>
      <c r="E103" s="6" t="s">
        <v>1452</v>
      </c>
      <c r="F103" s="7">
        <v>27</v>
      </c>
      <c r="G103" s="6" t="s">
        <v>1453</v>
      </c>
      <c r="H103" s="6" t="s">
        <v>1515</v>
      </c>
      <c r="I103" s="115"/>
      <c r="J103" s="115"/>
      <c r="K103" s="124" t="str">
        <f ca="1"/>
        <v/>
      </c>
      <c r="L103" s="77" t="str">
        <f ca="1"/>
        <v/>
      </c>
      <c r="M103" s="68" t="str">
        <f ca="1"/>
        <v/>
      </c>
      <c r="N103" s="74" t="str">
        <f ca="1"/>
        <v/>
      </c>
      <c r="O103" s="69" t="str">
        <f ca="1"/>
        <v/>
      </c>
      <c r="P103" s="86" t="str">
        <f ca="1"/>
        <v/>
      </c>
      <c r="Q103" s="87" t="str">
        <f ca="1"/>
        <v/>
      </c>
      <c r="R103" s="81" t="str">
        <f ca="1"/>
        <v/>
      </c>
      <c r="S103" s="87" t="str">
        <f ca="1"/>
        <v/>
      </c>
      <c r="T103" s="69" t="str">
        <f ca="1"/>
        <v/>
      </c>
      <c r="U103" s="69" t="str">
        <f ca="1"/>
        <v/>
      </c>
      <c r="V103" s="61"/>
      <c r="W103" s="133">
        <v>1</v>
      </c>
      <c r="X103" t="b">
        <f t="shared" si="1"/>
        <v>0</v>
      </c>
    </row>
    <row r="104" spans="1:24" x14ac:dyDescent="0.4">
      <c r="A104" s="5">
        <v>100</v>
      </c>
      <c r="B104" s="5">
        <v>212841424</v>
      </c>
      <c r="C104" s="6" t="s">
        <v>310</v>
      </c>
      <c r="D104" s="5">
        <v>4</v>
      </c>
      <c r="E104" s="6" t="s">
        <v>1452</v>
      </c>
      <c r="F104" s="7">
        <v>27</v>
      </c>
      <c r="G104" s="6" t="s">
        <v>1453</v>
      </c>
      <c r="H104" s="6" t="s">
        <v>1518</v>
      </c>
      <c r="I104" s="115"/>
      <c r="J104" s="115"/>
      <c r="K104" s="124" t="str">
        <f ca="1"/>
        <v/>
      </c>
      <c r="L104" s="77" t="str">
        <f ca="1"/>
        <v/>
      </c>
      <c r="M104" s="68" t="str">
        <f ca="1"/>
        <v/>
      </c>
      <c r="N104" s="74" t="str">
        <f ca="1"/>
        <v/>
      </c>
      <c r="O104" s="69" t="str">
        <f ca="1"/>
        <v/>
      </c>
      <c r="P104" s="86" t="str">
        <f ca="1"/>
        <v/>
      </c>
      <c r="Q104" s="87" t="str">
        <f ca="1"/>
        <v/>
      </c>
      <c r="R104" s="81" t="str">
        <f ca="1"/>
        <v/>
      </c>
      <c r="S104" s="87" t="str">
        <f ca="1"/>
        <v/>
      </c>
      <c r="T104" s="69" t="str">
        <f ca="1"/>
        <v/>
      </c>
      <c r="U104" s="69" t="str">
        <f ca="1"/>
        <v/>
      </c>
      <c r="V104" s="61"/>
      <c r="W104" s="133">
        <v>1</v>
      </c>
      <c r="X104" t="b">
        <f t="shared" si="1"/>
        <v>0</v>
      </c>
    </row>
    <row r="105" spans="1:24" x14ac:dyDescent="0.4">
      <c r="A105" s="5">
        <v>101</v>
      </c>
      <c r="B105" s="5">
        <v>212872300</v>
      </c>
      <c r="C105" s="6" t="s">
        <v>312</v>
      </c>
      <c r="D105" s="5">
        <v>4</v>
      </c>
      <c r="E105" s="6" t="s">
        <v>1452</v>
      </c>
      <c r="F105" s="7">
        <v>27</v>
      </c>
      <c r="G105" s="6" t="s">
        <v>1453</v>
      </c>
      <c r="H105" s="6" t="s">
        <v>1519</v>
      </c>
      <c r="I105" s="115"/>
      <c r="J105" s="115"/>
      <c r="K105" s="124" t="str">
        <f ca="1"/>
        <v/>
      </c>
      <c r="L105" s="77" t="str">
        <f ca="1"/>
        <v/>
      </c>
      <c r="M105" s="68" t="str">
        <f ca="1"/>
        <v/>
      </c>
      <c r="N105" s="74" t="str">
        <f ca="1"/>
        <v/>
      </c>
      <c r="O105" s="69" t="str">
        <f ca="1"/>
        <v/>
      </c>
      <c r="P105" s="86" t="str">
        <f ca="1"/>
        <v/>
      </c>
      <c r="Q105" s="87" t="str">
        <f ca="1"/>
        <v/>
      </c>
      <c r="R105" s="81" t="str">
        <f ca="1"/>
        <v/>
      </c>
      <c r="S105" s="87" t="str">
        <f ca="1"/>
        <v/>
      </c>
      <c r="T105" s="69" t="str">
        <f ca="1"/>
        <v/>
      </c>
      <c r="U105" s="69" t="str">
        <f ca="1"/>
        <v/>
      </c>
      <c r="V105" s="61"/>
      <c r="W105" s="133">
        <v>1</v>
      </c>
      <c r="X105" t="b">
        <f t="shared" si="1"/>
        <v>0</v>
      </c>
    </row>
    <row r="106" spans="1:24" x14ac:dyDescent="0.4">
      <c r="A106" s="5">
        <v>102</v>
      </c>
      <c r="B106" s="5">
        <v>215082746</v>
      </c>
      <c r="C106" s="6" t="s">
        <v>316</v>
      </c>
      <c r="D106" s="5">
        <v>8</v>
      </c>
      <c r="E106" s="6" t="s">
        <v>1258</v>
      </c>
      <c r="F106" s="7">
        <v>53</v>
      </c>
      <c r="G106" s="6" t="s">
        <v>1259</v>
      </c>
      <c r="H106" s="6" t="s">
        <v>1521</v>
      </c>
      <c r="I106" s="115" t="s">
        <v>1099</v>
      </c>
      <c r="J106" s="115"/>
      <c r="K106" s="124" t="str">
        <f ca="1"/>
        <v/>
      </c>
      <c r="L106" s="77" t="str">
        <f ca="1"/>
        <v>3.4.9.1</v>
      </c>
      <c r="M106" s="68" t="str">
        <f ca="1"/>
        <v>General ambulatories</v>
      </c>
      <c r="N106" s="74" t="str">
        <f ca="1"/>
        <v>1.3.1</v>
      </c>
      <c r="O106" s="69" t="str">
        <f ca="1"/>
        <v>General outpatient curative care</v>
      </c>
      <c r="P106" s="86" t="str">
        <f ca="1"/>
        <v>13</v>
      </c>
      <c r="Q106" s="87" t="str">
        <f ca="1"/>
        <v>General population</v>
      </c>
      <c r="R106" s="81" t="str">
        <f ca="1"/>
        <v>nec</v>
      </c>
      <c r="S106" s="87" t="str">
        <f ca="1"/>
        <v>Other and unspecified age (n.e.c.)</v>
      </c>
      <c r="T106" s="69" t="str">
        <f ca="1"/>
        <v>nec</v>
      </c>
      <c r="U106" s="69" t="str">
        <f ca="1"/>
        <v>Other and unspecified gender (n.e.c.)</v>
      </c>
      <c r="V106" s="61"/>
      <c r="W106" s="133">
        <v>1</v>
      </c>
      <c r="X106" t="b">
        <f t="shared" si="1"/>
        <v>1</v>
      </c>
    </row>
    <row r="107" spans="1:24" x14ac:dyDescent="0.4">
      <c r="A107" s="5">
        <v>103</v>
      </c>
      <c r="B107" s="5">
        <v>215083898</v>
      </c>
      <c r="C107" s="6" t="s">
        <v>318</v>
      </c>
      <c r="D107" s="5">
        <v>8</v>
      </c>
      <c r="E107" s="6" t="s">
        <v>1258</v>
      </c>
      <c r="F107" s="7">
        <v>53</v>
      </c>
      <c r="G107" s="6" t="s">
        <v>1259</v>
      </c>
      <c r="H107" s="6" t="s">
        <v>1524</v>
      </c>
      <c r="I107" s="115"/>
      <c r="J107" s="115"/>
      <c r="K107" s="124" t="str">
        <f ca="1"/>
        <v/>
      </c>
      <c r="L107" s="77" t="str">
        <f ca="1"/>
        <v/>
      </c>
      <c r="M107" s="68" t="str">
        <f ca="1"/>
        <v/>
      </c>
      <c r="N107" s="74" t="str">
        <f ca="1"/>
        <v/>
      </c>
      <c r="O107" s="69" t="str">
        <f ca="1"/>
        <v/>
      </c>
      <c r="P107" s="86" t="str">
        <f ca="1"/>
        <v/>
      </c>
      <c r="Q107" s="87" t="str">
        <f ca="1"/>
        <v/>
      </c>
      <c r="R107" s="81" t="str">
        <f ca="1"/>
        <v/>
      </c>
      <c r="S107" s="87" t="str">
        <f ca="1"/>
        <v/>
      </c>
      <c r="T107" s="69" t="str">
        <f ca="1"/>
        <v/>
      </c>
      <c r="U107" s="69" t="str">
        <f ca="1"/>
        <v/>
      </c>
      <c r="V107" s="61"/>
      <c r="W107" s="133">
        <v>1</v>
      </c>
      <c r="X107" t="b">
        <f t="shared" si="1"/>
        <v>0</v>
      </c>
    </row>
    <row r="108" spans="1:24" x14ac:dyDescent="0.4">
      <c r="A108" s="5">
        <v>104</v>
      </c>
      <c r="B108" s="5">
        <v>215083923</v>
      </c>
      <c r="C108" s="6" t="s">
        <v>320</v>
      </c>
      <c r="D108" s="5">
        <v>8</v>
      </c>
      <c r="E108" s="6" t="s">
        <v>1258</v>
      </c>
      <c r="F108" s="7">
        <v>53</v>
      </c>
      <c r="G108" s="6" t="s">
        <v>1259</v>
      </c>
      <c r="H108" s="6" t="s">
        <v>1525</v>
      </c>
      <c r="I108" s="115"/>
      <c r="J108" s="115"/>
      <c r="K108" s="124" t="str">
        <f ca="1"/>
        <v/>
      </c>
      <c r="L108" s="77" t="str">
        <f ca="1"/>
        <v/>
      </c>
      <c r="M108" s="68" t="str">
        <f ca="1"/>
        <v/>
      </c>
      <c r="N108" s="74" t="str">
        <f ca="1"/>
        <v/>
      </c>
      <c r="O108" s="69" t="str">
        <f ca="1"/>
        <v/>
      </c>
      <c r="P108" s="86" t="str">
        <f ca="1"/>
        <v/>
      </c>
      <c r="Q108" s="87" t="str">
        <f ca="1"/>
        <v/>
      </c>
      <c r="R108" s="81" t="str">
        <f ca="1"/>
        <v/>
      </c>
      <c r="S108" s="87" t="str">
        <f ca="1"/>
        <v/>
      </c>
      <c r="T108" s="69" t="str">
        <f ca="1"/>
        <v/>
      </c>
      <c r="U108" s="69" t="str">
        <f ca="1"/>
        <v/>
      </c>
      <c r="V108" s="61"/>
      <c r="W108" s="133">
        <v>1</v>
      </c>
      <c r="X108" t="b">
        <f t="shared" si="1"/>
        <v>0</v>
      </c>
    </row>
    <row r="109" spans="1:24" x14ac:dyDescent="0.4">
      <c r="A109" s="5">
        <v>105</v>
      </c>
      <c r="B109" s="5">
        <v>215119182</v>
      </c>
      <c r="C109" s="6" t="s">
        <v>1528</v>
      </c>
      <c r="D109" s="5">
        <v>8</v>
      </c>
      <c r="E109" s="6" t="s">
        <v>1258</v>
      </c>
      <c r="F109" s="7">
        <v>53</v>
      </c>
      <c r="G109" s="6" t="s">
        <v>1259</v>
      </c>
      <c r="H109" s="6" t="s">
        <v>1529</v>
      </c>
      <c r="I109" s="115"/>
      <c r="J109" s="115"/>
      <c r="K109" s="124" t="str">
        <f ca="1"/>
        <v/>
      </c>
      <c r="L109" s="77" t="str">
        <f ca="1"/>
        <v/>
      </c>
      <c r="M109" s="68" t="str">
        <f ca="1"/>
        <v/>
      </c>
      <c r="N109" s="74" t="str">
        <f ca="1"/>
        <v/>
      </c>
      <c r="O109" s="69" t="str">
        <f ca="1"/>
        <v/>
      </c>
      <c r="P109" s="86" t="str">
        <f ca="1"/>
        <v/>
      </c>
      <c r="Q109" s="87" t="str">
        <f ca="1"/>
        <v/>
      </c>
      <c r="R109" s="81" t="str">
        <f ca="1"/>
        <v/>
      </c>
      <c r="S109" s="87" t="str">
        <f ca="1"/>
        <v/>
      </c>
      <c r="T109" s="69" t="str">
        <f ca="1"/>
        <v/>
      </c>
      <c r="U109" s="69" t="str">
        <f ca="1"/>
        <v/>
      </c>
      <c r="V109" s="61"/>
      <c r="W109" s="133">
        <v>1</v>
      </c>
      <c r="X109" t="b">
        <f t="shared" si="1"/>
        <v>0</v>
      </c>
    </row>
    <row r="110" spans="1:24" x14ac:dyDescent="0.4">
      <c r="A110" s="5">
        <v>106</v>
      </c>
      <c r="B110" s="5">
        <v>215139124</v>
      </c>
      <c r="C110" s="6" t="s">
        <v>322</v>
      </c>
      <c r="D110" s="5">
        <v>8</v>
      </c>
      <c r="E110" s="6" t="s">
        <v>1258</v>
      </c>
      <c r="F110" s="7">
        <v>53</v>
      </c>
      <c r="G110" s="6" t="s">
        <v>1259</v>
      </c>
      <c r="H110" s="6" t="s">
        <v>1530</v>
      </c>
      <c r="I110" s="115"/>
      <c r="J110" s="115"/>
      <c r="K110" s="124" t="str">
        <f ca="1"/>
        <v/>
      </c>
      <c r="L110" s="77" t="str">
        <f ca="1"/>
        <v/>
      </c>
      <c r="M110" s="68" t="str">
        <f ca="1"/>
        <v/>
      </c>
      <c r="N110" s="74" t="str">
        <f ca="1"/>
        <v/>
      </c>
      <c r="O110" s="69" t="str">
        <f ca="1"/>
        <v/>
      </c>
      <c r="P110" s="86" t="str">
        <f ca="1"/>
        <v/>
      </c>
      <c r="Q110" s="87" t="str">
        <f ca="1"/>
        <v/>
      </c>
      <c r="R110" s="81" t="str">
        <f ca="1"/>
        <v/>
      </c>
      <c r="S110" s="87" t="str">
        <f ca="1"/>
        <v/>
      </c>
      <c r="T110" s="69" t="str">
        <f ca="1"/>
        <v/>
      </c>
      <c r="U110" s="69" t="str">
        <f ca="1"/>
        <v/>
      </c>
      <c r="V110" s="61"/>
      <c r="W110" s="133">
        <v>1</v>
      </c>
      <c r="X110" t="b">
        <f t="shared" si="1"/>
        <v>0</v>
      </c>
    </row>
    <row r="111" spans="1:24" x14ac:dyDescent="0.4">
      <c r="A111" s="5">
        <v>107</v>
      </c>
      <c r="B111" s="5">
        <v>216296639</v>
      </c>
      <c r="C111" s="6" t="s">
        <v>326</v>
      </c>
      <c r="D111" s="5">
        <v>10</v>
      </c>
      <c r="E111" s="6" t="s">
        <v>1196</v>
      </c>
      <c r="F111" s="7">
        <v>68</v>
      </c>
      <c r="G111" s="6" t="s">
        <v>1477</v>
      </c>
      <c r="H111" s="6" t="s">
        <v>1535</v>
      </c>
      <c r="I111" s="115"/>
      <c r="J111" s="115"/>
      <c r="K111" s="124" t="str">
        <f ca="1"/>
        <v/>
      </c>
      <c r="L111" s="77" t="str">
        <f ca="1"/>
        <v/>
      </c>
      <c r="M111" s="68" t="str">
        <f ca="1"/>
        <v/>
      </c>
      <c r="N111" s="74" t="str">
        <f ca="1"/>
        <v/>
      </c>
      <c r="O111" s="69" t="str">
        <f ca="1"/>
        <v/>
      </c>
      <c r="P111" s="86" t="str">
        <f ca="1"/>
        <v/>
      </c>
      <c r="Q111" s="87" t="str">
        <f ca="1"/>
        <v/>
      </c>
      <c r="R111" s="81" t="str">
        <f ca="1"/>
        <v/>
      </c>
      <c r="S111" s="87" t="str">
        <f ca="1"/>
        <v/>
      </c>
      <c r="T111" s="69" t="str">
        <f ca="1"/>
        <v/>
      </c>
      <c r="U111" s="69" t="str">
        <f ca="1"/>
        <v/>
      </c>
      <c r="V111" s="61"/>
      <c r="W111" s="133">
        <v>1</v>
      </c>
      <c r="X111" t="b">
        <f t="shared" si="1"/>
        <v>0</v>
      </c>
    </row>
    <row r="112" spans="1:24" x14ac:dyDescent="0.4">
      <c r="A112" s="5">
        <v>108</v>
      </c>
      <c r="B112" s="5">
        <v>216314977</v>
      </c>
      <c r="C112" s="6" t="s">
        <v>328</v>
      </c>
      <c r="D112" s="5">
        <v>10</v>
      </c>
      <c r="E112" s="6" t="s">
        <v>1196</v>
      </c>
      <c r="F112" s="7">
        <v>68</v>
      </c>
      <c r="G112" s="6" t="s">
        <v>1477</v>
      </c>
      <c r="H112" s="6" t="s">
        <v>1540</v>
      </c>
      <c r="I112" s="115"/>
      <c r="J112" s="115"/>
      <c r="K112" s="124" t="str">
        <f ca="1"/>
        <v/>
      </c>
      <c r="L112" s="77" t="str">
        <f ca="1"/>
        <v/>
      </c>
      <c r="M112" s="68" t="str">
        <f ca="1"/>
        <v/>
      </c>
      <c r="N112" s="74" t="str">
        <f ca="1"/>
        <v/>
      </c>
      <c r="O112" s="69" t="str">
        <f ca="1"/>
        <v/>
      </c>
      <c r="P112" s="86" t="str">
        <f ca="1"/>
        <v/>
      </c>
      <c r="Q112" s="87" t="str">
        <f ca="1"/>
        <v/>
      </c>
      <c r="R112" s="81" t="str">
        <f ca="1"/>
        <v/>
      </c>
      <c r="S112" s="87" t="str">
        <f ca="1"/>
        <v/>
      </c>
      <c r="T112" s="69" t="str">
        <f ca="1"/>
        <v/>
      </c>
      <c r="U112" s="69" t="str">
        <f ca="1"/>
        <v/>
      </c>
      <c r="V112" s="61"/>
      <c r="W112" s="133">
        <v>1</v>
      </c>
      <c r="X112" t="b">
        <f t="shared" si="1"/>
        <v>0</v>
      </c>
    </row>
    <row r="113" spans="1:24" x14ac:dyDescent="0.4">
      <c r="A113" s="5">
        <v>109</v>
      </c>
      <c r="B113" s="5">
        <v>216315681</v>
      </c>
      <c r="C113" s="6" t="s">
        <v>330</v>
      </c>
      <c r="D113" s="5">
        <v>10</v>
      </c>
      <c r="E113" s="6" t="s">
        <v>1196</v>
      </c>
      <c r="F113" s="7">
        <v>68</v>
      </c>
      <c r="G113" s="6" t="s">
        <v>1477</v>
      </c>
      <c r="H113" s="6" t="s">
        <v>1541</v>
      </c>
      <c r="I113" s="115" t="s">
        <v>1097</v>
      </c>
      <c r="J113" s="115"/>
      <c r="K113" s="124" t="str">
        <f ca="1"/>
        <v/>
      </c>
      <c r="L113" s="77" t="str">
        <f ca="1"/>
        <v>1.1</v>
      </c>
      <c r="M113" s="68" t="str">
        <f ca="1"/>
        <v>General hospitals</v>
      </c>
      <c r="N113" s="74" t="str">
        <f ca="1"/>
        <v>1.1.1</v>
      </c>
      <c r="O113" s="69" t="str">
        <f ca="1"/>
        <v>General inpatient curative care</v>
      </c>
      <c r="P113" s="86" t="str">
        <f ca="1"/>
        <v>13</v>
      </c>
      <c r="Q113" s="87" t="str">
        <f ca="1"/>
        <v>General population</v>
      </c>
      <c r="R113" s="81" t="str">
        <f ca="1"/>
        <v>nec</v>
      </c>
      <c r="S113" s="87" t="str">
        <f ca="1"/>
        <v>Other and unspecified age (n.e.c.)</v>
      </c>
      <c r="T113" s="69" t="str">
        <f ca="1"/>
        <v>nec</v>
      </c>
      <c r="U113" s="69" t="str">
        <f ca="1"/>
        <v>Other and unspecified gender (n.e.c.)</v>
      </c>
      <c r="V113" s="61"/>
      <c r="W113" s="133">
        <v>1</v>
      </c>
      <c r="X113" t="b">
        <f t="shared" si="1"/>
        <v>1</v>
      </c>
    </row>
    <row r="114" spans="1:24" x14ac:dyDescent="0.4">
      <c r="A114" s="5">
        <v>110</v>
      </c>
      <c r="B114" s="5">
        <v>216315690</v>
      </c>
      <c r="C114" s="6" t="s">
        <v>332</v>
      </c>
      <c r="D114" s="5">
        <v>10</v>
      </c>
      <c r="E114" s="6" t="s">
        <v>1196</v>
      </c>
      <c r="F114" s="7">
        <v>68</v>
      </c>
      <c r="G114" s="6" t="s">
        <v>1477</v>
      </c>
      <c r="H114" s="6" t="s">
        <v>1542</v>
      </c>
      <c r="I114" s="115"/>
      <c r="J114" s="115"/>
      <c r="K114" s="124" t="str">
        <f ca="1"/>
        <v/>
      </c>
      <c r="L114" s="77" t="str">
        <f ca="1"/>
        <v/>
      </c>
      <c r="M114" s="68" t="str">
        <f ca="1"/>
        <v/>
      </c>
      <c r="N114" s="74" t="str">
        <f ca="1"/>
        <v/>
      </c>
      <c r="O114" s="69" t="str">
        <f ca="1"/>
        <v/>
      </c>
      <c r="P114" s="86" t="str">
        <f ca="1"/>
        <v/>
      </c>
      <c r="Q114" s="87" t="str">
        <f ca="1"/>
        <v/>
      </c>
      <c r="R114" s="81" t="str">
        <f ca="1"/>
        <v/>
      </c>
      <c r="S114" s="87" t="str">
        <f ca="1"/>
        <v/>
      </c>
      <c r="T114" s="69" t="str">
        <f ca="1"/>
        <v/>
      </c>
      <c r="U114" s="69" t="str">
        <f ca="1"/>
        <v/>
      </c>
      <c r="V114" s="61"/>
      <c r="W114" s="133">
        <v>1</v>
      </c>
      <c r="X114" t="b">
        <f t="shared" si="1"/>
        <v>0</v>
      </c>
    </row>
    <row r="115" spans="1:24" x14ac:dyDescent="0.4">
      <c r="A115" s="5">
        <v>111</v>
      </c>
      <c r="B115" s="5">
        <v>216452265</v>
      </c>
      <c r="C115" s="6" t="s">
        <v>336</v>
      </c>
      <c r="D115" s="5">
        <v>10</v>
      </c>
      <c r="E115" s="6" t="s">
        <v>1196</v>
      </c>
      <c r="F115" s="7">
        <v>68</v>
      </c>
      <c r="G115" s="6" t="s">
        <v>1477</v>
      </c>
      <c r="H115" s="6" t="s">
        <v>1546</v>
      </c>
      <c r="I115" s="115"/>
      <c r="J115" s="115"/>
      <c r="K115" s="124" t="str">
        <f ca="1"/>
        <v/>
      </c>
      <c r="L115" s="77" t="str">
        <f ca="1"/>
        <v/>
      </c>
      <c r="M115" s="68" t="str">
        <f ca="1"/>
        <v/>
      </c>
      <c r="N115" s="74" t="str">
        <f ca="1"/>
        <v/>
      </c>
      <c r="O115" s="69" t="str">
        <f ca="1"/>
        <v/>
      </c>
      <c r="P115" s="86" t="str">
        <f ca="1"/>
        <v/>
      </c>
      <c r="Q115" s="87" t="str">
        <f ca="1"/>
        <v/>
      </c>
      <c r="R115" s="81" t="str">
        <f ca="1"/>
        <v/>
      </c>
      <c r="S115" s="87" t="str">
        <f ca="1"/>
        <v/>
      </c>
      <c r="T115" s="69" t="str">
        <f ca="1"/>
        <v/>
      </c>
      <c r="U115" s="69" t="str">
        <f ca="1"/>
        <v/>
      </c>
      <c r="V115" s="61"/>
      <c r="W115" s="133">
        <v>1</v>
      </c>
      <c r="X115" t="b">
        <f t="shared" si="1"/>
        <v>0</v>
      </c>
    </row>
    <row r="116" spans="1:24" x14ac:dyDescent="0.4">
      <c r="A116" s="5">
        <v>376</v>
      </c>
      <c r="B116" s="5">
        <v>216453219</v>
      </c>
      <c r="C116" s="6" t="s">
        <v>338</v>
      </c>
      <c r="D116" s="5">
        <v>10</v>
      </c>
      <c r="E116" s="6" t="s">
        <v>1196</v>
      </c>
      <c r="F116" s="7">
        <v>68</v>
      </c>
      <c r="G116" s="6" t="s">
        <v>1477</v>
      </c>
      <c r="H116" s="6" t="s">
        <v>1547</v>
      </c>
      <c r="I116" s="115"/>
      <c r="J116" s="115"/>
      <c r="K116" s="124" t="str">
        <f ca="1"/>
        <v/>
      </c>
      <c r="L116" s="77" t="str">
        <f ca="1"/>
        <v/>
      </c>
      <c r="M116" s="68" t="str">
        <f ca="1"/>
        <v/>
      </c>
      <c r="N116" s="74" t="str">
        <f ca="1"/>
        <v/>
      </c>
      <c r="O116" s="69" t="str">
        <f ca="1"/>
        <v/>
      </c>
      <c r="P116" s="86" t="str">
        <f ca="1"/>
        <v/>
      </c>
      <c r="Q116" s="87" t="str">
        <f ca="1"/>
        <v/>
      </c>
      <c r="R116" s="81" t="str">
        <f ca="1"/>
        <v/>
      </c>
      <c r="S116" s="87" t="str">
        <f ca="1"/>
        <v/>
      </c>
      <c r="T116" s="69" t="str">
        <f ca="1"/>
        <v/>
      </c>
      <c r="U116" s="69" t="str">
        <f ca="1"/>
        <v/>
      </c>
      <c r="V116" s="61"/>
      <c r="W116" s="133">
        <v>1</v>
      </c>
      <c r="X116" t="b">
        <f t="shared" si="1"/>
        <v>0</v>
      </c>
    </row>
    <row r="117" spans="1:24" x14ac:dyDescent="0.4">
      <c r="A117" s="5">
        <v>112</v>
      </c>
      <c r="B117" s="5">
        <v>217879115</v>
      </c>
      <c r="C117" s="6" t="s">
        <v>340</v>
      </c>
      <c r="D117" s="5">
        <v>11</v>
      </c>
      <c r="E117" s="6" t="s">
        <v>1372</v>
      </c>
      <c r="F117" s="7">
        <v>70</v>
      </c>
      <c r="G117" s="6" t="s">
        <v>1459</v>
      </c>
      <c r="H117" s="6" t="s">
        <v>1550</v>
      </c>
      <c r="I117" s="115"/>
      <c r="J117" s="115"/>
      <c r="K117" s="124" t="str">
        <f ca="1"/>
        <v/>
      </c>
      <c r="L117" s="77" t="str">
        <f ca="1"/>
        <v/>
      </c>
      <c r="M117" s="68" t="str">
        <f ca="1"/>
        <v/>
      </c>
      <c r="N117" s="74" t="str">
        <f ca="1"/>
        <v/>
      </c>
      <c r="O117" s="69" t="str">
        <f ca="1"/>
        <v/>
      </c>
      <c r="P117" s="86" t="str">
        <f ca="1"/>
        <v/>
      </c>
      <c r="Q117" s="87" t="str">
        <f ca="1"/>
        <v/>
      </c>
      <c r="R117" s="81" t="str">
        <f ca="1"/>
        <v/>
      </c>
      <c r="S117" s="87" t="str">
        <f ca="1"/>
        <v/>
      </c>
      <c r="T117" s="69" t="str">
        <f ca="1"/>
        <v/>
      </c>
      <c r="U117" s="69" t="str">
        <f ca="1"/>
        <v/>
      </c>
      <c r="V117" s="61"/>
      <c r="W117" s="133">
        <v>1</v>
      </c>
      <c r="X117" t="b">
        <f t="shared" si="1"/>
        <v>0</v>
      </c>
    </row>
    <row r="118" spans="1:24" x14ac:dyDescent="0.4">
      <c r="A118" s="5">
        <v>113</v>
      </c>
      <c r="B118" s="5">
        <v>217879259</v>
      </c>
      <c r="C118" s="6" t="s">
        <v>342</v>
      </c>
      <c r="D118" s="5">
        <v>11</v>
      </c>
      <c r="E118" s="6" t="s">
        <v>1372</v>
      </c>
      <c r="F118" s="7">
        <v>70</v>
      </c>
      <c r="G118" s="6" t="s">
        <v>1459</v>
      </c>
      <c r="H118" s="6" t="s">
        <v>1553</v>
      </c>
      <c r="I118" s="115"/>
      <c r="J118" s="115"/>
      <c r="K118" s="124" t="str">
        <f ca="1"/>
        <v/>
      </c>
      <c r="L118" s="77" t="str">
        <f ca="1"/>
        <v/>
      </c>
      <c r="M118" s="68" t="str">
        <f ca="1"/>
        <v/>
      </c>
      <c r="N118" s="74" t="str">
        <f ca="1"/>
        <v/>
      </c>
      <c r="O118" s="69" t="str">
        <f ca="1"/>
        <v/>
      </c>
      <c r="P118" s="86" t="str">
        <f ca="1"/>
        <v/>
      </c>
      <c r="Q118" s="87" t="str">
        <f ca="1"/>
        <v/>
      </c>
      <c r="R118" s="81" t="str">
        <f ca="1"/>
        <v/>
      </c>
      <c r="S118" s="87" t="str">
        <f ca="1"/>
        <v/>
      </c>
      <c r="T118" s="69" t="str">
        <f ca="1"/>
        <v/>
      </c>
      <c r="U118" s="69" t="str">
        <f ca="1"/>
        <v/>
      </c>
      <c r="V118" s="61"/>
      <c r="W118" s="133">
        <v>1</v>
      </c>
      <c r="X118" t="b">
        <f t="shared" si="1"/>
        <v>0</v>
      </c>
    </row>
    <row r="119" spans="1:24" x14ac:dyDescent="0.4">
      <c r="A119" s="5">
        <v>114</v>
      </c>
      <c r="B119" s="5">
        <v>217885251</v>
      </c>
      <c r="C119" s="6" t="s">
        <v>346</v>
      </c>
      <c r="D119" s="5">
        <v>11</v>
      </c>
      <c r="E119" s="6" t="s">
        <v>1372</v>
      </c>
      <c r="F119" s="7">
        <v>70</v>
      </c>
      <c r="G119" s="6" t="s">
        <v>1459</v>
      </c>
      <c r="H119" s="6" t="s">
        <v>1555</v>
      </c>
      <c r="I119" s="115"/>
      <c r="J119" s="115"/>
      <c r="K119" s="124" t="str">
        <f ca="1"/>
        <v/>
      </c>
      <c r="L119" s="77" t="str">
        <f ca="1"/>
        <v/>
      </c>
      <c r="M119" s="68" t="str">
        <f ca="1"/>
        <v/>
      </c>
      <c r="N119" s="74" t="str">
        <f ca="1"/>
        <v/>
      </c>
      <c r="O119" s="69" t="str">
        <f ca="1"/>
        <v/>
      </c>
      <c r="P119" s="86" t="str">
        <f ca="1"/>
        <v/>
      </c>
      <c r="Q119" s="87" t="str">
        <f ca="1"/>
        <v/>
      </c>
      <c r="R119" s="81" t="str">
        <f ca="1"/>
        <v/>
      </c>
      <c r="S119" s="87" t="str">
        <f ca="1"/>
        <v/>
      </c>
      <c r="T119" s="69" t="str">
        <f ca="1"/>
        <v/>
      </c>
      <c r="U119" s="69" t="str">
        <f ca="1"/>
        <v/>
      </c>
      <c r="V119" s="61"/>
      <c r="W119" s="133">
        <v>1</v>
      </c>
      <c r="X119" t="b">
        <f t="shared" si="1"/>
        <v>0</v>
      </c>
    </row>
    <row r="120" spans="1:24" x14ac:dyDescent="0.4">
      <c r="A120" s="5">
        <v>115</v>
      </c>
      <c r="B120" s="5">
        <v>218064699</v>
      </c>
      <c r="C120" s="6" t="s">
        <v>348</v>
      </c>
      <c r="D120" s="5">
        <v>11</v>
      </c>
      <c r="E120" s="6" t="s">
        <v>1372</v>
      </c>
      <c r="F120" s="7">
        <v>70</v>
      </c>
      <c r="G120" s="6" t="s">
        <v>1459</v>
      </c>
      <c r="H120" s="6" t="s">
        <v>1556</v>
      </c>
      <c r="I120" s="115" t="s">
        <v>1054</v>
      </c>
      <c r="J120" s="115"/>
      <c r="K120" s="124" t="str">
        <f ca="1"/>
        <v/>
      </c>
      <c r="L120" s="77" t="str">
        <f ca="1"/>
        <v>1.1</v>
      </c>
      <c r="M120" s="68" t="str">
        <f ca="1"/>
        <v>General hospitals</v>
      </c>
      <c r="N120" s="74" t="str">
        <f ca="1"/>
        <v>1.1.1</v>
      </c>
      <c r="O120" s="69" t="str">
        <f ca="1"/>
        <v>General inpatient curative care</v>
      </c>
      <c r="P120" s="86" t="str">
        <f ca="1"/>
        <v>13</v>
      </c>
      <c r="Q120" s="87" t="str">
        <f ca="1"/>
        <v>General population</v>
      </c>
      <c r="R120" s="81" t="str">
        <f ca="1"/>
        <v>nec</v>
      </c>
      <c r="S120" s="87" t="str">
        <f ca="1"/>
        <v>Other and unspecified age (n.e.c.)</v>
      </c>
      <c r="T120" s="69" t="str">
        <f ca="1"/>
        <v>nec</v>
      </c>
      <c r="U120" s="69" t="str">
        <f ca="1"/>
        <v>Other and unspecified gender (n.e.c.)</v>
      </c>
      <c r="V120" s="61"/>
      <c r="W120" s="133">
        <v>1</v>
      </c>
      <c r="X120" t="b">
        <f t="shared" si="1"/>
        <v>1</v>
      </c>
    </row>
    <row r="121" spans="1:24" x14ac:dyDescent="0.4">
      <c r="A121" s="5">
        <v>116</v>
      </c>
      <c r="B121" s="5">
        <v>218071681</v>
      </c>
      <c r="C121" s="6" t="s">
        <v>350</v>
      </c>
      <c r="D121" s="5">
        <v>11</v>
      </c>
      <c r="E121" s="6" t="s">
        <v>1372</v>
      </c>
      <c r="F121" s="7">
        <v>70</v>
      </c>
      <c r="G121" s="6" t="s">
        <v>1459</v>
      </c>
      <c r="H121" s="6" t="s">
        <v>1557</v>
      </c>
      <c r="I121" s="115"/>
      <c r="J121" s="115"/>
      <c r="K121" s="124" t="str">
        <f ca="1"/>
        <v/>
      </c>
      <c r="L121" s="77" t="str">
        <f ca="1"/>
        <v/>
      </c>
      <c r="M121" s="68" t="str">
        <f ca="1"/>
        <v/>
      </c>
      <c r="N121" s="74" t="str">
        <f ca="1"/>
        <v/>
      </c>
      <c r="O121" s="69" t="str">
        <f ca="1"/>
        <v/>
      </c>
      <c r="P121" s="86" t="str">
        <f ca="1"/>
        <v/>
      </c>
      <c r="Q121" s="87" t="str">
        <f ca="1"/>
        <v/>
      </c>
      <c r="R121" s="81" t="str">
        <f ca="1"/>
        <v/>
      </c>
      <c r="S121" s="87" t="str">
        <f ca="1"/>
        <v/>
      </c>
      <c r="T121" s="69" t="str">
        <f ca="1"/>
        <v/>
      </c>
      <c r="U121" s="69" t="str">
        <f ca="1"/>
        <v/>
      </c>
      <c r="V121" s="61"/>
      <c r="W121" s="133">
        <v>1</v>
      </c>
      <c r="X121" t="b">
        <f t="shared" si="1"/>
        <v>0</v>
      </c>
    </row>
    <row r="122" spans="1:24" x14ac:dyDescent="0.4">
      <c r="A122" s="5">
        <v>117</v>
      </c>
      <c r="B122" s="5">
        <v>219992747</v>
      </c>
      <c r="C122" s="6" t="s">
        <v>352</v>
      </c>
      <c r="D122" s="5">
        <v>8</v>
      </c>
      <c r="E122" s="6" t="s">
        <v>1258</v>
      </c>
      <c r="F122" s="7">
        <v>49</v>
      </c>
      <c r="G122" s="6" t="s">
        <v>1338</v>
      </c>
      <c r="H122" s="6" t="s">
        <v>1560</v>
      </c>
      <c r="I122" s="115"/>
      <c r="J122" s="115"/>
      <c r="K122" s="124" t="str">
        <f ca="1"/>
        <v/>
      </c>
      <c r="L122" s="77" t="str">
        <f ca="1"/>
        <v/>
      </c>
      <c r="M122" s="68" t="str">
        <f ca="1"/>
        <v/>
      </c>
      <c r="N122" s="74" t="str">
        <f ca="1"/>
        <v/>
      </c>
      <c r="O122" s="69" t="str">
        <f ca="1"/>
        <v/>
      </c>
      <c r="P122" s="86" t="str">
        <f ca="1"/>
        <v/>
      </c>
      <c r="Q122" s="87" t="str">
        <f ca="1"/>
        <v/>
      </c>
      <c r="R122" s="81" t="str">
        <f ca="1"/>
        <v/>
      </c>
      <c r="S122" s="87" t="str">
        <f ca="1"/>
        <v/>
      </c>
      <c r="T122" s="69" t="str">
        <f ca="1"/>
        <v/>
      </c>
      <c r="U122" s="69" t="str">
        <f ca="1"/>
        <v/>
      </c>
      <c r="V122" s="61"/>
      <c r="W122" s="133">
        <v>1</v>
      </c>
      <c r="X122" t="b">
        <f t="shared" si="1"/>
        <v>0</v>
      </c>
    </row>
    <row r="123" spans="1:24" x14ac:dyDescent="0.4">
      <c r="A123" s="5">
        <v>118</v>
      </c>
      <c r="B123" s="5">
        <v>219996495</v>
      </c>
      <c r="C123" s="6" t="s">
        <v>356</v>
      </c>
      <c r="D123" s="5">
        <v>8</v>
      </c>
      <c r="E123" s="6" t="s">
        <v>1258</v>
      </c>
      <c r="F123" s="7">
        <v>49</v>
      </c>
      <c r="G123" s="6" t="s">
        <v>1338</v>
      </c>
      <c r="H123" s="6" t="s">
        <v>1562</v>
      </c>
      <c r="I123" s="115"/>
      <c r="J123" s="115"/>
      <c r="K123" s="124" t="str">
        <f ca="1"/>
        <v/>
      </c>
      <c r="L123" s="77" t="str">
        <f ca="1"/>
        <v/>
      </c>
      <c r="M123" s="68" t="str">
        <f ca="1"/>
        <v/>
      </c>
      <c r="N123" s="74" t="str">
        <f ca="1"/>
        <v/>
      </c>
      <c r="O123" s="69" t="str">
        <f ca="1"/>
        <v/>
      </c>
      <c r="P123" s="86" t="str">
        <f ca="1"/>
        <v/>
      </c>
      <c r="Q123" s="87" t="str">
        <f ca="1"/>
        <v/>
      </c>
      <c r="R123" s="81" t="str">
        <f ca="1"/>
        <v/>
      </c>
      <c r="S123" s="87" t="str">
        <f ca="1"/>
        <v/>
      </c>
      <c r="T123" s="69" t="str">
        <f ca="1"/>
        <v/>
      </c>
      <c r="U123" s="69" t="str">
        <f ca="1"/>
        <v/>
      </c>
      <c r="V123" s="61"/>
      <c r="W123" s="133">
        <v>1</v>
      </c>
      <c r="X123" t="b">
        <f t="shared" si="1"/>
        <v>0</v>
      </c>
    </row>
    <row r="124" spans="1:24" x14ac:dyDescent="0.4">
      <c r="A124" s="5">
        <v>119</v>
      </c>
      <c r="B124" s="5">
        <v>219999009</v>
      </c>
      <c r="C124" s="6" t="s">
        <v>360</v>
      </c>
      <c r="D124" s="5">
        <v>8</v>
      </c>
      <c r="E124" s="6" t="s">
        <v>1258</v>
      </c>
      <c r="F124" s="7">
        <v>49</v>
      </c>
      <c r="G124" s="6" t="s">
        <v>1338</v>
      </c>
      <c r="H124" s="6" t="s">
        <v>1566</v>
      </c>
      <c r="I124" s="115"/>
      <c r="J124" s="115"/>
      <c r="K124" s="124" t="str">
        <f ca="1"/>
        <v/>
      </c>
      <c r="L124" s="77" t="str">
        <f ca="1"/>
        <v/>
      </c>
      <c r="M124" s="68" t="str">
        <f ca="1"/>
        <v/>
      </c>
      <c r="N124" s="74" t="str">
        <f ca="1"/>
        <v/>
      </c>
      <c r="O124" s="69" t="str">
        <f ca="1"/>
        <v/>
      </c>
      <c r="P124" s="86" t="str">
        <f ca="1"/>
        <v/>
      </c>
      <c r="Q124" s="87" t="str">
        <f ca="1"/>
        <v/>
      </c>
      <c r="R124" s="81" t="str">
        <f ca="1"/>
        <v/>
      </c>
      <c r="S124" s="87" t="str">
        <f ca="1"/>
        <v/>
      </c>
      <c r="T124" s="69" t="str">
        <f ca="1"/>
        <v/>
      </c>
      <c r="U124" s="69" t="str">
        <f ca="1"/>
        <v/>
      </c>
      <c r="V124" s="61"/>
      <c r="W124" s="133">
        <v>1</v>
      </c>
      <c r="X124" t="b">
        <f t="shared" si="1"/>
        <v>0</v>
      </c>
    </row>
    <row r="125" spans="1:24" x14ac:dyDescent="0.4">
      <c r="A125" s="5">
        <v>120</v>
      </c>
      <c r="B125" s="5">
        <v>220341841</v>
      </c>
      <c r="C125" s="6" t="s">
        <v>368</v>
      </c>
      <c r="D125" s="5">
        <v>8</v>
      </c>
      <c r="E125" s="6" t="s">
        <v>1258</v>
      </c>
      <c r="F125" s="7">
        <v>49</v>
      </c>
      <c r="G125" s="6" t="s">
        <v>1338</v>
      </c>
      <c r="H125" s="6" t="s">
        <v>1574</v>
      </c>
      <c r="I125" s="115"/>
      <c r="J125" s="115"/>
      <c r="K125" s="124" t="str">
        <f ca="1"/>
        <v/>
      </c>
      <c r="L125" s="77" t="str">
        <f ca="1"/>
        <v/>
      </c>
      <c r="M125" s="68" t="str">
        <f ca="1"/>
        <v/>
      </c>
      <c r="N125" s="74" t="str">
        <f ca="1"/>
        <v/>
      </c>
      <c r="O125" s="69" t="str">
        <f ca="1"/>
        <v/>
      </c>
      <c r="P125" s="86" t="str">
        <f ca="1"/>
        <v/>
      </c>
      <c r="Q125" s="87" t="str">
        <f ca="1"/>
        <v/>
      </c>
      <c r="R125" s="81" t="str">
        <f ca="1"/>
        <v/>
      </c>
      <c r="S125" s="87" t="str">
        <f ca="1"/>
        <v/>
      </c>
      <c r="T125" s="69" t="str">
        <f ca="1"/>
        <v/>
      </c>
      <c r="U125" s="69" t="str">
        <f ca="1"/>
        <v/>
      </c>
      <c r="V125" s="61"/>
      <c r="W125" s="133">
        <v>1</v>
      </c>
      <c r="X125" t="b">
        <f t="shared" si="1"/>
        <v>0</v>
      </c>
    </row>
    <row r="126" spans="1:24" x14ac:dyDescent="0.4">
      <c r="A126" s="5">
        <v>121</v>
      </c>
      <c r="B126" s="5">
        <v>220395347</v>
      </c>
      <c r="C126" s="6" t="s">
        <v>370</v>
      </c>
      <c r="D126" s="5">
        <v>8</v>
      </c>
      <c r="E126" s="6" t="s">
        <v>1258</v>
      </c>
      <c r="F126" s="7">
        <v>49</v>
      </c>
      <c r="G126" s="6" t="s">
        <v>1338</v>
      </c>
      <c r="H126" s="6" t="s">
        <v>1575</v>
      </c>
      <c r="I126" s="115"/>
      <c r="J126" s="115"/>
      <c r="K126" s="124" t="str">
        <f ca="1"/>
        <v/>
      </c>
      <c r="L126" s="77" t="str">
        <f ca="1"/>
        <v/>
      </c>
      <c r="M126" s="68" t="str">
        <f ca="1"/>
        <v/>
      </c>
      <c r="N126" s="74" t="str">
        <f ca="1"/>
        <v/>
      </c>
      <c r="O126" s="69" t="str">
        <f ca="1"/>
        <v/>
      </c>
      <c r="P126" s="86" t="str">
        <f ca="1"/>
        <v/>
      </c>
      <c r="Q126" s="87" t="str">
        <f ca="1"/>
        <v/>
      </c>
      <c r="R126" s="81" t="str">
        <f ca="1"/>
        <v/>
      </c>
      <c r="S126" s="87" t="str">
        <f ca="1"/>
        <v/>
      </c>
      <c r="T126" s="69" t="str">
        <f ca="1"/>
        <v/>
      </c>
      <c r="U126" s="69" t="str">
        <f ca="1"/>
        <v/>
      </c>
      <c r="V126" s="61"/>
      <c r="W126" s="133">
        <v>1</v>
      </c>
      <c r="X126" t="b">
        <f t="shared" si="1"/>
        <v>0</v>
      </c>
    </row>
    <row r="127" spans="1:24" x14ac:dyDescent="0.4">
      <c r="A127" s="5">
        <v>122</v>
      </c>
      <c r="B127" s="5">
        <v>221269963</v>
      </c>
      <c r="C127" s="6" t="s">
        <v>372</v>
      </c>
      <c r="D127" s="5">
        <v>4</v>
      </c>
      <c r="E127" s="6" t="s">
        <v>1452</v>
      </c>
      <c r="F127" s="7">
        <v>28</v>
      </c>
      <c r="G127" s="6" t="s">
        <v>1576</v>
      </c>
      <c r="H127" s="6" t="s">
        <v>1577</v>
      </c>
      <c r="I127" s="115"/>
      <c r="J127" s="115"/>
      <c r="K127" s="124" t="str">
        <f ca="1"/>
        <v/>
      </c>
      <c r="L127" s="77" t="str">
        <f ca="1"/>
        <v/>
      </c>
      <c r="M127" s="68" t="str">
        <f ca="1"/>
        <v/>
      </c>
      <c r="N127" s="74" t="str">
        <f ca="1"/>
        <v/>
      </c>
      <c r="O127" s="69" t="str">
        <f ca="1"/>
        <v/>
      </c>
      <c r="P127" s="86" t="str">
        <f ca="1"/>
        <v/>
      </c>
      <c r="Q127" s="87" t="str">
        <f ca="1"/>
        <v/>
      </c>
      <c r="R127" s="81" t="str">
        <f ca="1"/>
        <v/>
      </c>
      <c r="S127" s="87" t="str">
        <f ca="1"/>
        <v/>
      </c>
      <c r="T127" s="69" t="str">
        <f ca="1"/>
        <v/>
      </c>
      <c r="U127" s="69" t="str">
        <f ca="1"/>
        <v/>
      </c>
      <c r="V127" s="61"/>
      <c r="W127" s="133">
        <v>1</v>
      </c>
      <c r="X127" t="b">
        <f t="shared" si="1"/>
        <v>0</v>
      </c>
    </row>
    <row r="128" spans="1:24" x14ac:dyDescent="0.4">
      <c r="A128" s="5">
        <v>123</v>
      </c>
      <c r="B128" s="5">
        <v>222432687</v>
      </c>
      <c r="C128" s="6" t="s">
        <v>382</v>
      </c>
      <c r="D128" s="5">
        <v>8</v>
      </c>
      <c r="E128" s="6" t="s">
        <v>1258</v>
      </c>
      <c r="F128" s="7">
        <v>48</v>
      </c>
      <c r="G128" s="6" t="s">
        <v>1583</v>
      </c>
      <c r="H128" s="6" t="s">
        <v>1585</v>
      </c>
      <c r="I128" s="115"/>
      <c r="J128" s="115"/>
      <c r="K128" s="124" t="str">
        <f ca="1"/>
        <v/>
      </c>
      <c r="L128" s="77" t="str">
        <f ca="1"/>
        <v/>
      </c>
      <c r="M128" s="68" t="str">
        <f ca="1"/>
        <v/>
      </c>
      <c r="N128" s="74" t="str">
        <f ca="1"/>
        <v/>
      </c>
      <c r="O128" s="69" t="str">
        <f ca="1"/>
        <v/>
      </c>
      <c r="P128" s="86" t="str">
        <f ca="1"/>
        <v/>
      </c>
      <c r="Q128" s="87" t="str">
        <f ca="1"/>
        <v/>
      </c>
      <c r="R128" s="81" t="str">
        <f ca="1"/>
        <v/>
      </c>
      <c r="S128" s="87" t="str">
        <f ca="1"/>
        <v/>
      </c>
      <c r="T128" s="69" t="str">
        <f ca="1"/>
        <v/>
      </c>
      <c r="U128" s="69" t="str">
        <f ca="1"/>
        <v/>
      </c>
      <c r="V128" s="61"/>
      <c r="W128" s="133">
        <v>1</v>
      </c>
      <c r="X128" t="b">
        <f t="shared" si="1"/>
        <v>0</v>
      </c>
    </row>
    <row r="129" spans="1:24" x14ac:dyDescent="0.4">
      <c r="A129" s="5">
        <v>124</v>
      </c>
      <c r="B129" s="5">
        <v>225364842</v>
      </c>
      <c r="C129" s="6" t="s">
        <v>386</v>
      </c>
      <c r="D129" s="5">
        <v>10</v>
      </c>
      <c r="E129" s="6" t="s">
        <v>1196</v>
      </c>
      <c r="F129" s="7">
        <v>63</v>
      </c>
      <c r="G129" s="6" t="s">
        <v>1595</v>
      </c>
      <c r="H129" s="6" t="s">
        <v>1596</v>
      </c>
      <c r="I129" s="115"/>
      <c r="J129" s="115"/>
      <c r="K129" s="124" t="str">
        <f ca="1"/>
        <v/>
      </c>
      <c r="L129" s="77" t="str">
        <f ca="1"/>
        <v/>
      </c>
      <c r="M129" s="68" t="str">
        <f ca="1"/>
        <v/>
      </c>
      <c r="N129" s="74" t="str">
        <f ca="1"/>
        <v/>
      </c>
      <c r="O129" s="69" t="str">
        <f ca="1"/>
        <v/>
      </c>
      <c r="P129" s="86" t="str">
        <f ca="1"/>
        <v/>
      </c>
      <c r="Q129" s="87" t="str">
        <f ca="1"/>
        <v/>
      </c>
      <c r="R129" s="81" t="str">
        <f ca="1"/>
        <v/>
      </c>
      <c r="S129" s="87" t="str">
        <f ca="1"/>
        <v/>
      </c>
      <c r="T129" s="69" t="str">
        <f ca="1"/>
        <v/>
      </c>
      <c r="U129" s="69" t="str">
        <f ca="1"/>
        <v/>
      </c>
      <c r="V129" s="61"/>
      <c r="W129" s="133">
        <v>1</v>
      </c>
      <c r="X129" t="b">
        <f t="shared" si="1"/>
        <v>0</v>
      </c>
    </row>
    <row r="130" spans="1:24" x14ac:dyDescent="0.4">
      <c r="A130" s="5">
        <v>125</v>
      </c>
      <c r="B130" s="5">
        <v>225368330</v>
      </c>
      <c r="C130" s="6" t="s">
        <v>392</v>
      </c>
      <c r="D130" s="5">
        <v>10</v>
      </c>
      <c r="E130" s="6" t="s">
        <v>1196</v>
      </c>
      <c r="F130" s="7">
        <v>63</v>
      </c>
      <c r="G130" s="6" t="s">
        <v>1595</v>
      </c>
      <c r="H130" s="6" t="s">
        <v>1599</v>
      </c>
      <c r="I130" s="115"/>
      <c r="J130" s="115"/>
      <c r="K130" s="124" t="str">
        <f ca="1"/>
        <v/>
      </c>
      <c r="L130" s="77" t="str">
        <f ca="1"/>
        <v/>
      </c>
      <c r="M130" s="68" t="str">
        <f ca="1"/>
        <v/>
      </c>
      <c r="N130" s="74" t="str">
        <f ca="1"/>
        <v/>
      </c>
      <c r="O130" s="69" t="str">
        <f ca="1"/>
        <v/>
      </c>
      <c r="P130" s="86" t="str">
        <f ca="1"/>
        <v/>
      </c>
      <c r="Q130" s="87" t="str">
        <f ca="1"/>
        <v/>
      </c>
      <c r="R130" s="81" t="str">
        <f ca="1"/>
        <v/>
      </c>
      <c r="S130" s="87" t="str">
        <f ca="1"/>
        <v/>
      </c>
      <c r="T130" s="69" t="str">
        <f ca="1"/>
        <v/>
      </c>
      <c r="U130" s="69" t="str">
        <f ca="1"/>
        <v/>
      </c>
      <c r="V130" s="61"/>
      <c r="W130" s="133">
        <v>1</v>
      </c>
      <c r="X130" t="b">
        <f t="shared" si="1"/>
        <v>0</v>
      </c>
    </row>
    <row r="131" spans="1:24" x14ac:dyDescent="0.4">
      <c r="A131" s="5">
        <v>126</v>
      </c>
      <c r="B131" s="5">
        <v>225379658</v>
      </c>
      <c r="C131" s="6" t="s">
        <v>394</v>
      </c>
      <c r="D131" s="5">
        <v>10</v>
      </c>
      <c r="E131" s="6" t="s">
        <v>1196</v>
      </c>
      <c r="F131" s="7">
        <v>63</v>
      </c>
      <c r="G131" s="6" t="s">
        <v>1595</v>
      </c>
      <c r="H131" s="6" t="s">
        <v>1600</v>
      </c>
      <c r="I131" s="115"/>
      <c r="J131" s="115"/>
      <c r="K131" s="124" t="str">
        <f ca="1"/>
        <v/>
      </c>
      <c r="L131" s="77" t="str">
        <f ca="1"/>
        <v/>
      </c>
      <c r="M131" s="68" t="str">
        <f ca="1"/>
        <v/>
      </c>
      <c r="N131" s="74" t="str">
        <f ca="1"/>
        <v/>
      </c>
      <c r="O131" s="69" t="str">
        <f ca="1"/>
        <v/>
      </c>
      <c r="P131" s="86" t="str">
        <f ca="1"/>
        <v/>
      </c>
      <c r="Q131" s="87" t="str">
        <f ca="1"/>
        <v/>
      </c>
      <c r="R131" s="81" t="str">
        <f ca="1"/>
        <v/>
      </c>
      <c r="S131" s="87" t="str">
        <f ca="1"/>
        <v/>
      </c>
      <c r="T131" s="69" t="str">
        <f ca="1"/>
        <v/>
      </c>
      <c r="U131" s="69" t="str">
        <f ca="1"/>
        <v/>
      </c>
      <c r="V131" s="61"/>
      <c r="W131" s="133">
        <v>1</v>
      </c>
      <c r="X131" t="b">
        <f t="shared" ref="X131:X194" si="2">NOT(ISBLANK(I131))</f>
        <v>0</v>
      </c>
    </row>
    <row r="132" spans="1:24" x14ac:dyDescent="0.4">
      <c r="A132" s="5">
        <v>127</v>
      </c>
      <c r="B132" s="5">
        <v>227717977</v>
      </c>
      <c r="C132" s="6" t="s">
        <v>406</v>
      </c>
      <c r="D132" s="5">
        <v>5</v>
      </c>
      <c r="E132" s="6" t="s">
        <v>1367</v>
      </c>
      <c r="F132" s="7">
        <v>33</v>
      </c>
      <c r="G132" s="6" t="s">
        <v>1607</v>
      </c>
      <c r="H132" s="6" t="s">
        <v>1608</v>
      </c>
      <c r="I132" s="115"/>
      <c r="J132" s="115"/>
      <c r="K132" s="124" t="str">
        <f ca="1"/>
        <v/>
      </c>
      <c r="L132" s="77" t="str">
        <f ca="1"/>
        <v/>
      </c>
      <c r="M132" s="68" t="str">
        <f ca="1"/>
        <v/>
      </c>
      <c r="N132" s="74" t="str">
        <f ca="1"/>
        <v/>
      </c>
      <c r="O132" s="69" t="str">
        <f ca="1"/>
        <v/>
      </c>
      <c r="P132" s="86" t="str">
        <f ca="1"/>
        <v/>
      </c>
      <c r="Q132" s="87" t="str">
        <f ca="1"/>
        <v/>
      </c>
      <c r="R132" s="81" t="str">
        <f ca="1"/>
        <v/>
      </c>
      <c r="S132" s="87" t="str">
        <f ca="1"/>
        <v/>
      </c>
      <c r="T132" s="69" t="str">
        <f ca="1"/>
        <v/>
      </c>
      <c r="U132" s="69" t="str">
        <f ca="1"/>
        <v/>
      </c>
      <c r="V132" s="61"/>
      <c r="W132" s="133">
        <v>1</v>
      </c>
      <c r="X132" t="b">
        <f t="shared" si="2"/>
        <v>0</v>
      </c>
    </row>
    <row r="133" spans="1:24" x14ac:dyDescent="0.4">
      <c r="A133" s="5">
        <v>128</v>
      </c>
      <c r="B133" s="5">
        <v>227766842</v>
      </c>
      <c r="C133" s="6" t="s">
        <v>408</v>
      </c>
      <c r="D133" s="5">
        <v>5</v>
      </c>
      <c r="E133" s="6" t="s">
        <v>1367</v>
      </c>
      <c r="F133" s="7">
        <v>33</v>
      </c>
      <c r="G133" s="6" t="s">
        <v>1607</v>
      </c>
      <c r="H133" s="6" t="s">
        <v>1614</v>
      </c>
      <c r="I133" s="115"/>
      <c r="J133" s="115"/>
      <c r="K133" s="124" t="str">
        <f ca="1"/>
        <v/>
      </c>
      <c r="L133" s="77" t="str">
        <f ca="1"/>
        <v/>
      </c>
      <c r="M133" s="68" t="str">
        <f ca="1"/>
        <v/>
      </c>
      <c r="N133" s="74" t="str">
        <f ca="1"/>
        <v/>
      </c>
      <c r="O133" s="69" t="str">
        <f ca="1"/>
        <v/>
      </c>
      <c r="P133" s="86" t="str">
        <f ca="1"/>
        <v/>
      </c>
      <c r="Q133" s="87" t="str">
        <f ca="1"/>
        <v/>
      </c>
      <c r="R133" s="81" t="str">
        <f ca="1"/>
        <v/>
      </c>
      <c r="S133" s="87" t="str">
        <f ca="1"/>
        <v/>
      </c>
      <c r="T133" s="69" t="str">
        <f ca="1"/>
        <v/>
      </c>
      <c r="U133" s="69" t="str">
        <f ca="1"/>
        <v/>
      </c>
      <c r="V133" s="61"/>
      <c r="W133" s="133">
        <v>1</v>
      </c>
      <c r="X133" t="b">
        <f t="shared" si="2"/>
        <v>0</v>
      </c>
    </row>
    <row r="134" spans="1:24" x14ac:dyDescent="0.4">
      <c r="A134" s="5">
        <v>129</v>
      </c>
      <c r="B134" s="5">
        <v>230031881</v>
      </c>
      <c r="C134" s="6" t="s">
        <v>410</v>
      </c>
      <c r="D134" s="5">
        <v>4</v>
      </c>
      <c r="E134" s="6" t="s">
        <v>1452</v>
      </c>
      <c r="F134" s="7">
        <v>22</v>
      </c>
      <c r="G134" s="6" t="s">
        <v>1615</v>
      </c>
      <c r="H134" s="6" t="s">
        <v>1616</v>
      </c>
      <c r="I134" s="115"/>
      <c r="J134" s="115"/>
      <c r="K134" s="124" t="str">
        <f ca="1"/>
        <v/>
      </c>
      <c r="L134" s="77" t="str">
        <f ca="1"/>
        <v/>
      </c>
      <c r="M134" s="68" t="str">
        <f ca="1"/>
        <v/>
      </c>
      <c r="N134" s="74" t="str">
        <f ca="1"/>
        <v/>
      </c>
      <c r="O134" s="69" t="str">
        <f ca="1"/>
        <v/>
      </c>
      <c r="P134" s="86" t="str">
        <f ca="1"/>
        <v/>
      </c>
      <c r="Q134" s="87" t="str">
        <f ca="1"/>
        <v/>
      </c>
      <c r="R134" s="81" t="str">
        <f ca="1"/>
        <v/>
      </c>
      <c r="S134" s="87" t="str">
        <f ca="1"/>
        <v/>
      </c>
      <c r="T134" s="69" t="str">
        <f ca="1"/>
        <v/>
      </c>
      <c r="U134" s="69" t="str">
        <f ca="1"/>
        <v/>
      </c>
      <c r="V134" s="61"/>
      <c r="W134" s="133">
        <v>1</v>
      </c>
      <c r="X134" t="b">
        <f t="shared" si="2"/>
        <v>0</v>
      </c>
    </row>
    <row r="135" spans="1:24" x14ac:dyDescent="0.4">
      <c r="A135" s="5">
        <v>130</v>
      </c>
      <c r="B135" s="5">
        <v>230070099</v>
      </c>
      <c r="C135" s="6" t="s">
        <v>412</v>
      </c>
      <c r="D135" s="5">
        <v>4</v>
      </c>
      <c r="E135" s="6" t="s">
        <v>1452</v>
      </c>
      <c r="F135" s="7">
        <v>22</v>
      </c>
      <c r="G135" s="6" t="s">
        <v>1615</v>
      </c>
      <c r="H135" s="6" t="s">
        <v>1617</v>
      </c>
      <c r="I135" s="115"/>
      <c r="J135" s="115"/>
      <c r="K135" s="124" t="str">
        <f ca="1"/>
        <v/>
      </c>
      <c r="L135" s="77" t="str">
        <f ca="1"/>
        <v/>
      </c>
      <c r="M135" s="68" t="str">
        <f ca="1"/>
        <v/>
      </c>
      <c r="N135" s="74" t="str">
        <f ca="1"/>
        <v/>
      </c>
      <c r="O135" s="69" t="str">
        <f ca="1"/>
        <v/>
      </c>
      <c r="P135" s="86" t="str">
        <f ca="1"/>
        <v/>
      </c>
      <c r="Q135" s="87" t="str">
        <f ca="1"/>
        <v/>
      </c>
      <c r="R135" s="81" t="str">
        <f ca="1"/>
        <v/>
      </c>
      <c r="S135" s="87" t="str">
        <f ca="1"/>
        <v/>
      </c>
      <c r="T135" s="69" t="str">
        <f ca="1"/>
        <v/>
      </c>
      <c r="U135" s="69" t="str">
        <f ca="1"/>
        <v/>
      </c>
      <c r="V135" s="61"/>
      <c r="W135" s="133">
        <v>1</v>
      </c>
      <c r="X135" t="b">
        <f t="shared" si="2"/>
        <v>0</v>
      </c>
    </row>
    <row r="136" spans="1:24" x14ac:dyDescent="0.4">
      <c r="A136" s="5">
        <v>131</v>
      </c>
      <c r="B136" s="5">
        <v>230805117</v>
      </c>
      <c r="C136" s="6" t="s">
        <v>414</v>
      </c>
      <c r="D136" s="5">
        <v>10</v>
      </c>
      <c r="E136" s="6" t="s">
        <v>1196</v>
      </c>
      <c r="F136" s="7">
        <v>66</v>
      </c>
      <c r="G136" s="6" t="s">
        <v>1620</v>
      </c>
      <c r="H136" s="6" t="s">
        <v>1621</v>
      </c>
      <c r="I136" s="115"/>
      <c r="J136" s="115"/>
      <c r="K136" s="124" t="str">
        <f ca="1"/>
        <v/>
      </c>
      <c r="L136" s="77" t="str">
        <f ca="1"/>
        <v/>
      </c>
      <c r="M136" s="68" t="str">
        <f ca="1"/>
        <v/>
      </c>
      <c r="N136" s="74" t="str">
        <f ca="1"/>
        <v/>
      </c>
      <c r="O136" s="69" t="str">
        <f ca="1"/>
        <v/>
      </c>
      <c r="P136" s="86" t="str">
        <f ca="1"/>
        <v/>
      </c>
      <c r="Q136" s="87" t="str">
        <f ca="1"/>
        <v/>
      </c>
      <c r="R136" s="81" t="str">
        <f ca="1"/>
        <v/>
      </c>
      <c r="S136" s="87" t="str">
        <f ca="1"/>
        <v/>
      </c>
      <c r="T136" s="69" t="str">
        <f ca="1"/>
        <v/>
      </c>
      <c r="U136" s="69" t="str">
        <f ca="1"/>
        <v/>
      </c>
      <c r="V136" s="61"/>
      <c r="W136" s="133">
        <v>1</v>
      </c>
      <c r="X136" t="b">
        <f t="shared" si="2"/>
        <v>0</v>
      </c>
    </row>
    <row r="137" spans="1:24" x14ac:dyDescent="0.4">
      <c r="A137" s="5">
        <v>132</v>
      </c>
      <c r="B137" s="5">
        <v>231169507</v>
      </c>
      <c r="C137" s="6" t="s">
        <v>416</v>
      </c>
      <c r="D137" s="5">
        <v>5</v>
      </c>
      <c r="E137" s="6" t="s">
        <v>1367</v>
      </c>
      <c r="F137" s="7">
        <v>35</v>
      </c>
      <c r="G137" s="6" t="s">
        <v>1456</v>
      </c>
      <c r="H137" s="6" t="s">
        <v>1624</v>
      </c>
      <c r="I137" s="115"/>
      <c r="J137" s="115"/>
      <c r="K137" s="124" t="str">
        <f ca="1"/>
        <v/>
      </c>
      <c r="L137" s="77" t="str">
        <f ca="1"/>
        <v/>
      </c>
      <c r="M137" s="68" t="str">
        <f ca="1"/>
        <v/>
      </c>
      <c r="N137" s="74" t="str">
        <f ca="1"/>
        <v/>
      </c>
      <c r="O137" s="69" t="str">
        <f ca="1"/>
        <v/>
      </c>
      <c r="P137" s="86" t="str">
        <f ca="1"/>
        <v/>
      </c>
      <c r="Q137" s="87" t="str">
        <f ca="1"/>
        <v/>
      </c>
      <c r="R137" s="81" t="str">
        <f ca="1"/>
        <v/>
      </c>
      <c r="S137" s="87" t="str">
        <f ca="1"/>
        <v/>
      </c>
      <c r="T137" s="69" t="str">
        <f ca="1"/>
        <v/>
      </c>
      <c r="U137" s="69" t="str">
        <f ca="1"/>
        <v/>
      </c>
      <c r="V137" s="61"/>
      <c r="W137" s="133">
        <v>1</v>
      </c>
      <c r="X137" t="b">
        <f t="shared" si="2"/>
        <v>0</v>
      </c>
    </row>
    <row r="138" spans="1:24" x14ac:dyDescent="0.4">
      <c r="A138" s="5">
        <v>133</v>
      </c>
      <c r="B138" s="5">
        <v>231169810</v>
      </c>
      <c r="C138" s="6" t="s">
        <v>418</v>
      </c>
      <c r="D138" s="5">
        <v>5</v>
      </c>
      <c r="E138" s="6" t="s">
        <v>1367</v>
      </c>
      <c r="F138" s="7">
        <v>35</v>
      </c>
      <c r="G138" s="6" t="s">
        <v>1456</v>
      </c>
      <c r="H138" s="6" t="s">
        <v>1625</v>
      </c>
      <c r="I138" s="115"/>
      <c r="J138" s="115"/>
      <c r="K138" s="124" t="str">
        <f ca="1"/>
        <v/>
      </c>
      <c r="L138" s="77" t="str">
        <f ca="1"/>
        <v/>
      </c>
      <c r="M138" s="68" t="str">
        <f ca="1"/>
        <v/>
      </c>
      <c r="N138" s="74" t="str">
        <f ca="1"/>
        <v/>
      </c>
      <c r="O138" s="69" t="str">
        <f ca="1"/>
        <v/>
      </c>
      <c r="P138" s="86" t="str">
        <f ca="1"/>
        <v/>
      </c>
      <c r="Q138" s="87" t="str">
        <f ca="1"/>
        <v/>
      </c>
      <c r="R138" s="81" t="str">
        <f ca="1"/>
        <v/>
      </c>
      <c r="S138" s="87" t="str">
        <f ca="1"/>
        <v/>
      </c>
      <c r="T138" s="69" t="str">
        <f ca="1"/>
        <v/>
      </c>
      <c r="U138" s="69" t="str">
        <f ca="1"/>
        <v/>
      </c>
      <c r="V138" s="61"/>
      <c r="W138" s="133">
        <v>1</v>
      </c>
      <c r="X138" t="b">
        <f t="shared" si="2"/>
        <v>0</v>
      </c>
    </row>
    <row r="139" spans="1:24" x14ac:dyDescent="0.4">
      <c r="A139" s="5">
        <v>134</v>
      </c>
      <c r="B139" s="5">
        <v>231169874</v>
      </c>
      <c r="C139" s="6" t="s">
        <v>420</v>
      </c>
      <c r="D139" s="5">
        <v>5</v>
      </c>
      <c r="E139" s="6" t="s">
        <v>1367</v>
      </c>
      <c r="F139" s="7">
        <v>35</v>
      </c>
      <c r="G139" s="6" t="s">
        <v>1456</v>
      </c>
      <c r="H139" s="6" t="s">
        <v>1626</v>
      </c>
      <c r="I139" s="115"/>
      <c r="J139" s="115"/>
      <c r="K139" s="124" t="str">
        <f ca="1"/>
        <v/>
      </c>
      <c r="L139" s="77" t="str">
        <f ca="1"/>
        <v/>
      </c>
      <c r="M139" s="68" t="str">
        <f ca="1"/>
        <v/>
      </c>
      <c r="N139" s="74" t="str">
        <f ca="1"/>
        <v/>
      </c>
      <c r="O139" s="69" t="str">
        <f ca="1"/>
        <v/>
      </c>
      <c r="P139" s="86" t="str">
        <f ca="1"/>
        <v/>
      </c>
      <c r="Q139" s="87" t="str">
        <f ca="1"/>
        <v/>
      </c>
      <c r="R139" s="81" t="str">
        <f ca="1"/>
        <v/>
      </c>
      <c r="S139" s="87" t="str">
        <f ca="1"/>
        <v/>
      </c>
      <c r="T139" s="69" t="str">
        <f ca="1"/>
        <v/>
      </c>
      <c r="U139" s="69" t="str">
        <f ca="1"/>
        <v/>
      </c>
      <c r="V139" s="61"/>
      <c r="W139" s="133">
        <v>1</v>
      </c>
      <c r="X139" t="b">
        <f t="shared" si="2"/>
        <v>0</v>
      </c>
    </row>
    <row r="140" spans="1:24" x14ac:dyDescent="0.4">
      <c r="A140" s="5">
        <v>135</v>
      </c>
      <c r="B140" s="5">
        <v>231184232</v>
      </c>
      <c r="C140" s="6" t="s">
        <v>422</v>
      </c>
      <c r="D140" s="5">
        <v>5</v>
      </c>
      <c r="E140" s="6" t="s">
        <v>1367</v>
      </c>
      <c r="F140" s="7">
        <v>35</v>
      </c>
      <c r="G140" s="6" t="s">
        <v>1456</v>
      </c>
      <c r="H140" s="6" t="s">
        <v>1631</v>
      </c>
      <c r="I140" s="115" t="s">
        <v>1099</v>
      </c>
      <c r="J140" s="115"/>
      <c r="K140" s="124" t="str">
        <f ca="1"/>
        <v/>
      </c>
      <c r="L140" s="77" t="str">
        <f ca="1"/>
        <v>3.4.9.1</v>
      </c>
      <c r="M140" s="68" t="str">
        <f ca="1"/>
        <v>General ambulatories</v>
      </c>
      <c r="N140" s="74" t="str">
        <f ca="1"/>
        <v>1.3.1</v>
      </c>
      <c r="O140" s="69" t="str">
        <f ca="1"/>
        <v>General outpatient curative care</v>
      </c>
      <c r="P140" s="86" t="str">
        <f ca="1"/>
        <v>13</v>
      </c>
      <c r="Q140" s="87" t="str">
        <f ca="1"/>
        <v>General population</v>
      </c>
      <c r="R140" s="81" t="str">
        <f ca="1"/>
        <v>nec</v>
      </c>
      <c r="S140" s="87" t="str">
        <f ca="1"/>
        <v>Other and unspecified age (n.e.c.)</v>
      </c>
      <c r="T140" s="69" t="str">
        <f ca="1"/>
        <v>nec</v>
      </c>
      <c r="U140" s="69" t="str">
        <f ca="1"/>
        <v>Other and unspecified gender (n.e.c.)</v>
      </c>
      <c r="V140" s="61"/>
      <c r="W140" s="133">
        <v>1</v>
      </c>
      <c r="X140" t="b">
        <f t="shared" si="2"/>
        <v>1</v>
      </c>
    </row>
    <row r="141" spans="1:24" x14ac:dyDescent="0.4">
      <c r="A141" s="5">
        <v>136</v>
      </c>
      <c r="B141" s="5">
        <v>233104609</v>
      </c>
      <c r="C141" s="6" t="s">
        <v>424</v>
      </c>
      <c r="D141" s="5">
        <v>5</v>
      </c>
      <c r="E141" s="6" t="s">
        <v>1367</v>
      </c>
      <c r="F141" s="7">
        <v>36</v>
      </c>
      <c r="G141" s="6" t="s">
        <v>1636</v>
      </c>
      <c r="H141" s="6" t="s">
        <v>1637</v>
      </c>
      <c r="I141" s="115"/>
      <c r="J141" s="115"/>
      <c r="K141" s="124" t="str">
        <f ca="1"/>
        <v/>
      </c>
      <c r="L141" s="77" t="str">
        <f ca="1"/>
        <v/>
      </c>
      <c r="M141" s="68" t="str">
        <f ca="1"/>
        <v/>
      </c>
      <c r="N141" s="74" t="str">
        <f ca="1"/>
        <v/>
      </c>
      <c r="O141" s="69" t="str">
        <f ca="1"/>
        <v/>
      </c>
      <c r="P141" s="86" t="str">
        <f ca="1"/>
        <v/>
      </c>
      <c r="Q141" s="87" t="str">
        <f ca="1"/>
        <v/>
      </c>
      <c r="R141" s="81" t="str">
        <f ca="1"/>
        <v/>
      </c>
      <c r="S141" s="87" t="str">
        <f ca="1"/>
        <v/>
      </c>
      <c r="T141" s="69" t="str">
        <f ca="1"/>
        <v/>
      </c>
      <c r="U141" s="69" t="str">
        <f ca="1"/>
        <v/>
      </c>
      <c r="V141" s="61"/>
      <c r="W141" s="133">
        <v>1</v>
      </c>
      <c r="X141" t="b">
        <f t="shared" si="2"/>
        <v>0</v>
      </c>
    </row>
    <row r="142" spans="1:24" x14ac:dyDescent="0.4">
      <c r="A142" s="5">
        <v>137</v>
      </c>
      <c r="B142" s="5">
        <v>233644848</v>
      </c>
      <c r="C142" s="6" t="s">
        <v>426</v>
      </c>
      <c r="D142" s="5">
        <v>2</v>
      </c>
      <c r="E142" s="6" t="s">
        <v>1639</v>
      </c>
      <c r="F142" s="7">
        <v>7</v>
      </c>
      <c r="G142" s="6" t="s">
        <v>1640</v>
      </c>
      <c r="H142" s="6" t="s">
        <v>1642</v>
      </c>
      <c r="I142" s="115"/>
      <c r="J142" s="115"/>
      <c r="K142" s="124" t="str">
        <f ca="1"/>
        <v/>
      </c>
      <c r="L142" s="77" t="str">
        <f ca="1"/>
        <v/>
      </c>
      <c r="M142" s="68" t="str">
        <f ca="1"/>
        <v/>
      </c>
      <c r="N142" s="74" t="str">
        <f ca="1"/>
        <v/>
      </c>
      <c r="O142" s="69" t="str">
        <f ca="1"/>
        <v/>
      </c>
      <c r="P142" s="86" t="str">
        <f ca="1"/>
        <v/>
      </c>
      <c r="Q142" s="87" t="str">
        <f ca="1"/>
        <v/>
      </c>
      <c r="R142" s="81" t="str">
        <f ca="1"/>
        <v/>
      </c>
      <c r="S142" s="87" t="str">
        <f ca="1"/>
        <v/>
      </c>
      <c r="T142" s="69" t="str">
        <f ca="1"/>
        <v/>
      </c>
      <c r="U142" s="69" t="str">
        <f ca="1"/>
        <v/>
      </c>
      <c r="V142" s="61"/>
      <c r="W142" s="133">
        <v>1</v>
      </c>
      <c r="X142" t="b">
        <f t="shared" si="2"/>
        <v>0</v>
      </c>
    </row>
    <row r="143" spans="1:24" x14ac:dyDescent="0.4">
      <c r="A143" s="5">
        <v>146</v>
      </c>
      <c r="B143" s="5">
        <v>236035517</v>
      </c>
      <c r="C143" s="6" t="s">
        <v>437</v>
      </c>
      <c r="D143" s="5">
        <v>2</v>
      </c>
      <c r="E143" s="6" t="s">
        <v>1639</v>
      </c>
      <c r="F143" s="7">
        <v>7</v>
      </c>
      <c r="G143" s="6" t="s">
        <v>1640</v>
      </c>
      <c r="H143" s="6" t="s">
        <v>1660</v>
      </c>
      <c r="I143" s="115"/>
      <c r="J143" s="115"/>
      <c r="K143" s="124" t="str">
        <f ca="1"/>
        <v/>
      </c>
      <c r="L143" s="77" t="str">
        <f ca="1"/>
        <v/>
      </c>
      <c r="M143" s="68" t="str">
        <f ca="1"/>
        <v/>
      </c>
      <c r="N143" s="74" t="str">
        <f ca="1"/>
        <v/>
      </c>
      <c r="O143" s="69" t="str">
        <f ca="1"/>
        <v/>
      </c>
      <c r="P143" s="86" t="str">
        <f ca="1"/>
        <v/>
      </c>
      <c r="Q143" s="87" t="str">
        <f ca="1"/>
        <v/>
      </c>
      <c r="R143" s="81" t="str">
        <f ca="1"/>
        <v/>
      </c>
      <c r="S143" s="87" t="str">
        <f ca="1"/>
        <v/>
      </c>
      <c r="T143" s="69" t="str">
        <f ca="1"/>
        <v/>
      </c>
      <c r="U143" s="69" t="str">
        <f ca="1"/>
        <v/>
      </c>
      <c r="V143" s="61"/>
      <c r="W143" s="133">
        <v>16</v>
      </c>
      <c r="X143" t="b">
        <f t="shared" si="2"/>
        <v>0</v>
      </c>
    </row>
    <row r="144" spans="1:24" x14ac:dyDescent="0.4">
      <c r="A144" s="5">
        <v>147</v>
      </c>
      <c r="B144" s="5">
        <v>236035517</v>
      </c>
      <c r="C144" s="6" t="s">
        <v>437</v>
      </c>
      <c r="D144" s="5">
        <v>7</v>
      </c>
      <c r="E144" s="6" t="s">
        <v>1652</v>
      </c>
      <c r="F144" s="7">
        <v>45</v>
      </c>
      <c r="G144" s="6" t="s">
        <v>1669</v>
      </c>
      <c r="H144" s="6" t="s">
        <v>1670</v>
      </c>
      <c r="I144" s="115"/>
      <c r="J144" s="115"/>
      <c r="K144" s="124" t="str">
        <f ca="1"/>
        <v/>
      </c>
      <c r="L144" s="77" t="str">
        <f ca="1"/>
        <v/>
      </c>
      <c r="M144" s="68" t="str">
        <f ca="1"/>
        <v/>
      </c>
      <c r="N144" s="74" t="str">
        <f ca="1"/>
        <v/>
      </c>
      <c r="O144" s="69" t="str">
        <f ca="1"/>
        <v/>
      </c>
      <c r="P144" s="86" t="str">
        <f ca="1"/>
        <v/>
      </c>
      <c r="Q144" s="87" t="str">
        <f ca="1"/>
        <v/>
      </c>
      <c r="R144" s="81" t="str">
        <f ca="1"/>
        <v/>
      </c>
      <c r="S144" s="87" t="str">
        <f ca="1"/>
        <v/>
      </c>
      <c r="T144" s="69" t="str">
        <f ca="1"/>
        <v/>
      </c>
      <c r="U144" s="69" t="str">
        <f ca="1"/>
        <v/>
      </c>
      <c r="V144" s="61"/>
      <c r="W144" s="133">
        <v>16</v>
      </c>
      <c r="X144" t="b">
        <f t="shared" si="2"/>
        <v>0</v>
      </c>
    </row>
    <row r="145" spans="1:24" x14ac:dyDescent="0.4">
      <c r="A145" s="5">
        <v>138</v>
      </c>
      <c r="B145" s="5">
        <v>236035517</v>
      </c>
      <c r="C145" s="6" t="s">
        <v>434</v>
      </c>
      <c r="D145" s="5">
        <v>7</v>
      </c>
      <c r="E145" s="6" t="s">
        <v>1652</v>
      </c>
      <c r="F145" s="7">
        <v>44</v>
      </c>
      <c r="G145" s="6" t="s">
        <v>1653</v>
      </c>
      <c r="H145" s="6" t="s">
        <v>1654</v>
      </c>
      <c r="I145" s="115"/>
      <c r="J145" s="115"/>
      <c r="K145" s="124" t="str">
        <f ca="1"/>
        <v/>
      </c>
      <c r="L145" s="77" t="str">
        <f ca="1"/>
        <v/>
      </c>
      <c r="M145" s="68" t="str">
        <f ca="1"/>
        <v/>
      </c>
      <c r="N145" s="74" t="str">
        <f ca="1"/>
        <v/>
      </c>
      <c r="O145" s="69" t="str">
        <f ca="1"/>
        <v/>
      </c>
      <c r="P145" s="86" t="str">
        <f ca="1"/>
        <v/>
      </c>
      <c r="Q145" s="87" t="str">
        <f ca="1"/>
        <v/>
      </c>
      <c r="R145" s="81" t="str">
        <f ca="1"/>
        <v/>
      </c>
      <c r="S145" s="87" t="str">
        <f ca="1"/>
        <v/>
      </c>
      <c r="T145" s="69" t="str">
        <f ca="1"/>
        <v/>
      </c>
      <c r="U145" s="69" t="str">
        <f ca="1"/>
        <v/>
      </c>
      <c r="V145" s="61"/>
      <c r="W145" s="133">
        <v>16</v>
      </c>
      <c r="X145" t="b">
        <f t="shared" si="2"/>
        <v>0</v>
      </c>
    </row>
    <row r="146" spans="1:24" x14ac:dyDescent="0.4">
      <c r="A146" s="5">
        <v>141</v>
      </c>
      <c r="B146" s="5">
        <v>236035517</v>
      </c>
      <c r="C146" s="6" t="s">
        <v>434</v>
      </c>
      <c r="D146" s="5">
        <v>6</v>
      </c>
      <c r="E146" s="6" t="s">
        <v>1587</v>
      </c>
      <c r="F146" s="7">
        <v>43</v>
      </c>
      <c r="G146" s="6" t="s">
        <v>1650</v>
      </c>
      <c r="H146" s="6" t="s">
        <v>1651</v>
      </c>
      <c r="I146" s="115"/>
      <c r="J146" s="115"/>
      <c r="K146" s="124" t="str">
        <f ca="1"/>
        <v/>
      </c>
      <c r="L146" s="77" t="str">
        <f ca="1"/>
        <v/>
      </c>
      <c r="M146" s="68" t="str">
        <f ca="1"/>
        <v/>
      </c>
      <c r="N146" s="74" t="str">
        <f ca="1"/>
        <v/>
      </c>
      <c r="O146" s="69" t="str">
        <f ca="1"/>
        <v/>
      </c>
      <c r="P146" s="86" t="str">
        <f ca="1"/>
        <v/>
      </c>
      <c r="Q146" s="87" t="str">
        <f ca="1"/>
        <v/>
      </c>
      <c r="R146" s="81" t="str">
        <f ca="1"/>
        <v/>
      </c>
      <c r="S146" s="87" t="str">
        <f ca="1"/>
        <v/>
      </c>
      <c r="T146" s="69" t="str">
        <f ca="1"/>
        <v/>
      </c>
      <c r="U146" s="69" t="str">
        <f ca="1"/>
        <v/>
      </c>
      <c r="V146" s="61"/>
      <c r="W146" s="133">
        <v>16</v>
      </c>
      <c r="X146" t="b">
        <f t="shared" si="2"/>
        <v>0</v>
      </c>
    </row>
    <row r="147" spans="1:24" x14ac:dyDescent="0.4">
      <c r="A147" s="5">
        <v>143</v>
      </c>
      <c r="B147" s="5">
        <v>236035517</v>
      </c>
      <c r="C147" s="6" t="s">
        <v>436</v>
      </c>
      <c r="D147" s="5">
        <v>10</v>
      </c>
      <c r="E147" s="6" t="s">
        <v>1196</v>
      </c>
      <c r="F147" s="7">
        <v>66</v>
      </c>
      <c r="G147" s="6" t="s">
        <v>1620</v>
      </c>
      <c r="H147" s="6" t="s">
        <v>1659</v>
      </c>
      <c r="I147" s="115"/>
      <c r="J147" s="115"/>
      <c r="K147" s="124" t="str">
        <f ca="1"/>
        <v/>
      </c>
      <c r="L147" s="77" t="str">
        <f ca="1"/>
        <v/>
      </c>
      <c r="M147" s="68" t="str">
        <f ca="1"/>
        <v/>
      </c>
      <c r="N147" s="74" t="str">
        <f ca="1"/>
        <v/>
      </c>
      <c r="O147" s="69" t="str">
        <f ca="1"/>
        <v/>
      </c>
      <c r="P147" s="86" t="str">
        <f ca="1"/>
        <v/>
      </c>
      <c r="Q147" s="87" t="str">
        <f ca="1"/>
        <v/>
      </c>
      <c r="R147" s="81" t="str">
        <f ca="1"/>
        <v/>
      </c>
      <c r="S147" s="87" t="str">
        <f ca="1"/>
        <v/>
      </c>
      <c r="T147" s="69" t="str">
        <f ca="1"/>
        <v/>
      </c>
      <c r="U147" s="69" t="str">
        <f ca="1"/>
        <v/>
      </c>
      <c r="V147" s="61"/>
      <c r="W147" s="133">
        <v>16</v>
      </c>
      <c r="X147" t="b">
        <f t="shared" si="2"/>
        <v>0</v>
      </c>
    </row>
    <row r="148" spans="1:24" x14ac:dyDescent="0.4">
      <c r="A148" s="5">
        <v>149</v>
      </c>
      <c r="B148" s="5">
        <v>236035517</v>
      </c>
      <c r="C148" s="6" t="s">
        <v>437</v>
      </c>
      <c r="D148" s="5">
        <v>6</v>
      </c>
      <c r="E148" s="6" t="s">
        <v>1587</v>
      </c>
      <c r="F148" s="7">
        <v>43</v>
      </c>
      <c r="G148" s="6" t="s">
        <v>1650</v>
      </c>
      <c r="H148" s="6" t="s">
        <v>1668</v>
      </c>
      <c r="I148" s="115"/>
      <c r="J148" s="115"/>
      <c r="K148" s="124" t="str">
        <f ca="1"/>
        <v/>
      </c>
      <c r="L148" s="77" t="str">
        <f ca="1"/>
        <v/>
      </c>
      <c r="M148" s="68" t="str">
        <f ca="1"/>
        <v/>
      </c>
      <c r="N148" s="74" t="str">
        <f ca="1"/>
        <v/>
      </c>
      <c r="O148" s="69" t="str">
        <f ca="1"/>
        <v/>
      </c>
      <c r="P148" s="86" t="str">
        <f ca="1"/>
        <v/>
      </c>
      <c r="Q148" s="87" t="str">
        <f ca="1"/>
        <v/>
      </c>
      <c r="R148" s="81" t="str">
        <f ca="1"/>
        <v/>
      </c>
      <c r="S148" s="87" t="str">
        <f ca="1"/>
        <v/>
      </c>
      <c r="T148" s="69" t="str">
        <f ca="1"/>
        <v/>
      </c>
      <c r="U148" s="69" t="str">
        <f ca="1"/>
        <v/>
      </c>
      <c r="V148" s="61"/>
      <c r="W148" s="133">
        <v>16</v>
      </c>
      <c r="X148" t="b">
        <f t="shared" si="2"/>
        <v>0</v>
      </c>
    </row>
    <row r="149" spans="1:24" x14ac:dyDescent="0.4">
      <c r="A149" s="5">
        <v>145</v>
      </c>
      <c r="B149" s="5">
        <v>236035517</v>
      </c>
      <c r="C149" s="6" t="s">
        <v>437</v>
      </c>
      <c r="D149" s="5">
        <v>6</v>
      </c>
      <c r="E149" s="6" t="s">
        <v>1587</v>
      </c>
      <c r="F149" s="7">
        <v>41</v>
      </c>
      <c r="G149" s="6" t="s">
        <v>1666</v>
      </c>
      <c r="H149" s="6" t="s">
        <v>1667</v>
      </c>
      <c r="I149" s="115"/>
      <c r="J149" s="115"/>
      <c r="K149" s="124" t="str">
        <f ca="1"/>
        <v/>
      </c>
      <c r="L149" s="77" t="str">
        <f ca="1"/>
        <v/>
      </c>
      <c r="M149" s="68" t="str">
        <f ca="1"/>
        <v/>
      </c>
      <c r="N149" s="74" t="str">
        <f ca="1"/>
        <v/>
      </c>
      <c r="O149" s="69" t="str">
        <f ca="1"/>
        <v/>
      </c>
      <c r="P149" s="86" t="str">
        <f ca="1"/>
        <v/>
      </c>
      <c r="Q149" s="87" t="str">
        <f ca="1"/>
        <v/>
      </c>
      <c r="R149" s="81" t="str">
        <f ca="1"/>
        <v/>
      </c>
      <c r="S149" s="87" t="str">
        <f ca="1"/>
        <v/>
      </c>
      <c r="T149" s="69" t="str">
        <f ca="1"/>
        <v/>
      </c>
      <c r="U149" s="69" t="str">
        <f ca="1"/>
        <v/>
      </c>
      <c r="V149" s="61"/>
      <c r="W149" s="133">
        <v>16</v>
      </c>
      <c r="X149" t="b">
        <f t="shared" si="2"/>
        <v>0</v>
      </c>
    </row>
    <row r="150" spans="1:24" x14ac:dyDescent="0.4">
      <c r="A150" s="5">
        <v>142</v>
      </c>
      <c r="B150" s="5">
        <v>236035517</v>
      </c>
      <c r="C150" s="6" t="s">
        <v>435</v>
      </c>
      <c r="D150" s="5">
        <v>10</v>
      </c>
      <c r="E150" s="6" t="s">
        <v>1196</v>
      </c>
      <c r="F150" s="7">
        <v>65</v>
      </c>
      <c r="G150" s="6" t="s">
        <v>1657</v>
      </c>
      <c r="H150" s="6" t="s">
        <v>1658</v>
      </c>
      <c r="I150" s="115"/>
      <c r="J150" s="115"/>
      <c r="K150" s="124" t="str">
        <f ca="1"/>
        <v/>
      </c>
      <c r="L150" s="77" t="str">
        <f ca="1"/>
        <v/>
      </c>
      <c r="M150" s="68" t="str">
        <f ca="1"/>
        <v/>
      </c>
      <c r="N150" s="74" t="str">
        <f ca="1"/>
        <v/>
      </c>
      <c r="O150" s="69" t="str">
        <f ca="1"/>
        <v/>
      </c>
      <c r="P150" s="86" t="str">
        <f ca="1"/>
        <v/>
      </c>
      <c r="Q150" s="87" t="str">
        <f ca="1"/>
        <v/>
      </c>
      <c r="R150" s="81" t="str">
        <f ca="1"/>
        <v/>
      </c>
      <c r="S150" s="87" t="str">
        <f ca="1"/>
        <v/>
      </c>
      <c r="T150" s="69" t="str">
        <f ca="1"/>
        <v/>
      </c>
      <c r="U150" s="69" t="str">
        <f ca="1"/>
        <v/>
      </c>
      <c r="V150" s="61"/>
      <c r="W150" s="133">
        <v>16</v>
      </c>
      <c r="X150" t="b">
        <f t="shared" si="2"/>
        <v>0</v>
      </c>
    </row>
    <row r="151" spans="1:24" x14ac:dyDescent="0.4">
      <c r="A151" s="5">
        <v>148</v>
      </c>
      <c r="B151" s="5">
        <v>236035517</v>
      </c>
      <c r="C151" s="6" t="s">
        <v>437</v>
      </c>
      <c r="D151" s="5">
        <v>7</v>
      </c>
      <c r="E151" s="6" t="s">
        <v>1652</v>
      </c>
      <c r="F151" s="7">
        <v>46</v>
      </c>
      <c r="G151" s="6" t="s">
        <v>1671</v>
      </c>
      <c r="H151" s="6" t="s">
        <v>1672</v>
      </c>
      <c r="I151" s="115"/>
      <c r="J151" s="115"/>
      <c r="K151" s="124" t="str">
        <f ca="1"/>
        <v/>
      </c>
      <c r="L151" s="77" t="str">
        <f ca="1"/>
        <v/>
      </c>
      <c r="M151" s="68" t="str">
        <f ca="1"/>
        <v/>
      </c>
      <c r="N151" s="74" t="str">
        <f ca="1"/>
        <v/>
      </c>
      <c r="O151" s="69" t="str">
        <f ca="1"/>
        <v/>
      </c>
      <c r="P151" s="86" t="str">
        <f ca="1"/>
        <v/>
      </c>
      <c r="Q151" s="87" t="str">
        <f ca="1"/>
        <v/>
      </c>
      <c r="R151" s="81" t="str">
        <f ca="1"/>
        <v/>
      </c>
      <c r="S151" s="87" t="str">
        <f ca="1"/>
        <v/>
      </c>
      <c r="T151" s="69" t="str">
        <f ca="1"/>
        <v/>
      </c>
      <c r="U151" s="69" t="str">
        <f ca="1"/>
        <v/>
      </c>
      <c r="V151" s="61"/>
      <c r="W151" s="133">
        <v>16</v>
      </c>
      <c r="X151" t="b">
        <f t="shared" si="2"/>
        <v>0</v>
      </c>
    </row>
    <row r="152" spans="1:24" x14ac:dyDescent="0.4">
      <c r="A152" s="5">
        <v>150</v>
      </c>
      <c r="B152" s="5">
        <v>236035517</v>
      </c>
      <c r="C152" s="6" t="s">
        <v>437</v>
      </c>
      <c r="D152" s="5">
        <v>7</v>
      </c>
      <c r="E152" s="6" t="s">
        <v>1652</v>
      </c>
      <c r="F152" s="7">
        <v>47</v>
      </c>
      <c r="G152" s="6" t="s">
        <v>1673</v>
      </c>
      <c r="H152" s="6" t="s">
        <v>1674</v>
      </c>
      <c r="I152" s="115"/>
      <c r="J152" s="115"/>
      <c r="K152" s="124" t="str">
        <f ca="1"/>
        <v/>
      </c>
      <c r="L152" s="77" t="str">
        <f ca="1"/>
        <v/>
      </c>
      <c r="M152" s="68" t="str">
        <f ca="1"/>
        <v/>
      </c>
      <c r="N152" s="74" t="str">
        <f ca="1"/>
        <v/>
      </c>
      <c r="O152" s="69" t="str">
        <f ca="1"/>
        <v/>
      </c>
      <c r="P152" s="86" t="str">
        <f ca="1"/>
        <v/>
      </c>
      <c r="Q152" s="87" t="str">
        <f ca="1"/>
        <v/>
      </c>
      <c r="R152" s="81" t="str">
        <f ca="1"/>
        <v/>
      </c>
      <c r="S152" s="87" t="str">
        <f ca="1"/>
        <v/>
      </c>
      <c r="T152" s="69" t="str">
        <f ca="1"/>
        <v/>
      </c>
      <c r="U152" s="69" t="str">
        <f ca="1"/>
        <v/>
      </c>
      <c r="V152" s="61"/>
      <c r="W152" s="133">
        <v>16</v>
      </c>
      <c r="X152" t="b">
        <f t="shared" si="2"/>
        <v>0</v>
      </c>
    </row>
    <row r="153" spans="1:24" x14ac:dyDescent="0.4">
      <c r="A153" s="5">
        <v>140</v>
      </c>
      <c r="B153" s="5">
        <v>236035517</v>
      </c>
      <c r="C153" s="6" t="s">
        <v>434</v>
      </c>
      <c r="D153" s="5">
        <v>9</v>
      </c>
      <c r="E153" s="6" t="s">
        <v>1591</v>
      </c>
      <c r="F153" s="7">
        <v>61</v>
      </c>
      <c r="G153" s="6" t="s">
        <v>1655</v>
      </c>
      <c r="H153" s="6" t="s">
        <v>1656</v>
      </c>
      <c r="I153" s="115"/>
      <c r="J153" s="115"/>
      <c r="K153" s="124" t="str">
        <f ca="1"/>
        <v/>
      </c>
      <c r="L153" s="77" t="str">
        <f ca="1"/>
        <v/>
      </c>
      <c r="M153" s="68" t="str">
        <f ca="1"/>
        <v/>
      </c>
      <c r="N153" s="74" t="str">
        <f ca="1"/>
        <v/>
      </c>
      <c r="O153" s="69" t="str">
        <f ca="1"/>
        <v/>
      </c>
      <c r="P153" s="86" t="str">
        <f ca="1"/>
        <v/>
      </c>
      <c r="Q153" s="87" t="str">
        <f ca="1"/>
        <v/>
      </c>
      <c r="R153" s="81" t="str">
        <f ca="1"/>
        <v/>
      </c>
      <c r="S153" s="87" t="str">
        <f ca="1"/>
        <v/>
      </c>
      <c r="T153" s="69" t="str">
        <f ca="1"/>
        <v/>
      </c>
      <c r="U153" s="69" t="str">
        <f ca="1"/>
        <v/>
      </c>
      <c r="V153" s="61"/>
      <c r="W153" s="133">
        <v>16</v>
      </c>
      <c r="X153" t="b">
        <f t="shared" si="2"/>
        <v>0</v>
      </c>
    </row>
    <row r="154" spans="1:24" x14ac:dyDescent="0.4">
      <c r="A154" s="5">
        <v>144</v>
      </c>
      <c r="B154" s="5">
        <v>236035517</v>
      </c>
      <c r="C154" s="6" t="s">
        <v>437</v>
      </c>
      <c r="D154" s="5">
        <v>5</v>
      </c>
      <c r="E154" s="6" t="s">
        <v>1367</v>
      </c>
      <c r="F154" s="7">
        <v>34</v>
      </c>
      <c r="G154" s="6" t="s">
        <v>1663</v>
      </c>
      <c r="H154" s="6" t="s">
        <v>1664</v>
      </c>
      <c r="I154" s="115"/>
      <c r="J154" s="115"/>
      <c r="K154" s="124" t="str">
        <f ca="1"/>
        <v/>
      </c>
      <c r="L154" s="77" t="str">
        <f ca="1"/>
        <v/>
      </c>
      <c r="M154" s="68" t="str">
        <f ca="1"/>
        <v/>
      </c>
      <c r="N154" s="74" t="str">
        <f ca="1"/>
        <v/>
      </c>
      <c r="O154" s="69" t="str">
        <f ca="1"/>
        <v/>
      </c>
      <c r="P154" s="86" t="str">
        <f ca="1"/>
        <v/>
      </c>
      <c r="Q154" s="87" t="str">
        <f ca="1"/>
        <v/>
      </c>
      <c r="R154" s="81" t="str">
        <f ca="1"/>
        <v/>
      </c>
      <c r="S154" s="87" t="str">
        <f ca="1"/>
        <v/>
      </c>
      <c r="T154" s="69" t="str">
        <f ca="1"/>
        <v/>
      </c>
      <c r="U154" s="69" t="str">
        <f ca="1"/>
        <v/>
      </c>
      <c r="V154" s="61"/>
      <c r="W154" s="133">
        <v>16</v>
      </c>
      <c r="X154" t="b">
        <f t="shared" si="2"/>
        <v>0</v>
      </c>
    </row>
    <row r="155" spans="1:24" x14ac:dyDescent="0.4">
      <c r="A155" s="5">
        <v>139</v>
      </c>
      <c r="B155" s="5">
        <v>236035517</v>
      </c>
      <c r="C155" s="6" t="s">
        <v>434</v>
      </c>
      <c r="D155" s="5">
        <v>5</v>
      </c>
      <c r="E155" s="6" t="s">
        <v>1367</v>
      </c>
      <c r="F155" s="7">
        <v>32</v>
      </c>
      <c r="G155" s="6" t="s">
        <v>1648</v>
      </c>
      <c r="H155" s="6" t="s">
        <v>1649</v>
      </c>
      <c r="I155" s="115"/>
      <c r="J155" s="115"/>
      <c r="K155" s="124" t="str">
        <f ca="1"/>
        <v/>
      </c>
      <c r="L155" s="77" t="str">
        <f ca="1"/>
        <v/>
      </c>
      <c r="M155" s="68" t="str">
        <f ca="1"/>
        <v/>
      </c>
      <c r="N155" s="74" t="str">
        <f ca="1"/>
        <v/>
      </c>
      <c r="O155" s="69" t="str">
        <f ca="1"/>
        <v/>
      </c>
      <c r="P155" s="86" t="str">
        <f ca="1"/>
        <v/>
      </c>
      <c r="Q155" s="87" t="str">
        <f ca="1"/>
        <v/>
      </c>
      <c r="R155" s="81" t="str">
        <f ca="1"/>
        <v/>
      </c>
      <c r="S155" s="87" t="str">
        <f ca="1"/>
        <v/>
      </c>
      <c r="T155" s="69" t="str">
        <f ca="1"/>
        <v/>
      </c>
      <c r="U155" s="69" t="str">
        <f ca="1"/>
        <v/>
      </c>
      <c r="V155" s="61"/>
      <c r="W155" s="133">
        <v>16</v>
      </c>
      <c r="X155" t="b">
        <f t="shared" si="2"/>
        <v>0</v>
      </c>
    </row>
    <row r="156" spans="1:24" x14ac:dyDescent="0.4">
      <c r="A156" s="5">
        <v>151</v>
      </c>
      <c r="B156" s="5">
        <v>236035517</v>
      </c>
      <c r="C156" s="6" t="s">
        <v>437</v>
      </c>
      <c r="D156" s="5">
        <v>10</v>
      </c>
      <c r="E156" s="6" t="s">
        <v>1196</v>
      </c>
      <c r="F156" s="7">
        <v>69</v>
      </c>
      <c r="G156" s="6" t="s">
        <v>1675</v>
      </c>
      <c r="H156" s="6" t="s">
        <v>1676</v>
      </c>
      <c r="I156" s="115"/>
      <c r="J156" s="115"/>
      <c r="K156" s="124" t="str">
        <f ca="1"/>
        <v/>
      </c>
      <c r="L156" s="77" t="str">
        <f ca="1"/>
        <v/>
      </c>
      <c r="M156" s="68" t="str">
        <f ca="1"/>
        <v/>
      </c>
      <c r="N156" s="74" t="str">
        <f ca="1"/>
        <v/>
      </c>
      <c r="O156" s="69" t="str">
        <f ca="1"/>
        <v/>
      </c>
      <c r="P156" s="86" t="str">
        <f ca="1"/>
        <v/>
      </c>
      <c r="Q156" s="87" t="str">
        <f ca="1"/>
        <v/>
      </c>
      <c r="R156" s="81" t="str">
        <f ca="1"/>
        <v/>
      </c>
      <c r="S156" s="87" t="str">
        <f ca="1"/>
        <v/>
      </c>
      <c r="T156" s="69" t="str">
        <f ca="1"/>
        <v/>
      </c>
      <c r="U156" s="69" t="str">
        <f ca="1"/>
        <v/>
      </c>
      <c r="V156" s="61"/>
      <c r="W156" s="133">
        <v>16</v>
      </c>
      <c r="X156" t="b">
        <f t="shared" si="2"/>
        <v>0</v>
      </c>
    </row>
    <row r="157" spans="1:24" x14ac:dyDescent="0.4">
      <c r="A157" s="5">
        <v>152</v>
      </c>
      <c r="B157" s="5">
        <v>236035517</v>
      </c>
      <c r="C157" s="6" t="s">
        <v>437</v>
      </c>
      <c r="D157" s="5">
        <v>4</v>
      </c>
      <c r="E157" s="6" t="s">
        <v>1452</v>
      </c>
      <c r="F157" s="7">
        <v>30</v>
      </c>
      <c r="G157" s="6" t="s">
        <v>1661</v>
      </c>
      <c r="H157" s="6" t="s">
        <v>1662</v>
      </c>
      <c r="I157" s="115"/>
      <c r="J157" s="115"/>
      <c r="K157" s="124" t="str">
        <f ca="1"/>
        <v/>
      </c>
      <c r="L157" s="77" t="str">
        <f ca="1"/>
        <v/>
      </c>
      <c r="M157" s="68" t="str">
        <f ca="1"/>
        <v/>
      </c>
      <c r="N157" s="74" t="str">
        <f ca="1"/>
        <v/>
      </c>
      <c r="O157" s="69" t="str">
        <f ca="1"/>
        <v/>
      </c>
      <c r="P157" s="86" t="str">
        <f ca="1"/>
        <v/>
      </c>
      <c r="Q157" s="87" t="str">
        <f ca="1"/>
        <v/>
      </c>
      <c r="R157" s="81" t="str">
        <f ca="1"/>
        <v/>
      </c>
      <c r="S157" s="87" t="str">
        <f ca="1"/>
        <v/>
      </c>
      <c r="T157" s="69" t="str">
        <f ca="1"/>
        <v/>
      </c>
      <c r="U157" s="69" t="str">
        <f ca="1"/>
        <v/>
      </c>
      <c r="V157" s="61"/>
      <c r="W157" s="133">
        <v>16</v>
      </c>
      <c r="X157" t="b">
        <f t="shared" si="2"/>
        <v>0</v>
      </c>
    </row>
    <row r="158" spans="1:24" x14ac:dyDescent="0.4">
      <c r="A158" s="5">
        <v>153</v>
      </c>
      <c r="B158" s="5">
        <v>236035517</v>
      </c>
      <c r="C158" s="6" t="s">
        <v>438</v>
      </c>
      <c r="D158" s="5">
        <v>4</v>
      </c>
      <c r="E158" s="6" t="s">
        <v>1452</v>
      </c>
      <c r="F158" s="7">
        <v>30</v>
      </c>
      <c r="G158" s="6" t="s">
        <v>1661</v>
      </c>
      <c r="H158" s="6" t="s">
        <v>1677</v>
      </c>
      <c r="I158" s="115"/>
      <c r="J158" s="115"/>
      <c r="K158" s="124" t="str">
        <f ca="1"/>
        <v/>
      </c>
      <c r="L158" s="77" t="str">
        <f ca="1"/>
        <v/>
      </c>
      <c r="M158" s="68" t="str">
        <f ca="1"/>
        <v/>
      </c>
      <c r="N158" s="74" t="str">
        <f ca="1"/>
        <v/>
      </c>
      <c r="O158" s="69" t="str">
        <f ca="1"/>
        <v/>
      </c>
      <c r="P158" s="86" t="str">
        <f ca="1"/>
        <v/>
      </c>
      <c r="Q158" s="87" t="str">
        <f ca="1"/>
        <v/>
      </c>
      <c r="R158" s="81" t="str">
        <f ca="1"/>
        <v/>
      </c>
      <c r="S158" s="87" t="str">
        <f ca="1"/>
        <v/>
      </c>
      <c r="T158" s="69" t="str">
        <f ca="1"/>
        <v/>
      </c>
      <c r="U158" s="69" t="str">
        <f ca="1"/>
        <v/>
      </c>
      <c r="V158" s="61"/>
      <c r="W158" s="133">
        <v>16</v>
      </c>
      <c r="X158" t="b">
        <f t="shared" si="2"/>
        <v>0</v>
      </c>
    </row>
    <row r="159" spans="1:24" x14ac:dyDescent="0.4">
      <c r="A159" s="5">
        <v>154</v>
      </c>
      <c r="B159" s="5">
        <v>237080984</v>
      </c>
      <c r="C159" s="6" t="s">
        <v>454</v>
      </c>
      <c r="D159" s="5">
        <v>2</v>
      </c>
      <c r="E159" s="6" t="s">
        <v>1639</v>
      </c>
      <c r="F159" s="7">
        <v>8</v>
      </c>
      <c r="G159" s="6" t="s">
        <v>1684</v>
      </c>
      <c r="H159" s="6" t="s">
        <v>1686</v>
      </c>
      <c r="I159" s="115" t="s">
        <v>1097</v>
      </c>
      <c r="J159" s="115"/>
      <c r="K159" s="124" t="str">
        <f ca="1"/>
        <v/>
      </c>
      <c r="L159" s="77" t="str">
        <f ca="1"/>
        <v>1.1</v>
      </c>
      <c r="M159" s="68" t="str">
        <f ca="1"/>
        <v>General hospitals</v>
      </c>
      <c r="N159" s="74" t="str">
        <f ca="1"/>
        <v>1.1.1</v>
      </c>
      <c r="O159" s="69" t="str">
        <f ca="1"/>
        <v>General inpatient curative care</v>
      </c>
      <c r="P159" s="86" t="str">
        <f ca="1"/>
        <v>13</v>
      </c>
      <c r="Q159" s="87" t="str">
        <f ca="1"/>
        <v>General population</v>
      </c>
      <c r="R159" s="81" t="str">
        <f ca="1"/>
        <v>nec</v>
      </c>
      <c r="S159" s="87" t="str">
        <f ca="1"/>
        <v>Other and unspecified age (n.e.c.)</v>
      </c>
      <c r="T159" s="69" t="str">
        <f ca="1"/>
        <v>nec</v>
      </c>
      <c r="U159" s="69" t="str">
        <f ca="1"/>
        <v>Other and unspecified gender (n.e.c.)</v>
      </c>
      <c r="V159" s="61"/>
      <c r="W159" s="133">
        <v>1</v>
      </c>
      <c r="X159" t="b">
        <f t="shared" si="2"/>
        <v>1</v>
      </c>
    </row>
    <row r="160" spans="1:24" x14ac:dyDescent="0.4">
      <c r="A160" s="5">
        <v>155</v>
      </c>
      <c r="B160" s="5">
        <v>239403203</v>
      </c>
      <c r="C160" s="6" t="s">
        <v>460</v>
      </c>
      <c r="D160" s="5">
        <v>2</v>
      </c>
      <c r="E160" s="6" t="s">
        <v>1639</v>
      </c>
      <c r="F160" s="7">
        <v>8</v>
      </c>
      <c r="G160" s="6" t="s">
        <v>1684</v>
      </c>
      <c r="H160" s="6" t="s">
        <v>1690</v>
      </c>
      <c r="I160" s="115"/>
      <c r="J160" s="115"/>
      <c r="K160" s="124" t="str">
        <f ca="1"/>
        <v/>
      </c>
      <c r="L160" s="77" t="str">
        <f ca="1"/>
        <v/>
      </c>
      <c r="M160" s="68" t="str">
        <f ca="1"/>
        <v/>
      </c>
      <c r="N160" s="74" t="str">
        <f ca="1"/>
        <v/>
      </c>
      <c r="O160" s="69" t="str">
        <f ca="1"/>
        <v/>
      </c>
      <c r="P160" s="86" t="str">
        <f ca="1"/>
        <v/>
      </c>
      <c r="Q160" s="87" t="str">
        <f ca="1"/>
        <v/>
      </c>
      <c r="R160" s="81" t="str">
        <f ca="1"/>
        <v/>
      </c>
      <c r="S160" s="87" t="str">
        <f ca="1"/>
        <v/>
      </c>
      <c r="T160" s="69" t="str">
        <f ca="1"/>
        <v/>
      </c>
      <c r="U160" s="69" t="str">
        <f ca="1"/>
        <v/>
      </c>
      <c r="V160" s="61"/>
      <c r="W160" s="133">
        <v>1</v>
      </c>
      <c r="X160" t="b">
        <f t="shared" si="2"/>
        <v>0</v>
      </c>
    </row>
    <row r="161" spans="1:24" x14ac:dyDescent="0.4">
      <c r="A161" s="5">
        <v>156</v>
      </c>
      <c r="B161" s="5">
        <v>239403463</v>
      </c>
      <c r="C161" s="6" t="s">
        <v>462</v>
      </c>
      <c r="D161" s="5">
        <v>4</v>
      </c>
      <c r="E161" s="6" t="s">
        <v>1452</v>
      </c>
      <c r="F161" s="7">
        <v>25</v>
      </c>
      <c r="G161" s="6" t="s">
        <v>1691</v>
      </c>
      <c r="H161" s="6" t="s">
        <v>1692</v>
      </c>
      <c r="I161" s="115"/>
      <c r="J161" s="115"/>
      <c r="K161" s="124" t="str">
        <f ca="1"/>
        <v/>
      </c>
      <c r="L161" s="77" t="str">
        <f ca="1"/>
        <v/>
      </c>
      <c r="M161" s="68" t="str">
        <f ca="1"/>
        <v/>
      </c>
      <c r="N161" s="74" t="str">
        <f ca="1"/>
        <v/>
      </c>
      <c r="O161" s="69" t="str">
        <f ca="1"/>
        <v/>
      </c>
      <c r="P161" s="86" t="str">
        <f ca="1"/>
        <v/>
      </c>
      <c r="Q161" s="87" t="str">
        <f ca="1"/>
        <v/>
      </c>
      <c r="R161" s="81" t="str">
        <f ca="1"/>
        <v/>
      </c>
      <c r="S161" s="87" t="str">
        <f ca="1"/>
        <v/>
      </c>
      <c r="T161" s="69" t="str">
        <f ca="1"/>
        <v/>
      </c>
      <c r="U161" s="69" t="str">
        <f ca="1"/>
        <v/>
      </c>
      <c r="V161" s="61"/>
      <c r="W161" s="133">
        <v>1</v>
      </c>
      <c r="X161" t="b">
        <f t="shared" si="2"/>
        <v>0</v>
      </c>
    </row>
    <row r="162" spans="1:24" x14ac:dyDescent="0.4">
      <c r="A162" s="5">
        <v>157</v>
      </c>
      <c r="B162" s="5">
        <v>239865071</v>
      </c>
      <c r="C162" s="6" t="s">
        <v>464</v>
      </c>
      <c r="D162" s="5">
        <v>8</v>
      </c>
      <c r="E162" s="6" t="s">
        <v>1258</v>
      </c>
      <c r="F162" s="7">
        <v>52</v>
      </c>
      <c r="G162" s="6" t="s">
        <v>1274</v>
      </c>
      <c r="H162" s="6" t="s">
        <v>1693</v>
      </c>
      <c r="I162" s="115"/>
      <c r="J162" s="115"/>
      <c r="K162" s="124" t="str">
        <f ca="1"/>
        <v/>
      </c>
      <c r="L162" s="77" t="str">
        <f ca="1"/>
        <v/>
      </c>
      <c r="M162" s="68" t="str">
        <f ca="1"/>
        <v/>
      </c>
      <c r="N162" s="74" t="str">
        <f ca="1"/>
        <v/>
      </c>
      <c r="O162" s="69" t="str">
        <f ca="1"/>
        <v/>
      </c>
      <c r="P162" s="86" t="str">
        <f ca="1"/>
        <v/>
      </c>
      <c r="Q162" s="87" t="str">
        <f ca="1"/>
        <v/>
      </c>
      <c r="R162" s="81" t="str">
        <f ca="1"/>
        <v/>
      </c>
      <c r="S162" s="87" t="str">
        <f ca="1"/>
        <v/>
      </c>
      <c r="T162" s="69" t="str">
        <f ca="1"/>
        <v/>
      </c>
      <c r="U162" s="69" t="str">
        <f ca="1"/>
        <v/>
      </c>
      <c r="V162" s="61"/>
      <c r="W162" s="133">
        <v>1</v>
      </c>
      <c r="X162" t="b">
        <f t="shared" si="2"/>
        <v>0</v>
      </c>
    </row>
    <row r="163" spans="1:24" x14ac:dyDescent="0.4">
      <c r="A163" s="5">
        <v>158</v>
      </c>
      <c r="B163" s="5">
        <v>239866542</v>
      </c>
      <c r="C163" s="6" t="s">
        <v>466</v>
      </c>
      <c r="D163" s="5">
        <v>8</v>
      </c>
      <c r="E163" s="6" t="s">
        <v>1258</v>
      </c>
      <c r="F163" s="7">
        <v>52</v>
      </c>
      <c r="G163" s="6" t="s">
        <v>1274</v>
      </c>
      <c r="H163" s="6" t="s">
        <v>1694</v>
      </c>
      <c r="I163" s="115" t="s">
        <v>1097</v>
      </c>
      <c r="J163" s="115"/>
      <c r="K163" s="124" t="str">
        <f ca="1"/>
        <v/>
      </c>
      <c r="L163" s="77" t="str">
        <f ca="1"/>
        <v>1.1</v>
      </c>
      <c r="M163" s="68" t="str">
        <f ca="1"/>
        <v>General hospitals</v>
      </c>
      <c r="N163" s="74" t="str">
        <f ca="1"/>
        <v>1.1.1</v>
      </c>
      <c r="O163" s="69" t="str">
        <f ca="1"/>
        <v>General inpatient curative care</v>
      </c>
      <c r="P163" s="86" t="str">
        <f ca="1"/>
        <v>13</v>
      </c>
      <c r="Q163" s="87" t="str">
        <f ca="1"/>
        <v>General population</v>
      </c>
      <c r="R163" s="81" t="str">
        <f ca="1"/>
        <v>nec</v>
      </c>
      <c r="S163" s="87" t="str">
        <f ca="1"/>
        <v>Other and unspecified age (n.e.c.)</v>
      </c>
      <c r="T163" s="69" t="str">
        <f ca="1"/>
        <v>nec</v>
      </c>
      <c r="U163" s="69" t="str">
        <f ca="1"/>
        <v>Other and unspecified gender (n.e.c.)</v>
      </c>
      <c r="V163" s="61"/>
      <c r="W163" s="133">
        <v>1</v>
      </c>
      <c r="X163" t="b">
        <f t="shared" si="2"/>
        <v>1</v>
      </c>
    </row>
    <row r="164" spans="1:24" x14ac:dyDescent="0.4">
      <c r="A164" s="5">
        <v>159</v>
      </c>
      <c r="B164" s="5">
        <v>239866551</v>
      </c>
      <c r="C164" s="6" t="s">
        <v>468</v>
      </c>
      <c r="D164" s="5">
        <v>8</v>
      </c>
      <c r="E164" s="6" t="s">
        <v>1258</v>
      </c>
      <c r="F164" s="7">
        <v>52</v>
      </c>
      <c r="G164" s="6" t="s">
        <v>1274</v>
      </c>
      <c r="H164" s="6" t="s">
        <v>1695</v>
      </c>
      <c r="I164" s="115"/>
      <c r="J164" s="115"/>
      <c r="K164" s="124" t="str">
        <f ca="1"/>
        <v/>
      </c>
      <c r="L164" s="77" t="str">
        <f ca="1"/>
        <v/>
      </c>
      <c r="M164" s="68" t="str">
        <f ca="1"/>
        <v/>
      </c>
      <c r="N164" s="74" t="str">
        <f ca="1"/>
        <v/>
      </c>
      <c r="O164" s="69" t="str">
        <f ca="1"/>
        <v/>
      </c>
      <c r="P164" s="86" t="str">
        <f ca="1"/>
        <v/>
      </c>
      <c r="Q164" s="87" t="str">
        <f ca="1"/>
        <v/>
      </c>
      <c r="R164" s="81" t="str">
        <f ca="1"/>
        <v/>
      </c>
      <c r="S164" s="87" t="str">
        <f ca="1"/>
        <v/>
      </c>
      <c r="T164" s="69" t="str">
        <f ca="1"/>
        <v/>
      </c>
      <c r="U164" s="69" t="str">
        <f ca="1"/>
        <v/>
      </c>
      <c r="V164" s="61"/>
      <c r="W164" s="133">
        <v>1</v>
      </c>
      <c r="X164" t="b">
        <f t="shared" si="2"/>
        <v>0</v>
      </c>
    </row>
    <row r="165" spans="1:24" x14ac:dyDescent="0.4">
      <c r="A165" s="5">
        <v>160</v>
      </c>
      <c r="B165" s="5">
        <v>239890668</v>
      </c>
      <c r="C165" s="6" t="s">
        <v>474</v>
      </c>
      <c r="D165" s="5">
        <v>8</v>
      </c>
      <c r="E165" s="6" t="s">
        <v>1258</v>
      </c>
      <c r="F165" s="7">
        <v>52</v>
      </c>
      <c r="G165" s="6" t="s">
        <v>1274</v>
      </c>
      <c r="H165" s="6" t="s">
        <v>1700</v>
      </c>
      <c r="I165" s="115"/>
      <c r="J165" s="115"/>
      <c r="K165" s="124" t="str">
        <f ca="1"/>
        <v/>
      </c>
      <c r="L165" s="77" t="str">
        <f ca="1"/>
        <v/>
      </c>
      <c r="M165" s="68" t="str">
        <f ca="1"/>
        <v/>
      </c>
      <c r="N165" s="74" t="str">
        <f ca="1"/>
        <v/>
      </c>
      <c r="O165" s="69" t="str">
        <f ca="1"/>
        <v/>
      </c>
      <c r="P165" s="86" t="str">
        <f ca="1"/>
        <v/>
      </c>
      <c r="Q165" s="87" t="str">
        <f ca="1"/>
        <v/>
      </c>
      <c r="R165" s="81" t="str">
        <f ca="1"/>
        <v/>
      </c>
      <c r="S165" s="87" t="str">
        <f ca="1"/>
        <v/>
      </c>
      <c r="T165" s="69" t="str">
        <f ca="1"/>
        <v/>
      </c>
      <c r="U165" s="69" t="str">
        <f ca="1"/>
        <v/>
      </c>
      <c r="V165" s="61"/>
      <c r="W165" s="133">
        <v>1</v>
      </c>
      <c r="X165" t="b">
        <f t="shared" si="2"/>
        <v>0</v>
      </c>
    </row>
    <row r="166" spans="1:24" x14ac:dyDescent="0.4">
      <c r="A166" s="5">
        <v>161</v>
      </c>
      <c r="B166" s="5">
        <v>240904900</v>
      </c>
      <c r="C166" s="6" t="s">
        <v>482</v>
      </c>
      <c r="D166" s="5">
        <v>11</v>
      </c>
      <c r="E166" s="6" t="s">
        <v>1372</v>
      </c>
      <c r="F166" s="7">
        <v>72</v>
      </c>
      <c r="G166" s="6" t="s">
        <v>1703</v>
      </c>
      <c r="H166" s="6" t="s">
        <v>1704</v>
      </c>
      <c r="I166" s="115"/>
      <c r="J166" s="115"/>
      <c r="K166" s="124" t="str">
        <f ca="1"/>
        <v/>
      </c>
      <c r="L166" s="77" t="str">
        <f ca="1"/>
        <v/>
      </c>
      <c r="M166" s="68" t="str">
        <f ca="1"/>
        <v/>
      </c>
      <c r="N166" s="74" t="str">
        <f ca="1"/>
        <v/>
      </c>
      <c r="O166" s="69" t="str">
        <f ca="1"/>
        <v/>
      </c>
      <c r="P166" s="86" t="str">
        <f ca="1"/>
        <v/>
      </c>
      <c r="Q166" s="87" t="str">
        <f ca="1"/>
        <v/>
      </c>
      <c r="R166" s="81" t="str">
        <f ca="1"/>
        <v/>
      </c>
      <c r="S166" s="87" t="str">
        <f ca="1"/>
        <v/>
      </c>
      <c r="T166" s="69" t="str">
        <f ca="1"/>
        <v/>
      </c>
      <c r="U166" s="69" t="str">
        <f ca="1"/>
        <v/>
      </c>
      <c r="V166" s="61"/>
      <c r="W166" s="133">
        <v>1</v>
      </c>
      <c r="X166" t="b">
        <f t="shared" si="2"/>
        <v>0</v>
      </c>
    </row>
    <row r="167" spans="1:24" x14ac:dyDescent="0.4">
      <c r="A167" s="5">
        <v>162</v>
      </c>
      <c r="B167" s="5">
        <v>242005977</v>
      </c>
      <c r="C167" s="6" t="s">
        <v>484</v>
      </c>
      <c r="D167" s="5">
        <v>2</v>
      </c>
      <c r="E167" s="6" t="s">
        <v>1639</v>
      </c>
      <c r="F167" s="7">
        <v>9</v>
      </c>
      <c r="G167" s="6" t="s">
        <v>1705</v>
      </c>
      <c r="H167" s="6" t="s">
        <v>1706</v>
      </c>
      <c r="I167" s="115"/>
      <c r="J167" s="115"/>
      <c r="K167" s="124" t="str">
        <f ca="1"/>
        <v/>
      </c>
      <c r="L167" s="77" t="str">
        <f ca="1"/>
        <v/>
      </c>
      <c r="M167" s="68" t="str">
        <f ca="1"/>
        <v/>
      </c>
      <c r="N167" s="74" t="str">
        <f ca="1"/>
        <v/>
      </c>
      <c r="O167" s="69" t="str">
        <f ca="1"/>
        <v/>
      </c>
      <c r="P167" s="86" t="str">
        <f ca="1"/>
        <v/>
      </c>
      <c r="Q167" s="87" t="str">
        <f ca="1"/>
        <v/>
      </c>
      <c r="R167" s="81" t="str">
        <f ca="1"/>
        <v/>
      </c>
      <c r="S167" s="87" t="str">
        <f ca="1"/>
        <v/>
      </c>
      <c r="T167" s="69" t="str">
        <f ca="1"/>
        <v/>
      </c>
      <c r="U167" s="69" t="str">
        <f ca="1"/>
        <v/>
      </c>
      <c r="V167" s="61"/>
      <c r="W167" s="133">
        <v>1</v>
      </c>
      <c r="X167" t="b">
        <f t="shared" si="2"/>
        <v>0</v>
      </c>
    </row>
    <row r="168" spans="1:24" x14ac:dyDescent="0.4">
      <c r="A168" s="5">
        <v>163</v>
      </c>
      <c r="B168" s="5">
        <v>242261342</v>
      </c>
      <c r="C168" s="6" t="s">
        <v>486</v>
      </c>
      <c r="D168" s="5">
        <v>8</v>
      </c>
      <c r="E168" s="6" t="s">
        <v>1258</v>
      </c>
      <c r="F168" s="7">
        <v>54</v>
      </c>
      <c r="G168" s="6" t="s">
        <v>1707</v>
      </c>
      <c r="H168" s="6" t="s">
        <v>1708</v>
      </c>
      <c r="I168" s="115"/>
      <c r="J168" s="115"/>
      <c r="K168" s="124" t="str">
        <f ca="1"/>
        <v/>
      </c>
      <c r="L168" s="77" t="str">
        <f ca="1"/>
        <v/>
      </c>
      <c r="M168" s="68" t="str">
        <f ca="1"/>
        <v/>
      </c>
      <c r="N168" s="74" t="str">
        <f ca="1"/>
        <v/>
      </c>
      <c r="O168" s="69" t="str">
        <f ca="1"/>
        <v/>
      </c>
      <c r="P168" s="86" t="str">
        <f ca="1"/>
        <v/>
      </c>
      <c r="Q168" s="87" t="str">
        <f ca="1"/>
        <v/>
      </c>
      <c r="R168" s="81" t="str">
        <f ca="1"/>
        <v/>
      </c>
      <c r="S168" s="87" t="str">
        <f ca="1"/>
        <v/>
      </c>
      <c r="T168" s="69" t="str">
        <f ca="1"/>
        <v/>
      </c>
      <c r="U168" s="69" t="str">
        <f ca="1"/>
        <v/>
      </c>
      <c r="V168" s="61"/>
      <c r="W168" s="133">
        <v>1</v>
      </c>
      <c r="X168" t="b">
        <f t="shared" si="2"/>
        <v>0</v>
      </c>
    </row>
    <row r="169" spans="1:24" x14ac:dyDescent="0.4">
      <c r="A169" s="5">
        <v>164</v>
      </c>
      <c r="B169" s="5">
        <v>242728839</v>
      </c>
      <c r="C169" s="6" t="s">
        <v>492</v>
      </c>
      <c r="D169" s="5">
        <v>8</v>
      </c>
      <c r="E169" s="6" t="s">
        <v>1258</v>
      </c>
      <c r="F169" s="7">
        <v>55</v>
      </c>
      <c r="G169" s="6" t="s">
        <v>1711</v>
      </c>
      <c r="H169" s="6" t="s">
        <v>1712</v>
      </c>
      <c r="I169" s="115"/>
      <c r="J169" s="115"/>
      <c r="K169" s="124" t="str">
        <f ca="1"/>
        <v/>
      </c>
      <c r="L169" s="77" t="str">
        <f ca="1"/>
        <v/>
      </c>
      <c r="M169" s="68" t="str">
        <f ca="1"/>
        <v/>
      </c>
      <c r="N169" s="74" t="str">
        <f ca="1"/>
        <v/>
      </c>
      <c r="O169" s="69" t="str">
        <f ca="1"/>
        <v/>
      </c>
      <c r="P169" s="86" t="str">
        <f ca="1"/>
        <v/>
      </c>
      <c r="Q169" s="87" t="str">
        <f ca="1"/>
        <v/>
      </c>
      <c r="R169" s="81" t="str">
        <f ca="1"/>
        <v/>
      </c>
      <c r="S169" s="87" t="str">
        <f ca="1"/>
        <v/>
      </c>
      <c r="T169" s="69" t="str">
        <f ca="1"/>
        <v/>
      </c>
      <c r="U169" s="69" t="str">
        <f ca="1"/>
        <v/>
      </c>
      <c r="V169" s="61"/>
      <c r="W169" s="133">
        <v>1</v>
      </c>
      <c r="X169" t="b">
        <f t="shared" si="2"/>
        <v>0</v>
      </c>
    </row>
    <row r="170" spans="1:24" x14ac:dyDescent="0.4">
      <c r="A170" s="5">
        <v>165</v>
      </c>
      <c r="B170" s="5">
        <v>242730096</v>
      </c>
      <c r="C170" s="6" t="s">
        <v>494</v>
      </c>
      <c r="D170" s="5">
        <v>8</v>
      </c>
      <c r="E170" s="6" t="s">
        <v>1258</v>
      </c>
      <c r="F170" s="7">
        <v>55</v>
      </c>
      <c r="G170" s="6" t="s">
        <v>1711</v>
      </c>
      <c r="H170" s="6" t="s">
        <v>1713</v>
      </c>
      <c r="I170" s="115"/>
      <c r="J170" s="115"/>
      <c r="K170" s="124" t="str">
        <f ca="1"/>
        <v/>
      </c>
      <c r="L170" s="77" t="str">
        <f ca="1"/>
        <v/>
      </c>
      <c r="M170" s="68" t="str">
        <f ca="1"/>
        <v/>
      </c>
      <c r="N170" s="74" t="str">
        <f ca="1"/>
        <v/>
      </c>
      <c r="O170" s="69" t="str">
        <f ca="1"/>
        <v/>
      </c>
      <c r="P170" s="86" t="str">
        <f ca="1"/>
        <v/>
      </c>
      <c r="Q170" s="87" t="str">
        <f ca="1"/>
        <v/>
      </c>
      <c r="R170" s="81" t="str">
        <f ca="1"/>
        <v/>
      </c>
      <c r="S170" s="87" t="str">
        <f ca="1"/>
        <v/>
      </c>
      <c r="T170" s="69" t="str">
        <f ca="1"/>
        <v/>
      </c>
      <c r="U170" s="69" t="str">
        <f ca="1"/>
        <v/>
      </c>
      <c r="V170" s="61"/>
      <c r="W170" s="133">
        <v>1</v>
      </c>
      <c r="X170" t="b">
        <f t="shared" si="2"/>
        <v>0</v>
      </c>
    </row>
    <row r="171" spans="1:24" x14ac:dyDescent="0.4">
      <c r="A171" s="5">
        <v>166</v>
      </c>
      <c r="B171" s="5">
        <v>242739961</v>
      </c>
      <c r="C171" s="6" t="s">
        <v>498</v>
      </c>
      <c r="D171" s="5">
        <v>8</v>
      </c>
      <c r="E171" s="6" t="s">
        <v>1258</v>
      </c>
      <c r="F171" s="7">
        <v>55</v>
      </c>
      <c r="G171" s="6" t="s">
        <v>1711</v>
      </c>
      <c r="H171" s="6" t="s">
        <v>1715</v>
      </c>
      <c r="I171" s="115"/>
      <c r="J171" s="115"/>
      <c r="K171" s="124" t="str">
        <f ca="1"/>
        <v/>
      </c>
      <c r="L171" s="77" t="str">
        <f ca="1"/>
        <v/>
      </c>
      <c r="M171" s="68" t="str">
        <f ca="1"/>
        <v/>
      </c>
      <c r="N171" s="74" t="str">
        <f ca="1"/>
        <v/>
      </c>
      <c r="O171" s="69" t="str">
        <f ca="1"/>
        <v/>
      </c>
      <c r="P171" s="86" t="str">
        <f ca="1"/>
        <v/>
      </c>
      <c r="Q171" s="87" t="str">
        <f ca="1"/>
        <v/>
      </c>
      <c r="R171" s="81" t="str">
        <f ca="1"/>
        <v/>
      </c>
      <c r="S171" s="87" t="str">
        <f ca="1"/>
        <v/>
      </c>
      <c r="T171" s="69" t="str">
        <f ca="1"/>
        <v/>
      </c>
      <c r="U171" s="69" t="str">
        <f ca="1"/>
        <v/>
      </c>
      <c r="V171" s="61"/>
      <c r="W171" s="133">
        <v>1</v>
      </c>
      <c r="X171" t="b">
        <f t="shared" si="2"/>
        <v>0</v>
      </c>
    </row>
    <row r="172" spans="1:24" x14ac:dyDescent="0.4">
      <c r="A172" s="5">
        <v>167</v>
      </c>
      <c r="B172" s="5">
        <v>244549002</v>
      </c>
      <c r="C172" s="6" t="s">
        <v>502</v>
      </c>
      <c r="D172" s="5">
        <v>8</v>
      </c>
      <c r="E172" s="6" t="s">
        <v>1258</v>
      </c>
      <c r="F172" s="7">
        <v>56</v>
      </c>
      <c r="G172" s="6" t="s">
        <v>1720</v>
      </c>
      <c r="H172" s="6" t="s">
        <v>1721</v>
      </c>
      <c r="I172" s="115"/>
      <c r="J172" s="115"/>
      <c r="K172" s="124" t="str">
        <f ca="1"/>
        <v/>
      </c>
      <c r="L172" s="77" t="str">
        <f ca="1"/>
        <v/>
      </c>
      <c r="M172" s="68" t="str">
        <f ca="1"/>
        <v/>
      </c>
      <c r="N172" s="74" t="str">
        <f ca="1"/>
        <v/>
      </c>
      <c r="O172" s="69" t="str">
        <f ca="1"/>
        <v/>
      </c>
      <c r="P172" s="86" t="str">
        <f ca="1"/>
        <v/>
      </c>
      <c r="Q172" s="87" t="str">
        <f ca="1"/>
        <v/>
      </c>
      <c r="R172" s="81" t="str">
        <f ca="1"/>
        <v/>
      </c>
      <c r="S172" s="87" t="str">
        <f ca="1"/>
        <v/>
      </c>
      <c r="T172" s="69" t="str">
        <f ca="1"/>
        <v/>
      </c>
      <c r="U172" s="69" t="str">
        <f ca="1"/>
        <v/>
      </c>
      <c r="V172" s="61"/>
      <c r="W172" s="133">
        <v>1</v>
      </c>
      <c r="X172" t="b">
        <f t="shared" si="2"/>
        <v>0</v>
      </c>
    </row>
    <row r="173" spans="1:24" x14ac:dyDescent="0.4">
      <c r="A173" s="5">
        <v>168</v>
      </c>
      <c r="B173" s="5">
        <v>245418392</v>
      </c>
      <c r="C173" s="6" t="s">
        <v>508</v>
      </c>
      <c r="D173" s="5">
        <v>1</v>
      </c>
      <c r="E173" s="6" t="s">
        <v>1396</v>
      </c>
      <c r="F173" s="7">
        <v>1</v>
      </c>
      <c r="G173" s="6" t="s">
        <v>1397</v>
      </c>
      <c r="H173" s="6" t="s">
        <v>1726</v>
      </c>
      <c r="I173" s="115"/>
      <c r="J173" s="115"/>
      <c r="K173" s="124" t="str">
        <f ca="1"/>
        <v/>
      </c>
      <c r="L173" s="77" t="str">
        <f ca="1"/>
        <v/>
      </c>
      <c r="M173" s="68" t="str">
        <f ca="1"/>
        <v/>
      </c>
      <c r="N173" s="74" t="str">
        <f ca="1"/>
        <v/>
      </c>
      <c r="O173" s="69" t="str">
        <f ca="1"/>
        <v/>
      </c>
      <c r="P173" s="86" t="str">
        <f ca="1"/>
        <v/>
      </c>
      <c r="Q173" s="87" t="str">
        <f ca="1"/>
        <v/>
      </c>
      <c r="R173" s="81" t="str">
        <f ca="1"/>
        <v/>
      </c>
      <c r="S173" s="87" t="str">
        <f ca="1"/>
        <v/>
      </c>
      <c r="T173" s="69" t="str">
        <f ca="1"/>
        <v/>
      </c>
      <c r="U173" s="69" t="str">
        <f ca="1"/>
        <v/>
      </c>
      <c r="V173" s="61"/>
      <c r="W173" s="133">
        <v>1</v>
      </c>
      <c r="X173" t="b">
        <f t="shared" si="2"/>
        <v>0</v>
      </c>
    </row>
    <row r="174" spans="1:24" x14ac:dyDescent="0.4">
      <c r="A174" s="5">
        <v>377</v>
      </c>
      <c r="B174" s="5">
        <v>245425197</v>
      </c>
      <c r="C174" s="6" t="s">
        <v>510</v>
      </c>
      <c r="D174" s="5">
        <v>1</v>
      </c>
      <c r="E174" s="6" t="s">
        <v>1396</v>
      </c>
      <c r="F174" s="7">
        <v>1</v>
      </c>
      <c r="G174" s="6" t="s">
        <v>1397</v>
      </c>
      <c r="H174" s="6" t="s">
        <v>1729</v>
      </c>
      <c r="I174" s="115"/>
      <c r="J174" s="115"/>
      <c r="K174" s="124" t="str">
        <f ca="1"/>
        <v/>
      </c>
      <c r="L174" s="77" t="str">
        <f ca="1"/>
        <v/>
      </c>
      <c r="M174" s="68" t="str">
        <f ca="1"/>
        <v/>
      </c>
      <c r="N174" s="74" t="str">
        <f ca="1"/>
        <v/>
      </c>
      <c r="O174" s="69" t="str">
        <f ca="1"/>
        <v/>
      </c>
      <c r="P174" s="86" t="str">
        <f ca="1"/>
        <v/>
      </c>
      <c r="Q174" s="87" t="str">
        <f ca="1"/>
        <v/>
      </c>
      <c r="R174" s="81" t="str">
        <f ca="1"/>
        <v/>
      </c>
      <c r="S174" s="87" t="str">
        <f ca="1"/>
        <v/>
      </c>
      <c r="T174" s="69" t="str">
        <f ca="1"/>
        <v/>
      </c>
      <c r="U174" s="69" t="str">
        <f ca="1"/>
        <v/>
      </c>
      <c r="V174" s="61"/>
      <c r="W174" s="133">
        <v>1</v>
      </c>
      <c r="X174" t="b">
        <f t="shared" si="2"/>
        <v>0</v>
      </c>
    </row>
    <row r="175" spans="1:24" x14ac:dyDescent="0.4">
      <c r="A175" s="5">
        <v>378</v>
      </c>
      <c r="B175" s="5">
        <v>245428372</v>
      </c>
      <c r="C175" s="6" t="s">
        <v>514</v>
      </c>
      <c r="D175" s="5">
        <v>1</v>
      </c>
      <c r="E175" s="6" t="s">
        <v>1396</v>
      </c>
      <c r="F175" s="7">
        <v>1</v>
      </c>
      <c r="G175" s="6" t="s">
        <v>1397</v>
      </c>
      <c r="H175" s="6" t="s">
        <v>1731</v>
      </c>
      <c r="I175" s="115"/>
      <c r="J175" s="115"/>
      <c r="K175" s="124" t="str">
        <f ca="1"/>
        <v/>
      </c>
      <c r="L175" s="77" t="str">
        <f ca="1"/>
        <v/>
      </c>
      <c r="M175" s="68" t="str">
        <f ca="1"/>
        <v/>
      </c>
      <c r="N175" s="74" t="str">
        <f ca="1"/>
        <v/>
      </c>
      <c r="O175" s="69" t="str">
        <f ca="1"/>
        <v/>
      </c>
      <c r="P175" s="86" t="str">
        <f ca="1"/>
        <v/>
      </c>
      <c r="Q175" s="87" t="str">
        <f ca="1"/>
        <v/>
      </c>
      <c r="R175" s="81" t="str">
        <f ca="1"/>
        <v/>
      </c>
      <c r="S175" s="87" t="str">
        <f ca="1"/>
        <v/>
      </c>
      <c r="T175" s="69" t="str">
        <f ca="1"/>
        <v/>
      </c>
      <c r="U175" s="69" t="str">
        <f ca="1"/>
        <v/>
      </c>
      <c r="V175" s="61"/>
      <c r="W175" s="133">
        <v>1</v>
      </c>
      <c r="X175" t="b">
        <f t="shared" si="2"/>
        <v>0</v>
      </c>
    </row>
    <row r="176" spans="1:24" x14ac:dyDescent="0.4">
      <c r="A176" s="5">
        <v>169</v>
      </c>
      <c r="B176" s="5">
        <v>245428880</v>
      </c>
      <c r="C176" s="6" t="s">
        <v>520</v>
      </c>
      <c r="D176" s="5">
        <v>1</v>
      </c>
      <c r="E176" s="6" t="s">
        <v>1396</v>
      </c>
      <c r="F176" s="7">
        <v>1</v>
      </c>
      <c r="G176" s="6" t="s">
        <v>1397</v>
      </c>
      <c r="H176" s="6" t="s">
        <v>1734</v>
      </c>
      <c r="I176" s="115"/>
      <c r="J176" s="115"/>
      <c r="K176" s="124" t="str">
        <f ca="1"/>
        <v/>
      </c>
      <c r="L176" s="77" t="str">
        <f ca="1"/>
        <v/>
      </c>
      <c r="M176" s="68" t="str">
        <f ca="1"/>
        <v/>
      </c>
      <c r="N176" s="74" t="str">
        <f ca="1"/>
        <v/>
      </c>
      <c r="O176" s="69" t="str">
        <f ca="1"/>
        <v/>
      </c>
      <c r="P176" s="86" t="str">
        <f ca="1"/>
        <v/>
      </c>
      <c r="Q176" s="87" t="str">
        <f ca="1"/>
        <v/>
      </c>
      <c r="R176" s="81" t="str">
        <f ca="1"/>
        <v/>
      </c>
      <c r="S176" s="87" t="str">
        <f ca="1"/>
        <v/>
      </c>
      <c r="T176" s="69" t="str">
        <f ca="1"/>
        <v/>
      </c>
      <c r="U176" s="69" t="str">
        <f ca="1"/>
        <v/>
      </c>
      <c r="V176" s="61"/>
      <c r="W176" s="133">
        <v>1</v>
      </c>
      <c r="X176" t="b">
        <f t="shared" si="2"/>
        <v>0</v>
      </c>
    </row>
    <row r="177" spans="1:24" x14ac:dyDescent="0.4">
      <c r="A177" s="5">
        <v>170</v>
      </c>
      <c r="B177" s="5">
        <v>245441552</v>
      </c>
      <c r="C177" s="6" t="s">
        <v>522</v>
      </c>
      <c r="D177" s="5">
        <v>1</v>
      </c>
      <c r="E177" s="6" t="s">
        <v>1396</v>
      </c>
      <c r="F177" s="7">
        <v>1</v>
      </c>
      <c r="G177" s="6" t="s">
        <v>1397</v>
      </c>
      <c r="H177" s="6" t="s">
        <v>1735</v>
      </c>
      <c r="I177" s="115"/>
      <c r="J177" s="115"/>
      <c r="K177" s="124" t="str">
        <f ca="1"/>
        <v/>
      </c>
      <c r="L177" s="77" t="str">
        <f ca="1"/>
        <v/>
      </c>
      <c r="M177" s="68" t="str">
        <f ca="1"/>
        <v/>
      </c>
      <c r="N177" s="74" t="str">
        <f ca="1"/>
        <v/>
      </c>
      <c r="O177" s="69" t="str">
        <f ca="1"/>
        <v/>
      </c>
      <c r="P177" s="86" t="str">
        <f ca="1"/>
        <v/>
      </c>
      <c r="Q177" s="87" t="str">
        <f ca="1"/>
        <v/>
      </c>
      <c r="R177" s="81" t="str">
        <f ca="1"/>
        <v/>
      </c>
      <c r="S177" s="87" t="str">
        <f ca="1"/>
        <v/>
      </c>
      <c r="T177" s="69" t="str">
        <f ca="1"/>
        <v/>
      </c>
      <c r="U177" s="69" t="str">
        <f ca="1"/>
        <v/>
      </c>
      <c r="V177" s="61"/>
      <c r="W177" s="133">
        <v>1</v>
      </c>
      <c r="X177" t="b">
        <f t="shared" si="2"/>
        <v>0</v>
      </c>
    </row>
    <row r="178" spans="1:24" x14ac:dyDescent="0.4">
      <c r="A178" s="5">
        <v>171</v>
      </c>
      <c r="B178" s="5">
        <v>245599758</v>
      </c>
      <c r="C178" s="6" t="s">
        <v>526</v>
      </c>
      <c r="D178" s="5">
        <v>1</v>
      </c>
      <c r="E178" s="6" t="s">
        <v>1396</v>
      </c>
      <c r="F178" s="7">
        <v>1</v>
      </c>
      <c r="G178" s="6" t="s">
        <v>1397</v>
      </c>
      <c r="H178" s="6" t="s">
        <v>1737</v>
      </c>
      <c r="I178" s="115"/>
      <c r="J178" s="115"/>
      <c r="K178" s="124" t="str">
        <f ca="1"/>
        <v/>
      </c>
      <c r="L178" s="77" t="str">
        <f ca="1"/>
        <v/>
      </c>
      <c r="M178" s="68" t="str">
        <f ca="1"/>
        <v/>
      </c>
      <c r="N178" s="74" t="str">
        <f ca="1"/>
        <v/>
      </c>
      <c r="O178" s="69" t="str">
        <f ca="1"/>
        <v/>
      </c>
      <c r="P178" s="86" t="str">
        <f ca="1"/>
        <v/>
      </c>
      <c r="Q178" s="87" t="str">
        <f ca="1"/>
        <v/>
      </c>
      <c r="R178" s="81" t="str">
        <f ca="1"/>
        <v/>
      </c>
      <c r="S178" s="87" t="str">
        <f ca="1"/>
        <v/>
      </c>
      <c r="T178" s="69" t="str">
        <f ca="1"/>
        <v/>
      </c>
      <c r="U178" s="69" t="str">
        <f ca="1"/>
        <v/>
      </c>
      <c r="V178" s="61"/>
      <c r="W178" s="133">
        <v>1</v>
      </c>
      <c r="X178" t="b">
        <f t="shared" si="2"/>
        <v>0</v>
      </c>
    </row>
    <row r="179" spans="1:24" x14ac:dyDescent="0.4">
      <c r="A179" s="5">
        <v>172</v>
      </c>
      <c r="B179" s="5">
        <v>245629734</v>
      </c>
      <c r="C179" s="6" t="s">
        <v>532</v>
      </c>
      <c r="D179" s="5">
        <v>1</v>
      </c>
      <c r="E179" s="6" t="s">
        <v>1396</v>
      </c>
      <c r="F179" s="7">
        <v>1</v>
      </c>
      <c r="G179" s="6" t="s">
        <v>1397</v>
      </c>
      <c r="H179" s="6" t="s">
        <v>1740</v>
      </c>
      <c r="I179" s="115"/>
      <c r="J179" s="115"/>
      <c r="K179" s="124" t="str">
        <f ca="1"/>
        <v/>
      </c>
      <c r="L179" s="77" t="str">
        <f ca="1"/>
        <v/>
      </c>
      <c r="M179" s="68" t="str">
        <f ca="1"/>
        <v/>
      </c>
      <c r="N179" s="74" t="str">
        <f ca="1"/>
        <v/>
      </c>
      <c r="O179" s="69" t="str">
        <f ca="1"/>
        <v/>
      </c>
      <c r="P179" s="86" t="str">
        <f ca="1"/>
        <v/>
      </c>
      <c r="Q179" s="87" t="str">
        <f ca="1"/>
        <v/>
      </c>
      <c r="R179" s="81" t="str">
        <f ca="1"/>
        <v/>
      </c>
      <c r="S179" s="87" t="str">
        <f ca="1"/>
        <v/>
      </c>
      <c r="T179" s="69" t="str">
        <f ca="1"/>
        <v/>
      </c>
      <c r="U179" s="69" t="str">
        <f ca="1"/>
        <v/>
      </c>
      <c r="V179" s="61"/>
      <c r="W179" s="133">
        <v>1</v>
      </c>
      <c r="X179" t="b">
        <f t="shared" si="2"/>
        <v>0</v>
      </c>
    </row>
    <row r="180" spans="1:24" x14ac:dyDescent="0.4">
      <c r="A180" s="5">
        <v>173</v>
      </c>
      <c r="B180" s="5">
        <v>245686075</v>
      </c>
      <c r="C180" s="6" t="s">
        <v>534</v>
      </c>
      <c r="D180" s="5">
        <v>1</v>
      </c>
      <c r="E180" s="6" t="s">
        <v>1396</v>
      </c>
      <c r="F180" s="7">
        <v>1</v>
      </c>
      <c r="G180" s="6" t="s">
        <v>1397</v>
      </c>
      <c r="H180" s="6" t="s">
        <v>1743</v>
      </c>
      <c r="I180" s="115"/>
      <c r="J180" s="115"/>
      <c r="K180" s="124" t="str">
        <f ca="1"/>
        <v/>
      </c>
      <c r="L180" s="77" t="str">
        <f ca="1"/>
        <v/>
      </c>
      <c r="M180" s="68" t="str">
        <f ca="1"/>
        <v/>
      </c>
      <c r="N180" s="74" t="str">
        <f ca="1"/>
        <v/>
      </c>
      <c r="O180" s="69" t="str">
        <f ca="1"/>
        <v/>
      </c>
      <c r="P180" s="86" t="str">
        <f ca="1"/>
        <v/>
      </c>
      <c r="Q180" s="87" t="str">
        <f ca="1"/>
        <v/>
      </c>
      <c r="R180" s="81" t="str">
        <f ca="1"/>
        <v/>
      </c>
      <c r="S180" s="87" t="str">
        <f ca="1"/>
        <v/>
      </c>
      <c r="T180" s="69" t="str">
        <f ca="1"/>
        <v/>
      </c>
      <c r="U180" s="69" t="str">
        <f ca="1"/>
        <v/>
      </c>
      <c r="V180" s="61"/>
      <c r="W180" s="133">
        <v>1</v>
      </c>
      <c r="X180" t="b">
        <f t="shared" si="2"/>
        <v>0</v>
      </c>
    </row>
    <row r="181" spans="1:24" x14ac:dyDescent="0.4">
      <c r="A181" s="5">
        <v>174</v>
      </c>
      <c r="B181" s="5">
        <v>248384234</v>
      </c>
      <c r="C181" s="6" t="s">
        <v>536</v>
      </c>
      <c r="D181" s="5">
        <v>1</v>
      </c>
      <c r="E181" s="6" t="s">
        <v>1396</v>
      </c>
      <c r="F181" s="7">
        <v>1</v>
      </c>
      <c r="G181" s="6" t="s">
        <v>1397</v>
      </c>
      <c r="H181" s="6" t="s">
        <v>1744</v>
      </c>
      <c r="I181" s="115"/>
      <c r="J181" s="115"/>
      <c r="K181" s="124" t="str">
        <f ca="1"/>
        <v/>
      </c>
      <c r="L181" s="77" t="str">
        <f ca="1"/>
        <v/>
      </c>
      <c r="M181" s="68" t="str">
        <f ca="1"/>
        <v/>
      </c>
      <c r="N181" s="74" t="str">
        <f ca="1"/>
        <v/>
      </c>
      <c r="O181" s="69" t="str">
        <f ca="1"/>
        <v/>
      </c>
      <c r="P181" s="86" t="str">
        <f ca="1"/>
        <v/>
      </c>
      <c r="Q181" s="87" t="str">
        <f ca="1"/>
        <v/>
      </c>
      <c r="R181" s="81" t="str">
        <f ca="1"/>
        <v/>
      </c>
      <c r="S181" s="87" t="str">
        <f ca="1"/>
        <v/>
      </c>
      <c r="T181" s="69" t="str">
        <f ca="1"/>
        <v/>
      </c>
      <c r="U181" s="69" t="str">
        <f ca="1"/>
        <v/>
      </c>
      <c r="V181" s="61"/>
      <c r="W181" s="133">
        <v>1</v>
      </c>
      <c r="X181" t="b">
        <f t="shared" si="2"/>
        <v>0</v>
      </c>
    </row>
    <row r="182" spans="1:24" x14ac:dyDescent="0.4">
      <c r="A182" s="5">
        <v>175</v>
      </c>
      <c r="B182" s="5">
        <v>248384519</v>
      </c>
      <c r="C182" s="6" t="s">
        <v>538</v>
      </c>
      <c r="D182" s="5">
        <v>1</v>
      </c>
      <c r="E182" s="6" t="s">
        <v>1396</v>
      </c>
      <c r="F182" s="7">
        <v>5</v>
      </c>
      <c r="G182" s="6" t="s">
        <v>1745</v>
      </c>
      <c r="H182" s="6" t="s">
        <v>1746</v>
      </c>
      <c r="I182" s="115"/>
      <c r="J182" s="115"/>
      <c r="K182" s="124" t="str">
        <f ca="1"/>
        <v/>
      </c>
      <c r="L182" s="77" t="str">
        <f ca="1"/>
        <v/>
      </c>
      <c r="M182" s="68" t="str">
        <f ca="1"/>
        <v/>
      </c>
      <c r="N182" s="74" t="str">
        <f ca="1"/>
        <v/>
      </c>
      <c r="O182" s="69" t="str">
        <f ca="1"/>
        <v/>
      </c>
      <c r="P182" s="86" t="str">
        <f ca="1"/>
        <v/>
      </c>
      <c r="Q182" s="87" t="str">
        <f ca="1"/>
        <v/>
      </c>
      <c r="R182" s="81" t="str">
        <f ca="1"/>
        <v/>
      </c>
      <c r="S182" s="87" t="str">
        <f ca="1"/>
        <v/>
      </c>
      <c r="T182" s="69" t="str">
        <f ca="1"/>
        <v/>
      </c>
      <c r="U182" s="69" t="str">
        <f ca="1"/>
        <v/>
      </c>
      <c r="V182" s="61"/>
      <c r="W182" s="133">
        <v>1</v>
      </c>
      <c r="X182" t="b">
        <f t="shared" si="2"/>
        <v>0</v>
      </c>
    </row>
    <row r="183" spans="1:24" x14ac:dyDescent="0.4">
      <c r="A183" s="5">
        <v>176</v>
      </c>
      <c r="B183" s="5">
        <v>249265012</v>
      </c>
      <c r="C183" s="6" t="s">
        <v>542</v>
      </c>
      <c r="D183" s="5">
        <v>3</v>
      </c>
      <c r="E183" s="6" t="s">
        <v>1160</v>
      </c>
      <c r="F183" s="7">
        <v>15</v>
      </c>
      <c r="G183" s="6" t="s">
        <v>1187</v>
      </c>
      <c r="H183" s="6" t="s">
        <v>1748</v>
      </c>
      <c r="I183" s="115"/>
      <c r="J183" s="115"/>
      <c r="K183" s="124" t="str">
        <f ca="1"/>
        <v/>
      </c>
      <c r="L183" s="77" t="str">
        <f ca="1"/>
        <v/>
      </c>
      <c r="M183" s="68" t="str">
        <f ca="1"/>
        <v/>
      </c>
      <c r="N183" s="74" t="str">
        <f ca="1"/>
        <v/>
      </c>
      <c r="O183" s="69" t="str">
        <f ca="1"/>
        <v/>
      </c>
      <c r="P183" s="86" t="str">
        <f ca="1"/>
        <v/>
      </c>
      <c r="Q183" s="87" t="str">
        <f ca="1"/>
        <v/>
      </c>
      <c r="R183" s="81" t="str">
        <f ca="1"/>
        <v/>
      </c>
      <c r="S183" s="87" t="str">
        <f ca="1"/>
        <v/>
      </c>
      <c r="T183" s="69" t="str">
        <f ca="1"/>
        <v/>
      </c>
      <c r="U183" s="69" t="str">
        <f ca="1"/>
        <v/>
      </c>
      <c r="V183" s="61"/>
      <c r="W183" s="133">
        <v>1</v>
      </c>
      <c r="X183" t="b">
        <f t="shared" si="2"/>
        <v>0</v>
      </c>
    </row>
    <row r="184" spans="1:24" x14ac:dyDescent="0.4">
      <c r="A184" s="5">
        <v>177</v>
      </c>
      <c r="B184" s="5">
        <v>400027163</v>
      </c>
      <c r="C184" s="6" t="s">
        <v>548</v>
      </c>
      <c r="D184" s="5">
        <v>4</v>
      </c>
      <c r="E184" s="6" t="s">
        <v>1452</v>
      </c>
      <c r="F184" s="7">
        <v>27</v>
      </c>
      <c r="G184" s="6" t="s">
        <v>1453</v>
      </c>
      <c r="H184" s="6" t="s">
        <v>1750</v>
      </c>
      <c r="I184" s="115"/>
      <c r="J184" s="115"/>
      <c r="K184" s="124" t="str">
        <f ca="1"/>
        <v/>
      </c>
      <c r="L184" s="77" t="str">
        <f ca="1"/>
        <v/>
      </c>
      <c r="M184" s="68" t="str">
        <f ca="1"/>
        <v/>
      </c>
      <c r="N184" s="74" t="str">
        <f ca="1"/>
        <v/>
      </c>
      <c r="O184" s="69" t="str">
        <f ca="1"/>
        <v/>
      </c>
      <c r="P184" s="86" t="str">
        <f ca="1"/>
        <v/>
      </c>
      <c r="Q184" s="87" t="str">
        <f ca="1"/>
        <v/>
      </c>
      <c r="R184" s="81" t="str">
        <f ca="1"/>
        <v/>
      </c>
      <c r="S184" s="87" t="str">
        <f ca="1"/>
        <v/>
      </c>
      <c r="T184" s="69" t="str">
        <f ca="1"/>
        <v/>
      </c>
      <c r="U184" s="69" t="str">
        <f ca="1"/>
        <v/>
      </c>
      <c r="V184" s="61"/>
      <c r="W184" s="133">
        <v>1</v>
      </c>
      <c r="X184" t="b">
        <f t="shared" si="2"/>
        <v>0</v>
      </c>
    </row>
    <row r="185" spans="1:24" x14ac:dyDescent="0.4">
      <c r="A185" s="5">
        <v>178</v>
      </c>
      <c r="B185" s="5">
        <v>400037875</v>
      </c>
      <c r="C185" s="6" t="s">
        <v>550</v>
      </c>
      <c r="D185" s="5">
        <v>3</v>
      </c>
      <c r="E185" s="6" t="s">
        <v>1160</v>
      </c>
      <c r="F185" s="7">
        <v>11</v>
      </c>
      <c r="G185" s="6" t="s">
        <v>1183</v>
      </c>
      <c r="H185" s="6" t="s">
        <v>1307</v>
      </c>
      <c r="I185" s="115"/>
      <c r="J185" s="115"/>
      <c r="K185" s="124" t="str">
        <f ca="1"/>
        <v/>
      </c>
      <c r="L185" s="77" t="str">
        <f ca="1"/>
        <v/>
      </c>
      <c r="M185" s="68" t="str">
        <f ca="1"/>
        <v/>
      </c>
      <c r="N185" s="74" t="str">
        <f ca="1"/>
        <v/>
      </c>
      <c r="O185" s="69" t="str">
        <f ca="1"/>
        <v/>
      </c>
      <c r="P185" s="86" t="str">
        <f ca="1"/>
        <v/>
      </c>
      <c r="Q185" s="87" t="str">
        <f ca="1"/>
        <v/>
      </c>
      <c r="R185" s="81" t="str">
        <f ca="1"/>
        <v/>
      </c>
      <c r="S185" s="87" t="str">
        <f ca="1"/>
        <v/>
      </c>
      <c r="T185" s="69" t="str">
        <f ca="1"/>
        <v/>
      </c>
      <c r="U185" s="69" t="str">
        <f ca="1"/>
        <v/>
      </c>
      <c r="V185" s="61"/>
      <c r="W185" s="133">
        <v>1</v>
      </c>
      <c r="X185" t="b">
        <f t="shared" si="2"/>
        <v>0</v>
      </c>
    </row>
    <row r="186" spans="1:24" x14ac:dyDescent="0.4">
      <c r="A186" s="5">
        <v>179</v>
      </c>
      <c r="B186" s="5">
        <v>400115362</v>
      </c>
      <c r="C186" s="6" t="s">
        <v>556</v>
      </c>
      <c r="D186" s="5">
        <v>3</v>
      </c>
      <c r="E186" s="6" t="s">
        <v>1160</v>
      </c>
      <c r="F186" s="7">
        <v>18</v>
      </c>
      <c r="G186" s="6" t="s">
        <v>1253</v>
      </c>
      <c r="H186" s="6" t="s">
        <v>1753</v>
      </c>
      <c r="I186" s="115" t="s">
        <v>1054</v>
      </c>
      <c r="J186" s="115"/>
      <c r="K186" s="124" t="str">
        <f ca="1"/>
        <v/>
      </c>
      <c r="L186" s="77" t="str">
        <f ca="1"/>
        <v>1.1</v>
      </c>
      <c r="M186" s="68" t="str">
        <f ca="1"/>
        <v>General hospitals</v>
      </c>
      <c r="N186" s="74" t="str">
        <f ca="1"/>
        <v>1.1.1</v>
      </c>
      <c r="O186" s="69" t="str">
        <f ca="1"/>
        <v>General inpatient curative care</v>
      </c>
      <c r="P186" s="86" t="str">
        <f ca="1"/>
        <v>13</v>
      </c>
      <c r="Q186" s="87" t="str">
        <f ca="1"/>
        <v>General population</v>
      </c>
      <c r="R186" s="81" t="str">
        <f ca="1"/>
        <v>nec</v>
      </c>
      <c r="S186" s="87" t="str">
        <f ca="1"/>
        <v>Other and unspecified age (n.e.c.)</v>
      </c>
      <c r="T186" s="69" t="str">
        <f ca="1"/>
        <v>nec</v>
      </c>
      <c r="U186" s="69" t="str">
        <f ca="1"/>
        <v>Other and unspecified gender (n.e.c.)</v>
      </c>
      <c r="V186" s="61"/>
      <c r="W186" s="133">
        <v>1</v>
      </c>
      <c r="X186" t="b">
        <f t="shared" si="2"/>
        <v>1</v>
      </c>
    </row>
    <row r="187" spans="1:24" x14ac:dyDescent="0.4">
      <c r="A187" s="5">
        <v>180</v>
      </c>
      <c r="B187" s="5">
        <v>400123647</v>
      </c>
      <c r="C187" s="6" t="s">
        <v>558</v>
      </c>
      <c r="D187" s="5">
        <v>3</v>
      </c>
      <c r="E187" s="6" t="s">
        <v>1160</v>
      </c>
      <c r="F187" s="7">
        <v>10</v>
      </c>
      <c r="G187" s="6" t="s">
        <v>1179</v>
      </c>
      <c r="H187" s="6" t="s">
        <v>1754</v>
      </c>
      <c r="I187" s="115"/>
      <c r="J187" s="115"/>
      <c r="K187" s="124" t="str">
        <f ca="1"/>
        <v/>
      </c>
      <c r="L187" s="77" t="str">
        <f ca="1"/>
        <v/>
      </c>
      <c r="M187" s="68" t="str">
        <f ca="1"/>
        <v/>
      </c>
      <c r="N187" s="74" t="str">
        <f ca="1"/>
        <v/>
      </c>
      <c r="O187" s="69" t="str">
        <f ca="1"/>
        <v/>
      </c>
      <c r="P187" s="86" t="str">
        <f ca="1"/>
        <v/>
      </c>
      <c r="Q187" s="87" t="str">
        <f ca="1"/>
        <v/>
      </c>
      <c r="R187" s="81" t="str">
        <f ca="1"/>
        <v/>
      </c>
      <c r="S187" s="87" t="str">
        <f ca="1"/>
        <v/>
      </c>
      <c r="T187" s="69" t="str">
        <f ca="1"/>
        <v/>
      </c>
      <c r="U187" s="69" t="str">
        <f ca="1"/>
        <v/>
      </c>
      <c r="V187" s="61"/>
      <c r="W187" s="133">
        <v>1</v>
      </c>
      <c r="X187" t="b">
        <f t="shared" si="2"/>
        <v>0</v>
      </c>
    </row>
    <row r="188" spans="1:24" x14ac:dyDescent="0.4">
      <c r="A188" s="5">
        <v>379</v>
      </c>
      <c r="B188" s="5">
        <v>400153061</v>
      </c>
      <c r="C188" s="6" t="s">
        <v>1758</v>
      </c>
      <c r="D188" s="5">
        <v>3</v>
      </c>
      <c r="E188" s="6" t="s">
        <v>1160</v>
      </c>
      <c r="F188" s="7">
        <v>10</v>
      </c>
      <c r="G188" s="6" t="s">
        <v>1179</v>
      </c>
      <c r="H188" s="6" t="s">
        <v>1759</v>
      </c>
      <c r="I188" s="115"/>
      <c r="J188" s="115"/>
      <c r="K188" s="124" t="str">
        <f ca="1"/>
        <v/>
      </c>
      <c r="L188" s="77" t="str">
        <f ca="1"/>
        <v/>
      </c>
      <c r="M188" s="68" t="str">
        <f ca="1"/>
        <v/>
      </c>
      <c r="N188" s="74" t="str">
        <f ca="1"/>
        <v/>
      </c>
      <c r="O188" s="69" t="str">
        <f ca="1"/>
        <v/>
      </c>
      <c r="P188" s="86" t="str">
        <f ca="1"/>
        <v/>
      </c>
      <c r="Q188" s="87" t="str">
        <f ca="1"/>
        <v/>
      </c>
      <c r="R188" s="81" t="str">
        <f ca="1"/>
        <v/>
      </c>
      <c r="S188" s="87" t="str">
        <f ca="1"/>
        <v/>
      </c>
      <c r="T188" s="69" t="str">
        <f ca="1"/>
        <v/>
      </c>
      <c r="U188" s="69" t="str">
        <f ca="1"/>
        <v/>
      </c>
      <c r="V188" s="61"/>
      <c r="W188" s="133">
        <v>1</v>
      </c>
      <c r="X188" t="b">
        <f t="shared" si="2"/>
        <v>0</v>
      </c>
    </row>
    <row r="189" spans="1:24" x14ac:dyDescent="0.4">
      <c r="A189" s="5">
        <v>181</v>
      </c>
      <c r="B189" s="5">
        <v>400153999</v>
      </c>
      <c r="C189" s="6" t="s">
        <v>562</v>
      </c>
      <c r="D189" s="5">
        <v>3</v>
      </c>
      <c r="E189" s="6" t="s">
        <v>1160</v>
      </c>
      <c r="F189" s="7">
        <v>10</v>
      </c>
      <c r="G189" s="6" t="s">
        <v>1179</v>
      </c>
      <c r="H189" s="6" t="s">
        <v>1760</v>
      </c>
      <c r="I189" s="115"/>
      <c r="J189" s="115"/>
      <c r="K189" s="124" t="str">
        <f ca="1"/>
        <v/>
      </c>
      <c r="L189" s="77" t="str">
        <f ca="1"/>
        <v/>
      </c>
      <c r="M189" s="68" t="str">
        <f ca="1"/>
        <v/>
      </c>
      <c r="N189" s="74" t="str">
        <f ca="1"/>
        <v/>
      </c>
      <c r="O189" s="69" t="str">
        <f ca="1"/>
        <v/>
      </c>
      <c r="P189" s="86" t="str">
        <f ca="1"/>
        <v/>
      </c>
      <c r="Q189" s="87" t="str">
        <f ca="1"/>
        <v/>
      </c>
      <c r="R189" s="81" t="str">
        <f ca="1"/>
        <v/>
      </c>
      <c r="S189" s="87" t="str">
        <f ca="1"/>
        <v/>
      </c>
      <c r="T189" s="69" t="str">
        <f ca="1"/>
        <v/>
      </c>
      <c r="U189" s="69" t="str">
        <f ca="1"/>
        <v/>
      </c>
      <c r="V189" s="61"/>
      <c r="W189" s="133">
        <v>1</v>
      </c>
      <c r="X189" t="b">
        <f t="shared" si="2"/>
        <v>0</v>
      </c>
    </row>
    <row r="190" spans="1:24" x14ac:dyDescent="0.4">
      <c r="A190" s="5">
        <v>182</v>
      </c>
      <c r="B190" s="5">
        <v>401945605</v>
      </c>
      <c r="C190" s="6" t="s">
        <v>578</v>
      </c>
      <c r="D190" s="5">
        <v>3</v>
      </c>
      <c r="E190" s="6" t="s">
        <v>1160</v>
      </c>
      <c r="F190" s="7">
        <v>11</v>
      </c>
      <c r="G190" s="6" t="s">
        <v>1183</v>
      </c>
      <c r="H190" s="6" t="s">
        <v>1772</v>
      </c>
      <c r="I190" s="115"/>
      <c r="J190" s="115"/>
      <c r="K190" s="124" t="str">
        <f ca="1"/>
        <v/>
      </c>
      <c r="L190" s="77" t="str">
        <f ca="1"/>
        <v/>
      </c>
      <c r="M190" s="68" t="str">
        <f ca="1"/>
        <v/>
      </c>
      <c r="N190" s="74" t="str">
        <f ca="1"/>
        <v/>
      </c>
      <c r="O190" s="69" t="str">
        <f ca="1"/>
        <v/>
      </c>
      <c r="P190" s="86" t="str">
        <f ca="1"/>
        <v/>
      </c>
      <c r="Q190" s="87" t="str">
        <f ca="1"/>
        <v/>
      </c>
      <c r="R190" s="81" t="str">
        <f ca="1"/>
        <v/>
      </c>
      <c r="S190" s="87" t="str">
        <f ca="1"/>
        <v/>
      </c>
      <c r="T190" s="69" t="str">
        <f ca="1"/>
        <v/>
      </c>
      <c r="U190" s="69" t="str">
        <f ca="1"/>
        <v/>
      </c>
      <c r="V190" s="61"/>
      <c r="W190" s="133">
        <v>1</v>
      </c>
      <c r="X190" t="b">
        <f t="shared" si="2"/>
        <v>0</v>
      </c>
    </row>
    <row r="191" spans="1:24" x14ac:dyDescent="0.4">
      <c r="A191" s="5">
        <v>380</v>
      </c>
      <c r="B191" s="5">
        <v>401945838</v>
      </c>
      <c r="C191" s="6" t="s">
        <v>580</v>
      </c>
      <c r="D191" s="5">
        <v>3</v>
      </c>
      <c r="E191" s="6" t="s">
        <v>1160</v>
      </c>
      <c r="F191" s="7">
        <v>11</v>
      </c>
      <c r="G191" s="6" t="s">
        <v>1183</v>
      </c>
      <c r="H191" s="6" t="s">
        <v>1773</v>
      </c>
      <c r="I191" s="115"/>
      <c r="J191" s="115"/>
      <c r="K191" s="124" t="str">
        <f ca="1"/>
        <v/>
      </c>
      <c r="L191" s="77" t="str">
        <f ca="1"/>
        <v/>
      </c>
      <c r="M191" s="68" t="str">
        <f ca="1"/>
        <v/>
      </c>
      <c r="N191" s="74" t="str">
        <f ca="1"/>
        <v/>
      </c>
      <c r="O191" s="69" t="str">
        <f ca="1"/>
        <v/>
      </c>
      <c r="P191" s="86" t="str">
        <f ca="1"/>
        <v/>
      </c>
      <c r="Q191" s="87" t="str">
        <f ca="1"/>
        <v/>
      </c>
      <c r="R191" s="81" t="str">
        <f ca="1"/>
        <v/>
      </c>
      <c r="S191" s="87" t="str">
        <f ca="1"/>
        <v/>
      </c>
      <c r="T191" s="69" t="str">
        <f ca="1"/>
        <v/>
      </c>
      <c r="U191" s="69" t="str">
        <f ca="1"/>
        <v/>
      </c>
      <c r="V191" s="61"/>
      <c r="W191" s="133">
        <v>1</v>
      </c>
      <c r="X191" t="b">
        <f t="shared" si="2"/>
        <v>0</v>
      </c>
    </row>
    <row r="192" spans="1:24" x14ac:dyDescent="0.4">
      <c r="A192" s="5">
        <v>183</v>
      </c>
      <c r="B192" s="5">
        <v>401956433</v>
      </c>
      <c r="C192" s="6" t="s">
        <v>587</v>
      </c>
      <c r="D192" s="5">
        <v>3</v>
      </c>
      <c r="E192" s="6" t="s">
        <v>1160</v>
      </c>
      <c r="F192" s="7">
        <v>13</v>
      </c>
      <c r="G192" s="6" t="s">
        <v>1163</v>
      </c>
      <c r="H192" s="6" t="s">
        <v>1402</v>
      </c>
      <c r="I192" s="115"/>
      <c r="J192" s="115"/>
      <c r="K192" s="124" t="str">
        <f ca="1"/>
        <v/>
      </c>
      <c r="L192" s="77" t="str">
        <f ca="1"/>
        <v/>
      </c>
      <c r="M192" s="68" t="str">
        <f ca="1"/>
        <v/>
      </c>
      <c r="N192" s="74" t="str">
        <f ca="1"/>
        <v/>
      </c>
      <c r="O192" s="69" t="str">
        <f ca="1"/>
        <v/>
      </c>
      <c r="P192" s="86" t="str">
        <f ca="1"/>
        <v/>
      </c>
      <c r="Q192" s="87" t="str">
        <f ca="1"/>
        <v/>
      </c>
      <c r="R192" s="81" t="str">
        <f ca="1"/>
        <v/>
      </c>
      <c r="S192" s="87" t="str">
        <f ca="1"/>
        <v/>
      </c>
      <c r="T192" s="69" t="str">
        <f ca="1"/>
        <v/>
      </c>
      <c r="U192" s="69" t="str">
        <f ca="1"/>
        <v/>
      </c>
      <c r="V192" s="61"/>
      <c r="W192" s="133">
        <v>1</v>
      </c>
      <c r="X192" t="b">
        <f t="shared" si="2"/>
        <v>0</v>
      </c>
    </row>
    <row r="193" spans="1:24" x14ac:dyDescent="0.4">
      <c r="A193" s="5">
        <v>184</v>
      </c>
      <c r="B193" s="5">
        <v>401993508</v>
      </c>
      <c r="C193" s="6" t="s">
        <v>593</v>
      </c>
      <c r="D193" s="5">
        <v>6</v>
      </c>
      <c r="E193" s="6" t="s">
        <v>1587</v>
      </c>
      <c r="F193" s="7">
        <v>42</v>
      </c>
      <c r="G193" s="6" t="s">
        <v>1646</v>
      </c>
      <c r="H193" s="6" t="s">
        <v>1786</v>
      </c>
      <c r="I193" s="115"/>
      <c r="J193" s="115"/>
      <c r="K193" s="124" t="str">
        <f ca="1"/>
        <v/>
      </c>
      <c r="L193" s="77" t="str">
        <f ca="1"/>
        <v/>
      </c>
      <c r="M193" s="68" t="str">
        <f ca="1"/>
        <v/>
      </c>
      <c r="N193" s="74" t="str">
        <f ca="1"/>
        <v/>
      </c>
      <c r="O193" s="69" t="str">
        <f ca="1"/>
        <v/>
      </c>
      <c r="P193" s="86" t="str">
        <f ca="1"/>
        <v/>
      </c>
      <c r="Q193" s="87" t="str">
        <f ca="1"/>
        <v/>
      </c>
      <c r="R193" s="81" t="str">
        <f ca="1"/>
        <v/>
      </c>
      <c r="S193" s="87" t="str">
        <f ca="1"/>
        <v/>
      </c>
      <c r="T193" s="69" t="str">
        <f ca="1"/>
        <v/>
      </c>
      <c r="U193" s="69" t="str">
        <f ca="1"/>
        <v/>
      </c>
      <c r="V193" s="61"/>
      <c r="W193" s="133">
        <v>1</v>
      </c>
      <c r="X193" t="b">
        <f t="shared" si="2"/>
        <v>0</v>
      </c>
    </row>
    <row r="194" spans="1:24" x14ac:dyDescent="0.4">
      <c r="A194" s="5">
        <v>185</v>
      </c>
      <c r="B194" s="5">
        <v>402005398</v>
      </c>
      <c r="C194" s="6" t="s">
        <v>595</v>
      </c>
      <c r="D194" s="5">
        <v>3</v>
      </c>
      <c r="E194" s="6" t="s">
        <v>1160</v>
      </c>
      <c r="F194" s="7">
        <v>11</v>
      </c>
      <c r="G194" s="6" t="s">
        <v>1183</v>
      </c>
      <c r="H194" s="6" t="s">
        <v>1790</v>
      </c>
      <c r="I194" s="115"/>
      <c r="J194" s="115"/>
      <c r="K194" s="124" t="str">
        <f ca="1"/>
        <v/>
      </c>
      <c r="L194" s="77" t="str">
        <f ca="1"/>
        <v/>
      </c>
      <c r="M194" s="68" t="str">
        <f ca="1"/>
        <v/>
      </c>
      <c r="N194" s="74" t="str">
        <f ca="1"/>
        <v/>
      </c>
      <c r="O194" s="69" t="str">
        <f ca="1"/>
        <v/>
      </c>
      <c r="P194" s="86" t="str">
        <f ca="1"/>
        <v/>
      </c>
      <c r="Q194" s="87" t="str">
        <f ca="1"/>
        <v/>
      </c>
      <c r="R194" s="81" t="str">
        <f ca="1"/>
        <v/>
      </c>
      <c r="S194" s="87" t="str">
        <f ca="1"/>
        <v/>
      </c>
      <c r="T194" s="69" t="str">
        <f ca="1"/>
        <v/>
      </c>
      <c r="U194" s="69" t="str">
        <f ca="1"/>
        <v/>
      </c>
      <c r="V194" s="61"/>
      <c r="W194" s="133">
        <v>1</v>
      </c>
      <c r="X194" t="b">
        <f t="shared" si="2"/>
        <v>0</v>
      </c>
    </row>
    <row r="195" spans="1:24" x14ac:dyDescent="0.4">
      <c r="A195" s="5">
        <v>186</v>
      </c>
      <c r="B195" s="5">
        <v>402006592</v>
      </c>
      <c r="C195" s="6" t="s">
        <v>597</v>
      </c>
      <c r="D195" s="5">
        <v>3</v>
      </c>
      <c r="E195" s="6" t="s">
        <v>1160</v>
      </c>
      <c r="F195" s="7">
        <v>11</v>
      </c>
      <c r="G195" s="6" t="s">
        <v>1183</v>
      </c>
      <c r="H195" s="6" t="s">
        <v>1791</v>
      </c>
      <c r="I195" s="115" t="s">
        <v>1054</v>
      </c>
      <c r="J195" s="115"/>
      <c r="K195" s="124" t="str">
        <f ca="1"/>
        <v/>
      </c>
      <c r="L195" s="77" t="str">
        <f ca="1"/>
        <v>1.1</v>
      </c>
      <c r="M195" s="68" t="str">
        <f ca="1"/>
        <v>General hospitals</v>
      </c>
      <c r="N195" s="74" t="str">
        <f ca="1"/>
        <v>1.1.1</v>
      </c>
      <c r="O195" s="69" t="str">
        <f ca="1"/>
        <v>General inpatient curative care</v>
      </c>
      <c r="P195" s="86" t="str">
        <f ca="1"/>
        <v>13</v>
      </c>
      <c r="Q195" s="87" t="str">
        <f ca="1"/>
        <v>General population</v>
      </c>
      <c r="R195" s="81" t="str">
        <f ca="1"/>
        <v>nec</v>
      </c>
      <c r="S195" s="87" t="str">
        <f ca="1"/>
        <v>Other and unspecified age (n.e.c.)</v>
      </c>
      <c r="T195" s="69" t="str">
        <f ca="1"/>
        <v>nec</v>
      </c>
      <c r="U195" s="69" t="str">
        <f ca="1"/>
        <v>Other and unspecified gender (n.e.c.)</v>
      </c>
      <c r="V195" s="61"/>
      <c r="W195" s="133">
        <v>1</v>
      </c>
      <c r="X195" t="b">
        <f t="shared" ref="X195:X258" si="3">NOT(ISBLANK(I195))</f>
        <v>1</v>
      </c>
    </row>
    <row r="196" spans="1:24" x14ac:dyDescent="0.4">
      <c r="A196" s="5">
        <v>187</v>
      </c>
      <c r="B196" s="5">
        <v>402013584</v>
      </c>
      <c r="C196" s="6" t="s">
        <v>599</v>
      </c>
      <c r="D196" s="5">
        <v>3</v>
      </c>
      <c r="E196" s="6" t="s">
        <v>1160</v>
      </c>
      <c r="F196" s="7">
        <v>12</v>
      </c>
      <c r="G196" s="6" t="s">
        <v>1161</v>
      </c>
      <c r="H196" s="6" t="s">
        <v>1792</v>
      </c>
      <c r="I196" s="115"/>
      <c r="J196" s="115"/>
      <c r="K196" s="124" t="str">
        <f ca="1"/>
        <v/>
      </c>
      <c r="L196" s="77" t="str">
        <f ca="1"/>
        <v/>
      </c>
      <c r="M196" s="68" t="str">
        <f ca="1"/>
        <v/>
      </c>
      <c r="N196" s="74" t="str">
        <f ca="1"/>
        <v/>
      </c>
      <c r="O196" s="69" t="str">
        <f ca="1"/>
        <v/>
      </c>
      <c r="P196" s="86" t="str">
        <f ca="1"/>
        <v/>
      </c>
      <c r="Q196" s="87" t="str">
        <f ca="1"/>
        <v/>
      </c>
      <c r="R196" s="81" t="str">
        <f ca="1"/>
        <v/>
      </c>
      <c r="S196" s="87" t="str">
        <f ca="1"/>
        <v/>
      </c>
      <c r="T196" s="69" t="str">
        <f ca="1"/>
        <v/>
      </c>
      <c r="U196" s="69" t="str">
        <f ca="1"/>
        <v/>
      </c>
      <c r="V196" s="61"/>
      <c r="W196" s="133">
        <v>1</v>
      </c>
      <c r="X196" t="b">
        <f t="shared" si="3"/>
        <v>0</v>
      </c>
    </row>
    <row r="197" spans="1:24" x14ac:dyDescent="0.4">
      <c r="A197" s="5">
        <v>188</v>
      </c>
      <c r="B197" s="5">
        <v>402020610</v>
      </c>
      <c r="C197" s="6" t="s">
        <v>601</v>
      </c>
      <c r="D197" s="5">
        <v>3</v>
      </c>
      <c r="E197" s="6" t="s">
        <v>1160</v>
      </c>
      <c r="F197" s="7">
        <v>12</v>
      </c>
      <c r="G197" s="6" t="s">
        <v>1161</v>
      </c>
      <c r="H197" s="6" t="s">
        <v>1793</v>
      </c>
      <c r="I197" s="115"/>
      <c r="J197" s="115"/>
      <c r="K197" s="124" t="str">
        <f ca="1"/>
        <v/>
      </c>
      <c r="L197" s="77" t="str">
        <f ca="1"/>
        <v/>
      </c>
      <c r="M197" s="68" t="str">
        <f ca="1"/>
        <v/>
      </c>
      <c r="N197" s="74" t="str">
        <f ca="1"/>
        <v/>
      </c>
      <c r="O197" s="69" t="str">
        <f ca="1"/>
        <v/>
      </c>
      <c r="P197" s="86" t="str">
        <f ca="1"/>
        <v/>
      </c>
      <c r="Q197" s="87" t="str">
        <f ca="1"/>
        <v/>
      </c>
      <c r="R197" s="81" t="str">
        <f ca="1"/>
        <v/>
      </c>
      <c r="S197" s="87" t="str">
        <f ca="1"/>
        <v/>
      </c>
      <c r="T197" s="69" t="str">
        <f ca="1"/>
        <v/>
      </c>
      <c r="U197" s="69" t="str">
        <f ca="1"/>
        <v/>
      </c>
      <c r="V197" s="61"/>
      <c r="W197" s="133">
        <v>1</v>
      </c>
      <c r="X197" t="b">
        <f t="shared" si="3"/>
        <v>0</v>
      </c>
    </row>
    <row r="198" spans="1:24" x14ac:dyDescent="0.4">
      <c r="A198" s="5">
        <v>189</v>
      </c>
      <c r="B198" s="5">
        <v>402022253</v>
      </c>
      <c r="C198" s="6" t="s">
        <v>1794</v>
      </c>
      <c r="D198" s="5">
        <v>3</v>
      </c>
      <c r="E198" s="6" t="s">
        <v>1160</v>
      </c>
      <c r="F198" s="7">
        <v>13</v>
      </c>
      <c r="G198" s="6" t="s">
        <v>1163</v>
      </c>
      <c r="H198" s="6" t="s">
        <v>1795</v>
      </c>
      <c r="I198" s="115"/>
      <c r="J198" s="115"/>
      <c r="K198" s="124" t="str">
        <f ca="1"/>
        <v/>
      </c>
      <c r="L198" s="77" t="str">
        <f ca="1"/>
        <v/>
      </c>
      <c r="M198" s="68" t="str">
        <f ca="1"/>
        <v/>
      </c>
      <c r="N198" s="74" t="str">
        <f ca="1"/>
        <v/>
      </c>
      <c r="O198" s="69" t="str">
        <f ca="1"/>
        <v/>
      </c>
      <c r="P198" s="86" t="str">
        <f ca="1"/>
        <v/>
      </c>
      <c r="Q198" s="87" t="str">
        <f ca="1"/>
        <v/>
      </c>
      <c r="R198" s="81" t="str">
        <f ca="1"/>
        <v/>
      </c>
      <c r="S198" s="87" t="str">
        <f ca="1"/>
        <v/>
      </c>
      <c r="T198" s="69" t="str">
        <f ca="1"/>
        <v/>
      </c>
      <c r="U198" s="69" t="str">
        <f ca="1"/>
        <v/>
      </c>
      <c r="V198" s="61"/>
      <c r="W198" s="133">
        <v>2</v>
      </c>
      <c r="X198" t="b">
        <f t="shared" si="3"/>
        <v>0</v>
      </c>
    </row>
    <row r="199" spans="1:24" x14ac:dyDescent="0.4">
      <c r="A199" s="5">
        <v>381</v>
      </c>
      <c r="B199" s="5">
        <v>402022253</v>
      </c>
      <c r="C199" s="6" t="s">
        <v>1796</v>
      </c>
      <c r="D199" s="5">
        <v>3</v>
      </c>
      <c r="E199" s="6" t="s">
        <v>1160</v>
      </c>
      <c r="F199" s="7">
        <v>17</v>
      </c>
      <c r="G199" s="6" t="s">
        <v>1246</v>
      </c>
      <c r="H199" s="6" t="s">
        <v>1797</v>
      </c>
      <c r="I199" s="115"/>
      <c r="J199" s="115"/>
      <c r="K199" s="124" t="str">
        <f ca="1"/>
        <v/>
      </c>
      <c r="L199" s="77" t="str">
        <f ca="1"/>
        <v/>
      </c>
      <c r="M199" s="68" t="str">
        <f ca="1"/>
        <v/>
      </c>
      <c r="N199" s="74" t="str">
        <f ca="1"/>
        <v/>
      </c>
      <c r="O199" s="69" t="str">
        <f ca="1"/>
        <v/>
      </c>
      <c r="P199" s="86" t="str">
        <f ca="1"/>
        <v/>
      </c>
      <c r="Q199" s="87" t="str">
        <f ca="1"/>
        <v/>
      </c>
      <c r="R199" s="81" t="str">
        <f ca="1"/>
        <v/>
      </c>
      <c r="S199" s="87" t="str">
        <f ca="1"/>
        <v/>
      </c>
      <c r="T199" s="69" t="str">
        <f ca="1"/>
        <v/>
      </c>
      <c r="U199" s="69" t="str">
        <f ca="1"/>
        <v/>
      </c>
      <c r="V199" s="61"/>
      <c r="W199" s="133">
        <v>2</v>
      </c>
      <c r="X199" t="b">
        <f t="shared" si="3"/>
        <v>0</v>
      </c>
    </row>
    <row r="200" spans="1:24" x14ac:dyDescent="0.4">
      <c r="A200" s="5">
        <v>190</v>
      </c>
      <c r="B200" s="5">
        <v>402049760</v>
      </c>
      <c r="C200" s="6" t="s">
        <v>608</v>
      </c>
      <c r="D200" s="5">
        <v>3</v>
      </c>
      <c r="E200" s="6" t="s">
        <v>1160</v>
      </c>
      <c r="F200" s="7">
        <v>10</v>
      </c>
      <c r="G200" s="6" t="s">
        <v>1179</v>
      </c>
      <c r="H200" s="6" t="s">
        <v>1803</v>
      </c>
      <c r="I200" s="115" t="s">
        <v>1054</v>
      </c>
      <c r="J200" s="115"/>
      <c r="K200" s="124" t="str">
        <f ca="1"/>
        <v/>
      </c>
      <c r="L200" s="77" t="str">
        <f ca="1"/>
        <v>1.1</v>
      </c>
      <c r="M200" s="68" t="str">
        <f ca="1"/>
        <v>General hospitals</v>
      </c>
      <c r="N200" s="74" t="str">
        <f ca="1"/>
        <v>1.1.1</v>
      </c>
      <c r="O200" s="69" t="str">
        <f ca="1"/>
        <v>General inpatient curative care</v>
      </c>
      <c r="P200" s="86" t="str">
        <f ca="1"/>
        <v>13</v>
      </c>
      <c r="Q200" s="87" t="str">
        <f ca="1"/>
        <v>General population</v>
      </c>
      <c r="R200" s="81" t="str">
        <f ca="1"/>
        <v>nec</v>
      </c>
      <c r="S200" s="87" t="str">
        <f ca="1"/>
        <v>Other and unspecified age (n.e.c.)</v>
      </c>
      <c r="T200" s="69" t="str">
        <f ca="1"/>
        <v>nec</v>
      </c>
      <c r="U200" s="69" t="str">
        <f ca="1"/>
        <v>Other and unspecified gender (n.e.c.)</v>
      </c>
      <c r="V200" s="61"/>
      <c r="W200" s="133">
        <v>1</v>
      </c>
      <c r="X200" t="b">
        <f t="shared" si="3"/>
        <v>1</v>
      </c>
    </row>
    <row r="201" spans="1:24" x14ac:dyDescent="0.4">
      <c r="A201" s="5">
        <v>191</v>
      </c>
      <c r="B201" s="5">
        <v>402065117</v>
      </c>
      <c r="C201" s="6" t="s">
        <v>1804</v>
      </c>
      <c r="D201" s="5">
        <v>3</v>
      </c>
      <c r="E201" s="6" t="s">
        <v>1160</v>
      </c>
      <c r="F201" s="7">
        <v>14</v>
      </c>
      <c r="G201" s="6" t="s">
        <v>1285</v>
      </c>
      <c r="H201" s="6" t="s">
        <v>1805</v>
      </c>
      <c r="I201" s="115"/>
      <c r="J201" s="115"/>
      <c r="K201" s="124" t="str">
        <f ca="1"/>
        <v/>
      </c>
      <c r="L201" s="77" t="str">
        <f ca="1"/>
        <v/>
      </c>
      <c r="M201" s="68" t="str">
        <f ca="1"/>
        <v/>
      </c>
      <c r="N201" s="74" t="str">
        <f ca="1"/>
        <v/>
      </c>
      <c r="O201" s="69" t="str">
        <f ca="1"/>
        <v/>
      </c>
      <c r="P201" s="86" t="str">
        <f ca="1"/>
        <v/>
      </c>
      <c r="Q201" s="87" t="str">
        <f ca="1"/>
        <v/>
      </c>
      <c r="R201" s="81" t="str">
        <f ca="1"/>
        <v/>
      </c>
      <c r="S201" s="87" t="str">
        <f ca="1"/>
        <v/>
      </c>
      <c r="T201" s="69" t="str">
        <f ca="1"/>
        <v/>
      </c>
      <c r="U201" s="69" t="str">
        <f ca="1"/>
        <v/>
      </c>
      <c r="V201" s="61"/>
      <c r="W201" s="133">
        <v>1</v>
      </c>
      <c r="X201" t="b">
        <f t="shared" si="3"/>
        <v>0</v>
      </c>
    </row>
    <row r="202" spans="1:24" x14ac:dyDescent="0.4">
      <c r="A202" s="5">
        <v>192</v>
      </c>
      <c r="B202" s="5">
        <v>402069854</v>
      </c>
      <c r="C202" s="6" t="s">
        <v>610</v>
      </c>
      <c r="D202" s="5">
        <v>3</v>
      </c>
      <c r="E202" s="6" t="s">
        <v>1160</v>
      </c>
      <c r="F202" s="7">
        <v>11</v>
      </c>
      <c r="G202" s="6" t="s">
        <v>1183</v>
      </c>
      <c r="H202" s="6" t="s">
        <v>1806</v>
      </c>
      <c r="I202" s="115" t="s">
        <v>1054</v>
      </c>
      <c r="J202" s="115"/>
      <c r="K202" s="124" t="str">
        <f ca="1"/>
        <v/>
      </c>
      <c r="L202" s="77" t="str">
        <f ca="1"/>
        <v>1.1</v>
      </c>
      <c r="M202" s="68" t="str">
        <f ca="1"/>
        <v>General hospitals</v>
      </c>
      <c r="N202" s="74" t="str">
        <f ca="1"/>
        <v>1.1.1</v>
      </c>
      <c r="O202" s="69" t="str">
        <f ca="1"/>
        <v>General inpatient curative care</v>
      </c>
      <c r="P202" s="86" t="str">
        <f ca="1"/>
        <v>13</v>
      </c>
      <c r="Q202" s="87" t="str">
        <f ca="1"/>
        <v>General population</v>
      </c>
      <c r="R202" s="81" t="str">
        <f ca="1"/>
        <v>nec</v>
      </c>
      <c r="S202" s="87" t="str">
        <f ca="1"/>
        <v>Other and unspecified age (n.e.c.)</v>
      </c>
      <c r="T202" s="69" t="str">
        <f ca="1"/>
        <v>nec</v>
      </c>
      <c r="U202" s="69" t="str">
        <f ca="1"/>
        <v>Other and unspecified gender (n.e.c.)</v>
      </c>
      <c r="V202" s="61"/>
      <c r="W202" s="133">
        <v>1</v>
      </c>
      <c r="X202" t="b">
        <f t="shared" si="3"/>
        <v>1</v>
      </c>
    </row>
    <row r="203" spans="1:24" x14ac:dyDescent="0.4">
      <c r="A203" s="5">
        <v>193</v>
      </c>
      <c r="B203" s="5">
        <v>404404042</v>
      </c>
      <c r="C203" s="6" t="s">
        <v>618</v>
      </c>
      <c r="D203" s="5">
        <v>3</v>
      </c>
      <c r="E203" s="6" t="s">
        <v>1160</v>
      </c>
      <c r="F203" s="7">
        <v>11</v>
      </c>
      <c r="G203" s="6" t="s">
        <v>1183</v>
      </c>
      <c r="H203" s="6" t="s">
        <v>1262</v>
      </c>
      <c r="I203" s="115"/>
      <c r="J203" s="115"/>
      <c r="K203" s="124" t="str">
        <f ca="1"/>
        <v/>
      </c>
      <c r="L203" s="77" t="str">
        <f ca="1"/>
        <v/>
      </c>
      <c r="M203" s="68" t="str">
        <f ca="1"/>
        <v/>
      </c>
      <c r="N203" s="74" t="str">
        <f ca="1"/>
        <v/>
      </c>
      <c r="O203" s="69" t="str">
        <f ca="1"/>
        <v/>
      </c>
      <c r="P203" s="86" t="str">
        <f ca="1"/>
        <v/>
      </c>
      <c r="Q203" s="87" t="str">
        <f ca="1"/>
        <v/>
      </c>
      <c r="R203" s="81" t="str">
        <f ca="1"/>
        <v/>
      </c>
      <c r="S203" s="87" t="str">
        <f ca="1"/>
        <v/>
      </c>
      <c r="T203" s="69" t="str">
        <f ca="1"/>
        <v/>
      </c>
      <c r="U203" s="69" t="str">
        <f ca="1"/>
        <v/>
      </c>
      <c r="V203" s="61"/>
      <c r="W203" s="133">
        <v>1</v>
      </c>
      <c r="X203" t="b">
        <f t="shared" si="3"/>
        <v>0</v>
      </c>
    </row>
    <row r="204" spans="1:24" x14ac:dyDescent="0.4">
      <c r="A204" s="5">
        <v>194</v>
      </c>
      <c r="B204" s="5">
        <v>404413005</v>
      </c>
      <c r="C204" s="6" t="s">
        <v>622</v>
      </c>
      <c r="D204" s="5">
        <v>3</v>
      </c>
      <c r="E204" s="6" t="s">
        <v>1160</v>
      </c>
      <c r="F204" s="7">
        <v>13</v>
      </c>
      <c r="G204" s="6" t="s">
        <v>1163</v>
      </c>
      <c r="H204" s="6" t="s">
        <v>1814</v>
      </c>
      <c r="I204" s="115"/>
      <c r="J204" s="115"/>
      <c r="K204" s="124" t="str">
        <f ca="1"/>
        <v/>
      </c>
      <c r="L204" s="77" t="str">
        <f ca="1"/>
        <v/>
      </c>
      <c r="M204" s="68" t="str">
        <f ca="1"/>
        <v/>
      </c>
      <c r="N204" s="74" t="str">
        <f ca="1"/>
        <v/>
      </c>
      <c r="O204" s="69" t="str">
        <f ca="1"/>
        <v/>
      </c>
      <c r="P204" s="86" t="str">
        <f ca="1"/>
        <v/>
      </c>
      <c r="Q204" s="87" t="str">
        <f ca="1"/>
        <v/>
      </c>
      <c r="R204" s="81" t="str">
        <f ca="1"/>
        <v/>
      </c>
      <c r="S204" s="87" t="str">
        <f ca="1"/>
        <v/>
      </c>
      <c r="T204" s="69" t="str">
        <f ca="1"/>
        <v/>
      </c>
      <c r="U204" s="69" t="str">
        <f ca="1"/>
        <v/>
      </c>
      <c r="V204" s="61"/>
      <c r="W204" s="133">
        <v>1</v>
      </c>
      <c r="X204" t="b">
        <f t="shared" si="3"/>
        <v>0</v>
      </c>
    </row>
    <row r="205" spans="1:24" x14ac:dyDescent="0.4">
      <c r="A205" s="5">
        <v>195</v>
      </c>
      <c r="B205" s="5">
        <v>404420391</v>
      </c>
      <c r="C205" s="6" t="s">
        <v>1819</v>
      </c>
      <c r="D205" s="5">
        <v>3</v>
      </c>
      <c r="E205" s="6" t="s">
        <v>1160</v>
      </c>
      <c r="F205" s="7">
        <v>13</v>
      </c>
      <c r="G205" s="6" t="s">
        <v>1163</v>
      </c>
      <c r="H205" s="6" t="s">
        <v>1820</v>
      </c>
      <c r="I205" s="115"/>
      <c r="J205" s="115"/>
      <c r="K205" s="124" t="str">
        <f ca="1"/>
        <v/>
      </c>
      <c r="L205" s="77" t="str">
        <f ca="1"/>
        <v/>
      </c>
      <c r="M205" s="68" t="str">
        <f ca="1"/>
        <v/>
      </c>
      <c r="N205" s="74" t="str">
        <f ca="1"/>
        <v/>
      </c>
      <c r="O205" s="69" t="str">
        <f ca="1"/>
        <v/>
      </c>
      <c r="P205" s="86" t="str">
        <f ca="1"/>
        <v/>
      </c>
      <c r="Q205" s="87" t="str">
        <f ca="1"/>
        <v/>
      </c>
      <c r="R205" s="81" t="str">
        <f ca="1"/>
        <v/>
      </c>
      <c r="S205" s="87" t="str">
        <f ca="1"/>
        <v/>
      </c>
      <c r="T205" s="69" t="str">
        <f ca="1"/>
        <v/>
      </c>
      <c r="U205" s="69" t="str">
        <f ca="1"/>
        <v/>
      </c>
      <c r="V205" s="61"/>
      <c r="W205" s="133">
        <v>1</v>
      </c>
      <c r="X205" t="b">
        <f t="shared" si="3"/>
        <v>0</v>
      </c>
    </row>
    <row r="206" spans="1:24" x14ac:dyDescent="0.4">
      <c r="A206" s="5">
        <v>196</v>
      </c>
      <c r="B206" s="5">
        <v>404438033</v>
      </c>
      <c r="C206" s="6" t="s">
        <v>630</v>
      </c>
      <c r="D206" s="5">
        <v>3</v>
      </c>
      <c r="E206" s="6" t="s">
        <v>1160</v>
      </c>
      <c r="F206" s="7">
        <v>13</v>
      </c>
      <c r="G206" s="6" t="s">
        <v>1163</v>
      </c>
      <c r="H206" s="6" t="s">
        <v>1824</v>
      </c>
      <c r="I206" s="115"/>
      <c r="J206" s="115"/>
      <c r="K206" s="124" t="str">
        <f ca="1"/>
        <v/>
      </c>
      <c r="L206" s="77" t="str">
        <f ca="1"/>
        <v/>
      </c>
      <c r="M206" s="68" t="str">
        <f ca="1"/>
        <v/>
      </c>
      <c r="N206" s="74" t="str">
        <f ca="1"/>
        <v/>
      </c>
      <c r="O206" s="69" t="str">
        <f ca="1"/>
        <v/>
      </c>
      <c r="P206" s="86" t="str">
        <f ca="1"/>
        <v/>
      </c>
      <c r="Q206" s="87" t="str">
        <f ca="1"/>
        <v/>
      </c>
      <c r="R206" s="81" t="str">
        <f ca="1"/>
        <v/>
      </c>
      <c r="S206" s="87" t="str">
        <f ca="1"/>
        <v/>
      </c>
      <c r="T206" s="69" t="str">
        <f ca="1"/>
        <v/>
      </c>
      <c r="U206" s="69" t="str">
        <f ca="1"/>
        <v/>
      </c>
      <c r="V206" s="61"/>
      <c r="W206" s="133">
        <v>1</v>
      </c>
      <c r="X206" t="b">
        <f t="shared" si="3"/>
        <v>0</v>
      </c>
    </row>
    <row r="207" spans="1:24" x14ac:dyDescent="0.4">
      <c r="A207" s="5">
        <v>197</v>
      </c>
      <c r="B207" s="5">
        <v>404466494</v>
      </c>
      <c r="C207" s="6" t="s">
        <v>632</v>
      </c>
      <c r="D207" s="5">
        <v>9</v>
      </c>
      <c r="E207" s="6" t="s">
        <v>1591</v>
      </c>
      <c r="F207" s="7">
        <v>59</v>
      </c>
      <c r="G207" s="6" t="s">
        <v>1827</v>
      </c>
      <c r="H207" s="6" t="s">
        <v>1828</v>
      </c>
      <c r="I207" s="115"/>
      <c r="J207" s="115"/>
      <c r="K207" s="124" t="str">
        <f ca="1"/>
        <v/>
      </c>
      <c r="L207" s="77" t="str">
        <f ca="1"/>
        <v/>
      </c>
      <c r="M207" s="68" t="str">
        <f ca="1"/>
        <v/>
      </c>
      <c r="N207" s="74" t="str">
        <f ca="1"/>
        <v/>
      </c>
      <c r="O207" s="69" t="str">
        <f ca="1"/>
        <v/>
      </c>
      <c r="P207" s="86" t="str">
        <f ca="1"/>
        <v/>
      </c>
      <c r="Q207" s="87" t="str">
        <f ca="1"/>
        <v/>
      </c>
      <c r="R207" s="81" t="str">
        <f ca="1"/>
        <v/>
      </c>
      <c r="S207" s="87" t="str">
        <f ca="1"/>
        <v/>
      </c>
      <c r="T207" s="69" t="str">
        <f ca="1"/>
        <v/>
      </c>
      <c r="U207" s="69" t="str">
        <f ca="1"/>
        <v/>
      </c>
      <c r="V207" s="61"/>
      <c r="W207" s="133">
        <v>1</v>
      </c>
      <c r="X207" t="b">
        <f t="shared" si="3"/>
        <v>0</v>
      </c>
    </row>
    <row r="208" spans="1:24" x14ac:dyDescent="0.4">
      <c r="A208" s="5">
        <v>198</v>
      </c>
      <c r="B208" s="5">
        <v>404467019</v>
      </c>
      <c r="C208" s="6" t="s">
        <v>634</v>
      </c>
      <c r="D208" s="5">
        <v>3</v>
      </c>
      <c r="E208" s="6" t="s">
        <v>1160</v>
      </c>
      <c r="F208" s="7">
        <v>19</v>
      </c>
      <c r="G208" s="6" t="s">
        <v>1228</v>
      </c>
      <c r="H208" s="6" t="s">
        <v>1829</v>
      </c>
      <c r="I208" s="115"/>
      <c r="J208" s="115"/>
      <c r="K208" s="124" t="str">
        <f ca="1"/>
        <v/>
      </c>
      <c r="L208" s="77" t="str">
        <f ca="1"/>
        <v/>
      </c>
      <c r="M208" s="68" t="str">
        <f ca="1"/>
        <v/>
      </c>
      <c r="N208" s="74" t="str">
        <f ca="1"/>
        <v/>
      </c>
      <c r="O208" s="69" t="str">
        <f ca="1"/>
        <v/>
      </c>
      <c r="P208" s="86" t="str">
        <f ca="1"/>
        <v/>
      </c>
      <c r="Q208" s="87" t="str">
        <f ca="1"/>
        <v/>
      </c>
      <c r="R208" s="81" t="str">
        <f ca="1"/>
        <v/>
      </c>
      <c r="S208" s="87" t="str">
        <f ca="1"/>
        <v/>
      </c>
      <c r="T208" s="69" t="str">
        <f ca="1"/>
        <v/>
      </c>
      <c r="U208" s="69" t="str">
        <f ca="1"/>
        <v/>
      </c>
      <c r="V208" s="61"/>
      <c r="W208" s="133">
        <v>1</v>
      </c>
      <c r="X208" t="b">
        <f t="shared" si="3"/>
        <v>0</v>
      </c>
    </row>
    <row r="209" spans="1:24" x14ac:dyDescent="0.4">
      <c r="A209" s="5">
        <v>233</v>
      </c>
      <c r="B209" s="5">
        <v>404476205</v>
      </c>
      <c r="C209" s="6" t="s">
        <v>1914</v>
      </c>
      <c r="D209" s="5">
        <v>3</v>
      </c>
      <c r="E209" s="6" t="s">
        <v>1160</v>
      </c>
      <c r="F209" s="7">
        <v>13</v>
      </c>
      <c r="G209" s="6" t="s">
        <v>1163</v>
      </c>
      <c r="H209" s="6" t="s">
        <v>1915</v>
      </c>
      <c r="I209" s="115"/>
      <c r="J209" s="115"/>
      <c r="K209" s="124" t="str">
        <f ca="1"/>
        <v/>
      </c>
      <c r="L209" s="77" t="str">
        <f ca="1"/>
        <v/>
      </c>
      <c r="M209" s="68" t="str">
        <f ca="1"/>
        <v/>
      </c>
      <c r="N209" s="74" t="str">
        <f ca="1"/>
        <v/>
      </c>
      <c r="O209" s="69" t="str">
        <f ca="1"/>
        <v/>
      </c>
      <c r="P209" s="86" t="str">
        <f ca="1"/>
        <v/>
      </c>
      <c r="Q209" s="87" t="str">
        <f ca="1"/>
        <v/>
      </c>
      <c r="R209" s="81" t="str">
        <f ca="1"/>
        <v/>
      </c>
      <c r="S209" s="87" t="str">
        <f ca="1"/>
        <v/>
      </c>
      <c r="T209" s="69" t="str">
        <f ca="1"/>
        <v/>
      </c>
      <c r="U209" s="69" t="str">
        <f ca="1"/>
        <v/>
      </c>
      <c r="V209" s="61"/>
      <c r="W209" s="133">
        <v>38</v>
      </c>
      <c r="X209" t="b">
        <f t="shared" si="3"/>
        <v>0</v>
      </c>
    </row>
    <row r="210" spans="1:24" x14ac:dyDescent="0.4">
      <c r="A210" s="5">
        <v>217</v>
      </c>
      <c r="B210" s="5">
        <v>404476205</v>
      </c>
      <c r="C210" s="6" t="s">
        <v>1877</v>
      </c>
      <c r="D210" s="5">
        <v>3</v>
      </c>
      <c r="E210" s="6" t="s">
        <v>1160</v>
      </c>
      <c r="F210" s="7">
        <v>11</v>
      </c>
      <c r="G210" s="6" t="s">
        <v>1183</v>
      </c>
      <c r="H210" s="6" t="s">
        <v>1846</v>
      </c>
      <c r="I210" s="115" t="s">
        <v>1050</v>
      </c>
      <c r="J210" s="115"/>
      <c r="K210" s="124" t="str">
        <f ca="1"/>
        <v/>
      </c>
      <c r="L210" s="77" t="str">
        <f ca="1"/>
        <v>1.3.nec</v>
      </c>
      <c r="M210" s="68" t="str">
        <f ca="1"/>
        <v>Other Specialised hospitals (Other than mental health hospitals)</v>
      </c>
      <c r="N210" s="74" t="str">
        <f ca="1"/>
        <v>1.1.2</v>
      </c>
      <c r="O210" s="69" t="str">
        <f ca="1"/>
        <v>Specialised inpatient curative care</v>
      </c>
      <c r="P210" s="86" t="str">
        <f ca="1"/>
        <v>13</v>
      </c>
      <c r="Q210" s="87" t="str">
        <f ca="1"/>
        <v>General population</v>
      </c>
      <c r="R210" s="81" t="str">
        <f ca="1"/>
        <v>nec</v>
      </c>
      <c r="S210" s="87" t="str">
        <f ca="1"/>
        <v>Other and unspecified age (n.e.c.)</v>
      </c>
      <c r="T210" s="69" t="str">
        <f ca="1"/>
        <v>nec</v>
      </c>
      <c r="U210" s="69" t="str">
        <f ca="1"/>
        <v>Other and unspecified gender (n.e.c.)</v>
      </c>
      <c r="V210" s="61"/>
      <c r="W210" s="133">
        <v>38</v>
      </c>
      <c r="X210" t="b">
        <f t="shared" si="3"/>
        <v>1</v>
      </c>
    </row>
    <row r="211" spans="1:24" x14ac:dyDescent="0.4">
      <c r="A211" s="5">
        <v>235</v>
      </c>
      <c r="B211" s="5">
        <v>404476205</v>
      </c>
      <c r="C211" s="6" t="s">
        <v>1918</v>
      </c>
      <c r="D211" s="5">
        <v>3</v>
      </c>
      <c r="E211" s="6" t="s">
        <v>1160</v>
      </c>
      <c r="F211" s="7">
        <v>14</v>
      </c>
      <c r="G211" s="6" t="s">
        <v>1285</v>
      </c>
      <c r="H211" s="6" t="s">
        <v>1919</v>
      </c>
      <c r="I211" s="115"/>
      <c r="J211" s="115"/>
      <c r="K211" s="124" t="str">
        <f ca="1"/>
        <v/>
      </c>
      <c r="L211" s="77" t="str">
        <f ca="1"/>
        <v/>
      </c>
      <c r="M211" s="68" t="str">
        <f ca="1"/>
        <v/>
      </c>
      <c r="N211" s="74" t="str">
        <f ca="1"/>
        <v/>
      </c>
      <c r="O211" s="69" t="str">
        <f ca="1"/>
        <v/>
      </c>
      <c r="P211" s="86" t="str">
        <f ca="1"/>
        <v/>
      </c>
      <c r="Q211" s="87" t="str">
        <f ca="1"/>
        <v/>
      </c>
      <c r="R211" s="81" t="str">
        <f ca="1"/>
        <v/>
      </c>
      <c r="S211" s="87" t="str">
        <f ca="1"/>
        <v/>
      </c>
      <c r="T211" s="69" t="str">
        <f ca="1"/>
        <v/>
      </c>
      <c r="U211" s="69" t="str">
        <f ca="1"/>
        <v/>
      </c>
      <c r="V211" s="61"/>
      <c r="W211" s="133">
        <v>38</v>
      </c>
      <c r="X211" t="b">
        <f t="shared" si="3"/>
        <v>0</v>
      </c>
    </row>
    <row r="212" spans="1:24" x14ac:dyDescent="0.4">
      <c r="A212" s="5">
        <v>229</v>
      </c>
      <c r="B212" s="5">
        <v>404476205</v>
      </c>
      <c r="C212" s="6" t="s">
        <v>1903</v>
      </c>
      <c r="D212" s="5">
        <v>3</v>
      </c>
      <c r="E212" s="6" t="s">
        <v>1160</v>
      </c>
      <c r="F212" s="7">
        <v>11</v>
      </c>
      <c r="G212" s="6" t="s">
        <v>1183</v>
      </c>
      <c r="H212" s="6" t="s">
        <v>1896</v>
      </c>
      <c r="I212" s="115" t="s">
        <v>1097</v>
      </c>
      <c r="J212" s="115"/>
      <c r="K212" s="124" t="str">
        <f ca="1"/>
        <v/>
      </c>
      <c r="L212" s="77" t="str">
        <f ca="1"/>
        <v>1.1</v>
      </c>
      <c r="M212" s="68" t="str">
        <f ca="1"/>
        <v>General hospitals</v>
      </c>
      <c r="N212" s="74" t="str">
        <f ca="1"/>
        <v>1.1.1</v>
      </c>
      <c r="O212" s="69" t="str">
        <f ca="1"/>
        <v>General inpatient curative care</v>
      </c>
      <c r="P212" s="86" t="str">
        <f ca="1"/>
        <v>13</v>
      </c>
      <c r="Q212" s="87" t="str">
        <f ca="1"/>
        <v>General population</v>
      </c>
      <c r="R212" s="81" t="str">
        <f ca="1"/>
        <v>nec</v>
      </c>
      <c r="S212" s="87" t="str">
        <f ca="1"/>
        <v>Other and unspecified age (n.e.c.)</v>
      </c>
      <c r="T212" s="69" t="str">
        <f ca="1"/>
        <v>nec</v>
      </c>
      <c r="U212" s="69" t="str">
        <f ca="1"/>
        <v>Other and unspecified gender (n.e.c.)</v>
      </c>
      <c r="V212" s="61"/>
      <c r="W212" s="133">
        <v>38</v>
      </c>
      <c r="X212" t="b">
        <f t="shared" si="3"/>
        <v>1</v>
      </c>
    </row>
    <row r="213" spans="1:24" x14ac:dyDescent="0.4">
      <c r="A213" s="5">
        <v>226</v>
      </c>
      <c r="B213" s="5">
        <v>404476205</v>
      </c>
      <c r="C213" s="6" t="s">
        <v>1900</v>
      </c>
      <c r="D213" s="5">
        <v>3</v>
      </c>
      <c r="E213" s="6" t="s">
        <v>1160</v>
      </c>
      <c r="F213" s="7">
        <v>11</v>
      </c>
      <c r="G213" s="6" t="s">
        <v>1183</v>
      </c>
      <c r="H213" s="6" t="s">
        <v>1893</v>
      </c>
      <c r="I213" s="115" t="s">
        <v>1097</v>
      </c>
      <c r="J213" s="115"/>
      <c r="K213" s="124" t="str">
        <f ca="1"/>
        <v/>
      </c>
      <c r="L213" s="77" t="str">
        <f ca="1"/>
        <v>1.1</v>
      </c>
      <c r="M213" s="68" t="str">
        <f ca="1"/>
        <v>General hospitals</v>
      </c>
      <c r="N213" s="74" t="str">
        <f ca="1"/>
        <v>1.1.1</v>
      </c>
      <c r="O213" s="69" t="str">
        <f ca="1"/>
        <v>General inpatient curative care</v>
      </c>
      <c r="P213" s="86" t="str">
        <f ca="1"/>
        <v>13</v>
      </c>
      <c r="Q213" s="87" t="str">
        <f ca="1"/>
        <v>General population</v>
      </c>
      <c r="R213" s="81" t="str">
        <f ca="1"/>
        <v>nec</v>
      </c>
      <c r="S213" s="87" t="str">
        <f ca="1"/>
        <v>Other and unspecified age (n.e.c.)</v>
      </c>
      <c r="T213" s="69" t="str">
        <f ca="1"/>
        <v>nec</v>
      </c>
      <c r="U213" s="69" t="str">
        <f ca="1"/>
        <v>Other and unspecified gender (n.e.c.)</v>
      </c>
      <c r="V213" s="61"/>
      <c r="W213" s="133">
        <v>38</v>
      </c>
      <c r="X213" t="b">
        <f t="shared" si="3"/>
        <v>1</v>
      </c>
    </row>
    <row r="214" spans="1:24" x14ac:dyDescent="0.4">
      <c r="A214" s="5">
        <v>234</v>
      </c>
      <c r="B214" s="5">
        <v>404476205</v>
      </c>
      <c r="C214" s="6" t="s">
        <v>1916</v>
      </c>
      <c r="D214" s="5">
        <v>8</v>
      </c>
      <c r="E214" s="6" t="s">
        <v>1258</v>
      </c>
      <c r="F214" s="7">
        <v>49</v>
      </c>
      <c r="G214" s="6" t="s">
        <v>1338</v>
      </c>
      <c r="H214" s="6" t="s">
        <v>1917</v>
      </c>
      <c r="I214" s="115"/>
      <c r="J214" s="115"/>
      <c r="K214" s="124" t="str">
        <f ca="1"/>
        <v/>
      </c>
      <c r="L214" s="77" t="str">
        <f ca="1"/>
        <v/>
      </c>
      <c r="M214" s="68" t="str">
        <f ca="1"/>
        <v/>
      </c>
      <c r="N214" s="74" t="str">
        <f ca="1"/>
        <v/>
      </c>
      <c r="O214" s="69" t="str">
        <f ca="1"/>
        <v/>
      </c>
      <c r="P214" s="86" t="str">
        <f ca="1"/>
        <v/>
      </c>
      <c r="Q214" s="87" t="str">
        <f ca="1"/>
        <v/>
      </c>
      <c r="R214" s="81" t="str">
        <f ca="1"/>
        <v/>
      </c>
      <c r="S214" s="87" t="str">
        <f ca="1"/>
        <v/>
      </c>
      <c r="T214" s="69" t="str">
        <f ca="1"/>
        <v/>
      </c>
      <c r="U214" s="69" t="str">
        <f ca="1"/>
        <v/>
      </c>
      <c r="V214" s="61"/>
      <c r="W214" s="133">
        <v>38</v>
      </c>
      <c r="X214" t="b">
        <f t="shared" si="3"/>
        <v>0</v>
      </c>
    </row>
    <row r="215" spans="1:24" x14ac:dyDescent="0.4">
      <c r="A215" s="5">
        <v>213</v>
      </c>
      <c r="B215" s="5">
        <v>404476205</v>
      </c>
      <c r="C215" s="6" t="s">
        <v>1869</v>
      </c>
      <c r="D215" s="5">
        <v>4</v>
      </c>
      <c r="E215" s="6" t="s">
        <v>1452</v>
      </c>
      <c r="F215" s="7">
        <v>27</v>
      </c>
      <c r="G215" s="6" t="s">
        <v>1453</v>
      </c>
      <c r="H215" s="6" t="s">
        <v>1845</v>
      </c>
      <c r="I215" s="115"/>
      <c r="J215" s="115"/>
      <c r="K215" s="124" t="str">
        <f ca="1"/>
        <v/>
      </c>
      <c r="L215" s="77" t="str">
        <f ca="1"/>
        <v/>
      </c>
      <c r="M215" s="68" t="str">
        <f ca="1"/>
        <v/>
      </c>
      <c r="N215" s="74" t="str">
        <f ca="1"/>
        <v/>
      </c>
      <c r="O215" s="69" t="str">
        <f ca="1"/>
        <v/>
      </c>
      <c r="P215" s="86" t="str">
        <f ca="1"/>
        <v/>
      </c>
      <c r="Q215" s="87" t="str">
        <f ca="1"/>
        <v/>
      </c>
      <c r="R215" s="81" t="str">
        <f ca="1"/>
        <v/>
      </c>
      <c r="S215" s="87" t="str">
        <f ca="1"/>
        <v/>
      </c>
      <c r="T215" s="69" t="str">
        <f ca="1"/>
        <v/>
      </c>
      <c r="U215" s="69" t="str">
        <f ca="1"/>
        <v/>
      </c>
      <c r="V215" s="61"/>
      <c r="W215" s="133">
        <v>38</v>
      </c>
      <c r="X215" t="b">
        <f t="shared" si="3"/>
        <v>0</v>
      </c>
    </row>
    <row r="216" spans="1:24" x14ac:dyDescent="0.4">
      <c r="A216" s="5">
        <v>199</v>
      </c>
      <c r="B216" s="5">
        <v>404476205</v>
      </c>
      <c r="C216" s="6" t="s">
        <v>1831</v>
      </c>
      <c r="D216" s="5">
        <v>4</v>
      </c>
      <c r="E216" s="6" t="s">
        <v>1452</v>
      </c>
      <c r="F216" s="7">
        <v>27</v>
      </c>
      <c r="G216" s="6" t="s">
        <v>1453</v>
      </c>
      <c r="H216" s="6" t="s">
        <v>1832</v>
      </c>
      <c r="I216" s="115" t="s">
        <v>1054</v>
      </c>
      <c r="J216" s="115"/>
      <c r="K216" s="124" t="str">
        <f ca="1"/>
        <v/>
      </c>
      <c r="L216" s="77" t="str">
        <f ca="1"/>
        <v>1.1</v>
      </c>
      <c r="M216" s="68" t="str">
        <f ca="1"/>
        <v>General hospitals</v>
      </c>
      <c r="N216" s="74" t="str">
        <f ca="1"/>
        <v>1.1.1</v>
      </c>
      <c r="O216" s="69" t="str">
        <f ca="1"/>
        <v>General inpatient curative care</v>
      </c>
      <c r="P216" s="86" t="str">
        <f ca="1"/>
        <v>13</v>
      </c>
      <c r="Q216" s="87" t="str">
        <f ca="1"/>
        <v>General population</v>
      </c>
      <c r="R216" s="81" t="str">
        <f ca="1"/>
        <v>nec</v>
      </c>
      <c r="S216" s="87" t="str">
        <f ca="1"/>
        <v>Other and unspecified age (n.e.c.)</v>
      </c>
      <c r="T216" s="69" t="str">
        <f ca="1"/>
        <v>nec</v>
      </c>
      <c r="U216" s="69" t="str">
        <f ca="1"/>
        <v>Other and unspecified gender (n.e.c.)</v>
      </c>
      <c r="V216" s="61"/>
      <c r="W216" s="133">
        <v>38</v>
      </c>
      <c r="X216" t="b">
        <f t="shared" si="3"/>
        <v>1</v>
      </c>
    </row>
    <row r="217" spans="1:24" x14ac:dyDescent="0.4">
      <c r="A217" s="5">
        <v>210</v>
      </c>
      <c r="B217" s="5">
        <v>404476205</v>
      </c>
      <c r="C217" s="6" t="s">
        <v>1863</v>
      </c>
      <c r="D217" s="5">
        <v>4</v>
      </c>
      <c r="E217" s="6" t="s">
        <v>1452</v>
      </c>
      <c r="F217" s="7">
        <v>27</v>
      </c>
      <c r="G217" s="6" t="s">
        <v>1453</v>
      </c>
      <c r="H217" s="6" t="s">
        <v>1864</v>
      </c>
      <c r="I217" s="115"/>
      <c r="J217" s="115"/>
      <c r="K217" s="124" t="str">
        <f ca="1"/>
        <v/>
      </c>
      <c r="L217" s="77" t="str">
        <f ca="1"/>
        <v/>
      </c>
      <c r="M217" s="68" t="str">
        <f ca="1"/>
        <v/>
      </c>
      <c r="N217" s="74" t="str">
        <f ca="1"/>
        <v/>
      </c>
      <c r="O217" s="69" t="str">
        <f ca="1"/>
        <v/>
      </c>
      <c r="P217" s="86" t="str">
        <f ca="1"/>
        <v/>
      </c>
      <c r="Q217" s="87" t="str">
        <f ca="1"/>
        <v/>
      </c>
      <c r="R217" s="81" t="str">
        <f ca="1"/>
        <v/>
      </c>
      <c r="S217" s="87" t="str">
        <f ca="1"/>
        <v/>
      </c>
      <c r="T217" s="69" t="str">
        <f ca="1"/>
        <v/>
      </c>
      <c r="U217" s="69" t="str">
        <f ca="1"/>
        <v/>
      </c>
      <c r="V217" s="61"/>
      <c r="W217" s="133">
        <v>38</v>
      </c>
      <c r="X217" t="b">
        <f t="shared" si="3"/>
        <v>0</v>
      </c>
    </row>
    <row r="218" spans="1:24" x14ac:dyDescent="0.4">
      <c r="A218" s="5">
        <v>214</v>
      </c>
      <c r="B218" s="5">
        <v>404476205</v>
      </c>
      <c r="C218" s="6" t="s">
        <v>1870</v>
      </c>
      <c r="D218" s="5">
        <v>1</v>
      </c>
      <c r="E218" s="6" t="s">
        <v>1396</v>
      </c>
      <c r="F218" s="7">
        <v>6</v>
      </c>
      <c r="G218" s="6" t="s">
        <v>1871</v>
      </c>
      <c r="H218" s="6" t="s">
        <v>1872</v>
      </c>
      <c r="I218" s="115" t="s">
        <v>1054</v>
      </c>
      <c r="J218" s="115"/>
      <c r="K218" s="124" t="str">
        <f ca="1"/>
        <v/>
      </c>
      <c r="L218" s="77" t="str">
        <f ca="1"/>
        <v>1.1</v>
      </c>
      <c r="M218" s="68" t="str">
        <f ca="1"/>
        <v>General hospitals</v>
      </c>
      <c r="N218" s="74" t="str">
        <f ca="1"/>
        <v>1.1.1</v>
      </c>
      <c r="O218" s="69" t="str">
        <f ca="1"/>
        <v>General inpatient curative care</v>
      </c>
      <c r="P218" s="86" t="str">
        <f ca="1"/>
        <v>13</v>
      </c>
      <c r="Q218" s="87" t="str">
        <f ca="1"/>
        <v>General population</v>
      </c>
      <c r="R218" s="81" t="str">
        <f ca="1"/>
        <v>nec</v>
      </c>
      <c r="S218" s="87" t="str">
        <f ca="1"/>
        <v>Other and unspecified age (n.e.c.)</v>
      </c>
      <c r="T218" s="69" t="str">
        <f ca="1"/>
        <v>nec</v>
      </c>
      <c r="U218" s="69" t="str">
        <f ca="1"/>
        <v>Other and unspecified gender (n.e.c.)</v>
      </c>
      <c r="V218" s="61"/>
      <c r="W218" s="133">
        <v>38</v>
      </c>
      <c r="X218" t="b">
        <f t="shared" si="3"/>
        <v>1</v>
      </c>
    </row>
    <row r="219" spans="1:24" x14ac:dyDescent="0.4">
      <c r="A219" s="5">
        <v>209</v>
      </c>
      <c r="B219" s="5">
        <v>404476205</v>
      </c>
      <c r="C219" s="6" t="s">
        <v>1860</v>
      </c>
      <c r="D219" s="5">
        <v>1</v>
      </c>
      <c r="E219" s="6" t="s">
        <v>1396</v>
      </c>
      <c r="F219" s="7">
        <v>4</v>
      </c>
      <c r="G219" s="6" t="s">
        <v>1861</v>
      </c>
      <c r="H219" s="6" t="s">
        <v>1862</v>
      </c>
      <c r="I219" s="115" t="s">
        <v>1054</v>
      </c>
      <c r="J219" s="115"/>
      <c r="K219" s="124" t="str">
        <f ca="1"/>
        <v/>
      </c>
      <c r="L219" s="77" t="str">
        <f ca="1"/>
        <v>1.1</v>
      </c>
      <c r="M219" s="68" t="str">
        <f ca="1"/>
        <v>General hospitals</v>
      </c>
      <c r="N219" s="74" t="str">
        <f ca="1"/>
        <v>1.1.1</v>
      </c>
      <c r="O219" s="69" t="str">
        <f ca="1"/>
        <v>General inpatient curative care</v>
      </c>
      <c r="P219" s="86" t="str">
        <f ca="1"/>
        <v>13</v>
      </c>
      <c r="Q219" s="87" t="str">
        <f ca="1"/>
        <v>General population</v>
      </c>
      <c r="R219" s="81" t="str">
        <f ca="1"/>
        <v>nec</v>
      </c>
      <c r="S219" s="87" t="str">
        <f ca="1"/>
        <v>Other and unspecified age (n.e.c.)</v>
      </c>
      <c r="T219" s="69" t="str">
        <f ca="1"/>
        <v>nec</v>
      </c>
      <c r="U219" s="69" t="str">
        <f ca="1"/>
        <v>Other and unspecified gender (n.e.c.)</v>
      </c>
      <c r="V219" s="61"/>
      <c r="W219" s="133">
        <v>38</v>
      </c>
      <c r="X219" t="b">
        <f t="shared" si="3"/>
        <v>1</v>
      </c>
    </row>
    <row r="220" spans="1:24" x14ac:dyDescent="0.4">
      <c r="A220" s="5">
        <v>208</v>
      </c>
      <c r="B220" s="5">
        <v>404476205</v>
      </c>
      <c r="C220" s="6" t="s">
        <v>1859</v>
      </c>
      <c r="D220" s="5">
        <v>1</v>
      </c>
      <c r="E220" s="6" t="s">
        <v>1396</v>
      </c>
      <c r="F220" s="7">
        <v>3</v>
      </c>
      <c r="G220" s="6" t="s">
        <v>1843</v>
      </c>
      <c r="H220" s="6" t="s">
        <v>1844</v>
      </c>
      <c r="I220" s="115" t="s">
        <v>1054</v>
      </c>
      <c r="J220" s="115"/>
      <c r="K220" s="124" t="str">
        <f ca="1"/>
        <v/>
      </c>
      <c r="L220" s="77" t="str">
        <f ca="1"/>
        <v>1.1</v>
      </c>
      <c r="M220" s="68" t="str">
        <f ca="1"/>
        <v>General hospitals</v>
      </c>
      <c r="N220" s="74" t="str">
        <f ca="1"/>
        <v>1.1.1</v>
      </c>
      <c r="O220" s="69" t="str">
        <f ca="1"/>
        <v>General inpatient curative care</v>
      </c>
      <c r="P220" s="86" t="str">
        <f ca="1"/>
        <v>13</v>
      </c>
      <c r="Q220" s="87" t="str">
        <f ca="1"/>
        <v>General population</v>
      </c>
      <c r="R220" s="81" t="str">
        <f ca="1"/>
        <v>nec</v>
      </c>
      <c r="S220" s="87" t="str">
        <f ca="1"/>
        <v>Other and unspecified age (n.e.c.)</v>
      </c>
      <c r="T220" s="69" t="str">
        <f ca="1"/>
        <v>nec</v>
      </c>
      <c r="U220" s="69" t="str">
        <f ca="1"/>
        <v>Other and unspecified gender (n.e.c.)</v>
      </c>
      <c r="V220" s="61"/>
      <c r="W220" s="133">
        <v>38</v>
      </c>
      <c r="X220" t="b">
        <f t="shared" si="3"/>
        <v>1</v>
      </c>
    </row>
    <row r="221" spans="1:24" x14ac:dyDescent="0.4">
      <c r="A221" s="5">
        <v>228</v>
      </c>
      <c r="B221" s="5">
        <v>404476205</v>
      </c>
      <c r="C221" s="6" t="s">
        <v>1902</v>
      </c>
      <c r="D221" s="5">
        <v>3</v>
      </c>
      <c r="E221" s="6" t="s">
        <v>1160</v>
      </c>
      <c r="F221" s="7">
        <v>11</v>
      </c>
      <c r="G221" s="6" t="s">
        <v>1183</v>
      </c>
      <c r="H221" s="6" t="s">
        <v>1894</v>
      </c>
      <c r="I221" s="115"/>
      <c r="J221" s="115"/>
      <c r="K221" s="124" t="str">
        <f ca="1"/>
        <v/>
      </c>
      <c r="L221" s="77" t="str">
        <f ca="1"/>
        <v/>
      </c>
      <c r="M221" s="68" t="str">
        <f ca="1"/>
        <v/>
      </c>
      <c r="N221" s="74" t="str">
        <f ca="1"/>
        <v/>
      </c>
      <c r="O221" s="69" t="str">
        <f ca="1"/>
        <v/>
      </c>
      <c r="P221" s="86" t="str">
        <f ca="1"/>
        <v/>
      </c>
      <c r="Q221" s="87" t="str">
        <f ca="1"/>
        <v/>
      </c>
      <c r="R221" s="81" t="str">
        <f ca="1"/>
        <v/>
      </c>
      <c r="S221" s="87" t="str">
        <f ca="1"/>
        <v/>
      </c>
      <c r="T221" s="69" t="str">
        <f ca="1"/>
        <v/>
      </c>
      <c r="U221" s="69" t="str">
        <f ca="1"/>
        <v/>
      </c>
      <c r="V221" s="61"/>
      <c r="W221" s="133">
        <v>38</v>
      </c>
      <c r="X221" t="b">
        <f t="shared" si="3"/>
        <v>0</v>
      </c>
    </row>
    <row r="222" spans="1:24" x14ac:dyDescent="0.4">
      <c r="A222" s="5">
        <v>224</v>
      </c>
      <c r="B222" s="5">
        <v>404476205</v>
      </c>
      <c r="C222" s="6" t="s">
        <v>1897</v>
      </c>
      <c r="D222" s="5">
        <v>5</v>
      </c>
      <c r="E222" s="6" t="s">
        <v>1367</v>
      </c>
      <c r="F222" s="7">
        <v>32</v>
      </c>
      <c r="G222" s="6" t="s">
        <v>1648</v>
      </c>
      <c r="H222" s="6" t="s">
        <v>1898</v>
      </c>
      <c r="I222" s="115" t="s">
        <v>1054</v>
      </c>
      <c r="J222" s="115"/>
      <c r="K222" s="124" t="str">
        <f ca="1"/>
        <v/>
      </c>
      <c r="L222" s="77" t="str">
        <f ca="1"/>
        <v>1.1</v>
      </c>
      <c r="M222" s="68" t="str">
        <f ca="1"/>
        <v>General hospitals</v>
      </c>
      <c r="N222" s="74" t="str">
        <f ca="1"/>
        <v>1.1.1</v>
      </c>
      <c r="O222" s="69" t="str">
        <f ca="1"/>
        <v>General inpatient curative care</v>
      </c>
      <c r="P222" s="86" t="str">
        <f ca="1"/>
        <v>13</v>
      </c>
      <c r="Q222" s="87" t="str">
        <f ca="1"/>
        <v>General population</v>
      </c>
      <c r="R222" s="81" t="str">
        <f ca="1"/>
        <v>nec</v>
      </c>
      <c r="S222" s="87" t="str">
        <f ca="1"/>
        <v>Other and unspecified age (n.e.c.)</v>
      </c>
      <c r="T222" s="69" t="str">
        <f ca="1"/>
        <v>nec</v>
      </c>
      <c r="U222" s="69" t="str">
        <f ca="1"/>
        <v>Other and unspecified gender (n.e.c.)</v>
      </c>
      <c r="V222" s="61"/>
      <c r="W222" s="133">
        <v>38</v>
      </c>
      <c r="X222" t="b">
        <f t="shared" si="3"/>
        <v>1</v>
      </c>
    </row>
    <row r="223" spans="1:24" x14ac:dyDescent="0.4">
      <c r="A223" s="5">
        <v>225</v>
      </c>
      <c r="B223" s="5">
        <v>404476205</v>
      </c>
      <c r="C223" s="6" t="s">
        <v>1899</v>
      </c>
      <c r="D223" s="5">
        <v>5</v>
      </c>
      <c r="E223" s="6" t="s">
        <v>1367</v>
      </c>
      <c r="F223" s="7">
        <v>35</v>
      </c>
      <c r="G223" s="6" t="s">
        <v>1456</v>
      </c>
      <c r="H223" s="6" t="s">
        <v>1892</v>
      </c>
      <c r="I223" s="115" t="s">
        <v>1054</v>
      </c>
      <c r="J223" s="115"/>
      <c r="K223" s="124" t="str">
        <f ca="1"/>
        <v/>
      </c>
      <c r="L223" s="77" t="str">
        <f ca="1"/>
        <v>1.1</v>
      </c>
      <c r="M223" s="68" t="str">
        <f ca="1"/>
        <v>General hospitals</v>
      </c>
      <c r="N223" s="74" t="str">
        <f ca="1"/>
        <v>1.1.1</v>
      </c>
      <c r="O223" s="69" t="str">
        <f ca="1"/>
        <v>General inpatient curative care</v>
      </c>
      <c r="P223" s="86" t="str">
        <f ca="1"/>
        <v>13</v>
      </c>
      <c r="Q223" s="87" t="str">
        <f ca="1"/>
        <v>General population</v>
      </c>
      <c r="R223" s="81" t="str">
        <f ca="1"/>
        <v>nec</v>
      </c>
      <c r="S223" s="87" t="str">
        <f ca="1"/>
        <v>Other and unspecified age (n.e.c.)</v>
      </c>
      <c r="T223" s="69" t="str">
        <f ca="1"/>
        <v>nec</v>
      </c>
      <c r="U223" s="69" t="str">
        <f ca="1"/>
        <v>Other and unspecified gender (n.e.c.)</v>
      </c>
      <c r="V223" s="61"/>
      <c r="W223" s="133">
        <v>38</v>
      </c>
      <c r="X223" t="b">
        <f t="shared" si="3"/>
        <v>1</v>
      </c>
    </row>
    <row r="224" spans="1:24" x14ac:dyDescent="0.4">
      <c r="A224" s="5">
        <v>230</v>
      </c>
      <c r="B224" s="5">
        <v>404476205</v>
      </c>
      <c r="C224" s="6" t="s">
        <v>1904</v>
      </c>
      <c r="D224" s="5">
        <v>5</v>
      </c>
      <c r="E224" s="6" t="s">
        <v>1367</v>
      </c>
      <c r="F224" s="7">
        <v>39</v>
      </c>
      <c r="G224" s="6" t="s">
        <v>1905</v>
      </c>
      <c r="H224" s="6" t="s">
        <v>1906</v>
      </c>
      <c r="I224" s="115" t="s">
        <v>1054</v>
      </c>
      <c r="J224" s="115"/>
      <c r="K224" s="124" t="str">
        <f ca="1"/>
        <v/>
      </c>
      <c r="L224" s="77" t="str">
        <f ca="1"/>
        <v>1.1</v>
      </c>
      <c r="M224" s="68" t="str">
        <f ca="1"/>
        <v>General hospitals</v>
      </c>
      <c r="N224" s="74" t="str">
        <f ca="1"/>
        <v>1.1.1</v>
      </c>
      <c r="O224" s="69" t="str">
        <f ca="1"/>
        <v>General inpatient curative care</v>
      </c>
      <c r="P224" s="86" t="str">
        <f ca="1"/>
        <v>13</v>
      </c>
      <c r="Q224" s="87" t="str">
        <f ca="1"/>
        <v>General population</v>
      </c>
      <c r="R224" s="81" t="str">
        <f ca="1"/>
        <v>nec</v>
      </c>
      <c r="S224" s="87" t="str">
        <f ca="1"/>
        <v>Other and unspecified age (n.e.c.)</v>
      </c>
      <c r="T224" s="69" t="str">
        <f ca="1"/>
        <v>nec</v>
      </c>
      <c r="U224" s="69" t="str">
        <f ca="1"/>
        <v>Other and unspecified gender (n.e.c.)</v>
      </c>
      <c r="V224" s="61"/>
      <c r="W224" s="133">
        <v>38</v>
      </c>
      <c r="X224" t="b">
        <f t="shared" si="3"/>
        <v>1</v>
      </c>
    </row>
    <row r="225" spans="1:24" x14ac:dyDescent="0.4">
      <c r="A225" s="5">
        <v>207</v>
      </c>
      <c r="B225" s="5">
        <v>404476205</v>
      </c>
      <c r="C225" s="6" t="s">
        <v>1856</v>
      </c>
      <c r="D225" s="5">
        <v>1</v>
      </c>
      <c r="E225" s="6" t="s">
        <v>1396</v>
      </c>
      <c r="F225" s="7">
        <v>2</v>
      </c>
      <c r="G225" s="6" t="s">
        <v>1857</v>
      </c>
      <c r="H225" s="6" t="s">
        <v>1858</v>
      </c>
      <c r="I225" s="115" t="s">
        <v>1054</v>
      </c>
      <c r="J225" s="115"/>
      <c r="K225" s="124" t="str">
        <f ca="1"/>
        <v/>
      </c>
      <c r="L225" s="77" t="str">
        <f ca="1"/>
        <v>1.1</v>
      </c>
      <c r="M225" s="68" t="str">
        <f ca="1"/>
        <v>General hospitals</v>
      </c>
      <c r="N225" s="74" t="str">
        <f ca="1"/>
        <v>1.1.1</v>
      </c>
      <c r="O225" s="69" t="str">
        <f ca="1"/>
        <v>General inpatient curative care</v>
      </c>
      <c r="P225" s="86" t="str">
        <f ca="1"/>
        <v>13</v>
      </c>
      <c r="Q225" s="87" t="str">
        <f ca="1"/>
        <v>General population</v>
      </c>
      <c r="R225" s="81" t="str">
        <f ca="1"/>
        <v>nec</v>
      </c>
      <c r="S225" s="87" t="str">
        <f ca="1"/>
        <v>Other and unspecified age (n.e.c.)</v>
      </c>
      <c r="T225" s="69" t="str">
        <f ca="1"/>
        <v>nec</v>
      </c>
      <c r="U225" s="69" t="str">
        <f ca="1"/>
        <v>Other and unspecified gender (n.e.c.)</v>
      </c>
      <c r="V225" s="61"/>
      <c r="W225" s="133">
        <v>38</v>
      </c>
      <c r="X225" t="b">
        <f t="shared" si="3"/>
        <v>1</v>
      </c>
    </row>
    <row r="226" spans="1:24" x14ac:dyDescent="0.4">
      <c r="A226" s="5">
        <v>221</v>
      </c>
      <c r="B226" s="5">
        <v>404476205</v>
      </c>
      <c r="C226" s="6" t="s">
        <v>1884</v>
      </c>
      <c r="D226" s="5">
        <v>4</v>
      </c>
      <c r="E226" s="6" t="s">
        <v>1452</v>
      </c>
      <c r="F226" s="7">
        <v>26</v>
      </c>
      <c r="G226" s="6" t="s">
        <v>1885</v>
      </c>
      <c r="H226" s="6" t="s">
        <v>1886</v>
      </c>
      <c r="I226" s="115" t="s">
        <v>1054</v>
      </c>
      <c r="J226" s="115"/>
      <c r="K226" s="124" t="str">
        <f ca="1"/>
        <v/>
      </c>
      <c r="L226" s="77" t="str">
        <f ca="1"/>
        <v>1.1</v>
      </c>
      <c r="M226" s="68" t="str">
        <f ca="1"/>
        <v>General hospitals</v>
      </c>
      <c r="N226" s="74" t="str">
        <f ca="1"/>
        <v>1.1.1</v>
      </c>
      <c r="O226" s="69" t="str">
        <f ca="1"/>
        <v>General inpatient curative care</v>
      </c>
      <c r="P226" s="86" t="str">
        <f ca="1"/>
        <v>13</v>
      </c>
      <c r="Q226" s="87" t="str">
        <f ca="1"/>
        <v>General population</v>
      </c>
      <c r="R226" s="81" t="str">
        <f ca="1"/>
        <v>nec</v>
      </c>
      <c r="S226" s="87" t="str">
        <f ca="1"/>
        <v>Other and unspecified age (n.e.c.)</v>
      </c>
      <c r="T226" s="69" t="str">
        <f ca="1"/>
        <v>nec</v>
      </c>
      <c r="U226" s="69" t="str">
        <f ca="1"/>
        <v>Other and unspecified gender (n.e.c.)</v>
      </c>
      <c r="V226" s="61"/>
      <c r="W226" s="133">
        <v>38</v>
      </c>
      <c r="X226" t="b">
        <f t="shared" si="3"/>
        <v>1</v>
      </c>
    </row>
    <row r="227" spans="1:24" x14ac:dyDescent="0.4">
      <c r="A227" s="5">
        <v>200</v>
      </c>
      <c r="B227" s="5">
        <v>404476205</v>
      </c>
      <c r="C227" s="6" t="s">
        <v>1833</v>
      </c>
      <c r="D227" s="5">
        <v>8</v>
      </c>
      <c r="E227" s="6" t="s">
        <v>1258</v>
      </c>
      <c r="F227" s="7">
        <v>49</v>
      </c>
      <c r="G227" s="6" t="s">
        <v>1338</v>
      </c>
      <c r="H227" s="6" t="s">
        <v>1834</v>
      </c>
      <c r="I227" s="115" t="s">
        <v>1054</v>
      </c>
      <c r="J227" s="115"/>
      <c r="K227" s="124" t="str">
        <f ca="1"/>
        <v/>
      </c>
      <c r="L227" s="77" t="str">
        <f ca="1"/>
        <v>1.1</v>
      </c>
      <c r="M227" s="68" t="str">
        <f ca="1"/>
        <v>General hospitals</v>
      </c>
      <c r="N227" s="74" t="str">
        <f ca="1"/>
        <v>1.1.1</v>
      </c>
      <c r="O227" s="69" t="str">
        <f ca="1"/>
        <v>General inpatient curative care</v>
      </c>
      <c r="P227" s="86" t="str">
        <f ca="1"/>
        <v>13</v>
      </c>
      <c r="Q227" s="87" t="str">
        <f ca="1"/>
        <v>General population</v>
      </c>
      <c r="R227" s="81" t="str">
        <f ca="1"/>
        <v>nec</v>
      </c>
      <c r="S227" s="87" t="str">
        <f ca="1"/>
        <v>Other and unspecified age (n.e.c.)</v>
      </c>
      <c r="T227" s="69" t="str">
        <f ca="1"/>
        <v>nec</v>
      </c>
      <c r="U227" s="69" t="str">
        <f ca="1"/>
        <v>Other and unspecified gender (n.e.c.)</v>
      </c>
      <c r="V227" s="61"/>
      <c r="W227" s="133">
        <v>38</v>
      </c>
      <c r="X227" t="b">
        <f t="shared" si="3"/>
        <v>1</v>
      </c>
    </row>
    <row r="228" spans="1:24" x14ac:dyDescent="0.4">
      <c r="A228" s="5">
        <v>223</v>
      </c>
      <c r="B228" s="5">
        <v>404476205</v>
      </c>
      <c r="C228" s="6" t="s">
        <v>1889</v>
      </c>
      <c r="D228" s="5">
        <v>4</v>
      </c>
      <c r="E228" s="6" t="s">
        <v>1452</v>
      </c>
      <c r="F228" s="7">
        <v>31</v>
      </c>
      <c r="G228" s="6" t="s">
        <v>1890</v>
      </c>
      <c r="H228" s="6" t="s">
        <v>1891</v>
      </c>
      <c r="I228" s="115" t="s">
        <v>1054</v>
      </c>
      <c r="J228" s="115"/>
      <c r="K228" s="124" t="str">
        <f ca="1"/>
        <v/>
      </c>
      <c r="L228" s="77" t="str">
        <f ca="1"/>
        <v>1.1</v>
      </c>
      <c r="M228" s="68" t="str">
        <f ca="1"/>
        <v>General hospitals</v>
      </c>
      <c r="N228" s="74" t="str">
        <f ca="1"/>
        <v>1.1.1</v>
      </c>
      <c r="O228" s="69" t="str">
        <f ca="1"/>
        <v>General inpatient curative care</v>
      </c>
      <c r="P228" s="86" t="str">
        <f ca="1"/>
        <v>13</v>
      </c>
      <c r="Q228" s="87" t="str">
        <f ca="1"/>
        <v>General population</v>
      </c>
      <c r="R228" s="81" t="str">
        <f ca="1"/>
        <v>nec</v>
      </c>
      <c r="S228" s="87" t="str">
        <f ca="1"/>
        <v>Other and unspecified age (n.e.c.)</v>
      </c>
      <c r="T228" s="69" t="str">
        <f ca="1"/>
        <v>nec</v>
      </c>
      <c r="U228" s="69" t="str">
        <f ca="1"/>
        <v>Other and unspecified gender (n.e.c.)</v>
      </c>
      <c r="V228" s="61"/>
      <c r="W228" s="133">
        <v>38</v>
      </c>
      <c r="X228" t="b">
        <f t="shared" si="3"/>
        <v>1</v>
      </c>
    </row>
    <row r="229" spans="1:24" x14ac:dyDescent="0.4">
      <c r="A229" s="5">
        <v>211</v>
      </c>
      <c r="B229" s="5">
        <v>404476205</v>
      </c>
      <c r="C229" s="6" t="s">
        <v>1865</v>
      </c>
      <c r="D229" s="5">
        <v>1</v>
      </c>
      <c r="E229" s="6" t="s">
        <v>1396</v>
      </c>
      <c r="F229" s="7">
        <v>1</v>
      </c>
      <c r="G229" s="6" t="s">
        <v>1397</v>
      </c>
      <c r="H229" s="6" t="s">
        <v>1838</v>
      </c>
      <c r="I229" s="115" t="s">
        <v>1054</v>
      </c>
      <c r="J229" s="115"/>
      <c r="K229" s="124" t="str">
        <f ca="1"/>
        <v/>
      </c>
      <c r="L229" s="77" t="str">
        <f ca="1"/>
        <v>1.1</v>
      </c>
      <c r="M229" s="68" t="str">
        <f ca="1"/>
        <v>General hospitals</v>
      </c>
      <c r="N229" s="74" t="str">
        <f ca="1"/>
        <v>1.1.1</v>
      </c>
      <c r="O229" s="69" t="str">
        <f ca="1"/>
        <v>General inpatient curative care</v>
      </c>
      <c r="P229" s="86" t="str">
        <f ca="1"/>
        <v>13</v>
      </c>
      <c r="Q229" s="87" t="str">
        <f ca="1"/>
        <v>General population</v>
      </c>
      <c r="R229" s="81" t="str">
        <f ca="1"/>
        <v>nec</v>
      </c>
      <c r="S229" s="87" t="str">
        <f ca="1"/>
        <v>Other and unspecified age (n.e.c.)</v>
      </c>
      <c r="T229" s="69" t="str">
        <f ca="1"/>
        <v>nec</v>
      </c>
      <c r="U229" s="69" t="str">
        <f ca="1"/>
        <v>Other and unspecified gender (n.e.c.)</v>
      </c>
      <c r="V229" s="61"/>
      <c r="W229" s="133">
        <v>38</v>
      </c>
      <c r="X229" t="b">
        <f t="shared" si="3"/>
        <v>1</v>
      </c>
    </row>
    <row r="230" spans="1:24" x14ac:dyDescent="0.4">
      <c r="A230" s="5">
        <v>216</v>
      </c>
      <c r="B230" s="5">
        <v>404476205</v>
      </c>
      <c r="C230" s="6" t="s">
        <v>1875</v>
      </c>
      <c r="D230" s="5">
        <v>8</v>
      </c>
      <c r="E230" s="6" t="s">
        <v>1258</v>
      </c>
      <c r="F230" s="7">
        <v>50</v>
      </c>
      <c r="G230" s="6" t="s">
        <v>1644</v>
      </c>
      <c r="H230" s="6" t="s">
        <v>1876</v>
      </c>
      <c r="I230" s="115" t="s">
        <v>1054</v>
      </c>
      <c r="J230" s="115"/>
      <c r="K230" s="124" t="str">
        <f ca="1"/>
        <v/>
      </c>
      <c r="L230" s="77" t="str">
        <f ca="1"/>
        <v>1.1</v>
      </c>
      <c r="M230" s="68" t="str">
        <f ca="1"/>
        <v>General hospitals</v>
      </c>
      <c r="N230" s="74" t="str">
        <f ca="1"/>
        <v>1.1.1</v>
      </c>
      <c r="O230" s="69" t="str">
        <f ca="1"/>
        <v>General inpatient curative care</v>
      </c>
      <c r="P230" s="86" t="str">
        <f ca="1"/>
        <v>13</v>
      </c>
      <c r="Q230" s="87" t="str">
        <f ca="1"/>
        <v>General population</v>
      </c>
      <c r="R230" s="81" t="str">
        <f ca="1"/>
        <v>nec</v>
      </c>
      <c r="S230" s="87" t="str">
        <f ca="1"/>
        <v>Other and unspecified age (n.e.c.)</v>
      </c>
      <c r="T230" s="69" t="str">
        <f ca="1"/>
        <v>nec</v>
      </c>
      <c r="U230" s="69" t="str">
        <f ca="1"/>
        <v>Other and unspecified gender (n.e.c.)</v>
      </c>
      <c r="V230" s="61"/>
      <c r="W230" s="133">
        <v>38</v>
      </c>
      <c r="X230" t="b">
        <f t="shared" si="3"/>
        <v>1</v>
      </c>
    </row>
    <row r="231" spans="1:24" x14ac:dyDescent="0.4">
      <c r="A231" s="5">
        <v>231</v>
      </c>
      <c r="B231" s="5">
        <v>404476205</v>
      </c>
      <c r="C231" s="6" t="s">
        <v>1907</v>
      </c>
      <c r="D231" s="5">
        <v>1</v>
      </c>
      <c r="E231" s="6" t="s">
        <v>1396</v>
      </c>
      <c r="F231" s="7">
        <v>1</v>
      </c>
      <c r="G231" s="6" t="s">
        <v>1397</v>
      </c>
      <c r="H231" s="6" t="s">
        <v>1839</v>
      </c>
      <c r="I231" s="115" t="s">
        <v>1097</v>
      </c>
      <c r="J231" s="115"/>
      <c r="K231" s="124" t="str">
        <f ca="1"/>
        <v/>
      </c>
      <c r="L231" s="77" t="str">
        <f ca="1"/>
        <v>1.1</v>
      </c>
      <c r="M231" s="68" t="str">
        <f ca="1"/>
        <v>General hospitals</v>
      </c>
      <c r="N231" s="74" t="str">
        <f ca="1"/>
        <v>1.1.1</v>
      </c>
      <c r="O231" s="69" t="str">
        <f ca="1"/>
        <v>General inpatient curative care</v>
      </c>
      <c r="P231" s="86" t="str">
        <f ca="1"/>
        <v>13</v>
      </c>
      <c r="Q231" s="87" t="str">
        <f ca="1"/>
        <v>General population</v>
      </c>
      <c r="R231" s="81" t="str">
        <f ca="1"/>
        <v>nec</v>
      </c>
      <c r="S231" s="87" t="str">
        <f ca="1"/>
        <v>Other and unspecified age (n.e.c.)</v>
      </c>
      <c r="T231" s="69" t="str">
        <f ca="1"/>
        <v>nec</v>
      </c>
      <c r="U231" s="69" t="str">
        <f ca="1"/>
        <v>Other and unspecified gender (n.e.c.)</v>
      </c>
      <c r="V231" s="61"/>
      <c r="W231" s="133">
        <v>38</v>
      </c>
      <c r="X231" t="b">
        <f t="shared" si="3"/>
        <v>1</v>
      </c>
    </row>
    <row r="232" spans="1:24" x14ac:dyDescent="0.4">
      <c r="A232" s="5">
        <v>206</v>
      </c>
      <c r="B232" s="5">
        <v>404476205</v>
      </c>
      <c r="C232" s="6" t="s">
        <v>1855</v>
      </c>
      <c r="D232" s="5">
        <v>8</v>
      </c>
      <c r="E232" s="6" t="s">
        <v>1258</v>
      </c>
      <c r="F232" s="7">
        <v>53</v>
      </c>
      <c r="G232" s="6" t="s">
        <v>1259</v>
      </c>
      <c r="H232" s="6" t="s">
        <v>1842</v>
      </c>
      <c r="I232" s="115" t="s">
        <v>1054</v>
      </c>
      <c r="J232" s="115"/>
      <c r="K232" s="124" t="str">
        <f ca="1"/>
        <v/>
      </c>
      <c r="L232" s="77" t="str">
        <f ca="1"/>
        <v>1.1</v>
      </c>
      <c r="M232" s="68" t="str">
        <f ca="1"/>
        <v>General hospitals</v>
      </c>
      <c r="N232" s="74" t="str">
        <f ca="1"/>
        <v>1.1.1</v>
      </c>
      <c r="O232" s="69" t="str">
        <f ca="1"/>
        <v>General inpatient curative care</v>
      </c>
      <c r="P232" s="86" t="str">
        <f ca="1"/>
        <v>13</v>
      </c>
      <c r="Q232" s="87" t="str">
        <f ca="1"/>
        <v>General population</v>
      </c>
      <c r="R232" s="81" t="str">
        <f ca="1"/>
        <v>nec</v>
      </c>
      <c r="S232" s="87" t="str">
        <f ca="1"/>
        <v>Other and unspecified age (n.e.c.)</v>
      </c>
      <c r="T232" s="69" t="str">
        <f ca="1"/>
        <v>nec</v>
      </c>
      <c r="U232" s="69" t="str">
        <f ca="1"/>
        <v>Other and unspecified gender (n.e.c.)</v>
      </c>
      <c r="V232" s="61"/>
      <c r="W232" s="133">
        <v>38</v>
      </c>
      <c r="X232" t="b">
        <f t="shared" si="3"/>
        <v>1</v>
      </c>
    </row>
    <row r="233" spans="1:24" x14ac:dyDescent="0.4">
      <c r="A233" s="5">
        <v>218</v>
      </c>
      <c r="B233" s="5">
        <v>404476205</v>
      </c>
      <c r="C233" s="6" t="s">
        <v>1878</v>
      </c>
      <c r="D233" s="5">
        <v>8</v>
      </c>
      <c r="E233" s="6" t="s">
        <v>1258</v>
      </c>
      <c r="F233" s="7">
        <v>54</v>
      </c>
      <c r="G233" s="6" t="s">
        <v>1707</v>
      </c>
      <c r="H233" s="6" t="s">
        <v>1879</v>
      </c>
      <c r="I233" s="115" t="s">
        <v>1054</v>
      </c>
      <c r="J233" s="115"/>
      <c r="K233" s="124" t="str">
        <f ca="1"/>
        <v/>
      </c>
      <c r="L233" s="77" t="str">
        <f ca="1"/>
        <v>1.1</v>
      </c>
      <c r="M233" s="68" t="str">
        <f ca="1"/>
        <v>General hospitals</v>
      </c>
      <c r="N233" s="74" t="str">
        <f ca="1"/>
        <v>1.1.1</v>
      </c>
      <c r="O233" s="69" t="str">
        <f ca="1"/>
        <v>General inpatient curative care</v>
      </c>
      <c r="P233" s="86" t="str">
        <f ca="1"/>
        <v>13</v>
      </c>
      <c r="Q233" s="87" t="str">
        <f ca="1"/>
        <v>General population</v>
      </c>
      <c r="R233" s="81" t="str">
        <f ca="1"/>
        <v>nec</v>
      </c>
      <c r="S233" s="87" t="str">
        <f ca="1"/>
        <v>Other and unspecified age (n.e.c.)</v>
      </c>
      <c r="T233" s="69" t="str">
        <f ca="1"/>
        <v>nec</v>
      </c>
      <c r="U233" s="69" t="str">
        <f ca="1"/>
        <v>Other and unspecified gender (n.e.c.)</v>
      </c>
      <c r="V233" s="61"/>
      <c r="W233" s="133">
        <v>38</v>
      </c>
      <c r="X233" t="b">
        <f t="shared" si="3"/>
        <v>1</v>
      </c>
    </row>
    <row r="234" spans="1:24" x14ac:dyDescent="0.4">
      <c r="A234" s="5">
        <v>219</v>
      </c>
      <c r="B234" s="5">
        <v>404476205</v>
      </c>
      <c r="C234" s="6" t="s">
        <v>1880</v>
      </c>
      <c r="D234" s="5">
        <v>8</v>
      </c>
      <c r="E234" s="6" t="s">
        <v>1258</v>
      </c>
      <c r="F234" s="7">
        <v>55</v>
      </c>
      <c r="G234" s="6" t="s">
        <v>1711</v>
      </c>
      <c r="H234" s="6" t="s">
        <v>1881</v>
      </c>
      <c r="I234" s="115" t="s">
        <v>1054</v>
      </c>
      <c r="J234" s="115"/>
      <c r="K234" s="124" t="str">
        <f ca="1"/>
        <v/>
      </c>
      <c r="L234" s="77" t="str">
        <f ca="1"/>
        <v>1.1</v>
      </c>
      <c r="M234" s="68" t="str">
        <f ca="1"/>
        <v>General hospitals</v>
      </c>
      <c r="N234" s="74" t="str">
        <f ca="1"/>
        <v>1.1.1</v>
      </c>
      <c r="O234" s="69" t="str">
        <f ca="1"/>
        <v>General inpatient curative care</v>
      </c>
      <c r="P234" s="86" t="str">
        <f ca="1"/>
        <v>13</v>
      </c>
      <c r="Q234" s="87" t="str">
        <f ca="1"/>
        <v>General population</v>
      </c>
      <c r="R234" s="81" t="str">
        <f ca="1"/>
        <v>nec</v>
      </c>
      <c r="S234" s="87" t="str">
        <f ca="1"/>
        <v>Other and unspecified age (n.e.c.)</v>
      </c>
      <c r="T234" s="69" t="str">
        <f ca="1"/>
        <v>nec</v>
      </c>
      <c r="U234" s="69" t="str">
        <f ca="1"/>
        <v>Other and unspecified gender (n.e.c.)</v>
      </c>
      <c r="V234" s="61"/>
      <c r="W234" s="133">
        <v>38</v>
      </c>
      <c r="X234" t="b">
        <f t="shared" si="3"/>
        <v>1</v>
      </c>
    </row>
    <row r="235" spans="1:24" x14ac:dyDescent="0.4">
      <c r="A235" s="5">
        <v>222</v>
      </c>
      <c r="B235" s="5">
        <v>404476205</v>
      </c>
      <c r="C235" s="6" t="s">
        <v>1887</v>
      </c>
      <c r="D235" s="5">
        <v>8</v>
      </c>
      <c r="E235" s="6" t="s">
        <v>1258</v>
      </c>
      <c r="F235" s="7">
        <v>56</v>
      </c>
      <c r="G235" s="6" t="s">
        <v>1720</v>
      </c>
      <c r="H235" s="6" t="s">
        <v>1888</v>
      </c>
      <c r="I235" s="115" t="s">
        <v>1054</v>
      </c>
      <c r="J235" s="115"/>
      <c r="K235" s="124" t="str">
        <f ca="1"/>
        <v/>
      </c>
      <c r="L235" s="77" t="str">
        <f ca="1"/>
        <v>1.1</v>
      </c>
      <c r="M235" s="68" t="str">
        <f ca="1"/>
        <v>General hospitals</v>
      </c>
      <c r="N235" s="74" t="str">
        <f ca="1"/>
        <v>1.1.1</v>
      </c>
      <c r="O235" s="69" t="str">
        <f ca="1"/>
        <v>General inpatient curative care</v>
      </c>
      <c r="P235" s="86" t="str">
        <f ca="1"/>
        <v>13</v>
      </c>
      <c r="Q235" s="87" t="str">
        <f ca="1"/>
        <v>General population</v>
      </c>
      <c r="R235" s="81" t="str">
        <f ca="1"/>
        <v>nec</v>
      </c>
      <c r="S235" s="87" t="str">
        <f ca="1"/>
        <v>Other and unspecified age (n.e.c.)</v>
      </c>
      <c r="T235" s="69" t="str">
        <f ca="1"/>
        <v>nec</v>
      </c>
      <c r="U235" s="69" t="str">
        <f ca="1"/>
        <v>Other and unspecified gender (n.e.c.)</v>
      </c>
      <c r="V235" s="61"/>
      <c r="W235" s="133">
        <v>38</v>
      </c>
      <c r="X235" t="b">
        <f t="shared" si="3"/>
        <v>1</v>
      </c>
    </row>
    <row r="236" spans="1:24" x14ac:dyDescent="0.4">
      <c r="A236" s="5">
        <v>202</v>
      </c>
      <c r="B236" s="5">
        <v>404476205</v>
      </c>
      <c r="C236" s="6" t="s">
        <v>1847</v>
      </c>
      <c r="D236" s="5">
        <v>9</v>
      </c>
      <c r="E236" s="6" t="s">
        <v>1591</v>
      </c>
      <c r="F236" s="7">
        <v>57</v>
      </c>
      <c r="G236" s="6" t="s">
        <v>1848</v>
      </c>
      <c r="H236" s="6" t="s">
        <v>1849</v>
      </c>
      <c r="I236" s="115" t="s">
        <v>1054</v>
      </c>
      <c r="J236" s="115"/>
      <c r="K236" s="124" t="str">
        <f ca="1"/>
        <v/>
      </c>
      <c r="L236" s="77" t="str">
        <f ca="1"/>
        <v>1.1</v>
      </c>
      <c r="M236" s="68" t="str">
        <f ca="1"/>
        <v>General hospitals</v>
      </c>
      <c r="N236" s="74" t="str">
        <f ca="1"/>
        <v>1.1.1</v>
      </c>
      <c r="O236" s="69" t="str">
        <f ca="1"/>
        <v>General inpatient curative care</v>
      </c>
      <c r="P236" s="86" t="str">
        <f ca="1"/>
        <v>13</v>
      </c>
      <c r="Q236" s="87" t="str">
        <f ca="1"/>
        <v>General population</v>
      </c>
      <c r="R236" s="81" t="str">
        <f ca="1"/>
        <v>nec</v>
      </c>
      <c r="S236" s="87" t="str">
        <f ca="1"/>
        <v>Other and unspecified age (n.e.c.)</v>
      </c>
      <c r="T236" s="69" t="str">
        <f ca="1"/>
        <v>nec</v>
      </c>
      <c r="U236" s="69" t="str">
        <f ca="1"/>
        <v>Other and unspecified gender (n.e.c.)</v>
      </c>
      <c r="V236" s="61"/>
      <c r="W236" s="133">
        <v>38</v>
      </c>
      <c r="X236" t="b">
        <f t="shared" si="3"/>
        <v>1</v>
      </c>
    </row>
    <row r="237" spans="1:24" x14ac:dyDescent="0.4">
      <c r="A237" s="5">
        <v>203</v>
      </c>
      <c r="B237" s="5">
        <v>404476205</v>
      </c>
      <c r="C237" s="6" t="s">
        <v>1850</v>
      </c>
      <c r="D237" s="5">
        <v>9</v>
      </c>
      <c r="E237" s="6" t="s">
        <v>1591</v>
      </c>
      <c r="F237" s="7">
        <v>58</v>
      </c>
      <c r="G237" s="6" t="s">
        <v>1851</v>
      </c>
      <c r="H237" s="6" t="s">
        <v>1852</v>
      </c>
      <c r="I237" s="115" t="s">
        <v>1054</v>
      </c>
      <c r="J237" s="115"/>
      <c r="K237" s="124" t="str">
        <f ca="1"/>
        <v/>
      </c>
      <c r="L237" s="77" t="str">
        <f ca="1"/>
        <v>1.1</v>
      </c>
      <c r="M237" s="68" t="str">
        <f ca="1"/>
        <v>General hospitals</v>
      </c>
      <c r="N237" s="74" t="str">
        <f ca="1"/>
        <v>1.1.1</v>
      </c>
      <c r="O237" s="69" t="str">
        <f ca="1"/>
        <v>General inpatient curative care</v>
      </c>
      <c r="P237" s="86" t="str">
        <f ca="1"/>
        <v>13</v>
      </c>
      <c r="Q237" s="87" t="str">
        <f ca="1"/>
        <v>General population</v>
      </c>
      <c r="R237" s="81" t="str">
        <f ca="1"/>
        <v>nec</v>
      </c>
      <c r="S237" s="87" t="str">
        <f ca="1"/>
        <v>Other and unspecified age (n.e.c.)</v>
      </c>
      <c r="T237" s="69" t="str">
        <f ca="1"/>
        <v>nec</v>
      </c>
      <c r="U237" s="69" t="str">
        <f ca="1"/>
        <v>Other and unspecified gender (n.e.c.)</v>
      </c>
      <c r="V237" s="61"/>
      <c r="W237" s="133">
        <v>38</v>
      </c>
      <c r="X237" t="b">
        <f t="shared" si="3"/>
        <v>1</v>
      </c>
    </row>
    <row r="238" spans="1:24" x14ac:dyDescent="0.4">
      <c r="A238" s="5">
        <v>204</v>
      </c>
      <c r="B238" s="5">
        <v>404476205</v>
      </c>
      <c r="C238" s="6" t="s">
        <v>1853</v>
      </c>
      <c r="D238" s="5">
        <v>9</v>
      </c>
      <c r="E238" s="6" t="s">
        <v>1591</v>
      </c>
      <c r="F238" s="7">
        <v>59</v>
      </c>
      <c r="G238" s="6" t="s">
        <v>1827</v>
      </c>
      <c r="H238" s="6" t="s">
        <v>1840</v>
      </c>
      <c r="I238" s="115" t="s">
        <v>1054</v>
      </c>
      <c r="J238" s="115"/>
      <c r="K238" s="124" t="str">
        <f ca="1"/>
        <v/>
      </c>
      <c r="L238" s="77" t="str">
        <f ca="1"/>
        <v>1.1</v>
      </c>
      <c r="M238" s="68" t="str">
        <f ca="1"/>
        <v>General hospitals</v>
      </c>
      <c r="N238" s="74" t="str">
        <f ca="1"/>
        <v>1.1.1</v>
      </c>
      <c r="O238" s="69" t="str">
        <f ca="1"/>
        <v>General inpatient curative care</v>
      </c>
      <c r="P238" s="86" t="str">
        <f ca="1"/>
        <v>13</v>
      </c>
      <c r="Q238" s="87" t="str">
        <f ca="1"/>
        <v>General population</v>
      </c>
      <c r="R238" s="81" t="str">
        <f ca="1"/>
        <v>nec</v>
      </c>
      <c r="S238" s="87" t="str">
        <f ca="1"/>
        <v>Other and unspecified age (n.e.c.)</v>
      </c>
      <c r="T238" s="69" t="str">
        <f ca="1"/>
        <v>nec</v>
      </c>
      <c r="U238" s="69" t="str">
        <f ca="1"/>
        <v>Other and unspecified gender (n.e.c.)</v>
      </c>
      <c r="V238" s="61"/>
      <c r="W238" s="133">
        <v>38</v>
      </c>
      <c r="X238" t="b">
        <f t="shared" si="3"/>
        <v>1</v>
      </c>
    </row>
    <row r="239" spans="1:24" x14ac:dyDescent="0.4">
      <c r="A239" s="5">
        <v>205</v>
      </c>
      <c r="B239" s="5">
        <v>404476205</v>
      </c>
      <c r="C239" s="6" t="s">
        <v>1854</v>
      </c>
      <c r="D239" s="5">
        <v>9</v>
      </c>
      <c r="E239" s="6" t="s">
        <v>1591</v>
      </c>
      <c r="F239" s="7">
        <v>60</v>
      </c>
      <c r="G239" s="6" t="s">
        <v>1592</v>
      </c>
      <c r="H239" s="6" t="s">
        <v>1841</v>
      </c>
      <c r="I239" s="115" t="s">
        <v>1054</v>
      </c>
      <c r="J239" s="115"/>
      <c r="K239" s="124" t="str">
        <f ca="1"/>
        <v/>
      </c>
      <c r="L239" s="77" t="str">
        <f ca="1"/>
        <v>1.1</v>
      </c>
      <c r="M239" s="68" t="str">
        <f ca="1"/>
        <v>General hospitals</v>
      </c>
      <c r="N239" s="74" t="str">
        <f ca="1"/>
        <v>1.1.1</v>
      </c>
      <c r="O239" s="69" t="str">
        <f ca="1"/>
        <v>General inpatient curative care</v>
      </c>
      <c r="P239" s="86" t="str">
        <f ca="1"/>
        <v>13</v>
      </c>
      <c r="Q239" s="87" t="str">
        <f ca="1"/>
        <v>General population</v>
      </c>
      <c r="R239" s="81" t="str">
        <f ca="1"/>
        <v>nec</v>
      </c>
      <c r="S239" s="87" t="str">
        <f ca="1"/>
        <v>Other and unspecified age (n.e.c.)</v>
      </c>
      <c r="T239" s="69" t="str">
        <f ca="1"/>
        <v>nec</v>
      </c>
      <c r="U239" s="69" t="str">
        <f ca="1"/>
        <v>Other and unspecified gender (n.e.c.)</v>
      </c>
      <c r="V239" s="61"/>
      <c r="W239" s="133">
        <v>38</v>
      </c>
      <c r="X239" t="b">
        <f t="shared" si="3"/>
        <v>1</v>
      </c>
    </row>
    <row r="240" spans="1:24" x14ac:dyDescent="0.4">
      <c r="A240" s="5">
        <v>212</v>
      </c>
      <c r="B240" s="5">
        <v>404476205</v>
      </c>
      <c r="C240" s="6" t="s">
        <v>1866</v>
      </c>
      <c r="D240" s="5">
        <v>9</v>
      </c>
      <c r="E240" s="6" t="s">
        <v>1591</v>
      </c>
      <c r="F240" s="7">
        <v>62</v>
      </c>
      <c r="G240" s="6" t="s">
        <v>1867</v>
      </c>
      <c r="H240" s="6" t="s">
        <v>1868</v>
      </c>
      <c r="I240" s="115" t="s">
        <v>1054</v>
      </c>
      <c r="J240" s="115"/>
      <c r="K240" s="124" t="str">
        <f ca="1"/>
        <v/>
      </c>
      <c r="L240" s="77" t="str">
        <f ca="1"/>
        <v>1.1</v>
      </c>
      <c r="M240" s="68" t="str">
        <f ca="1"/>
        <v>General hospitals</v>
      </c>
      <c r="N240" s="74" t="str">
        <f ca="1"/>
        <v>1.1.1</v>
      </c>
      <c r="O240" s="69" t="str">
        <f ca="1"/>
        <v>General inpatient curative care</v>
      </c>
      <c r="P240" s="86" t="str">
        <f ca="1"/>
        <v>13</v>
      </c>
      <c r="Q240" s="87" t="str">
        <f ca="1"/>
        <v>General population</v>
      </c>
      <c r="R240" s="81" t="str">
        <f ca="1"/>
        <v>nec</v>
      </c>
      <c r="S240" s="87" t="str">
        <f ca="1"/>
        <v>Other and unspecified age (n.e.c.)</v>
      </c>
      <c r="T240" s="69" t="str">
        <f ca="1"/>
        <v>nec</v>
      </c>
      <c r="U240" s="69" t="str">
        <f ca="1"/>
        <v>Other and unspecified gender (n.e.c.)</v>
      </c>
      <c r="V240" s="61"/>
      <c r="W240" s="133">
        <v>38</v>
      </c>
      <c r="X240" t="b">
        <f t="shared" si="3"/>
        <v>1</v>
      </c>
    </row>
    <row r="241" spans="1:24" x14ac:dyDescent="0.4">
      <c r="A241" s="5">
        <v>215</v>
      </c>
      <c r="B241" s="5">
        <v>404476205</v>
      </c>
      <c r="C241" s="6" t="s">
        <v>1873</v>
      </c>
      <c r="D241" s="5">
        <v>8</v>
      </c>
      <c r="E241" s="6" t="s">
        <v>1258</v>
      </c>
      <c r="F241" s="7">
        <v>48</v>
      </c>
      <c r="G241" s="6" t="s">
        <v>1583</v>
      </c>
      <c r="H241" s="6" t="s">
        <v>1874</v>
      </c>
      <c r="I241" s="115" t="s">
        <v>1054</v>
      </c>
      <c r="J241" s="115"/>
      <c r="K241" s="124" t="str">
        <f ca="1"/>
        <v/>
      </c>
      <c r="L241" s="77" t="str">
        <f ca="1"/>
        <v>1.1</v>
      </c>
      <c r="M241" s="68" t="str">
        <f ca="1"/>
        <v>General hospitals</v>
      </c>
      <c r="N241" s="74" t="str">
        <f ca="1"/>
        <v>1.1.1</v>
      </c>
      <c r="O241" s="69" t="str">
        <f ca="1"/>
        <v>General inpatient curative care</v>
      </c>
      <c r="P241" s="86" t="str">
        <f ca="1"/>
        <v>13</v>
      </c>
      <c r="Q241" s="87" t="str">
        <f ca="1"/>
        <v>General population</v>
      </c>
      <c r="R241" s="81" t="str">
        <f ca="1"/>
        <v>nec</v>
      </c>
      <c r="S241" s="87" t="str">
        <f ca="1"/>
        <v>Other and unspecified age (n.e.c.)</v>
      </c>
      <c r="T241" s="69" t="str">
        <f ca="1"/>
        <v>nec</v>
      </c>
      <c r="U241" s="69" t="str">
        <f ca="1"/>
        <v>Other and unspecified gender (n.e.c.)</v>
      </c>
      <c r="V241" s="61"/>
      <c r="W241" s="133">
        <v>38</v>
      </c>
      <c r="X241" t="b">
        <f t="shared" si="3"/>
        <v>1</v>
      </c>
    </row>
    <row r="242" spans="1:24" x14ac:dyDescent="0.4">
      <c r="A242" s="5">
        <v>220</v>
      </c>
      <c r="B242" s="5">
        <v>404476205</v>
      </c>
      <c r="C242" s="6" t="s">
        <v>1882</v>
      </c>
      <c r="D242" s="5">
        <v>10</v>
      </c>
      <c r="E242" s="6" t="s">
        <v>1196</v>
      </c>
      <c r="F242" s="7">
        <v>67</v>
      </c>
      <c r="G242" s="6" t="s">
        <v>1197</v>
      </c>
      <c r="H242" s="6" t="s">
        <v>1883</v>
      </c>
      <c r="I242" s="115" t="s">
        <v>1109</v>
      </c>
      <c r="J242" s="115"/>
      <c r="K242" s="124" t="str">
        <f ca="1"/>
        <v/>
      </c>
      <c r="L242" s="77" t="str">
        <f ca="1"/>
        <v>3.4.9.nec</v>
      </c>
      <c r="M242" s="68" t="str">
        <f ca="1"/>
        <v>Other All Other ambulatory centres</v>
      </c>
      <c r="N242" s="74" t="str">
        <f ca="1"/>
        <v>1.3.3.nec</v>
      </c>
      <c r="O242" s="69" t="str">
        <f ca="1"/>
        <v>Other Specialised outpatient curative care</v>
      </c>
      <c r="P242" s="86" t="str">
        <f ca="1"/>
        <v>13</v>
      </c>
      <c r="Q242" s="87" t="str">
        <f ca="1"/>
        <v>General population</v>
      </c>
      <c r="R242" s="81" t="str">
        <f ca="1"/>
        <v>nec</v>
      </c>
      <c r="S242" s="87" t="str">
        <f ca="1"/>
        <v>Other and unspecified age (n.e.c.)</v>
      </c>
      <c r="T242" s="69" t="str">
        <f ca="1"/>
        <v>nec</v>
      </c>
      <c r="U242" s="69" t="str">
        <f ca="1"/>
        <v>Other and unspecified gender (n.e.c.)</v>
      </c>
      <c r="V242" s="61"/>
      <c r="W242" s="133">
        <v>38</v>
      </c>
      <c r="X242" t="b">
        <f t="shared" si="3"/>
        <v>1</v>
      </c>
    </row>
    <row r="243" spans="1:24" x14ac:dyDescent="0.4">
      <c r="A243" s="5">
        <v>201</v>
      </c>
      <c r="B243" s="5">
        <v>404476205</v>
      </c>
      <c r="C243" s="6" t="s">
        <v>1835</v>
      </c>
      <c r="D243" s="5">
        <v>4</v>
      </c>
      <c r="E243" s="6" t="s">
        <v>1452</v>
      </c>
      <c r="F243" s="7">
        <v>23</v>
      </c>
      <c r="G243" s="6" t="s">
        <v>1836</v>
      </c>
      <c r="H243" s="6" t="s">
        <v>1837</v>
      </c>
      <c r="I243" s="115" t="s">
        <v>1054</v>
      </c>
      <c r="J243" s="115"/>
      <c r="K243" s="124" t="str">
        <f ca="1"/>
        <v/>
      </c>
      <c r="L243" s="77" t="str">
        <f ca="1"/>
        <v>1.1</v>
      </c>
      <c r="M243" s="68" t="str">
        <f ca="1"/>
        <v>General hospitals</v>
      </c>
      <c r="N243" s="74" t="str">
        <f ca="1"/>
        <v>1.1.1</v>
      </c>
      <c r="O243" s="69" t="str">
        <f ca="1"/>
        <v>General inpatient curative care</v>
      </c>
      <c r="P243" s="86" t="str">
        <f ca="1"/>
        <v>13</v>
      </c>
      <c r="Q243" s="87" t="str">
        <f ca="1"/>
        <v>General population</v>
      </c>
      <c r="R243" s="81" t="str">
        <f ca="1"/>
        <v>nec</v>
      </c>
      <c r="S243" s="87" t="str">
        <f ca="1"/>
        <v>Other and unspecified age (n.e.c.)</v>
      </c>
      <c r="T243" s="69" t="str">
        <f ca="1"/>
        <v>nec</v>
      </c>
      <c r="U243" s="69" t="str">
        <f ca="1"/>
        <v>Other and unspecified gender (n.e.c.)</v>
      </c>
      <c r="V243" s="61"/>
      <c r="W243" s="133">
        <v>38</v>
      </c>
      <c r="X243" t="b">
        <f t="shared" si="3"/>
        <v>1</v>
      </c>
    </row>
    <row r="244" spans="1:24" x14ac:dyDescent="0.4">
      <c r="A244" s="5">
        <v>227</v>
      </c>
      <c r="B244" s="5">
        <v>404476205</v>
      </c>
      <c r="C244" s="6" t="s">
        <v>1901</v>
      </c>
      <c r="D244" s="5">
        <v>3</v>
      </c>
      <c r="E244" s="6" t="s">
        <v>1160</v>
      </c>
      <c r="F244" s="7">
        <v>18</v>
      </c>
      <c r="G244" s="6" t="s">
        <v>1253</v>
      </c>
      <c r="H244" s="6" t="s">
        <v>1895</v>
      </c>
      <c r="I244" s="115" t="s">
        <v>1054</v>
      </c>
      <c r="J244" s="115"/>
      <c r="K244" s="124" t="str">
        <f ca="1"/>
        <v/>
      </c>
      <c r="L244" s="77" t="str">
        <f ca="1"/>
        <v>1.1</v>
      </c>
      <c r="M244" s="68" t="str">
        <f ca="1"/>
        <v>General hospitals</v>
      </c>
      <c r="N244" s="74" t="str">
        <f ca="1"/>
        <v>1.1.1</v>
      </c>
      <c r="O244" s="69" t="str">
        <f ca="1"/>
        <v>General inpatient curative care</v>
      </c>
      <c r="P244" s="86" t="str">
        <f ca="1"/>
        <v>13</v>
      </c>
      <c r="Q244" s="87" t="str">
        <f ca="1"/>
        <v>General population</v>
      </c>
      <c r="R244" s="81" t="str">
        <f ca="1"/>
        <v>nec</v>
      </c>
      <c r="S244" s="87" t="str">
        <f ca="1"/>
        <v>Other and unspecified age (n.e.c.)</v>
      </c>
      <c r="T244" s="69" t="str">
        <f ca="1"/>
        <v>nec</v>
      </c>
      <c r="U244" s="69" t="str">
        <f ca="1"/>
        <v>Other and unspecified gender (n.e.c.)</v>
      </c>
      <c r="V244" s="61"/>
      <c r="W244" s="133">
        <v>38</v>
      </c>
      <c r="X244" t="b">
        <f t="shared" si="3"/>
        <v>1</v>
      </c>
    </row>
    <row r="245" spans="1:24" x14ac:dyDescent="0.4">
      <c r="A245" s="5">
        <v>236</v>
      </c>
      <c r="B245" s="5">
        <v>404476205</v>
      </c>
      <c r="C245" s="6" t="s">
        <v>1920</v>
      </c>
      <c r="D245" s="5">
        <v>3</v>
      </c>
      <c r="E245" s="6" t="s">
        <v>1160</v>
      </c>
      <c r="F245" s="7">
        <v>17</v>
      </c>
      <c r="G245" s="6" t="s">
        <v>1246</v>
      </c>
      <c r="H245" s="6" t="s">
        <v>1921</v>
      </c>
      <c r="I245" s="115"/>
      <c r="J245" s="115"/>
      <c r="K245" s="124" t="str">
        <f ca="1"/>
        <v/>
      </c>
      <c r="L245" s="77" t="str">
        <f ca="1"/>
        <v/>
      </c>
      <c r="M245" s="68" t="str">
        <f ca="1"/>
        <v/>
      </c>
      <c r="N245" s="74" t="str">
        <f ca="1"/>
        <v/>
      </c>
      <c r="O245" s="69" t="str">
        <f ca="1"/>
        <v/>
      </c>
      <c r="P245" s="86" t="str">
        <f ca="1"/>
        <v/>
      </c>
      <c r="Q245" s="87" t="str">
        <f ca="1"/>
        <v/>
      </c>
      <c r="R245" s="81" t="str">
        <f ca="1"/>
        <v/>
      </c>
      <c r="S245" s="87" t="str">
        <f ca="1"/>
        <v/>
      </c>
      <c r="T245" s="69" t="str">
        <f ca="1"/>
        <v/>
      </c>
      <c r="U245" s="69" t="str">
        <f ca="1"/>
        <v/>
      </c>
      <c r="V245" s="61"/>
      <c r="W245" s="133">
        <v>38</v>
      </c>
      <c r="X245" t="b">
        <f t="shared" si="3"/>
        <v>0</v>
      </c>
    </row>
    <row r="246" spans="1:24" x14ac:dyDescent="0.4">
      <c r="A246" s="5">
        <v>232</v>
      </c>
      <c r="B246" s="5">
        <v>404476205</v>
      </c>
      <c r="C246" s="6" t="s">
        <v>1908</v>
      </c>
      <c r="D246" s="5">
        <v>3</v>
      </c>
      <c r="E246" s="6" t="s">
        <v>1160</v>
      </c>
      <c r="F246" s="7">
        <v>10</v>
      </c>
      <c r="G246" s="6" t="s">
        <v>1179</v>
      </c>
      <c r="H246" s="6" t="s">
        <v>1909</v>
      </c>
      <c r="I246" s="115"/>
      <c r="J246" s="115"/>
      <c r="K246" s="124" t="str">
        <f ca="1"/>
        <v/>
      </c>
      <c r="L246" s="77" t="str">
        <f ca="1"/>
        <v/>
      </c>
      <c r="M246" s="68" t="str">
        <f ca="1"/>
        <v/>
      </c>
      <c r="N246" s="74" t="str">
        <f ca="1"/>
        <v/>
      </c>
      <c r="O246" s="69" t="str">
        <f ca="1"/>
        <v/>
      </c>
      <c r="P246" s="86" t="str">
        <f ca="1"/>
        <v/>
      </c>
      <c r="Q246" s="87" t="str">
        <f ca="1"/>
        <v/>
      </c>
      <c r="R246" s="81" t="str">
        <f ca="1"/>
        <v/>
      </c>
      <c r="S246" s="87" t="str">
        <f ca="1"/>
        <v/>
      </c>
      <c r="T246" s="69" t="str">
        <f ca="1"/>
        <v/>
      </c>
      <c r="U246" s="69" t="str">
        <f ca="1"/>
        <v/>
      </c>
      <c r="V246" s="61"/>
      <c r="W246" s="133">
        <v>38</v>
      </c>
      <c r="X246" t="b">
        <f t="shared" si="3"/>
        <v>0</v>
      </c>
    </row>
    <row r="247" spans="1:24" x14ac:dyDescent="0.4">
      <c r="A247" s="5">
        <v>237</v>
      </c>
      <c r="B247" s="5">
        <v>404498021</v>
      </c>
      <c r="C247" s="6" t="s">
        <v>654</v>
      </c>
      <c r="D247" s="5">
        <v>3</v>
      </c>
      <c r="E247" s="6" t="s">
        <v>1160</v>
      </c>
      <c r="F247" s="7">
        <v>19</v>
      </c>
      <c r="G247" s="6" t="s">
        <v>1228</v>
      </c>
      <c r="H247" s="6" t="s">
        <v>1924</v>
      </c>
      <c r="I247" s="115"/>
      <c r="J247" s="115"/>
      <c r="K247" s="124" t="str">
        <f ca="1"/>
        <v/>
      </c>
      <c r="L247" s="77" t="str">
        <f ca="1"/>
        <v/>
      </c>
      <c r="M247" s="68" t="str">
        <f ca="1"/>
        <v/>
      </c>
      <c r="N247" s="74" t="str">
        <f ca="1"/>
        <v/>
      </c>
      <c r="O247" s="69" t="str">
        <f ca="1"/>
        <v/>
      </c>
      <c r="P247" s="86" t="str">
        <f ca="1"/>
        <v/>
      </c>
      <c r="Q247" s="87" t="str">
        <f ca="1"/>
        <v/>
      </c>
      <c r="R247" s="81" t="str">
        <f ca="1"/>
        <v/>
      </c>
      <c r="S247" s="87" t="str">
        <f ca="1"/>
        <v/>
      </c>
      <c r="T247" s="69" t="str">
        <f ca="1"/>
        <v/>
      </c>
      <c r="U247" s="69" t="str">
        <f ca="1"/>
        <v/>
      </c>
      <c r="V247" s="61"/>
      <c r="W247" s="133">
        <v>1</v>
      </c>
      <c r="X247" t="b">
        <f t="shared" si="3"/>
        <v>0</v>
      </c>
    </row>
    <row r="248" spans="1:24" x14ac:dyDescent="0.4">
      <c r="A248" s="5">
        <v>238</v>
      </c>
      <c r="B248" s="5">
        <v>404512096</v>
      </c>
      <c r="C248" s="6" t="s">
        <v>658</v>
      </c>
      <c r="D248" s="5">
        <v>3</v>
      </c>
      <c r="E248" s="6" t="s">
        <v>1160</v>
      </c>
      <c r="F248" s="7">
        <v>10</v>
      </c>
      <c r="G248" s="6" t="s">
        <v>1179</v>
      </c>
      <c r="H248" s="6" t="s">
        <v>1927</v>
      </c>
      <c r="I248" s="115"/>
      <c r="J248" s="115"/>
      <c r="K248" s="124" t="str">
        <f ca="1"/>
        <v/>
      </c>
      <c r="L248" s="77" t="str">
        <f ca="1"/>
        <v/>
      </c>
      <c r="M248" s="68" t="str">
        <f ca="1"/>
        <v/>
      </c>
      <c r="N248" s="74" t="str">
        <f ca="1"/>
        <v/>
      </c>
      <c r="O248" s="69" t="str">
        <f ca="1"/>
        <v/>
      </c>
      <c r="P248" s="86" t="str">
        <f ca="1"/>
        <v/>
      </c>
      <c r="Q248" s="87" t="str">
        <f ca="1"/>
        <v/>
      </c>
      <c r="R248" s="81" t="str">
        <f ca="1"/>
        <v/>
      </c>
      <c r="S248" s="87" t="str">
        <f ca="1"/>
        <v/>
      </c>
      <c r="T248" s="69" t="str">
        <f ca="1"/>
        <v/>
      </c>
      <c r="U248" s="69" t="str">
        <f ca="1"/>
        <v/>
      </c>
      <c r="V248" s="61"/>
      <c r="W248" s="133">
        <v>1</v>
      </c>
      <c r="X248" t="b">
        <f t="shared" si="3"/>
        <v>0</v>
      </c>
    </row>
    <row r="249" spans="1:24" x14ac:dyDescent="0.4">
      <c r="A249" s="5">
        <v>239</v>
      </c>
      <c r="B249" s="5">
        <v>404514762</v>
      </c>
      <c r="C249" s="6" t="s">
        <v>660</v>
      </c>
      <c r="D249" s="5">
        <v>3</v>
      </c>
      <c r="E249" s="6" t="s">
        <v>1160</v>
      </c>
      <c r="F249" s="7">
        <v>19</v>
      </c>
      <c r="G249" s="6" t="s">
        <v>1228</v>
      </c>
      <c r="H249" s="6" t="s">
        <v>1928</v>
      </c>
      <c r="I249" s="115"/>
      <c r="J249" s="115"/>
      <c r="K249" s="124" t="str">
        <f ca="1"/>
        <v/>
      </c>
      <c r="L249" s="77" t="str">
        <f ca="1"/>
        <v/>
      </c>
      <c r="M249" s="68" t="str">
        <f ca="1"/>
        <v/>
      </c>
      <c r="N249" s="74" t="str">
        <f ca="1"/>
        <v/>
      </c>
      <c r="O249" s="69" t="str">
        <f ca="1"/>
        <v/>
      </c>
      <c r="P249" s="86" t="str">
        <f ca="1"/>
        <v/>
      </c>
      <c r="Q249" s="87" t="str">
        <f ca="1"/>
        <v/>
      </c>
      <c r="R249" s="81" t="str">
        <f ca="1"/>
        <v/>
      </c>
      <c r="S249" s="87" t="str">
        <f ca="1"/>
        <v/>
      </c>
      <c r="T249" s="69" t="str">
        <f ca="1"/>
        <v/>
      </c>
      <c r="U249" s="69" t="str">
        <f ca="1"/>
        <v/>
      </c>
      <c r="V249" s="61"/>
      <c r="W249" s="133">
        <v>1</v>
      </c>
      <c r="X249" t="b">
        <f t="shared" si="3"/>
        <v>0</v>
      </c>
    </row>
    <row r="250" spans="1:24" x14ac:dyDescent="0.4">
      <c r="A250" s="5">
        <v>240</v>
      </c>
      <c r="B250" s="5">
        <v>404548156</v>
      </c>
      <c r="C250" s="6" t="s">
        <v>662</v>
      </c>
      <c r="D250" s="5">
        <v>3</v>
      </c>
      <c r="E250" s="6" t="s">
        <v>1160</v>
      </c>
      <c r="F250" s="7">
        <v>12</v>
      </c>
      <c r="G250" s="6" t="s">
        <v>1161</v>
      </c>
      <c r="H250" s="6" t="s">
        <v>1931</v>
      </c>
      <c r="I250" s="115"/>
      <c r="J250" s="115"/>
      <c r="K250" s="124" t="str">
        <f ca="1"/>
        <v/>
      </c>
      <c r="L250" s="77" t="str">
        <f ca="1"/>
        <v/>
      </c>
      <c r="M250" s="68" t="str">
        <f ca="1"/>
        <v/>
      </c>
      <c r="N250" s="74" t="str">
        <f ca="1"/>
        <v/>
      </c>
      <c r="O250" s="69" t="str">
        <f ca="1"/>
        <v/>
      </c>
      <c r="P250" s="86" t="str">
        <f ca="1"/>
        <v/>
      </c>
      <c r="Q250" s="87" t="str">
        <f ca="1"/>
        <v/>
      </c>
      <c r="R250" s="81" t="str">
        <f ca="1"/>
        <v/>
      </c>
      <c r="S250" s="87" t="str">
        <f ca="1"/>
        <v/>
      </c>
      <c r="T250" s="69" t="str">
        <f ca="1"/>
        <v/>
      </c>
      <c r="U250" s="69" t="str">
        <f ca="1"/>
        <v/>
      </c>
      <c r="V250" s="61"/>
      <c r="W250" s="133">
        <v>1</v>
      </c>
      <c r="X250" t="b">
        <f t="shared" si="3"/>
        <v>0</v>
      </c>
    </row>
    <row r="251" spans="1:24" x14ac:dyDescent="0.4">
      <c r="A251" s="5">
        <v>241</v>
      </c>
      <c r="B251" s="5">
        <v>404854485</v>
      </c>
      <c r="C251" s="6" t="s">
        <v>666</v>
      </c>
      <c r="D251" s="5">
        <v>3</v>
      </c>
      <c r="E251" s="6" t="s">
        <v>1160</v>
      </c>
      <c r="F251" s="7">
        <v>11</v>
      </c>
      <c r="G251" s="6" t="s">
        <v>1183</v>
      </c>
      <c r="H251" s="6" t="s">
        <v>1365</v>
      </c>
      <c r="I251" s="115"/>
      <c r="J251" s="115"/>
      <c r="K251" s="124" t="str">
        <f ca="1"/>
        <v/>
      </c>
      <c r="L251" s="77" t="str">
        <f ca="1"/>
        <v/>
      </c>
      <c r="M251" s="68" t="str">
        <f ca="1"/>
        <v/>
      </c>
      <c r="N251" s="74" t="str">
        <f ca="1"/>
        <v/>
      </c>
      <c r="O251" s="69" t="str">
        <f ca="1"/>
        <v/>
      </c>
      <c r="P251" s="86" t="str">
        <f ca="1"/>
        <v/>
      </c>
      <c r="Q251" s="87" t="str">
        <f ca="1"/>
        <v/>
      </c>
      <c r="R251" s="81" t="str">
        <f ca="1"/>
        <v/>
      </c>
      <c r="S251" s="87" t="str">
        <f ca="1"/>
        <v/>
      </c>
      <c r="T251" s="69" t="str">
        <f ca="1"/>
        <v/>
      </c>
      <c r="U251" s="69" t="str">
        <f ca="1"/>
        <v/>
      </c>
      <c r="V251" s="61"/>
      <c r="W251" s="133">
        <v>1</v>
      </c>
      <c r="X251" t="b">
        <f t="shared" si="3"/>
        <v>0</v>
      </c>
    </row>
    <row r="252" spans="1:24" x14ac:dyDescent="0.4">
      <c r="A252" s="5">
        <v>242</v>
      </c>
      <c r="B252" s="5">
        <v>404860566</v>
      </c>
      <c r="C252" s="6" t="s">
        <v>670</v>
      </c>
      <c r="D252" s="5">
        <v>3</v>
      </c>
      <c r="E252" s="6" t="s">
        <v>1160</v>
      </c>
      <c r="F252" s="7">
        <v>17</v>
      </c>
      <c r="G252" s="6" t="s">
        <v>1246</v>
      </c>
      <c r="H252" s="6" t="s">
        <v>1936</v>
      </c>
      <c r="I252" s="115"/>
      <c r="J252" s="115"/>
      <c r="K252" s="124" t="str">
        <f ca="1"/>
        <v/>
      </c>
      <c r="L252" s="77" t="str">
        <f ca="1"/>
        <v/>
      </c>
      <c r="M252" s="68" t="str">
        <f ca="1"/>
        <v/>
      </c>
      <c r="N252" s="74" t="str">
        <f ca="1"/>
        <v/>
      </c>
      <c r="O252" s="69" t="str">
        <f ca="1"/>
        <v/>
      </c>
      <c r="P252" s="86" t="str">
        <f ca="1"/>
        <v/>
      </c>
      <c r="Q252" s="87" t="str">
        <f ca="1"/>
        <v/>
      </c>
      <c r="R252" s="81" t="str">
        <f ca="1"/>
        <v/>
      </c>
      <c r="S252" s="87" t="str">
        <f ca="1"/>
        <v/>
      </c>
      <c r="T252" s="69" t="str">
        <f ca="1"/>
        <v/>
      </c>
      <c r="U252" s="69" t="str">
        <f ca="1"/>
        <v/>
      </c>
      <c r="V252" s="61"/>
      <c r="W252" s="133">
        <v>1</v>
      </c>
      <c r="X252" t="b">
        <f t="shared" si="3"/>
        <v>0</v>
      </c>
    </row>
    <row r="253" spans="1:24" x14ac:dyDescent="0.4">
      <c r="A253" s="5">
        <v>247</v>
      </c>
      <c r="B253" s="5">
        <v>404865963</v>
      </c>
      <c r="C253" s="6" t="s">
        <v>1943</v>
      </c>
      <c r="D253" s="5">
        <v>9</v>
      </c>
      <c r="E253" s="6" t="s">
        <v>1591</v>
      </c>
      <c r="F253" s="7">
        <v>62</v>
      </c>
      <c r="G253" s="6" t="s">
        <v>1867</v>
      </c>
      <c r="H253" s="6" t="s">
        <v>1947</v>
      </c>
      <c r="I253" s="115"/>
      <c r="J253" s="115"/>
      <c r="K253" s="124" t="str">
        <f ca="1"/>
        <v/>
      </c>
      <c r="L253" s="77" t="str">
        <f ca="1"/>
        <v/>
      </c>
      <c r="M253" s="68" t="str">
        <f ca="1"/>
        <v/>
      </c>
      <c r="N253" s="74" t="str">
        <f ca="1"/>
        <v/>
      </c>
      <c r="O253" s="69" t="str">
        <f ca="1"/>
        <v/>
      </c>
      <c r="P253" s="86" t="str">
        <f ca="1"/>
        <v/>
      </c>
      <c r="Q253" s="87" t="str">
        <f ca="1"/>
        <v/>
      </c>
      <c r="R253" s="81" t="str">
        <f ca="1"/>
        <v/>
      </c>
      <c r="S253" s="87" t="str">
        <f ca="1"/>
        <v/>
      </c>
      <c r="T253" s="69" t="str">
        <f ca="1"/>
        <v/>
      </c>
      <c r="U253" s="69" t="str">
        <f ca="1"/>
        <v/>
      </c>
      <c r="V253" s="61"/>
      <c r="W253" s="133">
        <v>5</v>
      </c>
      <c r="X253" t="b">
        <f t="shared" si="3"/>
        <v>0</v>
      </c>
    </row>
    <row r="254" spans="1:24" x14ac:dyDescent="0.4">
      <c r="A254" s="5">
        <v>243</v>
      </c>
      <c r="B254" s="5">
        <v>404865963</v>
      </c>
      <c r="C254" s="6" t="s">
        <v>1941</v>
      </c>
      <c r="D254" s="5">
        <v>9</v>
      </c>
      <c r="E254" s="6" t="s">
        <v>1591</v>
      </c>
      <c r="F254" s="7">
        <v>58</v>
      </c>
      <c r="G254" s="6" t="s">
        <v>1851</v>
      </c>
      <c r="H254" s="6" t="s">
        <v>1942</v>
      </c>
      <c r="I254" s="115"/>
      <c r="J254" s="115"/>
      <c r="K254" s="124" t="str">
        <f ca="1"/>
        <v/>
      </c>
      <c r="L254" s="77" t="str">
        <f ca="1"/>
        <v/>
      </c>
      <c r="M254" s="68" t="str">
        <f ca="1"/>
        <v/>
      </c>
      <c r="N254" s="74" t="str">
        <f ca="1"/>
        <v/>
      </c>
      <c r="O254" s="69" t="str">
        <f ca="1"/>
        <v/>
      </c>
      <c r="P254" s="86" t="str">
        <f ca="1"/>
        <v/>
      </c>
      <c r="Q254" s="87" t="str">
        <f ca="1"/>
        <v/>
      </c>
      <c r="R254" s="81" t="str">
        <f ca="1"/>
        <v/>
      </c>
      <c r="S254" s="87" t="str">
        <f ca="1"/>
        <v/>
      </c>
      <c r="T254" s="69" t="str">
        <f ca="1"/>
        <v/>
      </c>
      <c r="U254" s="69" t="str">
        <f ca="1"/>
        <v/>
      </c>
      <c r="V254" s="61"/>
      <c r="W254" s="133">
        <v>5</v>
      </c>
      <c r="X254" t="b">
        <f t="shared" si="3"/>
        <v>0</v>
      </c>
    </row>
    <row r="255" spans="1:24" x14ac:dyDescent="0.4">
      <c r="A255" s="5">
        <v>246</v>
      </c>
      <c r="B255" s="5">
        <v>404865963</v>
      </c>
      <c r="C255" s="6" t="s">
        <v>1943</v>
      </c>
      <c r="D255" s="5">
        <v>9</v>
      </c>
      <c r="E255" s="6" t="s">
        <v>1591</v>
      </c>
      <c r="F255" s="7">
        <v>60</v>
      </c>
      <c r="G255" s="6" t="s">
        <v>1592</v>
      </c>
      <c r="H255" s="6" t="s">
        <v>1946</v>
      </c>
      <c r="I255" s="115"/>
      <c r="J255" s="115"/>
      <c r="K255" s="124" t="str">
        <f ca="1"/>
        <v/>
      </c>
      <c r="L255" s="77" t="str">
        <f ca="1"/>
        <v/>
      </c>
      <c r="M255" s="68" t="str">
        <f ca="1"/>
        <v/>
      </c>
      <c r="N255" s="74" t="str">
        <f ca="1"/>
        <v/>
      </c>
      <c r="O255" s="69" t="str">
        <f ca="1"/>
        <v/>
      </c>
      <c r="P255" s="86" t="str">
        <f ca="1"/>
        <v/>
      </c>
      <c r="Q255" s="87" t="str">
        <f ca="1"/>
        <v/>
      </c>
      <c r="R255" s="81" t="str">
        <f ca="1"/>
        <v/>
      </c>
      <c r="S255" s="87" t="str">
        <f ca="1"/>
        <v/>
      </c>
      <c r="T255" s="69" t="str">
        <f ca="1"/>
        <v/>
      </c>
      <c r="U255" s="69" t="str">
        <f ca="1"/>
        <v/>
      </c>
      <c r="V255" s="61"/>
      <c r="W255" s="133">
        <v>5</v>
      </c>
      <c r="X255" t="b">
        <f t="shared" si="3"/>
        <v>0</v>
      </c>
    </row>
    <row r="256" spans="1:24" x14ac:dyDescent="0.4">
      <c r="A256" s="5">
        <v>245</v>
      </c>
      <c r="B256" s="5">
        <v>404865963</v>
      </c>
      <c r="C256" s="6" t="s">
        <v>1943</v>
      </c>
      <c r="D256" s="5">
        <v>9</v>
      </c>
      <c r="E256" s="6" t="s">
        <v>1591</v>
      </c>
      <c r="F256" s="7">
        <v>59</v>
      </c>
      <c r="G256" s="6" t="s">
        <v>1827</v>
      </c>
      <c r="H256" s="6" t="s">
        <v>1945</v>
      </c>
      <c r="I256" s="115"/>
      <c r="J256" s="115"/>
      <c r="K256" s="124" t="str">
        <f ca="1"/>
        <v/>
      </c>
      <c r="L256" s="77" t="str">
        <f ca="1"/>
        <v/>
      </c>
      <c r="M256" s="68" t="str">
        <f ca="1"/>
        <v/>
      </c>
      <c r="N256" s="74" t="str">
        <f ca="1"/>
        <v/>
      </c>
      <c r="O256" s="69" t="str">
        <f ca="1"/>
        <v/>
      </c>
      <c r="P256" s="86" t="str">
        <f ca="1"/>
        <v/>
      </c>
      <c r="Q256" s="87" t="str">
        <f ca="1"/>
        <v/>
      </c>
      <c r="R256" s="81" t="str">
        <f ca="1"/>
        <v/>
      </c>
      <c r="S256" s="87" t="str">
        <f ca="1"/>
        <v/>
      </c>
      <c r="T256" s="69" t="str">
        <f ca="1"/>
        <v/>
      </c>
      <c r="U256" s="69" t="str">
        <f ca="1"/>
        <v/>
      </c>
      <c r="V256" s="61"/>
      <c r="W256" s="133">
        <v>5</v>
      </c>
      <c r="X256" t="b">
        <f t="shared" si="3"/>
        <v>0</v>
      </c>
    </row>
    <row r="257" spans="1:24" x14ac:dyDescent="0.4">
      <c r="A257" s="5">
        <v>244</v>
      </c>
      <c r="B257" s="5">
        <v>404865963</v>
      </c>
      <c r="C257" s="6" t="s">
        <v>1943</v>
      </c>
      <c r="D257" s="5">
        <v>9</v>
      </c>
      <c r="E257" s="6" t="s">
        <v>1591</v>
      </c>
      <c r="F257" s="7">
        <v>57</v>
      </c>
      <c r="G257" s="6" t="s">
        <v>1848</v>
      </c>
      <c r="H257" s="6" t="s">
        <v>1944</v>
      </c>
      <c r="I257" s="115"/>
      <c r="J257" s="115"/>
      <c r="K257" s="124" t="str">
        <f ca="1"/>
        <v/>
      </c>
      <c r="L257" s="77" t="str">
        <f ca="1"/>
        <v/>
      </c>
      <c r="M257" s="68" t="str">
        <f ca="1"/>
        <v/>
      </c>
      <c r="N257" s="74" t="str">
        <f ca="1"/>
        <v/>
      </c>
      <c r="O257" s="69" t="str">
        <f ca="1"/>
        <v/>
      </c>
      <c r="P257" s="86" t="str">
        <f ca="1"/>
        <v/>
      </c>
      <c r="Q257" s="87" t="str">
        <f ca="1"/>
        <v/>
      </c>
      <c r="R257" s="81" t="str">
        <f ca="1"/>
        <v/>
      </c>
      <c r="S257" s="87" t="str">
        <f ca="1"/>
        <v/>
      </c>
      <c r="T257" s="69" t="str">
        <f ca="1"/>
        <v/>
      </c>
      <c r="U257" s="69" t="str">
        <f ca="1"/>
        <v/>
      </c>
      <c r="V257" s="61"/>
      <c r="W257" s="133">
        <v>5</v>
      </c>
      <c r="X257" t="b">
        <f t="shared" si="3"/>
        <v>0</v>
      </c>
    </row>
    <row r="258" spans="1:24" x14ac:dyDescent="0.4">
      <c r="A258" s="5">
        <v>253</v>
      </c>
      <c r="B258" s="5">
        <v>404865972</v>
      </c>
      <c r="C258" s="6" t="s">
        <v>1955</v>
      </c>
      <c r="D258" s="5">
        <v>1</v>
      </c>
      <c r="E258" s="6" t="s">
        <v>1396</v>
      </c>
      <c r="F258" s="7">
        <v>1</v>
      </c>
      <c r="G258" s="6" t="s">
        <v>1397</v>
      </c>
      <c r="H258" s="6" t="s">
        <v>1956</v>
      </c>
      <c r="I258" s="115"/>
      <c r="J258" s="115"/>
      <c r="K258" s="124" t="str">
        <f ca="1"/>
        <v/>
      </c>
      <c r="L258" s="77" t="str">
        <f ca="1"/>
        <v/>
      </c>
      <c r="M258" s="68" t="str">
        <f ca="1"/>
        <v/>
      </c>
      <c r="N258" s="74" t="str">
        <f ca="1"/>
        <v/>
      </c>
      <c r="O258" s="69" t="str">
        <f ca="1"/>
        <v/>
      </c>
      <c r="P258" s="86" t="str">
        <f ca="1"/>
        <v/>
      </c>
      <c r="Q258" s="87" t="str">
        <f ca="1"/>
        <v/>
      </c>
      <c r="R258" s="81" t="str">
        <f ca="1"/>
        <v/>
      </c>
      <c r="S258" s="87" t="str">
        <f ca="1"/>
        <v/>
      </c>
      <c r="T258" s="69" t="str">
        <f ca="1"/>
        <v/>
      </c>
      <c r="U258" s="69" t="str">
        <f ca="1"/>
        <v/>
      </c>
      <c r="V258" s="61"/>
      <c r="W258" s="133">
        <v>6</v>
      </c>
      <c r="X258" t="b">
        <f t="shared" si="3"/>
        <v>0</v>
      </c>
    </row>
    <row r="259" spans="1:24" x14ac:dyDescent="0.4">
      <c r="A259" s="5">
        <v>250</v>
      </c>
      <c r="B259" s="5">
        <v>404865972</v>
      </c>
      <c r="C259" s="6" t="s">
        <v>1948</v>
      </c>
      <c r="D259" s="5">
        <v>1</v>
      </c>
      <c r="E259" s="6" t="s">
        <v>1396</v>
      </c>
      <c r="F259" s="7">
        <v>4</v>
      </c>
      <c r="G259" s="6" t="s">
        <v>1861</v>
      </c>
      <c r="H259" s="6" t="s">
        <v>1951</v>
      </c>
      <c r="I259" s="115"/>
      <c r="J259" s="115"/>
      <c r="K259" s="124" t="str">
        <f ca="1"/>
        <v/>
      </c>
      <c r="L259" s="77" t="str">
        <f ca="1"/>
        <v/>
      </c>
      <c r="M259" s="68" t="str">
        <f ca="1"/>
        <v/>
      </c>
      <c r="N259" s="74" t="str">
        <f ca="1"/>
        <v/>
      </c>
      <c r="O259" s="69" t="str">
        <f ca="1"/>
        <v/>
      </c>
      <c r="P259" s="86" t="str">
        <f ca="1"/>
        <v/>
      </c>
      <c r="Q259" s="87" t="str">
        <f ca="1"/>
        <v/>
      </c>
      <c r="R259" s="81" t="str">
        <f ca="1"/>
        <v/>
      </c>
      <c r="S259" s="87" t="str">
        <f ca="1"/>
        <v/>
      </c>
      <c r="T259" s="69" t="str">
        <f ca="1"/>
        <v/>
      </c>
      <c r="U259" s="69" t="str">
        <f ca="1"/>
        <v/>
      </c>
      <c r="V259" s="61"/>
      <c r="W259" s="133">
        <v>6</v>
      </c>
      <c r="X259" t="b">
        <f t="shared" ref="X259:X322" si="4">NOT(ISBLANK(I259))</f>
        <v>0</v>
      </c>
    </row>
    <row r="260" spans="1:24" x14ac:dyDescent="0.4">
      <c r="A260" s="5">
        <v>251</v>
      </c>
      <c r="B260" s="5">
        <v>404865972</v>
      </c>
      <c r="C260" s="6" t="s">
        <v>1948</v>
      </c>
      <c r="D260" s="5">
        <v>1</v>
      </c>
      <c r="E260" s="6" t="s">
        <v>1396</v>
      </c>
      <c r="F260" s="7">
        <v>6</v>
      </c>
      <c r="G260" s="6" t="s">
        <v>1871</v>
      </c>
      <c r="H260" s="6" t="s">
        <v>1952</v>
      </c>
      <c r="I260" s="115"/>
      <c r="J260" s="115"/>
      <c r="K260" s="124" t="str">
        <f ca="1"/>
        <v/>
      </c>
      <c r="L260" s="77" t="str">
        <f ca="1"/>
        <v/>
      </c>
      <c r="M260" s="68" t="str">
        <f ca="1"/>
        <v/>
      </c>
      <c r="N260" s="74" t="str">
        <f ca="1"/>
        <v/>
      </c>
      <c r="O260" s="69" t="str">
        <f ca="1"/>
        <v/>
      </c>
      <c r="P260" s="86" t="str">
        <f ca="1"/>
        <v/>
      </c>
      <c r="Q260" s="87" t="str">
        <f ca="1"/>
        <v/>
      </c>
      <c r="R260" s="81" t="str">
        <f ca="1"/>
        <v/>
      </c>
      <c r="S260" s="87" t="str">
        <f ca="1"/>
        <v/>
      </c>
      <c r="T260" s="69" t="str">
        <f ca="1"/>
        <v/>
      </c>
      <c r="U260" s="69" t="str">
        <f ca="1"/>
        <v/>
      </c>
      <c r="V260" s="61"/>
      <c r="W260" s="133">
        <v>6</v>
      </c>
      <c r="X260" t="b">
        <f t="shared" si="4"/>
        <v>0</v>
      </c>
    </row>
    <row r="261" spans="1:24" x14ac:dyDescent="0.4">
      <c r="A261" s="5">
        <v>248</v>
      </c>
      <c r="B261" s="5">
        <v>404865972</v>
      </c>
      <c r="C261" s="6" t="s">
        <v>1948</v>
      </c>
      <c r="D261" s="5">
        <v>1</v>
      </c>
      <c r="E261" s="6" t="s">
        <v>1396</v>
      </c>
      <c r="F261" s="7">
        <v>2</v>
      </c>
      <c r="G261" s="6" t="s">
        <v>1857</v>
      </c>
      <c r="H261" s="6" t="s">
        <v>1949</v>
      </c>
      <c r="I261" s="115"/>
      <c r="J261" s="115"/>
      <c r="K261" s="124" t="str">
        <f ca="1"/>
        <v/>
      </c>
      <c r="L261" s="77" t="str">
        <f ca="1"/>
        <v/>
      </c>
      <c r="M261" s="68" t="str">
        <f ca="1"/>
        <v/>
      </c>
      <c r="N261" s="74" t="str">
        <f ca="1"/>
        <v/>
      </c>
      <c r="O261" s="69" t="str">
        <f ca="1"/>
        <v/>
      </c>
      <c r="P261" s="86" t="str">
        <f ca="1"/>
        <v/>
      </c>
      <c r="Q261" s="87" t="str">
        <f ca="1"/>
        <v/>
      </c>
      <c r="R261" s="81" t="str">
        <f ca="1"/>
        <v/>
      </c>
      <c r="S261" s="87" t="str">
        <f ca="1"/>
        <v/>
      </c>
      <c r="T261" s="69" t="str">
        <f ca="1"/>
        <v/>
      </c>
      <c r="U261" s="69" t="str">
        <f ca="1"/>
        <v/>
      </c>
      <c r="V261" s="61"/>
      <c r="W261" s="133">
        <v>6</v>
      </c>
      <c r="X261" t="b">
        <f t="shared" si="4"/>
        <v>0</v>
      </c>
    </row>
    <row r="262" spans="1:24" x14ac:dyDescent="0.4">
      <c r="A262" s="5">
        <v>249</v>
      </c>
      <c r="B262" s="5">
        <v>404865972</v>
      </c>
      <c r="C262" s="6" t="s">
        <v>1948</v>
      </c>
      <c r="D262" s="5">
        <v>1</v>
      </c>
      <c r="E262" s="6" t="s">
        <v>1396</v>
      </c>
      <c r="F262" s="7">
        <v>3</v>
      </c>
      <c r="G262" s="6" t="s">
        <v>1843</v>
      </c>
      <c r="H262" s="6" t="s">
        <v>1950</v>
      </c>
      <c r="I262" s="115"/>
      <c r="J262" s="115"/>
      <c r="K262" s="124" t="str">
        <f ca="1"/>
        <v/>
      </c>
      <c r="L262" s="77" t="str">
        <f ca="1"/>
        <v/>
      </c>
      <c r="M262" s="68" t="str">
        <f ca="1"/>
        <v/>
      </c>
      <c r="N262" s="74" t="str">
        <f ca="1"/>
        <v/>
      </c>
      <c r="O262" s="69" t="str">
        <f ca="1"/>
        <v/>
      </c>
      <c r="P262" s="86" t="str">
        <f ca="1"/>
        <v/>
      </c>
      <c r="Q262" s="87" t="str">
        <f ca="1"/>
        <v/>
      </c>
      <c r="R262" s="81" t="str">
        <f ca="1"/>
        <v/>
      </c>
      <c r="S262" s="87" t="str">
        <f ca="1"/>
        <v/>
      </c>
      <c r="T262" s="69" t="str">
        <f ca="1"/>
        <v/>
      </c>
      <c r="U262" s="69" t="str">
        <f ca="1"/>
        <v/>
      </c>
      <c r="V262" s="61"/>
      <c r="W262" s="133">
        <v>6</v>
      </c>
      <c r="X262" t="b">
        <f t="shared" si="4"/>
        <v>0</v>
      </c>
    </row>
    <row r="263" spans="1:24" x14ac:dyDescent="0.4">
      <c r="A263" s="5">
        <v>252</v>
      </c>
      <c r="B263" s="5">
        <v>404865972</v>
      </c>
      <c r="C263" s="6" t="s">
        <v>1953</v>
      </c>
      <c r="D263" s="5">
        <v>4</v>
      </c>
      <c r="E263" s="6" t="s">
        <v>1452</v>
      </c>
      <c r="F263" s="7">
        <v>27</v>
      </c>
      <c r="G263" s="6" t="s">
        <v>1453</v>
      </c>
      <c r="H263" s="6" t="s">
        <v>1954</v>
      </c>
      <c r="I263" s="115"/>
      <c r="J263" s="115"/>
      <c r="K263" s="124" t="str">
        <f ca="1"/>
        <v/>
      </c>
      <c r="L263" s="77" t="str">
        <f ca="1"/>
        <v/>
      </c>
      <c r="M263" s="68" t="str">
        <f ca="1"/>
        <v/>
      </c>
      <c r="N263" s="74" t="str">
        <f ca="1"/>
        <v/>
      </c>
      <c r="O263" s="69" t="str">
        <f ca="1"/>
        <v/>
      </c>
      <c r="P263" s="86" t="str">
        <f ca="1"/>
        <v/>
      </c>
      <c r="Q263" s="87" t="str">
        <f ca="1"/>
        <v/>
      </c>
      <c r="R263" s="81" t="str">
        <f ca="1"/>
        <v/>
      </c>
      <c r="S263" s="87" t="str">
        <f ca="1"/>
        <v/>
      </c>
      <c r="T263" s="69" t="str">
        <f ca="1"/>
        <v/>
      </c>
      <c r="U263" s="69" t="str">
        <f ca="1"/>
        <v/>
      </c>
      <c r="V263" s="61"/>
      <c r="W263" s="133">
        <v>6</v>
      </c>
      <c r="X263" t="b">
        <f t="shared" si="4"/>
        <v>0</v>
      </c>
    </row>
    <row r="264" spans="1:24" x14ac:dyDescent="0.4">
      <c r="A264" s="5">
        <v>254</v>
      </c>
      <c r="B264" s="5">
        <v>404865981</v>
      </c>
      <c r="C264" s="6" t="s">
        <v>1957</v>
      </c>
      <c r="D264" s="5">
        <v>3</v>
      </c>
      <c r="E264" s="6" t="s">
        <v>1160</v>
      </c>
      <c r="F264" s="7">
        <v>11</v>
      </c>
      <c r="G264" s="6" t="s">
        <v>1183</v>
      </c>
      <c r="H264" s="6" t="s">
        <v>1958</v>
      </c>
      <c r="I264" s="115" t="s">
        <v>1097</v>
      </c>
      <c r="J264" s="115"/>
      <c r="K264" s="124" t="str">
        <f ca="1"/>
        <v/>
      </c>
      <c r="L264" s="77" t="str">
        <f ca="1"/>
        <v>1.1</v>
      </c>
      <c r="M264" s="68" t="str">
        <f ca="1"/>
        <v>General hospitals</v>
      </c>
      <c r="N264" s="74" t="str">
        <f ca="1"/>
        <v>1.1.1</v>
      </c>
      <c r="O264" s="69" t="str">
        <f ca="1"/>
        <v>General inpatient curative care</v>
      </c>
      <c r="P264" s="86" t="str">
        <f ca="1"/>
        <v>13</v>
      </c>
      <c r="Q264" s="87" t="str">
        <f ca="1"/>
        <v>General population</v>
      </c>
      <c r="R264" s="81" t="str">
        <f ca="1"/>
        <v>nec</v>
      </c>
      <c r="S264" s="87" t="str">
        <f ca="1"/>
        <v>Other and unspecified age (n.e.c.)</v>
      </c>
      <c r="T264" s="69" t="str">
        <f ca="1"/>
        <v>nec</v>
      </c>
      <c r="U264" s="69" t="str">
        <f ca="1"/>
        <v>Other and unspecified gender (n.e.c.)</v>
      </c>
      <c r="V264" s="61"/>
      <c r="W264" s="133">
        <v>6</v>
      </c>
      <c r="X264" t="b">
        <f t="shared" si="4"/>
        <v>1</v>
      </c>
    </row>
    <row r="265" spans="1:24" x14ac:dyDescent="0.4">
      <c r="A265" s="5">
        <v>256</v>
      </c>
      <c r="B265" s="5">
        <v>404865981</v>
      </c>
      <c r="C265" s="6" t="s">
        <v>1961</v>
      </c>
      <c r="D265" s="5">
        <v>1</v>
      </c>
      <c r="E265" s="6" t="s">
        <v>1396</v>
      </c>
      <c r="F265" s="7">
        <v>1</v>
      </c>
      <c r="G265" s="6" t="s">
        <v>1397</v>
      </c>
      <c r="H265" s="6" t="s">
        <v>1839</v>
      </c>
      <c r="I265" s="115" t="s">
        <v>1097</v>
      </c>
      <c r="J265" s="115"/>
      <c r="K265" s="124" t="str">
        <f ca="1"/>
        <v/>
      </c>
      <c r="L265" s="77" t="str">
        <f ca="1"/>
        <v>1.1</v>
      </c>
      <c r="M265" s="68" t="str">
        <f ca="1"/>
        <v>General hospitals</v>
      </c>
      <c r="N265" s="74" t="str">
        <f ca="1"/>
        <v>1.1.1</v>
      </c>
      <c r="O265" s="69" t="str">
        <f ca="1"/>
        <v>General inpatient curative care</v>
      </c>
      <c r="P265" s="86" t="str">
        <f ca="1"/>
        <v>13</v>
      </c>
      <c r="Q265" s="87" t="str">
        <f ca="1"/>
        <v>General population</v>
      </c>
      <c r="R265" s="81" t="str">
        <f ca="1"/>
        <v>nec</v>
      </c>
      <c r="S265" s="87" t="str">
        <f ca="1"/>
        <v>Other and unspecified age (n.e.c.)</v>
      </c>
      <c r="T265" s="69" t="str">
        <f ca="1"/>
        <v>nec</v>
      </c>
      <c r="U265" s="69" t="str">
        <f ca="1"/>
        <v>Other and unspecified gender (n.e.c.)</v>
      </c>
      <c r="V265" s="61"/>
      <c r="W265" s="133">
        <v>6</v>
      </c>
      <c r="X265" t="b">
        <f t="shared" si="4"/>
        <v>1</v>
      </c>
    </row>
    <row r="266" spans="1:24" x14ac:dyDescent="0.4">
      <c r="A266" s="5">
        <v>258</v>
      </c>
      <c r="B266" s="5">
        <v>404865981</v>
      </c>
      <c r="C266" s="6" t="s">
        <v>1964</v>
      </c>
      <c r="D266" s="5">
        <v>5</v>
      </c>
      <c r="E266" s="6" t="s">
        <v>1367</v>
      </c>
      <c r="F266" s="7">
        <v>32</v>
      </c>
      <c r="G266" s="6" t="s">
        <v>1648</v>
      </c>
      <c r="H266" s="6" t="s">
        <v>1965</v>
      </c>
      <c r="I266" s="115"/>
      <c r="J266" s="115"/>
      <c r="K266" s="124" t="str">
        <f ca="1"/>
        <v/>
      </c>
      <c r="L266" s="77" t="str">
        <f ca="1"/>
        <v/>
      </c>
      <c r="M266" s="68" t="str">
        <f ca="1"/>
        <v/>
      </c>
      <c r="N266" s="74" t="str">
        <f ca="1"/>
        <v/>
      </c>
      <c r="O266" s="69" t="str">
        <f ca="1"/>
        <v/>
      </c>
      <c r="P266" s="86" t="str">
        <f ca="1"/>
        <v/>
      </c>
      <c r="Q266" s="87" t="str">
        <f ca="1"/>
        <v/>
      </c>
      <c r="R266" s="81" t="str">
        <f ca="1"/>
        <v/>
      </c>
      <c r="S266" s="87" t="str">
        <f ca="1"/>
        <v/>
      </c>
      <c r="T266" s="69" t="str">
        <f ca="1"/>
        <v/>
      </c>
      <c r="U266" s="69" t="str">
        <f ca="1"/>
        <v/>
      </c>
      <c r="V266" s="61"/>
      <c r="W266" s="133">
        <v>6</v>
      </c>
      <c r="X266" t="b">
        <f t="shared" si="4"/>
        <v>0</v>
      </c>
    </row>
    <row r="267" spans="1:24" x14ac:dyDescent="0.4">
      <c r="A267" s="5">
        <v>255</v>
      </c>
      <c r="B267" s="5">
        <v>404865981</v>
      </c>
      <c r="C267" s="6" t="s">
        <v>1959</v>
      </c>
      <c r="D267" s="5">
        <v>3</v>
      </c>
      <c r="E267" s="6" t="s">
        <v>1160</v>
      </c>
      <c r="F267" s="7">
        <v>11</v>
      </c>
      <c r="G267" s="6" t="s">
        <v>1183</v>
      </c>
      <c r="H267" s="6" t="s">
        <v>1960</v>
      </c>
      <c r="I267" s="115"/>
      <c r="J267" s="115"/>
      <c r="K267" s="124" t="str">
        <f ca="1"/>
        <v/>
      </c>
      <c r="L267" s="77" t="str">
        <f ca="1"/>
        <v/>
      </c>
      <c r="M267" s="68" t="str">
        <f ca="1"/>
        <v/>
      </c>
      <c r="N267" s="74" t="str">
        <f ca="1"/>
        <v/>
      </c>
      <c r="O267" s="69" t="str">
        <f ca="1"/>
        <v/>
      </c>
      <c r="P267" s="86" t="str">
        <f ca="1"/>
        <v/>
      </c>
      <c r="Q267" s="87" t="str">
        <f ca="1"/>
        <v/>
      </c>
      <c r="R267" s="81" t="str">
        <f ca="1"/>
        <v/>
      </c>
      <c r="S267" s="87" t="str">
        <f ca="1"/>
        <v/>
      </c>
      <c r="T267" s="69" t="str">
        <f ca="1"/>
        <v/>
      </c>
      <c r="U267" s="69" t="str">
        <f ca="1"/>
        <v/>
      </c>
      <c r="V267" s="61"/>
      <c r="W267" s="133">
        <v>6</v>
      </c>
      <c r="X267" t="b">
        <f t="shared" si="4"/>
        <v>0</v>
      </c>
    </row>
    <row r="268" spans="1:24" x14ac:dyDescent="0.4">
      <c r="A268" s="5">
        <v>257</v>
      </c>
      <c r="B268" s="5">
        <v>404865981</v>
      </c>
      <c r="C268" s="6" t="s">
        <v>1962</v>
      </c>
      <c r="D268" s="5">
        <v>5</v>
      </c>
      <c r="E268" s="6" t="s">
        <v>1367</v>
      </c>
      <c r="F268" s="7">
        <v>35</v>
      </c>
      <c r="G268" s="6" t="s">
        <v>1456</v>
      </c>
      <c r="H268" s="6" t="s">
        <v>1963</v>
      </c>
      <c r="I268" s="115"/>
      <c r="J268" s="115"/>
      <c r="K268" s="124" t="str">
        <f ca="1"/>
        <v/>
      </c>
      <c r="L268" s="77" t="str">
        <f ca="1"/>
        <v/>
      </c>
      <c r="M268" s="68" t="str">
        <f ca="1"/>
        <v/>
      </c>
      <c r="N268" s="74" t="str">
        <f ca="1"/>
        <v/>
      </c>
      <c r="O268" s="69" t="str">
        <f ca="1"/>
        <v/>
      </c>
      <c r="P268" s="86" t="str">
        <f ca="1"/>
        <v/>
      </c>
      <c r="Q268" s="87" t="str">
        <f ca="1"/>
        <v/>
      </c>
      <c r="R268" s="81" t="str">
        <f ca="1"/>
        <v/>
      </c>
      <c r="S268" s="87" t="str">
        <f ca="1"/>
        <v/>
      </c>
      <c r="T268" s="69" t="str">
        <f ca="1"/>
        <v/>
      </c>
      <c r="U268" s="69" t="str">
        <f ca="1"/>
        <v/>
      </c>
      <c r="V268" s="61"/>
      <c r="W268" s="133">
        <v>6</v>
      </c>
      <c r="X268" t="b">
        <f t="shared" si="4"/>
        <v>0</v>
      </c>
    </row>
    <row r="269" spans="1:24" x14ac:dyDescent="0.4">
      <c r="A269" s="5">
        <v>259</v>
      </c>
      <c r="B269" s="5">
        <v>404865981</v>
      </c>
      <c r="C269" s="6" t="s">
        <v>1964</v>
      </c>
      <c r="D269" s="5">
        <v>5</v>
      </c>
      <c r="E269" s="6" t="s">
        <v>1367</v>
      </c>
      <c r="F269" s="7">
        <v>39</v>
      </c>
      <c r="G269" s="6" t="s">
        <v>1905</v>
      </c>
      <c r="H269" s="6" t="s">
        <v>1966</v>
      </c>
      <c r="I269" s="115"/>
      <c r="J269" s="115"/>
      <c r="K269" s="124" t="str">
        <f ca="1"/>
        <v/>
      </c>
      <c r="L269" s="77" t="str">
        <f ca="1"/>
        <v/>
      </c>
      <c r="M269" s="68" t="str">
        <f ca="1"/>
        <v/>
      </c>
      <c r="N269" s="74" t="str">
        <f ca="1"/>
        <v/>
      </c>
      <c r="O269" s="69" t="str">
        <f ca="1"/>
        <v/>
      </c>
      <c r="P269" s="86" t="str">
        <f ca="1"/>
        <v/>
      </c>
      <c r="Q269" s="87" t="str">
        <f ca="1"/>
        <v/>
      </c>
      <c r="R269" s="81" t="str">
        <f ca="1"/>
        <v/>
      </c>
      <c r="S269" s="87" t="str">
        <f ca="1"/>
        <v/>
      </c>
      <c r="T269" s="69" t="str">
        <f ca="1"/>
        <v/>
      </c>
      <c r="U269" s="69" t="str">
        <f ca="1"/>
        <v/>
      </c>
      <c r="V269" s="61"/>
      <c r="W269" s="133">
        <v>6</v>
      </c>
      <c r="X269" t="b">
        <f t="shared" si="4"/>
        <v>0</v>
      </c>
    </row>
    <row r="270" spans="1:24" x14ac:dyDescent="0.4">
      <c r="A270" s="5">
        <v>260</v>
      </c>
      <c r="B270" s="5">
        <v>404866123</v>
      </c>
      <c r="C270" s="6" t="s">
        <v>672</v>
      </c>
      <c r="D270" s="5">
        <v>3</v>
      </c>
      <c r="E270" s="6" t="s">
        <v>1160</v>
      </c>
      <c r="F270" s="7">
        <v>12</v>
      </c>
      <c r="G270" s="6" t="s">
        <v>1161</v>
      </c>
      <c r="H270" s="6" t="s">
        <v>1967</v>
      </c>
      <c r="I270" s="115"/>
      <c r="J270" s="115"/>
      <c r="K270" s="124" t="str">
        <f ca="1"/>
        <v/>
      </c>
      <c r="L270" s="77" t="str">
        <f ca="1"/>
        <v/>
      </c>
      <c r="M270" s="68" t="str">
        <f ca="1"/>
        <v/>
      </c>
      <c r="N270" s="74" t="str">
        <f ca="1"/>
        <v/>
      </c>
      <c r="O270" s="69" t="str">
        <f ca="1"/>
        <v/>
      </c>
      <c r="P270" s="86" t="str">
        <f ca="1"/>
        <v/>
      </c>
      <c r="Q270" s="87" t="str">
        <f ca="1"/>
        <v/>
      </c>
      <c r="R270" s="81" t="str">
        <f ca="1"/>
        <v/>
      </c>
      <c r="S270" s="87" t="str">
        <f ca="1"/>
        <v/>
      </c>
      <c r="T270" s="69" t="str">
        <f ca="1"/>
        <v/>
      </c>
      <c r="U270" s="69" t="str">
        <f ca="1"/>
        <v/>
      </c>
      <c r="V270" s="61"/>
      <c r="W270" s="133">
        <v>1</v>
      </c>
      <c r="X270" t="b">
        <f t="shared" si="4"/>
        <v>0</v>
      </c>
    </row>
    <row r="271" spans="1:24" x14ac:dyDescent="0.4">
      <c r="A271" s="5">
        <v>261</v>
      </c>
      <c r="B271" s="5">
        <v>404866659</v>
      </c>
      <c r="C271" s="6" t="s">
        <v>1968</v>
      </c>
      <c r="D271" s="5">
        <v>3</v>
      </c>
      <c r="E271" s="6" t="s">
        <v>1160</v>
      </c>
      <c r="F271" s="7">
        <v>11</v>
      </c>
      <c r="G271" s="6" t="s">
        <v>1183</v>
      </c>
      <c r="H271" s="6" t="s">
        <v>1969</v>
      </c>
      <c r="I271" s="115"/>
      <c r="J271" s="115"/>
      <c r="K271" s="124" t="str">
        <f ca="1"/>
        <v/>
      </c>
      <c r="L271" s="77" t="str">
        <f ca="1"/>
        <v/>
      </c>
      <c r="M271" s="68" t="str">
        <f ca="1"/>
        <v/>
      </c>
      <c r="N271" s="74" t="str">
        <f ca="1"/>
        <v/>
      </c>
      <c r="O271" s="69" t="str">
        <f ca="1"/>
        <v/>
      </c>
      <c r="P271" s="86" t="str">
        <f ca="1"/>
        <v/>
      </c>
      <c r="Q271" s="87" t="str">
        <f ca="1"/>
        <v/>
      </c>
      <c r="R271" s="81" t="str">
        <f ca="1"/>
        <v/>
      </c>
      <c r="S271" s="87" t="str">
        <f ca="1"/>
        <v/>
      </c>
      <c r="T271" s="69" t="str">
        <f ca="1"/>
        <v/>
      </c>
      <c r="U271" s="69" t="str">
        <f ca="1"/>
        <v/>
      </c>
      <c r="V271" s="61"/>
      <c r="W271" s="133">
        <v>1</v>
      </c>
      <c r="X271" t="b">
        <f t="shared" si="4"/>
        <v>0</v>
      </c>
    </row>
    <row r="272" spans="1:24" x14ac:dyDescent="0.4">
      <c r="A272" s="5">
        <v>265</v>
      </c>
      <c r="B272" s="5">
        <v>404869567</v>
      </c>
      <c r="C272" s="6" t="s">
        <v>678</v>
      </c>
      <c r="D272" s="5">
        <v>5</v>
      </c>
      <c r="E272" s="6" t="s">
        <v>1367</v>
      </c>
      <c r="F272" s="7">
        <v>38</v>
      </c>
      <c r="G272" s="6" t="s">
        <v>1368</v>
      </c>
      <c r="H272" s="6" t="s">
        <v>1976</v>
      </c>
      <c r="I272" s="115"/>
      <c r="J272" s="115"/>
      <c r="K272" s="124" t="str">
        <f ca="1"/>
        <v/>
      </c>
      <c r="L272" s="77" t="str">
        <f ca="1"/>
        <v/>
      </c>
      <c r="M272" s="68" t="str">
        <f ca="1"/>
        <v/>
      </c>
      <c r="N272" s="74" t="str">
        <f ca="1"/>
        <v/>
      </c>
      <c r="O272" s="69" t="str">
        <f ca="1"/>
        <v/>
      </c>
      <c r="P272" s="86" t="str">
        <f ca="1"/>
        <v/>
      </c>
      <c r="Q272" s="87" t="str">
        <f ca="1"/>
        <v/>
      </c>
      <c r="R272" s="81" t="str">
        <f ca="1"/>
        <v/>
      </c>
      <c r="S272" s="87" t="str">
        <f ca="1"/>
        <v/>
      </c>
      <c r="T272" s="69" t="str">
        <f ca="1"/>
        <v/>
      </c>
      <c r="U272" s="69" t="str">
        <f ca="1"/>
        <v/>
      </c>
      <c r="V272" s="61"/>
      <c r="W272" s="133">
        <v>4</v>
      </c>
      <c r="X272" t="b">
        <f t="shared" si="4"/>
        <v>0</v>
      </c>
    </row>
    <row r="273" spans="1:24" x14ac:dyDescent="0.4">
      <c r="A273" s="5">
        <v>263</v>
      </c>
      <c r="B273" s="5">
        <v>404869567</v>
      </c>
      <c r="C273" s="6" t="s">
        <v>677</v>
      </c>
      <c r="D273" s="5">
        <v>5</v>
      </c>
      <c r="E273" s="6" t="s">
        <v>1367</v>
      </c>
      <c r="F273" s="7">
        <v>36</v>
      </c>
      <c r="G273" s="6" t="s">
        <v>1636</v>
      </c>
      <c r="H273" s="6" t="s">
        <v>1974</v>
      </c>
      <c r="I273" s="115"/>
      <c r="J273" s="115"/>
      <c r="K273" s="124" t="str">
        <f ca="1"/>
        <v/>
      </c>
      <c r="L273" s="77" t="str">
        <f ca="1"/>
        <v/>
      </c>
      <c r="M273" s="68" t="str">
        <f ca="1"/>
        <v/>
      </c>
      <c r="N273" s="74" t="str">
        <f ca="1"/>
        <v/>
      </c>
      <c r="O273" s="69" t="str">
        <f ca="1"/>
        <v/>
      </c>
      <c r="P273" s="86" t="str">
        <f ca="1"/>
        <v/>
      </c>
      <c r="Q273" s="87" t="str">
        <f ca="1"/>
        <v/>
      </c>
      <c r="R273" s="81" t="str">
        <f ca="1"/>
        <v/>
      </c>
      <c r="S273" s="87" t="str">
        <f ca="1"/>
        <v/>
      </c>
      <c r="T273" s="69" t="str">
        <f ca="1"/>
        <v/>
      </c>
      <c r="U273" s="69" t="str">
        <f ca="1"/>
        <v/>
      </c>
      <c r="V273" s="61"/>
      <c r="W273" s="133">
        <v>4</v>
      </c>
      <c r="X273" t="b">
        <f t="shared" si="4"/>
        <v>0</v>
      </c>
    </row>
    <row r="274" spans="1:24" x14ac:dyDescent="0.4">
      <c r="A274" s="5">
        <v>262</v>
      </c>
      <c r="B274" s="5">
        <v>404869567</v>
      </c>
      <c r="C274" s="6" t="s">
        <v>676</v>
      </c>
      <c r="D274" s="5">
        <v>8</v>
      </c>
      <c r="E274" s="6" t="s">
        <v>1258</v>
      </c>
      <c r="F274" s="7">
        <v>52</v>
      </c>
      <c r="G274" s="6" t="s">
        <v>1274</v>
      </c>
      <c r="H274" s="6" t="s">
        <v>1973</v>
      </c>
      <c r="I274" s="115"/>
      <c r="J274" s="115"/>
      <c r="K274" s="124" t="str">
        <f ca="1"/>
        <v/>
      </c>
      <c r="L274" s="77" t="str">
        <f ca="1"/>
        <v/>
      </c>
      <c r="M274" s="68" t="str">
        <f ca="1"/>
        <v/>
      </c>
      <c r="N274" s="74" t="str">
        <f ca="1"/>
        <v/>
      </c>
      <c r="O274" s="69" t="str">
        <f ca="1"/>
        <v/>
      </c>
      <c r="P274" s="86" t="str">
        <f ca="1"/>
        <v/>
      </c>
      <c r="Q274" s="87" t="str">
        <f ca="1"/>
        <v/>
      </c>
      <c r="R274" s="81" t="str">
        <f ca="1"/>
        <v/>
      </c>
      <c r="S274" s="87" t="str">
        <f ca="1"/>
        <v/>
      </c>
      <c r="T274" s="69" t="str">
        <f ca="1"/>
        <v/>
      </c>
      <c r="U274" s="69" t="str">
        <f ca="1"/>
        <v/>
      </c>
      <c r="V274" s="61"/>
      <c r="W274" s="133">
        <v>4</v>
      </c>
      <c r="X274" t="b">
        <f t="shared" si="4"/>
        <v>0</v>
      </c>
    </row>
    <row r="275" spans="1:24" x14ac:dyDescent="0.4">
      <c r="A275" s="5">
        <v>264</v>
      </c>
      <c r="B275" s="5">
        <v>404869567</v>
      </c>
      <c r="C275" s="6" t="s">
        <v>678</v>
      </c>
      <c r="D275" s="5">
        <v>5</v>
      </c>
      <c r="E275" s="6" t="s">
        <v>1367</v>
      </c>
      <c r="F275" s="7">
        <v>36</v>
      </c>
      <c r="G275" s="6" t="s">
        <v>1636</v>
      </c>
      <c r="H275" s="6" t="s">
        <v>1975</v>
      </c>
      <c r="I275" s="115"/>
      <c r="J275" s="115"/>
      <c r="K275" s="124" t="str">
        <f ca="1"/>
        <v/>
      </c>
      <c r="L275" s="77" t="str">
        <f ca="1"/>
        <v/>
      </c>
      <c r="M275" s="68" t="str">
        <f ca="1"/>
        <v/>
      </c>
      <c r="N275" s="74" t="str">
        <f ca="1"/>
        <v/>
      </c>
      <c r="O275" s="69" t="str">
        <f ca="1"/>
        <v/>
      </c>
      <c r="P275" s="86" t="str">
        <f ca="1"/>
        <v/>
      </c>
      <c r="Q275" s="87" t="str">
        <f ca="1"/>
        <v/>
      </c>
      <c r="R275" s="81" t="str">
        <f ca="1"/>
        <v/>
      </c>
      <c r="S275" s="87" t="str">
        <f ca="1"/>
        <v/>
      </c>
      <c r="T275" s="69" t="str">
        <f ca="1"/>
        <v/>
      </c>
      <c r="U275" s="69" t="str">
        <f ca="1"/>
        <v/>
      </c>
      <c r="V275" s="61"/>
      <c r="W275" s="133">
        <v>4</v>
      </c>
      <c r="X275" t="b">
        <f t="shared" si="4"/>
        <v>0</v>
      </c>
    </row>
    <row r="276" spans="1:24" x14ac:dyDescent="0.4">
      <c r="A276" s="5">
        <v>266</v>
      </c>
      <c r="B276" s="5">
        <v>404879663</v>
      </c>
      <c r="C276" s="6" t="s">
        <v>686</v>
      </c>
      <c r="D276" s="5">
        <v>3</v>
      </c>
      <c r="E276" s="6" t="s">
        <v>1160</v>
      </c>
      <c r="F276" s="7">
        <v>17</v>
      </c>
      <c r="G276" s="6" t="s">
        <v>1246</v>
      </c>
      <c r="H276" s="6" t="s">
        <v>1988</v>
      </c>
      <c r="I276" s="115"/>
      <c r="J276" s="115"/>
      <c r="K276" s="124" t="str">
        <f ca="1"/>
        <v/>
      </c>
      <c r="L276" s="77" t="str">
        <f ca="1"/>
        <v/>
      </c>
      <c r="M276" s="68" t="str">
        <f ca="1"/>
        <v/>
      </c>
      <c r="N276" s="74" t="str">
        <f ca="1"/>
        <v/>
      </c>
      <c r="O276" s="69" t="str">
        <f ca="1"/>
        <v/>
      </c>
      <c r="P276" s="86" t="str">
        <f ca="1"/>
        <v/>
      </c>
      <c r="Q276" s="87" t="str">
        <f ca="1"/>
        <v/>
      </c>
      <c r="R276" s="81" t="str">
        <f ca="1"/>
        <v/>
      </c>
      <c r="S276" s="87" t="str">
        <f ca="1"/>
        <v/>
      </c>
      <c r="T276" s="69" t="str">
        <f ca="1"/>
        <v/>
      </c>
      <c r="U276" s="69" t="str">
        <f ca="1"/>
        <v/>
      </c>
      <c r="V276" s="61"/>
      <c r="W276" s="133">
        <v>1</v>
      </c>
      <c r="X276" t="b">
        <f t="shared" si="4"/>
        <v>0</v>
      </c>
    </row>
    <row r="277" spans="1:24" x14ac:dyDescent="0.4">
      <c r="A277" s="5">
        <v>267</v>
      </c>
      <c r="B277" s="5">
        <v>404896644</v>
      </c>
      <c r="C277" s="6" t="s">
        <v>1995</v>
      </c>
      <c r="D277" s="5">
        <v>3</v>
      </c>
      <c r="E277" s="6" t="s">
        <v>1160</v>
      </c>
      <c r="F277" s="7">
        <v>11</v>
      </c>
      <c r="G277" s="6" t="s">
        <v>1183</v>
      </c>
      <c r="H277" s="6" t="s">
        <v>1365</v>
      </c>
      <c r="I277" s="115" t="s">
        <v>1097</v>
      </c>
      <c r="J277" s="115"/>
      <c r="K277" s="124" t="str">
        <f ca="1"/>
        <v/>
      </c>
      <c r="L277" s="77" t="str">
        <f ca="1"/>
        <v>1.1</v>
      </c>
      <c r="M277" s="68" t="str">
        <f ca="1"/>
        <v>General hospitals</v>
      </c>
      <c r="N277" s="74" t="str">
        <f ca="1"/>
        <v>1.1.1</v>
      </c>
      <c r="O277" s="69" t="str">
        <f ca="1"/>
        <v>General inpatient curative care</v>
      </c>
      <c r="P277" s="86" t="str">
        <f ca="1"/>
        <v>13</v>
      </c>
      <c r="Q277" s="87" t="str">
        <f ca="1"/>
        <v>General population</v>
      </c>
      <c r="R277" s="81" t="str">
        <f ca="1"/>
        <v>nec</v>
      </c>
      <c r="S277" s="87" t="str">
        <f ca="1"/>
        <v>Other and unspecified age (n.e.c.)</v>
      </c>
      <c r="T277" s="69" t="str">
        <f ca="1"/>
        <v>nec</v>
      </c>
      <c r="U277" s="69" t="str">
        <f ca="1"/>
        <v>Other and unspecified gender (n.e.c.)</v>
      </c>
      <c r="V277" s="61"/>
      <c r="W277" s="133">
        <v>1</v>
      </c>
      <c r="X277" t="b">
        <f t="shared" si="4"/>
        <v>1</v>
      </c>
    </row>
    <row r="278" spans="1:24" x14ac:dyDescent="0.4">
      <c r="A278" s="5">
        <v>268</v>
      </c>
      <c r="B278" s="5">
        <v>404905723</v>
      </c>
      <c r="C278" s="6" t="s">
        <v>694</v>
      </c>
      <c r="D278" s="5">
        <v>3</v>
      </c>
      <c r="E278" s="6" t="s">
        <v>1160</v>
      </c>
      <c r="F278" s="7">
        <v>17</v>
      </c>
      <c r="G278" s="6" t="s">
        <v>1246</v>
      </c>
      <c r="H278" s="6" t="s">
        <v>2001</v>
      </c>
      <c r="I278" s="115"/>
      <c r="J278" s="115"/>
      <c r="K278" s="124" t="str">
        <f ca="1"/>
        <v/>
      </c>
      <c r="L278" s="77" t="str">
        <f ca="1"/>
        <v/>
      </c>
      <c r="M278" s="68" t="str">
        <f ca="1"/>
        <v/>
      </c>
      <c r="N278" s="74" t="str">
        <f ca="1"/>
        <v/>
      </c>
      <c r="O278" s="69" t="str">
        <f ca="1"/>
        <v/>
      </c>
      <c r="P278" s="86" t="str">
        <f ca="1"/>
        <v/>
      </c>
      <c r="Q278" s="87" t="str">
        <f ca="1"/>
        <v/>
      </c>
      <c r="R278" s="81" t="str">
        <f ca="1"/>
        <v/>
      </c>
      <c r="S278" s="87" t="str">
        <f ca="1"/>
        <v/>
      </c>
      <c r="T278" s="69" t="str">
        <f ca="1"/>
        <v/>
      </c>
      <c r="U278" s="69" t="str">
        <f ca="1"/>
        <v/>
      </c>
      <c r="V278" s="61"/>
      <c r="W278" s="133">
        <v>1</v>
      </c>
      <c r="X278" t="b">
        <f t="shared" si="4"/>
        <v>0</v>
      </c>
    </row>
    <row r="279" spans="1:24" x14ac:dyDescent="0.4">
      <c r="A279" s="5">
        <v>269</v>
      </c>
      <c r="B279" s="5">
        <v>404905821</v>
      </c>
      <c r="C279" s="6" t="s">
        <v>696</v>
      </c>
      <c r="D279" s="5">
        <v>3</v>
      </c>
      <c r="E279" s="6" t="s">
        <v>1160</v>
      </c>
      <c r="F279" s="7">
        <v>11</v>
      </c>
      <c r="G279" s="6" t="s">
        <v>1183</v>
      </c>
      <c r="H279" s="6" t="s">
        <v>1262</v>
      </c>
      <c r="I279" s="115"/>
      <c r="J279" s="115"/>
      <c r="K279" s="124" t="str">
        <f ca="1"/>
        <v/>
      </c>
      <c r="L279" s="77" t="str">
        <f ca="1"/>
        <v/>
      </c>
      <c r="M279" s="68" t="str">
        <f ca="1"/>
        <v/>
      </c>
      <c r="N279" s="74" t="str">
        <f ca="1"/>
        <v/>
      </c>
      <c r="O279" s="69" t="str">
        <f ca="1"/>
        <v/>
      </c>
      <c r="P279" s="86" t="str">
        <f ca="1"/>
        <v/>
      </c>
      <c r="Q279" s="87" t="str">
        <f ca="1"/>
        <v/>
      </c>
      <c r="R279" s="81" t="str">
        <f ca="1"/>
        <v/>
      </c>
      <c r="S279" s="87" t="str">
        <f ca="1"/>
        <v/>
      </c>
      <c r="T279" s="69" t="str">
        <f ca="1"/>
        <v/>
      </c>
      <c r="U279" s="69" t="str">
        <f ca="1"/>
        <v/>
      </c>
      <c r="V279" s="61"/>
      <c r="W279" s="133">
        <v>1</v>
      </c>
      <c r="X279" t="b">
        <f t="shared" si="4"/>
        <v>0</v>
      </c>
    </row>
    <row r="280" spans="1:24" x14ac:dyDescent="0.4">
      <c r="A280" s="5">
        <v>270</v>
      </c>
      <c r="B280" s="5">
        <v>404907133</v>
      </c>
      <c r="C280" s="6" t="s">
        <v>5925</v>
      </c>
      <c r="D280" s="5">
        <v>3</v>
      </c>
      <c r="E280" s="6" t="s">
        <v>1160</v>
      </c>
      <c r="F280" s="7">
        <v>19</v>
      </c>
      <c r="G280" s="6" t="s">
        <v>1228</v>
      </c>
      <c r="H280" s="6" t="s">
        <v>2002</v>
      </c>
      <c r="I280" s="115"/>
      <c r="J280" s="115"/>
      <c r="K280" s="124" t="str">
        <f ca="1"/>
        <v/>
      </c>
      <c r="L280" s="77" t="str">
        <f ca="1"/>
        <v/>
      </c>
      <c r="M280" s="68" t="str">
        <f ca="1"/>
        <v/>
      </c>
      <c r="N280" s="74" t="str">
        <f ca="1"/>
        <v/>
      </c>
      <c r="O280" s="69" t="str">
        <f ca="1"/>
        <v/>
      </c>
      <c r="P280" s="86" t="str">
        <f ca="1"/>
        <v/>
      </c>
      <c r="Q280" s="87" t="str">
        <f ca="1"/>
        <v/>
      </c>
      <c r="R280" s="81" t="str">
        <f ca="1"/>
        <v/>
      </c>
      <c r="S280" s="87" t="str">
        <f ca="1"/>
        <v/>
      </c>
      <c r="T280" s="69" t="str">
        <f ca="1"/>
        <v/>
      </c>
      <c r="U280" s="69" t="str">
        <f ca="1"/>
        <v/>
      </c>
      <c r="V280" s="61"/>
      <c r="W280" s="133">
        <v>1</v>
      </c>
      <c r="X280" t="b">
        <f t="shared" si="4"/>
        <v>0</v>
      </c>
    </row>
    <row r="281" spans="1:24" x14ac:dyDescent="0.4">
      <c r="A281" s="5">
        <v>273</v>
      </c>
      <c r="B281" s="5">
        <v>404907730</v>
      </c>
      <c r="C281" s="6" t="s">
        <v>701</v>
      </c>
      <c r="D281" s="5">
        <v>9</v>
      </c>
      <c r="E281" s="6" t="s">
        <v>1591</v>
      </c>
      <c r="F281" s="7">
        <v>61</v>
      </c>
      <c r="G281" s="6" t="s">
        <v>1655</v>
      </c>
      <c r="H281" s="6" t="s">
        <v>2021</v>
      </c>
      <c r="I281" s="115" t="s">
        <v>1054</v>
      </c>
      <c r="J281" s="115"/>
      <c r="K281" s="124" t="str">
        <f ca="1"/>
        <v/>
      </c>
      <c r="L281" s="77" t="str">
        <f ca="1"/>
        <v>1.1</v>
      </c>
      <c r="M281" s="68" t="str">
        <f ca="1"/>
        <v>General hospitals</v>
      </c>
      <c r="N281" s="74" t="str">
        <f ca="1"/>
        <v>1.1.1</v>
      </c>
      <c r="O281" s="69" t="str">
        <f ca="1"/>
        <v>General inpatient curative care</v>
      </c>
      <c r="P281" s="86" t="str">
        <f ca="1"/>
        <v>13</v>
      </c>
      <c r="Q281" s="87" t="str">
        <f ca="1"/>
        <v>General population</v>
      </c>
      <c r="R281" s="81" t="str">
        <f ca="1"/>
        <v>nec</v>
      </c>
      <c r="S281" s="87" t="str">
        <f ca="1"/>
        <v>Other and unspecified age (n.e.c.)</v>
      </c>
      <c r="T281" s="69" t="str">
        <f ca="1"/>
        <v>nec</v>
      </c>
      <c r="U281" s="69" t="str">
        <f ca="1"/>
        <v>Other and unspecified gender (n.e.c.)</v>
      </c>
      <c r="V281" s="61"/>
      <c r="W281" s="133">
        <v>16</v>
      </c>
      <c r="X281" t="b">
        <f t="shared" si="4"/>
        <v>1</v>
      </c>
    </row>
    <row r="282" spans="1:24" x14ac:dyDescent="0.4">
      <c r="A282" s="5">
        <v>280</v>
      </c>
      <c r="B282" s="5">
        <v>404907730</v>
      </c>
      <c r="C282" s="6" t="s">
        <v>701</v>
      </c>
      <c r="D282" s="5">
        <v>10</v>
      </c>
      <c r="E282" s="6" t="s">
        <v>1196</v>
      </c>
      <c r="F282" s="7">
        <v>67</v>
      </c>
      <c r="G282" s="6" t="s">
        <v>1197</v>
      </c>
      <c r="H282" s="6" t="s">
        <v>2026</v>
      </c>
      <c r="I282" s="115" t="s">
        <v>1054</v>
      </c>
      <c r="J282" s="115"/>
      <c r="K282" s="124" t="str">
        <f ca="1"/>
        <v/>
      </c>
      <c r="L282" s="77" t="str">
        <f ca="1"/>
        <v>1.1</v>
      </c>
      <c r="M282" s="68" t="str">
        <f ca="1"/>
        <v>General hospitals</v>
      </c>
      <c r="N282" s="74" t="str">
        <f ca="1"/>
        <v>1.1.1</v>
      </c>
      <c r="O282" s="69" t="str">
        <f ca="1"/>
        <v>General inpatient curative care</v>
      </c>
      <c r="P282" s="86" t="str">
        <f ca="1"/>
        <v>13</v>
      </c>
      <c r="Q282" s="87" t="str">
        <f ca="1"/>
        <v>General population</v>
      </c>
      <c r="R282" s="81" t="str">
        <f ca="1"/>
        <v>nec</v>
      </c>
      <c r="S282" s="87" t="str">
        <f ca="1"/>
        <v>Other and unspecified age (n.e.c.)</v>
      </c>
      <c r="T282" s="69" t="str">
        <f ca="1"/>
        <v>nec</v>
      </c>
      <c r="U282" s="69" t="str">
        <f ca="1"/>
        <v>Other and unspecified gender (n.e.c.)</v>
      </c>
      <c r="V282" s="61"/>
      <c r="W282" s="133">
        <v>16</v>
      </c>
      <c r="X282" t="b">
        <f t="shared" si="4"/>
        <v>1</v>
      </c>
    </row>
    <row r="283" spans="1:24" x14ac:dyDescent="0.4">
      <c r="A283" s="5">
        <v>274</v>
      </c>
      <c r="B283" s="5">
        <v>404907730</v>
      </c>
      <c r="C283" s="6" t="s">
        <v>701</v>
      </c>
      <c r="D283" s="5">
        <v>10</v>
      </c>
      <c r="E283" s="6" t="s">
        <v>1196</v>
      </c>
      <c r="F283" s="7">
        <v>64</v>
      </c>
      <c r="G283" s="6" t="s">
        <v>1603</v>
      </c>
      <c r="H283" s="6" t="s">
        <v>2024</v>
      </c>
      <c r="I283" s="115" t="s">
        <v>1054</v>
      </c>
      <c r="J283" s="115"/>
      <c r="K283" s="124" t="str">
        <f ca="1"/>
        <v/>
      </c>
      <c r="L283" s="77" t="str">
        <f ca="1"/>
        <v>1.1</v>
      </c>
      <c r="M283" s="68" t="str">
        <f ca="1"/>
        <v>General hospitals</v>
      </c>
      <c r="N283" s="74" t="str">
        <f ca="1"/>
        <v>1.1.1</v>
      </c>
      <c r="O283" s="69" t="str">
        <f ca="1"/>
        <v>General inpatient curative care</v>
      </c>
      <c r="P283" s="86" t="str">
        <f ca="1"/>
        <v>13</v>
      </c>
      <c r="Q283" s="87" t="str">
        <f ca="1"/>
        <v>General population</v>
      </c>
      <c r="R283" s="81" t="str">
        <f ca="1"/>
        <v>nec</v>
      </c>
      <c r="S283" s="87" t="str">
        <f ca="1"/>
        <v>Other and unspecified age (n.e.c.)</v>
      </c>
      <c r="T283" s="69" t="str">
        <f ca="1"/>
        <v>nec</v>
      </c>
      <c r="U283" s="69" t="str">
        <f ca="1"/>
        <v>Other and unspecified gender (n.e.c.)</v>
      </c>
      <c r="V283" s="61"/>
      <c r="W283" s="133">
        <v>16</v>
      </c>
      <c r="X283" t="b">
        <f t="shared" si="4"/>
        <v>1</v>
      </c>
    </row>
    <row r="284" spans="1:24" x14ac:dyDescent="0.4">
      <c r="A284" s="5">
        <v>279</v>
      </c>
      <c r="B284" s="5">
        <v>404907730</v>
      </c>
      <c r="C284" s="6" t="s">
        <v>701</v>
      </c>
      <c r="D284" s="5">
        <v>10</v>
      </c>
      <c r="E284" s="6" t="s">
        <v>1196</v>
      </c>
      <c r="F284" s="7">
        <v>67</v>
      </c>
      <c r="G284" s="6" t="s">
        <v>1197</v>
      </c>
      <c r="H284" s="6" t="s">
        <v>2025</v>
      </c>
      <c r="I284" s="115" t="s">
        <v>1054</v>
      </c>
      <c r="J284" s="115"/>
      <c r="K284" s="124" t="str">
        <f ca="1"/>
        <v/>
      </c>
      <c r="L284" s="77" t="str">
        <f ca="1"/>
        <v>1.1</v>
      </c>
      <c r="M284" s="68" t="str">
        <f ca="1"/>
        <v>General hospitals</v>
      </c>
      <c r="N284" s="74" t="str">
        <f ca="1"/>
        <v>1.1.1</v>
      </c>
      <c r="O284" s="69" t="str">
        <f ca="1"/>
        <v>General inpatient curative care</v>
      </c>
      <c r="P284" s="86" t="str">
        <f ca="1"/>
        <v>13</v>
      </c>
      <c r="Q284" s="87" t="str">
        <f ca="1"/>
        <v>General population</v>
      </c>
      <c r="R284" s="81" t="str">
        <f ca="1"/>
        <v>nec</v>
      </c>
      <c r="S284" s="87" t="str">
        <f ca="1"/>
        <v>Other and unspecified age (n.e.c.)</v>
      </c>
      <c r="T284" s="69" t="str">
        <f ca="1"/>
        <v>nec</v>
      </c>
      <c r="U284" s="69" t="str">
        <f ca="1"/>
        <v>Other and unspecified gender (n.e.c.)</v>
      </c>
      <c r="V284" s="61"/>
      <c r="W284" s="133">
        <v>16</v>
      </c>
      <c r="X284" t="b">
        <f t="shared" si="4"/>
        <v>1</v>
      </c>
    </row>
    <row r="285" spans="1:24" x14ac:dyDescent="0.4">
      <c r="A285" s="5">
        <v>286</v>
      </c>
      <c r="B285" s="5">
        <v>404907730</v>
      </c>
      <c r="C285" s="6" t="s">
        <v>701</v>
      </c>
      <c r="D285" s="5">
        <v>4</v>
      </c>
      <c r="E285" s="6" t="s">
        <v>1452</v>
      </c>
      <c r="F285" s="7">
        <v>31</v>
      </c>
      <c r="G285" s="6" t="s">
        <v>1890</v>
      </c>
      <c r="H285" s="6" t="s">
        <v>2012</v>
      </c>
      <c r="I285" s="115" t="s">
        <v>1054</v>
      </c>
      <c r="J285" s="115"/>
      <c r="K285" s="124" t="str">
        <f ca="1"/>
        <v/>
      </c>
      <c r="L285" s="77" t="str">
        <f ca="1"/>
        <v>1.1</v>
      </c>
      <c r="M285" s="68" t="str">
        <f ca="1"/>
        <v>General hospitals</v>
      </c>
      <c r="N285" s="74" t="str">
        <f ca="1"/>
        <v>1.1.1</v>
      </c>
      <c r="O285" s="69" t="str">
        <f ca="1"/>
        <v>General inpatient curative care</v>
      </c>
      <c r="P285" s="86" t="str">
        <f ca="1"/>
        <v>13</v>
      </c>
      <c r="Q285" s="87" t="str">
        <f ca="1"/>
        <v>General population</v>
      </c>
      <c r="R285" s="81" t="str">
        <f ca="1"/>
        <v>nec</v>
      </c>
      <c r="S285" s="87" t="str">
        <f ca="1"/>
        <v>Other and unspecified age (n.e.c.)</v>
      </c>
      <c r="T285" s="69" t="str">
        <f ca="1"/>
        <v>nec</v>
      </c>
      <c r="U285" s="69" t="str">
        <f ca="1"/>
        <v>Other and unspecified gender (n.e.c.)</v>
      </c>
      <c r="V285" s="61"/>
      <c r="W285" s="133">
        <v>16</v>
      </c>
      <c r="X285" t="b">
        <f t="shared" si="4"/>
        <v>1</v>
      </c>
    </row>
    <row r="286" spans="1:24" x14ac:dyDescent="0.4">
      <c r="A286" s="5">
        <v>284</v>
      </c>
      <c r="B286" s="5">
        <v>404907730</v>
      </c>
      <c r="C286" s="6" t="s">
        <v>701</v>
      </c>
      <c r="D286" s="5">
        <v>4</v>
      </c>
      <c r="E286" s="6" t="s">
        <v>1452</v>
      </c>
      <c r="F286" s="7">
        <v>24</v>
      </c>
      <c r="G286" s="6" t="s">
        <v>1687</v>
      </c>
      <c r="H286" s="6" t="s">
        <v>2010</v>
      </c>
      <c r="I286" s="115" t="s">
        <v>1054</v>
      </c>
      <c r="J286" s="115"/>
      <c r="K286" s="124" t="str">
        <f ca="1"/>
        <v/>
      </c>
      <c r="L286" s="77" t="str">
        <f ca="1"/>
        <v>1.1</v>
      </c>
      <c r="M286" s="68" t="str">
        <f ca="1"/>
        <v>General hospitals</v>
      </c>
      <c r="N286" s="74" t="str">
        <f ca="1"/>
        <v>1.1.1</v>
      </c>
      <c r="O286" s="69" t="str">
        <f ca="1"/>
        <v>General inpatient curative care</v>
      </c>
      <c r="P286" s="86" t="str">
        <f ca="1"/>
        <v>13</v>
      </c>
      <c r="Q286" s="87" t="str">
        <f ca="1"/>
        <v>General population</v>
      </c>
      <c r="R286" s="81" t="str">
        <f ca="1"/>
        <v>nec</v>
      </c>
      <c r="S286" s="87" t="str">
        <f ca="1"/>
        <v>Other and unspecified age (n.e.c.)</v>
      </c>
      <c r="T286" s="69" t="str">
        <f ca="1"/>
        <v>nec</v>
      </c>
      <c r="U286" s="69" t="str">
        <f ca="1"/>
        <v>Other and unspecified gender (n.e.c.)</v>
      </c>
      <c r="V286" s="61"/>
      <c r="W286" s="133">
        <v>16</v>
      </c>
      <c r="X286" t="b">
        <f t="shared" si="4"/>
        <v>1</v>
      </c>
    </row>
    <row r="287" spans="1:24" x14ac:dyDescent="0.4">
      <c r="A287" s="5">
        <v>283</v>
      </c>
      <c r="B287" s="5">
        <v>404907730</v>
      </c>
      <c r="C287" s="6" t="s">
        <v>701</v>
      </c>
      <c r="D287" s="5">
        <v>4</v>
      </c>
      <c r="E287" s="6" t="s">
        <v>1452</v>
      </c>
      <c r="F287" s="7">
        <v>24</v>
      </c>
      <c r="G287" s="6" t="s">
        <v>1687</v>
      </c>
      <c r="H287" s="6" t="s">
        <v>2009</v>
      </c>
      <c r="I287" s="115" t="s">
        <v>1054</v>
      </c>
      <c r="J287" s="115"/>
      <c r="K287" s="124" t="str">
        <f ca="1"/>
        <v/>
      </c>
      <c r="L287" s="77" t="str">
        <f ca="1"/>
        <v>1.1</v>
      </c>
      <c r="M287" s="68" t="str">
        <f ca="1"/>
        <v>General hospitals</v>
      </c>
      <c r="N287" s="74" t="str">
        <f ca="1"/>
        <v>1.1.1</v>
      </c>
      <c r="O287" s="69" t="str">
        <f ca="1"/>
        <v>General inpatient curative care</v>
      </c>
      <c r="P287" s="86" t="str">
        <f ca="1"/>
        <v>13</v>
      </c>
      <c r="Q287" s="87" t="str">
        <f ca="1"/>
        <v>General population</v>
      </c>
      <c r="R287" s="81" t="str">
        <f ca="1"/>
        <v>nec</v>
      </c>
      <c r="S287" s="87" t="str">
        <f ca="1"/>
        <v>Other and unspecified age (n.e.c.)</v>
      </c>
      <c r="T287" s="69" t="str">
        <f ca="1"/>
        <v>nec</v>
      </c>
      <c r="U287" s="69" t="str">
        <f ca="1"/>
        <v>Other and unspecified gender (n.e.c.)</v>
      </c>
      <c r="V287" s="61"/>
      <c r="W287" s="133">
        <v>16</v>
      </c>
      <c r="X287" t="b">
        <f t="shared" si="4"/>
        <v>1</v>
      </c>
    </row>
    <row r="288" spans="1:24" x14ac:dyDescent="0.4">
      <c r="A288" s="5">
        <v>278</v>
      </c>
      <c r="B288" s="5">
        <v>404907730</v>
      </c>
      <c r="C288" s="6" t="s">
        <v>701</v>
      </c>
      <c r="D288" s="5">
        <v>4</v>
      </c>
      <c r="E288" s="6" t="s">
        <v>1452</v>
      </c>
      <c r="F288" s="7">
        <v>22</v>
      </c>
      <c r="G288" s="6" t="s">
        <v>1615</v>
      </c>
      <c r="H288" s="6" t="s">
        <v>2008</v>
      </c>
      <c r="I288" s="115" t="s">
        <v>1054</v>
      </c>
      <c r="J288" s="115"/>
      <c r="K288" s="124" t="str">
        <f ca="1"/>
        <v/>
      </c>
      <c r="L288" s="77" t="str">
        <f ca="1"/>
        <v>1.1</v>
      </c>
      <c r="M288" s="68" t="str">
        <f ca="1"/>
        <v>General hospitals</v>
      </c>
      <c r="N288" s="74" t="str">
        <f ca="1"/>
        <v>1.1.1</v>
      </c>
      <c r="O288" s="69" t="str">
        <f ca="1"/>
        <v>General inpatient curative care</v>
      </c>
      <c r="P288" s="86" t="str">
        <f ca="1"/>
        <v>13</v>
      </c>
      <c r="Q288" s="87" t="str">
        <f ca="1"/>
        <v>General population</v>
      </c>
      <c r="R288" s="81" t="str">
        <f ca="1"/>
        <v>nec</v>
      </c>
      <c r="S288" s="87" t="str">
        <f ca="1"/>
        <v>Other and unspecified age (n.e.c.)</v>
      </c>
      <c r="T288" s="69" t="str">
        <f ca="1"/>
        <v>nec</v>
      </c>
      <c r="U288" s="69" t="str">
        <f ca="1"/>
        <v>Other and unspecified gender (n.e.c.)</v>
      </c>
      <c r="V288" s="61"/>
      <c r="W288" s="133">
        <v>16</v>
      </c>
      <c r="X288" t="b">
        <f t="shared" si="4"/>
        <v>1</v>
      </c>
    </row>
    <row r="289" spans="1:24" x14ac:dyDescent="0.4">
      <c r="A289" s="5">
        <v>277</v>
      </c>
      <c r="B289" s="5">
        <v>404907730</v>
      </c>
      <c r="C289" s="6" t="s">
        <v>701</v>
      </c>
      <c r="D289" s="5">
        <v>4</v>
      </c>
      <c r="E289" s="6" t="s">
        <v>1452</v>
      </c>
      <c r="F289" s="7">
        <v>22</v>
      </c>
      <c r="G289" s="6" t="s">
        <v>1615</v>
      </c>
      <c r="H289" s="6" t="s">
        <v>2007</v>
      </c>
      <c r="I289" s="115" t="s">
        <v>1054</v>
      </c>
      <c r="J289" s="115"/>
      <c r="K289" s="124" t="str">
        <f ca="1"/>
        <v/>
      </c>
      <c r="L289" s="77" t="str">
        <f ca="1"/>
        <v>1.1</v>
      </c>
      <c r="M289" s="68" t="str">
        <f ca="1"/>
        <v>General hospitals</v>
      </c>
      <c r="N289" s="74" t="str">
        <f ca="1"/>
        <v>1.1.1</v>
      </c>
      <c r="O289" s="69" t="str">
        <f ca="1"/>
        <v>General inpatient curative care</v>
      </c>
      <c r="P289" s="86" t="str">
        <f ca="1"/>
        <v>13</v>
      </c>
      <c r="Q289" s="87" t="str">
        <f ca="1"/>
        <v>General population</v>
      </c>
      <c r="R289" s="81" t="str">
        <f ca="1"/>
        <v>nec</v>
      </c>
      <c r="S289" s="87" t="str">
        <f ca="1"/>
        <v>Other and unspecified age (n.e.c.)</v>
      </c>
      <c r="T289" s="69" t="str">
        <f ca="1"/>
        <v>nec</v>
      </c>
      <c r="U289" s="69" t="str">
        <f ca="1"/>
        <v>Other and unspecified gender (n.e.c.)</v>
      </c>
      <c r="V289" s="61"/>
      <c r="W289" s="133">
        <v>16</v>
      </c>
      <c r="X289" t="b">
        <f t="shared" si="4"/>
        <v>1</v>
      </c>
    </row>
    <row r="290" spans="1:24" x14ac:dyDescent="0.4">
      <c r="A290" s="5">
        <v>271</v>
      </c>
      <c r="B290" s="64">
        <v>404907730</v>
      </c>
      <c r="C290" s="65" t="s">
        <v>700</v>
      </c>
      <c r="D290" s="5">
        <v>4</v>
      </c>
      <c r="E290" s="6" t="s">
        <v>1452</v>
      </c>
      <c r="F290" s="7">
        <v>21</v>
      </c>
      <c r="G290" s="6" t="s">
        <v>2003</v>
      </c>
      <c r="H290" s="6" t="s">
        <v>2004</v>
      </c>
      <c r="I290" s="115" t="s">
        <v>1054</v>
      </c>
      <c r="J290" s="115"/>
      <c r="K290" s="124" t="str">
        <f ca="1"/>
        <v/>
      </c>
      <c r="L290" s="77" t="str">
        <f ca="1"/>
        <v>1.1</v>
      </c>
      <c r="M290" s="68" t="str">
        <f ca="1"/>
        <v>General hospitals</v>
      </c>
      <c r="N290" s="74" t="str">
        <f ca="1"/>
        <v>1.1.1</v>
      </c>
      <c r="O290" s="69" t="str">
        <f ca="1"/>
        <v>General inpatient curative care</v>
      </c>
      <c r="P290" s="86" t="str">
        <f ca="1"/>
        <v>13</v>
      </c>
      <c r="Q290" s="87" t="str">
        <f ca="1"/>
        <v>General population</v>
      </c>
      <c r="R290" s="81" t="str">
        <f ca="1"/>
        <v>nec</v>
      </c>
      <c r="S290" s="87" t="str">
        <f ca="1"/>
        <v>Other and unspecified age (n.e.c.)</v>
      </c>
      <c r="T290" s="69" t="str">
        <f ca="1"/>
        <v>nec</v>
      </c>
      <c r="U290" s="69" t="str">
        <f ca="1"/>
        <v>Other and unspecified gender (n.e.c.)</v>
      </c>
      <c r="V290" s="61"/>
      <c r="W290" s="133">
        <v>16</v>
      </c>
      <c r="X290" t="b">
        <f t="shared" si="4"/>
        <v>1</v>
      </c>
    </row>
    <row r="291" spans="1:24" x14ac:dyDescent="0.4">
      <c r="A291" s="5">
        <v>285</v>
      </c>
      <c r="B291" s="5">
        <v>404907730</v>
      </c>
      <c r="C291" s="6" t="s">
        <v>701</v>
      </c>
      <c r="D291" s="5">
        <v>4</v>
      </c>
      <c r="E291" s="6" t="s">
        <v>1452</v>
      </c>
      <c r="F291" s="7">
        <v>29</v>
      </c>
      <c r="G291" s="6" t="s">
        <v>1532</v>
      </c>
      <c r="H291" s="6" t="s">
        <v>2011</v>
      </c>
      <c r="I291" s="115" t="s">
        <v>1054</v>
      </c>
      <c r="J291" s="115"/>
      <c r="K291" s="124" t="str">
        <f ca="1"/>
        <v/>
      </c>
      <c r="L291" s="77" t="str">
        <f ca="1"/>
        <v>1.1</v>
      </c>
      <c r="M291" s="68" t="str">
        <f ca="1"/>
        <v>General hospitals</v>
      </c>
      <c r="N291" s="74" t="str">
        <f ca="1"/>
        <v>1.1.1</v>
      </c>
      <c r="O291" s="69" t="str">
        <f ca="1"/>
        <v>General inpatient curative care</v>
      </c>
      <c r="P291" s="86" t="str">
        <f ca="1"/>
        <v>13</v>
      </c>
      <c r="Q291" s="87" t="str">
        <f ca="1"/>
        <v>General population</v>
      </c>
      <c r="R291" s="81" t="str">
        <f ca="1"/>
        <v>nec</v>
      </c>
      <c r="S291" s="87" t="str">
        <f ca="1"/>
        <v>Other and unspecified age (n.e.c.)</v>
      </c>
      <c r="T291" s="69" t="str">
        <f ca="1"/>
        <v>nec</v>
      </c>
      <c r="U291" s="69" t="str">
        <f ca="1"/>
        <v>Other and unspecified gender (n.e.c.)</v>
      </c>
      <c r="V291" s="61"/>
      <c r="W291" s="133">
        <v>16</v>
      </c>
      <c r="X291" t="b">
        <f t="shared" si="4"/>
        <v>1</v>
      </c>
    </row>
    <row r="292" spans="1:24" x14ac:dyDescent="0.4">
      <c r="A292" s="5">
        <v>281</v>
      </c>
      <c r="B292" s="5">
        <v>404907730</v>
      </c>
      <c r="C292" s="6" t="s">
        <v>701</v>
      </c>
      <c r="D292" s="5">
        <v>6</v>
      </c>
      <c r="E292" s="6" t="s">
        <v>1587</v>
      </c>
      <c r="F292" s="7">
        <v>42</v>
      </c>
      <c r="G292" s="6" t="s">
        <v>1646</v>
      </c>
      <c r="H292" s="6" t="s">
        <v>2019</v>
      </c>
      <c r="I292" s="115" t="s">
        <v>1054</v>
      </c>
      <c r="J292" s="115"/>
      <c r="K292" s="124" t="str">
        <f ca="1"/>
        <v/>
      </c>
      <c r="L292" s="77" t="str">
        <f ca="1"/>
        <v>1.1</v>
      </c>
      <c r="M292" s="68" t="str">
        <f ca="1"/>
        <v>General hospitals</v>
      </c>
      <c r="N292" s="74" t="str">
        <f ca="1"/>
        <v>1.1.1</v>
      </c>
      <c r="O292" s="69" t="str">
        <f ca="1"/>
        <v>General inpatient curative care</v>
      </c>
      <c r="P292" s="86" t="str">
        <f ca="1"/>
        <v>13</v>
      </c>
      <c r="Q292" s="87" t="str">
        <f ca="1"/>
        <v>General population</v>
      </c>
      <c r="R292" s="81" t="str">
        <f ca="1"/>
        <v>nec</v>
      </c>
      <c r="S292" s="87" t="str">
        <f ca="1"/>
        <v>Other and unspecified age (n.e.c.)</v>
      </c>
      <c r="T292" s="69" t="str">
        <f ca="1"/>
        <v>nec</v>
      </c>
      <c r="U292" s="69" t="str">
        <f ca="1"/>
        <v>Other and unspecified gender (n.e.c.)</v>
      </c>
      <c r="V292" s="61"/>
      <c r="W292" s="133">
        <v>16</v>
      </c>
      <c r="X292" t="b">
        <f t="shared" si="4"/>
        <v>1</v>
      </c>
    </row>
    <row r="293" spans="1:24" x14ac:dyDescent="0.4">
      <c r="A293" s="5">
        <v>275</v>
      </c>
      <c r="B293" s="5">
        <v>404907730</v>
      </c>
      <c r="C293" s="6" t="s">
        <v>701</v>
      </c>
      <c r="D293" s="5">
        <v>5</v>
      </c>
      <c r="E293" s="6" t="s">
        <v>1367</v>
      </c>
      <c r="F293" s="7">
        <v>33</v>
      </c>
      <c r="G293" s="6" t="s">
        <v>1607</v>
      </c>
      <c r="H293" s="6" t="s">
        <v>2015</v>
      </c>
      <c r="I293" s="115" t="s">
        <v>1054</v>
      </c>
      <c r="J293" s="115"/>
      <c r="K293" s="124" t="str">
        <f ca="1"/>
        <v/>
      </c>
      <c r="L293" s="77" t="str">
        <f ca="1"/>
        <v>1.1</v>
      </c>
      <c r="M293" s="68" t="str">
        <f ca="1"/>
        <v>General hospitals</v>
      </c>
      <c r="N293" s="74" t="str">
        <f ca="1"/>
        <v>1.1.1</v>
      </c>
      <c r="O293" s="69" t="str">
        <f ca="1"/>
        <v>General inpatient curative care</v>
      </c>
      <c r="P293" s="86" t="str">
        <f ca="1"/>
        <v>13</v>
      </c>
      <c r="Q293" s="87" t="str">
        <f ca="1"/>
        <v>General population</v>
      </c>
      <c r="R293" s="81" t="str">
        <f ca="1"/>
        <v>nec</v>
      </c>
      <c r="S293" s="87" t="str">
        <f ca="1"/>
        <v>Other and unspecified age (n.e.c.)</v>
      </c>
      <c r="T293" s="69" t="str">
        <f ca="1"/>
        <v>nec</v>
      </c>
      <c r="U293" s="69" t="str">
        <f ca="1"/>
        <v>Other and unspecified gender (n.e.c.)</v>
      </c>
      <c r="V293" s="61"/>
      <c r="W293" s="133">
        <v>16</v>
      </c>
      <c r="X293" t="b">
        <f t="shared" si="4"/>
        <v>1</v>
      </c>
    </row>
    <row r="294" spans="1:24" x14ac:dyDescent="0.4">
      <c r="A294" s="5">
        <v>276</v>
      </c>
      <c r="B294" s="5">
        <v>404907730</v>
      </c>
      <c r="C294" s="6" t="s">
        <v>701</v>
      </c>
      <c r="D294" s="5">
        <v>6</v>
      </c>
      <c r="E294" s="6" t="s">
        <v>1587</v>
      </c>
      <c r="F294" s="7">
        <v>40</v>
      </c>
      <c r="G294" s="6" t="s">
        <v>2017</v>
      </c>
      <c r="H294" s="6" t="s">
        <v>2018</v>
      </c>
      <c r="I294" s="115" t="s">
        <v>1054</v>
      </c>
      <c r="J294" s="115"/>
      <c r="K294" s="124" t="str">
        <f ca="1"/>
        <v/>
      </c>
      <c r="L294" s="77" t="str">
        <f ca="1"/>
        <v>1.1</v>
      </c>
      <c r="M294" s="68" t="str">
        <f ca="1"/>
        <v>General hospitals</v>
      </c>
      <c r="N294" s="74" t="str">
        <f ca="1"/>
        <v>1.1.1</v>
      </c>
      <c r="O294" s="69" t="str">
        <f ca="1"/>
        <v>General inpatient curative care</v>
      </c>
      <c r="P294" s="86" t="str">
        <f ca="1"/>
        <v>13</v>
      </c>
      <c r="Q294" s="87" t="str">
        <f ca="1"/>
        <v>General population</v>
      </c>
      <c r="R294" s="81" t="str">
        <f ca="1"/>
        <v>nec</v>
      </c>
      <c r="S294" s="87" t="str">
        <f ca="1"/>
        <v>Other and unspecified age (n.e.c.)</v>
      </c>
      <c r="T294" s="69" t="str">
        <f ca="1"/>
        <v>nec</v>
      </c>
      <c r="U294" s="69" t="str">
        <f ca="1"/>
        <v>Other and unspecified gender (n.e.c.)</v>
      </c>
      <c r="V294" s="61"/>
      <c r="W294" s="133">
        <v>16</v>
      </c>
      <c r="X294" t="b">
        <f t="shared" si="4"/>
        <v>1</v>
      </c>
    </row>
    <row r="295" spans="1:24" x14ac:dyDescent="0.4">
      <c r="A295" s="5">
        <v>282</v>
      </c>
      <c r="B295" s="5">
        <v>404907730</v>
      </c>
      <c r="C295" s="6" t="s">
        <v>701</v>
      </c>
      <c r="D295" s="5">
        <v>5</v>
      </c>
      <c r="E295" s="6" t="s">
        <v>1367</v>
      </c>
      <c r="F295" s="7">
        <v>37</v>
      </c>
      <c r="G295" s="6" t="s">
        <v>1997</v>
      </c>
      <c r="H295" s="6" t="s">
        <v>2016</v>
      </c>
      <c r="I295" s="115" t="s">
        <v>1054</v>
      </c>
      <c r="J295" s="115"/>
      <c r="K295" s="124" t="str">
        <f ca="1"/>
        <v/>
      </c>
      <c r="L295" s="77" t="str">
        <f ca="1"/>
        <v>1.1</v>
      </c>
      <c r="M295" s="68" t="str">
        <f ca="1"/>
        <v>General hospitals</v>
      </c>
      <c r="N295" s="74" t="str">
        <f ca="1"/>
        <v>1.1.1</v>
      </c>
      <c r="O295" s="69" t="str">
        <f ca="1"/>
        <v>General inpatient curative care</v>
      </c>
      <c r="P295" s="86" t="str">
        <f ca="1"/>
        <v>13</v>
      </c>
      <c r="Q295" s="87" t="str">
        <f ca="1"/>
        <v>General population</v>
      </c>
      <c r="R295" s="81" t="str">
        <f ca="1"/>
        <v>nec</v>
      </c>
      <c r="S295" s="87" t="str">
        <f ca="1"/>
        <v>Other and unspecified age (n.e.c.)</v>
      </c>
      <c r="T295" s="69" t="str">
        <f ca="1"/>
        <v>nec</v>
      </c>
      <c r="U295" s="69" t="str">
        <f ca="1"/>
        <v>Other and unspecified gender (n.e.c.)</v>
      </c>
      <c r="V295" s="61"/>
      <c r="W295" s="133">
        <v>16</v>
      </c>
      <c r="X295" t="b">
        <f t="shared" si="4"/>
        <v>1</v>
      </c>
    </row>
    <row r="296" spans="1:24" x14ac:dyDescent="0.4">
      <c r="A296" s="5">
        <v>272</v>
      </c>
      <c r="B296" s="5">
        <v>404907730</v>
      </c>
      <c r="C296" s="6" t="s">
        <v>701</v>
      </c>
      <c r="D296" s="5">
        <v>4</v>
      </c>
      <c r="E296" s="6" t="s">
        <v>1452</v>
      </c>
      <c r="F296" s="7">
        <v>20</v>
      </c>
      <c r="G296" s="6" t="s">
        <v>2005</v>
      </c>
      <c r="H296" s="6" t="s">
        <v>2006</v>
      </c>
      <c r="I296" s="115" t="s">
        <v>1054</v>
      </c>
      <c r="J296" s="115"/>
      <c r="K296" s="124" t="str">
        <f ca="1"/>
        <v/>
      </c>
      <c r="L296" s="77" t="str">
        <f ca="1"/>
        <v>1.1</v>
      </c>
      <c r="M296" s="68" t="str">
        <f ca="1"/>
        <v>General hospitals</v>
      </c>
      <c r="N296" s="74" t="str">
        <f ca="1"/>
        <v>1.1.1</v>
      </c>
      <c r="O296" s="69" t="str">
        <f ca="1"/>
        <v>General inpatient curative care</v>
      </c>
      <c r="P296" s="86" t="str">
        <f ca="1"/>
        <v>13</v>
      </c>
      <c r="Q296" s="87" t="str">
        <f ca="1"/>
        <v>General population</v>
      </c>
      <c r="R296" s="81" t="str">
        <f ca="1"/>
        <v>nec</v>
      </c>
      <c r="S296" s="87" t="str">
        <f ca="1"/>
        <v>Other and unspecified age (n.e.c.)</v>
      </c>
      <c r="T296" s="69" t="str">
        <f ca="1"/>
        <v>nec</v>
      </c>
      <c r="U296" s="69" t="str">
        <f ca="1"/>
        <v>Other and unspecified gender (n.e.c.)</v>
      </c>
      <c r="V296" s="61"/>
      <c r="W296" s="133">
        <v>16</v>
      </c>
      <c r="X296" t="b">
        <f t="shared" si="4"/>
        <v>1</v>
      </c>
    </row>
    <row r="297" spans="1:24" x14ac:dyDescent="0.4">
      <c r="A297" s="5">
        <v>291</v>
      </c>
      <c r="B297" s="5">
        <v>404908043</v>
      </c>
      <c r="C297" s="6" t="s">
        <v>707</v>
      </c>
      <c r="D297" s="5">
        <v>2</v>
      </c>
      <c r="E297" s="6" t="s">
        <v>1639</v>
      </c>
      <c r="F297" s="7">
        <v>8</v>
      </c>
      <c r="G297" s="6" t="s">
        <v>1684</v>
      </c>
      <c r="H297" s="6" t="s">
        <v>2030</v>
      </c>
      <c r="I297" s="115"/>
      <c r="J297" s="115"/>
      <c r="K297" s="124" t="str">
        <f ca="1"/>
        <v/>
      </c>
      <c r="L297" s="77" t="str">
        <f ca="1"/>
        <v/>
      </c>
      <c r="M297" s="68" t="str">
        <f ca="1"/>
        <v/>
      </c>
      <c r="N297" s="74" t="str">
        <f ca="1"/>
        <v/>
      </c>
      <c r="O297" s="69" t="str">
        <f ca="1"/>
        <v/>
      </c>
      <c r="P297" s="86" t="str">
        <f ca="1"/>
        <v/>
      </c>
      <c r="Q297" s="87" t="str">
        <f ca="1"/>
        <v/>
      </c>
      <c r="R297" s="81" t="str">
        <f ca="1"/>
        <v/>
      </c>
      <c r="S297" s="87" t="str">
        <f ca="1"/>
        <v/>
      </c>
      <c r="T297" s="69" t="str">
        <f ca="1"/>
        <v/>
      </c>
      <c r="U297" s="69" t="str">
        <f ca="1"/>
        <v/>
      </c>
      <c r="V297" s="61"/>
      <c r="W297" s="133">
        <v>5</v>
      </c>
      <c r="X297" t="b">
        <f t="shared" si="4"/>
        <v>0</v>
      </c>
    </row>
    <row r="298" spans="1:24" x14ac:dyDescent="0.4">
      <c r="A298" s="5">
        <v>289</v>
      </c>
      <c r="B298" s="5">
        <v>404908043</v>
      </c>
      <c r="C298" s="6" t="s">
        <v>707</v>
      </c>
      <c r="D298" s="5">
        <v>11</v>
      </c>
      <c r="E298" s="6" t="s">
        <v>1372</v>
      </c>
      <c r="F298" s="7">
        <v>71</v>
      </c>
      <c r="G298" s="6" t="s">
        <v>1373</v>
      </c>
      <c r="H298" s="6" t="s">
        <v>2032</v>
      </c>
      <c r="I298" s="115"/>
      <c r="J298" s="115"/>
      <c r="K298" s="124" t="str">
        <f ca="1"/>
        <v/>
      </c>
      <c r="L298" s="77" t="str">
        <f ca="1"/>
        <v/>
      </c>
      <c r="M298" s="68" t="str">
        <f ca="1"/>
        <v/>
      </c>
      <c r="N298" s="74" t="str">
        <f ca="1"/>
        <v/>
      </c>
      <c r="O298" s="69" t="str">
        <f ca="1"/>
        <v/>
      </c>
      <c r="P298" s="86" t="str">
        <f ca="1"/>
        <v/>
      </c>
      <c r="Q298" s="87" t="str">
        <f ca="1"/>
        <v/>
      </c>
      <c r="R298" s="81" t="str">
        <f ca="1"/>
        <v/>
      </c>
      <c r="S298" s="87" t="str">
        <f ca="1"/>
        <v/>
      </c>
      <c r="T298" s="69" t="str">
        <f ca="1"/>
        <v/>
      </c>
      <c r="U298" s="69" t="str">
        <f ca="1"/>
        <v/>
      </c>
      <c r="V298" s="61"/>
      <c r="W298" s="133">
        <v>5</v>
      </c>
      <c r="X298" t="b">
        <f t="shared" si="4"/>
        <v>0</v>
      </c>
    </row>
    <row r="299" spans="1:24" x14ac:dyDescent="0.4">
      <c r="A299" s="5">
        <v>288</v>
      </c>
      <c r="B299" s="5">
        <v>404908043</v>
      </c>
      <c r="C299" s="6" t="s">
        <v>707</v>
      </c>
      <c r="D299" s="5">
        <v>3</v>
      </c>
      <c r="E299" s="6" t="s">
        <v>1160</v>
      </c>
      <c r="F299" s="7">
        <v>12</v>
      </c>
      <c r="G299" s="6" t="s">
        <v>1161</v>
      </c>
      <c r="H299" s="6" t="s">
        <v>2031</v>
      </c>
      <c r="I299" s="115"/>
      <c r="J299" s="115"/>
      <c r="K299" s="124" t="str">
        <f ca="1"/>
        <v/>
      </c>
      <c r="L299" s="77" t="str">
        <f ca="1"/>
        <v/>
      </c>
      <c r="M299" s="68" t="str">
        <f ca="1"/>
        <v/>
      </c>
      <c r="N299" s="74" t="str">
        <f ca="1"/>
        <v/>
      </c>
      <c r="O299" s="69" t="str">
        <f ca="1"/>
        <v/>
      </c>
      <c r="P299" s="86" t="str">
        <f ca="1"/>
        <v/>
      </c>
      <c r="Q299" s="87" t="str">
        <f ca="1"/>
        <v/>
      </c>
      <c r="R299" s="81" t="str">
        <f ca="1"/>
        <v/>
      </c>
      <c r="S299" s="87" t="str">
        <f ca="1"/>
        <v/>
      </c>
      <c r="T299" s="69" t="str">
        <f ca="1"/>
        <v/>
      </c>
      <c r="U299" s="69" t="str">
        <f ca="1"/>
        <v/>
      </c>
      <c r="V299" s="61"/>
      <c r="W299" s="133">
        <v>5</v>
      </c>
      <c r="X299" t="b">
        <f t="shared" si="4"/>
        <v>0</v>
      </c>
    </row>
    <row r="300" spans="1:24" x14ac:dyDescent="0.4">
      <c r="A300" s="5">
        <v>287</v>
      </c>
      <c r="B300" s="5">
        <v>404908043</v>
      </c>
      <c r="C300" s="6" t="s">
        <v>706</v>
      </c>
      <c r="D300" s="5">
        <v>2</v>
      </c>
      <c r="E300" s="6" t="s">
        <v>1639</v>
      </c>
      <c r="F300" s="7">
        <v>9</v>
      </c>
      <c r="G300" s="6" t="s">
        <v>1705</v>
      </c>
      <c r="H300" s="6" t="s">
        <v>2028</v>
      </c>
      <c r="I300" s="115"/>
      <c r="J300" s="115"/>
      <c r="K300" s="124" t="str">
        <f ca="1"/>
        <v/>
      </c>
      <c r="L300" s="77" t="str">
        <f ca="1"/>
        <v/>
      </c>
      <c r="M300" s="68" t="str">
        <f ca="1"/>
        <v/>
      </c>
      <c r="N300" s="74" t="str">
        <f ca="1"/>
        <v/>
      </c>
      <c r="O300" s="69" t="str">
        <f ca="1"/>
        <v/>
      </c>
      <c r="P300" s="86" t="str">
        <f ca="1"/>
        <v/>
      </c>
      <c r="Q300" s="87" t="str">
        <f ca="1"/>
        <v/>
      </c>
      <c r="R300" s="81" t="str">
        <f ca="1"/>
        <v/>
      </c>
      <c r="S300" s="87" t="str">
        <f ca="1"/>
        <v/>
      </c>
      <c r="T300" s="69" t="str">
        <f ca="1"/>
        <v/>
      </c>
      <c r="U300" s="69" t="str">
        <f ca="1"/>
        <v/>
      </c>
      <c r="V300" s="61"/>
      <c r="W300" s="133">
        <v>5</v>
      </c>
      <c r="X300" t="b">
        <f t="shared" si="4"/>
        <v>0</v>
      </c>
    </row>
    <row r="301" spans="1:24" x14ac:dyDescent="0.4">
      <c r="A301" s="5">
        <v>290</v>
      </c>
      <c r="B301" s="5">
        <v>404908043</v>
      </c>
      <c r="C301" s="6" t="s">
        <v>707</v>
      </c>
      <c r="D301" s="5">
        <v>2</v>
      </c>
      <c r="E301" s="6" t="s">
        <v>1639</v>
      </c>
      <c r="F301" s="7">
        <v>7</v>
      </c>
      <c r="G301" s="6" t="s">
        <v>1640</v>
      </c>
      <c r="H301" s="6" t="s">
        <v>2029</v>
      </c>
      <c r="I301" s="115"/>
      <c r="J301" s="115"/>
      <c r="K301" s="124" t="str">
        <f ca="1"/>
        <v/>
      </c>
      <c r="L301" s="77" t="str">
        <f ca="1"/>
        <v/>
      </c>
      <c r="M301" s="68" t="str">
        <f ca="1"/>
        <v/>
      </c>
      <c r="N301" s="74" t="str">
        <f ca="1"/>
        <v/>
      </c>
      <c r="O301" s="69" t="str">
        <f ca="1"/>
        <v/>
      </c>
      <c r="P301" s="86" t="str">
        <f ca="1"/>
        <v/>
      </c>
      <c r="Q301" s="87" t="str">
        <f ca="1"/>
        <v/>
      </c>
      <c r="R301" s="81" t="str">
        <f ca="1"/>
        <v/>
      </c>
      <c r="S301" s="87" t="str">
        <f ca="1"/>
        <v/>
      </c>
      <c r="T301" s="69" t="str">
        <f ca="1"/>
        <v/>
      </c>
      <c r="U301" s="69" t="str">
        <f ca="1"/>
        <v/>
      </c>
      <c r="V301" s="61"/>
      <c r="W301" s="133">
        <v>5</v>
      </c>
      <c r="X301" t="b">
        <f t="shared" si="4"/>
        <v>0</v>
      </c>
    </row>
    <row r="302" spans="1:24" x14ac:dyDescent="0.4">
      <c r="A302" s="5">
        <v>382</v>
      </c>
      <c r="B302" s="5">
        <v>404915268</v>
      </c>
      <c r="C302" s="6" t="s">
        <v>714</v>
      </c>
      <c r="D302" s="5">
        <v>3</v>
      </c>
      <c r="E302" s="6" t="s">
        <v>1160</v>
      </c>
      <c r="F302" s="7">
        <v>11</v>
      </c>
      <c r="G302" s="6" t="s">
        <v>1183</v>
      </c>
      <c r="H302" s="6" t="s">
        <v>2034</v>
      </c>
      <c r="I302" s="115"/>
      <c r="J302" s="115"/>
      <c r="K302" s="124" t="str">
        <f ca="1"/>
        <v/>
      </c>
      <c r="L302" s="77" t="str">
        <f ca="1"/>
        <v/>
      </c>
      <c r="M302" s="68" t="str">
        <f ca="1"/>
        <v/>
      </c>
      <c r="N302" s="74" t="str">
        <f ca="1"/>
        <v/>
      </c>
      <c r="O302" s="69" t="str">
        <f ca="1"/>
        <v/>
      </c>
      <c r="P302" s="86" t="str">
        <f ca="1"/>
        <v/>
      </c>
      <c r="Q302" s="87" t="str">
        <f ca="1"/>
        <v/>
      </c>
      <c r="R302" s="81" t="str">
        <f ca="1"/>
        <v/>
      </c>
      <c r="S302" s="87" t="str">
        <f ca="1"/>
        <v/>
      </c>
      <c r="T302" s="69" t="str">
        <f ca="1"/>
        <v/>
      </c>
      <c r="U302" s="69" t="str">
        <f ca="1"/>
        <v/>
      </c>
      <c r="V302" s="61"/>
      <c r="W302" s="133">
        <v>1</v>
      </c>
      <c r="X302" t="b">
        <f t="shared" si="4"/>
        <v>0</v>
      </c>
    </row>
    <row r="303" spans="1:24" x14ac:dyDescent="0.4">
      <c r="A303" s="5">
        <v>292</v>
      </c>
      <c r="B303" s="5">
        <v>404925747</v>
      </c>
      <c r="C303" s="6" t="s">
        <v>2042</v>
      </c>
      <c r="D303" s="5">
        <v>3</v>
      </c>
      <c r="E303" s="6" t="s">
        <v>1160</v>
      </c>
      <c r="F303" s="7">
        <v>17</v>
      </c>
      <c r="G303" s="6" t="s">
        <v>1246</v>
      </c>
      <c r="H303" s="6" t="s">
        <v>2040</v>
      </c>
      <c r="I303" s="115" t="s">
        <v>1054</v>
      </c>
      <c r="J303" s="115"/>
      <c r="K303" s="124" t="str">
        <f ca="1"/>
        <v/>
      </c>
      <c r="L303" s="77" t="str">
        <f ca="1"/>
        <v>1.1</v>
      </c>
      <c r="M303" s="68" t="str">
        <f ca="1"/>
        <v>General hospitals</v>
      </c>
      <c r="N303" s="74" t="str">
        <f ca="1"/>
        <v>1.1.1</v>
      </c>
      <c r="O303" s="69" t="str">
        <f ca="1"/>
        <v>General inpatient curative care</v>
      </c>
      <c r="P303" s="86" t="str">
        <f ca="1"/>
        <v>13</v>
      </c>
      <c r="Q303" s="87" t="str">
        <f ca="1"/>
        <v>General population</v>
      </c>
      <c r="R303" s="81" t="str">
        <f ca="1"/>
        <v>nec</v>
      </c>
      <c r="S303" s="87" t="str">
        <f ca="1"/>
        <v>Other and unspecified age (n.e.c.)</v>
      </c>
      <c r="T303" s="69" t="str">
        <f ca="1"/>
        <v>nec</v>
      </c>
      <c r="U303" s="69" t="str">
        <f ca="1"/>
        <v>Other and unspecified gender (n.e.c.)</v>
      </c>
      <c r="V303" s="61"/>
      <c r="W303" s="133">
        <v>2</v>
      </c>
      <c r="X303" t="b">
        <f t="shared" si="4"/>
        <v>1</v>
      </c>
    </row>
    <row r="304" spans="1:24" x14ac:dyDescent="0.4">
      <c r="A304" s="5">
        <v>293</v>
      </c>
      <c r="B304" s="5">
        <v>404925747</v>
      </c>
      <c r="C304" s="6" t="s">
        <v>2043</v>
      </c>
      <c r="D304" s="5">
        <v>3</v>
      </c>
      <c r="E304" s="6" t="s">
        <v>1160</v>
      </c>
      <c r="F304" s="7">
        <v>17</v>
      </c>
      <c r="G304" s="6" t="s">
        <v>1246</v>
      </c>
      <c r="H304" s="6" t="s">
        <v>2041</v>
      </c>
      <c r="I304" s="115" t="s">
        <v>1109</v>
      </c>
      <c r="J304" s="115"/>
      <c r="K304" s="124" t="str">
        <f ca="1"/>
        <v/>
      </c>
      <c r="L304" s="77" t="str">
        <f ca="1"/>
        <v>3.4.9.nec</v>
      </c>
      <c r="M304" s="68" t="str">
        <f ca="1"/>
        <v>Other All Other ambulatory centres</v>
      </c>
      <c r="N304" s="74" t="str">
        <f ca="1"/>
        <v>1.3.3.nec</v>
      </c>
      <c r="O304" s="69" t="str">
        <f ca="1"/>
        <v>Other Specialised outpatient curative care</v>
      </c>
      <c r="P304" s="86" t="str">
        <f ca="1"/>
        <v>13</v>
      </c>
      <c r="Q304" s="87" t="str">
        <f ca="1"/>
        <v>General population</v>
      </c>
      <c r="R304" s="81" t="str">
        <f ca="1"/>
        <v>nec</v>
      </c>
      <c r="S304" s="87" t="str">
        <f ca="1"/>
        <v>Other and unspecified age (n.e.c.)</v>
      </c>
      <c r="T304" s="69" t="str">
        <f ca="1"/>
        <v>nec</v>
      </c>
      <c r="U304" s="69" t="str">
        <f ca="1"/>
        <v>Other and unspecified gender (n.e.c.)</v>
      </c>
      <c r="V304" s="61"/>
      <c r="W304" s="133">
        <v>2</v>
      </c>
      <c r="X304" t="b">
        <f t="shared" si="4"/>
        <v>1</v>
      </c>
    </row>
    <row r="305" spans="1:24" x14ac:dyDescent="0.4">
      <c r="A305" s="5">
        <v>294</v>
      </c>
      <c r="B305" s="5">
        <v>404945217</v>
      </c>
      <c r="C305" s="6" t="s">
        <v>2056</v>
      </c>
      <c r="D305" s="5">
        <v>3</v>
      </c>
      <c r="E305" s="6" t="s">
        <v>1160</v>
      </c>
      <c r="F305" s="7">
        <v>11</v>
      </c>
      <c r="G305" s="6" t="s">
        <v>1183</v>
      </c>
      <c r="H305" s="6" t="s">
        <v>2057</v>
      </c>
      <c r="I305" s="115"/>
      <c r="J305" s="115"/>
      <c r="K305" s="124" t="str">
        <f ca="1"/>
        <v/>
      </c>
      <c r="L305" s="77" t="str">
        <f ca="1"/>
        <v/>
      </c>
      <c r="M305" s="68" t="str">
        <f ca="1"/>
        <v/>
      </c>
      <c r="N305" s="74" t="str">
        <f ca="1"/>
        <v/>
      </c>
      <c r="O305" s="69" t="str">
        <f ca="1"/>
        <v/>
      </c>
      <c r="P305" s="86" t="str">
        <f ca="1"/>
        <v/>
      </c>
      <c r="Q305" s="87" t="str">
        <f ca="1"/>
        <v/>
      </c>
      <c r="R305" s="81" t="str">
        <f ca="1"/>
        <v/>
      </c>
      <c r="S305" s="87" t="str">
        <f ca="1"/>
        <v/>
      </c>
      <c r="T305" s="69" t="str">
        <f ca="1"/>
        <v/>
      </c>
      <c r="U305" s="69" t="str">
        <f ca="1"/>
        <v/>
      </c>
      <c r="V305" s="61"/>
      <c r="W305" s="133">
        <v>1</v>
      </c>
      <c r="X305" t="b">
        <f t="shared" si="4"/>
        <v>0</v>
      </c>
    </row>
    <row r="306" spans="1:24" x14ac:dyDescent="0.4">
      <c r="A306" s="5">
        <v>295</v>
      </c>
      <c r="B306" s="5">
        <v>404945761</v>
      </c>
      <c r="C306" s="6" t="s">
        <v>729</v>
      </c>
      <c r="D306" s="5">
        <v>8</v>
      </c>
      <c r="E306" s="6" t="s">
        <v>1258</v>
      </c>
      <c r="F306" s="7">
        <v>52</v>
      </c>
      <c r="G306" s="6" t="s">
        <v>1274</v>
      </c>
      <c r="H306" s="6" t="s">
        <v>2058</v>
      </c>
      <c r="I306" s="115"/>
      <c r="J306" s="115"/>
      <c r="K306" s="124" t="str">
        <f ca="1"/>
        <v/>
      </c>
      <c r="L306" s="77" t="str">
        <f ca="1"/>
        <v/>
      </c>
      <c r="M306" s="68" t="str">
        <f ca="1"/>
        <v/>
      </c>
      <c r="N306" s="74" t="str">
        <f ca="1"/>
        <v/>
      </c>
      <c r="O306" s="69" t="str">
        <f ca="1"/>
        <v/>
      </c>
      <c r="P306" s="86" t="str">
        <f ca="1"/>
        <v/>
      </c>
      <c r="Q306" s="87" t="str">
        <f ca="1"/>
        <v/>
      </c>
      <c r="R306" s="81" t="str">
        <f ca="1"/>
        <v/>
      </c>
      <c r="S306" s="87" t="str">
        <f ca="1"/>
        <v/>
      </c>
      <c r="T306" s="69" t="str">
        <f ca="1"/>
        <v/>
      </c>
      <c r="U306" s="69" t="str">
        <f ca="1"/>
        <v/>
      </c>
      <c r="V306" s="61"/>
      <c r="W306" s="133">
        <v>1</v>
      </c>
      <c r="X306" t="b">
        <f t="shared" si="4"/>
        <v>0</v>
      </c>
    </row>
    <row r="307" spans="1:24" x14ac:dyDescent="0.4">
      <c r="A307" s="5">
        <v>296</v>
      </c>
      <c r="B307" s="5">
        <v>404947714</v>
      </c>
      <c r="C307" s="6" t="s">
        <v>731</v>
      </c>
      <c r="D307" s="5">
        <v>3</v>
      </c>
      <c r="E307" s="6" t="s">
        <v>1160</v>
      </c>
      <c r="F307" s="7">
        <v>17</v>
      </c>
      <c r="G307" s="6" t="s">
        <v>1246</v>
      </c>
      <c r="H307" s="6" t="s">
        <v>2059</v>
      </c>
      <c r="I307" s="115"/>
      <c r="J307" s="115"/>
      <c r="K307" s="124" t="str">
        <f ca="1"/>
        <v/>
      </c>
      <c r="L307" s="77" t="str">
        <f ca="1"/>
        <v/>
      </c>
      <c r="M307" s="68" t="str">
        <f ca="1"/>
        <v/>
      </c>
      <c r="N307" s="74" t="str">
        <f ca="1"/>
        <v/>
      </c>
      <c r="O307" s="69" t="str">
        <f ca="1"/>
        <v/>
      </c>
      <c r="P307" s="86" t="str">
        <f ca="1"/>
        <v/>
      </c>
      <c r="Q307" s="87" t="str">
        <f ca="1"/>
        <v/>
      </c>
      <c r="R307" s="81" t="str">
        <f ca="1"/>
        <v/>
      </c>
      <c r="S307" s="87" t="str">
        <f ca="1"/>
        <v/>
      </c>
      <c r="T307" s="69" t="str">
        <f ca="1"/>
        <v/>
      </c>
      <c r="U307" s="69" t="str">
        <f ca="1"/>
        <v/>
      </c>
      <c r="V307" s="61"/>
      <c r="W307" s="133">
        <v>1</v>
      </c>
      <c r="X307" t="b">
        <f t="shared" si="4"/>
        <v>0</v>
      </c>
    </row>
    <row r="308" spans="1:24" x14ac:dyDescent="0.4">
      <c r="A308" s="5">
        <v>297</v>
      </c>
      <c r="B308" s="5">
        <v>404978048</v>
      </c>
      <c r="C308" s="6" t="s">
        <v>735</v>
      </c>
      <c r="D308" s="5">
        <v>10</v>
      </c>
      <c r="E308" s="6" t="s">
        <v>1196</v>
      </c>
      <c r="F308" s="7">
        <v>67</v>
      </c>
      <c r="G308" s="6" t="s">
        <v>1197</v>
      </c>
      <c r="H308" s="6" t="s">
        <v>2069</v>
      </c>
      <c r="I308" s="115"/>
      <c r="J308" s="115"/>
      <c r="K308" s="124" t="str">
        <f ca="1"/>
        <v/>
      </c>
      <c r="L308" s="77" t="str">
        <f ca="1"/>
        <v/>
      </c>
      <c r="M308" s="68" t="str">
        <f ca="1"/>
        <v/>
      </c>
      <c r="N308" s="74" t="str">
        <f ca="1"/>
        <v/>
      </c>
      <c r="O308" s="69" t="str">
        <f ca="1"/>
        <v/>
      </c>
      <c r="P308" s="86" t="str">
        <f ca="1"/>
        <v/>
      </c>
      <c r="Q308" s="87" t="str">
        <f ca="1"/>
        <v/>
      </c>
      <c r="R308" s="81" t="str">
        <f ca="1"/>
        <v/>
      </c>
      <c r="S308" s="87" t="str">
        <f ca="1"/>
        <v/>
      </c>
      <c r="T308" s="69" t="str">
        <f ca="1"/>
        <v/>
      </c>
      <c r="U308" s="69" t="str">
        <f ca="1"/>
        <v/>
      </c>
      <c r="V308" s="61"/>
      <c r="W308" s="133">
        <v>1</v>
      </c>
      <c r="X308" t="b">
        <f t="shared" si="4"/>
        <v>0</v>
      </c>
    </row>
    <row r="309" spans="1:24" x14ac:dyDescent="0.4">
      <c r="A309" s="5">
        <v>298</v>
      </c>
      <c r="B309" s="5">
        <v>404980231</v>
      </c>
      <c r="C309" s="6" t="s">
        <v>739</v>
      </c>
      <c r="D309" s="5">
        <v>11</v>
      </c>
      <c r="E309" s="6" t="s">
        <v>1372</v>
      </c>
      <c r="F309" s="7">
        <v>73</v>
      </c>
      <c r="G309" s="6" t="s">
        <v>1718</v>
      </c>
      <c r="H309" s="6" t="s">
        <v>2071</v>
      </c>
      <c r="I309" s="115"/>
      <c r="J309" s="115"/>
      <c r="K309" s="124" t="str">
        <f ca="1"/>
        <v/>
      </c>
      <c r="L309" s="77" t="str">
        <f ca="1"/>
        <v/>
      </c>
      <c r="M309" s="68" t="str">
        <f ca="1"/>
        <v/>
      </c>
      <c r="N309" s="74" t="str">
        <f ca="1"/>
        <v/>
      </c>
      <c r="O309" s="69" t="str">
        <f ca="1"/>
        <v/>
      </c>
      <c r="P309" s="86" t="str">
        <f ca="1"/>
        <v/>
      </c>
      <c r="Q309" s="87" t="str">
        <f ca="1"/>
        <v/>
      </c>
      <c r="R309" s="81" t="str">
        <f ca="1"/>
        <v/>
      </c>
      <c r="S309" s="87" t="str">
        <f ca="1"/>
        <v/>
      </c>
      <c r="T309" s="69" t="str">
        <f ca="1"/>
        <v/>
      </c>
      <c r="U309" s="69" t="str">
        <f ca="1"/>
        <v/>
      </c>
      <c r="V309" s="61"/>
      <c r="W309" s="133">
        <v>1</v>
      </c>
      <c r="X309" t="b">
        <f t="shared" si="4"/>
        <v>0</v>
      </c>
    </row>
    <row r="310" spans="1:24" x14ac:dyDescent="0.4">
      <c r="A310" s="5">
        <v>299</v>
      </c>
      <c r="B310" s="5">
        <v>404981622</v>
      </c>
      <c r="C310" s="6" t="s">
        <v>2072</v>
      </c>
      <c r="D310" s="5">
        <v>3</v>
      </c>
      <c r="E310" s="6" t="s">
        <v>1160</v>
      </c>
      <c r="F310" s="7">
        <v>17</v>
      </c>
      <c r="G310" s="6" t="s">
        <v>1246</v>
      </c>
      <c r="H310" s="6" t="s">
        <v>2073</v>
      </c>
      <c r="I310" s="115"/>
      <c r="J310" s="115"/>
      <c r="K310" s="124" t="str">
        <f ca="1"/>
        <v/>
      </c>
      <c r="L310" s="77" t="str">
        <f ca="1"/>
        <v/>
      </c>
      <c r="M310" s="68" t="str">
        <f ca="1"/>
        <v/>
      </c>
      <c r="N310" s="74" t="str">
        <f ca="1"/>
        <v/>
      </c>
      <c r="O310" s="69" t="str">
        <f ca="1"/>
        <v/>
      </c>
      <c r="P310" s="86" t="str">
        <f ca="1"/>
        <v/>
      </c>
      <c r="Q310" s="87" t="str">
        <f ca="1"/>
        <v/>
      </c>
      <c r="R310" s="81" t="str">
        <f ca="1"/>
        <v/>
      </c>
      <c r="S310" s="87" t="str">
        <f ca="1"/>
        <v/>
      </c>
      <c r="T310" s="69" t="str">
        <f ca="1"/>
        <v/>
      </c>
      <c r="U310" s="69" t="str">
        <f ca="1"/>
        <v/>
      </c>
      <c r="V310" s="61"/>
      <c r="W310" s="133">
        <v>1</v>
      </c>
      <c r="X310" t="b">
        <f t="shared" si="4"/>
        <v>0</v>
      </c>
    </row>
    <row r="311" spans="1:24" x14ac:dyDescent="0.4">
      <c r="A311" s="5">
        <v>300</v>
      </c>
      <c r="B311" s="5">
        <v>405001466</v>
      </c>
      <c r="C311" s="6" t="s">
        <v>741</v>
      </c>
      <c r="D311" s="5">
        <v>3</v>
      </c>
      <c r="E311" s="6" t="s">
        <v>1160</v>
      </c>
      <c r="F311" s="7">
        <v>17</v>
      </c>
      <c r="G311" s="6" t="s">
        <v>1246</v>
      </c>
      <c r="H311" s="6" t="s">
        <v>2074</v>
      </c>
      <c r="I311" s="115"/>
      <c r="J311" s="115"/>
      <c r="K311" s="124" t="str">
        <f ca="1"/>
        <v/>
      </c>
      <c r="L311" s="77" t="str">
        <f ca="1"/>
        <v/>
      </c>
      <c r="M311" s="68" t="str">
        <f ca="1"/>
        <v/>
      </c>
      <c r="N311" s="74" t="str">
        <f ca="1"/>
        <v/>
      </c>
      <c r="O311" s="69" t="str">
        <f ca="1"/>
        <v/>
      </c>
      <c r="P311" s="86" t="str">
        <f ca="1"/>
        <v/>
      </c>
      <c r="Q311" s="87" t="str">
        <f ca="1"/>
        <v/>
      </c>
      <c r="R311" s="81" t="str">
        <f ca="1"/>
        <v/>
      </c>
      <c r="S311" s="87" t="str">
        <f ca="1"/>
        <v/>
      </c>
      <c r="T311" s="69" t="str">
        <f ca="1"/>
        <v/>
      </c>
      <c r="U311" s="69" t="str">
        <f ca="1"/>
        <v/>
      </c>
      <c r="V311" s="61"/>
      <c r="W311" s="133">
        <v>1</v>
      </c>
      <c r="X311" t="b">
        <f t="shared" si="4"/>
        <v>0</v>
      </c>
    </row>
    <row r="312" spans="1:24" x14ac:dyDescent="0.4">
      <c r="A312" s="5">
        <v>301</v>
      </c>
      <c r="B312" s="5">
        <v>405013195</v>
      </c>
      <c r="C312" s="6" t="s">
        <v>745</v>
      </c>
      <c r="D312" s="5">
        <v>3</v>
      </c>
      <c r="E312" s="6" t="s">
        <v>1160</v>
      </c>
      <c r="F312" s="7">
        <v>17</v>
      </c>
      <c r="G312" s="6" t="s">
        <v>1246</v>
      </c>
      <c r="H312" s="6" t="s">
        <v>2081</v>
      </c>
      <c r="I312" s="115"/>
      <c r="J312" s="115"/>
      <c r="K312" s="124" t="str">
        <f ca="1"/>
        <v/>
      </c>
      <c r="L312" s="77" t="str">
        <f ca="1"/>
        <v/>
      </c>
      <c r="M312" s="68" t="str">
        <f ca="1"/>
        <v/>
      </c>
      <c r="N312" s="74" t="str">
        <f ca="1"/>
        <v/>
      </c>
      <c r="O312" s="69" t="str">
        <f ca="1"/>
        <v/>
      </c>
      <c r="P312" s="86" t="str">
        <f ca="1"/>
        <v/>
      </c>
      <c r="Q312" s="87" t="str">
        <f ca="1"/>
        <v/>
      </c>
      <c r="R312" s="81" t="str">
        <f ca="1"/>
        <v/>
      </c>
      <c r="S312" s="87" t="str">
        <f ca="1"/>
        <v/>
      </c>
      <c r="T312" s="69" t="str">
        <f ca="1"/>
        <v/>
      </c>
      <c r="U312" s="69" t="str">
        <f ca="1"/>
        <v/>
      </c>
      <c r="V312" s="61"/>
      <c r="W312" s="133">
        <v>1</v>
      </c>
      <c r="X312" t="b">
        <f t="shared" si="4"/>
        <v>0</v>
      </c>
    </row>
    <row r="313" spans="1:24" x14ac:dyDescent="0.4">
      <c r="A313" s="5">
        <v>302</v>
      </c>
      <c r="B313" s="5">
        <v>405018831</v>
      </c>
      <c r="C313" s="6" t="s">
        <v>747</v>
      </c>
      <c r="D313" s="5">
        <v>3</v>
      </c>
      <c r="E313" s="6" t="s">
        <v>1160</v>
      </c>
      <c r="F313" s="7">
        <v>17</v>
      </c>
      <c r="G313" s="6" t="s">
        <v>1246</v>
      </c>
      <c r="H313" s="6" t="s">
        <v>2082</v>
      </c>
      <c r="I313" s="115"/>
      <c r="J313" s="115"/>
      <c r="K313" s="124" t="str">
        <f ca="1"/>
        <v/>
      </c>
      <c r="L313" s="77" t="str">
        <f ca="1"/>
        <v/>
      </c>
      <c r="M313" s="68" t="str">
        <f ca="1"/>
        <v/>
      </c>
      <c r="N313" s="74" t="str">
        <f ca="1"/>
        <v/>
      </c>
      <c r="O313" s="69" t="str">
        <f ca="1"/>
        <v/>
      </c>
      <c r="P313" s="86" t="str">
        <f ca="1"/>
        <v/>
      </c>
      <c r="Q313" s="87" t="str">
        <f ca="1"/>
        <v/>
      </c>
      <c r="R313" s="81" t="str">
        <f ca="1"/>
        <v/>
      </c>
      <c r="S313" s="87" t="str">
        <f ca="1"/>
        <v/>
      </c>
      <c r="T313" s="69" t="str">
        <f ca="1"/>
        <v/>
      </c>
      <c r="U313" s="69" t="str">
        <f ca="1"/>
        <v/>
      </c>
      <c r="V313" s="61"/>
      <c r="W313" s="133">
        <v>1</v>
      </c>
      <c r="X313" t="b">
        <f t="shared" si="4"/>
        <v>0</v>
      </c>
    </row>
    <row r="314" spans="1:24" x14ac:dyDescent="0.4">
      <c r="A314" s="5">
        <v>303</v>
      </c>
      <c r="B314" s="5">
        <v>405032806</v>
      </c>
      <c r="C314" s="6" t="s">
        <v>2087</v>
      </c>
      <c r="D314" s="5">
        <v>3</v>
      </c>
      <c r="E314" s="6" t="s">
        <v>1160</v>
      </c>
      <c r="F314" s="7">
        <v>17</v>
      </c>
      <c r="G314" s="6" t="s">
        <v>1246</v>
      </c>
      <c r="H314" s="6" t="s">
        <v>2088</v>
      </c>
      <c r="I314" s="115" t="s">
        <v>1054</v>
      </c>
      <c r="J314" s="115"/>
      <c r="K314" s="124" t="str">
        <f ca="1"/>
        <v/>
      </c>
      <c r="L314" s="77" t="str">
        <f ca="1"/>
        <v>1.1</v>
      </c>
      <c r="M314" s="68" t="str">
        <f ca="1"/>
        <v>General hospitals</v>
      </c>
      <c r="N314" s="74" t="str">
        <f ca="1"/>
        <v>1.1.1</v>
      </c>
      <c r="O314" s="69" t="str">
        <f ca="1"/>
        <v>General inpatient curative care</v>
      </c>
      <c r="P314" s="86" t="str">
        <f ca="1"/>
        <v>13</v>
      </c>
      <c r="Q314" s="87" t="str">
        <f ca="1"/>
        <v>General population</v>
      </c>
      <c r="R314" s="81" t="str">
        <f ca="1"/>
        <v>nec</v>
      </c>
      <c r="S314" s="87" t="str">
        <f ca="1"/>
        <v>Other and unspecified age (n.e.c.)</v>
      </c>
      <c r="T314" s="69" t="str">
        <f ca="1"/>
        <v>nec</v>
      </c>
      <c r="U314" s="69" t="str">
        <f ca="1"/>
        <v>Other and unspecified gender (n.e.c.)</v>
      </c>
      <c r="V314" s="61"/>
      <c r="W314" s="133">
        <v>1</v>
      </c>
      <c r="X314" t="b">
        <f t="shared" si="4"/>
        <v>1</v>
      </c>
    </row>
    <row r="315" spans="1:24" x14ac:dyDescent="0.4">
      <c r="A315" s="5">
        <v>304</v>
      </c>
      <c r="B315" s="5">
        <v>405034680</v>
      </c>
      <c r="C315" s="6" t="s">
        <v>751</v>
      </c>
      <c r="D315" s="5">
        <v>3</v>
      </c>
      <c r="E315" s="6" t="s">
        <v>1160</v>
      </c>
      <c r="F315" s="7">
        <v>17</v>
      </c>
      <c r="G315" s="6" t="s">
        <v>1246</v>
      </c>
      <c r="H315" s="6" t="s">
        <v>2089</v>
      </c>
      <c r="I315" s="115"/>
      <c r="J315" s="115"/>
      <c r="K315" s="124" t="str">
        <f ca="1"/>
        <v/>
      </c>
      <c r="L315" s="77" t="str">
        <f ca="1"/>
        <v/>
      </c>
      <c r="M315" s="68" t="str">
        <f ca="1"/>
        <v/>
      </c>
      <c r="N315" s="74" t="str">
        <f ca="1"/>
        <v/>
      </c>
      <c r="O315" s="69" t="str">
        <f ca="1"/>
        <v/>
      </c>
      <c r="P315" s="86" t="str">
        <f ca="1"/>
        <v/>
      </c>
      <c r="Q315" s="87" t="str">
        <f ca="1"/>
        <v/>
      </c>
      <c r="R315" s="81" t="str">
        <f ca="1"/>
        <v/>
      </c>
      <c r="S315" s="87" t="str">
        <f ca="1"/>
        <v/>
      </c>
      <c r="T315" s="69" t="str">
        <f ca="1"/>
        <v/>
      </c>
      <c r="U315" s="69" t="str">
        <f ca="1"/>
        <v/>
      </c>
      <c r="V315" s="61"/>
      <c r="W315" s="133">
        <v>1</v>
      </c>
      <c r="X315" t="b">
        <f t="shared" si="4"/>
        <v>0</v>
      </c>
    </row>
    <row r="316" spans="1:24" x14ac:dyDescent="0.4">
      <c r="A316" s="5">
        <v>305</v>
      </c>
      <c r="B316" s="5">
        <v>405034840</v>
      </c>
      <c r="C316" s="6" t="s">
        <v>753</v>
      </c>
      <c r="D316" s="5">
        <v>3</v>
      </c>
      <c r="E316" s="6" t="s">
        <v>1160</v>
      </c>
      <c r="F316" s="7">
        <v>17</v>
      </c>
      <c r="G316" s="6" t="s">
        <v>1246</v>
      </c>
      <c r="H316" s="6" t="s">
        <v>2090</v>
      </c>
      <c r="I316" s="115"/>
      <c r="J316" s="115"/>
      <c r="K316" s="124" t="str">
        <f ca="1"/>
        <v/>
      </c>
      <c r="L316" s="77" t="str">
        <f ca="1"/>
        <v/>
      </c>
      <c r="M316" s="68" t="str">
        <f ca="1"/>
        <v/>
      </c>
      <c r="N316" s="74" t="str">
        <f ca="1"/>
        <v/>
      </c>
      <c r="O316" s="69" t="str">
        <f ca="1"/>
        <v/>
      </c>
      <c r="P316" s="86" t="str">
        <f ca="1"/>
        <v/>
      </c>
      <c r="Q316" s="87" t="str">
        <f ca="1"/>
        <v/>
      </c>
      <c r="R316" s="81" t="str">
        <f ca="1"/>
        <v/>
      </c>
      <c r="S316" s="87" t="str">
        <f ca="1"/>
        <v/>
      </c>
      <c r="T316" s="69" t="str">
        <f ca="1"/>
        <v/>
      </c>
      <c r="U316" s="69" t="str">
        <f ca="1"/>
        <v/>
      </c>
      <c r="V316" s="61"/>
      <c r="W316" s="133">
        <v>1</v>
      </c>
      <c r="X316" t="b">
        <f t="shared" si="4"/>
        <v>0</v>
      </c>
    </row>
    <row r="317" spans="1:24" x14ac:dyDescent="0.4">
      <c r="A317" s="5">
        <v>306</v>
      </c>
      <c r="B317" s="5">
        <v>405043705</v>
      </c>
      <c r="C317" s="6" t="s">
        <v>755</v>
      </c>
      <c r="D317" s="5">
        <v>3</v>
      </c>
      <c r="E317" s="6" t="s">
        <v>1160</v>
      </c>
      <c r="F317" s="7">
        <v>17</v>
      </c>
      <c r="G317" s="6" t="s">
        <v>1246</v>
      </c>
      <c r="H317" s="6" t="s">
        <v>2091</v>
      </c>
      <c r="I317" s="115"/>
      <c r="J317" s="115"/>
      <c r="K317" s="124" t="str">
        <f ca="1"/>
        <v/>
      </c>
      <c r="L317" s="77" t="str">
        <f ca="1"/>
        <v/>
      </c>
      <c r="M317" s="68" t="str">
        <f ca="1"/>
        <v/>
      </c>
      <c r="N317" s="74" t="str">
        <f ca="1"/>
        <v/>
      </c>
      <c r="O317" s="69" t="str">
        <f ca="1"/>
        <v/>
      </c>
      <c r="P317" s="86" t="str">
        <f ca="1"/>
        <v/>
      </c>
      <c r="Q317" s="87" t="str">
        <f ca="1"/>
        <v/>
      </c>
      <c r="R317" s="81" t="str">
        <f ca="1"/>
        <v/>
      </c>
      <c r="S317" s="87" t="str">
        <f ca="1"/>
        <v/>
      </c>
      <c r="T317" s="69" t="str">
        <f ca="1"/>
        <v/>
      </c>
      <c r="U317" s="69" t="str">
        <f ca="1"/>
        <v/>
      </c>
      <c r="V317" s="61"/>
      <c r="W317" s="133">
        <v>1</v>
      </c>
      <c r="X317" t="b">
        <f t="shared" si="4"/>
        <v>0</v>
      </c>
    </row>
    <row r="318" spans="1:24" x14ac:dyDescent="0.4">
      <c r="A318" s="5">
        <v>307</v>
      </c>
      <c r="B318" s="5">
        <v>405045464</v>
      </c>
      <c r="C318" s="6" t="s">
        <v>757</v>
      </c>
      <c r="D318" s="5">
        <v>3</v>
      </c>
      <c r="E318" s="6" t="s">
        <v>1160</v>
      </c>
      <c r="F318" s="7">
        <v>12</v>
      </c>
      <c r="G318" s="6" t="s">
        <v>1161</v>
      </c>
      <c r="H318" s="6" t="s">
        <v>2092</v>
      </c>
      <c r="I318" s="115"/>
      <c r="J318" s="115"/>
      <c r="K318" s="124" t="str">
        <f ca="1"/>
        <v/>
      </c>
      <c r="L318" s="77" t="str">
        <f ca="1"/>
        <v/>
      </c>
      <c r="M318" s="68" t="str">
        <f ca="1"/>
        <v/>
      </c>
      <c r="N318" s="74" t="str">
        <f ca="1"/>
        <v/>
      </c>
      <c r="O318" s="69" t="str">
        <f ca="1"/>
        <v/>
      </c>
      <c r="P318" s="86" t="str">
        <f ca="1"/>
        <v/>
      </c>
      <c r="Q318" s="87" t="str">
        <f ca="1"/>
        <v/>
      </c>
      <c r="R318" s="81" t="str">
        <f ca="1"/>
        <v/>
      </c>
      <c r="S318" s="87" t="str">
        <f ca="1"/>
        <v/>
      </c>
      <c r="T318" s="69" t="str">
        <f ca="1"/>
        <v/>
      </c>
      <c r="U318" s="69" t="str">
        <f ca="1"/>
        <v/>
      </c>
      <c r="V318" s="61"/>
      <c r="W318" s="133">
        <v>1</v>
      </c>
      <c r="X318" t="b">
        <f t="shared" si="4"/>
        <v>0</v>
      </c>
    </row>
    <row r="319" spans="1:24" x14ac:dyDescent="0.4">
      <c r="A319" s="5">
        <v>308</v>
      </c>
      <c r="B319" s="5">
        <v>405049335</v>
      </c>
      <c r="C319" s="6" t="s">
        <v>761</v>
      </c>
      <c r="D319" s="5">
        <v>3</v>
      </c>
      <c r="E319" s="6" t="s">
        <v>1160</v>
      </c>
      <c r="F319" s="7">
        <v>12</v>
      </c>
      <c r="G319" s="6" t="s">
        <v>1161</v>
      </c>
      <c r="H319" s="6" t="s">
        <v>2094</v>
      </c>
      <c r="I319" s="115"/>
      <c r="J319" s="115"/>
      <c r="K319" s="124" t="str">
        <f ca="1"/>
        <v/>
      </c>
      <c r="L319" s="77" t="str">
        <f ca="1"/>
        <v/>
      </c>
      <c r="M319" s="68" t="str">
        <f ca="1"/>
        <v/>
      </c>
      <c r="N319" s="74" t="str">
        <f ca="1"/>
        <v/>
      </c>
      <c r="O319" s="69" t="str">
        <f ca="1"/>
        <v/>
      </c>
      <c r="P319" s="86" t="str">
        <f ca="1"/>
        <v/>
      </c>
      <c r="Q319" s="87" t="str">
        <f ca="1"/>
        <v/>
      </c>
      <c r="R319" s="81" t="str">
        <f ca="1"/>
        <v/>
      </c>
      <c r="S319" s="87" t="str">
        <f ca="1"/>
        <v/>
      </c>
      <c r="T319" s="69" t="str">
        <f ca="1"/>
        <v/>
      </c>
      <c r="U319" s="69" t="str">
        <f ca="1"/>
        <v/>
      </c>
      <c r="V319" s="61"/>
      <c r="W319" s="133">
        <v>1</v>
      </c>
      <c r="X319" t="b">
        <f t="shared" si="4"/>
        <v>0</v>
      </c>
    </row>
    <row r="320" spans="1:24" x14ac:dyDescent="0.4">
      <c r="A320" s="5">
        <v>309</v>
      </c>
      <c r="B320" s="5">
        <v>405055032</v>
      </c>
      <c r="C320" s="6" t="s">
        <v>763</v>
      </c>
      <c r="D320" s="5">
        <v>3</v>
      </c>
      <c r="E320" s="6" t="s">
        <v>1160</v>
      </c>
      <c r="F320" s="7">
        <v>12</v>
      </c>
      <c r="G320" s="6" t="s">
        <v>1161</v>
      </c>
      <c r="H320" s="6" t="s">
        <v>2095</v>
      </c>
      <c r="I320" s="115"/>
      <c r="J320" s="115"/>
      <c r="K320" s="124" t="str">
        <f ca="1"/>
        <v/>
      </c>
      <c r="L320" s="77" t="str">
        <f ca="1"/>
        <v/>
      </c>
      <c r="M320" s="68" t="str">
        <f ca="1"/>
        <v/>
      </c>
      <c r="N320" s="74" t="str">
        <f ca="1"/>
        <v/>
      </c>
      <c r="O320" s="69" t="str">
        <f ca="1"/>
        <v/>
      </c>
      <c r="P320" s="86" t="str">
        <f ca="1"/>
        <v/>
      </c>
      <c r="Q320" s="87" t="str">
        <f ca="1"/>
        <v/>
      </c>
      <c r="R320" s="81" t="str">
        <f ca="1"/>
        <v/>
      </c>
      <c r="S320" s="87" t="str">
        <f ca="1"/>
        <v/>
      </c>
      <c r="T320" s="69" t="str">
        <f ca="1"/>
        <v/>
      </c>
      <c r="U320" s="69" t="str">
        <f ca="1"/>
        <v/>
      </c>
      <c r="V320" s="61"/>
      <c r="W320" s="133">
        <v>1</v>
      </c>
      <c r="X320" t="b">
        <f t="shared" si="4"/>
        <v>0</v>
      </c>
    </row>
    <row r="321" spans="1:24" x14ac:dyDescent="0.4">
      <c r="A321" s="5">
        <v>310</v>
      </c>
      <c r="B321" s="5">
        <v>405064594</v>
      </c>
      <c r="C321" s="6" t="s">
        <v>769</v>
      </c>
      <c r="D321" s="5">
        <v>3</v>
      </c>
      <c r="E321" s="6" t="s">
        <v>1160</v>
      </c>
      <c r="F321" s="7">
        <v>14</v>
      </c>
      <c r="G321" s="6" t="s">
        <v>1285</v>
      </c>
      <c r="H321" s="6" t="s">
        <v>2100</v>
      </c>
      <c r="I321" s="115"/>
      <c r="J321" s="115"/>
      <c r="K321" s="124" t="str">
        <f ca="1"/>
        <v/>
      </c>
      <c r="L321" s="77" t="str">
        <f ca="1"/>
        <v/>
      </c>
      <c r="M321" s="68" t="str">
        <f ca="1"/>
        <v/>
      </c>
      <c r="N321" s="74" t="str">
        <f ca="1"/>
        <v/>
      </c>
      <c r="O321" s="69" t="str">
        <f ca="1"/>
        <v/>
      </c>
      <c r="P321" s="86" t="str">
        <f ca="1"/>
        <v/>
      </c>
      <c r="Q321" s="87" t="str">
        <f ca="1"/>
        <v/>
      </c>
      <c r="R321" s="81" t="str">
        <f ca="1"/>
        <v/>
      </c>
      <c r="S321" s="87" t="str">
        <f ca="1"/>
        <v/>
      </c>
      <c r="T321" s="69" t="str">
        <f ca="1"/>
        <v/>
      </c>
      <c r="U321" s="69" t="str">
        <f ca="1"/>
        <v/>
      </c>
      <c r="V321" s="61"/>
      <c r="W321" s="133">
        <v>1</v>
      </c>
      <c r="X321" t="b">
        <f t="shared" si="4"/>
        <v>0</v>
      </c>
    </row>
    <row r="322" spans="1:24" x14ac:dyDescent="0.4">
      <c r="A322" s="5">
        <v>311</v>
      </c>
      <c r="B322" s="5">
        <v>405071773</v>
      </c>
      <c r="C322" s="6" t="s">
        <v>773</v>
      </c>
      <c r="D322" s="5">
        <v>3</v>
      </c>
      <c r="E322" s="6" t="s">
        <v>1160</v>
      </c>
      <c r="F322" s="7">
        <v>17</v>
      </c>
      <c r="G322" s="6" t="s">
        <v>1246</v>
      </c>
      <c r="H322" s="6" t="s">
        <v>2104</v>
      </c>
      <c r="I322" s="115"/>
      <c r="J322" s="115"/>
      <c r="K322" s="124" t="str">
        <f ca="1"/>
        <v/>
      </c>
      <c r="L322" s="77" t="str">
        <f ca="1"/>
        <v/>
      </c>
      <c r="M322" s="68" t="str">
        <f ca="1"/>
        <v/>
      </c>
      <c r="N322" s="74" t="str">
        <f ca="1"/>
        <v/>
      </c>
      <c r="O322" s="69" t="str">
        <f ca="1"/>
        <v/>
      </c>
      <c r="P322" s="86" t="str">
        <f ca="1"/>
        <v/>
      </c>
      <c r="Q322" s="87" t="str">
        <f ca="1"/>
        <v/>
      </c>
      <c r="R322" s="81" t="str">
        <f ca="1"/>
        <v/>
      </c>
      <c r="S322" s="87" t="str">
        <f ca="1"/>
        <v/>
      </c>
      <c r="T322" s="69" t="str">
        <f ca="1"/>
        <v/>
      </c>
      <c r="U322" s="69" t="str">
        <f ca="1"/>
        <v/>
      </c>
      <c r="V322" s="61"/>
      <c r="W322" s="133">
        <v>1</v>
      </c>
      <c r="X322" t="b">
        <f t="shared" si="4"/>
        <v>0</v>
      </c>
    </row>
    <row r="323" spans="1:24" x14ac:dyDescent="0.4">
      <c r="A323" s="5">
        <v>312</v>
      </c>
      <c r="B323" s="5">
        <v>405076420</v>
      </c>
      <c r="C323" s="6" t="s">
        <v>776</v>
      </c>
      <c r="D323" s="5">
        <v>10</v>
      </c>
      <c r="E323" s="6" t="s">
        <v>1196</v>
      </c>
      <c r="F323" s="7">
        <v>65</v>
      </c>
      <c r="G323" s="6" t="s">
        <v>1657</v>
      </c>
      <c r="H323" s="6" t="s">
        <v>2106</v>
      </c>
      <c r="I323" s="115"/>
      <c r="J323" s="115"/>
      <c r="K323" s="124" t="str">
        <f ca="1"/>
        <v/>
      </c>
      <c r="L323" s="77" t="str">
        <f ca="1"/>
        <v/>
      </c>
      <c r="M323" s="68" t="str">
        <f ca="1"/>
        <v/>
      </c>
      <c r="N323" s="74" t="str">
        <f ca="1"/>
        <v/>
      </c>
      <c r="O323" s="69" t="str">
        <f ca="1"/>
        <v/>
      </c>
      <c r="P323" s="86" t="str">
        <f ca="1"/>
        <v/>
      </c>
      <c r="Q323" s="87" t="str">
        <f ca="1"/>
        <v/>
      </c>
      <c r="R323" s="81" t="str">
        <f ca="1"/>
        <v/>
      </c>
      <c r="S323" s="87" t="str">
        <f ca="1"/>
        <v/>
      </c>
      <c r="T323" s="69" t="str">
        <f ca="1"/>
        <v/>
      </c>
      <c r="U323" s="69" t="str">
        <f ca="1"/>
        <v/>
      </c>
      <c r="V323" s="61"/>
      <c r="W323" s="133">
        <v>1</v>
      </c>
      <c r="X323" t="b">
        <f t="shared" ref="X323:X386" si="5">NOT(ISBLANK(I323))</f>
        <v>0</v>
      </c>
    </row>
    <row r="324" spans="1:24" x14ac:dyDescent="0.4">
      <c r="A324" s="5">
        <v>313</v>
      </c>
      <c r="B324" s="5">
        <v>405108477</v>
      </c>
      <c r="C324" s="6" t="s">
        <v>784</v>
      </c>
      <c r="D324" s="5">
        <v>11</v>
      </c>
      <c r="E324" s="6" t="s">
        <v>1372</v>
      </c>
      <c r="F324" s="7">
        <v>72</v>
      </c>
      <c r="G324" s="6" t="s">
        <v>1703</v>
      </c>
      <c r="H324" s="6" t="s">
        <v>2112</v>
      </c>
      <c r="I324" s="115"/>
      <c r="J324" s="115"/>
      <c r="K324" s="124" t="str">
        <f ca="1"/>
        <v/>
      </c>
      <c r="L324" s="77" t="str">
        <f ca="1"/>
        <v/>
      </c>
      <c r="M324" s="68" t="str">
        <f ca="1"/>
        <v/>
      </c>
      <c r="N324" s="74" t="str">
        <f ca="1"/>
        <v/>
      </c>
      <c r="O324" s="69" t="str">
        <f ca="1"/>
        <v/>
      </c>
      <c r="P324" s="86" t="str">
        <f ca="1"/>
        <v/>
      </c>
      <c r="Q324" s="87" t="str">
        <f ca="1"/>
        <v/>
      </c>
      <c r="R324" s="81" t="str">
        <f ca="1"/>
        <v/>
      </c>
      <c r="S324" s="87" t="str">
        <f ca="1"/>
        <v/>
      </c>
      <c r="T324" s="69" t="str">
        <f ca="1"/>
        <v/>
      </c>
      <c r="U324" s="69" t="str">
        <f ca="1"/>
        <v/>
      </c>
      <c r="V324" s="61"/>
      <c r="W324" s="133">
        <v>1</v>
      </c>
      <c r="X324" t="b">
        <f t="shared" si="5"/>
        <v>0</v>
      </c>
    </row>
    <row r="325" spans="1:24" x14ac:dyDescent="0.4">
      <c r="A325" s="5">
        <v>314</v>
      </c>
      <c r="B325" s="5">
        <v>405108930</v>
      </c>
      <c r="C325" s="6" t="s">
        <v>786</v>
      </c>
      <c r="D325" s="5">
        <v>3</v>
      </c>
      <c r="E325" s="6" t="s">
        <v>1160</v>
      </c>
      <c r="F325" s="7">
        <v>12</v>
      </c>
      <c r="G325" s="6" t="s">
        <v>1161</v>
      </c>
      <c r="H325" s="6" t="s">
        <v>2113</v>
      </c>
      <c r="I325" s="115"/>
      <c r="J325" s="115"/>
      <c r="K325" s="124" t="str">
        <f ca="1"/>
        <v/>
      </c>
      <c r="L325" s="77" t="str">
        <f ca="1"/>
        <v/>
      </c>
      <c r="M325" s="68" t="str">
        <f ca="1"/>
        <v/>
      </c>
      <c r="N325" s="74" t="str">
        <f ca="1"/>
        <v/>
      </c>
      <c r="O325" s="69" t="str">
        <f ca="1"/>
        <v/>
      </c>
      <c r="P325" s="86" t="str">
        <f ca="1"/>
        <v/>
      </c>
      <c r="Q325" s="87" t="str">
        <f ca="1"/>
        <v/>
      </c>
      <c r="R325" s="81" t="str">
        <f ca="1"/>
        <v/>
      </c>
      <c r="S325" s="87" t="str">
        <f ca="1"/>
        <v/>
      </c>
      <c r="T325" s="69" t="str">
        <f ca="1"/>
        <v/>
      </c>
      <c r="U325" s="69" t="str">
        <f ca="1"/>
        <v/>
      </c>
      <c r="V325" s="61"/>
      <c r="W325" s="133">
        <v>1</v>
      </c>
      <c r="X325" t="b">
        <f t="shared" si="5"/>
        <v>0</v>
      </c>
    </row>
    <row r="326" spans="1:24" x14ac:dyDescent="0.4">
      <c r="A326" s="5">
        <v>315</v>
      </c>
      <c r="B326" s="5">
        <v>405125332</v>
      </c>
      <c r="C326" s="6" t="s">
        <v>788</v>
      </c>
      <c r="D326" s="5">
        <v>3</v>
      </c>
      <c r="E326" s="6" t="s">
        <v>1160</v>
      </c>
      <c r="F326" s="7">
        <v>17</v>
      </c>
      <c r="G326" s="6" t="s">
        <v>1246</v>
      </c>
      <c r="H326" s="6" t="s">
        <v>2114</v>
      </c>
      <c r="I326" s="115"/>
      <c r="J326" s="115"/>
      <c r="K326" s="124" t="str">
        <f ca="1"/>
        <v/>
      </c>
      <c r="L326" s="77" t="str">
        <f ca="1"/>
        <v/>
      </c>
      <c r="M326" s="68" t="str">
        <f ca="1"/>
        <v/>
      </c>
      <c r="N326" s="74" t="str">
        <f ca="1"/>
        <v/>
      </c>
      <c r="O326" s="69" t="str">
        <f ca="1"/>
        <v/>
      </c>
      <c r="P326" s="86" t="str">
        <f ca="1"/>
        <v/>
      </c>
      <c r="Q326" s="87" t="str">
        <f ca="1"/>
        <v/>
      </c>
      <c r="R326" s="81" t="str">
        <f ca="1"/>
        <v/>
      </c>
      <c r="S326" s="87" t="str">
        <f ca="1"/>
        <v/>
      </c>
      <c r="T326" s="69" t="str">
        <f ca="1"/>
        <v/>
      </c>
      <c r="U326" s="69" t="str">
        <f ca="1"/>
        <v/>
      </c>
      <c r="V326" s="61"/>
      <c r="W326" s="133">
        <v>1</v>
      </c>
      <c r="X326" t="b">
        <f t="shared" si="5"/>
        <v>0</v>
      </c>
    </row>
    <row r="327" spans="1:24" x14ac:dyDescent="0.4">
      <c r="A327" s="5">
        <v>383</v>
      </c>
      <c r="B327" s="5">
        <v>405130807</v>
      </c>
      <c r="C327" s="6" t="s">
        <v>790</v>
      </c>
      <c r="D327" s="5">
        <v>11</v>
      </c>
      <c r="E327" s="6" t="s">
        <v>1372</v>
      </c>
      <c r="F327" s="7">
        <v>73</v>
      </c>
      <c r="G327" s="6" t="s">
        <v>1718</v>
      </c>
      <c r="H327" s="6" t="s">
        <v>2115</v>
      </c>
      <c r="I327" s="115"/>
      <c r="J327" s="115"/>
      <c r="K327" s="124" t="str">
        <f ca="1"/>
        <v/>
      </c>
      <c r="L327" s="77" t="str">
        <f ca="1"/>
        <v/>
      </c>
      <c r="M327" s="68" t="str">
        <f ca="1"/>
        <v/>
      </c>
      <c r="N327" s="74" t="str">
        <f ca="1"/>
        <v/>
      </c>
      <c r="O327" s="69" t="str">
        <f ca="1"/>
        <v/>
      </c>
      <c r="P327" s="86" t="str">
        <f ca="1"/>
        <v/>
      </c>
      <c r="Q327" s="87" t="str">
        <f ca="1"/>
        <v/>
      </c>
      <c r="R327" s="81" t="str">
        <f ca="1"/>
        <v/>
      </c>
      <c r="S327" s="87" t="str">
        <f ca="1"/>
        <v/>
      </c>
      <c r="T327" s="69" t="str">
        <f ca="1"/>
        <v/>
      </c>
      <c r="U327" s="69" t="str">
        <f ca="1"/>
        <v/>
      </c>
      <c r="V327" s="61"/>
      <c r="W327" s="133">
        <v>1</v>
      </c>
      <c r="X327" t="b">
        <f t="shared" si="5"/>
        <v>0</v>
      </c>
    </row>
    <row r="328" spans="1:24" x14ac:dyDescent="0.4">
      <c r="A328" s="5">
        <v>316</v>
      </c>
      <c r="B328" s="5">
        <v>405169598</v>
      </c>
      <c r="C328" s="6" t="s">
        <v>796</v>
      </c>
      <c r="D328" s="5">
        <v>3</v>
      </c>
      <c r="E328" s="6" t="s">
        <v>1160</v>
      </c>
      <c r="F328" s="7">
        <v>12</v>
      </c>
      <c r="G328" s="6" t="s">
        <v>1161</v>
      </c>
      <c r="H328" s="6" t="s">
        <v>2120</v>
      </c>
      <c r="I328" s="115"/>
      <c r="J328" s="115"/>
      <c r="K328" s="124" t="str">
        <f ca="1"/>
        <v/>
      </c>
      <c r="L328" s="77" t="str">
        <f ca="1"/>
        <v/>
      </c>
      <c r="M328" s="68" t="str">
        <f ca="1"/>
        <v/>
      </c>
      <c r="N328" s="74" t="str">
        <f ca="1"/>
        <v/>
      </c>
      <c r="O328" s="69" t="str">
        <f ca="1"/>
        <v/>
      </c>
      <c r="P328" s="86" t="str">
        <f ca="1"/>
        <v/>
      </c>
      <c r="Q328" s="87" t="str">
        <f ca="1"/>
        <v/>
      </c>
      <c r="R328" s="81" t="str">
        <f ca="1"/>
        <v/>
      </c>
      <c r="S328" s="87" t="str">
        <f ca="1"/>
        <v/>
      </c>
      <c r="T328" s="69" t="str">
        <f ca="1"/>
        <v/>
      </c>
      <c r="U328" s="69" t="str">
        <f ca="1"/>
        <v/>
      </c>
      <c r="V328" s="61"/>
      <c r="W328" s="133">
        <v>1</v>
      </c>
      <c r="X328" t="b">
        <f t="shared" si="5"/>
        <v>0</v>
      </c>
    </row>
    <row r="329" spans="1:24" x14ac:dyDescent="0.4">
      <c r="A329" s="5">
        <v>317</v>
      </c>
      <c r="B329" s="5">
        <v>405190993</v>
      </c>
      <c r="C329" s="6" t="s">
        <v>800</v>
      </c>
      <c r="D329" s="5">
        <v>3</v>
      </c>
      <c r="E329" s="6" t="s">
        <v>1160</v>
      </c>
      <c r="F329" s="7">
        <v>10</v>
      </c>
      <c r="G329" s="6" t="s">
        <v>1179</v>
      </c>
      <c r="H329" s="6" t="s">
        <v>2122</v>
      </c>
      <c r="I329" s="115"/>
      <c r="J329" s="115"/>
      <c r="K329" s="124" t="str">
        <f ca="1"/>
        <v/>
      </c>
      <c r="L329" s="77" t="str">
        <f ca="1"/>
        <v/>
      </c>
      <c r="M329" s="68" t="str">
        <f ca="1"/>
        <v/>
      </c>
      <c r="N329" s="74" t="str">
        <f ca="1"/>
        <v/>
      </c>
      <c r="O329" s="69" t="str">
        <f ca="1"/>
        <v/>
      </c>
      <c r="P329" s="86" t="str">
        <f ca="1"/>
        <v/>
      </c>
      <c r="Q329" s="87" t="str">
        <f ca="1"/>
        <v/>
      </c>
      <c r="R329" s="81" t="str">
        <f ca="1"/>
        <v/>
      </c>
      <c r="S329" s="87" t="str">
        <f ca="1"/>
        <v/>
      </c>
      <c r="T329" s="69" t="str">
        <f ca="1"/>
        <v/>
      </c>
      <c r="U329" s="69" t="str">
        <f ca="1"/>
        <v/>
      </c>
      <c r="V329" s="61"/>
      <c r="W329" s="133">
        <v>1</v>
      </c>
      <c r="X329" t="b">
        <f t="shared" si="5"/>
        <v>0</v>
      </c>
    </row>
    <row r="330" spans="1:24" x14ac:dyDescent="0.4">
      <c r="A330" s="5">
        <v>318</v>
      </c>
      <c r="B330" s="5">
        <v>405196176</v>
      </c>
      <c r="C330" s="6" t="s">
        <v>2123</v>
      </c>
      <c r="D330" s="5">
        <v>3</v>
      </c>
      <c r="E330" s="6" t="s">
        <v>1160</v>
      </c>
      <c r="F330" s="7">
        <v>17</v>
      </c>
      <c r="G330" s="6" t="s">
        <v>1246</v>
      </c>
      <c r="H330" s="6" t="s">
        <v>2124</v>
      </c>
      <c r="I330" s="115"/>
      <c r="J330" s="115"/>
      <c r="K330" s="124" t="str">
        <f ca="1"/>
        <v/>
      </c>
      <c r="L330" s="77" t="str">
        <f ca="1"/>
        <v/>
      </c>
      <c r="M330" s="68" t="str">
        <f ca="1"/>
        <v/>
      </c>
      <c r="N330" s="74" t="str">
        <f ca="1"/>
        <v/>
      </c>
      <c r="O330" s="69" t="str">
        <f ca="1"/>
        <v/>
      </c>
      <c r="P330" s="86" t="str">
        <f ca="1"/>
        <v/>
      </c>
      <c r="Q330" s="87" t="str">
        <f ca="1"/>
        <v/>
      </c>
      <c r="R330" s="81" t="str">
        <f ca="1"/>
        <v/>
      </c>
      <c r="S330" s="87" t="str">
        <f ca="1"/>
        <v/>
      </c>
      <c r="T330" s="69" t="str">
        <f ca="1"/>
        <v/>
      </c>
      <c r="U330" s="69" t="str">
        <f ca="1"/>
        <v/>
      </c>
      <c r="V330" s="61"/>
      <c r="W330" s="133">
        <v>1</v>
      </c>
      <c r="X330" t="b">
        <f t="shared" si="5"/>
        <v>0</v>
      </c>
    </row>
    <row r="331" spans="1:24" x14ac:dyDescent="0.4">
      <c r="A331" s="5">
        <v>319</v>
      </c>
      <c r="B331" s="5">
        <v>405281190</v>
      </c>
      <c r="C331" s="6" t="s">
        <v>814</v>
      </c>
      <c r="D331" s="5">
        <v>11</v>
      </c>
      <c r="E331" s="6" t="s">
        <v>1372</v>
      </c>
      <c r="F331" s="7">
        <v>73</v>
      </c>
      <c r="G331" s="6" t="s">
        <v>1718</v>
      </c>
      <c r="H331" s="6" t="s">
        <v>2131</v>
      </c>
      <c r="I331" s="115"/>
      <c r="J331" s="115"/>
      <c r="K331" s="124" t="str">
        <f ca="1"/>
        <v/>
      </c>
      <c r="L331" s="77" t="str">
        <f ca="1"/>
        <v/>
      </c>
      <c r="M331" s="68" t="str">
        <f ca="1"/>
        <v/>
      </c>
      <c r="N331" s="74" t="str">
        <f ca="1"/>
        <v/>
      </c>
      <c r="O331" s="69" t="str">
        <f ca="1"/>
        <v/>
      </c>
      <c r="P331" s="86" t="str">
        <f ca="1"/>
        <v/>
      </c>
      <c r="Q331" s="87" t="str">
        <f ca="1"/>
        <v/>
      </c>
      <c r="R331" s="81" t="str">
        <f ca="1"/>
        <v/>
      </c>
      <c r="S331" s="87" t="str">
        <f ca="1"/>
        <v/>
      </c>
      <c r="T331" s="69" t="str">
        <f ca="1"/>
        <v/>
      </c>
      <c r="U331" s="69" t="str">
        <f ca="1"/>
        <v/>
      </c>
      <c r="V331" s="61"/>
      <c r="W331" s="133">
        <v>1</v>
      </c>
      <c r="X331" t="b">
        <f t="shared" si="5"/>
        <v>0</v>
      </c>
    </row>
    <row r="332" spans="1:24" x14ac:dyDescent="0.4">
      <c r="A332" s="5">
        <v>320</v>
      </c>
      <c r="B332" s="5">
        <v>406048281</v>
      </c>
      <c r="C332" s="6" t="s">
        <v>856</v>
      </c>
      <c r="D332" s="5">
        <v>3</v>
      </c>
      <c r="E332" s="6" t="s">
        <v>1160</v>
      </c>
      <c r="F332" s="7">
        <v>13</v>
      </c>
      <c r="G332" s="6" t="s">
        <v>1163</v>
      </c>
      <c r="H332" s="6" t="s">
        <v>2164</v>
      </c>
      <c r="I332" s="115"/>
      <c r="J332" s="115"/>
      <c r="K332" s="124" t="str">
        <f ca="1"/>
        <v/>
      </c>
      <c r="L332" s="77" t="str">
        <f ca="1"/>
        <v/>
      </c>
      <c r="M332" s="68" t="str">
        <f ca="1"/>
        <v/>
      </c>
      <c r="N332" s="74" t="str">
        <f ca="1"/>
        <v/>
      </c>
      <c r="O332" s="69" t="str">
        <f ca="1"/>
        <v/>
      </c>
      <c r="P332" s="86" t="str">
        <f ca="1"/>
        <v/>
      </c>
      <c r="Q332" s="87" t="str">
        <f ca="1"/>
        <v/>
      </c>
      <c r="R332" s="81" t="str">
        <f ca="1"/>
        <v/>
      </c>
      <c r="S332" s="87" t="str">
        <f ca="1"/>
        <v/>
      </c>
      <c r="T332" s="69" t="str">
        <f ca="1"/>
        <v/>
      </c>
      <c r="U332" s="69" t="str">
        <f ca="1"/>
        <v/>
      </c>
      <c r="V332" s="61"/>
      <c r="W332" s="133">
        <v>1</v>
      </c>
      <c r="X332" t="b">
        <f t="shared" si="5"/>
        <v>0</v>
      </c>
    </row>
    <row r="333" spans="1:24" x14ac:dyDescent="0.4">
      <c r="A333" s="5">
        <v>321</v>
      </c>
      <c r="B333" s="5">
        <v>406055879</v>
      </c>
      <c r="C333" s="6" t="s">
        <v>858</v>
      </c>
      <c r="D333" s="5">
        <v>3</v>
      </c>
      <c r="E333" s="6" t="s">
        <v>1160</v>
      </c>
      <c r="F333" s="7">
        <v>13</v>
      </c>
      <c r="G333" s="6" t="s">
        <v>1163</v>
      </c>
      <c r="H333" s="6" t="s">
        <v>1389</v>
      </c>
      <c r="I333" s="115" t="s">
        <v>1054</v>
      </c>
      <c r="J333" s="115"/>
      <c r="K333" s="124" t="str">
        <f ca="1"/>
        <v/>
      </c>
      <c r="L333" s="77" t="str">
        <f ca="1"/>
        <v>1.1</v>
      </c>
      <c r="M333" s="68" t="str">
        <f ca="1"/>
        <v>General hospitals</v>
      </c>
      <c r="N333" s="74" t="str">
        <f ca="1"/>
        <v>1.1.1</v>
      </c>
      <c r="O333" s="69" t="str">
        <f ca="1"/>
        <v>General inpatient curative care</v>
      </c>
      <c r="P333" s="86" t="str">
        <f ca="1"/>
        <v>13</v>
      </c>
      <c r="Q333" s="87" t="str">
        <f ca="1"/>
        <v>General population</v>
      </c>
      <c r="R333" s="81" t="str">
        <f ca="1"/>
        <v>nec</v>
      </c>
      <c r="S333" s="87" t="str">
        <f ca="1"/>
        <v>Other and unspecified age (n.e.c.)</v>
      </c>
      <c r="T333" s="69" t="str">
        <f ca="1"/>
        <v>nec</v>
      </c>
      <c r="U333" s="69" t="str">
        <f ca="1"/>
        <v>Other and unspecified gender (n.e.c.)</v>
      </c>
      <c r="V333" s="61"/>
      <c r="W333" s="133">
        <v>1</v>
      </c>
      <c r="X333" t="b">
        <f t="shared" si="5"/>
        <v>1</v>
      </c>
    </row>
    <row r="334" spans="1:24" x14ac:dyDescent="0.4">
      <c r="A334" s="5">
        <v>322</v>
      </c>
      <c r="B334" s="5">
        <v>406056887</v>
      </c>
      <c r="C334" s="6" t="s">
        <v>860</v>
      </c>
      <c r="D334" s="5">
        <v>3</v>
      </c>
      <c r="E334" s="6" t="s">
        <v>1160</v>
      </c>
      <c r="F334" s="7">
        <v>14</v>
      </c>
      <c r="G334" s="6" t="s">
        <v>1285</v>
      </c>
      <c r="H334" s="6" t="s">
        <v>2166</v>
      </c>
      <c r="I334" s="115"/>
      <c r="J334" s="115"/>
      <c r="K334" s="124" t="str">
        <f ca="1"/>
        <v/>
      </c>
      <c r="L334" s="77" t="str">
        <f ca="1"/>
        <v/>
      </c>
      <c r="M334" s="68" t="str">
        <f ca="1"/>
        <v/>
      </c>
      <c r="N334" s="74" t="str">
        <f ca="1"/>
        <v/>
      </c>
      <c r="O334" s="69" t="str">
        <f ca="1"/>
        <v/>
      </c>
      <c r="P334" s="86" t="str">
        <f ca="1"/>
        <v/>
      </c>
      <c r="Q334" s="87" t="str">
        <f ca="1"/>
        <v/>
      </c>
      <c r="R334" s="81" t="str">
        <f ca="1"/>
        <v/>
      </c>
      <c r="S334" s="87" t="str">
        <f ca="1"/>
        <v/>
      </c>
      <c r="T334" s="69" t="str">
        <f ca="1"/>
        <v/>
      </c>
      <c r="U334" s="69" t="str">
        <f ca="1"/>
        <v/>
      </c>
      <c r="V334" s="61"/>
      <c r="W334" s="133">
        <v>1</v>
      </c>
      <c r="X334" t="b">
        <f t="shared" si="5"/>
        <v>0</v>
      </c>
    </row>
    <row r="335" spans="1:24" x14ac:dyDescent="0.4">
      <c r="A335" s="5">
        <v>323</v>
      </c>
      <c r="B335" s="5">
        <v>406081788</v>
      </c>
      <c r="C335" s="6" t="s">
        <v>864</v>
      </c>
      <c r="D335" s="5">
        <v>4</v>
      </c>
      <c r="E335" s="6" t="s">
        <v>1452</v>
      </c>
      <c r="F335" s="7">
        <v>27</v>
      </c>
      <c r="G335" s="6" t="s">
        <v>1453</v>
      </c>
      <c r="H335" s="6" t="s">
        <v>2169</v>
      </c>
      <c r="I335" s="115"/>
      <c r="J335" s="115"/>
      <c r="K335" s="124" t="str">
        <f ca="1"/>
        <v/>
      </c>
      <c r="L335" s="77" t="str">
        <f ca="1"/>
        <v/>
      </c>
      <c r="M335" s="68" t="str">
        <f ca="1"/>
        <v/>
      </c>
      <c r="N335" s="74" t="str">
        <f ca="1"/>
        <v/>
      </c>
      <c r="O335" s="69" t="str">
        <f ca="1"/>
        <v/>
      </c>
      <c r="P335" s="86" t="str">
        <f ca="1"/>
        <v/>
      </c>
      <c r="Q335" s="87" t="str">
        <f ca="1"/>
        <v/>
      </c>
      <c r="R335" s="81" t="str">
        <f ca="1"/>
        <v/>
      </c>
      <c r="S335" s="87" t="str">
        <f ca="1"/>
        <v/>
      </c>
      <c r="T335" s="69" t="str">
        <f ca="1"/>
        <v/>
      </c>
      <c r="U335" s="69" t="str">
        <f ca="1"/>
        <v/>
      </c>
      <c r="V335" s="61"/>
      <c r="W335" s="133">
        <v>1</v>
      </c>
      <c r="X335" t="b">
        <f t="shared" si="5"/>
        <v>0</v>
      </c>
    </row>
    <row r="336" spans="1:24" x14ac:dyDescent="0.4">
      <c r="A336" s="5">
        <v>324</v>
      </c>
      <c r="B336" s="5">
        <v>406115957</v>
      </c>
      <c r="C336" s="6" t="s">
        <v>866</v>
      </c>
      <c r="D336" s="5">
        <v>10</v>
      </c>
      <c r="E336" s="6" t="s">
        <v>1196</v>
      </c>
      <c r="F336" s="7">
        <v>67</v>
      </c>
      <c r="G336" s="6" t="s">
        <v>1197</v>
      </c>
      <c r="H336" s="6" t="s">
        <v>2172</v>
      </c>
      <c r="I336" s="115" t="s">
        <v>1097</v>
      </c>
      <c r="J336" s="115"/>
      <c r="K336" s="124" t="str">
        <f ca="1"/>
        <v/>
      </c>
      <c r="L336" s="77" t="str">
        <f ca="1"/>
        <v>1.1</v>
      </c>
      <c r="M336" s="68" t="str">
        <f ca="1"/>
        <v>General hospitals</v>
      </c>
      <c r="N336" s="74" t="str">
        <f ca="1"/>
        <v>1.1.1</v>
      </c>
      <c r="O336" s="69" t="str">
        <f ca="1"/>
        <v>General inpatient curative care</v>
      </c>
      <c r="P336" s="86" t="str">
        <f ca="1"/>
        <v>13</v>
      </c>
      <c r="Q336" s="87" t="str">
        <f ca="1"/>
        <v>General population</v>
      </c>
      <c r="R336" s="81" t="str">
        <f ca="1"/>
        <v>nec</v>
      </c>
      <c r="S336" s="87" t="str">
        <f ca="1"/>
        <v>Other and unspecified age (n.e.c.)</v>
      </c>
      <c r="T336" s="69" t="str">
        <f ca="1"/>
        <v>nec</v>
      </c>
      <c r="U336" s="69" t="str">
        <f ca="1"/>
        <v>Other and unspecified gender (n.e.c.)</v>
      </c>
      <c r="V336" s="61"/>
      <c r="W336" s="133">
        <v>1</v>
      </c>
      <c r="X336" t="b">
        <f t="shared" si="5"/>
        <v>1</v>
      </c>
    </row>
    <row r="337" spans="1:24" x14ac:dyDescent="0.4">
      <c r="A337" s="5">
        <v>325</v>
      </c>
      <c r="B337" s="5">
        <v>406131939</v>
      </c>
      <c r="C337" s="6" t="s">
        <v>868</v>
      </c>
      <c r="D337" s="5">
        <v>3</v>
      </c>
      <c r="E337" s="6" t="s">
        <v>1160</v>
      </c>
      <c r="F337" s="7">
        <v>12</v>
      </c>
      <c r="G337" s="6" t="s">
        <v>1161</v>
      </c>
      <c r="H337" s="6" t="s">
        <v>2173</v>
      </c>
      <c r="I337" s="115"/>
      <c r="J337" s="115"/>
      <c r="K337" s="124" t="str">
        <f ca="1"/>
        <v/>
      </c>
      <c r="L337" s="77" t="str">
        <f ca="1"/>
        <v/>
      </c>
      <c r="M337" s="68" t="str">
        <f ca="1"/>
        <v/>
      </c>
      <c r="N337" s="74" t="str">
        <f ca="1"/>
        <v/>
      </c>
      <c r="O337" s="69" t="str">
        <f ca="1"/>
        <v/>
      </c>
      <c r="P337" s="86" t="str">
        <f ca="1"/>
        <v/>
      </c>
      <c r="Q337" s="87" t="str">
        <f ca="1"/>
        <v/>
      </c>
      <c r="R337" s="81" t="str">
        <f ca="1"/>
        <v/>
      </c>
      <c r="S337" s="87" t="str">
        <f ca="1"/>
        <v/>
      </c>
      <c r="T337" s="69" t="str">
        <f ca="1"/>
        <v/>
      </c>
      <c r="U337" s="69" t="str">
        <f ca="1"/>
        <v/>
      </c>
      <c r="V337" s="61"/>
      <c r="W337" s="133">
        <v>1</v>
      </c>
      <c r="X337" t="b">
        <f t="shared" si="5"/>
        <v>0</v>
      </c>
    </row>
    <row r="338" spans="1:24" x14ac:dyDescent="0.4">
      <c r="A338" s="5">
        <v>326</v>
      </c>
      <c r="B338" s="5">
        <v>406160755</v>
      </c>
      <c r="C338" s="6" t="s">
        <v>2174</v>
      </c>
      <c r="D338" s="5">
        <v>3</v>
      </c>
      <c r="E338" s="6" t="s">
        <v>1160</v>
      </c>
      <c r="F338" s="7">
        <v>13</v>
      </c>
      <c r="G338" s="6" t="s">
        <v>1163</v>
      </c>
      <c r="H338" s="6" t="s">
        <v>2175</v>
      </c>
      <c r="I338" s="115"/>
      <c r="J338" s="115"/>
      <c r="K338" s="124" t="str">
        <f ca="1"/>
        <v/>
      </c>
      <c r="L338" s="77" t="str">
        <f ca="1"/>
        <v/>
      </c>
      <c r="M338" s="68" t="str">
        <f ca="1"/>
        <v/>
      </c>
      <c r="N338" s="74" t="str">
        <f ca="1"/>
        <v/>
      </c>
      <c r="O338" s="69" t="str">
        <f ca="1"/>
        <v/>
      </c>
      <c r="P338" s="86" t="str">
        <f ca="1"/>
        <v/>
      </c>
      <c r="Q338" s="87" t="str">
        <f ca="1"/>
        <v/>
      </c>
      <c r="R338" s="81" t="str">
        <f ca="1"/>
        <v/>
      </c>
      <c r="S338" s="87" t="str">
        <f ca="1"/>
        <v/>
      </c>
      <c r="T338" s="69" t="str">
        <f ca="1"/>
        <v/>
      </c>
      <c r="U338" s="69" t="str">
        <f ca="1"/>
        <v/>
      </c>
      <c r="V338" s="61"/>
      <c r="W338" s="133">
        <v>1</v>
      </c>
      <c r="X338" t="b">
        <f t="shared" si="5"/>
        <v>0</v>
      </c>
    </row>
    <row r="339" spans="1:24" x14ac:dyDescent="0.4">
      <c r="A339" s="5">
        <v>327</v>
      </c>
      <c r="B339" s="5">
        <v>406204717</v>
      </c>
      <c r="C339" s="6" t="s">
        <v>2178</v>
      </c>
      <c r="D339" s="5">
        <v>3</v>
      </c>
      <c r="E339" s="6" t="s">
        <v>1160</v>
      </c>
      <c r="F339" s="7">
        <v>18</v>
      </c>
      <c r="G339" s="6" t="s">
        <v>1253</v>
      </c>
      <c r="H339" s="6" t="s">
        <v>2179</v>
      </c>
      <c r="I339" s="115" t="s">
        <v>1054</v>
      </c>
      <c r="J339" s="115"/>
      <c r="K339" s="124" t="str">
        <f ca="1"/>
        <v/>
      </c>
      <c r="L339" s="77" t="str">
        <f ca="1"/>
        <v>1.1</v>
      </c>
      <c r="M339" s="68" t="str">
        <f ca="1"/>
        <v>General hospitals</v>
      </c>
      <c r="N339" s="74" t="str">
        <f ca="1"/>
        <v>1.1.1</v>
      </c>
      <c r="O339" s="69" t="str">
        <f ca="1"/>
        <v>General inpatient curative care</v>
      </c>
      <c r="P339" s="86" t="str">
        <f ca="1"/>
        <v>13</v>
      </c>
      <c r="Q339" s="87" t="str">
        <f ca="1"/>
        <v>General population</v>
      </c>
      <c r="R339" s="81" t="str">
        <f ca="1"/>
        <v>nec</v>
      </c>
      <c r="S339" s="87" t="str">
        <f ca="1"/>
        <v>Other and unspecified age (n.e.c.)</v>
      </c>
      <c r="T339" s="69" t="str">
        <f ca="1"/>
        <v>nec</v>
      </c>
      <c r="U339" s="69" t="str">
        <f ca="1"/>
        <v>Other and unspecified gender (n.e.c.)</v>
      </c>
      <c r="V339" s="61"/>
      <c r="W339" s="133">
        <v>1</v>
      </c>
      <c r="X339" t="b">
        <f t="shared" si="5"/>
        <v>1</v>
      </c>
    </row>
    <row r="340" spans="1:24" x14ac:dyDescent="0.4">
      <c r="A340" s="5">
        <v>328</v>
      </c>
      <c r="B340" s="5">
        <v>406223698</v>
      </c>
      <c r="C340" s="6" t="s">
        <v>870</v>
      </c>
      <c r="D340" s="5">
        <v>4</v>
      </c>
      <c r="E340" s="6" t="s">
        <v>1452</v>
      </c>
      <c r="F340" s="7">
        <v>24</v>
      </c>
      <c r="G340" s="6" t="s">
        <v>1687</v>
      </c>
      <c r="H340" s="6" t="s">
        <v>2180</v>
      </c>
      <c r="I340" s="115"/>
      <c r="J340" s="115"/>
      <c r="K340" s="124" t="str">
        <f ca="1"/>
        <v/>
      </c>
      <c r="L340" s="77" t="str">
        <f ca="1"/>
        <v/>
      </c>
      <c r="M340" s="68" t="str">
        <f ca="1"/>
        <v/>
      </c>
      <c r="N340" s="74" t="str">
        <f ca="1"/>
        <v/>
      </c>
      <c r="O340" s="69" t="str">
        <f ca="1"/>
        <v/>
      </c>
      <c r="P340" s="86" t="str">
        <f ca="1"/>
        <v/>
      </c>
      <c r="Q340" s="87" t="str">
        <f ca="1"/>
        <v/>
      </c>
      <c r="R340" s="81" t="str">
        <f ca="1"/>
        <v/>
      </c>
      <c r="S340" s="87" t="str">
        <f ca="1"/>
        <v/>
      </c>
      <c r="T340" s="69" t="str">
        <f ca="1"/>
        <v/>
      </c>
      <c r="U340" s="69" t="str">
        <f ca="1"/>
        <v/>
      </c>
      <c r="V340" s="61"/>
      <c r="W340" s="133">
        <v>1</v>
      </c>
      <c r="X340" t="b">
        <f t="shared" si="5"/>
        <v>0</v>
      </c>
    </row>
    <row r="341" spans="1:24" x14ac:dyDescent="0.4">
      <c r="A341" s="5">
        <v>329</v>
      </c>
      <c r="B341" s="5">
        <v>412673174</v>
      </c>
      <c r="C341" s="6" t="s">
        <v>876</v>
      </c>
      <c r="D341" s="5">
        <v>4</v>
      </c>
      <c r="E341" s="6" t="s">
        <v>1452</v>
      </c>
      <c r="F341" s="7">
        <v>27</v>
      </c>
      <c r="G341" s="6" t="s">
        <v>1453</v>
      </c>
      <c r="H341" s="6" t="s">
        <v>2183</v>
      </c>
      <c r="I341" s="115"/>
      <c r="J341" s="115"/>
      <c r="K341" s="124" t="str">
        <f ca="1"/>
        <v/>
      </c>
      <c r="L341" s="77" t="str">
        <f ca="1"/>
        <v/>
      </c>
      <c r="M341" s="68" t="str">
        <f ca="1"/>
        <v/>
      </c>
      <c r="N341" s="74" t="str">
        <f ca="1"/>
        <v/>
      </c>
      <c r="O341" s="69" t="str">
        <f ca="1"/>
        <v/>
      </c>
      <c r="P341" s="86" t="str">
        <f ca="1"/>
        <v/>
      </c>
      <c r="Q341" s="87" t="str">
        <f ca="1"/>
        <v/>
      </c>
      <c r="R341" s="81" t="str">
        <f ca="1"/>
        <v/>
      </c>
      <c r="S341" s="87" t="str">
        <f ca="1"/>
        <v/>
      </c>
      <c r="T341" s="69" t="str">
        <f ca="1"/>
        <v/>
      </c>
      <c r="U341" s="69" t="str">
        <f ca="1"/>
        <v/>
      </c>
      <c r="V341" s="61"/>
      <c r="W341" s="133">
        <v>1</v>
      </c>
      <c r="X341" t="b">
        <f t="shared" si="5"/>
        <v>0</v>
      </c>
    </row>
    <row r="342" spans="1:24" x14ac:dyDescent="0.4">
      <c r="A342" s="5">
        <v>330</v>
      </c>
      <c r="B342" s="5">
        <v>412682066</v>
      </c>
      <c r="C342" s="6" t="s">
        <v>880</v>
      </c>
      <c r="D342" s="5">
        <v>4</v>
      </c>
      <c r="E342" s="6" t="s">
        <v>1452</v>
      </c>
      <c r="F342" s="7">
        <v>27</v>
      </c>
      <c r="G342" s="6" t="s">
        <v>1453</v>
      </c>
      <c r="H342" s="6" t="s">
        <v>2185</v>
      </c>
      <c r="I342" s="115"/>
      <c r="J342" s="115"/>
      <c r="K342" s="124" t="str">
        <f ca="1"/>
        <v/>
      </c>
      <c r="L342" s="77" t="str">
        <f ca="1"/>
        <v/>
      </c>
      <c r="M342" s="68" t="str">
        <f ca="1"/>
        <v/>
      </c>
      <c r="N342" s="74" t="str">
        <f ca="1"/>
        <v/>
      </c>
      <c r="O342" s="69" t="str">
        <f ca="1"/>
        <v/>
      </c>
      <c r="P342" s="86" t="str">
        <f ca="1"/>
        <v/>
      </c>
      <c r="Q342" s="87" t="str">
        <f ca="1"/>
        <v/>
      </c>
      <c r="R342" s="81" t="str">
        <f ca="1"/>
        <v/>
      </c>
      <c r="S342" s="87" t="str">
        <f ca="1"/>
        <v/>
      </c>
      <c r="T342" s="69" t="str">
        <f ca="1"/>
        <v/>
      </c>
      <c r="U342" s="69" t="str">
        <f ca="1"/>
        <v/>
      </c>
      <c r="V342" s="61"/>
      <c r="W342" s="133">
        <v>1</v>
      </c>
      <c r="X342" t="b">
        <f t="shared" si="5"/>
        <v>0</v>
      </c>
    </row>
    <row r="343" spans="1:24" x14ac:dyDescent="0.4">
      <c r="A343" s="5">
        <v>331</v>
      </c>
      <c r="B343" s="5">
        <v>412682501</v>
      </c>
      <c r="C343" s="6" t="s">
        <v>882</v>
      </c>
      <c r="D343" s="5">
        <v>4</v>
      </c>
      <c r="E343" s="6" t="s">
        <v>1452</v>
      </c>
      <c r="F343" s="7">
        <v>27</v>
      </c>
      <c r="G343" s="6" t="s">
        <v>1453</v>
      </c>
      <c r="H343" s="6" t="s">
        <v>2186</v>
      </c>
      <c r="I343" s="115" t="s">
        <v>1054</v>
      </c>
      <c r="J343" s="115"/>
      <c r="K343" s="124" t="str">
        <f ca="1"/>
        <v/>
      </c>
      <c r="L343" s="77" t="str">
        <f ca="1"/>
        <v>1.1</v>
      </c>
      <c r="M343" s="68" t="str">
        <f ca="1"/>
        <v>General hospitals</v>
      </c>
      <c r="N343" s="74" t="str">
        <f ca="1"/>
        <v>1.1.1</v>
      </c>
      <c r="O343" s="69" t="str">
        <f ca="1"/>
        <v>General inpatient curative care</v>
      </c>
      <c r="P343" s="86" t="str">
        <f ca="1"/>
        <v>13</v>
      </c>
      <c r="Q343" s="87" t="str">
        <f ca="1"/>
        <v>General population</v>
      </c>
      <c r="R343" s="81" t="str">
        <f ca="1"/>
        <v>nec</v>
      </c>
      <c r="S343" s="87" t="str">
        <f ca="1"/>
        <v>Other and unspecified age (n.e.c.)</v>
      </c>
      <c r="T343" s="69" t="str">
        <f ca="1"/>
        <v>nec</v>
      </c>
      <c r="U343" s="69" t="str">
        <f ca="1"/>
        <v>Other and unspecified gender (n.e.c.)</v>
      </c>
      <c r="V343" s="61"/>
      <c r="W343" s="133">
        <v>1</v>
      </c>
      <c r="X343" t="b">
        <f t="shared" si="5"/>
        <v>1</v>
      </c>
    </row>
    <row r="344" spans="1:24" x14ac:dyDescent="0.4">
      <c r="A344" s="5">
        <v>332</v>
      </c>
      <c r="B344" s="5">
        <v>412704596</v>
      </c>
      <c r="C344" s="6" t="s">
        <v>890</v>
      </c>
      <c r="D344" s="5">
        <v>4</v>
      </c>
      <c r="E344" s="6" t="s">
        <v>1452</v>
      </c>
      <c r="F344" s="7">
        <v>27</v>
      </c>
      <c r="G344" s="6" t="s">
        <v>1453</v>
      </c>
      <c r="H344" s="6" t="s">
        <v>2200</v>
      </c>
      <c r="I344" s="115"/>
      <c r="J344" s="115"/>
      <c r="K344" s="124" t="str">
        <f ca="1"/>
        <v/>
      </c>
      <c r="L344" s="77" t="str">
        <f ca="1"/>
        <v/>
      </c>
      <c r="M344" s="68" t="str">
        <f ca="1"/>
        <v/>
      </c>
      <c r="N344" s="74" t="str">
        <f ca="1"/>
        <v/>
      </c>
      <c r="O344" s="69" t="str">
        <f ca="1"/>
        <v/>
      </c>
      <c r="P344" s="86" t="str">
        <f ca="1"/>
        <v/>
      </c>
      <c r="Q344" s="87" t="str">
        <f ca="1"/>
        <v/>
      </c>
      <c r="R344" s="81" t="str">
        <f ca="1"/>
        <v/>
      </c>
      <c r="S344" s="87" t="str">
        <f ca="1"/>
        <v/>
      </c>
      <c r="T344" s="69" t="str">
        <f ca="1"/>
        <v/>
      </c>
      <c r="U344" s="69" t="str">
        <f ca="1"/>
        <v/>
      </c>
      <c r="V344" s="61"/>
      <c r="W344" s="133">
        <v>1</v>
      </c>
      <c r="X344" t="b">
        <f t="shared" si="5"/>
        <v>0</v>
      </c>
    </row>
    <row r="345" spans="1:24" x14ac:dyDescent="0.4">
      <c r="A345" s="5">
        <v>333</v>
      </c>
      <c r="B345" s="5">
        <v>412713737</v>
      </c>
      <c r="C345" s="6" t="s">
        <v>892</v>
      </c>
      <c r="D345" s="5">
        <v>4</v>
      </c>
      <c r="E345" s="6" t="s">
        <v>1452</v>
      </c>
      <c r="F345" s="7">
        <v>27</v>
      </c>
      <c r="G345" s="6" t="s">
        <v>1453</v>
      </c>
      <c r="H345" s="6" t="s">
        <v>2201</v>
      </c>
      <c r="I345" s="115"/>
      <c r="J345" s="115"/>
      <c r="K345" s="124" t="str">
        <f ca="1"/>
        <v/>
      </c>
      <c r="L345" s="77" t="str">
        <f ca="1"/>
        <v/>
      </c>
      <c r="M345" s="68" t="str">
        <f ca="1"/>
        <v/>
      </c>
      <c r="N345" s="74" t="str">
        <f ca="1"/>
        <v/>
      </c>
      <c r="O345" s="69" t="str">
        <f ca="1"/>
        <v/>
      </c>
      <c r="P345" s="86" t="str">
        <f ca="1"/>
        <v/>
      </c>
      <c r="Q345" s="87" t="str">
        <f ca="1"/>
        <v/>
      </c>
      <c r="R345" s="81" t="str">
        <f ca="1"/>
        <v/>
      </c>
      <c r="S345" s="87" t="str">
        <f ca="1"/>
        <v/>
      </c>
      <c r="T345" s="69" t="str">
        <f ca="1"/>
        <v/>
      </c>
      <c r="U345" s="69" t="str">
        <f ca="1"/>
        <v/>
      </c>
      <c r="V345" s="61"/>
      <c r="W345" s="133">
        <v>1</v>
      </c>
      <c r="X345" t="b">
        <f t="shared" si="5"/>
        <v>0</v>
      </c>
    </row>
    <row r="346" spans="1:24" x14ac:dyDescent="0.4">
      <c r="A346" s="5">
        <v>334</v>
      </c>
      <c r="B346" s="5">
        <v>412714870</v>
      </c>
      <c r="C346" s="6" t="s">
        <v>894</v>
      </c>
      <c r="D346" s="5">
        <v>4</v>
      </c>
      <c r="E346" s="6" t="s">
        <v>1452</v>
      </c>
      <c r="F346" s="7">
        <v>27</v>
      </c>
      <c r="G346" s="6" t="s">
        <v>1453</v>
      </c>
      <c r="H346" s="6" t="s">
        <v>2202</v>
      </c>
      <c r="I346" s="115"/>
      <c r="J346" s="115"/>
      <c r="K346" s="124" t="str">
        <f ca="1"/>
        <v/>
      </c>
      <c r="L346" s="77" t="str">
        <f ca="1"/>
        <v/>
      </c>
      <c r="M346" s="68" t="str">
        <f ca="1"/>
        <v/>
      </c>
      <c r="N346" s="74" t="str">
        <f ca="1"/>
        <v/>
      </c>
      <c r="O346" s="69" t="str">
        <f ca="1"/>
        <v/>
      </c>
      <c r="P346" s="86" t="str">
        <f ca="1"/>
        <v/>
      </c>
      <c r="Q346" s="87" t="str">
        <f ca="1"/>
        <v/>
      </c>
      <c r="R346" s="81" t="str">
        <f ca="1"/>
        <v/>
      </c>
      <c r="S346" s="87" t="str">
        <f ca="1"/>
        <v/>
      </c>
      <c r="T346" s="69" t="str">
        <f ca="1"/>
        <v/>
      </c>
      <c r="U346" s="69" t="str">
        <f ca="1"/>
        <v/>
      </c>
      <c r="V346" s="61"/>
      <c r="W346" s="133">
        <v>1</v>
      </c>
      <c r="X346" t="b">
        <f t="shared" si="5"/>
        <v>0</v>
      </c>
    </row>
    <row r="347" spans="1:24" x14ac:dyDescent="0.4">
      <c r="A347" s="5">
        <v>335</v>
      </c>
      <c r="B347" s="5">
        <v>412715655</v>
      </c>
      <c r="C347" s="6" t="s">
        <v>896</v>
      </c>
      <c r="D347" s="5">
        <v>4</v>
      </c>
      <c r="E347" s="6" t="s">
        <v>1452</v>
      </c>
      <c r="F347" s="7">
        <v>27</v>
      </c>
      <c r="G347" s="6" t="s">
        <v>1453</v>
      </c>
      <c r="H347" s="6" t="s">
        <v>2203</v>
      </c>
      <c r="I347" s="115" t="s">
        <v>5926</v>
      </c>
      <c r="J347" s="115"/>
      <c r="K347" s="124" t="str">
        <f ca="1"/>
        <v/>
      </c>
      <c r="L347" s="77" t="e">
        <f ca="1"/>
        <v>#N/A</v>
      </c>
      <c r="M347" s="68" t="e">
        <f ca="1"/>
        <v>#N/A</v>
      </c>
      <c r="N347" s="74" t="e">
        <f ca="1"/>
        <v>#N/A</v>
      </c>
      <c r="O347" s="69" t="e">
        <f ca="1"/>
        <v>#N/A</v>
      </c>
      <c r="P347" s="86" t="str">
        <f ca="1"/>
        <v>13</v>
      </c>
      <c r="Q347" s="87" t="str">
        <f ca="1"/>
        <v>General population</v>
      </c>
      <c r="R347" s="81" t="str">
        <f ca="1"/>
        <v>nec</v>
      </c>
      <c r="S347" s="87" t="str">
        <f ca="1"/>
        <v>Other and unspecified age (n.e.c.)</v>
      </c>
      <c r="T347" s="69" t="str">
        <f ca="1"/>
        <v>nec</v>
      </c>
      <c r="U347" s="69" t="str">
        <f ca="1"/>
        <v>Other and unspecified gender (n.e.c.)</v>
      </c>
      <c r="V347" s="61"/>
      <c r="W347" s="133">
        <v>1</v>
      </c>
      <c r="X347" t="b">
        <f t="shared" si="5"/>
        <v>1</v>
      </c>
    </row>
    <row r="348" spans="1:24" x14ac:dyDescent="0.4">
      <c r="A348" s="5">
        <v>336</v>
      </c>
      <c r="B348" s="5">
        <v>412719651</v>
      </c>
      <c r="C348" s="6" t="s">
        <v>898</v>
      </c>
      <c r="D348" s="5">
        <v>4</v>
      </c>
      <c r="E348" s="6" t="s">
        <v>1452</v>
      </c>
      <c r="F348" s="7">
        <v>27</v>
      </c>
      <c r="G348" s="6" t="s">
        <v>1453</v>
      </c>
      <c r="H348" s="6" t="s">
        <v>2204</v>
      </c>
      <c r="I348" s="115"/>
      <c r="J348" s="115"/>
      <c r="K348" s="124" t="str">
        <f ca="1"/>
        <v/>
      </c>
      <c r="L348" s="77" t="str">
        <f ca="1"/>
        <v/>
      </c>
      <c r="M348" s="68" t="str">
        <f ca="1"/>
        <v/>
      </c>
      <c r="N348" s="74" t="str">
        <f ca="1"/>
        <v/>
      </c>
      <c r="O348" s="69" t="str">
        <f ca="1"/>
        <v/>
      </c>
      <c r="P348" s="86" t="str">
        <f ca="1"/>
        <v/>
      </c>
      <c r="Q348" s="87" t="str">
        <f ca="1"/>
        <v/>
      </c>
      <c r="R348" s="81" t="str">
        <f ca="1"/>
        <v/>
      </c>
      <c r="S348" s="87" t="str">
        <f ca="1"/>
        <v/>
      </c>
      <c r="T348" s="69" t="str">
        <f ca="1"/>
        <v/>
      </c>
      <c r="U348" s="69" t="str">
        <f ca="1"/>
        <v/>
      </c>
      <c r="V348" s="61"/>
      <c r="W348" s="133">
        <v>1</v>
      </c>
      <c r="X348" t="b">
        <f t="shared" si="5"/>
        <v>0</v>
      </c>
    </row>
    <row r="349" spans="1:24" x14ac:dyDescent="0.4">
      <c r="A349" s="5">
        <v>337</v>
      </c>
      <c r="B349" s="5">
        <v>412726322</v>
      </c>
      <c r="C349" s="6" t="s">
        <v>902</v>
      </c>
      <c r="D349" s="5">
        <v>4</v>
      </c>
      <c r="E349" s="6" t="s">
        <v>1452</v>
      </c>
      <c r="F349" s="7">
        <v>27</v>
      </c>
      <c r="G349" s="6" t="s">
        <v>1453</v>
      </c>
      <c r="H349" s="6" t="s">
        <v>2189</v>
      </c>
      <c r="I349" s="115"/>
      <c r="J349" s="115"/>
      <c r="K349" s="124" t="str">
        <f ca="1"/>
        <v/>
      </c>
      <c r="L349" s="77" t="str">
        <f ca="1"/>
        <v/>
      </c>
      <c r="M349" s="68" t="str">
        <f ca="1"/>
        <v/>
      </c>
      <c r="N349" s="74" t="str">
        <f ca="1"/>
        <v/>
      </c>
      <c r="O349" s="69" t="str">
        <f ca="1"/>
        <v/>
      </c>
      <c r="P349" s="86" t="str">
        <f ca="1"/>
        <v/>
      </c>
      <c r="Q349" s="87" t="str">
        <f ca="1"/>
        <v/>
      </c>
      <c r="R349" s="81" t="str">
        <f ca="1"/>
        <v/>
      </c>
      <c r="S349" s="87" t="str">
        <f ca="1"/>
        <v/>
      </c>
      <c r="T349" s="69" t="str">
        <f ca="1"/>
        <v/>
      </c>
      <c r="U349" s="69" t="str">
        <f ca="1"/>
        <v/>
      </c>
      <c r="V349" s="61"/>
      <c r="W349" s="133">
        <v>1</v>
      </c>
      <c r="X349" t="b">
        <f t="shared" si="5"/>
        <v>0</v>
      </c>
    </row>
    <row r="350" spans="1:24" x14ac:dyDescent="0.4">
      <c r="A350" s="5">
        <v>338</v>
      </c>
      <c r="B350" s="5">
        <v>412729720</v>
      </c>
      <c r="C350" s="6" t="s">
        <v>904</v>
      </c>
      <c r="D350" s="5">
        <v>4</v>
      </c>
      <c r="E350" s="6" t="s">
        <v>1452</v>
      </c>
      <c r="F350" s="7">
        <v>27</v>
      </c>
      <c r="G350" s="6" t="s">
        <v>1453</v>
      </c>
      <c r="H350" s="6" t="s">
        <v>2207</v>
      </c>
      <c r="I350" s="115"/>
      <c r="J350" s="115"/>
      <c r="K350" s="124" t="str">
        <f ca="1"/>
        <v/>
      </c>
      <c r="L350" s="77" t="str">
        <f ca="1"/>
        <v/>
      </c>
      <c r="M350" s="68" t="str">
        <f ca="1"/>
        <v/>
      </c>
      <c r="N350" s="74" t="str">
        <f ca="1"/>
        <v/>
      </c>
      <c r="O350" s="69" t="str">
        <f ca="1"/>
        <v/>
      </c>
      <c r="P350" s="86" t="str">
        <f ca="1"/>
        <v/>
      </c>
      <c r="Q350" s="87" t="str">
        <f ca="1"/>
        <v/>
      </c>
      <c r="R350" s="81" t="str">
        <f ca="1"/>
        <v/>
      </c>
      <c r="S350" s="87" t="str">
        <f ca="1"/>
        <v/>
      </c>
      <c r="T350" s="69" t="str">
        <f ca="1"/>
        <v/>
      </c>
      <c r="U350" s="69" t="str">
        <f ca="1"/>
        <v/>
      </c>
      <c r="V350" s="61"/>
      <c r="W350" s="133">
        <v>1</v>
      </c>
      <c r="X350" t="b">
        <f t="shared" si="5"/>
        <v>0</v>
      </c>
    </row>
    <row r="351" spans="1:24" x14ac:dyDescent="0.4">
      <c r="A351" s="5">
        <v>339</v>
      </c>
      <c r="B351" s="5">
        <v>415085286</v>
      </c>
      <c r="C351" s="6" t="s">
        <v>912</v>
      </c>
      <c r="D351" s="5">
        <v>8</v>
      </c>
      <c r="E351" s="6" t="s">
        <v>1258</v>
      </c>
      <c r="F351" s="7">
        <v>53</v>
      </c>
      <c r="G351" s="6" t="s">
        <v>1259</v>
      </c>
      <c r="H351" s="6" t="s">
        <v>2210</v>
      </c>
      <c r="I351" s="115"/>
      <c r="J351" s="115"/>
      <c r="K351" s="124" t="str">
        <f ca="1"/>
        <v/>
      </c>
      <c r="L351" s="77" t="str">
        <f ca="1"/>
        <v/>
      </c>
      <c r="M351" s="68" t="str">
        <f ca="1"/>
        <v/>
      </c>
      <c r="N351" s="74" t="str">
        <f ca="1"/>
        <v/>
      </c>
      <c r="O351" s="69" t="str">
        <f ca="1"/>
        <v/>
      </c>
      <c r="P351" s="86" t="str">
        <f ca="1"/>
        <v/>
      </c>
      <c r="Q351" s="87" t="str">
        <f ca="1"/>
        <v/>
      </c>
      <c r="R351" s="81" t="str">
        <f ca="1"/>
        <v/>
      </c>
      <c r="S351" s="87" t="str">
        <f ca="1"/>
        <v/>
      </c>
      <c r="T351" s="69" t="str">
        <f ca="1"/>
        <v/>
      </c>
      <c r="U351" s="69" t="str">
        <f ca="1"/>
        <v/>
      </c>
      <c r="V351" s="61"/>
      <c r="W351" s="133">
        <v>1</v>
      </c>
      <c r="X351" t="b">
        <f t="shared" si="5"/>
        <v>0</v>
      </c>
    </row>
    <row r="352" spans="1:24" x14ac:dyDescent="0.4">
      <c r="A352" s="5">
        <v>340</v>
      </c>
      <c r="B352" s="5">
        <v>415097503</v>
      </c>
      <c r="C352" s="6" t="s">
        <v>2212</v>
      </c>
      <c r="D352" s="5">
        <v>8</v>
      </c>
      <c r="E352" s="6" t="s">
        <v>1258</v>
      </c>
      <c r="F352" s="7">
        <v>53</v>
      </c>
      <c r="G352" s="6" t="s">
        <v>1259</v>
      </c>
      <c r="H352" s="6" t="s">
        <v>2211</v>
      </c>
      <c r="I352" s="115"/>
      <c r="J352" s="115"/>
      <c r="K352" s="124" t="str">
        <f ca="1"/>
        <v/>
      </c>
      <c r="L352" s="77" t="str">
        <f ca="1"/>
        <v/>
      </c>
      <c r="M352" s="68" t="str">
        <f ca="1"/>
        <v/>
      </c>
      <c r="N352" s="74" t="str">
        <f ca="1"/>
        <v/>
      </c>
      <c r="O352" s="69" t="str">
        <f ca="1"/>
        <v/>
      </c>
      <c r="P352" s="86" t="str">
        <f ca="1"/>
        <v/>
      </c>
      <c r="Q352" s="87" t="str">
        <f ca="1"/>
        <v/>
      </c>
      <c r="R352" s="81" t="str">
        <f ca="1"/>
        <v/>
      </c>
      <c r="S352" s="87" t="str">
        <f ca="1"/>
        <v/>
      </c>
      <c r="T352" s="69" t="str">
        <f ca="1"/>
        <v/>
      </c>
      <c r="U352" s="69" t="str">
        <f ca="1"/>
        <v/>
      </c>
      <c r="V352" s="61"/>
      <c r="W352" s="133">
        <v>1</v>
      </c>
      <c r="X352" t="b">
        <f t="shared" si="5"/>
        <v>0</v>
      </c>
    </row>
    <row r="353" spans="1:24" x14ac:dyDescent="0.4">
      <c r="A353" s="5">
        <v>341</v>
      </c>
      <c r="B353" s="5">
        <v>416289947</v>
      </c>
      <c r="C353" s="6" t="s">
        <v>918</v>
      </c>
      <c r="D353" s="5">
        <v>10</v>
      </c>
      <c r="E353" s="6" t="s">
        <v>1196</v>
      </c>
      <c r="F353" s="7">
        <v>68</v>
      </c>
      <c r="G353" s="6" t="s">
        <v>1477</v>
      </c>
      <c r="H353" s="6" t="s">
        <v>2214</v>
      </c>
      <c r="I353" s="115"/>
      <c r="J353" s="115"/>
      <c r="K353" s="124" t="str">
        <f ca="1"/>
        <v/>
      </c>
      <c r="L353" s="77" t="str">
        <f ca="1"/>
        <v/>
      </c>
      <c r="M353" s="68" t="str">
        <f ca="1"/>
        <v/>
      </c>
      <c r="N353" s="74" t="str">
        <f ca="1"/>
        <v/>
      </c>
      <c r="O353" s="69" t="str">
        <f ca="1"/>
        <v/>
      </c>
      <c r="P353" s="86" t="str">
        <f ca="1"/>
        <v/>
      </c>
      <c r="Q353" s="87" t="str">
        <f ca="1"/>
        <v/>
      </c>
      <c r="R353" s="81" t="str">
        <f ca="1"/>
        <v/>
      </c>
      <c r="S353" s="87" t="str">
        <f ca="1"/>
        <v/>
      </c>
      <c r="T353" s="69" t="str">
        <f ca="1"/>
        <v/>
      </c>
      <c r="U353" s="69" t="str">
        <f ca="1"/>
        <v/>
      </c>
      <c r="V353" s="61"/>
      <c r="W353" s="133">
        <v>1</v>
      </c>
      <c r="X353" t="b">
        <f t="shared" si="5"/>
        <v>0</v>
      </c>
    </row>
    <row r="354" spans="1:24" x14ac:dyDescent="0.4">
      <c r="A354" s="5">
        <v>342</v>
      </c>
      <c r="B354" s="5">
        <v>416294566</v>
      </c>
      <c r="C354" s="6" t="s">
        <v>920</v>
      </c>
      <c r="D354" s="5">
        <v>10</v>
      </c>
      <c r="E354" s="6" t="s">
        <v>1196</v>
      </c>
      <c r="F354" s="7">
        <v>68</v>
      </c>
      <c r="G354" s="6" t="s">
        <v>1477</v>
      </c>
      <c r="H354" s="6" t="s">
        <v>2215</v>
      </c>
      <c r="I354" s="115"/>
      <c r="J354" s="115"/>
      <c r="K354" s="124" t="str">
        <f ca="1"/>
        <v/>
      </c>
      <c r="L354" s="77" t="str">
        <f ca="1"/>
        <v/>
      </c>
      <c r="M354" s="68" t="str">
        <f ca="1"/>
        <v/>
      </c>
      <c r="N354" s="74" t="str">
        <f ca="1"/>
        <v/>
      </c>
      <c r="O354" s="69" t="str">
        <f ca="1"/>
        <v/>
      </c>
      <c r="P354" s="86" t="str">
        <f ca="1"/>
        <v/>
      </c>
      <c r="Q354" s="87" t="str">
        <f ca="1"/>
        <v/>
      </c>
      <c r="R354" s="81" t="str">
        <f ca="1"/>
        <v/>
      </c>
      <c r="S354" s="87" t="str">
        <f ca="1"/>
        <v/>
      </c>
      <c r="T354" s="69" t="str">
        <f ca="1"/>
        <v/>
      </c>
      <c r="U354" s="69" t="str">
        <f ca="1"/>
        <v/>
      </c>
      <c r="V354" s="61"/>
      <c r="W354" s="133">
        <v>1</v>
      </c>
      <c r="X354" t="b">
        <f t="shared" si="5"/>
        <v>0</v>
      </c>
    </row>
    <row r="355" spans="1:24" x14ac:dyDescent="0.4">
      <c r="A355" s="5">
        <v>344</v>
      </c>
      <c r="B355" s="5">
        <v>417876711</v>
      </c>
      <c r="C355" s="6" t="s">
        <v>931</v>
      </c>
      <c r="D355" s="5">
        <v>11</v>
      </c>
      <c r="E355" s="6" t="s">
        <v>1372</v>
      </c>
      <c r="F355" s="7">
        <v>72</v>
      </c>
      <c r="G355" s="6" t="s">
        <v>1703</v>
      </c>
      <c r="H355" s="6" t="s">
        <v>2222</v>
      </c>
      <c r="I355" s="115"/>
      <c r="J355" s="115"/>
      <c r="K355" s="124" t="str">
        <f ca="1"/>
        <v/>
      </c>
      <c r="L355" s="77" t="str">
        <f ca="1"/>
        <v/>
      </c>
      <c r="M355" s="68" t="str">
        <f ca="1"/>
        <v/>
      </c>
      <c r="N355" s="74" t="str">
        <f ca="1"/>
        <v/>
      </c>
      <c r="O355" s="69" t="str">
        <f ca="1"/>
        <v/>
      </c>
      <c r="P355" s="86" t="str">
        <f ca="1"/>
        <v/>
      </c>
      <c r="Q355" s="87" t="str">
        <f ca="1"/>
        <v/>
      </c>
      <c r="R355" s="81" t="str">
        <f ca="1"/>
        <v/>
      </c>
      <c r="S355" s="87" t="str">
        <f ca="1"/>
        <v/>
      </c>
      <c r="T355" s="69" t="str">
        <f ca="1"/>
        <v/>
      </c>
      <c r="U355" s="69" t="str">
        <f ca="1"/>
        <v/>
      </c>
      <c r="V355" s="61"/>
      <c r="W355" s="133">
        <v>3</v>
      </c>
      <c r="X355" t="b">
        <f t="shared" si="5"/>
        <v>0</v>
      </c>
    </row>
    <row r="356" spans="1:24" x14ac:dyDescent="0.4">
      <c r="A356" s="5">
        <v>343</v>
      </c>
      <c r="B356" s="5">
        <v>417876711</v>
      </c>
      <c r="C356" s="6" t="s">
        <v>931</v>
      </c>
      <c r="D356" s="5">
        <v>11</v>
      </c>
      <c r="E356" s="6" t="s">
        <v>1372</v>
      </c>
      <c r="F356" s="7">
        <v>70</v>
      </c>
      <c r="G356" s="6" t="s">
        <v>1459</v>
      </c>
      <c r="H356" s="6" t="s">
        <v>2221</v>
      </c>
      <c r="I356" s="115"/>
      <c r="J356" s="115"/>
      <c r="K356" s="124" t="str">
        <f ca="1"/>
        <v/>
      </c>
      <c r="L356" s="77" t="str">
        <f ca="1"/>
        <v/>
      </c>
      <c r="M356" s="68" t="str">
        <f ca="1"/>
        <v/>
      </c>
      <c r="N356" s="74" t="str">
        <f ca="1"/>
        <v/>
      </c>
      <c r="O356" s="69" t="str">
        <f ca="1"/>
        <v/>
      </c>
      <c r="P356" s="86" t="str">
        <f ca="1"/>
        <v/>
      </c>
      <c r="Q356" s="87" t="str">
        <f ca="1"/>
        <v/>
      </c>
      <c r="R356" s="81" t="str">
        <f ca="1"/>
        <v/>
      </c>
      <c r="S356" s="87" t="str">
        <f ca="1"/>
        <v/>
      </c>
      <c r="T356" s="69" t="str">
        <f ca="1"/>
        <v/>
      </c>
      <c r="U356" s="69" t="str">
        <f ca="1"/>
        <v/>
      </c>
      <c r="V356" s="61"/>
      <c r="W356" s="133">
        <v>3</v>
      </c>
      <c r="X356" t="b">
        <f t="shared" si="5"/>
        <v>0</v>
      </c>
    </row>
    <row r="357" spans="1:24" x14ac:dyDescent="0.4">
      <c r="A357" s="5">
        <v>345</v>
      </c>
      <c r="B357" s="5">
        <v>417876711</v>
      </c>
      <c r="C357" s="6" t="s">
        <v>931</v>
      </c>
      <c r="D357" s="5">
        <v>11</v>
      </c>
      <c r="E357" s="6" t="s">
        <v>1372</v>
      </c>
      <c r="F357" s="7">
        <v>73</v>
      </c>
      <c r="G357" s="6" t="s">
        <v>1718</v>
      </c>
      <c r="H357" s="6" t="s">
        <v>2223</v>
      </c>
      <c r="I357" s="115"/>
      <c r="J357" s="115"/>
      <c r="K357" s="124" t="str">
        <f ca="1"/>
        <v/>
      </c>
      <c r="L357" s="77" t="str">
        <f ca="1"/>
        <v/>
      </c>
      <c r="M357" s="68" t="str">
        <f ca="1"/>
        <v/>
      </c>
      <c r="N357" s="74" t="str">
        <f ca="1"/>
        <v/>
      </c>
      <c r="O357" s="69" t="str">
        <f ca="1"/>
        <v/>
      </c>
      <c r="P357" s="86" t="str">
        <f ca="1"/>
        <v/>
      </c>
      <c r="Q357" s="87" t="str">
        <f ca="1"/>
        <v/>
      </c>
      <c r="R357" s="81" t="str">
        <f ca="1"/>
        <v/>
      </c>
      <c r="S357" s="87" t="str">
        <f ca="1"/>
        <v/>
      </c>
      <c r="T357" s="69" t="str">
        <f ca="1"/>
        <v/>
      </c>
      <c r="U357" s="69" t="str">
        <f ca="1"/>
        <v/>
      </c>
      <c r="V357" s="61"/>
      <c r="W357" s="133">
        <v>3</v>
      </c>
      <c r="X357" t="b">
        <f t="shared" si="5"/>
        <v>0</v>
      </c>
    </row>
    <row r="358" spans="1:24" x14ac:dyDescent="0.4">
      <c r="A358" s="5">
        <v>346</v>
      </c>
      <c r="B358" s="5">
        <v>417883945</v>
      </c>
      <c r="C358" s="6" t="s">
        <v>935</v>
      </c>
      <c r="D358" s="5">
        <v>11</v>
      </c>
      <c r="E358" s="6" t="s">
        <v>1372</v>
      </c>
      <c r="F358" s="7">
        <v>70</v>
      </c>
      <c r="G358" s="6" t="s">
        <v>1459</v>
      </c>
      <c r="H358" s="6" t="s">
        <v>2225</v>
      </c>
      <c r="I358" s="115"/>
      <c r="J358" s="115"/>
      <c r="K358" s="124" t="str">
        <f ca="1"/>
        <v/>
      </c>
      <c r="L358" s="77" t="str">
        <f ca="1"/>
        <v/>
      </c>
      <c r="M358" s="68" t="str">
        <f ca="1"/>
        <v/>
      </c>
      <c r="N358" s="74" t="str">
        <f ca="1"/>
        <v/>
      </c>
      <c r="O358" s="69" t="str">
        <f ca="1"/>
        <v/>
      </c>
      <c r="P358" s="86" t="str">
        <f ca="1"/>
        <v/>
      </c>
      <c r="Q358" s="87" t="str">
        <f ca="1"/>
        <v/>
      </c>
      <c r="R358" s="81" t="str">
        <f ca="1"/>
        <v/>
      </c>
      <c r="S358" s="87" t="str">
        <f ca="1"/>
        <v/>
      </c>
      <c r="T358" s="69" t="str">
        <f ca="1"/>
        <v/>
      </c>
      <c r="U358" s="69" t="str">
        <f ca="1"/>
        <v/>
      </c>
      <c r="V358" s="61"/>
      <c r="W358" s="133">
        <v>1</v>
      </c>
      <c r="X358" t="b">
        <f t="shared" si="5"/>
        <v>0</v>
      </c>
    </row>
    <row r="359" spans="1:24" x14ac:dyDescent="0.4">
      <c r="A359" s="5">
        <v>347</v>
      </c>
      <c r="B359" s="5">
        <v>419986938</v>
      </c>
      <c r="C359" s="6" t="s">
        <v>2226</v>
      </c>
      <c r="D359" s="5">
        <v>8</v>
      </c>
      <c r="E359" s="6" t="s">
        <v>1258</v>
      </c>
      <c r="F359" s="7">
        <v>49</v>
      </c>
      <c r="G359" s="6" t="s">
        <v>1338</v>
      </c>
      <c r="H359" s="6" t="s">
        <v>2227</v>
      </c>
      <c r="I359" s="115"/>
      <c r="J359" s="115"/>
      <c r="K359" s="124" t="str">
        <f ca="1"/>
        <v/>
      </c>
      <c r="L359" s="77" t="str">
        <f ca="1"/>
        <v/>
      </c>
      <c r="M359" s="68" t="str">
        <f ca="1"/>
        <v/>
      </c>
      <c r="N359" s="74" t="str">
        <f ca="1"/>
        <v/>
      </c>
      <c r="O359" s="69" t="str">
        <f ca="1"/>
        <v/>
      </c>
      <c r="P359" s="86" t="str">
        <f ca="1"/>
        <v/>
      </c>
      <c r="Q359" s="87" t="str">
        <f ca="1"/>
        <v/>
      </c>
      <c r="R359" s="81" t="str">
        <f ca="1"/>
        <v/>
      </c>
      <c r="S359" s="87" t="str">
        <f ca="1"/>
        <v/>
      </c>
      <c r="T359" s="69" t="str">
        <f ca="1"/>
        <v/>
      </c>
      <c r="U359" s="69" t="str">
        <f ca="1"/>
        <v/>
      </c>
      <c r="V359" s="61"/>
      <c r="W359" s="133">
        <v>1</v>
      </c>
      <c r="X359" t="b">
        <f t="shared" si="5"/>
        <v>0</v>
      </c>
    </row>
    <row r="360" spans="1:24" x14ac:dyDescent="0.4">
      <c r="A360" s="5">
        <v>348</v>
      </c>
      <c r="B360" s="5">
        <v>419989613</v>
      </c>
      <c r="C360" s="6" t="s">
        <v>937</v>
      </c>
      <c r="D360" s="5">
        <v>8</v>
      </c>
      <c r="E360" s="6" t="s">
        <v>1258</v>
      </c>
      <c r="F360" s="7">
        <v>49</v>
      </c>
      <c r="G360" s="6" t="s">
        <v>1338</v>
      </c>
      <c r="H360" s="6" t="s">
        <v>2228</v>
      </c>
      <c r="I360" s="115"/>
      <c r="J360" s="115"/>
      <c r="K360" s="124" t="str">
        <f ca="1"/>
        <v/>
      </c>
      <c r="L360" s="77" t="str">
        <f ca="1"/>
        <v/>
      </c>
      <c r="M360" s="68" t="str">
        <f ca="1"/>
        <v/>
      </c>
      <c r="N360" s="74" t="str">
        <f ca="1"/>
        <v/>
      </c>
      <c r="O360" s="69" t="str">
        <f ca="1"/>
        <v/>
      </c>
      <c r="P360" s="86" t="str">
        <f ca="1"/>
        <v/>
      </c>
      <c r="Q360" s="87" t="str">
        <f ca="1"/>
        <v/>
      </c>
      <c r="R360" s="81" t="str">
        <f ca="1"/>
        <v/>
      </c>
      <c r="S360" s="87" t="str">
        <f ca="1"/>
        <v/>
      </c>
      <c r="T360" s="69" t="str">
        <f ca="1"/>
        <v/>
      </c>
      <c r="U360" s="69" t="str">
        <f ca="1"/>
        <v/>
      </c>
      <c r="V360" s="61"/>
      <c r="W360" s="133">
        <v>1</v>
      </c>
      <c r="X360" t="b">
        <f t="shared" si="5"/>
        <v>0</v>
      </c>
    </row>
    <row r="361" spans="1:24" x14ac:dyDescent="0.4">
      <c r="A361" s="5">
        <v>349</v>
      </c>
      <c r="B361" s="5">
        <v>419994741</v>
      </c>
      <c r="C361" s="6" t="s">
        <v>939</v>
      </c>
      <c r="D361" s="5">
        <v>8</v>
      </c>
      <c r="E361" s="6" t="s">
        <v>1258</v>
      </c>
      <c r="F361" s="7">
        <v>49</v>
      </c>
      <c r="G361" s="6" t="s">
        <v>1338</v>
      </c>
      <c r="H361" s="6" t="s">
        <v>2229</v>
      </c>
      <c r="I361" s="115"/>
      <c r="J361" s="115"/>
      <c r="K361" s="124" t="str">
        <f ca="1"/>
        <v/>
      </c>
      <c r="L361" s="77" t="str">
        <f ca="1"/>
        <v/>
      </c>
      <c r="M361" s="68" t="str">
        <f ca="1"/>
        <v/>
      </c>
      <c r="N361" s="74" t="str">
        <f ca="1"/>
        <v/>
      </c>
      <c r="O361" s="69" t="str">
        <f ca="1"/>
        <v/>
      </c>
      <c r="P361" s="86" t="str">
        <f ca="1"/>
        <v/>
      </c>
      <c r="Q361" s="87" t="str">
        <f ca="1"/>
        <v/>
      </c>
      <c r="R361" s="81" t="str">
        <f ca="1"/>
        <v/>
      </c>
      <c r="S361" s="87" t="str">
        <f ca="1"/>
        <v/>
      </c>
      <c r="T361" s="69" t="str">
        <f ca="1"/>
        <v/>
      </c>
      <c r="U361" s="69" t="str">
        <f ca="1"/>
        <v/>
      </c>
      <c r="V361" s="61"/>
      <c r="W361" s="133">
        <v>1</v>
      </c>
      <c r="X361" t="b">
        <f t="shared" si="5"/>
        <v>0</v>
      </c>
    </row>
    <row r="362" spans="1:24" x14ac:dyDescent="0.4">
      <c r="A362" s="5">
        <v>350</v>
      </c>
      <c r="B362" s="5">
        <v>424067306</v>
      </c>
      <c r="C362" s="6" t="s">
        <v>941</v>
      </c>
      <c r="D362" s="5">
        <v>9</v>
      </c>
      <c r="E362" s="6" t="s">
        <v>1591</v>
      </c>
      <c r="F362" s="7">
        <v>60</v>
      </c>
      <c r="G362" s="6" t="s">
        <v>1592</v>
      </c>
      <c r="H362" s="6" t="s">
        <v>2234</v>
      </c>
      <c r="I362" s="115"/>
      <c r="J362" s="115"/>
      <c r="K362" s="124" t="str">
        <f ca="1"/>
        <v/>
      </c>
      <c r="L362" s="77" t="str">
        <f ca="1"/>
        <v/>
      </c>
      <c r="M362" s="68" t="str">
        <f ca="1"/>
        <v/>
      </c>
      <c r="N362" s="74" t="str">
        <f ca="1"/>
        <v/>
      </c>
      <c r="O362" s="69" t="str">
        <f ca="1"/>
        <v/>
      </c>
      <c r="P362" s="86" t="str">
        <f ca="1"/>
        <v/>
      </c>
      <c r="Q362" s="87" t="str">
        <f ca="1"/>
        <v/>
      </c>
      <c r="R362" s="81" t="str">
        <f ca="1"/>
        <v/>
      </c>
      <c r="S362" s="87" t="str">
        <f ca="1"/>
        <v/>
      </c>
      <c r="T362" s="69" t="str">
        <f ca="1"/>
        <v/>
      </c>
      <c r="U362" s="69" t="str">
        <f ca="1"/>
        <v/>
      </c>
      <c r="V362" s="61"/>
      <c r="W362" s="133">
        <v>1</v>
      </c>
      <c r="X362" t="b">
        <f t="shared" si="5"/>
        <v>0</v>
      </c>
    </row>
    <row r="363" spans="1:24" x14ac:dyDescent="0.4">
      <c r="A363" s="5">
        <v>351</v>
      </c>
      <c r="B363" s="5">
        <v>429649026</v>
      </c>
      <c r="C363" s="6" t="s">
        <v>943</v>
      </c>
      <c r="D363" s="5">
        <v>4</v>
      </c>
      <c r="E363" s="6" t="s">
        <v>1452</v>
      </c>
      <c r="F363" s="7">
        <v>21</v>
      </c>
      <c r="G363" s="6" t="s">
        <v>2003</v>
      </c>
      <c r="H363" s="6" t="s">
        <v>2239</v>
      </c>
      <c r="I363" s="115"/>
      <c r="J363" s="115"/>
      <c r="K363" s="124" t="str">
        <f ca="1"/>
        <v/>
      </c>
      <c r="L363" s="77" t="str">
        <f ca="1"/>
        <v/>
      </c>
      <c r="M363" s="68" t="str">
        <f ca="1"/>
        <v/>
      </c>
      <c r="N363" s="74" t="str">
        <f ca="1"/>
        <v/>
      </c>
      <c r="O363" s="69" t="str">
        <f ca="1"/>
        <v/>
      </c>
      <c r="P363" s="86" t="str">
        <f ca="1"/>
        <v/>
      </c>
      <c r="Q363" s="87" t="str">
        <f ca="1"/>
        <v/>
      </c>
      <c r="R363" s="81" t="str">
        <f ca="1"/>
        <v/>
      </c>
      <c r="S363" s="87" t="str">
        <f ca="1"/>
        <v/>
      </c>
      <c r="T363" s="69" t="str">
        <f ca="1"/>
        <v/>
      </c>
      <c r="U363" s="69" t="str">
        <f ca="1"/>
        <v/>
      </c>
      <c r="V363" s="61"/>
      <c r="W363" s="133">
        <v>1</v>
      </c>
      <c r="X363" t="b">
        <f t="shared" si="5"/>
        <v>0</v>
      </c>
    </row>
    <row r="364" spans="1:24" x14ac:dyDescent="0.4">
      <c r="A364" s="5">
        <v>352</v>
      </c>
      <c r="B364" s="5">
        <v>430024332</v>
      </c>
      <c r="C364" s="6" t="s">
        <v>945</v>
      </c>
      <c r="D364" s="5">
        <v>4</v>
      </c>
      <c r="E364" s="6" t="s">
        <v>1452</v>
      </c>
      <c r="F364" s="7">
        <v>22</v>
      </c>
      <c r="G364" s="6" t="s">
        <v>1615</v>
      </c>
      <c r="H364" s="6" t="s">
        <v>2240</v>
      </c>
      <c r="I364" s="115"/>
      <c r="J364" s="115"/>
      <c r="K364" s="124" t="str">
        <f ca="1"/>
        <v/>
      </c>
      <c r="L364" s="77" t="str">
        <f ca="1"/>
        <v/>
      </c>
      <c r="M364" s="68" t="str">
        <f ca="1"/>
        <v/>
      </c>
      <c r="N364" s="74" t="str">
        <f ca="1"/>
        <v/>
      </c>
      <c r="O364" s="69" t="str">
        <f ca="1"/>
        <v/>
      </c>
      <c r="P364" s="86" t="str">
        <f ca="1"/>
        <v/>
      </c>
      <c r="Q364" s="87" t="str">
        <f ca="1"/>
        <v/>
      </c>
      <c r="R364" s="81" t="str">
        <f ca="1"/>
        <v/>
      </c>
      <c r="S364" s="87" t="str">
        <f ca="1"/>
        <v/>
      </c>
      <c r="T364" s="69" t="str">
        <f ca="1"/>
        <v/>
      </c>
      <c r="U364" s="69" t="str">
        <f ca="1"/>
        <v/>
      </c>
      <c r="V364" s="61"/>
      <c r="W364" s="133">
        <v>1</v>
      </c>
      <c r="X364" t="b">
        <f t="shared" si="5"/>
        <v>0</v>
      </c>
    </row>
    <row r="365" spans="1:24" x14ac:dyDescent="0.4">
      <c r="A365" s="5">
        <v>353</v>
      </c>
      <c r="B365" s="5">
        <v>431948066</v>
      </c>
      <c r="C365" s="6" t="s">
        <v>951</v>
      </c>
      <c r="D365" s="5">
        <v>4</v>
      </c>
      <c r="E365" s="6" t="s">
        <v>1452</v>
      </c>
      <c r="F365" s="7">
        <v>23</v>
      </c>
      <c r="G365" s="6" t="s">
        <v>1836</v>
      </c>
      <c r="H365" s="6" t="s">
        <v>2245</v>
      </c>
      <c r="I365" s="115"/>
      <c r="J365" s="115"/>
      <c r="K365" s="124" t="str">
        <f ca="1"/>
        <v/>
      </c>
      <c r="L365" s="77" t="str">
        <f ca="1"/>
        <v/>
      </c>
      <c r="M365" s="68" t="str">
        <f ca="1"/>
        <v/>
      </c>
      <c r="N365" s="74" t="str">
        <f ca="1"/>
        <v/>
      </c>
      <c r="O365" s="69" t="str">
        <f ca="1"/>
        <v/>
      </c>
      <c r="P365" s="86" t="str">
        <f ca="1"/>
        <v/>
      </c>
      <c r="Q365" s="87" t="str">
        <f ca="1"/>
        <v/>
      </c>
      <c r="R365" s="81" t="str">
        <f ca="1"/>
        <v/>
      </c>
      <c r="S365" s="87" t="str">
        <f ca="1"/>
        <v/>
      </c>
      <c r="T365" s="69" t="str">
        <f ca="1"/>
        <v/>
      </c>
      <c r="U365" s="69" t="str">
        <f ca="1"/>
        <v/>
      </c>
      <c r="V365" s="61"/>
      <c r="W365" s="133">
        <v>1</v>
      </c>
      <c r="X365" t="b">
        <f t="shared" si="5"/>
        <v>0</v>
      </c>
    </row>
    <row r="366" spans="1:24" x14ac:dyDescent="0.4">
      <c r="A366" s="5">
        <v>384</v>
      </c>
      <c r="B366" s="5">
        <v>433643523</v>
      </c>
      <c r="C366" s="6" t="s">
        <v>955</v>
      </c>
      <c r="D366" s="5">
        <v>3</v>
      </c>
      <c r="E366" s="6" t="s">
        <v>1160</v>
      </c>
      <c r="F366" s="7">
        <v>10</v>
      </c>
      <c r="G366" s="6" t="s">
        <v>1179</v>
      </c>
      <c r="H366" s="6" t="s">
        <v>2247</v>
      </c>
      <c r="I366" s="115" t="s">
        <v>1054</v>
      </c>
      <c r="J366" s="115"/>
      <c r="K366" s="124" t="str">
        <f ca="1"/>
        <v/>
      </c>
      <c r="L366" s="77" t="str">
        <f ca="1"/>
        <v>1.1</v>
      </c>
      <c r="M366" s="68" t="str">
        <f ca="1"/>
        <v>General hospitals</v>
      </c>
      <c r="N366" s="74" t="str">
        <f ca="1"/>
        <v>1.1.1</v>
      </c>
      <c r="O366" s="69" t="str">
        <f ca="1"/>
        <v>General inpatient curative care</v>
      </c>
      <c r="P366" s="86" t="str">
        <f ca="1"/>
        <v>13</v>
      </c>
      <c r="Q366" s="87" t="str">
        <f ca="1"/>
        <v>General population</v>
      </c>
      <c r="R366" s="81" t="str">
        <f ca="1"/>
        <v>nec</v>
      </c>
      <c r="S366" s="87" t="str">
        <f ca="1"/>
        <v>Other and unspecified age (n.e.c.)</v>
      </c>
      <c r="T366" s="69" t="str">
        <f ca="1"/>
        <v>nec</v>
      </c>
      <c r="U366" s="69" t="str">
        <f ca="1"/>
        <v>Other and unspecified gender (n.e.c.)</v>
      </c>
      <c r="V366" s="61"/>
      <c r="W366" s="133">
        <v>1</v>
      </c>
      <c r="X366" t="b">
        <f t="shared" si="5"/>
        <v>1</v>
      </c>
    </row>
    <row r="367" spans="1:24" x14ac:dyDescent="0.4">
      <c r="A367" s="5">
        <v>385</v>
      </c>
      <c r="B367" s="5">
        <v>433648939</v>
      </c>
      <c r="C367" s="6" t="s">
        <v>957</v>
      </c>
      <c r="D367" s="5">
        <v>3</v>
      </c>
      <c r="E367" s="6" t="s">
        <v>1160</v>
      </c>
      <c r="F367" s="7">
        <v>17</v>
      </c>
      <c r="G367" s="6" t="s">
        <v>1246</v>
      </c>
      <c r="H367" s="6" t="s">
        <v>2248</v>
      </c>
      <c r="I367" s="115"/>
      <c r="J367" s="115"/>
      <c r="K367" s="124" t="str">
        <f ca="1"/>
        <v/>
      </c>
      <c r="L367" s="77" t="str">
        <f ca="1"/>
        <v/>
      </c>
      <c r="M367" s="68" t="str">
        <f ca="1"/>
        <v/>
      </c>
      <c r="N367" s="74" t="str">
        <f ca="1"/>
        <v/>
      </c>
      <c r="O367" s="69" t="str">
        <f ca="1"/>
        <v/>
      </c>
      <c r="P367" s="86" t="str">
        <f ca="1"/>
        <v/>
      </c>
      <c r="Q367" s="87" t="str">
        <f ca="1"/>
        <v/>
      </c>
      <c r="R367" s="81" t="str">
        <f ca="1"/>
        <v/>
      </c>
      <c r="S367" s="87" t="str">
        <f ca="1"/>
        <v/>
      </c>
      <c r="T367" s="69" t="str">
        <f ca="1"/>
        <v/>
      </c>
      <c r="U367" s="69" t="str">
        <f ca="1"/>
        <v/>
      </c>
      <c r="V367" s="61"/>
      <c r="W367" s="133">
        <v>1</v>
      </c>
      <c r="X367" t="b">
        <f t="shared" si="5"/>
        <v>0</v>
      </c>
    </row>
    <row r="368" spans="1:24" x14ac:dyDescent="0.4">
      <c r="A368" s="5">
        <v>386</v>
      </c>
      <c r="B368" s="5">
        <v>433648948</v>
      </c>
      <c r="C368" s="6" t="s">
        <v>959</v>
      </c>
      <c r="D368" s="5">
        <v>3</v>
      </c>
      <c r="E368" s="6" t="s">
        <v>1160</v>
      </c>
      <c r="F368" s="7">
        <v>10</v>
      </c>
      <c r="G368" s="6" t="s">
        <v>1179</v>
      </c>
      <c r="H368" s="6" t="s">
        <v>2249</v>
      </c>
      <c r="I368" s="115"/>
      <c r="J368" s="115"/>
      <c r="K368" s="124" t="str">
        <f ca="1"/>
        <v/>
      </c>
      <c r="L368" s="77" t="str">
        <f ca="1"/>
        <v/>
      </c>
      <c r="M368" s="68" t="str">
        <f ca="1"/>
        <v/>
      </c>
      <c r="N368" s="74" t="str">
        <f ca="1"/>
        <v/>
      </c>
      <c r="O368" s="69" t="str">
        <f ca="1"/>
        <v/>
      </c>
      <c r="P368" s="86" t="str">
        <f ca="1"/>
        <v/>
      </c>
      <c r="Q368" s="87" t="str">
        <f ca="1"/>
        <v/>
      </c>
      <c r="R368" s="81" t="str">
        <f ca="1"/>
        <v/>
      </c>
      <c r="S368" s="87" t="str">
        <f ca="1"/>
        <v/>
      </c>
      <c r="T368" s="69" t="str">
        <f ca="1"/>
        <v/>
      </c>
      <c r="U368" s="69" t="str">
        <f ca="1"/>
        <v/>
      </c>
      <c r="V368" s="61"/>
      <c r="W368" s="133">
        <v>1</v>
      </c>
      <c r="X368" t="b">
        <f t="shared" si="5"/>
        <v>0</v>
      </c>
    </row>
    <row r="369" spans="1:24" x14ac:dyDescent="0.4">
      <c r="A369" s="5">
        <v>354</v>
      </c>
      <c r="B369" s="5">
        <v>434163433</v>
      </c>
      <c r="C369" s="6" t="s">
        <v>961</v>
      </c>
      <c r="D369" s="5">
        <v>10</v>
      </c>
      <c r="E369" s="6" t="s">
        <v>1196</v>
      </c>
      <c r="F369" s="7">
        <v>67</v>
      </c>
      <c r="G369" s="6" t="s">
        <v>1197</v>
      </c>
      <c r="H369" s="6" t="s">
        <v>2250</v>
      </c>
      <c r="I369" s="115"/>
      <c r="J369" s="115"/>
      <c r="K369" s="124" t="str">
        <f ca="1"/>
        <v/>
      </c>
      <c r="L369" s="77" t="str">
        <f ca="1"/>
        <v/>
      </c>
      <c r="M369" s="68" t="str">
        <f ca="1"/>
        <v/>
      </c>
      <c r="N369" s="74" t="str">
        <f ca="1"/>
        <v/>
      </c>
      <c r="O369" s="69" t="str">
        <f ca="1"/>
        <v/>
      </c>
      <c r="P369" s="86" t="str">
        <f ca="1"/>
        <v/>
      </c>
      <c r="Q369" s="87" t="str">
        <f ca="1"/>
        <v/>
      </c>
      <c r="R369" s="81" t="str">
        <f ca="1"/>
        <v/>
      </c>
      <c r="S369" s="87" t="str">
        <f ca="1"/>
        <v/>
      </c>
      <c r="T369" s="69" t="str">
        <f ca="1"/>
        <v/>
      </c>
      <c r="U369" s="69" t="str">
        <f ca="1"/>
        <v/>
      </c>
      <c r="V369" s="61"/>
      <c r="W369" s="133">
        <v>1</v>
      </c>
      <c r="X369" t="b">
        <f t="shared" si="5"/>
        <v>0</v>
      </c>
    </row>
    <row r="370" spans="1:24" x14ac:dyDescent="0.4">
      <c r="A370" s="5">
        <v>355</v>
      </c>
      <c r="B370" s="5">
        <v>435428299</v>
      </c>
      <c r="C370" s="6" t="s">
        <v>2251</v>
      </c>
      <c r="D370" s="5">
        <v>8</v>
      </c>
      <c r="E370" s="6" t="s">
        <v>1258</v>
      </c>
      <c r="F370" s="7">
        <v>50</v>
      </c>
      <c r="G370" s="6" t="s">
        <v>1644</v>
      </c>
      <c r="H370" s="6" t="s">
        <v>2252</v>
      </c>
      <c r="I370" s="115"/>
      <c r="J370" s="115"/>
      <c r="K370" s="124" t="str">
        <f ca="1"/>
        <v/>
      </c>
      <c r="L370" s="77" t="str">
        <f ca="1"/>
        <v/>
      </c>
      <c r="M370" s="68" t="str">
        <f ca="1"/>
        <v/>
      </c>
      <c r="N370" s="74" t="str">
        <f ca="1"/>
        <v/>
      </c>
      <c r="O370" s="69" t="str">
        <f ca="1"/>
        <v/>
      </c>
      <c r="P370" s="86" t="str">
        <f ca="1"/>
        <v/>
      </c>
      <c r="Q370" s="87" t="str">
        <f ca="1"/>
        <v/>
      </c>
      <c r="R370" s="81" t="str">
        <f ca="1"/>
        <v/>
      </c>
      <c r="S370" s="87" t="str">
        <f ca="1"/>
        <v/>
      </c>
      <c r="T370" s="69" t="str">
        <f ca="1"/>
        <v/>
      </c>
      <c r="U370" s="69" t="str">
        <f ca="1"/>
        <v/>
      </c>
      <c r="V370" s="61"/>
      <c r="W370" s="133">
        <v>1</v>
      </c>
      <c r="X370" t="b">
        <f t="shared" si="5"/>
        <v>0</v>
      </c>
    </row>
    <row r="371" spans="1:24" x14ac:dyDescent="0.4">
      <c r="A371" s="5">
        <v>356</v>
      </c>
      <c r="B371" s="5">
        <v>435892483</v>
      </c>
      <c r="C371" s="6" t="s">
        <v>963</v>
      </c>
      <c r="D371" s="5">
        <v>8</v>
      </c>
      <c r="E371" s="6" t="s">
        <v>1258</v>
      </c>
      <c r="F371" s="7">
        <v>51</v>
      </c>
      <c r="G371" s="6" t="s">
        <v>1982</v>
      </c>
      <c r="H371" s="6" t="s">
        <v>2253</v>
      </c>
      <c r="I371" s="115"/>
      <c r="J371" s="115"/>
      <c r="K371" s="124" t="str">
        <f ca="1"/>
        <v/>
      </c>
      <c r="L371" s="77" t="str">
        <f ca="1"/>
        <v/>
      </c>
      <c r="M371" s="68" t="str">
        <f ca="1"/>
        <v/>
      </c>
      <c r="N371" s="74" t="str">
        <f ca="1"/>
        <v/>
      </c>
      <c r="O371" s="69" t="str">
        <f ca="1"/>
        <v/>
      </c>
      <c r="P371" s="86" t="str">
        <f ca="1"/>
        <v/>
      </c>
      <c r="Q371" s="87" t="str">
        <f ca="1"/>
        <v/>
      </c>
      <c r="R371" s="81" t="str">
        <f ca="1"/>
        <v/>
      </c>
      <c r="S371" s="87" t="str">
        <f ca="1"/>
        <v/>
      </c>
      <c r="T371" s="69" t="str">
        <f ca="1"/>
        <v/>
      </c>
      <c r="U371" s="69" t="str">
        <f ca="1"/>
        <v/>
      </c>
      <c r="V371" s="61"/>
      <c r="W371" s="133">
        <v>1</v>
      </c>
      <c r="X371" t="b">
        <f t="shared" si="5"/>
        <v>0</v>
      </c>
    </row>
    <row r="372" spans="1:24" x14ac:dyDescent="0.4">
      <c r="A372" s="5">
        <v>357</v>
      </c>
      <c r="B372" s="5">
        <v>436039984</v>
      </c>
      <c r="C372" s="6" t="s">
        <v>967</v>
      </c>
      <c r="D372" s="5">
        <v>6</v>
      </c>
      <c r="E372" s="6" t="s">
        <v>1587</v>
      </c>
      <c r="F372" s="7">
        <v>42</v>
      </c>
      <c r="G372" s="6" t="s">
        <v>1646</v>
      </c>
      <c r="H372" s="6" t="s">
        <v>2255</v>
      </c>
      <c r="I372" s="115"/>
      <c r="J372" s="115"/>
      <c r="K372" s="124" t="str">
        <f ca="1"/>
        <v/>
      </c>
      <c r="L372" s="77" t="str">
        <f ca="1"/>
        <v/>
      </c>
      <c r="M372" s="68" t="str">
        <f ca="1"/>
        <v/>
      </c>
      <c r="N372" s="74" t="str">
        <f ca="1"/>
        <v/>
      </c>
      <c r="O372" s="69" t="str">
        <f ca="1"/>
        <v/>
      </c>
      <c r="P372" s="86" t="str">
        <f ca="1"/>
        <v/>
      </c>
      <c r="Q372" s="87" t="str">
        <f ca="1"/>
        <v/>
      </c>
      <c r="R372" s="81" t="str">
        <f ca="1"/>
        <v/>
      </c>
      <c r="S372" s="87" t="str">
        <f ca="1"/>
        <v/>
      </c>
      <c r="T372" s="69" t="str">
        <f ca="1"/>
        <v/>
      </c>
      <c r="U372" s="69" t="str">
        <f ca="1"/>
        <v/>
      </c>
      <c r="V372" s="61"/>
      <c r="W372" s="133">
        <v>1</v>
      </c>
      <c r="X372" t="b">
        <f t="shared" si="5"/>
        <v>0</v>
      </c>
    </row>
    <row r="373" spans="1:24" x14ac:dyDescent="0.4">
      <c r="A373" s="5">
        <v>358</v>
      </c>
      <c r="B373" s="5">
        <v>437065426</v>
      </c>
      <c r="C373" s="6" t="s">
        <v>969</v>
      </c>
      <c r="D373" s="5">
        <v>2</v>
      </c>
      <c r="E373" s="6" t="s">
        <v>1639</v>
      </c>
      <c r="F373" s="7">
        <v>8</v>
      </c>
      <c r="G373" s="6" t="s">
        <v>1684</v>
      </c>
      <c r="H373" s="6" t="s">
        <v>2256</v>
      </c>
      <c r="I373" s="115"/>
      <c r="J373" s="115"/>
      <c r="K373" s="124" t="str">
        <f ca="1"/>
        <v/>
      </c>
      <c r="L373" s="77" t="str">
        <f ca="1"/>
        <v/>
      </c>
      <c r="M373" s="68" t="str">
        <f ca="1"/>
        <v/>
      </c>
      <c r="N373" s="74" t="str">
        <f ca="1"/>
        <v/>
      </c>
      <c r="O373" s="69" t="str">
        <f ca="1"/>
        <v/>
      </c>
      <c r="P373" s="86" t="str">
        <f ca="1"/>
        <v/>
      </c>
      <c r="Q373" s="87" t="str">
        <f ca="1"/>
        <v/>
      </c>
      <c r="R373" s="81" t="str">
        <f ca="1"/>
        <v/>
      </c>
      <c r="S373" s="87" t="str">
        <f ca="1"/>
        <v/>
      </c>
      <c r="T373" s="69" t="str">
        <f ca="1"/>
        <v/>
      </c>
      <c r="U373" s="69" t="str">
        <f ca="1"/>
        <v/>
      </c>
      <c r="V373" s="61"/>
      <c r="W373" s="133">
        <v>1</v>
      </c>
      <c r="X373" t="b">
        <f t="shared" si="5"/>
        <v>0</v>
      </c>
    </row>
    <row r="374" spans="1:24" x14ac:dyDescent="0.4">
      <c r="A374" s="5">
        <v>359</v>
      </c>
      <c r="B374" s="5">
        <v>437372460</v>
      </c>
      <c r="C374" s="6" t="s">
        <v>973</v>
      </c>
      <c r="D374" s="5">
        <v>2</v>
      </c>
      <c r="E374" s="6" t="s">
        <v>1639</v>
      </c>
      <c r="F374" s="7">
        <v>8</v>
      </c>
      <c r="G374" s="6" t="s">
        <v>1684</v>
      </c>
      <c r="H374" s="6" t="s">
        <v>2258</v>
      </c>
      <c r="I374" s="115"/>
      <c r="J374" s="115"/>
      <c r="K374" s="124" t="str">
        <f ca="1"/>
        <v/>
      </c>
      <c r="L374" s="77" t="str">
        <f ca="1"/>
        <v/>
      </c>
      <c r="M374" s="68" t="str">
        <f ca="1"/>
        <v/>
      </c>
      <c r="N374" s="74" t="str">
        <f ca="1"/>
        <v/>
      </c>
      <c r="O374" s="69" t="str">
        <f ca="1"/>
        <v/>
      </c>
      <c r="P374" s="86" t="str">
        <f ca="1"/>
        <v/>
      </c>
      <c r="Q374" s="87" t="str">
        <f ca="1"/>
        <v/>
      </c>
      <c r="R374" s="81" t="str">
        <f ca="1"/>
        <v/>
      </c>
      <c r="S374" s="87" t="str">
        <f ca="1"/>
        <v/>
      </c>
      <c r="T374" s="69" t="str">
        <f ca="1"/>
        <v/>
      </c>
      <c r="U374" s="69" t="str">
        <f ca="1"/>
        <v/>
      </c>
      <c r="V374" s="61"/>
      <c r="W374" s="133">
        <v>1</v>
      </c>
      <c r="X374" t="b">
        <f t="shared" si="5"/>
        <v>0</v>
      </c>
    </row>
    <row r="375" spans="1:24" x14ac:dyDescent="0.4">
      <c r="A375" s="5">
        <v>360</v>
      </c>
      <c r="B375" s="5">
        <v>439863480</v>
      </c>
      <c r="C375" s="6" t="s">
        <v>1609</v>
      </c>
      <c r="D375" s="5">
        <v>8</v>
      </c>
      <c r="E375" s="6" t="s">
        <v>1258</v>
      </c>
      <c r="F375" s="7">
        <v>52</v>
      </c>
      <c r="G375" s="6" t="s">
        <v>1274</v>
      </c>
      <c r="H375" s="6" t="s">
        <v>2264</v>
      </c>
      <c r="I375" s="115"/>
      <c r="J375" s="115"/>
      <c r="K375" s="124" t="str">
        <f ca="1"/>
        <v/>
      </c>
      <c r="L375" s="77" t="str">
        <f ca="1"/>
        <v/>
      </c>
      <c r="M375" s="68" t="str">
        <f ca="1"/>
        <v/>
      </c>
      <c r="N375" s="74" t="str">
        <f ca="1"/>
        <v/>
      </c>
      <c r="O375" s="69" t="str">
        <f ca="1"/>
        <v/>
      </c>
      <c r="P375" s="86" t="str">
        <f ca="1"/>
        <v/>
      </c>
      <c r="Q375" s="87" t="str">
        <f ca="1"/>
        <v/>
      </c>
      <c r="R375" s="81" t="str">
        <f ca="1"/>
        <v/>
      </c>
      <c r="S375" s="87" t="str">
        <f ca="1"/>
        <v/>
      </c>
      <c r="T375" s="69" t="str">
        <f ca="1"/>
        <v/>
      </c>
      <c r="U375" s="69" t="str">
        <f ca="1"/>
        <v/>
      </c>
      <c r="V375" s="61"/>
      <c r="W375" s="133">
        <v>1</v>
      </c>
      <c r="X375" t="b">
        <f t="shared" si="5"/>
        <v>0</v>
      </c>
    </row>
    <row r="376" spans="1:24" x14ac:dyDescent="0.4">
      <c r="A376" s="5">
        <v>361</v>
      </c>
      <c r="B376" s="5">
        <v>439864185</v>
      </c>
      <c r="C376" s="6" t="s">
        <v>987</v>
      </c>
      <c r="D376" s="5">
        <v>8</v>
      </c>
      <c r="E376" s="6" t="s">
        <v>1258</v>
      </c>
      <c r="F376" s="7">
        <v>52</v>
      </c>
      <c r="G376" s="6" t="s">
        <v>1274</v>
      </c>
      <c r="H376" s="6" t="s">
        <v>2265</v>
      </c>
      <c r="I376" s="115"/>
      <c r="J376" s="115"/>
      <c r="K376" s="124" t="str">
        <f ca="1"/>
        <v/>
      </c>
      <c r="L376" s="77" t="str">
        <f ca="1"/>
        <v/>
      </c>
      <c r="M376" s="68" t="str">
        <f ca="1"/>
        <v/>
      </c>
      <c r="N376" s="74" t="str">
        <f ca="1"/>
        <v/>
      </c>
      <c r="O376" s="69" t="str">
        <f ca="1"/>
        <v/>
      </c>
      <c r="P376" s="86" t="str">
        <f ca="1"/>
        <v/>
      </c>
      <c r="Q376" s="87" t="str">
        <f ca="1"/>
        <v/>
      </c>
      <c r="R376" s="81" t="str">
        <f ca="1"/>
        <v/>
      </c>
      <c r="S376" s="87" t="str">
        <f ca="1"/>
        <v/>
      </c>
      <c r="T376" s="69" t="str">
        <f ca="1"/>
        <v/>
      </c>
      <c r="U376" s="69" t="str">
        <f ca="1"/>
        <v/>
      </c>
      <c r="V376" s="61"/>
      <c r="W376" s="133">
        <v>1</v>
      </c>
      <c r="X376" t="b">
        <f t="shared" si="5"/>
        <v>0</v>
      </c>
    </row>
    <row r="377" spans="1:24" x14ac:dyDescent="0.4">
      <c r="A377" s="5">
        <v>362</v>
      </c>
      <c r="B377" s="5">
        <v>442728657</v>
      </c>
      <c r="C377" s="6" t="s">
        <v>991</v>
      </c>
      <c r="D377" s="5">
        <v>8</v>
      </c>
      <c r="E377" s="6" t="s">
        <v>1258</v>
      </c>
      <c r="F377" s="7">
        <v>55</v>
      </c>
      <c r="G377" s="6" t="s">
        <v>1711</v>
      </c>
      <c r="H377" s="6" t="s">
        <v>2267</v>
      </c>
      <c r="I377" s="115"/>
      <c r="J377" s="115"/>
      <c r="K377" s="124" t="str">
        <f ca="1"/>
        <v/>
      </c>
      <c r="L377" s="77" t="str">
        <f ca="1"/>
        <v/>
      </c>
      <c r="M377" s="68" t="str">
        <f ca="1"/>
        <v/>
      </c>
      <c r="N377" s="74" t="str">
        <f ca="1"/>
        <v/>
      </c>
      <c r="O377" s="69" t="str">
        <f ca="1"/>
        <v/>
      </c>
      <c r="P377" s="86" t="str">
        <f ca="1"/>
        <v/>
      </c>
      <c r="Q377" s="87" t="str">
        <f ca="1"/>
        <v/>
      </c>
      <c r="R377" s="81" t="str">
        <f ca="1"/>
        <v/>
      </c>
      <c r="S377" s="87" t="str">
        <f ca="1"/>
        <v/>
      </c>
      <c r="T377" s="69" t="str">
        <f ca="1"/>
        <v/>
      </c>
      <c r="U377" s="69" t="str">
        <f ca="1"/>
        <v/>
      </c>
      <c r="V377" s="61"/>
      <c r="W377" s="133">
        <v>1</v>
      </c>
      <c r="X377" t="b">
        <f t="shared" si="5"/>
        <v>0</v>
      </c>
    </row>
    <row r="378" spans="1:24" x14ac:dyDescent="0.4">
      <c r="A378" s="5">
        <v>363</v>
      </c>
      <c r="B378" s="5">
        <v>444549883</v>
      </c>
      <c r="C378" s="6" t="s">
        <v>480</v>
      </c>
      <c r="D378" s="5">
        <v>8</v>
      </c>
      <c r="E378" s="6" t="s">
        <v>1258</v>
      </c>
      <c r="F378" s="7">
        <v>56</v>
      </c>
      <c r="G378" s="6" t="s">
        <v>1720</v>
      </c>
      <c r="H378" s="6" t="s">
        <v>2272</v>
      </c>
      <c r="I378" s="115"/>
      <c r="J378" s="115"/>
      <c r="K378" s="124" t="str">
        <f ca="1"/>
        <v/>
      </c>
      <c r="L378" s="77" t="str">
        <f ca="1"/>
        <v/>
      </c>
      <c r="M378" s="68" t="str">
        <f ca="1"/>
        <v/>
      </c>
      <c r="N378" s="74" t="str">
        <f ca="1"/>
        <v/>
      </c>
      <c r="O378" s="69" t="str">
        <f ca="1"/>
        <v/>
      </c>
      <c r="P378" s="86" t="str">
        <f ca="1"/>
        <v/>
      </c>
      <c r="Q378" s="87" t="str">
        <f ca="1"/>
        <v/>
      </c>
      <c r="R378" s="81" t="str">
        <f ca="1"/>
        <v/>
      </c>
      <c r="S378" s="87" t="str">
        <f ca="1"/>
        <v/>
      </c>
      <c r="T378" s="69" t="str">
        <f ca="1"/>
        <v/>
      </c>
      <c r="U378" s="69" t="str">
        <f ca="1"/>
        <v/>
      </c>
      <c r="V378" s="61"/>
      <c r="W378" s="133">
        <v>1</v>
      </c>
      <c r="X378" t="b">
        <f t="shared" si="5"/>
        <v>0</v>
      </c>
    </row>
    <row r="379" spans="1:24" x14ac:dyDescent="0.4">
      <c r="A379" s="5">
        <v>364</v>
      </c>
      <c r="B379" s="5">
        <v>445412152</v>
      </c>
      <c r="C379" s="6" t="s">
        <v>1002</v>
      </c>
      <c r="D379" s="5">
        <v>1</v>
      </c>
      <c r="E379" s="6" t="s">
        <v>1396</v>
      </c>
      <c r="F379" s="7">
        <v>1</v>
      </c>
      <c r="G379" s="6" t="s">
        <v>1397</v>
      </c>
      <c r="H379" s="6" t="s">
        <v>2279</v>
      </c>
      <c r="I379" s="115"/>
      <c r="J379" s="115"/>
      <c r="K379" s="124" t="str">
        <f ca="1"/>
        <v/>
      </c>
      <c r="L379" s="77" t="str">
        <f ca="1"/>
        <v/>
      </c>
      <c r="M379" s="68" t="str">
        <f ca="1"/>
        <v/>
      </c>
      <c r="N379" s="74" t="str">
        <f ca="1"/>
        <v/>
      </c>
      <c r="O379" s="69" t="str">
        <f ca="1"/>
        <v/>
      </c>
      <c r="P379" s="86" t="str">
        <f ca="1"/>
        <v/>
      </c>
      <c r="Q379" s="87" t="str">
        <f ca="1"/>
        <v/>
      </c>
      <c r="R379" s="81" t="str">
        <f ca="1"/>
        <v/>
      </c>
      <c r="S379" s="87" t="str">
        <f ca="1"/>
        <v/>
      </c>
      <c r="T379" s="69" t="str">
        <f ca="1"/>
        <v/>
      </c>
      <c r="U379" s="69" t="str">
        <f ca="1"/>
        <v/>
      </c>
      <c r="V379" s="61"/>
      <c r="W379" s="133">
        <v>1</v>
      </c>
      <c r="X379" t="b">
        <f t="shared" si="5"/>
        <v>0</v>
      </c>
    </row>
    <row r="380" spans="1:24" x14ac:dyDescent="0.4">
      <c r="A380" s="5">
        <v>365</v>
      </c>
      <c r="B380" s="5">
        <v>445435707</v>
      </c>
      <c r="C380" s="6" t="s">
        <v>1004</v>
      </c>
      <c r="D380" s="5">
        <v>1</v>
      </c>
      <c r="E380" s="6" t="s">
        <v>1396</v>
      </c>
      <c r="F380" s="7">
        <v>1</v>
      </c>
      <c r="G380" s="6" t="s">
        <v>1397</v>
      </c>
      <c r="H380" s="6" t="s">
        <v>2280</v>
      </c>
      <c r="I380" s="115"/>
      <c r="J380" s="115"/>
      <c r="K380" s="124" t="str">
        <f ca="1"/>
        <v/>
      </c>
      <c r="L380" s="77" t="str">
        <f ca="1"/>
        <v/>
      </c>
      <c r="M380" s="68" t="str">
        <f ca="1"/>
        <v/>
      </c>
      <c r="N380" s="74" t="str">
        <f ca="1"/>
        <v/>
      </c>
      <c r="O380" s="69" t="str">
        <f ca="1"/>
        <v/>
      </c>
      <c r="P380" s="86" t="str">
        <f ca="1"/>
        <v/>
      </c>
      <c r="Q380" s="87" t="str">
        <f ca="1"/>
        <v/>
      </c>
      <c r="R380" s="81" t="str">
        <f ca="1"/>
        <v/>
      </c>
      <c r="S380" s="87" t="str">
        <f ca="1"/>
        <v/>
      </c>
      <c r="T380" s="69" t="str">
        <f ca="1"/>
        <v/>
      </c>
      <c r="U380" s="69" t="str">
        <f ca="1"/>
        <v/>
      </c>
      <c r="V380" s="61"/>
      <c r="W380" s="133">
        <v>1</v>
      </c>
      <c r="X380" t="b">
        <f t="shared" si="5"/>
        <v>0</v>
      </c>
    </row>
    <row r="381" spans="1:24" x14ac:dyDescent="0.4">
      <c r="A381" s="5">
        <v>366</v>
      </c>
      <c r="B381" s="5">
        <v>445451118</v>
      </c>
      <c r="C381" s="6" t="s">
        <v>1006</v>
      </c>
      <c r="D381" s="5">
        <v>1</v>
      </c>
      <c r="E381" s="6" t="s">
        <v>1396</v>
      </c>
      <c r="F381" s="7">
        <v>1</v>
      </c>
      <c r="G381" s="6" t="s">
        <v>1397</v>
      </c>
      <c r="H381" s="6" t="s">
        <v>2281</v>
      </c>
      <c r="I381" s="115"/>
      <c r="J381" s="115"/>
      <c r="K381" s="124" t="str">
        <f ca="1"/>
        <v/>
      </c>
      <c r="L381" s="77" t="str">
        <f ca="1"/>
        <v/>
      </c>
      <c r="M381" s="68" t="str">
        <f ca="1"/>
        <v/>
      </c>
      <c r="N381" s="74" t="str">
        <f ca="1"/>
        <v/>
      </c>
      <c r="O381" s="69" t="str">
        <f ca="1"/>
        <v/>
      </c>
      <c r="P381" s="86" t="str">
        <f ca="1"/>
        <v/>
      </c>
      <c r="Q381" s="87" t="str">
        <f ca="1"/>
        <v/>
      </c>
      <c r="R381" s="81" t="str">
        <f ca="1"/>
        <v/>
      </c>
      <c r="S381" s="87" t="str">
        <f ca="1"/>
        <v/>
      </c>
      <c r="T381" s="69" t="str">
        <f ca="1"/>
        <v/>
      </c>
      <c r="U381" s="69" t="str">
        <f ca="1"/>
        <v/>
      </c>
      <c r="V381" s="61"/>
      <c r="W381" s="133">
        <v>1</v>
      </c>
      <c r="X381" t="b">
        <f t="shared" si="5"/>
        <v>0</v>
      </c>
    </row>
    <row r="382" spans="1:24" x14ac:dyDescent="0.4">
      <c r="A382" s="5">
        <v>367</v>
      </c>
      <c r="B382" s="5">
        <v>445466870</v>
      </c>
      <c r="C382" s="6" t="s">
        <v>1008</v>
      </c>
      <c r="D382" s="5">
        <v>1</v>
      </c>
      <c r="E382" s="6" t="s">
        <v>1396</v>
      </c>
      <c r="F382" s="7">
        <v>1</v>
      </c>
      <c r="G382" s="6" t="s">
        <v>1397</v>
      </c>
      <c r="H382" s="6" t="s">
        <v>2284</v>
      </c>
      <c r="I382" s="115" t="s">
        <v>1054</v>
      </c>
      <c r="J382" s="115"/>
      <c r="K382" s="124" t="str">
        <f ca="1"/>
        <v/>
      </c>
      <c r="L382" s="77" t="str">
        <f ca="1"/>
        <v>1.1</v>
      </c>
      <c r="M382" s="68" t="str">
        <f ca="1"/>
        <v>General hospitals</v>
      </c>
      <c r="N382" s="74" t="str">
        <f ca="1"/>
        <v>1.1.1</v>
      </c>
      <c r="O382" s="69" t="str">
        <f ca="1"/>
        <v>General inpatient curative care</v>
      </c>
      <c r="P382" s="86" t="str">
        <f ca="1"/>
        <v>13</v>
      </c>
      <c r="Q382" s="87" t="str">
        <f ca="1"/>
        <v>General population</v>
      </c>
      <c r="R382" s="81" t="str">
        <f ca="1"/>
        <v>nec</v>
      </c>
      <c r="S382" s="87" t="str">
        <f ca="1"/>
        <v>Other and unspecified age (n.e.c.)</v>
      </c>
      <c r="T382" s="69" t="str">
        <f ca="1"/>
        <v>nec</v>
      </c>
      <c r="U382" s="69" t="str">
        <f ca="1"/>
        <v>Other and unspecified gender (n.e.c.)</v>
      </c>
      <c r="V382" s="61"/>
      <c r="W382" s="133">
        <v>1</v>
      </c>
      <c r="X382" t="b">
        <f t="shared" si="5"/>
        <v>1</v>
      </c>
    </row>
    <row r="383" spans="1:24" x14ac:dyDescent="0.4">
      <c r="A383" s="5">
        <v>368</v>
      </c>
      <c r="B383" s="5">
        <v>445506630</v>
      </c>
      <c r="C383" s="6" t="s">
        <v>1012</v>
      </c>
      <c r="D383" s="5">
        <v>1</v>
      </c>
      <c r="E383" s="6" t="s">
        <v>1396</v>
      </c>
      <c r="F383" s="7">
        <v>1</v>
      </c>
      <c r="G383" s="6" t="s">
        <v>1397</v>
      </c>
      <c r="H383" s="6" t="s">
        <v>2286</v>
      </c>
      <c r="I383" s="115"/>
      <c r="J383" s="115"/>
      <c r="K383" s="124" t="str">
        <f ca="1"/>
        <v/>
      </c>
      <c r="L383" s="77" t="str">
        <f ca="1"/>
        <v/>
      </c>
      <c r="M383" s="68" t="str">
        <f ca="1"/>
        <v/>
      </c>
      <c r="N383" s="74" t="str">
        <f ca="1"/>
        <v/>
      </c>
      <c r="O383" s="69" t="str">
        <f ca="1"/>
        <v/>
      </c>
      <c r="P383" s="86" t="str">
        <f ca="1"/>
        <v/>
      </c>
      <c r="Q383" s="87" t="str">
        <f ca="1"/>
        <v/>
      </c>
      <c r="R383" s="81" t="str">
        <f ca="1"/>
        <v/>
      </c>
      <c r="S383" s="87" t="str">
        <f ca="1"/>
        <v/>
      </c>
      <c r="T383" s="69" t="str">
        <f ca="1"/>
        <v/>
      </c>
      <c r="U383" s="69" t="str">
        <f ca="1"/>
        <v/>
      </c>
      <c r="V383" s="61"/>
      <c r="W383" s="133">
        <v>1</v>
      </c>
      <c r="X383" t="b">
        <f t="shared" si="5"/>
        <v>0</v>
      </c>
    </row>
    <row r="384" spans="1:24" x14ac:dyDescent="0.4">
      <c r="A384" s="5">
        <v>369</v>
      </c>
      <c r="B384" s="5">
        <v>445507201</v>
      </c>
      <c r="C384" s="6" t="s">
        <v>2287</v>
      </c>
      <c r="D384" s="5">
        <v>1</v>
      </c>
      <c r="E384" s="6" t="s">
        <v>1396</v>
      </c>
      <c r="F384" s="7">
        <v>1</v>
      </c>
      <c r="G384" s="6" t="s">
        <v>1397</v>
      </c>
      <c r="H384" s="6" t="s">
        <v>2288</v>
      </c>
      <c r="I384" s="115"/>
      <c r="J384" s="115"/>
      <c r="K384" s="124" t="str">
        <f ca="1"/>
        <v/>
      </c>
      <c r="L384" s="77" t="str">
        <f ca="1"/>
        <v/>
      </c>
      <c r="M384" s="68" t="str">
        <f ca="1"/>
        <v/>
      </c>
      <c r="N384" s="74" t="str">
        <f ca="1"/>
        <v/>
      </c>
      <c r="O384" s="69" t="str">
        <f ca="1"/>
        <v/>
      </c>
      <c r="P384" s="86" t="str">
        <f ca="1"/>
        <v/>
      </c>
      <c r="Q384" s="87" t="str">
        <f ca="1"/>
        <v/>
      </c>
      <c r="R384" s="81" t="str">
        <f ca="1"/>
        <v/>
      </c>
      <c r="S384" s="87" t="str">
        <f ca="1"/>
        <v/>
      </c>
      <c r="T384" s="69" t="str">
        <f ca="1"/>
        <v/>
      </c>
      <c r="U384" s="69" t="str">
        <f ca="1"/>
        <v/>
      </c>
      <c r="V384" s="61"/>
      <c r="W384" s="133">
        <v>1</v>
      </c>
      <c r="X384" t="b">
        <f t="shared" si="5"/>
        <v>0</v>
      </c>
    </row>
    <row r="385" spans="1:24" x14ac:dyDescent="0.4">
      <c r="A385" s="5">
        <v>370</v>
      </c>
      <c r="B385" s="5">
        <v>445508264</v>
      </c>
      <c r="C385" s="6" t="s">
        <v>1016</v>
      </c>
      <c r="D385" s="5">
        <v>1</v>
      </c>
      <c r="E385" s="6" t="s">
        <v>1396</v>
      </c>
      <c r="F385" s="7">
        <v>1</v>
      </c>
      <c r="G385" s="6" t="s">
        <v>1397</v>
      </c>
      <c r="H385" s="6" t="s">
        <v>2289</v>
      </c>
      <c r="I385" s="115"/>
      <c r="J385" s="115"/>
      <c r="K385" s="124" t="str">
        <f ca="1"/>
        <v/>
      </c>
      <c r="L385" s="77" t="str">
        <f ca="1"/>
        <v/>
      </c>
      <c r="M385" s="68" t="str">
        <f ca="1"/>
        <v/>
      </c>
      <c r="N385" s="74" t="str">
        <f ca="1"/>
        <v/>
      </c>
      <c r="O385" s="69" t="str">
        <f ca="1"/>
        <v/>
      </c>
      <c r="P385" s="86" t="str">
        <f ca="1"/>
        <v/>
      </c>
      <c r="Q385" s="87" t="str">
        <f ca="1"/>
        <v/>
      </c>
      <c r="R385" s="81" t="str">
        <f ca="1"/>
        <v/>
      </c>
      <c r="S385" s="87" t="str">
        <f ca="1"/>
        <v/>
      </c>
      <c r="T385" s="69" t="str">
        <f ca="1"/>
        <v/>
      </c>
      <c r="U385" s="69" t="str">
        <f ca="1"/>
        <v/>
      </c>
      <c r="V385" s="61"/>
      <c r="W385" s="133">
        <v>1</v>
      </c>
      <c r="X385" t="b">
        <f t="shared" si="5"/>
        <v>0</v>
      </c>
    </row>
    <row r="386" spans="1:24" x14ac:dyDescent="0.4">
      <c r="A386" s="5">
        <v>371</v>
      </c>
      <c r="B386" s="5">
        <v>446955484</v>
      </c>
      <c r="C386" s="6" t="s">
        <v>1020</v>
      </c>
      <c r="D386" s="5">
        <v>1</v>
      </c>
      <c r="E386" s="6" t="s">
        <v>1396</v>
      </c>
      <c r="F386" s="7">
        <v>3</v>
      </c>
      <c r="G386" s="6" t="s">
        <v>1843</v>
      </c>
      <c r="H386" s="6" t="s">
        <v>2291</v>
      </c>
      <c r="I386" s="115"/>
      <c r="J386" s="115"/>
      <c r="K386" s="124" t="str">
        <f ca="1"/>
        <v/>
      </c>
      <c r="L386" s="77" t="str">
        <f ca="1"/>
        <v/>
      </c>
      <c r="M386" s="68" t="str">
        <f ca="1"/>
        <v/>
      </c>
      <c r="N386" s="74" t="str">
        <f ca="1"/>
        <v/>
      </c>
      <c r="O386" s="69" t="str">
        <f ca="1"/>
        <v/>
      </c>
      <c r="P386" s="86" t="str">
        <f ca="1"/>
        <v/>
      </c>
      <c r="Q386" s="87" t="str">
        <f ca="1"/>
        <v/>
      </c>
      <c r="R386" s="81" t="str">
        <f ca="1"/>
        <v/>
      </c>
      <c r="S386" s="87" t="str">
        <f ca="1"/>
        <v/>
      </c>
      <c r="T386" s="69" t="str">
        <f ca="1"/>
        <v/>
      </c>
      <c r="U386" s="69" t="str">
        <f ca="1"/>
        <v/>
      </c>
      <c r="V386" s="61"/>
      <c r="W386" s="133">
        <v>1</v>
      </c>
      <c r="X386" t="b">
        <f t="shared" si="5"/>
        <v>0</v>
      </c>
    </row>
    <row r="387" spans="1:24" x14ac:dyDescent="0.4">
      <c r="A387" s="5">
        <v>72</v>
      </c>
      <c r="B387" s="5">
        <v>21001003751</v>
      </c>
      <c r="C387" s="6" t="s">
        <v>242</v>
      </c>
      <c r="D387" s="5">
        <v>4</v>
      </c>
      <c r="E387" s="6" t="s">
        <v>1452</v>
      </c>
      <c r="F387" s="7">
        <v>23</v>
      </c>
      <c r="G387" s="6" t="s">
        <v>1836</v>
      </c>
      <c r="H387" s="6" t="s">
        <v>2301</v>
      </c>
      <c r="I387" s="115"/>
      <c r="J387" s="115"/>
      <c r="K387" s="124" t="str">
        <f ca="1"/>
        <v/>
      </c>
      <c r="L387" s="77" t="str">
        <f ca="1"/>
        <v/>
      </c>
      <c r="M387" s="68" t="str">
        <f ca="1"/>
        <v/>
      </c>
      <c r="N387" s="74" t="str">
        <f ca="1"/>
        <v/>
      </c>
      <c r="O387" s="69" t="str">
        <f ca="1"/>
        <v/>
      </c>
      <c r="P387" s="86" t="str">
        <f ca="1"/>
        <v/>
      </c>
      <c r="Q387" s="87" t="str">
        <f ca="1"/>
        <v/>
      </c>
      <c r="R387" s="81" t="str">
        <f ca="1"/>
        <v/>
      </c>
      <c r="S387" s="87" t="str">
        <f ca="1"/>
        <v/>
      </c>
      <c r="T387" s="69" t="str">
        <f ca="1"/>
        <v/>
      </c>
      <c r="U387" s="69" t="str">
        <f ca="1"/>
        <v/>
      </c>
      <c r="V387" s="61"/>
      <c r="W387" s="133">
        <v>1</v>
      </c>
      <c r="X387" t="b">
        <f t="shared" ref="X387:X391" si="6">NOT(ISBLANK(I387))</f>
        <v>0</v>
      </c>
    </row>
    <row r="388" spans="1:24" x14ac:dyDescent="0.4">
      <c r="I388" s="115"/>
      <c r="J388" s="115"/>
      <c r="K388" s="124" t="str">
        <f ca="1"/>
        <v/>
      </c>
      <c r="L388" s="77" t="str">
        <f ca="1"/>
        <v/>
      </c>
      <c r="M388" s="68" t="str">
        <f ca="1"/>
        <v/>
      </c>
      <c r="N388" s="74" t="str">
        <f ca="1"/>
        <v/>
      </c>
      <c r="O388" s="69" t="str">
        <f ca="1"/>
        <v/>
      </c>
      <c r="P388" s="86" t="str">
        <f ca="1"/>
        <v/>
      </c>
      <c r="Q388" s="87" t="str">
        <f ca="1"/>
        <v/>
      </c>
      <c r="R388" s="81" t="str">
        <f ca="1"/>
        <v/>
      </c>
      <c r="S388" s="87" t="str">
        <f ca="1"/>
        <v/>
      </c>
      <c r="T388" s="69" t="str">
        <f ca="1"/>
        <v/>
      </c>
      <c r="U388" s="69" t="str">
        <f ca="1"/>
        <v/>
      </c>
      <c r="V388" s="61"/>
      <c r="W388" s="133">
        <v>0</v>
      </c>
      <c r="X388" t="b">
        <f t="shared" si="6"/>
        <v>0</v>
      </c>
    </row>
    <row r="389" spans="1:24" x14ac:dyDescent="0.4">
      <c r="I389" s="115"/>
      <c r="J389" s="115"/>
      <c r="K389" s="124" t="str">
        <f ca="1"/>
        <v/>
      </c>
      <c r="L389" s="77" t="str">
        <f ca="1"/>
        <v/>
      </c>
      <c r="M389" s="68" t="str">
        <f ca="1"/>
        <v/>
      </c>
      <c r="N389" s="74" t="str">
        <f ca="1"/>
        <v/>
      </c>
      <c r="O389" s="69" t="str">
        <f ca="1"/>
        <v/>
      </c>
      <c r="P389" s="86" t="str">
        <f ca="1"/>
        <v/>
      </c>
      <c r="Q389" s="87" t="str">
        <f ca="1"/>
        <v/>
      </c>
      <c r="R389" s="81" t="str">
        <f ca="1"/>
        <v/>
      </c>
      <c r="S389" s="87" t="str">
        <f ca="1"/>
        <v/>
      </c>
      <c r="T389" s="69" t="str">
        <f ca="1"/>
        <v/>
      </c>
      <c r="U389" s="69" t="str">
        <f ca="1"/>
        <v/>
      </c>
      <c r="V389" s="61"/>
      <c r="W389" s="133">
        <v>0</v>
      </c>
      <c r="X389" t="b">
        <f t="shared" si="6"/>
        <v>0</v>
      </c>
    </row>
    <row r="390" spans="1:24" x14ac:dyDescent="0.4">
      <c r="I390" s="115"/>
      <c r="J390" s="115"/>
      <c r="K390" s="124" t="str">
        <f ca="1"/>
        <v/>
      </c>
      <c r="L390" s="77" t="str">
        <f ca="1"/>
        <v/>
      </c>
      <c r="M390" s="68" t="str">
        <f ca="1"/>
        <v/>
      </c>
      <c r="N390" s="74" t="str">
        <f ca="1"/>
        <v/>
      </c>
      <c r="O390" s="69" t="str">
        <f ca="1"/>
        <v/>
      </c>
      <c r="P390" s="86" t="str">
        <f ca="1"/>
        <v/>
      </c>
      <c r="Q390" s="87" t="str">
        <f ca="1"/>
        <v/>
      </c>
      <c r="R390" s="81" t="str">
        <f ca="1"/>
        <v/>
      </c>
      <c r="S390" s="87" t="str">
        <f ca="1"/>
        <v/>
      </c>
      <c r="T390" s="69" t="str">
        <f ca="1"/>
        <v/>
      </c>
      <c r="U390" s="69" t="str">
        <f ca="1"/>
        <v/>
      </c>
      <c r="V390" s="61"/>
      <c r="W390" s="133">
        <v>0</v>
      </c>
      <c r="X390" t="b">
        <f t="shared" si="6"/>
        <v>0</v>
      </c>
    </row>
    <row r="391" spans="1:24" x14ac:dyDescent="0.4">
      <c r="I391" s="115"/>
      <c r="J391" s="115"/>
      <c r="K391" s="124" t="str">
        <f ca="1"/>
        <v/>
      </c>
      <c r="L391" s="77" t="str">
        <f ca="1"/>
        <v/>
      </c>
      <c r="M391" s="68" t="str">
        <f ca="1"/>
        <v/>
      </c>
      <c r="N391" s="74" t="str">
        <f ca="1"/>
        <v/>
      </c>
      <c r="O391" s="69" t="str">
        <f ca="1"/>
        <v/>
      </c>
      <c r="P391" s="86" t="str">
        <f ca="1"/>
        <v/>
      </c>
      <c r="Q391" s="87" t="str">
        <f ca="1"/>
        <v/>
      </c>
      <c r="R391" s="81" t="str">
        <f ca="1"/>
        <v/>
      </c>
      <c r="S391" s="87" t="str">
        <f ca="1"/>
        <v/>
      </c>
      <c r="T391" s="69" t="str">
        <f ca="1"/>
        <v/>
      </c>
      <c r="U391" s="69" t="str">
        <f ca="1"/>
        <v/>
      </c>
      <c r="V391" s="61"/>
      <c r="W391" s="133">
        <v>0</v>
      </c>
      <c r="X391" t="b">
        <f t="shared" si="6"/>
        <v>0</v>
      </c>
    </row>
    <row r="392" spans="1:24" x14ac:dyDescent="0.4">
      <c r="I392" s="116"/>
      <c r="J392" s="116"/>
      <c r="K392" s="125" t="str">
        <f ca="1"/>
        <v/>
      </c>
      <c r="L392" s="77" t="str">
        <f ca="1"/>
        <v/>
      </c>
      <c r="M392" s="68" t="str">
        <f ca="1"/>
        <v/>
      </c>
      <c r="N392" s="74" t="str">
        <f ca="1"/>
        <v/>
      </c>
      <c r="O392" s="69" t="str">
        <f ca="1"/>
        <v/>
      </c>
      <c r="P392" s="86" t="str">
        <f ca="1"/>
        <v/>
      </c>
      <c r="Q392" s="87" t="str">
        <f ca="1"/>
        <v/>
      </c>
      <c r="R392" s="81" t="str">
        <f ca="1"/>
        <v/>
      </c>
      <c r="S392" s="87" t="str">
        <f ca="1"/>
        <v/>
      </c>
      <c r="T392" s="69" t="str">
        <f ca="1"/>
        <v/>
      </c>
      <c r="U392" s="69" t="str">
        <f ca="1"/>
        <v/>
      </c>
      <c r="V392" s="61"/>
      <c r="W392" s="133">
        <v>0</v>
      </c>
    </row>
    <row r="393" spans="1:24" x14ac:dyDescent="0.4">
      <c r="I393" s="116"/>
      <c r="J393" s="116"/>
      <c r="K393" s="125" t="str">
        <f ca="1"/>
        <v/>
      </c>
      <c r="L393" s="77" t="str">
        <f ca="1"/>
        <v/>
      </c>
      <c r="M393" s="68" t="str">
        <f ca="1"/>
        <v/>
      </c>
      <c r="N393" s="74" t="str">
        <f ca="1"/>
        <v/>
      </c>
      <c r="O393" s="69" t="str">
        <f ca="1"/>
        <v/>
      </c>
      <c r="P393" s="86" t="str">
        <f ca="1"/>
        <v/>
      </c>
      <c r="Q393" s="87" t="str">
        <f ca="1"/>
        <v/>
      </c>
      <c r="R393" s="81" t="str">
        <f ca="1"/>
        <v/>
      </c>
      <c r="S393" s="87" t="str">
        <f ca="1"/>
        <v/>
      </c>
      <c r="T393" s="69" t="str">
        <f ca="1"/>
        <v/>
      </c>
      <c r="U393" s="69" t="str">
        <f ca="1"/>
        <v/>
      </c>
      <c r="V393" s="61"/>
      <c r="W393" s="133">
        <v>0</v>
      </c>
    </row>
    <row r="394" spans="1:24" x14ac:dyDescent="0.4">
      <c r="I394" s="116"/>
      <c r="J394" s="116"/>
      <c r="K394" s="125" t="str">
        <f ca="1"/>
        <v/>
      </c>
      <c r="L394" s="77" t="str">
        <f ca="1"/>
        <v/>
      </c>
      <c r="M394" s="68" t="str">
        <f ca="1"/>
        <v/>
      </c>
      <c r="N394" s="74" t="str">
        <f ca="1"/>
        <v/>
      </c>
      <c r="O394" s="69" t="str">
        <f ca="1"/>
        <v/>
      </c>
      <c r="P394" s="86" t="str">
        <f ca="1"/>
        <v/>
      </c>
      <c r="Q394" s="87" t="str">
        <f ca="1"/>
        <v/>
      </c>
      <c r="R394" s="81" t="str">
        <f ca="1"/>
        <v/>
      </c>
      <c r="S394" s="87" t="str">
        <f ca="1"/>
        <v/>
      </c>
      <c r="T394" s="69" t="str">
        <f ca="1"/>
        <v/>
      </c>
      <c r="U394" s="69" t="str">
        <f ca="1"/>
        <v/>
      </c>
      <c r="V394" s="61"/>
      <c r="W394" s="133">
        <v>0</v>
      </c>
    </row>
    <row r="395" spans="1:24" x14ac:dyDescent="0.4">
      <c r="I395" s="116"/>
      <c r="J395" s="116"/>
      <c r="K395" s="125" t="str">
        <f ca="1"/>
        <v/>
      </c>
      <c r="L395" s="77" t="str">
        <f ca="1"/>
        <v/>
      </c>
      <c r="M395" s="68" t="str">
        <f ca="1"/>
        <v/>
      </c>
      <c r="N395" s="74" t="str">
        <f ca="1"/>
        <v/>
      </c>
      <c r="O395" s="69" t="str">
        <f ca="1"/>
        <v/>
      </c>
      <c r="P395" s="86" t="str">
        <f ca="1"/>
        <v/>
      </c>
      <c r="Q395" s="87" t="str">
        <f ca="1"/>
        <v/>
      </c>
      <c r="R395" s="81" t="str">
        <f ca="1"/>
        <v/>
      </c>
      <c r="S395" s="87" t="str">
        <f ca="1"/>
        <v/>
      </c>
      <c r="T395" s="69" t="str">
        <f ca="1"/>
        <v/>
      </c>
      <c r="U395" s="69" t="str">
        <f ca="1"/>
        <v/>
      </c>
      <c r="V395" s="61"/>
      <c r="W395" s="133">
        <v>0</v>
      </c>
    </row>
    <row r="396" spans="1:24" x14ac:dyDescent="0.4">
      <c r="I396" s="116"/>
      <c r="J396" s="116"/>
      <c r="K396" s="125" t="str">
        <f ca="1"/>
        <v/>
      </c>
      <c r="L396" s="77" t="str">
        <f ca="1"/>
        <v/>
      </c>
      <c r="M396" s="68" t="str">
        <f ca="1"/>
        <v/>
      </c>
      <c r="N396" s="74" t="str">
        <f ca="1"/>
        <v/>
      </c>
      <c r="O396" s="69" t="str">
        <f ca="1"/>
        <v/>
      </c>
      <c r="P396" s="86" t="str">
        <f ca="1"/>
        <v/>
      </c>
      <c r="Q396" s="87" t="str">
        <f ca="1"/>
        <v/>
      </c>
      <c r="R396" s="81" t="str">
        <f ca="1"/>
        <v/>
      </c>
      <c r="S396" s="87" t="str">
        <f ca="1"/>
        <v/>
      </c>
      <c r="T396" s="69" t="str">
        <f ca="1"/>
        <v/>
      </c>
      <c r="U396" s="69" t="str">
        <f ca="1"/>
        <v/>
      </c>
      <c r="V396" s="61"/>
      <c r="W396" s="133">
        <v>0</v>
      </c>
    </row>
    <row r="397" spans="1:24" x14ac:dyDescent="0.4">
      <c r="I397" s="116"/>
      <c r="J397" s="116"/>
      <c r="K397" s="125" t="str">
        <f ca="1"/>
        <v/>
      </c>
      <c r="L397" s="77" t="str">
        <f ca="1"/>
        <v/>
      </c>
      <c r="M397" s="68" t="str">
        <f ca="1"/>
        <v/>
      </c>
      <c r="N397" s="74" t="str">
        <f ca="1"/>
        <v/>
      </c>
      <c r="O397" s="69" t="str">
        <f ca="1"/>
        <v/>
      </c>
      <c r="P397" s="86" t="str">
        <f ca="1"/>
        <v/>
      </c>
      <c r="Q397" s="87" t="str">
        <f ca="1"/>
        <v/>
      </c>
      <c r="R397" s="81" t="str">
        <f ca="1"/>
        <v/>
      </c>
      <c r="S397" s="87" t="str">
        <f ca="1"/>
        <v/>
      </c>
      <c r="T397" s="69" t="str">
        <f ca="1"/>
        <v/>
      </c>
      <c r="U397" s="69" t="str">
        <f ca="1"/>
        <v/>
      </c>
      <c r="V397" s="61"/>
      <c r="W397" s="133">
        <v>0</v>
      </c>
    </row>
    <row r="398" spans="1:24" x14ac:dyDescent="0.4">
      <c r="I398" s="116"/>
      <c r="J398" s="116"/>
      <c r="K398" s="125" t="str">
        <f ca="1"/>
        <v/>
      </c>
      <c r="L398" s="77" t="str">
        <f ca="1"/>
        <v/>
      </c>
      <c r="M398" s="68" t="str">
        <f ca="1"/>
        <v/>
      </c>
      <c r="N398" s="74" t="str">
        <f ca="1"/>
        <v/>
      </c>
      <c r="O398" s="69" t="str">
        <f ca="1"/>
        <v/>
      </c>
      <c r="P398" s="86" t="str">
        <f ca="1"/>
        <v/>
      </c>
      <c r="Q398" s="87" t="str">
        <f ca="1"/>
        <v/>
      </c>
      <c r="R398" s="81" t="str">
        <f ca="1"/>
        <v/>
      </c>
      <c r="S398" s="87" t="str">
        <f ca="1"/>
        <v/>
      </c>
      <c r="T398" s="69" t="str">
        <f ca="1"/>
        <v/>
      </c>
      <c r="U398" s="69" t="str">
        <f ca="1"/>
        <v/>
      </c>
      <c r="V398" s="61"/>
      <c r="W398" s="133">
        <v>0</v>
      </c>
    </row>
    <row r="399" spans="1:24" x14ac:dyDescent="0.4">
      <c r="I399" s="116"/>
      <c r="J399" s="116"/>
      <c r="K399" s="125" t="str">
        <f ca="1"/>
        <v/>
      </c>
      <c r="L399" s="77" t="str">
        <f ca="1"/>
        <v/>
      </c>
      <c r="M399" s="68" t="str">
        <f ca="1"/>
        <v/>
      </c>
      <c r="N399" s="74" t="str">
        <f ca="1"/>
        <v/>
      </c>
      <c r="O399" s="69" t="str">
        <f ca="1"/>
        <v/>
      </c>
      <c r="P399" s="86" t="str">
        <f ca="1"/>
        <v/>
      </c>
      <c r="Q399" s="87" t="str">
        <f ca="1"/>
        <v/>
      </c>
      <c r="R399" s="81" t="str">
        <f ca="1"/>
        <v/>
      </c>
      <c r="S399" s="87" t="str">
        <f ca="1"/>
        <v/>
      </c>
      <c r="T399" s="69" t="str">
        <f ca="1"/>
        <v/>
      </c>
      <c r="U399" s="69" t="str">
        <f ca="1"/>
        <v/>
      </c>
      <c r="V399" s="61"/>
      <c r="W399" s="133">
        <v>0</v>
      </c>
    </row>
    <row r="400" spans="1:24" x14ac:dyDescent="0.4">
      <c r="I400" s="116"/>
      <c r="J400" s="116"/>
      <c r="K400" s="125" t="str">
        <f ca="1"/>
        <v/>
      </c>
      <c r="L400" s="77" t="str">
        <f ca="1"/>
        <v/>
      </c>
      <c r="M400" s="68" t="str">
        <f ca="1"/>
        <v/>
      </c>
      <c r="N400" s="74" t="str">
        <f ca="1"/>
        <v/>
      </c>
      <c r="O400" s="69" t="str">
        <f ca="1"/>
        <v/>
      </c>
      <c r="P400" s="86" t="str">
        <f ca="1"/>
        <v/>
      </c>
      <c r="Q400" s="87" t="str">
        <f ca="1"/>
        <v/>
      </c>
      <c r="R400" s="81" t="str">
        <f ca="1"/>
        <v/>
      </c>
      <c r="S400" s="87" t="str">
        <f ca="1"/>
        <v/>
      </c>
      <c r="T400" s="69" t="str">
        <f ca="1"/>
        <v/>
      </c>
      <c r="U400" s="69" t="str">
        <f ca="1"/>
        <v/>
      </c>
      <c r="V400" s="61"/>
      <c r="W400" s="133">
        <v>0</v>
      </c>
    </row>
    <row r="401" spans="9:23" x14ac:dyDescent="0.4">
      <c r="I401" s="116"/>
      <c r="J401" s="116"/>
      <c r="K401" s="125" t="str">
        <f ca="1"/>
        <v/>
      </c>
      <c r="L401" s="77" t="str">
        <f ca="1"/>
        <v/>
      </c>
      <c r="M401" s="68" t="str">
        <f ca="1"/>
        <v/>
      </c>
      <c r="N401" s="74" t="str">
        <f ca="1"/>
        <v/>
      </c>
      <c r="O401" s="69" t="str">
        <f ca="1"/>
        <v/>
      </c>
      <c r="P401" s="86" t="str">
        <f ca="1"/>
        <v/>
      </c>
      <c r="Q401" s="87" t="str">
        <f ca="1"/>
        <v/>
      </c>
      <c r="R401" s="81" t="str">
        <f ca="1"/>
        <v/>
      </c>
      <c r="S401" s="87" t="str">
        <f ca="1"/>
        <v/>
      </c>
      <c r="T401" s="69" t="str">
        <f ca="1"/>
        <v/>
      </c>
      <c r="U401" s="69" t="str">
        <f ca="1"/>
        <v/>
      </c>
      <c r="V401" s="61"/>
      <c r="W401" s="133">
        <v>0</v>
      </c>
    </row>
    <row r="402" spans="9:23" x14ac:dyDescent="0.4">
      <c r="I402" s="116"/>
      <c r="J402" s="116"/>
      <c r="K402" s="125" t="str">
        <f ca="1"/>
        <v/>
      </c>
      <c r="L402" s="77" t="str">
        <f ca="1"/>
        <v/>
      </c>
      <c r="M402" s="68" t="str">
        <f ca="1"/>
        <v/>
      </c>
      <c r="N402" s="74" t="str">
        <f ca="1"/>
        <v/>
      </c>
      <c r="O402" s="69" t="str">
        <f ca="1"/>
        <v/>
      </c>
      <c r="P402" s="86" t="str">
        <f ca="1"/>
        <v/>
      </c>
      <c r="Q402" s="87" t="str">
        <f ca="1"/>
        <v/>
      </c>
      <c r="R402" s="81" t="str">
        <f ca="1"/>
        <v/>
      </c>
      <c r="S402" s="87" t="str">
        <f ca="1"/>
        <v/>
      </c>
      <c r="T402" s="69" t="str">
        <f ca="1"/>
        <v/>
      </c>
      <c r="U402" s="69" t="str">
        <f ca="1"/>
        <v/>
      </c>
      <c r="V402" s="61"/>
      <c r="W402" s="133">
        <v>0</v>
      </c>
    </row>
    <row r="403" spans="9:23" x14ac:dyDescent="0.4">
      <c r="I403" s="116"/>
      <c r="J403" s="116"/>
      <c r="K403" s="125" t="str">
        <f ca="1"/>
        <v/>
      </c>
      <c r="L403" s="77" t="str">
        <f ca="1"/>
        <v/>
      </c>
      <c r="M403" s="68" t="str">
        <f ca="1"/>
        <v/>
      </c>
      <c r="N403" s="74" t="str">
        <f ca="1"/>
        <v/>
      </c>
      <c r="O403" s="69" t="str">
        <f ca="1"/>
        <v/>
      </c>
      <c r="P403" s="86" t="str">
        <f ca="1"/>
        <v/>
      </c>
      <c r="Q403" s="87" t="str">
        <f ca="1"/>
        <v/>
      </c>
      <c r="R403" s="81" t="str">
        <f ca="1"/>
        <v/>
      </c>
      <c r="S403" s="87" t="str">
        <f ca="1"/>
        <v/>
      </c>
      <c r="T403" s="69" t="str">
        <f ca="1"/>
        <v/>
      </c>
      <c r="U403" s="69" t="str">
        <f ca="1"/>
        <v/>
      </c>
      <c r="V403" s="61"/>
      <c r="W403" s="133">
        <v>0</v>
      </c>
    </row>
    <row r="404" spans="9:23" x14ac:dyDescent="0.4">
      <c r="I404" s="116"/>
      <c r="J404" s="116"/>
      <c r="K404" s="125" t="str">
        <f ca="1"/>
        <v/>
      </c>
      <c r="L404" s="77" t="str">
        <f ca="1"/>
        <v/>
      </c>
      <c r="M404" s="68" t="str">
        <f ca="1"/>
        <v/>
      </c>
      <c r="N404" s="74" t="str">
        <f ca="1"/>
        <v/>
      </c>
      <c r="O404" s="69" t="str">
        <f ca="1"/>
        <v/>
      </c>
      <c r="P404" s="86" t="str">
        <f ca="1"/>
        <v/>
      </c>
      <c r="Q404" s="87" t="str">
        <f ca="1"/>
        <v/>
      </c>
      <c r="R404" s="81" t="str">
        <f ca="1"/>
        <v/>
      </c>
      <c r="S404" s="87" t="str">
        <f ca="1"/>
        <v/>
      </c>
      <c r="T404" s="69" t="str">
        <f ca="1"/>
        <v/>
      </c>
      <c r="U404" s="69" t="str">
        <f ca="1"/>
        <v/>
      </c>
      <c r="V404" s="61"/>
      <c r="W404" s="133">
        <v>0</v>
      </c>
    </row>
    <row r="405" spans="9:23" x14ac:dyDescent="0.4">
      <c r="I405" s="116"/>
      <c r="J405" s="116"/>
      <c r="K405" s="125" t="str">
        <f ca="1"/>
        <v/>
      </c>
      <c r="L405" s="77" t="str">
        <f ca="1"/>
        <v/>
      </c>
      <c r="M405" s="68" t="str">
        <f ca="1"/>
        <v/>
      </c>
      <c r="N405" s="74" t="str">
        <f ca="1"/>
        <v/>
      </c>
      <c r="O405" s="69" t="str">
        <f ca="1"/>
        <v/>
      </c>
      <c r="P405" s="86" t="str">
        <f ca="1"/>
        <v/>
      </c>
      <c r="Q405" s="87" t="str">
        <f ca="1"/>
        <v/>
      </c>
      <c r="R405" s="81" t="str">
        <f ca="1"/>
        <v/>
      </c>
      <c r="S405" s="87" t="str">
        <f ca="1"/>
        <v/>
      </c>
      <c r="T405" s="69" t="str">
        <f ca="1"/>
        <v/>
      </c>
      <c r="U405" s="69" t="str">
        <f ca="1"/>
        <v/>
      </c>
      <c r="V405" s="61"/>
      <c r="W405" s="133">
        <v>0</v>
      </c>
    </row>
    <row r="406" spans="9:23" x14ac:dyDescent="0.4">
      <c r="I406" s="116"/>
      <c r="J406" s="116"/>
      <c r="K406" s="125" t="str">
        <f ca="1"/>
        <v/>
      </c>
      <c r="L406" s="77" t="str">
        <f ca="1"/>
        <v/>
      </c>
      <c r="M406" s="68" t="str">
        <f ca="1"/>
        <v/>
      </c>
      <c r="N406" s="74" t="str">
        <f ca="1"/>
        <v/>
      </c>
      <c r="O406" s="69" t="str">
        <f ca="1"/>
        <v/>
      </c>
      <c r="P406" s="86" t="str">
        <f ca="1"/>
        <v/>
      </c>
      <c r="Q406" s="87" t="str">
        <f ca="1"/>
        <v/>
      </c>
      <c r="R406" s="81" t="str">
        <f ca="1"/>
        <v/>
      </c>
      <c r="S406" s="87" t="str">
        <f ca="1"/>
        <v/>
      </c>
      <c r="T406" s="69" t="str">
        <f ca="1"/>
        <v/>
      </c>
      <c r="U406" s="69" t="str">
        <f ca="1"/>
        <v/>
      </c>
      <c r="V406" s="61"/>
      <c r="W406" s="133">
        <v>0</v>
      </c>
    </row>
    <row r="407" spans="9:23" x14ac:dyDescent="0.4">
      <c r="I407" s="116"/>
      <c r="J407" s="116"/>
      <c r="K407" s="125" t="str">
        <f ca="1"/>
        <v/>
      </c>
      <c r="L407" s="77" t="str">
        <f ca="1"/>
        <v/>
      </c>
      <c r="M407" s="68" t="str">
        <f ca="1"/>
        <v/>
      </c>
      <c r="N407" s="74" t="str">
        <f ca="1"/>
        <v/>
      </c>
      <c r="O407" s="69" t="str">
        <f ca="1"/>
        <v/>
      </c>
      <c r="P407" s="86" t="str">
        <f ca="1"/>
        <v/>
      </c>
      <c r="Q407" s="87" t="str">
        <f ca="1"/>
        <v/>
      </c>
      <c r="R407" s="81" t="str">
        <f ca="1"/>
        <v/>
      </c>
      <c r="S407" s="87" t="str">
        <f ca="1"/>
        <v/>
      </c>
      <c r="T407" s="69" t="str">
        <f ca="1"/>
        <v/>
      </c>
      <c r="U407" s="69" t="str">
        <f ca="1"/>
        <v/>
      </c>
      <c r="V407" s="61"/>
      <c r="W407" s="133">
        <v>0</v>
      </c>
    </row>
    <row r="408" spans="9:23" x14ac:dyDescent="0.4">
      <c r="I408" s="116"/>
      <c r="J408" s="116"/>
      <c r="K408" s="125" t="str">
        <f ca="1"/>
        <v/>
      </c>
      <c r="L408" s="77" t="str">
        <f ca="1"/>
        <v/>
      </c>
      <c r="M408" s="68" t="str">
        <f ca="1"/>
        <v/>
      </c>
      <c r="N408" s="74" t="str">
        <f ca="1"/>
        <v/>
      </c>
      <c r="O408" s="69" t="str">
        <f ca="1"/>
        <v/>
      </c>
      <c r="P408" s="86" t="str">
        <f ca="1"/>
        <v/>
      </c>
      <c r="Q408" s="87" t="str">
        <f ca="1"/>
        <v/>
      </c>
      <c r="R408" s="81" t="str">
        <f ca="1"/>
        <v/>
      </c>
      <c r="S408" s="87" t="str">
        <f ca="1"/>
        <v/>
      </c>
      <c r="T408" s="69" t="str">
        <f ca="1"/>
        <v/>
      </c>
      <c r="U408" s="69" t="str">
        <f ca="1"/>
        <v/>
      </c>
      <c r="V408" s="61"/>
      <c r="W408" s="133">
        <v>0</v>
      </c>
    </row>
    <row r="409" spans="9:23" x14ac:dyDescent="0.4">
      <c r="I409" s="116"/>
      <c r="J409" s="116"/>
      <c r="K409" s="125" t="str">
        <f ca="1"/>
        <v/>
      </c>
      <c r="L409" s="77" t="str">
        <f ca="1"/>
        <v/>
      </c>
      <c r="M409" s="68" t="str">
        <f ca="1"/>
        <v/>
      </c>
      <c r="N409" s="74" t="str">
        <f ca="1"/>
        <v/>
      </c>
      <c r="O409" s="69" t="str">
        <f ca="1"/>
        <v/>
      </c>
      <c r="P409" s="86" t="str">
        <f ca="1"/>
        <v/>
      </c>
      <c r="Q409" s="87" t="str">
        <f ca="1"/>
        <v/>
      </c>
      <c r="R409" s="81" t="str">
        <f ca="1"/>
        <v/>
      </c>
      <c r="S409" s="87" t="str">
        <f ca="1"/>
        <v/>
      </c>
      <c r="T409" s="69" t="str">
        <f ca="1"/>
        <v/>
      </c>
      <c r="U409" s="69" t="str">
        <f ca="1"/>
        <v/>
      </c>
      <c r="V409" s="61"/>
      <c r="W409" s="133">
        <v>0</v>
      </c>
    </row>
    <row r="410" spans="9:23" x14ac:dyDescent="0.4">
      <c r="I410" s="116"/>
      <c r="J410" s="116"/>
      <c r="K410" s="125" t="str">
        <f ca="1"/>
        <v/>
      </c>
      <c r="L410" s="77" t="str">
        <f ca="1"/>
        <v/>
      </c>
      <c r="M410" s="68" t="str">
        <f ca="1"/>
        <v/>
      </c>
      <c r="N410" s="74" t="str">
        <f ca="1"/>
        <v/>
      </c>
      <c r="O410" s="69" t="str">
        <f ca="1"/>
        <v/>
      </c>
      <c r="P410" s="86" t="str">
        <f ca="1"/>
        <v/>
      </c>
      <c r="Q410" s="87" t="str">
        <f ca="1"/>
        <v/>
      </c>
      <c r="R410" s="81" t="str">
        <f ca="1"/>
        <v/>
      </c>
      <c r="S410" s="87" t="str">
        <f ca="1"/>
        <v/>
      </c>
      <c r="T410" s="69" t="str">
        <f ca="1"/>
        <v/>
      </c>
      <c r="U410" s="69" t="str">
        <f ca="1"/>
        <v/>
      </c>
      <c r="V410" s="61"/>
      <c r="W410" s="133">
        <v>0</v>
      </c>
    </row>
    <row r="411" spans="9:23" x14ac:dyDescent="0.4">
      <c r="I411" s="116"/>
      <c r="J411" s="116"/>
      <c r="K411" s="125" t="str">
        <f ca="1"/>
        <v/>
      </c>
      <c r="L411" s="77" t="str">
        <f ca="1"/>
        <v/>
      </c>
      <c r="M411" s="68" t="str">
        <f ca="1"/>
        <v/>
      </c>
      <c r="N411" s="74" t="str">
        <f ca="1"/>
        <v/>
      </c>
      <c r="O411" s="69" t="str">
        <f ca="1"/>
        <v/>
      </c>
      <c r="P411" s="86" t="str">
        <f ca="1"/>
        <v/>
      </c>
      <c r="Q411" s="87" t="str">
        <f ca="1"/>
        <v/>
      </c>
      <c r="R411" s="81" t="str">
        <f ca="1"/>
        <v/>
      </c>
      <c r="S411" s="87" t="str">
        <f ca="1"/>
        <v/>
      </c>
      <c r="T411" s="69" t="str">
        <f ca="1"/>
        <v/>
      </c>
      <c r="U411" s="69" t="str">
        <f ca="1"/>
        <v/>
      </c>
      <c r="V411" s="61"/>
      <c r="W411" s="133">
        <v>0</v>
      </c>
    </row>
    <row r="412" spans="9:23" x14ac:dyDescent="0.4">
      <c r="I412" s="116"/>
      <c r="J412" s="116"/>
      <c r="K412" s="125" t="str">
        <f ca="1"/>
        <v/>
      </c>
      <c r="L412" s="77" t="str">
        <f ca="1"/>
        <v/>
      </c>
      <c r="M412" s="68" t="str">
        <f ca="1"/>
        <v/>
      </c>
      <c r="N412" s="74" t="str">
        <f ca="1"/>
        <v/>
      </c>
      <c r="O412" s="69" t="str">
        <f ca="1"/>
        <v/>
      </c>
      <c r="P412" s="86" t="str">
        <f ca="1"/>
        <v/>
      </c>
      <c r="Q412" s="87" t="str">
        <f ca="1"/>
        <v/>
      </c>
      <c r="R412" s="81" t="str">
        <f ca="1"/>
        <v/>
      </c>
      <c r="S412" s="87" t="str">
        <f ca="1"/>
        <v/>
      </c>
      <c r="T412" s="69" t="str">
        <f ca="1"/>
        <v/>
      </c>
      <c r="U412" s="69" t="str">
        <f ca="1"/>
        <v/>
      </c>
      <c r="V412" s="61"/>
      <c r="W412" s="133">
        <v>0</v>
      </c>
    </row>
    <row r="413" spans="9:23" x14ac:dyDescent="0.4">
      <c r="I413" s="116"/>
      <c r="J413" s="116"/>
      <c r="K413" s="125" t="str">
        <f ca="1"/>
        <v/>
      </c>
      <c r="L413" s="77" t="str">
        <f ca="1"/>
        <v/>
      </c>
      <c r="M413" s="68" t="str">
        <f ca="1"/>
        <v/>
      </c>
      <c r="N413" s="74" t="str">
        <f ca="1"/>
        <v/>
      </c>
      <c r="O413" s="69" t="str">
        <f ca="1"/>
        <v/>
      </c>
      <c r="P413" s="86" t="str">
        <f ca="1"/>
        <v/>
      </c>
      <c r="Q413" s="87" t="str">
        <f ca="1"/>
        <v/>
      </c>
      <c r="R413" s="81" t="str">
        <f ca="1"/>
        <v/>
      </c>
      <c r="S413" s="87" t="str">
        <f ca="1"/>
        <v/>
      </c>
      <c r="T413" s="69" t="str">
        <f ca="1"/>
        <v/>
      </c>
      <c r="U413" s="69" t="str">
        <f ca="1"/>
        <v/>
      </c>
      <c r="V413" s="61"/>
      <c r="W413" s="133">
        <v>0</v>
      </c>
    </row>
    <row r="414" spans="9:23" x14ac:dyDescent="0.4">
      <c r="I414" s="116"/>
      <c r="J414" s="116"/>
      <c r="K414" s="125" t="str">
        <f ca="1"/>
        <v/>
      </c>
      <c r="L414" s="77" t="str">
        <f ca="1"/>
        <v/>
      </c>
      <c r="M414" s="68" t="str">
        <f ca="1"/>
        <v/>
      </c>
      <c r="N414" s="74" t="str">
        <f ca="1"/>
        <v/>
      </c>
      <c r="O414" s="69" t="str">
        <f ca="1"/>
        <v/>
      </c>
      <c r="P414" s="86" t="str">
        <f ca="1"/>
        <v/>
      </c>
      <c r="Q414" s="87" t="str">
        <f ca="1"/>
        <v/>
      </c>
      <c r="R414" s="81" t="str">
        <f ca="1"/>
        <v/>
      </c>
      <c r="S414" s="87" t="str">
        <f ca="1"/>
        <v/>
      </c>
      <c r="T414" s="69" t="str">
        <f ca="1"/>
        <v/>
      </c>
      <c r="U414" s="69" t="str">
        <f ca="1"/>
        <v/>
      </c>
      <c r="V414" s="61"/>
      <c r="W414" s="133">
        <v>0</v>
      </c>
    </row>
    <row r="415" spans="9:23" x14ac:dyDescent="0.4">
      <c r="I415" s="116"/>
      <c r="J415" s="116"/>
      <c r="K415" s="125" t="str">
        <f ca="1"/>
        <v/>
      </c>
      <c r="L415" s="77" t="str">
        <f ca="1"/>
        <v/>
      </c>
      <c r="M415" s="68" t="str">
        <f ca="1"/>
        <v/>
      </c>
      <c r="N415" s="74" t="str">
        <f ca="1"/>
        <v/>
      </c>
      <c r="O415" s="69" t="str">
        <f ca="1"/>
        <v/>
      </c>
      <c r="P415" s="86" t="str">
        <f ca="1"/>
        <v/>
      </c>
      <c r="Q415" s="87" t="str">
        <f ca="1"/>
        <v/>
      </c>
      <c r="R415" s="81" t="str">
        <f ca="1"/>
        <v/>
      </c>
      <c r="S415" s="87" t="str">
        <f ca="1"/>
        <v/>
      </c>
      <c r="T415" s="69" t="str">
        <f ca="1"/>
        <v/>
      </c>
      <c r="U415" s="69" t="str">
        <f ca="1"/>
        <v/>
      </c>
      <c r="V415" s="61"/>
      <c r="W415" s="133">
        <v>0</v>
      </c>
    </row>
    <row r="416" spans="9:23" x14ac:dyDescent="0.4">
      <c r="I416" s="116"/>
      <c r="J416" s="116"/>
      <c r="K416" s="125" t="str">
        <f ca="1"/>
        <v/>
      </c>
      <c r="L416" s="77" t="str">
        <f ca="1"/>
        <v/>
      </c>
      <c r="M416" s="68" t="str">
        <f ca="1"/>
        <v/>
      </c>
      <c r="N416" s="74" t="str">
        <f ca="1"/>
        <v/>
      </c>
      <c r="O416" s="69" t="str">
        <f ca="1"/>
        <v/>
      </c>
      <c r="P416" s="86" t="str">
        <f ca="1"/>
        <v/>
      </c>
      <c r="Q416" s="87" t="str">
        <f ca="1"/>
        <v/>
      </c>
      <c r="R416" s="81" t="str">
        <f ca="1"/>
        <v/>
      </c>
      <c r="S416" s="87" t="str">
        <f ca="1"/>
        <v/>
      </c>
      <c r="T416" s="69" t="str">
        <f ca="1"/>
        <v/>
      </c>
      <c r="U416" s="69" t="str">
        <f ca="1"/>
        <v/>
      </c>
      <c r="V416" s="61"/>
      <c r="W416" s="133">
        <v>0</v>
      </c>
    </row>
    <row r="417" spans="9:23" x14ac:dyDescent="0.4">
      <c r="I417" s="116"/>
      <c r="J417" s="116"/>
      <c r="K417" s="125" t="str">
        <f ca="1"/>
        <v/>
      </c>
      <c r="L417" s="77" t="str">
        <f ca="1"/>
        <v/>
      </c>
      <c r="M417" s="68" t="str">
        <f ca="1"/>
        <v/>
      </c>
      <c r="N417" s="74" t="str">
        <f ca="1"/>
        <v/>
      </c>
      <c r="O417" s="69" t="str">
        <f ca="1"/>
        <v/>
      </c>
      <c r="P417" s="86" t="str">
        <f ca="1"/>
        <v/>
      </c>
      <c r="Q417" s="87" t="str">
        <f ca="1"/>
        <v/>
      </c>
      <c r="R417" s="81" t="str">
        <f ca="1"/>
        <v/>
      </c>
      <c r="S417" s="87" t="str">
        <f ca="1"/>
        <v/>
      </c>
      <c r="T417" s="69" t="str">
        <f ca="1"/>
        <v/>
      </c>
      <c r="U417" s="69" t="str">
        <f ca="1"/>
        <v/>
      </c>
      <c r="V417" s="61"/>
      <c r="W417" s="133">
        <v>0</v>
      </c>
    </row>
    <row r="418" spans="9:23" x14ac:dyDescent="0.4">
      <c r="I418" s="116"/>
      <c r="J418" s="116"/>
      <c r="K418" s="125" t="str">
        <f ca="1"/>
        <v/>
      </c>
      <c r="L418" s="77" t="str">
        <f ca="1"/>
        <v/>
      </c>
      <c r="M418" s="68" t="str">
        <f ca="1"/>
        <v/>
      </c>
      <c r="N418" s="74" t="str">
        <f ca="1"/>
        <v/>
      </c>
      <c r="O418" s="69" t="str">
        <f ca="1"/>
        <v/>
      </c>
      <c r="P418" s="86" t="str">
        <f ca="1"/>
        <v/>
      </c>
      <c r="Q418" s="87" t="str">
        <f ca="1"/>
        <v/>
      </c>
      <c r="R418" s="81" t="str">
        <f ca="1"/>
        <v/>
      </c>
      <c r="S418" s="87" t="str">
        <f ca="1"/>
        <v/>
      </c>
      <c r="T418" s="69" t="str">
        <f ca="1"/>
        <v/>
      </c>
      <c r="U418" s="69" t="str">
        <f ca="1"/>
        <v/>
      </c>
      <c r="V418" s="61"/>
      <c r="W418" s="133">
        <v>0</v>
      </c>
    </row>
    <row r="419" spans="9:23" x14ac:dyDescent="0.4">
      <c r="I419" s="116"/>
      <c r="J419" s="116"/>
      <c r="K419" s="125" t="str">
        <f ca="1"/>
        <v/>
      </c>
      <c r="L419" s="77" t="str">
        <f ca="1"/>
        <v/>
      </c>
      <c r="M419" s="68" t="str">
        <f ca="1"/>
        <v/>
      </c>
      <c r="N419" s="74" t="str">
        <f ca="1"/>
        <v/>
      </c>
      <c r="O419" s="69" t="str">
        <f ca="1"/>
        <v/>
      </c>
      <c r="P419" s="86" t="str">
        <f ca="1"/>
        <v/>
      </c>
      <c r="Q419" s="87" t="str">
        <f ca="1"/>
        <v/>
      </c>
      <c r="R419" s="81" t="str">
        <f ca="1"/>
        <v/>
      </c>
      <c r="S419" s="87" t="str">
        <f ca="1"/>
        <v/>
      </c>
      <c r="T419" s="69" t="str">
        <f ca="1"/>
        <v/>
      </c>
      <c r="U419" s="69" t="str">
        <f ca="1"/>
        <v/>
      </c>
      <c r="V419" s="61"/>
      <c r="W419" s="133">
        <v>0</v>
      </c>
    </row>
    <row r="420" spans="9:23" x14ac:dyDescent="0.4">
      <c r="I420" s="116"/>
      <c r="J420" s="116"/>
      <c r="K420" s="125" t="str">
        <f ca="1"/>
        <v/>
      </c>
      <c r="L420" s="77" t="str">
        <f ca="1"/>
        <v/>
      </c>
      <c r="M420" s="68" t="str">
        <f ca="1"/>
        <v/>
      </c>
      <c r="N420" s="74" t="str">
        <f ca="1"/>
        <v/>
      </c>
      <c r="O420" s="69" t="str">
        <f ca="1"/>
        <v/>
      </c>
      <c r="P420" s="86" t="str">
        <f ca="1"/>
        <v/>
      </c>
      <c r="Q420" s="87" t="str">
        <f ca="1"/>
        <v/>
      </c>
      <c r="R420" s="81" t="str">
        <f ca="1"/>
        <v/>
      </c>
      <c r="S420" s="87" t="str">
        <f ca="1"/>
        <v/>
      </c>
      <c r="T420" s="69" t="str">
        <f ca="1"/>
        <v/>
      </c>
      <c r="U420" s="69" t="str">
        <f ca="1"/>
        <v/>
      </c>
      <c r="V420" s="61"/>
      <c r="W420" s="133">
        <v>0</v>
      </c>
    </row>
    <row r="421" spans="9:23" x14ac:dyDescent="0.4">
      <c r="I421" s="116"/>
      <c r="J421" s="116"/>
      <c r="K421" s="125" t="str">
        <f ca="1"/>
        <v/>
      </c>
      <c r="L421" s="77" t="str">
        <f ca="1"/>
        <v/>
      </c>
      <c r="M421" s="68" t="str">
        <f ca="1"/>
        <v/>
      </c>
      <c r="N421" s="74" t="str">
        <f ca="1"/>
        <v/>
      </c>
      <c r="O421" s="69" t="str">
        <f ca="1"/>
        <v/>
      </c>
      <c r="P421" s="86" t="str">
        <f ca="1"/>
        <v/>
      </c>
      <c r="Q421" s="87" t="str">
        <f ca="1"/>
        <v/>
      </c>
      <c r="R421" s="81" t="str">
        <f ca="1"/>
        <v/>
      </c>
      <c r="S421" s="87" t="str">
        <f ca="1"/>
        <v/>
      </c>
      <c r="T421" s="69" t="str">
        <f ca="1"/>
        <v/>
      </c>
      <c r="U421" s="69" t="str">
        <f ca="1"/>
        <v/>
      </c>
      <c r="V421" s="61"/>
      <c r="W421" s="133">
        <v>0</v>
      </c>
    </row>
    <row r="422" spans="9:23" x14ac:dyDescent="0.4">
      <c r="I422" s="116"/>
      <c r="J422" s="116"/>
      <c r="K422" s="125" t="str">
        <f ca="1"/>
        <v/>
      </c>
      <c r="L422" s="77" t="str">
        <f ca="1"/>
        <v/>
      </c>
      <c r="M422" s="68" t="str">
        <f ca="1"/>
        <v/>
      </c>
      <c r="N422" s="74" t="str">
        <f ca="1"/>
        <v/>
      </c>
      <c r="O422" s="69" t="str">
        <f ca="1"/>
        <v/>
      </c>
      <c r="P422" s="86" t="str">
        <f ca="1"/>
        <v/>
      </c>
      <c r="Q422" s="87" t="str">
        <f ca="1"/>
        <v/>
      </c>
      <c r="R422" s="81" t="str">
        <f ca="1"/>
        <v/>
      </c>
      <c r="S422" s="87" t="str">
        <f ca="1"/>
        <v/>
      </c>
      <c r="T422" s="69" t="str">
        <f ca="1"/>
        <v/>
      </c>
      <c r="U422" s="69" t="str">
        <f ca="1"/>
        <v/>
      </c>
      <c r="V422" s="61"/>
      <c r="W422" s="133">
        <v>0</v>
      </c>
    </row>
    <row r="423" spans="9:23" x14ac:dyDescent="0.4">
      <c r="I423" s="116"/>
      <c r="J423" s="116"/>
      <c r="K423" s="125" t="str">
        <f ca="1"/>
        <v/>
      </c>
      <c r="L423" s="77" t="str">
        <f ca="1"/>
        <v/>
      </c>
      <c r="M423" s="68" t="str">
        <f ca="1"/>
        <v/>
      </c>
      <c r="N423" s="74" t="str">
        <f ca="1"/>
        <v/>
      </c>
      <c r="O423" s="69" t="str">
        <f ca="1"/>
        <v/>
      </c>
      <c r="P423" s="86" t="str">
        <f ca="1"/>
        <v/>
      </c>
      <c r="Q423" s="87" t="str">
        <f ca="1"/>
        <v/>
      </c>
      <c r="R423" s="81" t="str">
        <f ca="1"/>
        <v/>
      </c>
      <c r="S423" s="87" t="str">
        <f ca="1"/>
        <v/>
      </c>
      <c r="T423" s="69" t="str">
        <f ca="1"/>
        <v/>
      </c>
      <c r="U423" s="69" t="str">
        <f ca="1"/>
        <v/>
      </c>
      <c r="V423" s="61"/>
      <c r="W423" s="133">
        <v>0</v>
      </c>
    </row>
    <row r="424" spans="9:23" x14ac:dyDescent="0.4">
      <c r="I424" s="116"/>
      <c r="J424" s="116"/>
      <c r="K424" s="125" t="str">
        <f ca="1"/>
        <v/>
      </c>
      <c r="L424" s="77" t="str">
        <f ca="1"/>
        <v/>
      </c>
      <c r="M424" s="68" t="str">
        <f ca="1"/>
        <v/>
      </c>
      <c r="N424" s="74" t="str">
        <f ca="1"/>
        <v/>
      </c>
      <c r="O424" s="69" t="str">
        <f ca="1"/>
        <v/>
      </c>
      <c r="P424" s="86" t="str">
        <f ca="1"/>
        <v/>
      </c>
      <c r="Q424" s="87" t="str">
        <f ca="1"/>
        <v/>
      </c>
      <c r="R424" s="81" t="str">
        <f ca="1"/>
        <v/>
      </c>
      <c r="S424" s="87" t="str">
        <f ca="1"/>
        <v/>
      </c>
      <c r="T424" s="69" t="str">
        <f ca="1"/>
        <v/>
      </c>
      <c r="U424" s="69" t="str">
        <f ca="1"/>
        <v/>
      </c>
      <c r="V424" s="61"/>
      <c r="W424" s="133">
        <v>0</v>
      </c>
    </row>
    <row r="425" spans="9:23" x14ac:dyDescent="0.4">
      <c r="I425" s="116"/>
      <c r="J425" s="116"/>
      <c r="K425" s="125" t="str">
        <f ca="1"/>
        <v/>
      </c>
      <c r="L425" s="77" t="str">
        <f ca="1"/>
        <v/>
      </c>
      <c r="M425" s="68" t="str">
        <f ca="1"/>
        <v/>
      </c>
      <c r="N425" s="74" t="str">
        <f ca="1"/>
        <v/>
      </c>
      <c r="O425" s="69" t="str">
        <f ca="1"/>
        <v/>
      </c>
      <c r="P425" s="86" t="str">
        <f ca="1"/>
        <v/>
      </c>
      <c r="Q425" s="87" t="str">
        <f ca="1"/>
        <v/>
      </c>
      <c r="R425" s="81" t="str">
        <f ca="1"/>
        <v/>
      </c>
      <c r="S425" s="87" t="str">
        <f ca="1"/>
        <v/>
      </c>
      <c r="T425" s="69" t="str">
        <f ca="1"/>
        <v/>
      </c>
      <c r="U425" s="69" t="str">
        <f ca="1"/>
        <v/>
      </c>
      <c r="V425" s="61"/>
      <c r="W425" s="133">
        <v>0</v>
      </c>
    </row>
    <row r="426" spans="9:23" x14ac:dyDescent="0.4">
      <c r="I426" s="116"/>
      <c r="J426" s="116"/>
      <c r="K426" s="125" t="str">
        <f ca="1"/>
        <v/>
      </c>
      <c r="L426" s="77" t="str">
        <f ca="1"/>
        <v/>
      </c>
      <c r="M426" s="68" t="str">
        <f ca="1"/>
        <v/>
      </c>
      <c r="N426" s="74" t="str">
        <f ca="1"/>
        <v/>
      </c>
      <c r="O426" s="69" t="str">
        <f ca="1"/>
        <v/>
      </c>
      <c r="P426" s="86" t="str">
        <f ca="1"/>
        <v/>
      </c>
      <c r="Q426" s="87" t="str">
        <f ca="1"/>
        <v/>
      </c>
      <c r="R426" s="81" t="str">
        <f ca="1"/>
        <v/>
      </c>
      <c r="S426" s="87" t="str">
        <f ca="1"/>
        <v/>
      </c>
      <c r="T426" s="69" t="str">
        <f ca="1"/>
        <v/>
      </c>
      <c r="U426" s="69" t="str">
        <f ca="1"/>
        <v/>
      </c>
      <c r="V426" s="61"/>
      <c r="W426" s="133">
        <v>0</v>
      </c>
    </row>
    <row r="427" spans="9:23" x14ac:dyDescent="0.4">
      <c r="I427" s="116"/>
      <c r="J427" s="116"/>
      <c r="K427" s="125" t="str">
        <f ca="1"/>
        <v/>
      </c>
      <c r="L427" s="77" t="str">
        <f ca="1"/>
        <v/>
      </c>
      <c r="M427" s="68" t="str">
        <f ca="1"/>
        <v/>
      </c>
      <c r="N427" s="74" t="str">
        <f ca="1"/>
        <v/>
      </c>
      <c r="O427" s="69" t="str">
        <f ca="1"/>
        <v/>
      </c>
      <c r="P427" s="86" t="str">
        <f ca="1"/>
        <v/>
      </c>
      <c r="Q427" s="87" t="str">
        <f ca="1"/>
        <v/>
      </c>
      <c r="R427" s="81" t="str">
        <f ca="1"/>
        <v/>
      </c>
      <c r="S427" s="87" t="str">
        <f ca="1"/>
        <v/>
      </c>
      <c r="T427" s="69" t="str">
        <f ca="1"/>
        <v/>
      </c>
      <c r="U427" s="69" t="str">
        <f ca="1"/>
        <v/>
      </c>
      <c r="V427" s="61"/>
      <c r="W427" s="133">
        <v>0</v>
      </c>
    </row>
    <row r="428" spans="9:23" x14ac:dyDescent="0.4">
      <c r="I428" s="116"/>
      <c r="J428" s="116"/>
      <c r="K428" s="125" t="str">
        <f ca="1"/>
        <v/>
      </c>
      <c r="L428" s="77" t="str">
        <f ca="1"/>
        <v/>
      </c>
      <c r="M428" s="68" t="str">
        <f ca="1"/>
        <v/>
      </c>
      <c r="N428" s="74" t="str">
        <f ca="1"/>
        <v/>
      </c>
      <c r="O428" s="69" t="str">
        <f ca="1"/>
        <v/>
      </c>
      <c r="P428" s="86" t="str">
        <f ca="1"/>
        <v/>
      </c>
      <c r="Q428" s="87" t="str">
        <f ca="1"/>
        <v/>
      </c>
      <c r="R428" s="81" t="str">
        <f ca="1"/>
        <v/>
      </c>
      <c r="S428" s="87" t="str">
        <f ca="1"/>
        <v/>
      </c>
      <c r="T428" s="69" t="str">
        <f ca="1"/>
        <v/>
      </c>
      <c r="U428" s="69" t="str">
        <f ca="1"/>
        <v/>
      </c>
      <c r="V428" s="61"/>
      <c r="W428" s="133">
        <v>0</v>
      </c>
    </row>
    <row r="429" spans="9:23" x14ac:dyDescent="0.4">
      <c r="I429" s="116"/>
      <c r="J429" s="116"/>
      <c r="K429" s="125" t="str">
        <f ca="1"/>
        <v/>
      </c>
      <c r="L429" s="77" t="str">
        <f ca="1"/>
        <v/>
      </c>
      <c r="M429" s="68" t="str">
        <f ca="1"/>
        <v/>
      </c>
      <c r="N429" s="74" t="str">
        <f ca="1"/>
        <v/>
      </c>
      <c r="O429" s="69" t="str">
        <f ca="1"/>
        <v/>
      </c>
      <c r="P429" s="86" t="str">
        <f ca="1"/>
        <v/>
      </c>
      <c r="Q429" s="87" t="str">
        <f ca="1"/>
        <v/>
      </c>
      <c r="R429" s="81" t="str">
        <f ca="1"/>
        <v/>
      </c>
      <c r="S429" s="87" t="str">
        <f ca="1"/>
        <v/>
      </c>
      <c r="T429" s="69" t="str">
        <f ca="1"/>
        <v/>
      </c>
      <c r="U429" s="69" t="str">
        <f ca="1"/>
        <v/>
      </c>
      <c r="V429" s="61"/>
      <c r="W429" s="133">
        <v>0</v>
      </c>
    </row>
    <row r="430" spans="9:23" x14ac:dyDescent="0.4">
      <c r="I430" s="116"/>
      <c r="J430" s="116"/>
      <c r="K430" s="125" t="str">
        <f ca="1"/>
        <v/>
      </c>
      <c r="L430" s="77" t="str">
        <f ca="1"/>
        <v/>
      </c>
      <c r="M430" s="68" t="str">
        <f ca="1"/>
        <v/>
      </c>
      <c r="N430" s="74" t="str">
        <f ca="1"/>
        <v/>
      </c>
      <c r="O430" s="69" t="str">
        <f ca="1"/>
        <v/>
      </c>
      <c r="P430" s="86" t="str">
        <f ca="1"/>
        <v/>
      </c>
      <c r="Q430" s="87" t="str">
        <f ca="1"/>
        <v/>
      </c>
      <c r="R430" s="81" t="str">
        <f ca="1"/>
        <v/>
      </c>
      <c r="S430" s="87" t="str">
        <f ca="1"/>
        <v/>
      </c>
      <c r="T430" s="69" t="str">
        <f ca="1"/>
        <v/>
      </c>
      <c r="U430" s="69" t="str">
        <f ca="1"/>
        <v/>
      </c>
      <c r="V430" s="61"/>
      <c r="W430" s="133">
        <v>0</v>
      </c>
    </row>
    <row r="431" spans="9:23" x14ac:dyDescent="0.4">
      <c r="I431" s="116"/>
      <c r="J431" s="116"/>
      <c r="K431" s="125" t="str">
        <f ca="1"/>
        <v/>
      </c>
      <c r="L431" s="77" t="str">
        <f ca="1"/>
        <v/>
      </c>
      <c r="M431" s="68" t="str">
        <f ca="1"/>
        <v/>
      </c>
      <c r="N431" s="74" t="str">
        <f ca="1"/>
        <v/>
      </c>
      <c r="O431" s="69" t="str">
        <f ca="1"/>
        <v/>
      </c>
      <c r="P431" s="86" t="str">
        <f ca="1"/>
        <v/>
      </c>
      <c r="Q431" s="87" t="str">
        <f ca="1"/>
        <v/>
      </c>
      <c r="R431" s="81" t="str">
        <f ca="1"/>
        <v/>
      </c>
      <c r="S431" s="87" t="str">
        <f ca="1"/>
        <v/>
      </c>
      <c r="T431" s="69" t="str">
        <f ca="1"/>
        <v/>
      </c>
      <c r="U431" s="69" t="str">
        <f ca="1"/>
        <v/>
      </c>
      <c r="V431" s="61"/>
      <c r="W431" s="133">
        <v>0</v>
      </c>
    </row>
    <row r="432" spans="9:23" x14ac:dyDescent="0.4">
      <c r="I432" s="116"/>
      <c r="J432" s="116"/>
      <c r="K432" s="125" t="str">
        <f ca="1"/>
        <v/>
      </c>
      <c r="L432" s="77" t="str">
        <f ca="1"/>
        <v/>
      </c>
      <c r="M432" s="68" t="str">
        <f ca="1"/>
        <v/>
      </c>
      <c r="N432" s="74" t="str">
        <f ca="1"/>
        <v/>
      </c>
      <c r="O432" s="69" t="str">
        <f ca="1"/>
        <v/>
      </c>
      <c r="P432" s="86" t="str">
        <f ca="1"/>
        <v/>
      </c>
      <c r="Q432" s="87" t="str">
        <f ca="1"/>
        <v/>
      </c>
      <c r="R432" s="81" t="str">
        <f ca="1"/>
        <v/>
      </c>
      <c r="S432" s="87" t="str">
        <f ca="1"/>
        <v/>
      </c>
      <c r="T432" s="69" t="str">
        <f ca="1"/>
        <v/>
      </c>
      <c r="U432" s="69" t="str">
        <f ca="1"/>
        <v/>
      </c>
      <c r="V432" s="61"/>
      <c r="W432" s="133">
        <v>0</v>
      </c>
    </row>
    <row r="433" spans="9:23" x14ac:dyDescent="0.4">
      <c r="I433" s="116"/>
      <c r="J433" s="116"/>
      <c r="K433" s="125" t="str">
        <f ca="1"/>
        <v/>
      </c>
      <c r="L433" s="77" t="str">
        <f ca="1"/>
        <v/>
      </c>
      <c r="M433" s="68" t="str">
        <f ca="1"/>
        <v/>
      </c>
      <c r="N433" s="74" t="str">
        <f ca="1"/>
        <v/>
      </c>
      <c r="O433" s="69" t="str">
        <f ca="1"/>
        <v/>
      </c>
      <c r="P433" s="86" t="str">
        <f ca="1"/>
        <v/>
      </c>
      <c r="Q433" s="87" t="str">
        <f ca="1"/>
        <v/>
      </c>
      <c r="R433" s="81" t="str">
        <f ca="1"/>
        <v/>
      </c>
      <c r="S433" s="87" t="str">
        <f ca="1"/>
        <v/>
      </c>
      <c r="T433" s="69" t="str">
        <f ca="1"/>
        <v/>
      </c>
      <c r="U433" s="69" t="str">
        <f ca="1"/>
        <v/>
      </c>
      <c r="V433" s="61"/>
      <c r="W433" s="133">
        <v>0</v>
      </c>
    </row>
    <row r="434" spans="9:23" x14ac:dyDescent="0.4">
      <c r="I434" s="116"/>
      <c r="J434" s="116"/>
      <c r="K434" s="125" t="str">
        <f ca="1"/>
        <v/>
      </c>
      <c r="L434" s="77" t="str">
        <f ca="1"/>
        <v/>
      </c>
      <c r="M434" s="68" t="str">
        <f ca="1"/>
        <v/>
      </c>
      <c r="N434" s="74" t="str">
        <f ca="1"/>
        <v/>
      </c>
      <c r="O434" s="69" t="str">
        <f ca="1"/>
        <v/>
      </c>
      <c r="P434" s="86" t="str">
        <f ca="1"/>
        <v/>
      </c>
      <c r="Q434" s="87" t="str">
        <f ca="1"/>
        <v/>
      </c>
      <c r="R434" s="81" t="str">
        <f ca="1"/>
        <v/>
      </c>
      <c r="S434" s="87" t="str">
        <f ca="1"/>
        <v/>
      </c>
      <c r="T434" s="69" t="str">
        <f ca="1"/>
        <v/>
      </c>
      <c r="U434" s="69" t="str">
        <f ca="1"/>
        <v/>
      </c>
      <c r="V434" s="61"/>
      <c r="W434" s="133">
        <v>0</v>
      </c>
    </row>
    <row r="435" spans="9:23" x14ac:dyDescent="0.4">
      <c r="I435" s="116"/>
      <c r="J435" s="116"/>
      <c r="K435" s="125" t="str">
        <f ca="1"/>
        <v/>
      </c>
      <c r="L435" s="77" t="str">
        <f ca="1"/>
        <v/>
      </c>
      <c r="M435" s="68" t="str">
        <f ca="1"/>
        <v/>
      </c>
      <c r="N435" s="74" t="str">
        <f ca="1"/>
        <v/>
      </c>
      <c r="O435" s="69" t="str">
        <f ca="1"/>
        <v/>
      </c>
      <c r="P435" s="86" t="str">
        <f ca="1"/>
        <v/>
      </c>
      <c r="Q435" s="87" t="str">
        <f ca="1"/>
        <v/>
      </c>
      <c r="R435" s="81" t="str">
        <f ca="1"/>
        <v/>
      </c>
      <c r="S435" s="87" t="str">
        <f ca="1"/>
        <v/>
      </c>
      <c r="T435" s="69" t="str">
        <f ca="1"/>
        <v/>
      </c>
      <c r="U435" s="69" t="str">
        <f ca="1"/>
        <v/>
      </c>
      <c r="V435" s="61"/>
      <c r="W435" s="133">
        <v>0</v>
      </c>
    </row>
    <row r="436" spans="9:23" x14ac:dyDescent="0.4">
      <c r="I436" s="116"/>
      <c r="J436" s="116"/>
      <c r="K436" s="125" t="str">
        <f ca="1"/>
        <v/>
      </c>
      <c r="L436" s="77" t="str">
        <f ca="1"/>
        <v/>
      </c>
      <c r="M436" s="68" t="str">
        <f ca="1"/>
        <v/>
      </c>
      <c r="N436" s="74" t="str">
        <f ca="1"/>
        <v/>
      </c>
      <c r="O436" s="69" t="str">
        <f ca="1"/>
        <v/>
      </c>
      <c r="P436" s="86" t="str">
        <f ca="1"/>
        <v/>
      </c>
      <c r="Q436" s="87" t="str">
        <f ca="1"/>
        <v/>
      </c>
      <c r="R436" s="81" t="str">
        <f ca="1"/>
        <v/>
      </c>
      <c r="S436" s="87" t="str">
        <f ca="1"/>
        <v/>
      </c>
      <c r="T436" s="69" t="str">
        <f ca="1"/>
        <v/>
      </c>
      <c r="U436" s="69" t="str">
        <f ca="1"/>
        <v/>
      </c>
      <c r="V436" s="61"/>
      <c r="W436" s="133">
        <v>0</v>
      </c>
    </row>
    <row r="437" spans="9:23" x14ac:dyDescent="0.4">
      <c r="I437" s="116"/>
      <c r="J437" s="116"/>
      <c r="K437" s="125" t="str">
        <f ca="1"/>
        <v/>
      </c>
      <c r="L437" s="77" t="str">
        <f ca="1"/>
        <v/>
      </c>
      <c r="M437" s="68" t="str">
        <f ca="1"/>
        <v/>
      </c>
      <c r="N437" s="74" t="str">
        <f ca="1"/>
        <v/>
      </c>
      <c r="O437" s="69" t="str">
        <f ca="1"/>
        <v/>
      </c>
      <c r="P437" s="86" t="str">
        <f ca="1"/>
        <v/>
      </c>
      <c r="Q437" s="87" t="str">
        <f ca="1"/>
        <v/>
      </c>
      <c r="R437" s="81" t="str">
        <f ca="1"/>
        <v/>
      </c>
      <c r="S437" s="87" t="str">
        <f ca="1"/>
        <v/>
      </c>
      <c r="T437" s="69" t="str">
        <f ca="1"/>
        <v/>
      </c>
      <c r="U437" s="69" t="str">
        <f ca="1"/>
        <v/>
      </c>
      <c r="V437" s="61"/>
      <c r="W437" s="133">
        <v>0</v>
      </c>
    </row>
    <row r="438" spans="9:23" x14ac:dyDescent="0.4">
      <c r="I438" s="116"/>
      <c r="J438" s="116"/>
      <c r="K438" s="125" t="str">
        <f ca="1"/>
        <v/>
      </c>
      <c r="L438" s="77" t="str">
        <f ca="1"/>
        <v/>
      </c>
      <c r="M438" s="68" t="str">
        <f ca="1"/>
        <v/>
      </c>
      <c r="N438" s="74" t="str">
        <f ca="1"/>
        <v/>
      </c>
      <c r="O438" s="69" t="str">
        <f ca="1"/>
        <v/>
      </c>
      <c r="P438" s="86" t="str">
        <f ca="1"/>
        <v/>
      </c>
      <c r="Q438" s="87" t="str">
        <f ca="1"/>
        <v/>
      </c>
      <c r="R438" s="81" t="str">
        <f ca="1"/>
        <v/>
      </c>
      <c r="S438" s="87" t="str">
        <f ca="1"/>
        <v/>
      </c>
      <c r="T438" s="69" t="str">
        <f ca="1"/>
        <v/>
      </c>
      <c r="U438" s="69" t="str">
        <f ca="1"/>
        <v/>
      </c>
      <c r="V438" s="61"/>
      <c r="W438" s="133">
        <v>0</v>
      </c>
    </row>
    <row r="439" spans="9:23" x14ac:dyDescent="0.4">
      <c r="I439" s="116"/>
      <c r="J439" s="116"/>
      <c r="K439" s="125" t="str">
        <f ca="1"/>
        <v/>
      </c>
      <c r="L439" s="77" t="str">
        <f ca="1"/>
        <v/>
      </c>
      <c r="M439" s="68" t="str">
        <f ca="1"/>
        <v/>
      </c>
      <c r="N439" s="74" t="str">
        <f ca="1"/>
        <v/>
      </c>
      <c r="O439" s="69" t="str">
        <f ca="1"/>
        <v/>
      </c>
      <c r="P439" s="86" t="str">
        <f ca="1"/>
        <v/>
      </c>
      <c r="Q439" s="87" t="str">
        <f ca="1"/>
        <v/>
      </c>
      <c r="R439" s="81" t="str">
        <f ca="1"/>
        <v/>
      </c>
      <c r="S439" s="87" t="str">
        <f ca="1"/>
        <v/>
      </c>
      <c r="T439" s="69" t="str">
        <f ca="1"/>
        <v/>
      </c>
      <c r="U439" s="69" t="str">
        <f ca="1"/>
        <v/>
      </c>
      <c r="V439" s="61"/>
      <c r="W439" s="133">
        <v>0</v>
      </c>
    </row>
    <row r="440" spans="9:23" x14ac:dyDescent="0.4">
      <c r="I440" s="116"/>
      <c r="J440" s="116"/>
      <c r="K440" s="125" t="str">
        <f ca="1"/>
        <v/>
      </c>
      <c r="L440" s="77" t="str">
        <f ca="1"/>
        <v/>
      </c>
      <c r="M440" s="68" t="str">
        <f ca="1"/>
        <v/>
      </c>
      <c r="N440" s="74" t="str">
        <f ca="1"/>
        <v/>
      </c>
      <c r="O440" s="69" t="str">
        <f ca="1"/>
        <v/>
      </c>
      <c r="P440" s="86" t="str">
        <f ca="1"/>
        <v/>
      </c>
      <c r="Q440" s="87" t="str">
        <f ca="1"/>
        <v/>
      </c>
      <c r="R440" s="81" t="str">
        <f ca="1"/>
        <v/>
      </c>
      <c r="S440" s="87" t="str">
        <f ca="1"/>
        <v/>
      </c>
      <c r="T440" s="69" t="str">
        <f ca="1"/>
        <v/>
      </c>
      <c r="U440" s="69" t="str">
        <f ca="1"/>
        <v/>
      </c>
      <c r="V440" s="61"/>
      <c r="W440" s="133">
        <v>0</v>
      </c>
    </row>
    <row r="441" spans="9:23" x14ac:dyDescent="0.4">
      <c r="I441" s="116"/>
      <c r="J441" s="116"/>
      <c r="K441" s="125" t="str">
        <f ca="1"/>
        <v/>
      </c>
      <c r="L441" s="77" t="str">
        <f ca="1"/>
        <v/>
      </c>
      <c r="M441" s="68" t="str">
        <f ca="1"/>
        <v/>
      </c>
      <c r="N441" s="74" t="str">
        <f ca="1"/>
        <v/>
      </c>
      <c r="O441" s="69" t="str">
        <f ca="1"/>
        <v/>
      </c>
      <c r="P441" s="86" t="str">
        <f ca="1"/>
        <v/>
      </c>
      <c r="Q441" s="87" t="str">
        <f ca="1"/>
        <v/>
      </c>
      <c r="R441" s="81" t="str">
        <f ca="1"/>
        <v/>
      </c>
      <c r="S441" s="87" t="str">
        <f ca="1"/>
        <v/>
      </c>
      <c r="T441" s="69" t="str">
        <f ca="1"/>
        <v/>
      </c>
      <c r="U441" s="69" t="str">
        <f ca="1"/>
        <v/>
      </c>
      <c r="V441" s="61"/>
      <c r="W441" s="133">
        <v>0</v>
      </c>
    </row>
    <row r="442" spans="9:23" x14ac:dyDescent="0.4">
      <c r="I442" s="116"/>
      <c r="J442" s="116"/>
      <c r="K442" s="125" t="str">
        <f ca="1"/>
        <v/>
      </c>
      <c r="L442" s="77" t="str">
        <f ca="1"/>
        <v/>
      </c>
      <c r="M442" s="68" t="str">
        <f ca="1"/>
        <v/>
      </c>
      <c r="N442" s="74" t="str">
        <f ca="1"/>
        <v/>
      </c>
      <c r="O442" s="69" t="str">
        <f ca="1"/>
        <v/>
      </c>
      <c r="P442" s="86" t="str">
        <f ca="1"/>
        <v/>
      </c>
      <c r="Q442" s="87" t="str">
        <f ca="1"/>
        <v/>
      </c>
      <c r="R442" s="81" t="str">
        <f ca="1"/>
        <v/>
      </c>
      <c r="S442" s="87" t="str">
        <f ca="1"/>
        <v/>
      </c>
      <c r="T442" s="69" t="str">
        <f ca="1"/>
        <v/>
      </c>
      <c r="U442" s="69" t="str">
        <f ca="1"/>
        <v/>
      </c>
      <c r="V442" s="61"/>
      <c r="W442" s="133">
        <v>0</v>
      </c>
    </row>
    <row r="443" spans="9:23" x14ac:dyDescent="0.4">
      <c r="I443" s="116"/>
      <c r="J443" s="116"/>
      <c r="K443" s="125" t="str">
        <f ca="1"/>
        <v/>
      </c>
      <c r="L443" s="77" t="str">
        <f ca="1"/>
        <v/>
      </c>
      <c r="M443" s="68" t="str">
        <f ca="1"/>
        <v/>
      </c>
      <c r="N443" s="74" t="str">
        <f ca="1"/>
        <v/>
      </c>
      <c r="O443" s="69" t="str">
        <f ca="1"/>
        <v/>
      </c>
      <c r="P443" s="86" t="str">
        <f ca="1"/>
        <v/>
      </c>
      <c r="Q443" s="87" t="str">
        <f ca="1"/>
        <v/>
      </c>
      <c r="R443" s="81" t="str">
        <f ca="1"/>
        <v/>
      </c>
      <c r="S443" s="87" t="str">
        <f ca="1"/>
        <v/>
      </c>
      <c r="T443" s="69" t="str">
        <f ca="1"/>
        <v/>
      </c>
      <c r="U443" s="69" t="str">
        <f ca="1"/>
        <v/>
      </c>
      <c r="V443" s="61"/>
      <c r="W443" s="133">
        <v>0</v>
      </c>
    </row>
    <row r="444" spans="9:23" x14ac:dyDescent="0.4">
      <c r="I444" s="116"/>
      <c r="J444" s="116"/>
      <c r="K444" s="125" t="str">
        <f ca="1"/>
        <v/>
      </c>
      <c r="L444" s="77" t="str">
        <f ca="1"/>
        <v/>
      </c>
      <c r="M444" s="68" t="str">
        <f ca="1"/>
        <v/>
      </c>
      <c r="N444" s="74" t="str">
        <f ca="1"/>
        <v/>
      </c>
      <c r="O444" s="69" t="str">
        <f ca="1"/>
        <v/>
      </c>
      <c r="P444" s="86" t="str">
        <f ca="1"/>
        <v/>
      </c>
      <c r="Q444" s="87" t="str">
        <f ca="1"/>
        <v/>
      </c>
      <c r="R444" s="81" t="str">
        <f ca="1"/>
        <v/>
      </c>
      <c r="S444" s="87" t="str">
        <f ca="1"/>
        <v/>
      </c>
      <c r="T444" s="69" t="str">
        <f ca="1"/>
        <v/>
      </c>
      <c r="U444" s="69" t="str">
        <f ca="1"/>
        <v/>
      </c>
      <c r="V444" s="61"/>
      <c r="W444" s="133">
        <v>0</v>
      </c>
    </row>
    <row r="445" spans="9:23" x14ac:dyDescent="0.4">
      <c r="I445" s="116"/>
      <c r="J445" s="116"/>
      <c r="K445" s="125" t="str">
        <f ca="1"/>
        <v/>
      </c>
      <c r="L445" s="77" t="str">
        <f ca="1"/>
        <v/>
      </c>
      <c r="M445" s="68" t="str">
        <f ca="1"/>
        <v/>
      </c>
      <c r="N445" s="74" t="str">
        <f ca="1"/>
        <v/>
      </c>
      <c r="O445" s="69" t="str">
        <f ca="1"/>
        <v/>
      </c>
      <c r="P445" s="86" t="str">
        <f ca="1"/>
        <v/>
      </c>
      <c r="Q445" s="87" t="str">
        <f ca="1"/>
        <v/>
      </c>
      <c r="R445" s="81" t="str">
        <f ca="1"/>
        <v/>
      </c>
      <c r="S445" s="87" t="str">
        <f ca="1"/>
        <v/>
      </c>
      <c r="T445" s="69" t="str">
        <f ca="1"/>
        <v/>
      </c>
      <c r="U445" s="69" t="str">
        <f ca="1"/>
        <v/>
      </c>
      <c r="V445" s="61"/>
      <c r="W445" s="133">
        <v>0</v>
      </c>
    </row>
    <row r="446" spans="9:23" x14ac:dyDescent="0.4">
      <c r="I446" s="116"/>
      <c r="J446" s="116"/>
      <c r="K446" s="125" t="str">
        <f ca="1"/>
        <v/>
      </c>
      <c r="L446" s="77" t="str">
        <f ca="1"/>
        <v/>
      </c>
      <c r="M446" s="68" t="str">
        <f ca="1"/>
        <v/>
      </c>
      <c r="N446" s="74" t="str">
        <f ca="1"/>
        <v/>
      </c>
      <c r="O446" s="69" t="str">
        <f ca="1"/>
        <v/>
      </c>
      <c r="P446" s="86" t="str">
        <f ca="1"/>
        <v/>
      </c>
      <c r="Q446" s="87" t="str">
        <f ca="1"/>
        <v/>
      </c>
      <c r="R446" s="81" t="str">
        <f ca="1"/>
        <v/>
      </c>
      <c r="S446" s="87" t="str">
        <f ca="1"/>
        <v/>
      </c>
      <c r="T446" s="69" t="str">
        <f ca="1"/>
        <v/>
      </c>
      <c r="U446" s="69" t="str">
        <f ca="1"/>
        <v/>
      </c>
      <c r="V446" s="61"/>
      <c r="W446" s="133">
        <v>0</v>
      </c>
    </row>
    <row r="447" spans="9:23" x14ac:dyDescent="0.4">
      <c r="I447" s="116"/>
      <c r="J447" s="116"/>
      <c r="K447" s="125" t="str">
        <f ca="1"/>
        <v/>
      </c>
      <c r="L447" s="77" t="str">
        <f ca="1"/>
        <v/>
      </c>
      <c r="M447" s="68" t="str">
        <f ca="1"/>
        <v/>
      </c>
      <c r="N447" s="74" t="str">
        <f ca="1"/>
        <v/>
      </c>
      <c r="O447" s="69" t="str">
        <f ca="1"/>
        <v/>
      </c>
      <c r="P447" s="86" t="str">
        <f ca="1"/>
        <v/>
      </c>
      <c r="Q447" s="87" t="str">
        <f ca="1"/>
        <v/>
      </c>
      <c r="R447" s="81" t="str">
        <f ca="1"/>
        <v/>
      </c>
      <c r="S447" s="87" t="str">
        <f ca="1"/>
        <v/>
      </c>
      <c r="T447" s="69" t="str">
        <f ca="1"/>
        <v/>
      </c>
      <c r="U447" s="69" t="str">
        <f ca="1"/>
        <v/>
      </c>
      <c r="V447" s="61"/>
      <c r="W447" s="133">
        <v>0</v>
      </c>
    </row>
    <row r="448" spans="9:23" x14ac:dyDescent="0.4">
      <c r="I448" s="116"/>
      <c r="J448" s="116"/>
      <c r="K448" s="125" t="str">
        <f ca="1"/>
        <v/>
      </c>
      <c r="L448" s="77" t="str">
        <f ca="1"/>
        <v/>
      </c>
      <c r="M448" s="68" t="str">
        <f ca="1"/>
        <v/>
      </c>
      <c r="N448" s="74" t="str">
        <f ca="1"/>
        <v/>
      </c>
      <c r="O448" s="69" t="str">
        <f ca="1"/>
        <v/>
      </c>
      <c r="P448" s="86" t="str">
        <f ca="1"/>
        <v/>
      </c>
      <c r="Q448" s="87" t="str">
        <f ca="1"/>
        <v/>
      </c>
      <c r="R448" s="81" t="str">
        <f ca="1"/>
        <v/>
      </c>
      <c r="S448" s="87" t="str">
        <f ca="1"/>
        <v/>
      </c>
      <c r="T448" s="69" t="str">
        <f ca="1"/>
        <v/>
      </c>
      <c r="U448" s="69" t="str">
        <f ca="1"/>
        <v/>
      </c>
      <c r="V448" s="61"/>
      <c r="W448" s="133">
        <v>0</v>
      </c>
    </row>
    <row r="449" spans="9:23" x14ac:dyDescent="0.4">
      <c r="I449" s="116"/>
      <c r="J449" s="116"/>
      <c r="K449" s="125" t="str">
        <f ca="1"/>
        <v/>
      </c>
      <c r="L449" s="77" t="str">
        <f ca="1"/>
        <v/>
      </c>
      <c r="M449" s="68" t="str">
        <f ca="1"/>
        <v/>
      </c>
      <c r="N449" s="74" t="str">
        <f ca="1"/>
        <v/>
      </c>
      <c r="O449" s="69" t="str">
        <f ca="1"/>
        <v/>
      </c>
      <c r="P449" s="86" t="str">
        <f ca="1"/>
        <v/>
      </c>
      <c r="Q449" s="87" t="str">
        <f ca="1"/>
        <v/>
      </c>
      <c r="R449" s="81" t="str">
        <f ca="1"/>
        <v/>
      </c>
      <c r="S449" s="87" t="str">
        <f ca="1"/>
        <v/>
      </c>
      <c r="T449" s="69" t="str">
        <f ca="1"/>
        <v/>
      </c>
      <c r="U449" s="69" t="str">
        <f ca="1"/>
        <v/>
      </c>
      <c r="V449" s="61"/>
      <c r="W449" s="133">
        <v>0</v>
      </c>
    </row>
    <row r="450" spans="9:23" x14ac:dyDescent="0.4">
      <c r="I450" s="116"/>
      <c r="J450" s="116"/>
      <c r="K450" s="125" t="str">
        <f ca="1"/>
        <v/>
      </c>
      <c r="L450" s="77" t="str">
        <f ca="1"/>
        <v/>
      </c>
      <c r="M450" s="68" t="str">
        <f ca="1"/>
        <v/>
      </c>
      <c r="N450" s="74" t="str">
        <f ca="1"/>
        <v/>
      </c>
      <c r="O450" s="69" t="str">
        <f ca="1"/>
        <v/>
      </c>
      <c r="P450" s="86" t="str">
        <f ca="1"/>
        <v/>
      </c>
      <c r="Q450" s="87" t="str">
        <f ca="1"/>
        <v/>
      </c>
      <c r="R450" s="81" t="str">
        <f ca="1"/>
        <v/>
      </c>
      <c r="S450" s="87" t="str">
        <f ca="1"/>
        <v/>
      </c>
      <c r="T450" s="69" t="str">
        <f ca="1"/>
        <v/>
      </c>
      <c r="U450" s="69" t="str">
        <f ca="1"/>
        <v/>
      </c>
      <c r="V450" s="61"/>
      <c r="W450" s="133">
        <v>0</v>
      </c>
    </row>
    <row r="451" spans="9:23" x14ac:dyDescent="0.4">
      <c r="I451" s="116"/>
      <c r="J451" s="116"/>
      <c r="K451" s="125" t="str">
        <f ca="1"/>
        <v/>
      </c>
      <c r="L451" s="77" t="str">
        <f ca="1"/>
        <v/>
      </c>
      <c r="M451" s="68" t="str">
        <f ca="1"/>
        <v/>
      </c>
      <c r="N451" s="74" t="str">
        <f ca="1"/>
        <v/>
      </c>
      <c r="O451" s="69" t="str">
        <f ca="1"/>
        <v/>
      </c>
      <c r="P451" s="86" t="str">
        <f ca="1"/>
        <v/>
      </c>
      <c r="Q451" s="87" t="str">
        <f ca="1"/>
        <v/>
      </c>
      <c r="R451" s="81" t="str">
        <f ca="1"/>
        <v/>
      </c>
      <c r="S451" s="87" t="str">
        <f ca="1"/>
        <v/>
      </c>
      <c r="T451" s="69" t="str">
        <f ca="1"/>
        <v/>
      </c>
      <c r="U451" s="69" t="str">
        <f ca="1"/>
        <v/>
      </c>
      <c r="V451" s="61"/>
      <c r="W451" s="133">
        <v>0</v>
      </c>
    </row>
    <row r="452" spans="9:23" x14ac:dyDescent="0.4">
      <c r="I452" s="116"/>
      <c r="J452" s="116"/>
      <c r="K452" s="125" t="str">
        <f ca="1"/>
        <v/>
      </c>
      <c r="L452" s="77" t="str">
        <f ca="1"/>
        <v/>
      </c>
      <c r="M452" s="68" t="str">
        <f ca="1"/>
        <v/>
      </c>
      <c r="N452" s="74" t="str">
        <f ca="1"/>
        <v/>
      </c>
      <c r="O452" s="69" t="str">
        <f ca="1"/>
        <v/>
      </c>
      <c r="P452" s="86" t="str">
        <f ca="1"/>
        <v/>
      </c>
      <c r="Q452" s="87" t="str">
        <f ca="1"/>
        <v/>
      </c>
      <c r="R452" s="81" t="str">
        <f ca="1"/>
        <v/>
      </c>
      <c r="S452" s="87" t="str">
        <f ca="1"/>
        <v/>
      </c>
      <c r="T452" s="69" t="str">
        <f ca="1"/>
        <v/>
      </c>
      <c r="U452" s="69" t="str">
        <f ca="1"/>
        <v/>
      </c>
      <c r="V452" s="61"/>
      <c r="W452" s="133">
        <v>0</v>
      </c>
    </row>
    <row r="453" spans="9:23" x14ac:dyDescent="0.4">
      <c r="I453" s="116"/>
      <c r="J453" s="116"/>
      <c r="K453" s="125" t="str">
        <f ca="1"/>
        <v/>
      </c>
      <c r="L453" s="77" t="str">
        <f ca="1"/>
        <v/>
      </c>
      <c r="M453" s="68" t="str">
        <f ca="1"/>
        <v/>
      </c>
      <c r="N453" s="74" t="str">
        <f ca="1"/>
        <v/>
      </c>
      <c r="O453" s="69" t="str">
        <f ca="1"/>
        <v/>
      </c>
      <c r="P453" s="86" t="str">
        <f ca="1"/>
        <v/>
      </c>
      <c r="Q453" s="87" t="str">
        <f ca="1"/>
        <v/>
      </c>
      <c r="R453" s="81" t="str">
        <f ca="1"/>
        <v/>
      </c>
      <c r="S453" s="87" t="str">
        <f ca="1"/>
        <v/>
      </c>
      <c r="T453" s="69" t="str">
        <f ca="1"/>
        <v/>
      </c>
      <c r="U453" s="69" t="str">
        <f ca="1"/>
        <v/>
      </c>
      <c r="V453" s="61"/>
      <c r="W453" s="133">
        <v>0</v>
      </c>
    </row>
    <row r="454" spans="9:23" x14ac:dyDescent="0.4">
      <c r="I454" s="116"/>
      <c r="J454" s="116"/>
      <c r="K454" s="125" t="str">
        <f ca="1"/>
        <v/>
      </c>
      <c r="L454" s="77" t="str">
        <f ca="1"/>
        <v/>
      </c>
      <c r="M454" s="68" t="str">
        <f ca="1"/>
        <v/>
      </c>
      <c r="N454" s="74" t="str">
        <f ca="1"/>
        <v/>
      </c>
      <c r="O454" s="69" t="str">
        <f ca="1"/>
        <v/>
      </c>
      <c r="P454" s="86" t="str">
        <f ca="1"/>
        <v/>
      </c>
      <c r="Q454" s="87" t="str">
        <f ca="1"/>
        <v/>
      </c>
      <c r="R454" s="81" t="str">
        <f ca="1"/>
        <v/>
      </c>
      <c r="S454" s="87" t="str">
        <f ca="1"/>
        <v/>
      </c>
      <c r="T454" s="69" t="str">
        <f ca="1"/>
        <v/>
      </c>
      <c r="U454" s="69" t="str">
        <f ca="1"/>
        <v/>
      </c>
      <c r="V454" s="61"/>
      <c r="W454" s="133">
        <v>0</v>
      </c>
    </row>
    <row r="455" spans="9:23" x14ac:dyDescent="0.4">
      <c r="I455" s="116"/>
      <c r="J455" s="116"/>
      <c r="K455" s="125" t="str">
        <f ca="1"/>
        <v/>
      </c>
      <c r="L455" s="77" t="str">
        <f ca="1"/>
        <v/>
      </c>
      <c r="M455" s="68" t="str">
        <f ca="1"/>
        <v/>
      </c>
      <c r="N455" s="74" t="str">
        <f ca="1"/>
        <v/>
      </c>
      <c r="O455" s="69" t="str">
        <f ca="1"/>
        <v/>
      </c>
      <c r="P455" s="86" t="str">
        <f ca="1"/>
        <v/>
      </c>
      <c r="Q455" s="87" t="str">
        <f ca="1"/>
        <v/>
      </c>
      <c r="R455" s="81" t="str">
        <f ca="1"/>
        <v/>
      </c>
      <c r="S455" s="87" t="str">
        <f ca="1"/>
        <v/>
      </c>
      <c r="T455" s="69" t="str">
        <f ca="1"/>
        <v/>
      </c>
      <c r="U455" s="69" t="str">
        <f ca="1"/>
        <v/>
      </c>
      <c r="V455" s="61"/>
      <c r="W455" s="133">
        <v>0</v>
      </c>
    </row>
    <row r="456" spans="9:23" x14ac:dyDescent="0.4">
      <c r="I456" s="116"/>
      <c r="J456" s="116"/>
      <c r="K456" s="125" t="str">
        <f ca="1"/>
        <v/>
      </c>
      <c r="L456" s="77" t="str">
        <f ca="1"/>
        <v/>
      </c>
      <c r="M456" s="68" t="str">
        <f ca="1"/>
        <v/>
      </c>
      <c r="N456" s="74" t="str">
        <f ca="1"/>
        <v/>
      </c>
      <c r="O456" s="69" t="str">
        <f ca="1"/>
        <v/>
      </c>
      <c r="P456" s="86" t="str">
        <f ca="1"/>
        <v/>
      </c>
      <c r="Q456" s="87" t="str">
        <f ca="1"/>
        <v/>
      </c>
      <c r="R456" s="81" t="str">
        <f ca="1"/>
        <v/>
      </c>
      <c r="S456" s="87" t="str">
        <f ca="1"/>
        <v/>
      </c>
      <c r="T456" s="69" t="str">
        <f ca="1"/>
        <v/>
      </c>
      <c r="U456" s="69" t="str">
        <f ca="1"/>
        <v/>
      </c>
      <c r="V456" s="61"/>
      <c r="W456" s="133">
        <v>0</v>
      </c>
    </row>
    <row r="457" spans="9:23" x14ac:dyDescent="0.4">
      <c r="I457" s="116"/>
      <c r="J457" s="116"/>
      <c r="K457" s="125" t="str">
        <f ca="1"/>
        <v/>
      </c>
      <c r="L457" s="77" t="str">
        <f ca="1"/>
        <v/>
      </c>
      <c r="M457" s="68" t="str">
        <f ca="1"/>
        <v/>
      </c>
      <c r="N457" s="74" t="str">
        <f ca="1"/>
        <v/>
      </c>
      <c r="O457" s="69" t="str">
        <f ca="1"/>
        <v/>
      </c>
      <c r="P457" s="86" t="str">
        <f ca="1"/>
        <v/>
      </c>
      <c r="Q457" s="87" t="str">
        <f ca="1"/>
        <v/>
      </c>
      <c r="R457" s="81" t="str">
        <f ca="1"/>
        <v/>
      </c>
      <c r="S457" s="87" t="str">
        <f ca="1"/>
        <v/>
      </c>
      <c r="T457" s="69" t="str">
        <f ca="1"/>
        <v/>
      </c>
      <c r="U457" s="69" t="str">
        <f ca="1"/>
        <v/>
      </c>
      <c r="V457" s="61"/>
      <c r="W457" s="133">
        <v>0</v>
      </c>
    </row>
    <row r="458" spans="9:23" x14ac:dyDescent="0.4">
      <c r="I458" s="116"/>
      <c r="J458" s="116"/>
      <c r="K458" s="125" t="str">
        <f ca="1"/>
        <v/>
      </c>
      <c r="L458" s="77" t="str">
        <f ca="1"/>
        <v/>
      </c>
      <c r="M458" s="68" t="str">
        <f ca="1"/>
        <v/>
      </c>
      <c r="N458" s="74" t="str">
        <f ca="1"/>
        <v/>
      </c>
      <c r="O458" s="69" t="str">
        <f ca="1"/>
        <v/>
      </c>
      <c r="P458" s="86" t="str">
        <f ca="1"/>
        <v/>
      </c>
      <c r="Q458" s="87" t="str">
        <f ca="1"/>
        <v/>
      </c>
      <c r="R458" s="81" t="str">
        <f ca="1"/>
        <v/>
      </c>
      <c r="S458" s="87" t="str">
        <f ca="1"/>
        <v/>
      </c>
      <c r="T458" s="69" t="str">
        <f ca="1"/>
        <v/>
      </c>
      <c r="U458" s="69" t="str">
        <f ca="1"/>
        <v/>
      </c>
      <c r="V458" s="61"/>
      <c r="W458" s="133">
        <v>0</v>
      </c>
    </row>
    <row r="459" spans="9:23" x14ac:dyDescent="0.4">
      <c r="I459" s="116"/>
      <c r="J459" s="116"/>
      <c r="K459" s="125" t="str">
        <f ca="1"/>
        <v/>
      </c>
      <c r="L459" s="77" t="str">
        <f ca="1"/>
        <v/>
      </c>
      <c r="M459" s="68" t="str">
        <f ca="1"/>
        <v/>
      </c>
      <c r="N459" s="74" t="str">
        <f ca="1"/>
        <v/>
      </c>
      <c r="O459" s="69" t="str">
        <f ca="1"/>
        <v/>
      </c>
      <c r="P459" s="86" t="str">
        <f ca="1"/>
        <v/>
      </c>
      <c r="Q459" s="87" t="str">
        <f ca="1"/>
        <v/>
      </c>
      <c r="R459" s="81" t="str">
        <f ca="1"/>
        <v/>
      </c>
      <c r="S459" s="87" t="str">
        <f ca="1"/>
        <v/>
      </c>
      <c r="T459" s="69" t="str">
        <f ca="1"/>
        <v/>
      </c>
      <c r="U459" s="69" t="str">
        <f ca="1"/>
        <v/>
      </c>
      <c r="V459" s="61"/>
      <c r="W459" s="133">
        <v>0</v>
      </c>
    </row>
    <row r="460" spans="9:23" x14ac:dyDescent="0.4">
      <c r="I460" s="116"/>
      <c r="J460" s="116"/>
      <c r="K460" s="125" t="str">
        <f ca="1"/>
        <v/>
      </c>
      <c r="L460" s="77" t="str">
        <f ca="1"/>
        <v/>
      </c>
      <c r="M460" s="68" t="str">
        <f ca="1"/>
        <v/>
      </c>
      <c r="N460" s="74" t="str">
        <f ca="1"/>
        <v/>
      </c>
      <c r="O460" s="69" t="str">
        <f ca="1"/>
        <v/>
      </c>
      <c r="P460" s="86" t="str">
        <f ca="1"/>
        <v/>
      </c>
      <c r="Q460" s="87" t="str">
        <f ca="1"/>
        <v/>
      </c>
      <c r="R460" s="81" t="str">
        <f ca="1"/>
        <v/>
      </c>
      <c r="S460" s="87" t="str">
        <f ca="1"/>
        <v/>
      </c>
      <c r="T460" s="69" t="str">
        <f ca="1"/>
        <v/>
      </c>
      <c r="U460" s="69" t="str">
        <f ca="1"/>
        <v/>
      </c>
      <c r="V460" s="61"/>
      <c r="W460" s="133">
        <v>0</v>
      </c>
    </row>
    <row r="461" spans="9:23" x14ac:dyDescent="0.4">
      <c r="I461" s="116"/>
      <c r="J461" s="116"/>
      <c r="K461" s="125" t="str">
        <f ca="1"/>
        <v/>
      </c>
      <c r="L461" s="77" t="str">
        <f ca="1"/>
        <v/>
      </c>
      <c r="M461" s="68" t="str">
        <f ca="1"/>
        <v/>
      </c>
      <c r="N461" s="74" t="str">
        <f ca="1"/>
        <v/>
      </c>
      <c r="O461" s="69" t="str">
        <f ca="1"/>
        <v/>
      </c>
      <c r="P461" s="86" t="str">
        <f ca="1"/>
        <v/>
      </c>
      <c r="Q461" s="87" t="str">
        <f ca="1"/>
        <v/>
      </c>
      <c r="R461" s="81" t="str">
        <f ca="1"/>
        <v/>
      </c>
      <c r="S461" s="87" t="str">
        <f ca="1"/>
        <v/>
      </c>
      <c r="T461" s="69" t="str">
        <f ca="1"/>
        <v/>
      </c>
      <c r="U461" s="69" t="str">
        <f ca="1"/>
        <v/>
      </c>
      <c r="V461" s="61"/>
      <c r="W461" s="133">
        <v>0</v>
      </c>
    </row>
    <row r="462" spans="9:23" x14ac:dyDescent="0.4">
      <c r="I462" s="116"/>
      <c r="J462" s="116"/>
      <c r="K462" s="125" t="str">
        <f ca="1"/>
        <v/>
      </c>
      <c r="L462" s="77" t="str">
        <f ca="1"/>
        <v/>
      </c>
      <c r="M462" s="68" t="str">
        <f ca="1"/>
        <v/>
      </c>
      <c r="N462" s="74" t="str">
        <f ca="1"/>
        <v/>
      </c>
      <c r="O462" s="69" t="str">
        <f ca="1"/>
        <v/>
      </c>
      <c r="P462" s="86" t="str">
        <f ca="1"/>
        <v/>
      </c>
      <c r="Q462" s="87" t="str">
        <f ca="1"/>
        <v/>
      </c>
      <c r="R462" s="81" t="str">
        <f ca="1"/>
        <v/>
      </c>
      <c r="S462" s="87" t="str">
        <f ca="1"/>
        <v/>
      </c>
      <c r="T462" s="69" t="str">
        <f ca="1"/>
        <v/>
      </c>
      <c r="U462" s="69" t="str">
        <f ca="1"/>
        <v/>
      </c>
      <c r="V462" s="61"/>
      <c r="W462" s="133">
        <v>0</v>
      </c>
    </row>
    <row r="463" spans="9:23" x14ac:dyDescent="0.4">
      <c r="I463" s="116"/>
      <c r="J463" s="116"/>
      <c r="K463" s="125" t="str">
        <f ca="1"/>
        <v/>
      </c>
      <c r="L463" s="77" t="str">
        <f ca="1"/>
        <v/>
      </c>
      <c r="M463" s="68" t="str">
        <f ca="1"/>
        <v/>
      </c>
      <c r="N463" s="74" t="str">
        <f ca="1"/>
        <v/>
      </c>
      <c r="O463" s="69" t="str">
        <f ca="1"/>
        <v/>
      </c>
      <c r="P463" s="86" t="str">
        <f ca="1"/>
        <v/>
      </c>
      <c r="Q463" s="87" t="str">
        <f ca="1"/>
        <v/>
      </c>
      <c r="R463" s="81" t="str">
        <f ca="1"/>
        <v/>
      </c>
      <c r="S463" s="87" t="str">
        <f ca="1"/>
        <v/>
      </c>
      <c r="T463" s="69" t="str">
        <f ca="1"/>
        <v/>
      </c>
      <c r="U463" s="69" t="str">
        <f ca="1"/>
        <v/>
      </c>
      <c r="V463" s="61"/>
      <c r="W463" s="133">
        <v>0</v>
      </c>
    </row>
    <row r="464" spans="9:23" x14ac:dyDescent="0.4">
      <c r="I464" s="116"/>
      <c r="J464" s="116"/>
      <c r="K464" s="125" t="str">
        <f ca="1"/>
        <v/>
      </c>
      <c r="L464" s="77" t="str">
        <f ca="1"/>
        <v/>
      </c>
      <c r="M464" s="68" t="str">
        <f ca="1"/>
        <v/>
      </c>
      <c r="N464" s="74" t="str">
        <f ca="1"/>
        <v/>
      </c>
      <c r="O464" s="69" t="str">
        <f ca="1"/>
        <v/>
      </c>
      <c r="P464" s="86" t="str">
        <f ca="1"/>
        <v/>
      </c>
      <c r="Q464" s="87" t="str">
        <f ca="1"/>
        <v/>
      </c>
      <c r="R464" s="81" t="str">
        <f ca="1"/>
        <v/>
      </c>
      <c r="S464" s="87" t="str">
        <f ca="1"/>
        <v/>
      </c>
      <c r="T464" s="69" t="str">
        <f ca="1"/>
        <v/>
      </c>
      <c r="U464" s="69" t="str">
        <f ca="1"/>
        <v/>
      </c>
      <c r="V464" s="61"/>
      <c r="W464" s="133">
        <v>0</v>
      </c>
    </row>
    <row r="465" spans="9:23" x14ac:dyDescent="0.4">
      <c r="I465" s="116"/>
      <c r="J465" s="116"/>
      <c r="K465" s="125" t="str">
        <f ca="1"/>
        <v/>
      </c>
      <c r="L465" s="77" t="str">
        <f ca="1"/>
        <v/>
      </c>
      <c r="M465" s="68" t="str">
        <f ca="1"/>
        <v/>
      </c>
      <c r="N465" s="74" t="str">
        <f ca="1"/>
        <v/>
      </c>
      <c r="O465" s="69" t="str">
        <f ca="1"/>
        <v/>
      </c>
      <c r="P465" s="86" t="str">
        <f ca="1"/>
        <v/>
      </c>
      <c r="Q465" s="87" t="str">
        <f ca="1"/>
        <v/>
      </c>
      <c r="R465" s="81" t="str">
        <f ca="1"/>
        <v/>
      </c>
      <c r="S465" s="87" t="str">
        <f ca="1"/>
        <v/>
      </c>
      <c r="T465" s="69" t="str">
        <f ca="1"/>
        <v/>
      </c>
      <c r="U465" s="69" t="str">
        <f ca="1"/>
        <v/>
      </c>
      <c r="V465" s="61"/>
      <c r="W465" s="133">
        <v>0</v>
      </c>
    </row>
    <row r="466" spans="9:23" x14ac:dyDescent="0.4">
      <c r="I466" s="116"/>
      <c r="J466" s="116"/>
      <c r="K466" s="125" t="str">
        <f ca="1"/>
        <v/>
      </c>
      <c r="L466" s="77" t="str">
        <f ca="1"/>
        <v/>
      </c>
      <c r="M466" s="68" t="str">
        <f ca="1"/>
        <v/>
      </c>
      <c r="N466" s="74" t="str">
        <f ca="1"/>
        <v/>
      </c>
      <c r="O466" s="69" t="str">
        <f ca="1"/>
        <v/>
      </c>
      <c r="P466" s="86" t="str">
        <f ca="1"/>
        <v/>
      </c>
      <c r="Q466" s="87" t="str">
        <f ca="1"/>
        <v/>
      </c>
      <c r="R466" s="81" t="str">
        <f ca="1"/>
        <v/>
      </c>
      <c r="S466" s="87" t="str">
        <f ca="1"/>
        <v/>
      </c>
      <c r="T466" s="69" t="str">
        <f ca="1"/>
        <v/>
      </c>
      <c r="U466" s="69" t="str">
        <f ca="1"/>
        <v/>
      </c>
      <c r="V466" s="61"/>
      <c r="W466" s="133">
        <v>0</v>
      </c>
    </row>
    <row r="467" spans="9:23" x14ac:dyDescent="0.4">
      <c r="I467" s="116"/>
      <c r="J467" s="116"/>
      <c r="K467" s="125" t="str">
        <f ca="1"/>
        <v/>
      </c>
      <c r="L467" s="77" t="str">
        <f ca="1"/>
        <v/>
      </c>
      <c r="M467" s="68" t="str">
        <f ca="1"/>
        <v/>
      </c>
      <c r="N467" s="74" t="str">
        <f ca="1"/>
        <v/>
      </c>
      <c r="O467" s="69" t="str">
        <f ca="1"/>
        <v/>
      </c>
      <c r="P467" s="86" t="str">
        <f ca="1"/>
        <v/>
      </c>
      <c r="Q467" s="87" t="str">
        <f ca="1"/>
        <v/>
      </c>
      <c r="R467" s="81" t="str">
        <f ca="1"/>
        <v/>
      </c>
      <c r="S467" s="87" t="str">
        <f ca="1"/>
        <v/>
      </c>
      <c r="T467" s="69" t="str">
        <f ca="1"/>
        <v/>
      </c>
      <c r="U467" s="69" t="str">
        <f ca="1"/>
        <v/>
      </c>
      <c r="V467" s="61"/>
      <c r="W467" s="133">
        <v>0</v>
      </c>
    </row>
    <row r="468" spans="9:23" x14ac:dyDescent="0.4">
      <c r="I468" s="116"/>
      <c r="J468" s="116"/>
      <c r="K468" s="125" t="str">
        <f ca="1"/>
        <v/>
      </c>
      <c r="L468" s="77" t="str">
        <f ca="1"/>
        <v/>
      </c>
      <c r="M468" s="68" t="str">
        <f ca="1"/>
        <v/>
      </c>
      <c r="N468" s="74" t="str">
        <f ca="1"/>
        <v/>
      </c>
      <c r="O468" s="69" t="str">
        <f ca="1"/>
        <v/>
      </c>
      <c r="P468" s="86" t="str">
        <f ca="1"/>
        <v/>
      </c>
      <c r="Q468" s="87" t="str">
        <f ca="1"/>
        <v/>
      </c>
      <c r="R468" s="81" t="str">
        <f ca="1"/>
        <v/>
      </c>
      <c r="S468" s="87" t="str">
        <f ca="1"/>
        <v/>
      </c>
      <c r="T468" s="69" t="str">
        <f ca="1"/>
        <v/>
      </c>
      <c r="U468" s="69" t="str">
        <f ca="1"/>
        <v/>
      </c>
      <c r="V468" s="61"/>
      <c r="W468" s="133">
        <v>0</v>
      </c>
    </row>
    <row r="469" spans="9:23" x14ac:dyDescent="0.4">
      <c r="I469" s="116"/>
      <c r="J469" s="116"/>
      <c r="K469" s="125" t="str">
        <f ca="1"/>
        <v/>
      </c>
      <c r="L469" s="77" t="str">
        <f ca="1"/>
        <v/>
      </c>
      <c r="M469" s="68" t="str">
        <f ca="1"/>
        <v/>
      </c>
      <c r="N469" s="74" t="str">
        <f ca="1"/>
        <v/>
      </c>
      <c r="O469" s="69" t="str">
        <f ca="1"/>
        <v/>
      </c>
      <c r="P469" s="86" t="str">
        <f ca="1"/>
        <v/>
      </c>
      <c r="Q469" s="87" t="str">
        <f ca="1"/>
        <v/>
      </c>
      <c r="R469" s="81" t="str">
        <f ca="1"/>
        <v/>
      </c>
      <c r="S469" s="87" t="str">
        <f ca="1"/>
        <v/>
      </c>
      <c r="T469" s="69" t="str">
        <f ca="1"/>
        <v/>
      </c>
      <c r="U469" s="69" t="str">
        <f ca="1"/>
        <v/>
      </c>
      <c r="V469" s="61"/>
      <c r="W469" s="133">
        <v>0</v>
      </c>
    </row>
    <row r="470" spans="9:23" x14ac:dyDescent="0.4">
      <c r="I470" s="116"/>
      <c r="J470" s="116"/>
      <c r="K470" s="125" t="str">
        <f ca="1"/>
        <v/>
      </c>
      <c r="L470" s="77" t="str">
        <f ca="1"/>
        <v/>
      </c>
      <c r="M470" s="68" t="str">
        <f ca="1"/>
        <v/>
      </c>
      <c r="N470" s="74" t="str">
        <f ca="1"/>
        <v/>
      </c>
      <c r="O470" s="69" t="str">
        <f ca="1"/>
        <v/>
      </c>
      <c r="P470" s="86" t="str">
        <f ca="1"/>
        <v/>
      </c>
      <c r="Q470" s="87" t="str">
        <f ca="1"/>
        <v/>
      </c>
      <c r="R470" s="81" t="str">
        <f ca="1"/>
        <v/>
      </c>
      <c r="S470" s="87" t="str">
        <f ca="1"/>
        <v/>
      </c>
      <c r="T470" s="69" t="str">
        <f ca="1"/>
        <v/>
      </c>
      <c r="U470" s="69" t="str">
        <f ca="1"/>
        <v/>
      </c>
      <c r="V470" s="61"/>
      <c r="W470" s="133">
        <v>0</v>
      </c>
    </row>
    <row r="471" spans="9:23" x14ac:dyDescent="0.4">
      <c r="I471" s="116"/>
      <c r="J471" s="116"/>
      <c r="K471" s="125" t="str">
        <f ca="1"/>
        <v/>
      </c>
      <c r="L471" s="77" t="str">
        <f ca="1"/>
        <v/>
      </c>
      <c r="M471" s="68" t="str">
        <f ca="1"/>
        <v/>
      </c>
      <c r="N471" s="74" t="str">
        <f ca="1"/>
        <v/>
      </c>
      <c r="O471" s="69" t="str">
        <f ca="1"/>
        <v/>
      </c>
      <c r="P471" s="86" t="str">
        <f ca="1"/>
        <v/>
      </c>
      <c r="Q471" s="87" t="str">
        <f ca="1"/>
        <v/>
      </c>
      <c r="R471" s="81" t="str">
        <f ca="1"/>
        <v/>
      </c>
      <c r="S471" s="87" t="str">
        <f ca="1"/>
        <v/>
      </c>
      <c r="T471" s="69" t="str">
        <f ca="1"/>
        <v/>
      </c>
      <c r="U471" s="69" t="str">
        <f ca="1"/>
        <v/>
      </c>
      <c r="V471" s="61"/>
      <c r="W471" s="133">
        <v>0</v>
      </c>
    </row>
    <row r="472" spans="9:23" x14ac:dyDescent="0.4">
      <c r="I472" s="116"/>
      <c r="J472" s="116"/>
      <c r="K472" s="125" t="str">
        <f ca="1"/>
        <v/>
      </c>
      <c r="L472" s="77" t="str">
        <f ca="1"/>
        <v/>
      </c>
      <c r="M472" s="68" t="str">
        <f ca="1"/>
        <v/>
      </c>
      <c r="N472" s="74" t="str">
        <f ca="1"/>
        <v/>
      </c>
      <c r="O472" s="69" t="str">
        <f ca="1"/>
        <v/>
      </c>
      <c r="P472" s="86" t="str">
        <f ca="1"/>
        <v/>
      </c>
      <c r="Q472" s="87" t="str">
        <f ca="1"/>
        <v/>
      </c>
      <c r="R472" s="81" t="str">
        <f ca="1"/>
        <v/>
      </c>
      <c r="S472" s="87" t="str">
        <f ca="1"/>
        <v/>
      </c>
      <c r="T472" s="69" t="str">
        <f ca="1"/>
        <v/>
      </c>
      <c r="U472" s="69" t="str">
        <f ca="1"/>
        <v/>
      </c>
      <c r="V472" s="61"/>
      <c r="W472" s="133">
        <v>0</v>
      </c>
    </row>
    <row r="473" spans="9:23" x14ac:dyDescent="0.4">
      <c r="I473" s="116"/>
      <c r="J473" s="116"/>
      <c r="K473" s="125" t="str">
        <f ca="1"/>
        <v/>
      </c>
      <c r="L473" s="77" t="str">
        <f ca="1"/>
        <v/>
      </c>
      <c r="M473" s="68" t="str">
        <f ca="1"/>
        <v/>
      </c>
      <c r="N473" s="74" t="str">
        <f ca="1"/>
        <v/>
      </c>
      <c r="O473" s="69" t="str">
        <f ca="1"/>
        <v/>
      </c>
      <c r="P473" s="86" t="str">
        <f ca="1"/>
        <v/>
      </c>
      <c r="Q473" s="87" t="str">
        <f ca="1"/>
        <v/>
      </c>
      <c r="R473" s="81" t="str">
        <f ca="1"/>
        <v/>
      </c>
      <c r="S473" s="87" t="str">
        <f ca="1"/>
        <v/>
      </c>
      <c r="T473" s="69" t="str">
        <f ca="1"/>
        <v/>
      </c>
      <c r="U473" s="69" t="str">
        <f ca="1"/>
        <v/>
      </c>
      <c r="V473" s="61"/>
      <c r="W473" s="133">
        <v>0</v>
      </c>
    </row>
    <row r="474" spans="9:23" x14ac:dyDescent="0.4">
      <c r="I474" s="116"/>
      <c r="J474" s="116"/>
      <c r="K474" s="125" t="str">
        <f ca="1"/>
        <v/>
      </c>
      <c r="L474" s="77" t="str">
        <f ca="1"/>
        <v/>
      </c>
      <c r="M474" s="68" t="str">
        <f ca="1"/>
        <v/>
      </c>
      <c r="N474" s="74" t="str">
        <f ca="1"/>
        <v/>
      </c>
      <c r="O474" s="69" t="str">
        <f ca="1"/>
        <v/>
      </c>
      <c r="P474" s="86" t="str">
        <f ca="1"/>
        <v/>
      </c>
      <c r="Q474" s="87" t="str">
        <f ca="1"/>
        <v/>
      </c>
      <c r="R474" s="81" t="str">
        <f ca="1"/>
        <v/>
      </c>
      <c r="S474" s="87" t="str">
        <f ca="1"/>
        <v/>
      </c>
      <c r="T474" s="69" t="str">
        <f ca="1"/>
        <v/>
      </c>
      <c r="U474" s="69" t="str">
        <f ca="1"/>
        <v/>
      </c>
      <c r="V474" s="61"/>
      <c r="W474" s="133">
        <v>0</v>
      </c>
    </row>
    <row r="475" spans="9:23" x14ac:dyDescent="0.4">
      <c r="I475" s="116"/>
      <c r="J475" s="116"/>
      <c r="K475" s="125" t="str">
        <f ca="1"/>
        <v/>
      </c>
      <c r="L475" s="77" t="str">
        <f ca="1"/>
        <v/>
      </c>
      <c r="M475" s="68" t="str">
        <f ca="1"/>
        <v/>
      </c>
      <c r="N475" s="74" t="str">
        <f ca="1"/>
        <v/>
      </c>
      <c r="O475" s="69" t="str">
        <f ca="1"/>
        <v/>
      </c>
      <c r="P475" s="86" t="str">
        <f ca="1"/>
        <v/>
      </c>
      <c r="Q475" s="87" t="str">
        <f ca="1"/>
        <v/>
      </c>
      <c r="R475" s="81" t="str">
        <f ca="1"/>
        <v/>
      </c>
      <c r="S475" s="87" t="str">
        <f ca="1"/>
        <v/>
      </c>
      <c r="T475" s="69" t="str">
        <f ca="1"/>
        <v/>
      </c>
      <c r="U475" s="69" t="str">
        <f ca="1"/>
        <v/>
      </c>
      <c r="V475" s="61"/>
      <c r="W475" s="133">
        <v>0</v>
      </c>
    </row>
    <row r="476" spans="9:23" x14ac:dyDescent="0.4">
      <c r="I476" s="116"/>
      <c r="J476" s="116"/>
      <c r="K476" s="125" t="str">
        <f ca="1"/>
        <v/>
      </c>
      <c r="L476" s="77" t="str">
        <f ca="1"/>
        <v/>
      </c>
      <c r="M476" s="68" t="str">
        <f ca="1"/>
        <v/>
      </c>
      <c r="N476" s="74" t="str">
        <f ca="1"/>
        <v/>
      </c>
      <c r="O476" s="69" t="str">
        <f ca="1"/>
        <v/>
      </c>
      <c r="P476" s="86" t="str">
        <f ca="1"/>
        <v/>
      </c>
      <c r="Q476" s="87" t="str">
        <f ca="1"/>
        <v/>
      </c>
      <c r="R476" s="81" t="str">
        <f ca="1"/>
        <v/>
      </c>
      <c r="S476" s="87" t="str">
        <f ca="1"/>
        <v/>
      </c>
      <c r="T476" s="69" t="str">
        <f ca="1"/>
        <v/>
      </c>
      <c r="U476" s="69" t="str">
        <f ca="1"/>
        <v/>
      </c>
      <c r="V476" s="61"/>
      <c r="W476" s="133">
        <v>0</v>
      </c>
    </row>
    <row r="477" spans="9:23" x14ac:dyDescent="0.4">
      <c r="I477" s="116"/>
      <c r="J477" s="116"/>
      <c r="K477" s="125" t="str">
        <f ca="1"/>
        <v/>
      </c>
      <c r="L477" s="77" t="str">
        <f ca="1"/>
        <v/>
      </c>
      <c r="M477" s="68" t="str">
        <f ca="1"/>
        <v/>
      </c>
      <c r="N477" s="74" t="str">
        <f ca="1"/>
        <v/>
      </c>
      <c r="O477" s="69" t="str">
        <f ca="1"/>
        <v/>
      </c>
      <c r="P477" s="86" t="str">
        <f ca="1"/>
        <v/>
      </c>
      <c r="Q477" s="87" t="str">
        <f ca="1"/>
        <v/>
      </c>
      <c r="R477" s="81" t="str">
        <f ca="1"/>
        <v/>
      </c>
      <c r="S477" s="87" t="str">
        <f ca="1"/>
        <v/>
      </c>
      <c r="T477" s="69" t="str">
        <f ca="1"/>
        <v/>
      </c>
      <c r="U477" s="69" t="str">
        <f ca="1"/>
        <v/>
      </c>
      <c r="V477" s="61"/>
      <c r="W477" s="133">
        <v>0</v>
      </c>
    </row>
    <row r="478" spans="9:23" x14ac:dyDescent="0.4">
      <c r="I478" s="116"/>
      <c r="J478" s="116"/>
      <c r="K478" s="125" t="str">
        <f ca="1"/>
        <v/>
      </c>
      <c r="L478" s="77" t="str">
        <f ca="1"/>
        <v/>
      </c>
      <c r="M478" s="68" t="str">
        <f ca="1"/>
        <v/>
      </c>
      <c r="N478" s="74" t="str">
        <f ca="1"/>
        <v/>
      </c>
      <c r="O478" s="69" t="str">
        <f ca="1"/>
        <v/>
      </c>
      <c r="P478" s="86" t="str">
        <f ca="1"/>
        <v/>
      </c>
      <c r="Q478" s="87" t="str">
        <f ca="1"/>
        <v/>
      </c>
      <c r="R478" s="81" t="str">
        <f ca="1"/>
        <v/>
      </c>
      <c r="S478" s="87" t="str">
        <f ca="1"/>
        <v/>
      </c>
      <c r="T478" s="69" t="str">
        <f ca="1"/>
        <v/>
      </c>
      <c r="U478" s="69" t="str">
        <f ca="1"/>
        <v/>
      </c>
      <c r="V478" s="61"/>
      <c r="W478" s="133">
        <v>0</v>
      </c>
    </row>
    <row r="479" spans="9:23" x14ac:dyDescent="0.4">
      <c r="I479" s="116"/>
      <c r="J479" s="116"/>
      <c r="K479" s="125" t="str">
        <f ca="1"/>
        <v/>
      </c>
      <c r="L479" s="77" t="str">
        <f ca="1"/>
        <v/>
      </c>
      <c r="M479" s="68" t="str">
        <f ca="1"/>
        <v/>
      </c>
      <c r="N479" s="74" t="str">
        <f ca="1"/>
        <v/>
      </c>
      <c r="O479" s="69" t="str">
        <f ca="1"/>
        <v/>
      </c>
      <c r="P479" s="86" t="str">
        <f ca="1"/>
        <v/>
      </c>
      <c r="Q479" s="87" t="str">
        <f ca="1"/>
        <v/>
      </c>
      <c r="R479" s="81" t="str">
        <f ca="1"/>
        <v/>
      </c>
      <c r="S479" s="87" t="str">
        <f ca="1"/>
        <v/>
      </c>
      <c r="T479" s="69" t="str">
        <f ca="1"/>
        <v/>
      </c>
      <c r="U479" s="69" t="str">
        <f ca="1"/>
        <v/>
      </c>
      <c r="V479" s="61"/>
      <c r="W479" s="133">
        <v>0</v>
      </c>
    </row>
    <row r="480" spans="9:23" x14ac:dyDescent="0.4">
      <c r="I480" s="116"/>
      <c r="J480" s="116"/>
      <c r="K480" s="125" t="str">
        <f ca="1"/>
        <v/>
      </c>
      <c r="L480" s="77" t="str">
        <f ca="1"/>
        <v/>
      </c>
      <c r="M480" s="68" t="str">
        <f ca="1"/>
        <v/>
      </c>
      <c r="N480" s="74" t="str">
        <f ca="1"/>
        <v/>
      </c>
      <c r="O480" s="69" t="str">
        <f ca="1"/>
        <v/>
      </c>
      <c r="P480" s="86" t="str">
        <f ca="1"/>
        <v/>
      </c>
      <c r="Q480" s="87" t="str">
        <f ca="1"/>
        <v/>
      </c>
      <c r="R480" s="81" t="str">
        <f ca="1"/>
        <v/>
      </c>
      <c r="S480" s="87" t="str">
        <f ca="1"/>
        <v/>
      </c>
      <c r="T480" s="69" t="str">
        <f ca="1"/>
        <v/>
      </c>
      <c r="U480" s="69" t="str">
        <f ca="1"/>
        <v/>
      </c>
      <c r="V480" s="61"/>
      <c r="W480" s="133">
        <v>0</v>
      </c>
    </row>
    <row r="481" spans="9:23" x14ac:dyDescent="0.4">
      <c r="I481" s="116"/>
      <c r="J481" s="116"/>
      <c r="K481" s="125" t="str">
        <f ca="1"/>
        <v/>
      </c>
      <c r="L481" s="77" t="str">
        <f ca="1"/>
        <v/>
      </c>
      <c r="M481" s="68" t="str">
        <f ca="1"/>
        <v/>
      </c>
      <c r="N481" s="74" t="str">
        <f ca="1"/>
        <v/>
      </c>
      <c r="O481" s="69" t="str">
        <f ca="1"/>
        <v/>
      </c>
      <c r="P481" s="86" t="str">
        <f ca="1"/>
        <v/>
      </c>
      <c r="Q481" s="87" t="str">
        <f ca="1"/>
        <v/>
      </c>
      <c r="R481" s="81" t="str">
        <f ca="1"/>
        <v/>
      </c>
      <c r="S481" s="87" t="str">
        <f ca="1"/>
        <v/>
      </c>
      <c r="T481" s="69" t="str">
        <f ca="1"/>
        <v/>
      </c>
      <c r="U481" s="69" t="str">
        <f ca="1"/>
        <v/>
      </c>
      <c r="V481" s="61"/>
      <c r="W481" s="133">
        <v>0</v>
      </c>
    </row>
    <row r="482" spans="9:23" x14ac:dyDescent="0.4">
      <c r="I482" s="116"/>
      <c r="J482" s="116"/>
      <c r="K482" s="125" t="str">
        <f ca="1"/>
        <v/>
      </c>
      <c r="L482" s="77" t="str">
        <f ca="1"/>
        <v/>
      </c>
      <c r="M482" s="68" t="str">
        <f ca="1"/>
        <v/>
      </c>
      <c r="N482" s="74" t="str">
        <f ca="1"/>
        <v/>
      </c>
      <c r="O482" s="69" t="str">
        <f ca="1"/>
        <v/>
      </c>
      <c r="P482" s="86" t="str">
        <f ca="1"/>
        <v/>
      </c>
      <c r="Q482" s="87" t="str">
        <f ca="1"/>
        <v/>
      </c>
      <c r="R482" s="81" t="str">
        <f ca="1"/>
        <v/>
      </c>
      <c r="S482" s="87" t="str">
        <f ca="1"/>
        <v/>
      </c>
      <c r="T482" s="69" t="str">
        <f ca="1"/>
        <v/>
      </c>
      <c r="U482" s="69" t="str">
        <f ca="1"/>
        <v/>
      </c>
      <c r="V482" s="61"/>
      <c r="W482" s="133">
        <v>0</v>
      </c>
    </row>
    <row r="483" spans="9:23" x14ac:dyDescent="0.4">
      <c r="I483" s="116"/>
      <c r="J483" s="116"/>
      <c r="K483" s="125" t="str">
        <f ca="1"/>
        <v/>
      </c>
      <c r="L483" s="77" t="str">
        <f ca="1"/>
        <v/>
      </c>
      <c r="M483" s="68" t="str">
        <f ca="1"/>
        <v/>
      </c>
      <c r="N483" s="74" t="str">
        <f ca="1"/>
        <v/>
      </c>
      <c r="O483" s="69" t="str">
        <f ca="1"/>
        <v/>
      </c>
      <c r="P483" s="86" t="str">
        <f ca="1"/>
        <v/>
      </c>
      <c r="Q483" s="87" t="str">
        <f ca="1"/>
        <v/>
      </c>
      <c r="R483" s="81" t="str">
        <f ca="1"/>
        <v/>
      </c>
      <c r="S483" s="87" t="str">
        <f ca="1"/>
        <v/>
      </c>
      <c r="T483" s="69" t="str">
        <f ca="1"/>
        <v/>
      </c>
      <c r="U483" s="69" t="str">
        <f ca="1"/>
        <v/>
      </c>
      <c r="V483" s="61"/>
      <c r="W483" s="133">
        <v>0</v>
      </c>
    </row>
    <row r="484" spans="9:23" x14ac:dyDescent="0.4">
      <c r="I484" s="116"/>
      <c r="J484" s="116"/>
      <c r="K484" s="125" t="str">
        <f ca="1"/>
        <v/>
      </c>
      <c r="L484" s="77" t="str">
        <f ca="1"/>
        <v/>
      </c>
      <c r="M484" s="68" t="str">
        <f ca="1"/>
        <v/>
      </c>
      <c r="N484" s="74" t="str">
        <f ca="1"/>
        <v/>
      </c>
      <c r="O484" s="69" t="str">
        <f ca="1"/>
        <v/>
      </c>
      <c r="P484" s="86" t="str">
        <f ca="1"/>
        <v/>
      </c>
      <c r="Q484" s="87" t="str">
        <f ca="1"/>
        <v/>
      </c>
      <c r="R484" s="81" t="str">
        <f ca="1"/>
        <v/>
      </c>
      <c r="S484" s="87" t="str">
        <f ca="1"/>
        <v/>
      </c>
      <c r="T484" s="69" t="str">
        <f ca="1"/>
        <v/>
      </c>
      <c r="U484" s="69" t="str">
        <f ca="1"/>
        <v/>
      </c>
      <c r="V484" s="61"/>
      <c r="W484" s="133">
        <v>0</v>
      </c>
    </row>
    <row r="485" spans="9:23" x14ac:dyDescent="0.4">
      <c r="I485" s="116"/>
      <c r="J485" s="116"/>
      <c r="K485" s="125" t="str">
        <f ca="1"/>
        <v/>
      </c>
      <c r="L485" s="77" t="str">
        <f ca="1"/>
        <v/>
      </c>
      <c r="M485" s="68" t="str">
        <f ca="1"/>
        <v/>
      </c>
      <c r="N485" s="74" t="str">
        <f ca="1"/>
        <v/>
      </c>
      <c r="O485" s="69" t="str">
        <f ca="1"/>
        <v/>
      </c>
      <c r="P485" s="86" t="str">
        <f ca="1"/>
        <v/>
      </c>
      <c r="Q485" s="87" t="str">
        <f ca="1"/>
        <v/>
      </c>
      <c r="R485" s="81" t="str">
        <f ca="1"/>
        <v/>
      </c>
      <c r="S485" s="87" t="str">
        <f ca="1"/>
        <v/>
      </c>
      <c r="T485" s="69" t="str">
        <f ca="1"/>
        <v/>
      </c>
      <c r="U485" s="69" t="str">
        <f ca="1"/>
        <v/>
      </c>
      <c r="V485" s="61"/>
      <c r="W485" s="133">
        <v>0</v>
      </c>
    </row>
    <row r="486" spans="9:23" x14ac:dyDescent="0.4">
      <c r="I486" s="116"/>
      <c r="J486" s="116"/>
      <c r="K486" s="125" t="str">
        <f ca="1"/>
        <v/>
      </c>
      <c r="L486" s="77" t="str">
        <f ca="1"/>
        <v/>
      </c>
      <c r="M486" s="68" t="str">
        <f ca="1"/>
        <v/>
      </c>
      <c r="N486" s="74" t="str">
        <f ca="1"/>
        <v/>
      </c>
      <c r="O486" s="69" t="str">
        <f ca="1"/>
        <v/>
      </c>
      <c r="P486" s="86" t="str">
        <f ca="1"/>
        <v/>
      </c>
      <c r="Q486" s="87" t="str">
        <f ca="1"/>
        <v/>
      </c>
      <c r="R486" s="81" t="str">
        <f ca="1"/>
        <v/>
      </c>
      <c r="S486" s="87" t="str">
        <f ca="1"/>
        <v/>
      </c>
      <c r="T486" s="69" t="str">
        <f ca="1"/>
        <v/>
      </c>
      <c r="U486" s="69" t="str">
        <f ca="1"/>
        <v/>
      </c>
      <c r="V486" s="61"/>
      <c r="W486" s="133">
        <v>0</v>
      </c>
    </row>
    <row r="487" spans="9:23" x14ac:dyDescent="0.4">
      <c r="I487" s="116"/>
      <c r="J487" s="116"/>
      <c r="K487" s="125" t="str">
        <f ca="1"/>
        <v/>
      </c>
      <c r="L487" s="78" t="str">
        <f ca="1"/>
        <v/>
      </c>
      <c r="M487" s="70" t="str">
        <f ca="1"/>
        <v/>
      </c>
      <c r="N487" s="75" t="str">
        <f ca="1"/>
        <v/>
      </c>
      <c r="O487" s="71" t="str">
        <f ca="1"/>
        <v/>
      </c>
      <c r="P487" s="88" t="str">
        <f ca="1"/>
        <v/>
      </c>
      <c r="Q487" s="89" t="str">
        <f ca="1"/>
        <v/>
      </c>
      <c r="R487" s="82" t="str">
        <f ca="1"/>
        <v/>
      </c>
      <c r="S487" s="89" t="str">
        <f ca="1"/>
        <v/>
      </c>
      <c r="T487" s="71" t="str">
        <f ca="1"/>
        <v/>
      </c>
      <c r="U487" s="71" t="str">
        <f ca="1"/>
        <v/>
      </c>
      <c r="V487" s="61"/>
      <c r="W487" s="133">
        <v>0</v>
      </c>
    </row>
    <row r="488" spans="9:23" hidden="1" x14ac:dyDescent="0.4"/>
    <row r="489" spans="9:23" hidden="1" x14ac:dyDescent="0.4"/>
    <row r="490" spans="9:23" hidden="1" x14ac:dyDescent="0.4"/>
  </sheetData>
  <sheetProtection formatColumns="0" autoFilter="0"/>
  <autoFilter ref="B1:I487" xr:uid="{44BC57C2-4D4D-4382-A3B1-C337D1817C10}"/>
  <dataValidations count="2">
    <dataValidation type="list" allowBlank="1" showInputMessage="1" showErrorMessage="1" sqref="I2:I387 J3:K387" xr:uid="{42D119DE-F9C1-4243-A4FE-BE83EFAD7324}">
      <formula1>l_HPType</formula1>
    </dataValidation>
    <dataValidation type="list" allowBlank="1" showInputMessage="1" showErrorMessage="1" sqref="J2" xr:uid="{8608DD50-2B16-492E-8D7A-E972E053935C}">
      <formula1>_HC</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32070-095B-4162-94CB-895A467E8433}">
  <sheetPr codeName="Sheet1">
    <tabColor rgb="FFFFC000"/>
  </sheetPr>
  <dimension ref="A1:Y488"/>
  <sheetViews>
    <sheetView workbookViewId="0">
      <pane xSplit="3" ySplit="1" topLeftCell="N2" activePane="bottomRight" state="frozen"/>
      <selection pane="topRight" sqref="A1:U1"/>
      <selection pane="bottomLeft" sqref="A1:U1"/>
      <selection pane="bottomRight" sqref="A1:U1"/>
    </sheetView>
  </sheetViews>
  <sheetFormatPr defaultColWidth="0" defaultRowHeight="14.6" zeroHeight="1" x14ac:dyDescent="0.4"/>
  <cols>
    <col min="1" max="1" width="5.69140625" customWidth="1"/>
    <col min="2" max="2" width="11.84375" bestFit="1" customWidth="1"/>
    <col min="3" max="3" width="67.69140625" customWidth="1"/>
    <col min="4" max="4" width="6.3046875" customWidth="1"/>
    <col min="5" max="5" width="20.69140625" customWidth="1"/>
    <col min="6" max="6" width="7.3046875" customWidth="1"/>
    <col min="7" max="7" width="18.3046875" customWidth="1"/>
    <col min="8" max="8" width="36.84375" customWidth="1"/>
    <col min="9" max="9" width="40.69140625" customWidth="1"/>
    <col min="10" max="10" width="10.69140625" customWidth="1"/>
    <col min="11" max="13" width="40.69140625" customWidth="1"/>
    <col min="14" max="14" width="9.3046875" customWidth="1"/>
    <col min="15" max="15" width="20.69140625" customWidth="1"/>
    <col min="16" max="16" width="9.3046875" customWidth="1"/>
    <col min="17" max="17" width="20.69140625" customWidth="1"/>
    <col min="18" max="18" width="9.3046875" customWidth="1"/>
    <col min="19" max="19" width="20.69140625" customWidth="1"/>
    <col min="20" max="20" width="9.3046875" customWidth="1"/>
    <col min="21" max="21" width="20.69140625" customWidth="1"/>
    <col min="22" max="23" width="9.3046875" customWidth="1"/>
    <col min="24" max="16384" width="9.3046875" hidden="1"/>
  </cols>
  <sheetData>
    <row r="1" spans="1:25" x14ac:dyDescent="0.4">
      <c r="A1" s="1" t="s">
        <v>1142</v>
      </c>
      <c r="B1" s="1" t="s">
        <v>1143</v>
      </c>
      <c r="C1" s="1" t="s">
        <v>1144</v>
      </c>
      <c r="D1" s="1" t="s">
        <v>1145</v>
      </c>
      <c r="E1" s="1" t="s">
        <v>1146</v>
      </c>
      <c r="F1" s="1" t="s">
        <v>1147</v>
      </c>
      <c r="G1" s="1" t="s">
        <v>1148</v>
      </c>
      <c r="H1" s="1" t="s">
        <v>1149</v>
      </c>
      <c r="I1" s="131" t="str">
        <f>"დაწესებულების ტიპი " &amp; COUNTA(I2:I500)&amp;"/" &amp; ROWS(I$2:$I$497)</f>
        <v>დაწესებულების ტიპი 451/496</v>
      </c>
      <c r="J1" s="120" t="s">
        <v>1027</v>
      </c>
      <c r="K1" s="120" t="s">
        <v>5923</v>
      </c>
      <c r="L1" s="72" t="s">
        <v>1025</v>
      </c>
      <c r="M1" s="72" t="s">
        <v>1152</v>
      </c>
      <c r="N1" s="60" t="str">
        <f>HP_Type!F1</f>
        <v>HC</v>
      </c>
      <c r="O1" s="60"/>
      <c r="P1" s="60" t="str">
        <f>HP_Type!H1</f>
        <v>BEN</v>
      </c>
      <c r="Q1" s="60"/>
      <c r="R1" s="60" t="str">
        <f>HP_Type!J1</f>
        <v>AGE</v>
      </c>
      <c r="S1" s="60"/>
      <c r="T1" s="60" t="str">
        <f>HP_Type!L1</f>
        <v>GEN</v>
      </c>
      <c r="U1" s="61"/>
      <c r="V1" s="61"/>
      <c r="W1" s="132" t="s">
        <v>5924</v>
      </c>
      <c r="X1" t="s">
        <v>1155</v>
      </c>
      <c r="Y1" t="s">
        <v>5927</v>
      </c>
    </row>
    <row r="2" spans="1:25" x14ac:dyDescent="0.4">
      <c r="A2" s="2">
        <v>3</v>
      </c>
      <c r="B2" s="2">
        <v>105014396</v>
      </c>
      <c r="C2" s="3" t="s">
        <v>1159</v>
      </c>
      <c r="D2" s="2">
        <v>3</v>
      </c>
      <c r="E2" s="3" t="s">
        <v>1160</v>
      </c>
      <c r="F2" s="2">
        <v>12</v>
      </c>
      <c r="G2" s="3" t="s">
        <v>1161</v>
      </c>
      <c r="H2" s="3" t="s">
        <v>1162</v>
      </c>
      <c r="I2" s="115" t="s">
        <v>1070</v>
      </c>
      <c r="J2" s="115"/>
      <c r="K2" s="121" t="str" cm="1">
        <f t="array" aca="1" ref="K2:K487" ca="1">IF(_IsHC,INDEX(HC_Dscr,MATCH(J2:J487,_HC,0)),"")</f>
        <v/>
      </c>
      <c r="L2" s="95" t="str" cm="1">
        <f t="array" aca="1" ref="L2:L487" ca="1">IF(_IsCoded,INDEX(Array_HPType,MATCH($I2:$I487,l_HPType,0),COLUMN()-COLUMN($L:$L)+1),"")</f>
        <v>3.1.1</v>
      </c>
      <c r="M2" s="96" t="str" cm="1">
        <f t="array" aca="1" ref="M2:M487" ca="1">IF(_IsCoded,INDEX(Array_HPType,MATCH($I2:$I487,l_HPType,0),COLUMN()-COLUMN($L:$L)+1),"")</f>
        <v>Offices of general medical practitioners</v>
      </c>
      <c r="N2" s="61" t="str" cm="1">
        <f t="array" aca="1" ref="N2:N487" ca="1">IF(_IsCoded,INDEX(Array_HPType,MATCH($I2,l_HPType,0),COLUMN(N:N)-COLUMN($L:$L)+1),"")</f>
        <v>1.3.1</v>
      </c>
      <c r="O2" s="61" t="str" cm="1">
        <f t="array" aca="1" ref="O2:O487" ca="1">IF(_IsCoded,INDEX(Array_HPType,MATCH($I2,l_HPType,0),COLUMN(O:O)-COLUMN($L:$L)+1),"")</f>
        <v>General outpatient curative care</v>
      </c>
      <c r="P2" s="61" t="str" cm="1">
        <f t="array" aca="1" ref="P2:P487" ca="1">IF(_IsCoded,INDEX(Array_HPType,MATCH($I2,l_HPType,0),COLUMN(P:P)-COLUMN($L:$L)+1),"")</f>
        <v>13</v>
      </c>
      <c r="Q2" s="61" t="str" cm="1">
        <f t="array" aca="1" ref="Q2:Q487" ca="1">IF(_IsCoded,INDEX(Array_HPType,MATCH($I2,l_HPType,0),COLUMN(Q:Q)-COLUMN($L:$L)+1),"")</f>
        <v>General population</v>
      </c>
      <c r="R2" s="61" t="str" cm="1">
        <f t="array" aca="1" ref="R2:R487" ca="1">IF(_IsCoded,INDEX(Array_HPType,MATCH($I2,l_HPType,0),COLUMN(R:R)-COLUMN($L:$L)+1),"")</f>
        <v>nec</v>
      </c>
      <c r="S2" s="61" t="str" cm="1">
        <f t="array" aca="1" ref="S2:S487" ca="1">IF(_IsCoded,INDEX(Array_HPType,MATCH($I2,l_HPType,0),COLUMN(S:S)-COLUMN($L:$L)+1),"")</f>
        <v>Other and unspecified age (n.e.c.)</v>
      </c>
      <c r="T2" s="61" t="str" cm="1">
        <f t="array" aca="1" ref="T2:T487" ca="1">IF(_IsCoded,INDEX(Array_HPType,MATCH($I2,l_HPType,0),COLUMN(T:T)-COLUMN($L:$L)+1),"")</f>
        <v>nec</v>
      </c>
      <c r="U2" s="61" t="str" cm="1">
        <f t="array" aca="1" ref="U2:U487" ca="1">IF(_IsCoded,INDEX(Array_HPType,MATCH($I2,l_HPType,0),COLUMN(U:U)-COLUMN($L:$L)+1),"")</f>
        <v>Other and unspecified gender (n.e.c.)</v>
      </c>
      <c r="V2" s="61"/>
      <c r="W2" s="132" cm="1">
        <f t="array" ref="W2:W487">COUNTIF(B2:B487,B2:B487)</f>
        <v>1</v>
      </c>
      <c r="X2" t="b">
        <f>NOT(ISBLANK(I2))</f>
        <v>1</v>
      </c>
      <c r="Y2" t="b" cm="1">
        <f t="array" ref="Y2:Y487">NOT(ISBLANK(J2:J487))</f>
        <v>0</v>
      </c>
    </row>
    <row r="3" spans="1:25" x14ac:dyDescent="0.4">
      <c r="A3" s="2">
        <v>6</v>
      </c>
      <c r="B3" s="2">
        <v>200001247</v>
      </c>
      <c r="C3" s="3" t="s">
        <v>1165</v>
      </c>
      <c r="D3" s="2">
        <v>3</v>
      </c>
      <c r="E3" s="3" t="s">
        <v>1160</v>
      </c>
      <c r="F3" s="2">
        <v>16</v>
      </c>
      <c r="G3" s="3" t="s">
        <v>1166</v>
      </c>
      <c r="H3" s="3" t="s">
        <v>1167</v>
      </c>
      <c r="I3" s="115" t="s">
        <v>1089</v>
      </c>
      <c r="J3" s="115"/>
      <c r="K3" s="121" t="str">
        <f ca="1"/>
        <v/>
      </c>
      <c r="L3" s="97" t="str">
        <f ca="1"/>
        <v>3.4.9.1</v>
      </c>
      <c r="M3" s="98" t="str">
        <f ca="1"/>
        <v>General ambulatories</v>
      </c>
      <c r="N3" s="61" t="str">
        <f ca="1"/>
        <v>1.3.1</v>
      </c>
      <c r="O3" s="61" t="str">
        <f ca="1"/>
        <v>General outpatient curative care</v>
      </c>
      <c r="P3" s="61" t="str">
        <f ca="1"/>
        <v>13</v>
      </c>
      <c r="Q3" s="61" t="str">
        <f ca="1"/>
        <v>General population</v>
      </c>
      <c r="R3" s="61" t="str">
        <f ca="1"/>
        <v>nec</v>
      </c>
      <c r="S3" s="61" t="str">
        <f ca="1"/>
        <v>Other and unspecified age (n.e.c.)</v>
      </c>
      <c r="T3" s="61" t="str">
        <f ca="1"/>
        <v>nec</v>
      </c>
      <c r="U3" s="61" t="str">
        <f ca="1"/>
        <v>Other and unspecified gender (n.e.c.)</v>
      </c>
      <c r="V3" s="61"/>
      <c r="W3" s="132">
        <v>1</v>
      </c>
      <c r="X3" t="b">
        <f t="shared" ref="X3:X66" si="0">NOT(ISBLANK(I3))</f>
        <v>1</v>
      </c>
      <c r="Y3" t="b">
        <v>0</v>
      </c>
    </row>
    <row r="4" spans="1:25" x14ac:dyDescent="0.4">
      <c r="A4" s="2">
        <v>7</v>
      </c>
      <c r="B4" s="2">
        <v>200006493</v>
      </c>
      <c r="C4" s="3" t="s">
        <v>6</v>
      </c>
      <c r="D4" s="2">
        <v>3</v>
      </c>
      <c r="E4" s="3" t="s">
        <v>1160</v>
      </c>
      <c r="F4" s="2">
        <v>16</v>
      </c>
      <c r="G4" s="3" t="s">
        <v>1166</v>
      </c>
      <c r="H4" s="3" t="s">
        <v>1168</v>
      </c>
      <c r="I4" s="115" t="s">
        <v>1089</v>
      </c>
      <c r="J4" s="115"/>
      <c r="K4" s="121" t="str">
        <f ca="1"/>
        <v/>
      </c>
      <c r="L4" s="97" t="str">
        <f ca="1"/>
        <v>3.4.9.1</v>
      </c>
      <c r="M4" s="98" t="str">
        <f ca="1"/>
        <v>General ambulatories</v>
      </c>
      <c r="N4" s="61" t="str">
        <f ca="1"/>
        <v>1.3.1</v>
      </c>
      <c r="O4" s="61" t="str">
        <f ca="1"/>
        <v>General outpatient curative care</v>
      </c>
      <c r="P4" s="61" t="str">
        <f ca="1"/>
        <v>13</v>
      </c>
      <c r="Q4" s="61" t="str">
        <f ca="1"/>
        <v>General population</v>
      </c>
      <c r="R4" s="61" t="str">
        <f ca="1"/>
        <v>nec</v>
      </c>
      <c r="S4" s="61" t="str">
        <f ca="1"/>
        <v>Other and unspecified age (n.e.c.)</v>
      </c>
      <c r="T4" s="61" t="str">
        <f ca="1"/>
        <v>nec</v>
      </c>
      <c r="U4" s="61" t="str">
        <f ca="1"/>
        <v>Other and unspecified gender (n.e.c.)</v>
      </c>
      <c r="V4" s="61"/>
      <c r="W4" s="132">
        <v>1</v>
      </c>
      <c r="X4" t="b">
        <f t="shared" si="0"/>
        <v>1</v>
      </c>
      <c r="Y4" t="b">
        <v>0</v>
      </c>
    </row>
    <row r="5" spans="1:25" x14ac:dyDescent="0.4">
      <c r="A5" s="2">
        <v>8</v>
      </c>
      <c r="B5" s="2">
        <v>200006536</v>
      </c>
      <c r="C5" s="3" t="s">
        <v>10</v>
      </c>
      <c r="D5" s="2">
        <v>3</v>
      </c>
      <c r="E5" s="3" t="s">
        <v>1160</v>
      </c>
      <c r="F5" s="2">
        <v>16</v>
      </c>
      <c r="G5" s="3" t="s">
        <v>1166</v>
      </c>
      <c r="H5" s="3" t="s">
        <v>1170</v>
      </c>
      <c r="I5" s="115" t="s">
        <v>1054</v>
      </c>
      <c r="J5" s="115"/>
      <c r="K5" s="121" t="str">
        <f ca="1"/>
        <v/>
      </c>
      <c r="L5" s="97" t="str">
        <f ca="1"/>
        <v>1.1</v>
      </c>
      <c r="M5" s="98" t="str">
        <f ca="1"/>
        <v>General hospitals</v>
      </c>
      <c r="N5" s="61" t="str">
        <f ca="1"/>
        <v>1.3.1</v>
      </c>
      <c r="O5" s="61" t="str">
        <f ca="1"/>
        <v>General outpatient curative care</v>
      </c>
      <c r="P5" s="61" t="str">
        <f ca="1"/>
        <v>13</v>
      </c>
      <c r="Q5" s="61" t="str">
        <f ca="1"/>
        <v>General population</v>
      </c>
      <c r="R5" s="61" t="str">
        <f ca="1"/>
        <v>nec</v>
      </c>
      <c r="S5" s="61" t="str">
        <f ca="1"/>
        <v>Other and unspecified age (n.e.c.)</v>
      </c>
      <c r="T5" s="61" t="str">
        <f ca="1"/>
        <v>nec</v>
      </c>
      <c r="U5" s="61" t="str">
        <f ca="1"/>
        <v>Other and unspecified gender (n.e.c.)</v>
      </c>
      <c r="V5" s="61"/>
      <c r="W5" s="132">
        <v>1</v>
      </c>
      <c r="X5" t="b">
        <f t="shared" si="0"/>
        <v>1</v>
      </c>
      <c r="Y5" t="b">
        <v>0</v>
      </c>
    </row>
    <row r="6" spans="1:25" x14ac:dyDescent="0.4">
      <c r="A6" s="2">
        <v>9</v>
      </c>
      <c r="B6" s="2">
        <v>200006616</v>
      </c>
      <c r="C6" s="3" t="s">
        <v>12</v>
      </c>
      <c r="D6" s="2">
        <v>3</v>
      </c>
      <c r="E6" s="3" t="s">
        <v>1160</v>
      </c>
      <c r="F6" s="2">
        <v>16</v>
      </c>
      <c r="G6" s="3" t="s">
        <v>1166</v>
      </c>
      <c r="H6" s="3" t="s">
        <v>1171</v>
      </c>
      <c r="I6" s="115" t="s">
        <v>1101</v>
      </c>
      <c r="J6" s="115"/>
      <c r="K6" s="121" t="str">
        <f ca="1"/>
        <v/>
      </c>
      <c r="L6" s="97" t="str">
        <f ca="1"/>
        <v>3.4.9.1</v>
      </c>
      <c r="M6" s="98" t="str">
        <f ca="1"/>
        <v>General ambulatories</v>
      </c>
      <c r="N6" s="61" t="str">
        <f ca="1"/>
        <v>1.3.1</v>
      </c>
      <c r="O6" s="61" t="str">
        <f ca="1"/>
        <v>General outpatient curative care</v>
      </c>
      <c r="P6" s="61" t="str">
        <f ca="1"/>
        <v>13</v>
      </c>
      <c r="Q6" s="61" t="str">
        <f ca="1"/>
        <v>General population</v>
      </c>
      <c r="R6" s="61" t="str">
        <f ca="1"/>
        <v>nec</v>
      </c>
      <c r="S6" s="61" t="str">
        <f ca="1"/>
        <v>Other and unspecified age (n.e.c.)</v>
      </c>
      <c r="T6" s="61" t="str">
        <f ca="1"/>
        <v>nec</v>
      </c>
      <c r="U6" s="61" t="str">
        <f ca="1"/>
        <v>Other and unspecified gender (n.e.c.)</v>
      </c>
      <c r="V6" s="61"/>
      <c r="W6" s="132">
        <v>1</v>
      </c>
      <c r="X6" t="b">
        <f t="shared" si="0"/>
        <v>1</v>
      </c>
      <c r="Y6" t="b">
        <v>0</v>
      </c>
    </row>
    <row r="7" spans="1:25" x14ac:dyDescent="0.4">
      <c r="A7" s="2">
        <v>10</v>
      </c>
      <c r="B7" s="2">
        <v>200010674</v>
      </c>
      <c r="C7" s="3" t="s">
        <v>18</v>
      </c>
      <c r="D7" s="2">
        <v>3</v>
      </c>
      <c r="E7" s="3" t="s">
        <v>1160</v>
      </c>
      <c r="F7" s="2">
        <v>16</v>
      </c>
      <c r="G7" s="3" t="s">
        <v>1166</v>
      </c>
      <c r="H7" s="3" t="s">
        <v>1174</v>
      </c>
      <c r="I7" s="115" t="s">
        <v>1054</v>
      </c>
      <c r="J7" s="115"/>
      <c r="K7" s="121" t="str">
        <f ca="1"/>
        <v/>
      </c>
      <c r="L7" s="97" t="str">
        <f ca="1"/>
        <v>1.1</v>
      </c>
      <c r="M7" s="98" t="str">
        <f ca="1"/>
        <v>General hospitals</v>
      </c>
      <c r="N7" s="61" t="str">
        <f ca="1"/>
        <v>1.3.1</v>
      </c>
      <c r="O7" s="61" t="str">
        <f ca="1"/>
        <v>General outpatient curative care</v>
      </c>
      <c r="P7" s="61" t="str">
        <f ca="1"/>
        <v>13</v>
      </c>
      <c r="Q7" s="61" t="str">
        <f ca="1"/>
        <v>General population</v>
      </c>
      <c r="R7" s="61" t="str">
        <f ca="1"/>
        <v>nec</v>
      </c>
      <c r="S7" s="61" t="str">
        <f ca="1"/>
        <v>Other and unspecified age (n.e.c.)</v>
      </c>
      <c r="T7" s="61" t="str">
        <f ca="1"/>
        <v>nec</v>
      </c>
      <c r="U7" s="61" t="str">
        <f ca="1"/>
        <v>Other and unspecified gender (n.e.c.)</v>
      </c>
      <c r="V7" s="61"/>
      <c r="W7" s="132">
        <v>1</v>
      </c>
      <c r="X7" t="b">
        <f t="shared" si="0"/>
        <v>1</v>
      </c>
      <c r="Y7" t="b">
        <v>0</v>
      </c>
    </row>
    <row r="8" spans="1:25" x14ac:dyDescent="0.4">
      <c r="A8" s="2">
        <v>11</v>
      </c>
      <c r="B8" s="2">
        <v>200013083</v>
      </c>
      <c r="C8" s="3" t="s">
        <v>20</v>
      </c>
      <c r="D8" s="2">
        <v>3</v>
      </c>
      <c r="E8" s="3" t="s">
        <v>1160</v>
      </c>
      <c r="F8" s="2">
        <v>16</v>
      </c>
      <c r="G8" s="3" t="s">
        <v>1166</v>
      </c>
      <c r="H8" s="3" t="s">
        <v>1175</v>
      </c>
      <c r="I8" s="115" t="s">
        <v>1089</v>
      </c>
      <c r="J8" s="115"/>
      <c r="K8" s="121" t="str">
        <f ca="1"/>
        <v/>
      </c>
      <c r="L8" s="97" t="str">
        <f ca="1"/>
        <v>3.4.9.1</v>
      </c>
      <c r="M8" s="98" t="str">
        <f ca="1"/>
        <v>General ambulatories</v>
      </c>
      <c r="N8" s="61" t="str">
        <f ca="1"/>
        <v>1.3.1</v>
      </c>
      <c r="O8" s="61" t="str">
        <f ca="1"/>
        <v>General outpatient curative care</v>
      </c>
      <c r="P8" s="61" t="str">
        <f ca="1"/>
        <v>13</v>
      </c>
      <c r="Q8" s="61" t="str">
        <f ca="1"/>
        <v>General population</v>
      </c>
      <c r="R8" s="61" t="str">
        <f ca="1"/>
        <v>nec</v>
      </c>
      <c r="S8" s="61" t="str">
        <f ca="1"/>
        <v>Other and unspecified age (n.e.c.)</v>
      </c>
      <c r="T8" s="61" t="str">
        <f ca="1"/>
        <v>nec</v>
      </c>
      <c r="U8" s="61" t="str">
        <f ca="1"/>
        <v>Other and unspecified gender (n.e.c.)</v>
      </c>
      <c r="V8" s="61"/>
      <c r="W8" s="132">
        <v>1</v>
      </c>
      <c r="X8" t="b">
        <f t="shared" si="0"/>
        <v>1</v>
      </c>
      <c r="Y8" t="b">
        <v>0</v>
      </c>
    </row>
    <row r="9" spans="1:25" x14ac:dyDescent="0.4">
      <c r="A9" s="2">
        <v>12</v>
      </c>
      <c r="B9" s="2">
        <v>200038002</v>
      </c>
      <c r="C9" s="3" t="s">
        <v>1176</v>
      </c>
      <c r="D9" s="2">
        <v>3</v>
      </c>
      <c r="E9" s="3" t="s">
        <v>1160</v>
      </c>
      <c r="F9" s="2">
        <v>16</v>
      </c>
      <c r="G9" s="3" t="s">
        <v>1166</v>
      </c>
      <c r="H9" s="3" t="s">
        <v>1177</v>
      </c>
      <c r="I9" s="115" t="s">
        <v>1041</v>
      </c>
      <c r="J9" s="115"/>
      <c r="K9" s="121" t="str">
        <f ca="1"/>
        <v/>
      </c>
      <c r="L9" s="97" t="str">
        <f ca="1"/>
        <v>3.4.1</v>
      </c>
      <c r="M9" s="98" t="str">
        <f ca="1"/>
        <v>Family planning centres</v>
      </c>
      <c r="N9" s="61" t="str">
        <f ca="1"/>
        <v>1.3.1</v>
      </c>
      <c r="O9" s="61" t="str">
        <f ca="1"/>
        <v>General outpatient curative care</v>
      </c>
      <c r="P9" s="61" t="str">
        <f ca="1"/>
        <v>13</v>
      </c>
      <c r="Q9" s="61" t="str">
        <f ca="1"/>
        <v>General population</v>
      </c>
      <c r="R9" s="61" t="str">
        <f ca="1"/>
        <v>nec</v>
      </c>
      <c r="S9" s="61" t="str">
        <f ca="1"/>
        <v>Other and unspecified age (n.e.c.)</v>
      </c>
      <c r="T9" s="61" t="str">
        <f ca="1"/>
        <v>nec</v>
      </c>
      <c r="U9" s="61" t="str">
        <f ca="1"/>
        <v>Other and unspecified gender (n.e.c.)</v>
      </c>
      <c r="V9" s="61"/>
      <c r="W9" s="132">
        <v>1</v>
      </c>
      <c r="X9" t="b">
        <f t="shared" si="0"/>
        <v>1</v>
      </c>
      <c r="Y9" t="b">
        <v>0</v>
      </c>
    </row>
    <row r="10" spans="1:25" x14ac:dyDescent="0.4">
      <c r="A10" s="2">
        <v>13</v>
      </c>
      <c r="B10" s="2">
        <v>200073605</v>
      </c>
      <c r="C10" s="3" t="s">
        <v>1178</v>
      </c>
      <c r="D10" s="2">
        <v>3</v>
      </c>
      <c r="E10" s="3" t="s">
        <v>1160</v>
      </c>
      <c r="F10" s="2">
        <v>10</v>
      </c>
      <c r="G10" s="3" t="s">
        <v>1179</v>
      </c>
      <c r="H10" s="3" t="s">
        <v>1180</v>
      </c>
      <c r="I10" s="118" t="s">
        <v>1050</v>
      </c>
      <c r="J10" s="115"/>
      <c r="K10" s="121" t="str">
        <f ca="1"/>
        <v/>
      </c>
      <c r="L10" s="97" t="str">
        <f ca="1"/>
        <v>1.3.nec</v>
      </c>
      <c r="M10" s="98" t="str">
        <f ca="1"/>
        <v>Other Specialised hospitals (Other than mental health hospitals)</v>
      </c>
      <c r="N10" s="61" t="str">
        <f ca="1"/>
        <v>1.3.1</v>
      </c>
      <c r="O10" s="61" t="str">
        <f ca="1"/>
        <v>General outpatient curative care</v>
      </c>
      <c r="P10" s="61" t="str">
        <f ca="1"/>
        <v>13</v>
      </c>
      <c r="Q10" s="61" t="str">
        <f ca="1"/>
        <v>General population</v>
      </c>
      <c r="R10" s="61" t="str">
        <f ca="1"/>
        <v>nec</v>
      </c>
      <c r="S10" s="61" t="str">
        <f ca="1"/>
        <v>Other and unspecified age (n.e.c.)</v>
      </c>
      <c r="T10" s="61" t="str">
        <f ca="1"/>
        <v>nec</v>
      </c>
      <c r="U10" s="61" t="str">
        <f ca="1"/>
        <v>Other and unspecified gender (n.e.c.)</v>
      </c>
      <c r="V10" s="61"/>
      <c r="W10" s="132">
        <v>1</v>
      </c>
      <c r="X10" t="b">
        <f t="shared" si="0"/>
        <v>1</v>
      </c>
      <c r="Y10" t="b">
        <v>0</v>
      </c>
    </row>
    <row r="11" spans="1:25" x14ac:dyDescent="0.4">
      <c r="A11" s="2">
        <v>14</v>
      </c>
      <c r="B11" s="2">
        <v>200079654</v>
      </c>
      <c r="C11" s="3" t="s">
        <v>22</v>
      </c>
      <c r="D11" s="2">
        <v>3</v>
      </c>
      <c r="E11" s="3" t="s">
        <v>1160</v>
      </c>
      <c r="F11" s="2">
        <v>16</v>
      </c>
      <c r="G11" s="3" t="s">
        <v>1166</v>
      </c>
      <c r="H11" s="3" t="s">
        <v>1181</v>
      </c>
      <c r="I11" s="115" t="s">
        <v>1101</v>
      </c>
      <c r="J11" s="115"/>
      <c r="K11" s="121" t="str">
        <f ca="1"/>
        <v/>
      </c>
      <c r="L11" s="97" t="str">
        <f ca="1"/>
        <v>3.4.9.1</v>
      </c>
      <c r="M11" s="98" t="str">
        <f ca="1"/>
        <v>General ambulatories</v>
      </c>
      <c r="N11" s="61" t="str">
        <f ca="1"/>
        <v>1.3.1</v>
      </c>
      <c r="O11" s="61" t="str">
        <f ca="1"/>
        <v>General outpatient curative care</v>
      </c>
      <c r="P11" s="61" t="str">
        <f ca="1"/>
        <v>13</v>
      </c>
      <c r="Q11" s="61" t="str">
        <f ca="1"/>
        <v>General population</v>
      </c>
      <c r="R11" s="61" t="str">
        <f ca="1"/>
        <v>nec</v>
      </c>
      <c r="S11" s="61" t="str">
        <f ca="1"/>
        <v>Other and unspecified age (n.e.c.)</v>
      </c>
      <c r="T11" s="61" t="str">
        <f ca="1"/>
        <v>nec</v>
      </c>
      <c r="U11" s="61" t="str">
        <f ca="1"/>
        <v>Other and unspecified gender (n.e.c.)</v>
      </c>
      <c r="V11" s="61"/>
      <c r="W11" s="132">
        <v>1</v>
      </c>
      <c r="X11" t="b">
        <f t="shared" si="0"/>
        <v>1</v>
      </c>
      <c r="Y11" t="b">
        <v>0</v>
      </c>
    </row>
    <row r="12" spans="1:25" x14ac:dyDescent="0.4">
      <c r="A12" s="2">
        <v>15</v>
      </c>
      <c r="B12" s="2">
        <v>200099384</v>
      </c>
      <c r="C12" s="3" t="s">
        <v>1182</v>
      </c>
      <c r="D12" s="2">
        <v>3</v>
      </c>
      <c r="E12" s="3" t="s">
        <v>1160</v>
      </c>
      <c r="F12" s="2">
        <v>11</v>
      </c>
      <c r="G12" s="3" t="s">
        <v>1183</v>
      </c>
      <c r="H12" s="3" t="s">
        <v>1184</v>
      </c>
      <c r="I12" s="115" t="s">
        <v>1050</v>
      </c>
      <c r="J12" s="115"/>
      <c r="K12" s="121" t="str">
        <f ca="1"/>
        <v/>
      </c>
      <c r="L12" s="97" t="str">
        <f ca="1"/>
        <v>1.3.nec</v>
      </c>
      <c r="M12" s="98" t="str">
        <f ca="1"/>
        <v>Other Specialised hospitals (Other than mental health hospitals)</v>
      </c>
      <c r="N12" s="61" t="str">
        <f ca="1"/>
        <v>1.3.1</v>
      </c>
      <c r="O12" s="61" t="str">
        <f ca="1"/>
        <v>General outpatient curative care</v>
      </c>
      <c r="P12" s="61" t="str">
        <f ca="1"/>
        <v>13</v>
      </c>
      <c r="Q12" s="61" t="str">
        <f ca="1"/>
        <v>General population</v>
      </c>
      <c r="R12" s="61" t="str">
        <f ca="1"/>
        <v>nec</v>
      </c>
      <c r="S12" s="61" t="str">
        <f ca="1"/>
        <v>Other and unspecified age (n.e.c.)</v>
      </c>
      <c r="T12" s="61" t="str">
        <f ca="1"/>
        <v>nec</v>
      </c>
      <c r="U12" s="61" t="str">
        <f ca="1"/>
        <v>Other and unspecified gender (n.e.c.)</v>
      </c>
      <c r="V12" s="61"/>
      <c r="W12" s="132">
        <v>1</v>
      </c>
      <c r="X12" t="b">
        <f t="shared" si="0"/>
        <v>1</v>
      </c>
      <c r="Y12" t="b">
        <v>0</v>
      </c>
    </row>
    <row r="13" spans="1:25" x14ac:dyDescent="0.4">
      <c r="A13" s="2">
        <v>16</v>
      </c>
      <c r="B13" s="2">
        <v>200102897</v>
      </c>
      <c r="C13" s="3" t="s">
        <v>1185</v>
      </c>
      <c r="D13" s="2">
        <v>3</v>
      </c>
      <c r="E13" s="3" t="s">
        <v>1160</v>
      </c>
      <c r="F13" s="2">
        <v>10</v>
      </c>
      <c r="G13" s="3" t="s">
        <v>1179</v>
      </c>
      <c r="H13" s="3" t="s">
        <v>1186</v>
      </c>
      <c r="I13" s="115" t="s">
        <v>1109</v>
      </c>
      <c r="J13" s="115"/>
      <c r="K13" s="121" t="str">
        <f ca="1"/>
        <v/>
      </c>
      <c r="L13" s="97" t="str">
        <f ca="1"/>
        <v>3.4.9.nec</v>
      </c>
      <c r="M13" s="98" t="str">
        <f ca="1"/>
        <v>Other All Other ambulatory centres</v>
      </c>
      <c r="N13" s="61" t="str">
        <f ca="1"/>
        <v>1.3.1</v>
      </c>
      <c r="O13" s="61" t="str">
        <f ca="1"/>
        <v>General outpatient curative care</v>
      </c>
      <c r="P13" s="61" t="str">
        <f ca="1"/>
        <v>13</v>
      </c>
      <c r="Q13" s="61" t="str">
        <f ca="1"/>
        <v>General population</v>
      </c>
      <c r="R13" s="61" t="str">
        <f ca="1"/>
        <v>nec</v>
      </c>
      <c r="S13" s="61" t="str">
        <f ca="1"/>
        <v>Other and unspecified age (n.e.c.)</v>
      </c>
      <c r="T13" s="61" t="str">
        <f ca="1"/>
        <v>nec</v>
      </c>
      <c r="U13" s="61" t="str">
        <f ca="1"/>
        <v>Other and unspecified gender (n.e.c.)</v>
      </c>
      <c r="V13" s="61"/>
      <c r="W13" s="132">
        <v>1</v>
      </c>
      <c r="X13" t="b">
        <f t="shared" si="0"/>
        <v>1</v>
      </c>
      <c r="Y13" t="b">
        <v>0</v>
      </c>
    </row>
    <row r="14" spans="1:25" x14ac:dyDescent="0.4">
      <c r="A14" s="2">
        <v>17</v>
      </c>
      <c r="B14" s="2">
        <v>200199702</v>
      </c>
      <c r="C14" s="3" t="s">
        <v>28</v>
      </c>
      <c r="D14" s="2">
        <v>3</v>
      </c>
      <c r="E14" s="3" t="s">
        <v>1160</v>
      </c>
      <c r="F14" s="2">
        <v>15</v>
      </c>
      <c r="G14" s="3" t="s">
        <v>1187</v>
      </c>
      <c r="H14" s="3" t="s">
        <v>1190</v>
      </c>
      <c r="I14" s="115" t="s">
        <v>1041</v>
      </c>
      <c r="J14" s="115"/>
      <c r="K14" s="121" t="str">
        <f ca="1"/>
        <v/>
      </c>
      <c r="L14" s="97" t="str">
        <f ca="1"/>
        <v>3.4.1</v>
      </c>
      <c r="M14" s="98" t="str">
        <f ca="1"/>
        <v>Family planning centres</v>
      </c>
      <c r="N14" s="61" t="str">
        <f ca="1"/>
        <v>1.3.1</v>
      </c>
      <c r="O14" s="61" t="str">
        <f ca="1"/>
        <v>General outpatient curative care</v>
      </c>
      <c r="P14" s="61" t="str">
        <f ca="1"/>
        <v>13</v>
      </c>
      <c r="Q14" s="61" t="str">
        <f ca="1"/>
        <v>General population</v>
      </c>
      <c r="R14" s="61" t="str">
        <f ca="1"/>
        <v>nec</v>
      </c>
      <c r="S14" s="61" t="str">
        <f ca="1"/>
        <v>Other and unspecified age (n.e.c.)</v>
      </c>
      <c r="T14" s="61" t="str">
        <f ca="1"/>
        <v>nec</v>
      </c>
      <c r="U14" s="61" t="str">
        <f ca="1"/>
        <v>Other and unspecified gender (n.e.c.)</v>
      </c>
      <c r="V14" s="61"/>
      <c r="W14" s="132">
        <v>2</v>
      </c>
      <c r="X14" t="b">
        <f t="shared" si="0"/>
        <v>1</v>
      </c>
      <c r="Y14" t="b">
        <v>0</v>
      </c>
    </row>
    <row r="15" spans="1:25" x14ac:dyDescent="0.4">
      <c r="A15" s="2">
        <v>18</v>
      </c>
      <c r="B15" s="2">
        <v>200199702</v>
      </c>
      <c r="C15" s="3" t="s">
        <v>28</v>
      </c>
      <c r="D15" s="2">
        <v>3</v>
      </c>
      <c r="E15" s="3" t="s">
        <v>1160</v>
      </c>
      <c r="F15" s="2">
        <v>11</v>
      </c>
      <c r="G15" s="3" t="s">
        <v>1183</v>
      </c>
      <c r="H15" s="3" t="s">
        <v>1189</v>
      </c>
      <c r="I15" s="115" t="s">
        <v>1041</v>
      </c>
      <c r="J15" s="115"/>
      <c r="K15" s="121" t="str">
        <f ca="1"/>
        <v/>
      </c>
      <c r="L15" s="97" t="str">
        <f ca="1"/>
        <v>3.4.1</v>
      </c>
      <c r="M15" s="98" t="str">
        <f ca="1"/>
        <v>Family planning centres</v>
      </c>
      <c r="N15" s="61" t="str">
        <f ca="1"/>
        <v>1.3.1</v>
      </c>
      <c r="O15" s="61" t="str">
        <f ca="1"/>
        <v>General outpatient curative care</v>
      </c>
      <c r="P15" s="61" t="str">
        <f ca="1"/>
        <v>13</v>
      </c>
      <c r="Q15" s="61" t="str">
        <f ca="1"/>
        <v>General population</v>
      </c>
      <c r="R15" s="61" t="str">
        <f ca="1"/>
        <v>nec</v>
      </c>
      <c r="S15" s="61" t="str">
        <f ca="1"/>
        <v>Other and unspecified age (n.e.c.)</v>
      </c>
      <c r="T15" s="61" t="str">
        <f ca="1"/>
        <v>nec</v>
      </c>
      <c r="U15" s="61" t="str">
        <f ca="1"/>
        <v>Other and unspecified gender (n.e.c.)</v>
      </c>
      <c r="V15" s="61"/>
      <c r="W15" s="132">
        <v>2</v>
      </c>
      <c r="X15" t="b">
        <f t="shared" si="0"/>
        <v>1</v>
      </c>
      <c r="Y15" t="b">
        <v>0</v>
      </c>
    </row>
    <row r="16" spans="1:25" x14ac:dyDescent="0.4">
      <c r="A16" s="2">
        <v>19</v>
      </c>
      <c r="B16" s="2">
        <v>200209103</v>
      </c>
      <c r="C16" s="3" t="s">
        <v>1191</v>
      </c>
      <c r="D16" s="2">
        <v>3</v>
      </c>
      <c r="E16" s="3" t="s">
        <v>1160</v>
      </c>
      <c r="F16" s="2">
        <v>10</v>
      </c>
      <c r="G16" s="3" t="s">
        <v>1179</v>
      </c>
      <c r="H16" s="3" t="s">
        <v>1192</v>
      </c>
      <c r="I16" s="115" t="s">
        <v>1054</v>
      </c>
      <c r="J16" s="115"/>
      <c r="K16" s="121" t="str">
        <f ca="1"/>
        <v/>
      </c>
      <c r="L16" s="97" t="str">
        <f ca="1"/>
        <v>1.1</v>
      </c>
      <c r="M16" s="98" t="str">
        <f ca="1"/>
        <v>General hospitals</v>
      </c>
      <c r="N16" s="61" t="str">
        <f ca="1"/>
        <v>1.3.1</v>
      </c>
      <c r="O16" s="61" t="str">
        <f ca="1"/>
        <v>General outpatient curative care</v>
      </c>
      <c r="P16" s="61" t="str">
        <f ca="1"/>
        <v>13</v>
      </c>
      <c r="Q16" s="61" t="str">
        <f ca="1"/>
        <v>General population</v>
      </c>
      <c r="R16" s="61" t="str">
        <f ca="1"/>
        <v>nec</v>
      </c>
      <c r="S16" s="61" t="str">
        <f ca="1"/>
        <v>Other and unspecified age (n.e.c.)</v>
      </c>
      <c r="T16" s="61" t="str">
        <f ca="1"/>
        <v>nec</v>
      </c>
      <c r="U16" s="61" t="str">
        <f ca="1"/>
        <v>Other and unspecified gender (n.e.c.)</v>
      </c>
      <c r="V16" s="61"/>
      <c r="W16" s="132">
        <v>1</v>
      </c>
      <c r="X16" t="b">
        <f t="shared" si="0"/>
        <v>1</v>
      </c>
      <c r="Y16" t="b">
        <v>0</v>
      </c>
    </row>
    <row r="17" spans="1:25" x14ac:dyDescent="0.4">
      <c r="A17" s="2">
        <v>20</v>
      </c>
      <c r="B17" s="2">
        <v>200209844</v>
      </c>
      <c r="C17" s="3" t="s">
        <v>30</v>
      </c>
      <c r="D17" s="2">
        <v>3</v>
      </c>
      <c r="E17" s="3" t="s">
        <v>1160</v>
      </c>
      <c r="F17" s="2">
        <v>10</v>
      </c>
      <c r="G17" s="3" t="s">
        <v>1179</v>
      </c>
      <c r="H17" s="3" t="s">
        <v>1193</v>
      </c>
      <c r="I17" s="115" t="s">
        <v>1089</v>
      </c>
      <c r="J17" s="115"/>
      <c r="K17" s="121" t="str">
        <f ca="1"/>
        <v/>
      </c>
      <c r="L17" s="97" t="str">
        <f ca="1"/>
        <v>3.4.9.1</v>
      </c>
      <c r="M17" s="98" t="str">
        <f ca="1"/>
        <v>General ambulatories</v>
      </c>
      <c r="N17" s="61" t="str">
        <f ca="1"/>
        <v>1.3.1</v>
      </c>
      <c r="O17" s="61" t="str">
        <f ca="1"/>
        <v>General outpatient curative care</v>
      </c>
      <c r="P17" s="61" t="str">
        <f ca="1"/>
        <v>13</v>
      </c>
      <c r="Q17" s="61" t="str">
        <f ca="1"/>
        <v>General population</v>
      </c>
      <c r="R17" s="61" t="str">
        <f ca="1"/>
        <v>nec</v>
      </c>
      <c r="S17" s="61" t="str">
        <f ca="1"/>
        <v>Other and unspecified age (n.e.c.)</v>
      </c>
      <c r="T17" s="61" t="str">
        <f ca="1"/>
        <v>nec</v>
      </c>
      <c r="U17" s="61" t="str">
        <f ca="1"/>
        <v>Other and unspecified gender (n.e.c.)</v>
      </c>
      <c r="V17" s="61"/>
      <c r="W17" s="132">
        <v>1</v>
      </c>
      <c r="X17" t="b">
        <f t="shared" si="0"/>
        <v>1</v>
      </c>
      <c r="Y17" t="b">
        <v>0</v>
      </c>
    </row>
    <row r="18" spans="1:25" x14ac:dyDescent="0.4">
      <c r="A18" s="2">
        <v>21</v>
      </c>
      <c r="B18" s="2">
        <v>200218772</v>
      </c>
      <c r="C18" s="3" t="s">
        <v>1194</v>
      </c>
      <c r="D18" s="2">
        <v>3</v>
      </c>
      <c r="E18" s="3" t="s">
        <v>1160</v>
      </c>
      <c r="F18" s="2">
        <v>10</v>
      </c>
      <c r="G18" s="3" t="s">
        <v>1179</v>
      </c>
      <c r="H18" s="3" t="s">
        <v>1195</v>
      </c>
      <c r="I18" s="115" t="s">
        <v>1089</v>
      </c>
      <c r="J18" s="115"/>
      <c r="K18" s="121" t="str">
        <f ca="1"/>
        <v/>
      </c>
      <c r="L18" s="97" t="str">
        <f ca="1"/>
        <v>3.4.9.1</v>
      </c>
      <c r="M18" s="98" t="str">
        <f ca="1"/>
        <v>General ambulatories</v>
      </c>
      <c r="N18" s="61" t="str">
        <f ca="1"/>
        <v>1.3.1</v>
      </c>
      <c r="O18" s="61" t="str">
        <f ca="1"/>
        <v>General outpatient curative care</v>
      </c>
      <c r="P18" s="61" t="str">
        <f ca="1"/>
        <v>13</v>
      </c>
      <c r="Q18" s="61" t="str">
        <f ca="1"/>
        <v>General population</v>
      </c>
      <c r="R18" s="61" t="str">
        <f ca="1"/>
        <v>nec</v>
      </c>
      <c r="S18" s="61" t="str">
        <f ca="1"/>
        <v>Other and unspecified age (n.e.c.)</v>
      </c>
      <c r="T18" s="61" t="str">
        <f ca="1"/>
        <v>nec</v>
      </c>
      <c r="U18" s="61" t="str">
        <f ca="1"/>
        <v>Other and unspecified gender (n.e.c.)</v>
      </c>
      <c r="V18" s="61"/>
      <c r="W18" s="132">
        <v>1</v>
      </c>
      <c r="X18" t="b">
        <f t="shared" si="0"/>
        <v>1</v>
      </c>
      <c r="Y18" t="b">
        <v>0</v>
      </c>
    </row>
    <row r="19" spans="1:25" x14ac:dyDescent="0.4">
      <c r="A19" s="2">
        <v>22</v>
      </c>
      <c r="B19" s="2">
        <v>200254090</v>
      </c>
      <c r="C19" s="3" t="s">
        <v>34</v>
      </c>
      <c r="D19" s="2">
        <v>3</v>
      </c>
      <c r="E19" s="3" t="s">
        <v>1160</v>
      </c>
      <c r="F19" s="2">
        <v>16</v>
      </c>
      <c r="G19" s="3" t="s">
        <v>1166</v>
      </c>
      <c r="H19" s="3" t="s">
        <v>1199</v>
      </c>
      <c r="I19" s="115" t="s">
        <v>1101</v>
      </c>
      <c r="J19" s="115"/>
      <c r="K19" s="121" t="str">
        <f ca="1"/>
        <v/>
      </c>
      <c r="L19" s="97" t="str">
        <f ca="1"/>
        <v>3.4.9.1</v>
      </c>
      <c r="M19" s="98" t="str">
        <f ca="1"/>
        <v>General ambulatories</v>
      </c>
      <c r="N19" s="61" t="str">
        <f ca="1"/>
        <v>1.3.1</v>
      </c>
      <c r="O19" s="61" t="str">
        <f ca="1"/>
        <v>General outpatient curative care</v>
      </c>
      <c r="P19" s="61" t="str">
        <f ca="1"/>
        <v>13</v>
      </c>
      <c r="Q19" s="61" t="str">
        <f ca="1"/>
        <v>General population</v>
      </c>
      <c r="R19" s="61" t="str">
        <f ca="1"/>
        <v>nec</v>
      </c>
      <c r="S19" s="61" t="str">
        <f ca="1"/>
        <v>Other and unspecified age (n.e.c.)</v>
      </c>
      <c r="T19" s="61" t="str">
        <f ca="1"/>
        <v>nec</v>
      </c>
      <c r="U19" s="61" t="str">
        <f ca="1"/>
        <v>Other and unspecified gender (n.e.c.)</v>
      </c>
      <c r="V19" s="61"/>
      <c r="W19" s="132">
        <v>1</v>
      </c>
      <c r="X19" t="b">
        <f t="shared" si="0"/>
        <v>1</v>
      </c>
      <c r="Y19" t="b">
        <v>0</v>
      </c>
    </row>
    <row r="20" spans="1:25" x14ac:dyDescent="0.4">
      <c r="A20" s="2">
        <v>23</v>
      </c>
      <c r="B20" s="2">
        <v>201943424</v>
      </c>
      <c r="C20" s="3" t="s">
        <v>1200</v>
      </c>
      <c r="D20" s="2">
        <v>3</v>
      </c>
      <c r="E20" s="3" t="s">
        <v>1160</v>
      </c>
      <c r="F20" s="2">
        <v>11</v>
      </c>
      <c r="G20" s="3" t="s">
        <v>1183</v>
      </c>
      <c r="H20" s="3" t="s">
        <v>1201</v>
      </c>
      <c r="I20" s="115" t="s">
        <v>1101</v>
      </c>
      <c r="J20" s="115"/>
      <c r="K20" s="121" t="str">
        <f ca="1"/>
        <v/>
      </c>
      <c r="L20" s="97" t="str">
        <f ca="1"/>
        <v>3.4.9.1</v>
      </c>
      <c r="M20" s="98" t="str">
        <f ca="1"/>
        <v>General ambulatories</v>
      </c>
      <c r="N20" s="61" t="str">
        <f ca="1"/>
        <v>1.3.1</v>
      </c>
      <c r="O20" s="61" t="str">
        <f ca="1"/>
        <v>General outpatient curative care</v>
      </c>
      <c r="P20" s="61" t="str">
        <f ca="1"/>
        <v>13</v>
      </c>
      <c r="Q20" s="61" t="str">
        <f ca="1"/>
        <v>General population</v>
      </c>
      <c r="R20" s="61" t="str">
        <f ca="1"/>
        <v>nec</v>
      </c>
      <c r="S20" s="61" t="str">
        <f ca="1"/>
        <v>Other and unspecified age (n.e.c.)</v>
      </c>
      <c r="T20" s="61" t="str">
        <f ca="1"/>
        <v>nec</v>
      </c>
      <c r="U20" s="61" t="str">
        <f ca="1"/>
        <v>Other and unspecified gender (n.e.c.)</v>
      </c>
      <c r="V20" s="61"/>
      <c r="W20" s="132">
        <v>1</v>
      </c>
      <c r="X20" t="b">
        <f t="shared" si="0"/>
        <v>1</v>
      </c>
      <c r="Y20" t="b">
        <v>0</v>
      </c>
    </row>
    <row r="21" spans="1:25" x14ac:dyDescent="0.4">
      <c r="A21" s="2">
        <v>24</v>
      </c>
      <c r="B21" s="2">
        <v>201945182</v>
      </c>
      <c r="C21" s="3" t="s">
        <v>1203</v>
      </c>
      <c r="D21" s="2">
        <v>3</v>
      </c>
      <c r="E21" s="3" t="s">
        <v>1160</v>
      </c>
      <c r="F21" s="2">
        <v>16</v>
      </c>
      <c r="G21" s="3" t="s">
        <v>1166</v>
      </c>
      <c r="H21" s="3" t="s">
        <v>1204</v>
      </c>
      <c r="I21" s="115" t="s">
        <v>1109</v>
      </c>
      <c r="J21" s="115"/>
      <c r="K21" s="121" t="str">
        <f ca="1"/>
        <v/>
      </c>
      <c r="L21" s="97" t="str">
        <f ca="1"/>
        <v>3.4.9.nec</v>
      </c>
      <c r="M21" s="98" t="str">
        <f ca="1"/>
        <v>Other All Other ambulatory centres</v>
      </c>
      <c r="N21" s="61" t="str">
        <f ca="1"/>
        <v>1.3.1</v>
      </c>
      <c r="O21" s="61" t="str">
        <f ca="1"/>
        <v>General outpatient curative care</v>
      </c>
      <c r="P21" s="61" t="str">
        <f ca="1"/>
        <v>13</v>
      </c>
      <c r="Q21" s="61" t="str">
        <f ca="1"/>
        <v>General population</v>
      </c>
      <c r="R21" s="61" t="str">
        <f ca="1"/>
        <v>nec</v>
      </c>
      <c r="S21" s="61" t="str">
        <f ca="1"/>
        <v>Other and unspecified age (n.e.c.)</v>
      </c>
      <c r="T21" s="61" t="str">
        <f ca="1"/>
        <v>nec</v>
      </c>
      <c r="U21" s="61" t="str">
        <f ca="1"/>
        <v>Other and unspecified gender (n.e.c.)</v>
      </c>
      <c r="V21" s="61"/>
      <c r="W21" s="132">
        <v>1</v>
      </c>
      <c r="X21" t="b">
        <f t="shared" si="0"/>
        <v>1</v>
      </c>
      <c r="Y21" t="b">
        <v>0</v>
      </c>
    </row>
    <row r="22" spans="1:25" x14ac:dyDescent="0.4">
      <c r="A22" s="2">
        <v>25</v>
      </c>
      <c r="B22" s="2">
        <v>201945271</v>
      </c>
      <c r="C22" s="3" t="s">
        <v>38</v>
      </c>
      <c r="D22" s="2">
        <v>3</v>
      </c>
      <c r="E22" s="3" t="s">
        <v>1160</v>
      </c>
      <c r="F22" s="2">
        <v>11</v>
      </c>
      <c r="G22" s="3" t="s">
        <v>1183</v>
      </c>
      <c r="H22" s="3" t="s">
        <v>1205</v>
      </c>
      <c r="I22" s="115" t="s">
        <v>1118</v>
      </c>
      <c r="J22" s="115"/>
      <c r="K22" s="121" t="str">
        <f ca="1"/>
        <v/>
      </c>
      <c r="L22" s="97" t="str">
        <f ca="1"/>
        <v>1.3.1</v>
      </c>
      <c r="M22" s="98" t="str">
        <f ca="1"/>
        <v>Maternal House</v>
      </c>
      <c r="N22" s="61" t="str">
        <f ca="1"/>
        <v>1.3.1</v>
      </c>
      <c r="O22" s="61" t="str">
        <f ca="1"/>
        <v>General outpatient curative care</v>
      </c>
      <c r="P22" s="61" t="str">
        <f ca="1"/>
        <v>13</v>
      </c>
      <c r="Q22" s="61" t="str">
        <f ca="1"/>
        <v>General population</v>
      </c>
      <c r="R22" s="61" t="str">
        <f ca="1"/>
        <v>nec</v>
      </c>
      <c r="S22" s="61" t="str">
        <f ca="1"/>
        <v>Other and unspecified age (n.e.c.)</v>
      </c>
      <c r="T22" s="61" t="str">
        <f ca="1"/>
        <v>nec</v>
      </c>
      <c r="U22" s="61" t="str">
        <f ca="1"/>
        <v>Other and unspecified gender (n.e.c.)</v>
      </c>
      <c r="V22" s="61"/>
      <c r="W22" s="132">
        <v>1</v>
      </c>
      <c r="X22" t="b">
        <f t="shared" si="0"/>
        <v>1</v>
      </c>
      <c r="Y22" t="b">
        <v>0</v>
      </c>
    </row>
    <row r="23" spans="1:25" x14ac:dyDescent="0.4">
      <c r="A23" s="2">
        <v>26</v>
      </c>
      <c r="B23" s="2">
        <v>201947368</v>
      </c>
      <c r="C23" s="3" t="s">
        <v>44</v>
      </c>
      <c r="D23" s="2">
        <v>3</v>
      </c>
      <c r="E23" s="3" t="s">
        <v>1160</v>
      </c>
      <c r="F23" s="2">
        <v>11</v>
      </c>
      <c r="G23" s="3" t="s">
        <v>1183</v>
      </c>
      <c r="H23" s="3" t="s">
        <v>1208</v>
      </c>
      <c r="I23" s="115" t="s">
        <v>1099</v>
      </c>
      <c r="J23" s="115"/>
      <c r="K23" s="121" t="str">
        <f ca="1"/>
        <v/>
      </c>
      <c r="L23" s="97" t="str">
        <f ca="1"/>
        <v>3.4.9.1</v>
      </c>
      <c r="M23" s="98" t="str">
        <f ca="1"/>
        <v>General ambulatories</v>
      </c>
      <c r="N23" s="61" t="str">
        <f ca="1"/>
        <v>1.3.1</v>
      </c>
      <c r="O23" s="61" t="str">
        <f ca="1"/>
        <v>General outpatient curative care</v>
      </c>
      <c r="P23" s="61" t="str">
        <f ca="1"/>
        <v>13</v>
      </c>
      <c r="Q23" s="61" t="str">
        <f ca="1"/>
        <v>General population</v>
      </c>
      <c r="R23" s="61" t="str">
        <f ca="1"/>
        <v>nec</v>
      </c>
      <c r="S23" s="61" t="str">
        <f ca="1"/>
        <v>Other and unspecified age (n.e.c.)</v>
      </c>
      <c r="T23" s="61" t="str">
        <f ca="1"/>
        <v>nec</v>
      </c>
      <c r="U23" s="61" t="str">
        <f ca="1"/>
        <v>Other and unspecified gender (n.e.c.)</v>
      </c>
      <c r="V23" s="61"/>
      <c r="W23" s="132">
        <v>1</v>
      </c>
      <c r="X23" t="b">
        <f t="shared" si="0"/>
        <v>1</v>
      </c>
      <c r="Y23" t="b">
        <v>0</v>
      </c>
    </row>
    <row r="24" spans="1:25" x14ac:dyDescent="0.4">
      <c r="A24" s="2">
        <v>27</v>
      </c>
      <c r="B24" s="2">
        <v>201948642</v>
      </c>
      <c r="C24" s="3" t="s">
        <v>1209</v>
      </c>
      <c r="D24" s="2">
        <v>3</v>
      </c>
      <c r="E24" s="3" t="s">
        <v>1160</v>
      </c>
      <c r="F24" s="2">
        <v>11</v>
      </c>
      <c r="G24" s="3" t="s">
        <v>1183</v>
      </c>
      <c r="H24" s="3" t="s">
        <v>1210</v>
      </c>
      <c r="I24" s="115" t="s">
        <v>1101</v>
      </c>
      <c r="J24" s="115"/>
      <c r="K24" s="121" t="str">
        <f ca="1"/>
        <v/>
      </c>
      <c r="L24" s="97" t="str">
        <f ca="1"/>
        <v>3.4.9.1</v>
      </c>
      <c r="M24" s="98" t="str">
        <f ca="1"/>
        <v>General ambulatories</v>
      </c>
      <c r="N24" s="61" t="str">
        <f ca="1"/>
        <v>1.3.1</v>
      </c>
      <c r="O24" s="61" t="str">
        <f ca="1"/>
        <v>General outpatient curative care</v>
      </c>
      <c r="P24" s="61" t="str">
        <f ca="1"/>
        <v>13</v>
      </c>
      <c r="Q24" s="61" t="str">
        <f ca="1"/>
        <v>General population</v>
      </c>
      <c r="R24" s="61" t="str">
        <f ca="1"/>
        <v>nec</v>
      </c>
      <c r="S24" s="61" t="str">
        <f ca="1"/>
        <v>Other and unspecified age (n.e.c.)</v>
      </c>
      <c r="T24" s="61" t="str">
        <f ca="1"/>
        <v>nec</v>
      </c>
      <c r="U24" s="61" t="str">
        <f ca="1"/>
        <v>Other and unspecified gender (n.e.c.)</v>
      </c>
      <c r="V24" s="61"/>
      <c r="W24" s="132">
        <v>1</v>
      </c>
      <c r="X24" t="b">
        <f t="shared" si="0"/>
        <v>1</v>
      </c>
      <c r="Y24" t="b">
        <v>0</v>
      </c>
    </row>
    <row r="25" spans="1:25" x14ac:dyDescent="0.4">
      <c r="A25" s="2">
        <v>28</v>
      </c>
      <c r="B25" s="2">
        <v>201949302</v>
      </c>
      <c r="C25" s="3" t="s">
        <v>1211</v>
      </c>
      <c r="D25" s="2">
        <v>3</v>
      </c>
      <c r="E25" s="3" t="s">
        <v>1160</v>
      </c>
      <c r="F25" s="2">
        <v>11</v>
      </c>
      <c r="G25" s="3" t="s">
        <v>1183</v>
      </c>
      <c r="H25" s="3" t="s">
        <v>1212</v>
      </c>
      <c r="I25" s="115" t="s">
        <v>1041</v>
      </c>
      <c r="J25" s="115"/>
      <c r="K25" s="121" t="str">
        <f ca="1"/>
        <v/>
      </c>
      <c r="L25" s="97" t="str">
        <f ca="1"/>
        <v>3.4.1</v>
      </c>
      <c r="M25" s="98" t="str">
        <f ca="1"/>
        <v>Family planning centres</v>
      </c>
      <c r="N25" s="61" t="str">
        <f ca="1"/>
        <v>1.3.1</v>
      </c>
      <c r="O25" s="61" t="str">
        <f ca="1"/>
        <v>General outpatient curative care</v>
      </c>
      <c r="P25" s="61" t="str">
        <f ca="1"/>
        <v>13</v>
      </c>
      <c r="Q25" s="61" t="str">
        <f ca="1"/>
        <v>General population</v>
      </c>
      <c r="R25" s="61" t="str">
        <f ca="1"/>
        <v>nec</v>
      </c>
      <c r="S25" s="61" t="str">
        <f ca="1"/>
        <v>Other and unspecified age (n.e.c.)</v>
      </c>
      <c r="T25" s="61" t="str">
        <f ca="1"/>
        <v>nec</v>
      </c>
      <c r="U25" s="61" t="str">
        <f ca="1"/>
        <v>Other and unspecified gender (n.e.c.)</v>
      </c>
      <c r="V25" s="61"/>
      <c r="W25" s="132">
        <v>1</v>
      </c>
      <c r="X25" t="b">
        <f t="shared" si="0"/>
        <v>1</v>
      </c>
      <c r="Y25" t="b">
        <v>0</v>
      </c>
    </row>
    <row r="26" spans="1:25" x14ac:dyDescent="0.4">
      <c r="A26" s="2">
        <v>29</v>
      </c>
      <c r="B26" s="2">
        <v>201949776</v>
      </c>
      <c r="C26" s="3" t="s">
        <v>1213</v>
      </c>
      <c r="D26" s="2">
        <v>3</v>
      </c>
      <c r="E26" s="3" t="s">
        <v>1160</v>
      </c>
      <c r="F26" s="2">
        <v>11</v>
      </c>
      <c r="G26" s="3" t="s">
        <v>1183</v>
      </c>
      <c r="H26" s="3" t="s">
        <v>1214</v>
      </c>
      <c r="I26" s="115" t="s">
        <v>1054</v>
      </c>
      <c r="J26" s="115"/>
      <c r="K26" s="121" t="str">
        <f ca="1"/>
        <v/>
      </c>
      <c r="L26" s="97" t="str">
        <f ca="1"/>
        <v>1.1</v>
      </c>
      <c r="M26" s="98" t="str">
        <f ca="1"/>
        <v>General hospitals</v>
      </c>
      <c r="N26" s="61" t="str">
        <f ca="1"/>
        <v>1.3.1</v>
      </c>
      <c r="O26" s="61" t="str">
        <f ca="1"/>
        <v>General outpatient curative care</v>
      </c>
      <c r="P26" s="61" t="str">
        <f ca="1"/>
        <v>13</v>
      </c>
      <c r="Q26" s="61" t="str">
        <f ca="1"/>
        <v>General population</v>
      </c>
      <c r="R26" s="61" t="str">
        <f ca="1"/>
        <v>nec</v>
      </c>
      <c r="S26" s="61" t="str">
        <f ca="1"/>
        <v>Other and unspecified age (n.e.c.)</v>
      </c>
      <c r="T26" s="61" t="str">
        <f ca="1"/>
        <v>nec</v>
      </c>
      <c r="U26" s="61" t="str">
        <f ca="1"/>
        <v>Other and unspecified gender (n.e.c.)</v>
      </c>
      <c r="V26" s="61"/>
      <c r="W26" s="132">
        <v>1</v>
      </c>
      <c r="X26" t="b">
        <f t="shared" si="0"/>
        <v>1</v>
      </c>
      <c r="Y26" t="b">
        <v>0</v>
      </c>
    </row>
    <row r="27" spans="1:25" x14ac:dyDescent="0.4">
      <c r="A27" s="2">
        <v>30</v>
      </c>
      <c r="B27" s="2">
        <v>201990694</v>
      </c>
      <c r="C27" s="3" t="s">
        <v>48</v>
      </c>
      <c r="D27" s="2">
        <v>3</v>
      </c>
      <c r="E27" s="3" t="s">
        <v>1160</v>
      </c>
      <c r="F27" s="2">
        <v>11</v>
      </c>
      <c r="G27" s="3" t="s">
        <v>1183</v>
      </c>
      <c r="H27" s="3" t="s">
        <v>1217</v>
      </c>
      <c r="I27" s="115" t="s">
        <v>1054</v>
      </c>
      <c r="J27" s="115"/>
      <c r="K27" s="121" t="str">
        <f ca="1"/>
        <v/>
      </c>
      <c r="L27" s="97" t="str">
        <f ca="1"/>
        <v>1.1</v>
      </c>
      <c r="M27" s="98" t="str">
        <f ca="1"/>
        <v>General hospitals</v>
      </c>
      <c r="N27" s="61" t="str">
        <f ca="1"/>
        <v>1.3.1</v>
      </c>
      <c r="O27" s="61" t="str">
        <f ca="1"/>
        <v>General outpatient curative care</v>
      </c>
      <c r="P27" s="61" t="str">
        <f ca="1"/>
        <v>13</v>
      </c>
      <c r="Q27" s="61" t="str">
        <f ca="1"/>
        <v>General population</v>
      </c>
      <c r="R27" s="61" t="str">
        <f ca="1"/>
        <v>nec</v>
      </c>
      <c r="S27" s="61" t="str">
        <f ca="1"/>
        <v>Other and unspecified age (n.e.c.)</v>
      </c>
      <c r="T27" s="61" t="str">
        <f ca="1"/>
        <v>nec</v>
      </c>
      <c r="U27" s="61" t="str">
        <f ca="1"/>
        <v>Other and unspecified gender (n.e.c.)</v>
      </c>
      <c r="V27" s="61"/>
      <c r="W27" s="132">
        <v>1</v>
      </c>
      <c r="X27" t="b">
        <f t="shared" si="0"/>
        <v>1</v>
      </c>
      <c r="Y27" t="b">
        <v>0</v>
      </c>
    </row>
    <row r="28" spans="1:25" x14ac:dyDescent="0.4">
      <c r="A28" s="2">
        <v>31</v>
      </c>
      <c r="B28" s="2">
        <v>202050895</v>
      </c>
      <c r="C28" s="3" t="s">
        <v>1219</v>
      </c>
      <c r="D28" s="2">
        <v>3</v>
      </c>
      <c r="E28" s="3" t="s">
        <v>1160</v>
      </c>
      <c r="F28" s="2">
        <v>11</v>
      </c>
      <c r="G28" s="3" t="s">
        <v>1183</v>
      </c>
      <c r="H28" s="3" t="s">
        <v>1220</v>
      </c>
      <c r="I28" s="115" t="s">
        <v>1109</v>
      </c>
      <c r="J28" s="115"/>
      <c r="K28" s="121" t="str">
        <f ca="1"/>
        <v/>
      </c>
      <c r="L28" s="97" t="str">
        <f ca="1"/>
        <v>3.4.9.nec</v>
      </c>
      <c r="M28" s="98" t="str">
        <f ca="1"/>
        <v>Other All Other ambulatory centres</v>
      </c>
      <c r="N28" s="61" t="str">
        <f ca="1"/>
        <v>1.3.1</v>
      </c>
      <c r="O28" s="61" t="str">
        <f ca="1"/>
        <v>General outpatient curative care</v>
      </c>
      <c r="P28" s="61" t="str">
        <f ca="1"/>
        <v>13</v>
      </c>
      <c r="Q28" s="61" t="str">
        <f ca="1"/>
        <v>General population</v>
      </c>
      <c r="R28" s="61" t="str">
        <f ca="1"/>
        <v>nec</v>
      </c>
      <c r="S28" s="61" t="str">
        <f ca="1"/>
        <v>Other and unspecified age (n.e.c.)</v>
      </c>
      <c r="T28" s="61" t="str">
        <f ca="1"/>
        <v>nec</v>
      </c>
      <c r="U28" s="61" t="str">
        <f ca="1"/>
        <v>Other and unspecified gender (n.e.c.)</v>
      </c>
      <c r="V28" s="61"/>
      <c r="W28" s="132">
        <v>1</v>
      </c>
      <c r="X28" t="b">
        <f t="shared" si="0"/>
        <v>1</v>
      </c>
      <c r="Y28" t="b">
        <v>0</v>
      </c>
    </row>
    <row r="29" spans="1:25" x14ac:dyDescent="0.4">
      <c r="A29" s="2">
        <v>32</v>
      </c>
      <c r="B29" s="2">
        <v>202051670</v>
      </c>
      <c r="C29" s="3" t="s">
        <v>52</v>
      </c>
      <c r="D29" s="2">
        <v>3</v>
      </c>
      <c r="E29" s="3" t="s">
        <v>1160</v>
      </c>
      <c r="F29" s="2">
        <v>11</v>
      </c>
      <c r="G29" s="3" t="s">
        <v>1183</v>
      </c>
      <c r="H29" s="3" t="s">
        <v>1221</v>
      </c>
      <c r="I29" s="115" t="s">
        <v>1106</v>
      </c>
      <c r="J29" s="115"/>
      <c r="K29" s="121" t="str">
        <f ca="1"/>
        <v/>
      </c>
      <c r="L29" s="97" t="str">
        <f ca="1"/>
        <v>3.4.2</v>
      </c>
      <c r="M29" s="98" t="str">
        <f ca="1"/>
        <v>Ambulatory mental health and substance abuse centres</v>
      </c>
      <c r="N29" s="61" t="str">
        <f ca="1"/>
        <v>1.3.1</v>
      </c>
      <c r="O29" s="61" t="str">
        <f ca="1"/>
        <v>General outpatient curative care</v>
      </c>
      <c r="P29" s="61" t="str">
        <f ca="1"/>
        <v>13</v>
      </c>
      <c r="Q29" s="61" t="str">
        <f ca="1"/>
        <v>General population</v>
      </c>
      <c r="R29" s="61" t="str">
        <f ca="1"/>
        <v>nec</v>
      </c>
      <c r="S29" s="61" t="str">
        <f ca="1"/>
        <v>Other and unspecified age (n.e.c.)</v>
      </c>
      <c r="T29" s="61" t="str">
        <f ca="1"/>
        <v>nec</v>
      </c>
      <c r="U29" s="61" t="str">
        <f ca="1"/>
        <v>Other and unspecified gender (n.e.c.)</v>
      </c>
      <c r="V29" s="61"/>
      <c r="W29" s="132">
        <v>1</v>
      </c>
      <c r="X29" t="b">
        <f t="shared" si="0"/>
        <v>1</v>
      </c>
      <c r="Y29" t="b">
        <v>0</v>
      </c>
    </row>
    <row r="30" spans="1:25" x14ac:dyDescent="0.4">
      <c r="A30" s="2">
        <v>33</v>
      </c>
      <c r="B30" s="2">
        <v>202065647</v>
      </c>
      <c r="C30" s="3" t="s">
        <v>1227</v>
      </c>
      <c r="D30" s="2">
        <v>3</v>
      </c>
      <c r="E30" s="3" t="s">
        <v>1160</v>
      </c>
      <c r="F30" s="2">
        <v>11</v>
      </c>
      <c r="G30" s="3" t="s">
        <v>1183</v>
      </c>
      <c r="H30" s="3" t="s">
        <v>1214</v>
      </c>
      <c r="I30" s="115" t="s">
        <v>1109</v>
      </c>
      <c r="J30" s="115"/>
      <c r="K30" s="121" t="str">
        <f ca="1"/>
        <v/>
      </c>
      <c r="L30" s="97" t="str">
        <f ca="1"/>
        <v>3.4.9.nec</v>
      </c>
      <c r="M30" s="98" t="str">
        <f ca="1"/>
        <v>Other All Other ambulatory centres</v>
      </c>
      <c r="N30" s="61" t="str">
        <f ca="1"/>
        <v>1.3.1</v>
      </c>
      <c r="O30" s="61" t="str">
        <f ca="1"/>
        <v>General outpatient curative care</v>
      </c>
      <c r="P30" s="61" t="str">
        <f ca="1"/>
        <v>13</v>
      </c>
      <c r="Q30" s="61" t="str">
        <f ca="1"/>
        <v>General population</v>
      </c>
      <c r="R30" s="61" t="str">
        <f ca="1"/>
        <v>nec</v>
      </c>
      <c r="S30" s="61" t="str">
        <f ca="1"/>
        <v>Other and unspecified age (n.e.c.)</v>
      </c>
      <c r="T30" s="61" t="str">
        <f ca="1"/>
        <v>nec</v>
      </c>
      <c r="U30" s="61" t="str">
        <f ca="1"/>
        <v>Other and unspecified gender (n.e.c.)</v>
      </c>
      <c r="V30" s="61"/>
      <c r="W30" s="132">
        <v>1</v>
      </c>
      <c r="X30" t="b">
        <f t="shared" si="0"/>
        <v>1</v>
      </c>
      <c r="Y30" t="b">
        <v>0</v>
      </c>
    </row>
    <row r="31" spans="1:25" x14ac:dyDescent="0.4">
      <c r="A31" s="2">
        <v>34</v>
      </c>
      <c r="B31" s="2">
        <v>202172139</v>
      </c>
      <c r="C31" s="3" t="s">
        <v>62</v>
      </c>
      <c r="D31" s="2">
        <v>3</v>
      </c>
      <c r="E31" s="3" t="s">
        <v>1160</v>
      </c>
      <c r="F31" s="2">
        <v>19</v>
      </c>
      <c r="G31" s="3" t="s">
        <v>1228</v>
      </c>
      <c r="H31" s="3" t="s">
        <v>1229</v>
      </c>
      <c r="I31" s="115" t="s">
        <v>1121</v>
      </c>
      <c r="J31" s="115"/>
      <c r="K31" s="121" t="str">
        <f ca="1"/>
        <v/>
      </c>
      <c r="L31" s="97" t="str">
        <f ca="1"/>
        <v>1.3.2</v>
      </c>
      <c r="M31" s="98" t="str">
        <f ca="1"/>
        <v>TB-Pulmonary Hospital</v>
      </c>
      <c r="N31" s="61" t="str">
        <f ca="1"/>
        <v>1.3.1</v>
      </c>
      <c r="O31" s="61" t="str">
        <f ca="1"/>
        <v>General outpatient curative care</v>
      </c>
      <c r="P31" s="61" t="str">
        <f ca="1"/>
        <v>13</v>
      </c>
      <c r="Q31" s="61" t="str">
        <f ca="1"/>
        <v>General population</v>
      </c>
      <c r="R31" s="61" t="str">
        <f ca="1"/>
        <v>nec</v>
      </c>
      <c r="S31" s="61" t="str">
        <f ca="1"/>
        <v>Other and unspecified age (n.e.c.)</v>
      </c>
      <c r="T31" s="61" t="str">
        <f ca="1"/>
        <v>nec</v>
      </c>
      <c r="U31" s="61" t="str">
        <f ca="1"/>
        <v>Other and unspecified gender (n.e.c.)</v>
      </c>
      <c r="V31" s="61"/>
      <c r="W31" s="132">
        <v>1</v>
      </c>
      <c r="X31" t="b">
        <f t="shared" si="0"/>
        <v>1</v>
      </c>
      <c r="Y31" t="b">
        <v>0</v>
      </c>
    </row>
    <row r="32" spans="1:25" x14ac:dyDescent="0.4">
      <c r="A32" s="2">
        <v>35</v>
      </c>
      <c r="B32" s="2">
        <v>202173593</v>
      </c>
      <c r="C32" s="3" t="s">
        <v>1230</v>
      </c>
      <c r="D32" s="2">
        <v>3</v>
      </c>
      <c r="E32" s="3" t="s">
        <v>1160</v>
      </c>
      <c r="F32" s="2">
        <v>19</v>
      </c>
      <c r="G32" s="3" t="s">
        <v>1228</v>
      </c>
      <c r="H32" s="3" t="s">
        <v>1231</v>
      </c>
      <c r="I32" s="115" t="s">
        <v>1109</v>
      </c>
      <c r="J32" s="115"/>
      <c r="K32" s="121" t="str">
        <f ca="1"/>
        <v/>
      </c>
      <c r="L32" s="97" t="str">
        <f ca="1"/>
        <v>3.4.9.nec</v>
      </c>
      <c r="M32" s="98" t="str">
        <f ca="1"/>
        <v>Other All Other ambulatory centres</v>
      </c>
      <c r="N32" s="61" t="str">
        <f ca="1"/>
        <v>1.3.1</v>
      </c>
      <c r="O32" s="61" t="str">
        <f ca="1"/>
        <v>General outpatient curative care</v>
      </c>
      <c r="P32" s="61" t="str">
        <f ca="1"/>
        <v>13</v>
      </c>
      <c r="Q32" s="61" t="str">
        <f ca="1"/>
        <v>General population</v>
      </c>
      <c r="R32" s="61" t="str">
        <f ca="1"/>
        <v>nec</v>
      </c>
      <c r="S32" s="61" t="str">
        <f ca="1"/>
        <v>Other and unspecified age (n.e.c.)</v>
      </c>
      <c r="T32" s="61" t="str">
        <f ca="1"/>
        <v>nec</v>
      </c>
      <c r="U32" s="61" t="str">
        <f ca="1"/>
        <v>Other and unspecified gender (n.e.c.)</v>
      </c>
      <c r="V32" s="61"/>
      <c r="W32" s="132">
        <v>1</v>
      </c>
      <c r="X32" t="b">
        <f t="shared" si="0"/>
        <v>1</v>
      </c>
      <c r="Y32" t="b">
        <v>0</v>
      </c>
    </row>
    <row r="33" spans="1:25" x14ac:dyDescent="0.4">
      <c r="A33" s="2">
        <v>36</v>
      </c>
      <c r="B33" s="2">
        <v>202180362</v>
      </c>
      <c r="C33" s="3" t="s">
        <v>1232</v>
      </c>
      <c r="D33" s="2">
        <v>3</v>
      </c>
      <c r="E33" s="3" t="s">
        <v>1160</v>
      </c>
      <c r="F33" s="2">
        <v>19</v>
      </c>
      <c r="G33" s="3" t="s">
        <v>1228</v>
      </c>
      <c r="H33" s="3" t="s">
        <v>1233</v>
      </c>
      <c r="I33" s="115" t="s">
        <v>1103</v>
      </c>
      <c r="J33" s="115"/>
      <c r="K33" s="121" t="str">
        <f ca="1"/>
        <v/>
      </c>
      <c r="L33" s="97" t="str">
        <f ca="1"/>
        <v>3.4.3</v>
      </c>
      <c r="M33" s="98" t="str">
        <f ca="1"/>
        <v>Free-standing ambulatory surgery centres</v>
      </c>
      <c r="N33" s="61" t="str">
        <f ca="1"/>
        <v>1.3.1</v>
      </c>
      <c r="O33" s="61" t="str">
        <f ca="1"/>
        <v>General outpatient curative care</v>
      </c>
      <c r="P33" s="61" t="str">
        <f ca="1"/>
        <v>13</v>
      </c>
      <c r="Q33" s="61" t="str">
        <f ca="1"/>
        <v>General population</v>
      </c>
      <c r="R33" s="61" t="str">
        <f ca="1"/>
        <v>nec</v>
      </c>
      <c r="S33" s="61" t="str">
        <f ca="1"/>
        <v>Other and unspecified age (n.e.c.)</v>
      </c>
      <c r="T33" s="61" t="str">
        <f ca="1"/>
        <v>nec</v>
      </c>
      <c r="U33" s="61" t="str">
        <f ca="1"/>
        <v>Other and unspecified gender (n.e.c.)</v>
      </c>
      <c r="V33" s="61"/>
      <c r="W33" s="132">
        <v>1</v>
      </c>
      <c r="X33" t="b">
        <f t="shared" si="0"/>
        <v>1</v>
      </c>
      <c r="Y33" t="b">
        <v>0</v>
      </c>
    </row>
    <row r="34" spans="1:25" x14ac:dyDescent="0.4">
      <c r="A34" s="2">
        <v>37</v>
      </c>
      <c r="B34" s="2">
        <v>202193544</v>
      </c>
      <c r="C34" s="3" t="s">
        <v>64</v>
      </c>
      <c r="D34" s="2">
        <v>3</v>
      </c>
      <c r="E34" s="3" t="s">
        <v>1160</v>
      </c>
      <c r="F34" s="2">
        <v>11</v>
      </c>
      <c r="G34" s="3" t="s">
        <v>1183</v>
      </c>
      <c r="H34" s="3" t="s">
        <v>1234</v>
      </c>
      <c r="I34" s="115" t="s">
        <v>1054</v>
      </c>
      <c r="J34" s="115"/>
      <c r="K34" s="121" t="str">
        <f ca="1"/>
        <v/>
      </c>
      <c r="L34" s="97" t="str">
        <f ca="1"/>
        <v>1.1</v>
      </c>
      <c r="M34" s="98" t="str">
        <f ca="1"/>
        <v>General hospitals</v>
      </c>
      <c r="N34" s="61" t="str">
        <f ca="1"/>
        <v>1.3.1</v>
      </c>
      <c r="O34" s="61" t="str">
        <f ca="1"/>
        <v>General outpatient curative care</v>
      </c>
      <c r="P34" s="61" t="str">
        <f ca="1"/>
        <v>13</v>
      </c>
      <c r="Q34" s="61" t="str">
        <f ca="1"/>
        <v>General population</v>
      </c>
      <c r="R34" s="61" t="str">
        <f ca="1"/>
        <v>nec</v>
      </c>
      <c r="S34" s="61" t="str">
        <f ca="1"/>
        <v>Other and unspecified age (n.e.c.)</v>
      </c>
      <c r="T34" s="61" t="str">
        <f ca="1"/>
        <v>nec</v>
      </c>
      <c r="U34" s="61" t="str">
        <f ca="1"/>
        <v>Other and unspecified gender (n.e.c.)</v>
      </c>
      <c r="V34" s="61"/>
      <c r="W34" s="132">
        <v>1</v>
      </c>
      <c r="X34" t="b">
        <f t="shared" si="0"/>
        <v>1</v>
      </c>
      <c r="Y34" t="b">
        <v>0</v>
      </c>
    </row>
    <row r="35" spans="1:25" x14ac:dyDescent="0.4">
      <c r="A35" s="2">
        <v>38</v>
      </c>
      <c r="B35" s="2">
        <v>202207450</v>
      </c>
      <c r="C35" s="3" t="s">
        <v>68</v>
      </c>
      <c r="D35" s="2">
        <v>3</v>
      </c>
      <c r="E35" s="3" t="s">
        <v>1160</v>
      </c>
      <c r="F35" s="2">
        <v>11</v>
      </c>
      <c r="G35" s="3" t="s">
        <v>1183</v>
      </c>
      <c r="H35" s="3" t="s">
        <v>1236</v>
      </c>
      <c r="I35" s="115" t="s">
        <v>1109</v>
      </c>
      <c r="J35" s="115"/>
      <c r="K35" s="121" t="str">
        <f ca="1"/>
        <v/>
      </c>
      <c r="L35" s="97" t="str">
        <f ca="1"/>
        <v>3.4.9.nec</v>
      </c>
      <c r="M35" s="98" t="str">
        <f ca="1"/>
        <v>Other All Other ambulatory centres</v>
      </c>
      <c r="N35" s="61" t="str">
        <f ca="1"/>
        <v>1.3.1</v>
      </c>
      <c r="O35" s="61" t="str">
        <f ca="1"/>
        <v>General outpatient curative care</v>
      </c>
      <c r="P35" s="61" t="str">
        <f ca="1"/>
        <v>13</v>
      </c>
      <c r="Q35" s="61" t="str">
        <f ca="1"/>
        <v>General population</v>
      </c>
      <c r="R35" s="61" t="str">
        <f ca="1"/>
        <v>nec</v>
      </c>
      <c r="S35" s="61" t="str">
        <f ca="1"/>
        <v>Other and unspecified age (n.e.c.)</v>
      </c>
      <c r="T35" s="61" t="str">
        <f ca="1"/>
        <v>nec</v>
      </c>
      <c r="U35" s="61" t="str">
        <f ca="1"/>
        <v>Other and unspecified gender (n.e.c.)</v>
      </c>
      <c r="V35" s="61"/>
      <c r="W35" s="132">
        <v>1</v>
      </c>
      <c r="X35" t="b">
        <f t="shared" si="0"/>
        <v>1</v>
      </c>
      <c r="Y35" t="b">
        <v>0</v>
      </c>
    </row>
    <row r="36" spans="1:25" x14ac:dyDescent="0.4">
      <c r="A36" s="2">
        <v>39</v>
      </c>
      <c r="B36" s="2">
        <v>202289184</v>
      </c>
      <c r="C36" s="3" t="s">
        <v>1240</v>
      </c>
      <c r="D36" s="2">
        <v>3</v>
      </c>
      <c r="E36" s="3" t="s">
        <v>1160</v>
      </c>
      <c r="F36" s="2">
        <v>19</v>
      </c>
      <c r="G36" s="3" t="s">
        <v>1228</v>
      </c>
      <c r="H36" s="3" t="s">
        <v>1241</v>
      </c>
      <c r="I36" s="115" t="s">
        <v>1041</v>
      </c>
      <c r="J36" s="115"/>
      <c r="K36" s="121" t="str">
        <f ca="1"/>
        <v/>
      </c>
      <c r="L36" s="97" t="str">
        <f ca="1"/>
        <v>3.4.1</v>
      </c>
      <c r="M36" s="98" t="str">
        <f ca="1"/>
        <v>Family planning centres</v>
      </c>
      <c r="N36" s="61" t="str">
        <f ca="1"/>
        <v>1.3.1</v>
      </c>
      <c r="O36" s="61" t="str">
        <f ca="1"/>
        <v>General outpatient curative care</v>
      </c>
      <c r="P36" s="61" t="str">
        <f ca="1"/>
        <v>13</v>
      </c>
      <c r="Q36" s="61" t="str">
        <f ca="1"/>
        <v>General population</v>
      </c>
      <c r="R36" s="61" t="str">
        <f ca="1"/>
        <v>nec</v>
      </c>
      <c r="S36" s="61" t="str">
        <f ca="1"/>
        <v>Other and unspecified age (n.e.c.)</v>
      </c>
      <c r="T36" s="61" t="str">
        <f ca="1"/>
        <v>nec</v>
      </c>
      <c r="U36" s="61" t="str">
        <f ca="1"/>
        <v>Other and unspecified gender (n.e.c.)</v>
      </c>
      <c r="V36" s="61"/>
      <c r="W36" s="132">
        <v>1</v>
      </c>
      <c r="X36" t="b">
        <f t="shared" si="0"/>
        <v>1</v>
      </c>
      <c r="Y36" t="b">
        <v>0</v>
      </c>
    </row>
    <row r="37" spans="1:25" x14ac:dyDescent="0.4">
      <c r="A37" s="2">
        <v>40</v>
      </c>
      <c r="B37" s="2">
        <v>202353755</v>
      </c>
      <c r="C37" s="3" t="s">
        <v>1242</v>
      </c>
      <c r="D37" s="2">
        <v>3</v>
      </c>
      <c r="E37" s="3" t="s">
        <v>1160</v>
      </c>
      <c r="F37" s="2">
        <v>11</v>
      </c>
      <c r="G37" s="3" t="s">
        <v>1183</v>
      </c>
      <c r="H37" s="3" t="s">
        <v>1243</v>
      </c>
      <c r="I37" s="115" t="s">
        <v>1054</v>
      </c>
      <c r="J37" s="115"/>
      <c r="K37" s="121" t="str">
        <f ca="1"/>
        <v/>
      </c>
      <c r="L37" s="97" t="str">
        <f ca="1"/>
        <v>1.1</v>
      </c>
      <c r="M37" s="98" t="str">
        <f ca="1"/>
        <v>General hospitals</v>
      </c>
      <c r="N37" s="61" t="str">
        <f ca="1"/>
        <v>1.3.1</v>
      </c>
      <c r="O37" s="61" t="str">
        <f ca="1"/>
        <v>General outpatient curative care</v>
      </c>
      <c r="P37" s="61" t="str">
        <f ca="1"/>
        <v>13</v>
      </c>
      <c r="Q37" s="61" t="str">
        <f ca="1"/>
        <v>General population</v>
      </c>
      <c r="R37" s="61" t="str">
        <f ca="1"/>
        <v>nec</v>
      </c>
      <c r="S37" s="61" t="str">
        <f ca="1"/>
        <v>Other and unspecified age (n.e.c.)</v>
      </c>
      <c r="T37" s="61" t="str">
        <f ca="1"/>
        <v>nec</v>
      </c>
      <c r="U37" s="61" t="str">
        <f ca="1"/>
        <v>Other and unspecified gender (n.e.c.)</v>
      </c>
      <c r="V37" s="61"/>
      <c r="W37" s="132">
        <v>1</v>
      </c>
      <c r="X37" t="b">
        <f t="shared" si="0"/>
        <v>1</v>
      </c>
      <c r="Y37" t="b">
        <v>0</v>
      </c>
    </row>
    <row r="38" spans="1:25" x14ac:dyDescent="0.4">
      <c r="A38" s="2">
        <v>41</v>
      </c>
      <c r="B38" s="2">
        <v>202373779</v>
      </c>
      <c r="C38" s="3" t="s">
        <v>1244</v>
      </c>
      <c r="D38" s="2">
        <v>3</v>
      </c>
      <c r="E38" s="3" t="s">
        <v>1160</v>
      </c>
      <c r="F38" s="2">
        <v>19</v>
      </c>
      <c r="G38" s="3" t="s">
        <v>1228</v>
      </c>
      <c r="H38" s="3" t="s">
        <v>1245</v>
      </c>
      <c r="I38" s="115" t="s">
        <v>1041</v>
      </c>
      <c r="J38" s="115"/>
      <c r="K38" s="121" t="str">
        <f ca="1"/>
        <v/>
      </c>
      <c r="L38" s="97" t="str">
        <f ca="1"/>
        <v>3.4.1</v>
      </c>
      <c r="M38" s="98" t="str">
        <f ca="1"/>
        <v>Family planning centres</v>
      </c>
      <c r="N38" s="61" t="str">
        <f ca="1"/>
        <v>1.3.1</v>
      </c>
      <c r="O38" s="61" t="str">
        <f ca="1"/>
        <v>General outpatient curative care</v>
      </c>
      <c r="P38" s="61" t="str">
        <f ca="1"/>
        <v>13</v>
      </c>
      <c r="Q38" s="61" t="str">
        <f ca="1"/>
        <v>General population</v>
      </c>
      <c r="R38" s="61" t="str">
        <f ca="1"/>
        <v>nec</v>
      </c>
      <c r="S38" s="61" t="str">
        <f ca="1"/>
        <v>Other and unspecified age (n.e.c.)</v>
      </c>
      <c r="T38" s="61" t="str">
        <f ca="1"/>
        <v>nec</v>
      </c>
      <c r="U38" s="61" t="str">
        <f ca="1"/>
        <v>Other and unspecified gender (n.e.c.)</v>
      </c>
      <c r="V38" s="61"/>
      <c r="W38" s="132">
        <v>1</v>
      </c>
      <c r="X38" t="b">
        <f t="shared" si="0"/>
        <v>1</v>
      </c>
      <c r="Y38" t="b">
        <v>0</v>
      </c>
    </row>
    <row r="39" spans="1:25" x14ac:dyDescent="0.4">
      <c r="A39" s="2">
        <v>42</v>
      </c>
      <c r="B39" s="2">
        <v>202377178</v>
      </c>
      <c r="C39" s="3" t="s">
        <v>76</v>
      </c>
      <c r="D39" s="2">
        <v>3</v>
      </c>
      <c r="E39" s="3" t="s">
        <v>1160</v>
      </c>
      <c r="F39" s="2">
        <v>17</v>
      </c>
      <c r="G39" s="3" t="s">
        <v>1246</v>
      </c>
      <c r="H39" s="3" t="s">
        <v>1247</v>
      </c>
      <c r="I39" s="115" t="s">
        <v>1054</v>
      </c>
      <c r="J39" s="115"/>
      <c r="K39" s="121" t="str">
        <f ca="1"/>
        <v/>
      </c>
      <c r="L39" s="97" t="str">
        <f ca="1"/>
        <v>1.1</v>
      </c>
      <c r="M39" s="98" t="str">
        <f ca="1"/>
        <v>General hospitals</v>
      </c>
      <c r="N39" s="61" t="str">
        <f ca="1"/>
        <v>1.3.1</v>
      </c>
      <c r="O39" s="61" t="str">
        <f ca="1"/>
        <v>General outpatient curative care</v>
      </c>
      <c r="P39" s="61" t="str">
        <f ca="1"/>
        <v>13</v>
      </c>
      <c r="Q39" s="61" t="str">
        <f ca="1"/>
        <v>General population</v>
      </c>
      <c r="R39" s="61" t="str">
        <f ca="1"/>
        <v>nec</v>
      </c>
      <c r="S39" s="61" t="str">
        <f ca="1"/>
        <v>Other and unspecified age (n.e.c.)</v>
      </c>
      <c r="T39" s="61" t="str">
        <f ca="1"/>
        <v>nec</v>
      </c>
      <c r="U39" s="61" t="str">
        <f ca="1"/>
        <v>Other and unspecified gender (n.e.c.)</v>
      </c>
      <c r="V39" s="61"/>
      <c r="W39" s="132">
        <v>1</v>
      </c>
      <c r="X39" t="b">
        <f t="shared" si="0"/>
        <v>1</v>
      </c>
      <c r="Y39" t="b">
        <v>0</v>
      </c>
    </row>
    <row r="40" spans="1:25" x14ac:dyDescent="0.4">
      <c r="A40" s="2">
        <v>43</v>
      </c>
      <c r="B40" s="2">
        <v>202388754</v>
      </c>
      <c r="C40" s="3" t="s">
        <v>1248</v>
      </c>
      <c r="D40" s="2">
        <v>3</v>
      </c>
      <c r="E40" s="3" t="s">
        <v>1160</v>
      </c>
      <c r="F40" s="2">
        <v>13</v>
      </c>
      <c r="G40" s="3" t="s">
        <v>1163</v>
      </c>
      <c r="H40" s="3" t="s">
        <v>1249</v>
      </c>
      <c r="I40" s="115" t="s">
        <v>1109</v>
      </c>
      <c r="J40" s="115"/>
      <c r="K40" s="121" t="str">
        <f ca="1"/>
        <v/>
      </c>
      <c r="L40" s="97" t="str">
        <f ca="1"/>
        <v>3.4.9.nec</v>
      </c>
      <c r="M40" s="98" t="str">
        <f ca="1"/>
        <v>Other All Other ambulatory centres</v>
      </c>
      <c r="N40" s="61" t="str">
        <f ca="1"/>
        <v>1.3.1</v>
      </c>
      <c r="O40" s="61" t="str">
        <f ca="1"/>
        <v>General outpatient curative care</v>
      </c>
      <c r="P40" s="61" t="str">
        <f ca="1"/>
        <v>13</v>
      </c>
      <c r="Q40" s="61" t="str">
        <f ca="1"/>
        <v>General population</v>
      </c>
      <c r="R40" s="61" t="str">
        <f ca="1"/>
        <v>nec</v>
      </c>
      <c r="S40" s="61" t="str">
        <f ca="1"/>
        <v>Other and unspecified age (n.e.c.)</v>
      </c>
      <c r="T40" s="61" t="str">
        <f ca="1"/>
        <v>nec</v>
      </c>
      <c r="U40" s="61" t="str">
        <f ca="1"/>
        <v>Other and unspecified gender (n.e.c.)</v>
      </c>
      <c r="V40" s="61"/>
      <c r="W40" s="132">
        <v>1</v>
      </c>
      <c r="X40" t="b">
        <f t="shared" si="0"/>
        <v>1</v>
      </c>
      <c r="Y40" t="b">
        <v>0</v>
      </c>
    </row>
    <row r="41" spans="1:25" x14ac:dyDescent="0.4">
      <c r="A41" s="2">
        <v>44</v>
      </c>
      <c r="B41" s="2">
        <v>202442981</v>
      </c>
      <c r="C41" s="3" t="s">
        <v>83</v>
      </c>
      <c r="D41" s="2">
        <v>3</v>
      </c>
      <c r="E41" s="3" t="s">
        <v>1160</v>
      </c>
      <c r="F41" s="2">
        <v>11</v>
      </c>
      <c r="G41" s="3" t="s">
        <v>1183</v>
      </c>
      <c r="H41" s="3" t="s">
        <v>1255</v>
      </c>
      <c r="I41" s="115" t="s">
        <v>1050</v>
      </c>
      <c r="J41" s="115"/>
      <c r="K41" s="121" t="str">
        <f ca="1"/>
        <v/>
      </c>
      <c r="L41" s="97" t="str">
        <f ca="1"/>
        <v>1.3.nec</v>
      </c>
      <c r="M41" s="98" t="str">
        <f ca="1"/>
        <v>Other Specialised hospitals (Other than mental health hospitals)</v>
      </c>
      <c r="N41" s="61" t="str">
        <f ca="1"/>
        <v>1.3.1</v>
      </c>
      <c r="O41" s="61" t="str">
        <f ca="1"/>
        <v>General outpatient curative care</v>
      </c>
      <c r="P41" s="61" t="str">
        <f ca="1"/>
        <v>13</v>
      </c>
      <c r="Q41" s="61" t="str">
        <f ca="1"/>
        <v>General population</v>
      </c>
      <c r="R41" s="61" t="str">
        <f ca="1"/>
        <v>nec</v>
      </c>
      <c r="S41" s="61" t="str">
        <f ca="1"/>
        <v>Other and unspecified age (n.e.c.)</v>
      </c>
      <c r="T41" s="61" t="str">
        <f ca="1"/>
        <v>nec</v>
      </c>
      <c r="U41" s="61" t="str">
        <f ca="1"/>
        <v>Other and unspecified gender (n.e.c.)</v>
      </c>
      <c r="V41" s="61"/>
      <c r="W41" s="132">
        <v>1</v>
      </c>
      <c r="X41" t="b">
        <f t="shared" si="0"/>
        <v>1</v>
      </c>
      <c r="Y41" t="b">
        <v>0</v>
      </c>
    </row>
    <row r="42" spans="1:25" x14ac:dyDescent="0.4">
      <c r="A42" s="2">
        <v>45</v>
      </c>
      <c r="B42" s="2">
        <v>202449519</v>
      </c>
      <c r="C42" s="3" t="s">
        <v>1256</v>
      </c>
      <c r="D42" s="2">
        <v>3</v>
      </c>
      <c r="E42" s="3" t="s">
        <v>1160</v>
      </c>
      <c r="F42" s="2">
        <v>11</v>
      </c>
      <c r="G42" s="3" t="s">
        <v>1183</v>
      </c>
      <c r="H42" s="3" t="s">
        <v>1257</v>
      </c>
      <c r="I42" s="115" t="s">
        <v>1106</v>
      </c>
      <c r="J42" s="115"/>
      <c r="K42" s="121" t="str">
        <f ca="1"/>
        <v/>
      </c>
      <c r="L42" s="97" t="str">
        <f ca="1"/>
        <v>3.4.2</v>
      </c>
      <c r="M42" s="98" t="str">
        <f ca="1"/>
        <v>Ambulatory mental health and substance abuse centres</v>
      </c>
      <c r="N42" s="61" t="str">
        <f ca="1"/>
        <v>1.3.1</v>
      </c>
      <c r="O42" s="61" t="str">
        <f ca="1"/>
        <v>General outpatient curative care</v>
      </c>
      <c r="P42" s="61" t="str">
        <f ca="1"/>
        <v>13</v>
      </c>
      <c r="Q42" s="61" t="str">
        <f ca="1"/>
        <v>General population</v>
      </c>
      <c r="R42" s="61" t="str">
        <f ca="1"/>
        <v>nec</v>
      </c>
      <c r="S42" s="61" t="str">
        <f ca="1"/>
        <v>Other and unspecified age (n.e.c.)</v>
      </c>
      <c r="T42" s="61" t="str">
        <f ca="1"/>
        <v>nec</v>
      </c>
      <c r="U42" s="61" t="str">
        <f ca="1"/>
        <v>Other and unspecified gender (n.e.c.)</v>
      </c>
      <c r="V42" s="61"/>
      <c r="W42" s="132">
        <v>1</v>
      </c>
      <c r="X42" t="b">
        <f t="shared" si="0"/>
        <v>1</v>
      </c>
      <c r="Y42" t="b">
        <v>0</v>
      </c>
    </row>
    <row r="43" spans="1:25" x14ac:dyDescent="0.4">
      <c r="A43" s="2">
        <v>46</v>
      </c>
      <c r="B43" s="2">
        <v>202450052</v>
      </c>
      <c r="C43" s="3" t="s">
        <v>85</v>
      </c>
      <c r="D43" s="2">
        <v>8</v>
      </c>
      <c r="E43" s="3" t="s">
        <v>1258</v>
      </c>
      <c r="F43" s="2">
        <v>53</v>
      </c>
      <c r="G43" s="3" t="s">
        <v>1259</v>
      </c>
      <c r="H43" s="3" t="s">
        <v>1260</v>
      </c>
      <c r="I43" s="115" t="s">
        <v>1109</v>
      </c>
      <c r="J43" s="115"/>
      <c r="K43" s="121" t="str">
        <f ca="1"/>
        <v/>
      </c>
      <c r="L43" s="97" t="str">
        <f ca="1"/>
        <v>3.4.9.nec</v>
      </c>
      <c r="M43" s="98" t="str">
        <f ca="1"/>
        <v>Other All Other ambulatory centres</v>
      </c>
      <c r="N43" s="61" t="str">
        <f ca="1"/>
        <v>1.3.1</v>
      </c>
      <c r="O43" s="61" t="str">
        <f ca="1"/>
        <v>General outpatient curative care</v>
      </c>
      <c r="P43" s="61" t="str">
        <f ca="1"/>
        <v>13</v>
      </c>
      <c r="Q43" s="61" t="str">
        <f ca="1"/>
        <v>General population</v>
      </c>
      <c r="R43" s="61" t="str">
        <f ca="1"/>
        <v>nec</v>
      </c>
      <c r="S43" s="61" t="str">
        <f ca="1"/>
        <v>Other and unspecified age (n.e.c.)</v>
      </c>
      <c r="T43" s="61" t="str">
        <f ca="1"/>
        <v>nec</v>
      </c>
      <c r="U43" s="61" t="str">
        <f ca="1"/>
        <v>Other and unspecified gender (n.e.c.)</v>
      </c>
      <c r="V43" s="61"/>
      <c r="W43" s="132">
        <v>1</v>
      </c>
      <c r="X43" t="b">
        <f t="shared" si="0"/>
        <v>1</v>
      </c>
      <c r="Y43" t="b">
        <v>0</v>
      </c>
    </row>
    <row r="44" spans="1:25" x14ac:dyDescent="0.4">
      <c r="A44" s="2">
        <v>47</v>
      </c>
      <c r="B44" s="2">
        <v>202453987</v>
      </c>
      <c r="C44" s="3" t="s">
        <v>87</v>
      </c>
      <c r="D44" s="2">
        <v>3</v>
      </c>
      <c r="E44" s="3" t="s">
        <v>1160</v>
      </c>
      <c r="F44" s="2">
        <v>11</v>
      </c>
      <c r="G44" s="3" t="s">
        <v>1183</v>
      </c>
      <c r="H44" s="3" t="s">
        <v>1261</v>
      </c>
      <c r="I44" s="115" t="s">
        <v>1054</v>
      </c>
      <c r="J44" s="115"/>
      <c r="K44" s="121" t="str">
        <f ca="1"/>
        <v/>
      </c>
      <c r="L44" s="97" t="str">
        <f ca="1"/>
        <v>1.1</v>
      </c>
      <c r="M44" s="98" t="str">
        <f ca="1"/>
        <v>General hospitals</v>
      </c>
      <c r="N44" s="61" t="str">
        <f ca="1"/>
        <v>1.3.1</v>
      </c>
      <c r="O44" s="61" t="str">
        <f ca="1"/>
        <v>General outpatient curative care</v>
      </c>
      <c r="P44" s="61" t="str">
        <f ca="1"/>
        <v>13</v>
      </c>
      <c r="Q44" s="61" t="str">
        <f ca="1"/>
        <v>General population</v>
      </c>
      <c r="R44" s="61" t="str">
        <f ca="1"/>
        <v>nec</v>
      </c>
      <c r="S44" s="61" t="str">
        <f ca="1"/>
        <v>Other and unspecified age (n.e.c.)</v>
      </c>
      <c r="T44" s="61" t="str">
        <f ca="1"/>
        <v>nec</v>
      </c>
      <c r="U44" s="61" t="str">
        <f ca="1"/>
        <v>Other and unspecified gender (n.e.c.)</v>
      </c>
      <c r="V44" s="61"/>
      <c r="W44" s="132">
        <v>1</v>
      </c>
      <c r="X44" t="b">
        <f t="shared" si="0"/>
        <v>1</v>
      </c>
      <c r="Y44" t="b">
        <v>0</v>
      </c>
    </row>
    <row r="45" spans="1:25" x14ac:dyDescent="0.4">
      <c r="A45" s="2">
        <v>48</v>
      </c>
      <c r="B45" s="2">
        <v>202462708</v>
      </c>
      <c r="C45" s="3" t="s">
        <v>91</v>
      </c>
      <c r="D45" s="2">
        <v>3</v>
      </c>
      <c r="E45" s="3" t="s">
        <v>1160</v>
      </c>
      <c r="F45" s="2">
        <v>11</v>
      </c>
      <c r="G45" s="3" t="s">
        <v>1183</v>
      </c>
      <c r="H45" s="3" t="s">
        <v>1263</v>
      </c>
      <c r="I45" s="115" t="s">
        <v>1041</v>
      </c>
      <c r="J45" s="115"/>
      <c r="K45" s="121" t="str">
        <f ca="1"/>
        <v/>
      </c>
      <c r="L45" s="97" t="str">
        <f ca="1"/>
        <v>3.4.1</v>
      </c>
      <c r="M45" s="98" t="str">
        <f ca="1"/>
        <v>Family planning centres</v>
      </c>
      <c r="N45" s="61" t="str">
        <f ca="1"/>
        <v>1.3.1</v>
      </c>
      <c r="O45" s="61" t="str">
        <f ca="1"/>
        <v>General outpatient curative care</v>
      </c>
      <c r="P45" s="61" t="str">
        <f ca="1"/>
        <v>13</v>
      </c>
      <c r="Q45" s="61" t="str">
        <f ca="1"/>
        <v>General population</v>
      </c>
      <c r="R45" s="61" t="str">
        <f ca="1"/>
        <v>nec</v>
      </c>
      <c r="S45" s="61" t="str">
        <f ca="1"/>
        <v>Other and unspecified age (n.e.c.)</v>
      </c>
      <c r="T45" s="61" t="str">
        <f ca="1"/>
        <v>nec</v>
      </c>
      <c r="U45" s="61" t="str">
        <f ca="1"/>
        <v>Other and unspecified gender (n.e.c.)</v>
      </c>
      <c r="V45" s="61"/>
      <c r="W45" s="132">
        <v>1</v>
      </c>
      <c r="X45" t="b">
        <f t="shared" si="0"/>
        <v>1</v>
      </c>
      <c r="Y45" t="b">
        <v>0</v>
      </c>
    </row>
    <row r="46" spans="1:25" x14ac:dyDescent="0.4">
      <c r="A46" s="2">
        <v>49</v>
      </c>
      <c r="B46" s="2">
        <v>202464662</v>
      </c>
      <c r="C46" s="3" t="s">
        <v>1265</v>
      </c>
      <c r="D46" s="2">
        <v>3</v>
      </c>
      <c r="E46" s="3" t="s">
        <v>1160</v>
      </c>
      <c r="F46" s="2">
        <v>11</v>
      </c>
      <c r="G46" s="3" t="s">
        <v>1183</v>
      </c>
      <c r="H46" s="3" t="s">
        <v>1214</v>
      </c>
      <c r="I46" s="115" t="s">
        <v>1109</v>
      </c>
      <c r="J46" s="115"/>
      <c r="K46" s="121" t="str">
        <f ca="1"/>
        <v/>
      </c>
      <c r="L46" s="97" t="str">
        <f ca="1"/>
        <v>3.4.9.nec</v>
      </c>
      <c r="M46" s="98" t="str">
        <f ca="1"/>
        <v>Other All Other ambulatory centres</v>
      </c>
      <c r="N46" s="61" t="str">
        <f ca="1"/>
        <v>1.3.1</v>
      </c>
      <c r="O46" s="61" t="str">
        <f ca="1"/>
        <v>General outpatient curative care</v>
      </c>
      <c r="P46" s="61" t="str">
        <f ca="1"/>
        <v>13</v>
      </c>
      <c r="Q46" s="61" t="str">
        <f ca="1"/>
        <v>General population</v>
      </c>
      <c r="R46" s="61" t="str">
        <f ca="1"/>
        <v>nec</v>
      </c>
      <c r="S46" s="61" t="str">
        <f ca="1"/>
        <v>Other and unspecified age (n.e.c.)</v>
      </c>
      <c r="T46" s="61" t="str">
        <f ca="1"/>
        <v>nec</v>
      </c>
      <c r="U46" s="61" t="str">
        <f ca="1"/>
        <v>Other and unspecified gender (n.e.c.)</v>
      </c>
      <c r="V46" s="61"/>
      <c r="W46" s="132">
        <v>1</v>
      </c>
      <c r="X46" t="b">
        <f t="shared" si="0"/>
        <v>1</v>
      </c>
      <c r="Y46" t="b">
        <v>0</v>
      </c>
    </row>
    <row r="47" spans="1:25" x14ac:dyDescent="0.4">
      <c r="A47" s="2">
        <v>50</v>
      </c>
      <c r="B47" s="2">
        <v>202887322</v>
      </c>
      <c r="C47" s="3" t="s">
        <v>1267</v>
      </c>
      <c r="D47" s="2">
        <v>3</v>
      </c>
      <c r="E47" s="3" t="s">
        <v>1160</v>
      </c>
      <c r="F47" s="2">
        <v>19</v>
      </c>
      <c r="G47" s="3" t="s">
        <v>1228</v>
      </c>
      <c r="H47" s="3" t="s">
        <v>1268</v>
      </c>
      <c r="I47" s="115" t="s">
        <v>1099</v>
      </c>
      <c r="J47" s="115"/>
      <c r="K47" s="121" t="str">
        <f ca="1"/>
        <v/>
      </c>
      <c r="L47" s="97" t="str">
        <f ca="1"/>
        <v>3.4.9.1</v>
      </c>
      <c r="M47" s="98" t="str">
        <f ca="1"/>
        <v>General ambulatories</v>
      </c>
      <c r="N47" s="61" t="str">
        <f ca="1"/>
        <v>1.3.1</v>
      </c>
      <c r="O47" s="61" t="str">
        <f ca="1"/>
        <v>General outpatient curative care</v>
      </c>
      <c r="P47" s="61" t="str">
        <f ca="1"/>
        <v>13</v>
      </c>
      <c r="Q47" s="61" t="str">
        <f ca="1"/>
        <v>General population</v>
      </c>
      <c r="R47" s="61" t="str">
        <f ca="1"/>
        <v>nec</v>
      </c>
      <c r="S47" s="61" t="str">
        <f ca="1"/>
        <v>Other and unspecified age (n.e.c.)</v>
      </c>
      <c r="T47" s="61" t="str">
        <f ca="1"/>
        <v>nec</v>
      </c>
      <c r="U47" s="61" t="str">
        <f ca="1"/>
        <v>Other and unspecified gender (n.e.c.)</v>
      </c>
      <c r="V47" s="61"/>
      <c r="W47" s="132">
        <v>1</v>
      </c>
      <c r="X47" t="b">
        <f t="shared" si="0"/>
        <v>1</v>
      </c>
      <c r="Y47" t="b">
        <v>0</v>
      </c>
    </row>
    <row r="48" spans="1:25" x14ac:dyDescent="0.4">
      <c r="A48" s="2">
        <v>51</v>
      </c>
      <c r="B48" s="2">
        <v>202905945</v>
      </c>
      <c r="C48" s="3" t="s">
        <v>99</v>
      </c>
      <c r="D48" s="2">
        <v>3</v>
      </c>
      <c r="E48" s="3" t="s">
        <v>1160</v>
      </c>
      <c r="F48" s="2">
        <v>19</v>
      </c>
      <c r="G48" s="3" t="s">
        <v>1228</v>
      </c>
      <c r="H48" s="3" t="s">
        <v>1270</v>
      </c>
      <c r="I48" s="115" t="s">
        <v>1089</v>
      </c>
      <c r="J48" s="115"/>
      <c r="K48" s="121" t="str">
        <f ca="1"/>
        <v/>
      </c>
      <c r="L48" s="97" t="str">
        <f ca="1"/>
        <v>3.4.9.1</v>
      </c>
      <c r="M48" s="98" t="str">
        <f ca="1"/>
        <v>General ambulatories</v>
      </c>
      <c r="N48" s="61" t="str">
        <f ca="1"/>
        <v>1.3.1</v>
      </c>
      <c r="O48" s="61" t="str">
        <f ca="1"/>
        <v>General outpatient curative care</v>
      </c>
      <c r="P48" s="61" t="str">
        <f ca="1"/>
        <v>13</v>
      </c>
      <c r="Q48" s="61" t="str">
        <f ca="1"/>
        <v>General population</v>
      </c>
      <c r="R48" s="61" t="str">
        <f ca="1"/>
        <v>nec</v>
      </c>
      <c r="S48" s="61" t="str">
        <f ca="1"/>
        <v>Other and unspecified age (n.e.c.)</v>
      </c>
      <c r="T48" s="61" t="str">
        <f ca="1"/>
        <v>nec</v>
      </c>
      <c r="U48" s="61" t="str">
        <f ca="1"/>
        <v>Other and unspecified gender (n.e.c.)</v>
      </c>
      <c r="V48" s="61"/>
      <c r="W48" s="132">
        <v>1</v>
      </c>
      <c r="X48" t="b">
        <f t="shared" si="0"/>
        <v>1</v>
      </c>
      <c r="Y48" t="b">
        <v>0</v>
      </c>
    </row>
    <row r="49" spans="1:25" x14ac:dyDescent="0.4">
      <c r="A49" s="2">
        <v>52</v>
      </c>
      <c r="B49" s="2">
        <v>202907970</v>
      </c>
      <c r="C49" s="3" t="s">
        <v>1271</v>
      </c>
      <c r="D49" s="2">
        <v>3</v>
      </c>
      <c r="E49" s="3" t="s">
        <v>1160</v>
      </c>
      <c r="F49" s="2">
        <v>19</v>
      </c>
      <c r="G49" s="3" t="s">
        <v>1228</v>
      </c>
      <c r="H49" s="3" t="s">
        <v>1272</v>
      </c>
      <c r="I49" s="115" t="s">
        <v>1050</v>
      </c>
      <c r="J49" s="115"/>
      <c r="K49" s="121" t="str">
        <f ca="1"/>
        <v/>
      </c>
      <c r="L49" s="97" t="str">
        <f ca="1"/>
        <v>1.3.nec</v>
      </c>
      <c r="M49" s="98" t="str">
        <f ca="1"/>
        <v>Other Specialised hospitals (Other than mental health hospitals)</v>
      </c>
      <c r="N49" s="61" t="str">
        <f ca="1"/>
        <v>1.3.1</v>
      </c>
      <c r="O49" s="61" t="str">
        <f ca="1"/>
        <v>General outpatient curative care</v>
      </c>
      <c r="P49" s="61" t="str">
        <f ca="1"/>
        <v>13</v>
      </c>
      <c r="Q49" s="61" t="str">
        <f ca="1"/>
        <v>General population</v>
      </c>
      <c r="R49" s="61" t="str">
        <f ca="1"/>
        <v>nec</v>
      </c>
      <c r="S49" s="61" t="str">
        <f ca="1"/>
        <v>Other and unspecified age (n.e.c.)</v>
      </c>
      <c r="T49" s="61" t="str">
        <f ca="1"/>
        <v>nec</v>
      </c>
      <c r="U49" s="61" t="str">
        <f ca="1"/>
        <v>Other and unspecified gender (n.e.c.)</v>
      </c>
      <c r="V49" s="61"/>
      <c r="W49" s="132">
        <v>1</v>
      </c>
      <c r="X49" t="b">
        <f t="shared" si="0"/>
        <v>1</v>
      </c>
      <c r="Y49" t="b">
        <v>0</v>
      </c>
    </row>
    <row r="50" spans="1:25" x14ac:dyDescent="0.4">
      <c r="A50" s="2">
        <v>53</v>
      </c>
      <c r="B50" s="2">
        <v>202940372</v>
      </c>
      <c r="C50" s="3" t="s">
        <v>101</v>
      </c>
      <c r="D50" s="2">
        <v>3</v>
      </c>
      <c r="E50" s="3" t="s">
        <v>1160</v>
      </c>
      <c r="F50" s="2">
        <v>19</v>
      </c>
      <c r="G50" s="3" t="s">
        <v>1228</v>
      </c>
      <c r="H50" s="3" t="s">
        <v>1273</v>
      </c>
      <c r="I50" s="115" t="s">
        <v>1109</v>
      </c>
      <c r="J50" s="115"/>
      <c r="K50" s="121" t="str">
        <f ca="1"/>
        <v/>
      </c>
      <c r="L50" s="97" t="str">
        <f ca="1"/>
        <v>3.4.9.nec</v>
      </c>
      <c r="M50" s="98" t="str">
        <f ca="1"/>
        <v>Other All Other ambulatory centres</v>
      </c>
      <c r="N50" s="61" t="str">
        <f ca="1"/>
        <v>1.3.1</v>
      </c>
      <c r="O50" s="61" t="str">
        <f ca="1"/>
        <v>General outpatient curative care</v>
      </c>
      <c r="P50" s="61" t="str">
        <f ca="1"/>
        <v>13</v>
      </c>
      <c r="Q50" s="61" t="str">
        <f ca="1"/>
        <v>General population</v>
      </c>
      <c r="R50" s="61" t="str">
        <f ca="1"/>
        <v>nec</v>
      </c>
      <c r="S50" s="61" t="str">
        <f ca="1"/>
        <v>Other and unspecified age (n.e.c.)</v>
      </c>
      <c r="T50" s="61" t="str">
        <f ca="1"/>
        <v>nec</v>
      </c>
      <c r="U50" s="61" t="str">
        <f ca="1"/>
        <v>Other and unspecified gender (n.e.c.)</v>
      </c>
      <c r="V50" s="61"/>
      <c r="W50" s="132">
        <v>1</v>
      </c>
      <c r="X50" t="b">
        <f t="shared" si="0"/>
        <v>1</v>
      </c>
      <c r="Y50" t="b">
        <v>0</v>
      </c>
    </row>
    <row r="51" spans="1:25" x14ac:dyDescent="0.4">
      <c r="A51" s="2">
        <v>54</v>
      </c>
      <c r="B51" s="2">
        <v>202948819</v>
      </c>
      <c r="C51" s="3" t="s">
        <v>103</v>
      </c>
      <c r="D51" s="2">
        <v>8</v>
      </c>
      <c r="E51" s="3" t="s">
        <v>1258</v>
      </c>
      <c r="F51" s="2">
        <v>52</v>
      </c>
      <c r="G51" s="3" t="s">
        <v>1274</v>
      </c>
      <c r="H51" s="3" t="s">
        <v>1275</v>
      </c>
      <c r="I51" s="115" t="s">
        <v>1054</v>
      </c>
      <c r="J51" s="115"/>
      <c r="K51" s="121" t="str">
        <f ca="1"/>
        <v/>
      </c>
      <c r="L51" s="97" t="str">
        <f ca="1"/>
        <v>1.1</v>
      </c>
      <c r="M51" s="98" t="str">
        <f ca="1"/>
        <v>General hospitals</v>
      </c>
      <c r="N51" s="61" t="str">
        <f ca="1"/>
        <v>1.3.1</v>
      </c>
      <c r="O51" s="61" t="str">
        <f ca="1"/>
        <v>General outpatient curative care</v>
      </c>
      <c r="P51" s="61" t="str">
        <f ca="1"/>
        <v>13</v>
      </c>
      <c r="Q51" s="61" t="str">
        <f ca="1"/>
        <v>General population</v>
      </c>
      <c r="R51" s="61" t="str">
        <f ca="1"/>
        <v>nec</v>
      </c>
      <c r="S51" s="61" t="str">
        <f ca="1"/>
        <v>Other and unspecified age (n.e.c.)</v>
      </c>
      <c r="T51" s="61" t="str">
        <f ca="1"/>
        <v>nec</v>
      </c>
      <c r="U51" s="61" t="str">
        <f ca="1"/>
        <v>Other and unspecified gender (n.e.c.)</v>
      </c>
      <c r="V51" s="61"/>
      <c r="W51" s="132">
        <v>1</v>
      </c>
      <c r="X51" t="b">
        <f t="shared" si="0"/>
        <v>1</v>
      </c>
      <c r="Y51" t="b">
        <v>0</v>
      </c>
    </row>
    <row r="52" spans="1:25" x14ac:dyDescent="0.4">
      <c r="A52" s="2">
        <v>55</v>
      </c>
      <c r="B52" s="2">
        <v>203826645</v>
      </c>
      <c r="C52" s="3" t="s">
        <v>1276</v>
      </c>
      <c r="D52" s="2">
        <v>3</v>
      </c>
      <c r="E52" s="3" t="s">
        <v>1160</v>
      </c>
      <c r="F52" s="2">
        <v>11</v>
      </c>
      <c r="G52" s="3" t="s">
        <v>1183</v>
      </c>
      <c r="H52" s="3" t="s">
        <v>1277</v>
      </c>
      <c r="I52" s="115" t="s">
        <v>1054</v>
      </c>
      <c r="J52" s="115"/>
      <c r="K52" s="121" t="str">
        <f ca="1"/>
        <v/>
      </c>
      <c r="L52" s="97" t="str">
        <f ca="1"/>
        <v>1.1</v>
      </c>
      <c r="M52" s="98" t="str">
        <f ca="1"/>
        <v>General hospitals</v>
      </c>
      <c r="N52" s="61" t="str">
        <f ca="1"/>
        <v>1.3.1</v>
      </c>
      <c r="O52" s="61" t="str">
        <f ca="1"/>
        <v>General outpatient curative care</v>
      </c>
      <c r="P52" s="61" t="str">
        <f ca="1"/>
        <v>13</v>
      </c>
      <c r="Q52" s="61" t="str">
        <f ca="1"/>
        <v>General population</v>
      </c>
      <c r="R52" s="61" t="str">
        <f ca="1"/>
        <v>nec</v>
      </c>
      <c r="S52" s="61" t="str">
        <f ca="1"/>
        <v>Other and unspecified age (n.e.c.)</v>
      </c>
      <c r="T52" s="61" t="str">
        <f ca="1"/>
        <v>nec</v>
      </c>
      <c r="U52" s="61" t="str">
        <f ca="1"/>
        <v>Other and unspecified gender (n.e.c.)</v>
      </c>
      <c r="V52" s="61"/>
      <c r="W52" s="132">
        <v>1</v>
      </c>
      <c r="X52" t="b">
        <f t="shared" si="0"/>
        <v>1</v>
      </c>
      <c r="Y52" t="b">
        <v>0</v>
      </c>
    </row>
    <row r="53" spans="1:25" x14ac:dyDescent="0.4">
      <c r="A53" s="2">
        <v>56</v>
      </c>
      <c r="B53" s="2">
        <v>203827608</v>
      </c>
      <c r="C53" s="3" t="s">
        <v>107</v>
      </c>
      <c r="D53" s="2">
        <v>3</v>
      </c>
      <c r="E53" s="3" t="s">
        <v>1160</v>
      </c>
      <c r="F53" s="2">
        <v>15</v>
      </c>
      <c r="G53" s="3" t="s">
        <v>1187</v>
      </c>
      <c r="H53" s="3" t="s">
        <v>1279</v>
      </c>
      <c r="I53" s="115" t="s">
        <v>1118</v>
      </c>
      <c r="J53" s="115"/>
      <c r="K53" s="121" t="str">
        <f ca="1"/>
        <v/>
      </c>
      <c r="L53" s="97" t="str">
        <f ca="1"/>
        <v>1.3.1</v>
      </c>
      <c r="M53" s="98" t="str">
        <f ca="1"/>
        <v>Maternal House</v>
      </c>
      <c r="N53" s="61" t="str">
        <f ca="1"/>
        <v>1.3.1</v>
      </c>
      <c r="O53" s="61" t="str">
        <f ca="1"/>
        <v>General outpatient curative care</v>
      </c>
      <c r="P53" s="61" t="str">
        <f ca="1"/>
        <v>13</v>
      </c>
      <c r="Q53" s="61" t="str">
        <f ca="1"/>
        <v>General population</v>
      </c>
      <c r="R53" s="61" t="str">
        <f ca="1"/>
        <v>nec</v>
      </c>
      <c r="S53" s="61" t="str">
        <f ca="1"/>
        <v>Other and unspecified age (n.e.c.)</v>
      </c>
      <c r="T53" s="61" t="str">
        <f ca="1"/>
        <v>nec</v>
      </c>
      <c r="U53" s="61" t="str">
        <f ca="1"/>
        <v>Other and unspecified gender (n.e.c.)</v>
      </c>
      <c r="V53" s="61"/>
      <c r="W53" s="132">
        <v>1</v>
      </c>
      <c r="X53" t="b">
        <f t="shared" si="0"/>
        <v>1</v>
      </c>
      <c r="Y53" t="b">
        <v>0</v>
      </c>
    </row>
    <row r="54" spans="1:25" x14ac:dyDescent="0.4">
      <c r="A54" s="2">
        <v>57</v>
      </c>
      <c r="B54" s="2">
        <v>203845125</v>
      </c>
      <c r="C54" s="3" t="s">
        <v>1280</v>
      </c>
      <c r="D54" s="2">
        <v>3</v>
      </c>
      <c r="E54" s="3" t="s">
        <v>1160</v>
      </c>
      <c r="F54" s="2">
        <v>15</v>
      </c>
      <c r="G54" s="3" t="s">
        <v>1187</v>
      </c>
      <c r="H54" s="3" t="s">
        <v>1281</v>
      </c>
      <c r="I54" s="115" t="s">
        <v>1041</v>
      </c>
      <c r="J54" s="115"/>
      <c r="K54" s="121" t="str">
        <f ca="1"/>
        <v/>
      </c>
      <c r="L54" s="97" t="str">
        <f ca="1"/>
        <v>3.4.1</v>
      </c>
      <c r="M54" s="98" t="str">
        <f ca="1"/>
        <v>Family planning centres</v>
      </c>
      <c r="N54" s="61" t="str">
        <f ca="1"/>
        <v>1.3.1</v>
      </c>
      <c r="O54" s="61" t="str">
        <f ca="1"/>
        <v>General outpatient curative care</v>
      </c>
      <c r="P54" s="61" t="str">
        <f ca="1"/>
        <v>13</v>
      </c>
      <c r="Q54" s="61" t="str">
        <f ca="1"/>
        <v>General population</v>
      </c>
      <c r="R54" s="61" t="str">
        <f ca="1"/>
        <v>nec</v>
      </c>
      <c r="S54" s="61" t="str">
        <f ca="1"/>
        <v>Other and unspecified age (n.e.c.)</v>
      </c>
      <c r="T54" s="61" t="str">
        <f ca="1"/>
        <v>nec</v>
      </c>
      <c r="U54" s="61" t="str">
        <f ca="1"/>
        <v>Other and unspecified gender (n.e.c.)</v>
      </c>
      <c r="V54" s="61"/>
      <c r="W54" s="132">
        <v>1</v>
      </c>
      <c r="X54" t="b">
        <f t="shared" si="0"/>
        <v>1</v>
      </c>
      <c r="Y54" t="b">
        <v>0</v>
      </c>
    </row>
    <row r="55" spans="1:25" x14ac:dyDescent="0.4">
      <c r="A55" s="2">
        <v>58</v>
      </c>
      <c r="B55" s="2">
        <v>203855532</v>
      </c>
      <c r="C55" s="3" t="s">
        <v>113</v>
      </c>
      <c r="D55" s="2">
        <v>3</v>
      </c>
      <c r="E55" s="3" t="s">
        <v>1160</v>
      </c>
      <c r="F55" s="2">
        <v>13</v>
      </c>
      <c r="G55" s="3" t="s">
        <v>1163</v>
      </c>
      <c r="H55" s="3" t="s">
        <v>1284</v>
      </c>
      <c r="I55" s="115" t="s">
        <v>1054</v>
      </c>
      <c r="J55" s="115"/>
      <c r="K55" s="121" t="str">
        <f ca="1"/>
        <v/>
      </c>
      <c r="L55" s="97" t="str">
        <f ca="1"/>
        <v>1.1</v>
      </c>
      <c r="M55" s="98" t="str">
        <f ca="1"/>
        <v>General hospitals</v>
      </c>
      <c r="N55" s="61" t="str">
        <f ca="1"/>
        <v>1.3.1</v>
      </c>
      <c r="O55" s="61" t="str">
        <f ca="1"/>
        <v>General outpatient curative care</v>
      </c>
      <c r="P55" s="61" t="str">
        <f ca="1"/>
        <v>13</v>
      </c>
      <c r="Q55" s="61" t="str">
        <f ca="1"/>
        <v>General population</v>
      </c>
      <c r="R55" s="61" t="str">
        <f ca="1"/>
        <v>nec</v>
      </c>
      <c r="S55" s="61" t="str">
        <f ca="1"/>
        <v>Other and unspecified age (n.e.c.)</v>
      </c>
      <c r="T55" s="61" t="str">
        <f ca="1"/>
        <v>nec</v>
      </c>
      <c r="U55" s="61" t="str">
        <f ca="1"/>
        <v>Other and unspecified gender (n.e.c.)</v>
      </c>
      <c r="V55" s="61"/>
      <c r="W55" s="132">
        <v>1</v>
      </c>
      <c r="X55" t="b">
        <f t="shared" si="0"/>
        <v>1</v>
      </c>
      <c r="Y55" t="b">
        <v>0</v>
      </c>
    </row>
    <row r="56" spans="1:25" x14ac:dyDescent="0.4">
      <c r="A56" s="2">
        <v>59</v>
      </c>
      <c r="B56" s="2">
        <v>204385511</v>
      </c>
      <c r="C56" s="3" t="s">
        <v>1287</v>
      </c>
      <c r="D56" s="2">
        <v>3</v>
      </c>
      <c r="E56" s="3" t="s">
        <v>1160</v>
      </c>
      <c r="F56" s="2">
        <v>14</v>
      </c>
      <c r="G56" s="3" t="s">
        <v>1285</v>
      </c>
      <c r="H56" s="3" t="s">
        <v>1288</v>
      </c>
      <c r="I56" s="115" t="s">
        <v>1041</v>
      </c>
      <c r="J56" s="115"/>
      <c r="K56" s="121" t="str">
        <f ca="1"/>
        <v/>
      </c>
      <c r="L56" s="97" t="str">
        <f ca="1"/>
        <v>3.4.1</v>
      </c>
      <c r="M56" s="98" t="str">
        <f ca="1"/>
        <v>Family planning centres</v>
      </c>
      <c r="N56" s="61" t="str">
        <f ca="1"/>
        <v>1.3.1</v>
      </c>
      <c r="O56" s="61" t="str">
        <f ca="1"/>
        <v>General outpatient curative care</v>
      </c>
      <c r="P56" s="61" t="str">
        <f ca="1"/>
        <v>13</v>
      </c>
      <c r="Q56" s="61" t="str">
        <f ca="1"/>
        <v>General population</v>
      </c>
      <c r="R56" s="61" t="str">
        <f ca="1"/>
        <v>nec</v>
      </c>
      <c r="S56" s="61" t="str">
        <f ca="1"/>
        <v>Other and unspecified age (n.e.c.)</v>
      </c>
      <c r="T56" s="61" t="str">
        <f ca="1"/>
        <v>nec</v>
      </c>
      <c r="U56" s="61" t="str">
        <f ca="1"/>
        <v>Other and unspecified gender (n.e.c.)</v>
      </c>
      <c r="V56" s="61"/>
      <c r="W56" s="132">
        <v>1</v>
      </c>
      <c r="X56" t="b">
        <f t="shared" si="0"/>
        <v>1</v>
      </c>
      <c r="Y56" t="b">
        <v>0</v>
      </c>
    </row>
    <row r="57" spans="1:25" x14ac:dyDescent="0.4">
      <c r="A57" s="2">
        <v>60</v>
      </c>
      <c r="B57" s="2">
        <v>204420493</v>
      </c>
      <c r="C57" s="3" t="s">
        <v>119</v>
      </c>
      <c r="D57" s="2">
        <v>3</v>
      </c>
      <c r="E57" s="3" t="s">
        <v>1160</v>
      </c>
      <c r="F57" s="2">
        <v>12</v>
      </c>
      <c r="G57" s="3" t="s">
        <v>1161</v>
      </c>
      <c r="H57" s="3" t="s">
        <v>1290</v>
      </c>
      <c r="I57" s="115" t="s">
        <v>1118</v>
      </c>
      <c r="J57" s="115"/>
      <c r="K57" s="121" t="str">
        <f ca="1"/>
        <v/>
      </c>
      <c r="L57" s="97" t="str">
        <f ca="1"/>
        <v>1.3.1</v>
      </c>
      <c r="M57" s="98" t="str">
        <f ca="1"/>
        <v>Maternal House</v>
      </c>
      <c r="N57" s="61" t="str">
        <f ca="1"/>
        <v>1.3.1</v>
      </c>
      <c r="O57" s="61" t="str">
        <f ca="1"/>
        <v>General outpatient curative care</v>
      </c>
      <c r="P57" s="61" t="str">
        <f ca="1"/>
        <v>13</v>
      </c>
      <c r="Q57" s="61" t="str">
        <f ca="1"/>
        <v>General population</v>
      </c>
      <c r="R57" s="61" t="str">
        <f ca="1"/>
        <v>nec</v>
      </c>
      <c r="S57" s="61" t="str">
        <f ca="1"/>
        <v>Other and unspecified age (n.e.c.)</v>
      </c>
      <c r="T57" s="61" t="str">
        <f ca="1"/>
        <v>nec</v>
      </c>
      <c r="U57" s="61" t="str">
        <f ca="1"/>
        <v>Other and unspecified gender (n.e.c.)</v>
      </c>
      <c r="V57" s="61"/>
      <c r="W57" s="132">
        <v>1</v>
      </c>
      <c r="X57" t="b">
        <f t="shared" si="0"/>
        <v>1</v>
      </c>
      <c r="Y57" t="b">
        <v>0</v>
      </c>
    </row>
    <row r="58" spans="1:25" x14ac:dyDescent="0.4">
      <c r="A58" s="2">
        <v>61</v>
      </c>
      <c r="B58" s="2">
        <v>204433416</v>
      </c>
      <c r="C58" s="3" t="s">
        <v>1291</v>
      </c>
      <c r="D58" s="2">
        <v>3</v>
      </c>
      <c r="E58" s="3" t="s">
        <v>1160</v>
      </c>
      <c r="F58" s="2">
        <v>17</v>
      </c>
      <c r="G58" s="3" t="s">
        <v>1246</v>
      </c>
      <c r="H58" s="3" t="s">
        <v>1292</v>
      </c>
      <c r="I58" s="115" t="s">
        <v>1109</v>
      </c>
      <c r="J58" s="115"/>
      <c r="K58" s="121" t="str">
        <f ca="1"/>
        <v/>
      </c>
      <c r="L58" s="97" t="str">
        <f ca="1"/>
        <v>3.4.9.nec</v>
      </c>
      <c r="M58" s="98" t="str">
        <f ca="1"/>
        <v>Other All Other ambulatory centres</v>
      </c>
      <c r="N58" s="61" t="str">
        <f ca="1"/>
        <v>1.3.1</v>
      </c>
      <c r="O58" s="61" t="str">
        <f ca="1"/>
        <v>General outpatient curative care</v>
      </c>
      <c r="P58" s="61" t="str">
        <f ca="1"/>
        <v>13</v>
      </c>
      <c r="Q58" s="61" t="str">
        <f ca="1"/>
        <v>General population</v>
      </c>
      <c r="R58" s="61" t="str">
        <f ca="1"/>
        <v>nec</v>
      </c>
      <c r="S58" s="61" t="str">
        <f ca="1"/>
        <v>Other and unspecified age (n.e.c.)</v>
      </c>
      <c r="T58" s="61" t="str">
        <f ca="1"/>
        <v>nec</v>
      </c>
      <c r="U58" s="61" t="str">
        <f ca="1"/>
        <v>Other and unspecified gender (n.e.c.)</v>
      </c>
      <c r="V58" s="61"/>
      <c r="W58" s="132">
        <v>1</v>
      </c>
      <c r="X58" t="b">
        <f t="shared" si="0"/>
        <v>1</v>
      </c>
      <c r="Y58" t="b">
        <v>0</v>
      </c>
    </row>
    <row r="59" spans="1:25" x14ac:dyDescent="0.4">
      <c r="A59" s="2">
        <v>62</v>
      </c>
      <c r="B59" s="2">
        <v>204472720</v>
      </c>
      <c r="C59" s="3" t="s">
        <v>1293</v>
      </c>
      <c r="D59" s="2">
        <v>3</v>
      </c>
      <c r="E59" s="3" t="s">
        <v>1160</v>
      </c>
      <c r="F59" s="2">
        <v>12</v>
      </c>
      <c r="G59" s="3" t="s">
        <v>1161</v>
      </c>
      <c r="H59" s="3" t="s">
        <v>1294</v>
      </c>
      <c r="I59" s="115" t="s">
        <v>1084</v>
      </c>
      <c r="J59" s="115"/>
      <c r="K59" s="121" t="str">
        <f ca="1"/>
        <v/>
      </c>
      <c r="L59" s="97" t="str">
        <f ca="1"/>
        <v>1.2</v>
      </c>
      <c r="M59" s="98" t="str">
        <f ca="1"/>
        <v>Mental health hospitals</v>
      </c>
      <c r="N59" s="61" t="str">
        <f ca="1"/>
        <v>1.3.1</v>
      </c>
      <c r="O59" s="61" t="str">
        <f ca="1"/>
        <v>General outpatient curative care</v>
      </c>
      <c r="P59" s="61" t="str">
        <f ca="1"/>
        <v>13</v>
      </c>
      <c r="Q59" s="61" t="str">
        <f ca="1"/>
        <v>General population</v>
      </c>
      <c r="R59" s="61" t="str">
        <f ca="1"/>
        <v>nec</v>
      </c>
      <c r="S59" s="61" t="str">
        <f ca="1"/>
        <v>Other and unspecified age (n.e.c.)</v>
      </c>
      <c r="T59" s="61" t="str">
        <f ca="1"/>
        <v>nec</v>
      </c>
      <c r="U59" s="61" t="str">
        <f ca="1"/>
        <v>Other and unspecified gender (n.e.c.)</v>
      </c>
      <c r="V59" s="61"/>
      <c r="W59" s="132">
        <v>1</v>
      </c>
      <c r="X59" t="b">
        <f t="shared" si="0"/>
        <v>1</v>
      </c>
      <c r="Y59" t="b">
        <v>0</v>
      </c>
    </row>
    <row r="60" spans="1:25" x14ac:dyDescent="0.4">
      <c r="A60" s="2">
        <v>63</v>
      </c>
      <c r="B60" s="2">
        <v>204475068</v>
      </c>
      <c r="C60" s="3" t="s">
        <v>121</v>
      </c>
      <c r="D60" s="2">
        <v>3</v>
      </c>
      <c r="E60" s="3" t="s">
        <v>1160</v>
      </c>
      <c r="F60" s="2">
        <v>14</v>
      </c>
      <c r="G60" s="3" t="s">
        <v>1285</v>
      </c>
      <c r="H60" s="3" t="s">
        <v>1295</v>
      </c>
      <c r="I60" s="115" t="s">
        <v>1101</v>
      </c>
      <c r="J60" s="115"/>
      <c r="K60" s="121" t="str">
        <f ca="1"/>
        <v/>
      </c>
      <c r="L60" s="97" t="str">
        <f ca="1"/>
        <v>3.4.9.1</v>
      </c>
      <c r="M60" s="98" t="str">
        <f ca="1"/>
        <v>General ambulatories</v>
      </c>
      <c r="N60" s="61" t="str">
        <f ca="1"/>
        <v>1.3.1</v>
      </c>
      <c r="O60" s="61" t="str">
        <f ca="1"/>
        <v>General outpatient curative care</v>
      </c>
      <c r="P60" s="61" t="str">
        <f ca="1"/>
        <v>13</v>
      </c>
      <c r="Q60" s="61" t="str">
        <f ca="1"/>
        <v>General population</v>
      </c>
      <c r="R60" s="61" t="str">
        <f ca="1"/>
        <v>nec</v>
      </c>
      <c r="S60" s="61" t="str">
        <f ca="1"/>
        <v>Other and unspecified age (n.e.c.)</v>
      </c>
      <c r="T60" s="61" t="str">
        <f ca="1"/>
        <v>nec</v>
      </c>
      <c r="U60" s="61" t="str">
        <f ca="1"/>
        <v>Other and unspecified gender (n.e.c.)</v>
      </c>
      <c r="V60" s="61"/>
      <c r="W60" s="132">
        <v>1</v>
      </c>
      <c r="X60" t="b">
        <f t="shared" si="0"/>
        <v>1</v>
      </c>
      <c r="Y60" t="b">
        <v>0</v>
      </c>
    </row>
    <row r="61" spans="1:25" x14ac:dyDescent="0.4">
      <c r="A61" s="2">
        <v>64</v>
      </c>
      <c r="B61" s="2">
        <v>204483380</v>
      </c>
      <c r="C61" s="3" t="s">
        <v>123</v>
      </c>
      <c r="D61" s="2">
        <v>3</v>
      </c>
      <c r="E61" s="3" t="s">
        <v>1160</v>
      </c>
      <c r="F61" s="2">
        <v>14</v>
      </c>
      <c r="G61" s="3" t="s">
        <v>1285</v>
      </c>
      <c r="H61" s="3" t="s">
        <v>1296</v>
      </c>
      <c r="I61" s="118" t="s">
        <v>1118</v>
      </c>
      <c r="J61" s="115"/>
      <c r="K61" s="121" t="str">
        <f ca="1"/>
        <v/>
      </c>
      <c r="L61" s="97" t="str">
        <f ca="1"/>
        <v>1.3.1</v>
      </c>
      <c r="M61" s="98" t="str">
        <f ca="1"/>
        <v>Maternal House</v>
      </c>
      <c r="N61" s="61" t="str">
        <f ca="1"/>
        <v>1.3.1</v>
      </c>
      <c r="O61" s="61" t="str">
        <f ca="1"/>
        <v>General outpatient curative care</v>
      </c>
      <c r="P61" s="61" t="str">
        <f ca="1"/>
        <v>13</v>
      </c>
      <c r="Q61" s="61" t="str">
        <f ca="1"/>
        <v>General population</v>
      </c>
      <c r="R61" s="61" t="str">
        <f ca="1"/>
        <v>nec</v>
      </c>
      <c r="S61" s="61" t="str">
        <f ca="1"/>
        <v>Other and unspecified age (n.e.c.)</v>
      </c>
      <c r="T61" s="61" t="str">
        <f ca="1"/>
        <v>nec</v>
      </c>
      <c r="U61" s="61" t="str">
        <f ca="1"/>
        <v>Other and unspecified gender (n.e.c.)</v>
      </c>
      <c r="V61" s="61"/>
      <c r="W61" s="132">
        <v>1</v>
      </c>
      <c r="X61" t="b">
        <f t="shared" si="0"/>
        <v>1</v>
      </c>
      <c r="Y61" t="b">
        <v>0</v>
      </c>
    </row>
    <row r="62" spans="1:25" x14ac:dyDescent="0.4">
      <c r="A62" s="2">
        <v>65</v>
      </c>
      <c r="B62" s="2">
        <v>204522515</v>
      </c>
      <c r="C62" s="3" t="s">
        <v>125</v>
      </c>
      <c r="D62" s="2">
        <v>3</v>
      </c>
      <c r="E62" s="3" t="s">
        <v>1160</v>
      </c>
      <c r="F62" s="2">
        <v>15</v>
      </c>
      <c r="G62" s="3" t="s">
        <v>1187</v>
      </c>
      <c r="H62" s="3" t="s">
        <v>1297</v>
      </c>
      <c r="I62" s="115" t="s">
        <v>1089</v>
      </c>
      <c r="J62" s="115"/>
      <c r="K62" s="121" t="str">
        <f ca="1"/>
        <v/>
      </c>
      <c r="L62" s="97" t="str">
        <f ca="1"/>
        <v>3.4.9.1</v>
      </c>
      <c r="M62" s="98" t="str">
        <f ca="1"/>
        <v>General ambulatories</v>
      </c>
      <c r="N62" s="61" t="str">
        <f ca="1"/>
        <v>1.3.1</v>
      </c>
      <c r="O62" s="61" t="str">
        <f ca="1"/>
        <v>General outpatient curative care</v>
      </c>
      <c r="P62" s="61" t="str">
        <f ca="1"/>
        <v>13</v>
      </c>
      <c r="Q62" s="61" t="str">
        <f ca="1"/>
        <v>General population</v>
      </c>
      <c r="R62" s="61" t="str">
        <f ca="1"/>
        <v>nec</v>
      </c>
      <c r="S62" s="61" t="str">
        <f ca="1"/>
        <v>Other and unspecified age (n.e.c.)</v>
      </c>
      <c r="T62" s="61" t="str">
        <f ca="1"/>
        <v>nec</v>
      </c>
      <c r="U62" s="61" t="str">
        <f ca="1"/>
        <v>Other and unspecified gender (n.e.c.)</v>
      </c>
      <c r="V62" s="61"/>
      <c r="W62" s="132">
        <v>1</v>
      </c>
      <c r="X62" t="b">
        <f t="shared" si="0"/>
        <v>1</v>
      </c>
      <c r="Y62" t="b">
        <v>0</v>
      </c>
    </row>
    <row r="63" spans="1:25" x14ac:dyDescent="0.4">
      <c r="A63" s="2">
        <v>66</v>
      </c>
      <c r="B63" s="2">
        <v>204556541</v>
      </c>
      <c r="C63" s="3" t="s">
        <v>1298</v>
      </c>
      <c r="D63" s="2">
        <v>3</v>
      </c>
      <c r="E63" s="3" t="s">
        <v>1160</v>
      </c>
      <c r="F63" s="2">
        <v>17</v>
      </c>
      <c r="G63" s="3" t="s">
        <v>1246</v>
      </c>
      <c r="H63" s="3" t="s">
        <v>1299</v>
      </c>
      <c r="I63" s="115" t="s">
        <v>1089</v>
      </c>
      <c r="J63" s="115"/>
      <c r="K63" s="121" t="str">
        <f ca="1"/>
        <v/>
      </c>
      <c r="L63" s="97" t="str">
        <f ca="1"/>
        <v>3.4.9.1</v>
      </c>
      <c r="M63" s="98" t="str">
        <f ca="1"/>
        <v>General ambulatories</v>
      </c>
      <c r="N63" s="61" t="str">
        <f ca="1"/>
        <v>1.3.1</v>
      </c>
      <c r="O63" s="61" t="str">
        <f ca="1"/>
        <v>General outpatient curative care</v>
      </c>
      <c r="P63" s="61" t="str">
        <f ca="1"/>
        <v>13</v>
      </c>
      <c r="Q63" s="61" t="str">
        <f ca="1"/>
        <v>General population</v>
      </c>
      <c r="R63" s="61" t="str">
        <f ca="1"/>
        <v>nec</v>
      </c>
      <c r="S63" s="61" t="str">
        <f ca="1"/>
        <v>Other and unspecified age (n.e.c.)</v>
      </c>
      <c r="T63" s="61" t="str">
        <f ca="1"/>
        <v>nec</v>
      </c>
      <c r="U63" s="61" t="str">
        <f ca="1"/>
        <v>Other and unspecified gender (n.e.c.)</v>
      </c>
      <c r="V63" s="61"/>
      <c r="W63" s="132">
        <v>1</v>
      </c>
      <c r="X63" t="b">
        <f t="shared" si="0"/>
        <v>1</v>
      </c>
      <c r="Y63" t="b">
        <v>0</v>
      </c>
    </row>
    <row r="64" spans="1:25" x14ac:dyDescent="0.4">
      <c r="A64" s="2">
        <v>67</v>
      </c>
      <c r="B64" s="2">
        <v>204566638</v>
      </c>
      <c r="C64" s="3" t="s">
        <v>1300</v>
      </c>
      <c r="D64" s="2">
        <v>3</v>
      </c>
      <c r="E64" s="3" t="s">
        <v>1160</v>
      </c>
      <c r="F64" s="2">
        <v>11</v>
      </c>
      <c r="G64" s="3" t="s">
        <v>1183</v>
      </c>
      <c r="H64" s="3" t="s">
        <v>1301</v>
      </c>
      <c r="I64" s="115" t="s">
        <v>1109</v>
      </c>
      <c r="J64" s="115"/>
      <c r="K64" s="121" t="str">
        <f ca="1"/>
        <v/>
      </c>
      <c r="L64" s="97" t="str">
        <f ca="1"/>
        <v>3.4.9.nec</v>
      </c>
      <c r="M64" s="98" t="str">
        <f ca="1"/>
        <v>Other All Other ambulatory centres</v>
      </c>
      <c r="N64" s="61" t="str">
        <f ca="1"/>
        <v>1.3.1</v>
      </c>
      <c r="O64" s="61" t="str">
        <f ca="1"/>
        <v>General outpatient curative care</v>
      </c>
      <c r="P64" s="61" t="str">
        <f ca="1"/>
        <v>13</v>
      </c>
      <c r="Q64" s="61" t="str">
        <f ca="1"/>
        <v>General population</v>
      </c>
      <c r="R64" s="61" t="str">
        <f ca="1"/>
        <v>nec</v>
      </c>
      <c r="S64" s="61" t="str">
        <f ca="1"/>
        <v>Other and unspecified age (n.e.c.)</v>
      </c>
      <c r="T64" s="61" t="str">
        <f ca="1"/>
        <v>nec</v>
      </c>
      <c r="U64" s="61" t="str">
        <f ca="1"/>
        <v>Other and unspecified gender (n.e.c.)</v>
      </c>
      <c r="V64" s="61"/>
      <c r="W64" s="132">
        <v>1</v>
      </c>
      <c r="X64" t="b">
        <f t="shared" si="0"/>
        <v>1</v>
      </c>
      <c r="Y64" t="b">
        <v>0</v>
      </c>
    </row>
    <row r="65" spans="1:25" x14ac:dyDescent="0.4">
      <c r="A65" s="2">
        <v>68</v>
      </c>
      <c r="B65" s="2">
        <v>204860597</v>
      </c>
      <c r="C65" s="3" t="s">
        <v>1304</v>
      </c>
      <c r="D65" s="2">
        <v>3</v>
      </c>
      <c r="E65" s="3" t="s">
        <v>1160</v>
      </c>
      <c r="F65" s="2">
        <v>17</v>
      </c>
      <c r="G65" s="3" t="s">
        <v>1246</v>
      </c>
      <c r="H65" s="3" t="s">
        <v>1305</v>
      </c>
      <c r="I65" s="115" t="s">
        <v>1089</v>
      </c>
      <c r="J65" s="115"/>
      <c r="K65" s="121" t="str">
        <f ca="1"/>
        <v/>
      </c>
      <c r="L65" s="97" t="str">
        <f ca="1"/>
        <v>3.4.9.1</v>
      </c>
      <c r="M65" s="98" t="str">
        <f ca="1"/>
        <v>General ambulatories</v>
      </c>
      <c r="N65" s="61" t="str">
        <f ca="1"/>
        <v>1.3.1</v>
      </c>
      <c r="O65" s="61" t="str">
        <f ca="1"/>
        <v>General outpatient curative care</v>
      </c>
      <c r="P65" s="61" t="str">
        <f ca="1"/>
        <v>13</v>
      </c>
      <c r="Q65" s="61" t="str">
        <f ca="1"/>
        <v>General population</v>
      </c>
      <c r="R65" s="61" t="str">
        <f ca="1"/>
        <v>nec</v>
      </c>
      <c r="S65" s="61" t="str">
        <f ca="1"/>
        <v>Other and unspecified age (n.e.c.)</v>
      </c>
      <c r="T65" s="61" t="str">
        <f ca="1"/>
        <v>nec</v>
      </c>
      <c r="U65" s="61" t="str">
        <f ca="1"/>
        <v>Other and unspecified gender (n.e.c.)</v>
      </c>
      <c r="V65" s="61"/>
      <c r="W65" s="132">
        <v>1</v>
      </c>
      <c r="X65" t="b">
        <f t="shared" si="0"/>
        <v>1</v>
      </c>
      <c r="Y65" t="b">
        <v>0</v>
      </c>
    </row>
    <row r="66" spans="1:25" x14ac:dyDescent="0.4">
      <c r="A66" s="2">
        <v>69</v>
      </c>
      <c r="B66" s="2">
        <v>204869455</v>
      </c>
      <c r="C66" s="3" t="s">
        <v>135</v>
      </c>
      <c r="D66" s="2">
        <v>3</v>
      </c>
      <c r="E66" s="3" t="s">
        <v>1160</v>
      </c>
      <c r="F66" s="2">
        <v>12</v>
      </c>
      <c r="G66" s="3" t="s">
        <v>1161</v>
      </c>
      <c r="H66" s="3" t="s">
        <v>1308</v>
      </c>
      <c r="I66" s="115" t="s">
        <v>1089</v>
      </c>
      <c r="J66" s="115"/>
      <c r="K66" s="121" t="str">
        <f ca="1"/>
        <v/>
      </c>
      <c r="L66" s="97" t="str">
        <f ca="1"/>
        <v>3.4.9.1</v>
      </c>
      <c r="M66" s="98" t="str">
        <f ca="1"/>
        <v>General ambulatories</v>
      </c>
      <c r="N66" s="61" t="str">
        <f ca="1"/>
        <v>1.3.1</v>
      </c>
      <c r="O66" s="61" t="str">
        <f ca="1"/>
        <v>General outpatient curative care</v>
      </c>
      <c r="P66" s="61" t="str">
        <f ca="1"/>
        <v>13</v>
      </c>
      <c r="Q66" s="61" t="str">
        <f ca="1"/>
        <v>General population</v>
      </c>
      <c r="R66" s="61" t="str">
        <f ca="1"/>
        <v>nec</v>
      </c>
      <c r="S66" s="61" t="str">
        <f ca="1"/>
        <v>Other and unspecified age (n.e.c.)</v>
      </c>
      <c r="T66" s="61" t="str">
        <f ca="1"/>
        <v>nec</v>
      </c>
      <c r="U66" s="61" t="str">
        <f ca="1"/>
        <v>Other and unspecified gender (n.e.c.)</v>
      </c>
      <c r="V66" s="61"/>
      <c r="W66" s="132">
        <v>1</v>
      </c>
      <c r="X66" t="b">
        <f t="shared" si="0"/>
        <v>1</v>
      </c>
      <c r="Y66" t="b">
        <v>0</v>
      </c>
    </row>
    <row r="67" spans="1:25" x14ac:dyDescent="0.4">
      <c r="A67" s="2">
        <v>70</v>
      </c>
      <c r="B67" s="2">
        <v>204888461</v>
      </c>
      <c r="C67" s="3" t="s">
        <v>1313</v>
      </c>
      <c r="D67" s="2">
        <v>3</v>
      </c>
      <c r="E67" s="3" t="s">
        <v>1160</v>
      </c>
      <c r="F67" s="2">
        <v>12</v>
      </c>
      <c r="G67" s="3" t="s">
        <v>1161</v>
      </c>
      <c r="H67" s="3" t="s">
        <v>1314</v>
      </c>
      <c r="I67" s="115" t="s">
        <v>1109</v>
      </c>
      <c r="J67" s="115"/>
      <c r="K67" s="121" t="str">
        <f ca="1"/>
        <v/>
      </c>
      <c r="L67" s="97" t="str">
        <f ca="1"/>
        <v>3.4.9.nec</v>
      </c>
      <c r="M67" s="98" t="str">
        <f ca="1"/>
        <v>Other All Other ambulatory centres</v>
      </c>
      <c r="N67" s="61" t="str">
        <f ca="1"/>
        <v>1.3.1</v>
      </c>
      <c r="O67" s="61" t="str">
        <f ca="1"/>
        <v>General outpatient curative care</v>
      </c>
      <c r="P67" s="61" t="str">
        <f ca="1"/>
        <v>13</v>
      </c>
      <c r="Q67" s="61" t="str">
        <f ca="1"/>
        <v>General population</v>
      </c>
      <c r="R67" s="61" t="str">
        <f ca="1"/>
        <v>nec</v>
      </c>
      <c r="S67" s="61" t="str">
        <f ca="1"/>
        <v>Other and unspecified age (n.e.c.)</v>
      </c>
      <c r="T67" s="61" t="str">
        <f ca="1"/>
        <v>nec</v>
      </c>
      <c r="U67" s="61" t="str">
        <f ca="1"/>
        <v>Other and unspecified gender (n.e.c.)</v>
      </c>
      <c r="V67" s="61"/>
      <c r="W67" s="132">
        <v>1</v>
      </c>
      <c r="X67" t="b">
        <f t="shared" ref="X67:X130" si="1">NOT(ISBLANK(I67))</f>
        <v>1</v>
      </c>
      <c r="Y67" t="b">
        <v>0</v>
      </c>
    </row>
    <row r="68" spans="1:25" x14ac:dyDescent="0.4">
      <c r="A68" s="2">
        <v>71</v>
      </c>
      <c r="B68" s="2">
        <v>204900250</v>
      </c>
      <c r="C68" s="3" t="s">
        <v>143</v>
      </c>
      <c r="D68" s="2">
        <v>3</v>
      </c>
      <c r="E68" s="3" t="s">
        <v>1160</v>
      </c>
      <c r="F68" s="2">
        <v>16</v>
      </c>
      <c r="G68" s="3" t="s">
        <v>1166</v>
      </c>
      <c r="H68" s="3" t="s">
        <v>1316</v>
      </c>
      <c r="I68" s="115" t="s">
        <v>1109</v>
      </c>
      <c r="J68" s="115" t="s">
        <v>1049</v>
      </c>
      <c r="K68" s="121" t="str">
        <f ca="1"/>
        <v>Outpatient rehabilitative care</v>
      </c>
      <c r="L68" s="97" t="str">
        <f ca="1"/>
        <v>3.4.9.nec</v>
      </c>
      <c r="M68" s="98" t="str">
        <f ca="1"/>
        <v>Other All Other ambulatory centres</v>
      </c>
      <c r="N68" s="61" t="str">
        <f ca="1"/>
        <v>1.3.1</v>
      </c>
      <c r="O68" s="61" t="str">
        <f ca="1"/>
        <v>General outpatient curative care</v>
      </c>
      <c r="P68" s="61" t="str">
        <f ca="1"/>
        <v>13</v>
      </c>
      <c r="Q68" s="61" t="str">
        <f ca="1"/>
        <v>General population</v>
      </c>
      <c r="R68" s="61" t="str">
        <f ca="1"/>
        <v>nec</v>
      </c>
      <c r="S68" s="61" t="str">
        <f ca="1"/>
        <v>Other and unspecified age (n.e.c.)</v>
      </c>
      <c r="T68" s="61" t="str">
        <f ca="1"/>
        <v>nec</v>
      </c>
      <c r="U68" s="61" t="str">
        <f ca="1"/>
        <v>Other and unspecified gender (n.e.c.)</v>
      </c>
      <c r="V68" s="61"/>
      <c r="W68" s="132">
        <v>1</v>
      </c>
      <c r="X68" t="b">
        <f t="shared" si="1"/>
        <v>1</v>
      </c>
      <c r="Y68" t="b">
        <v>1</v>
      </c>
    </row>
    <row r="69" spans="1:25" x14ac:dyDescent="0.4">
      <c r="A69" s="2">
        <v>72</v>
      </c>
      <c r="B69" s="2">
        <v>204929140</v>
      </c>
      <c r="C69" s="3" t="s">
        <v>1322</v>
      </c>
      <c r="D69" s="2">
        <v>3</v>
      </c>
      <c r="E69" s="3" t="s">
        <v>1160</v>
      </c>
      <c r="F69" s="2">
        <v>11</v>
      </c>
      <c r="G69" s="3" t="s">
        <v>1183</v>
      </c>
      <c r="H69" s="3" t="s">
        <v>1323</v>
      </c>
      <c r="I69" s="115" t="s">
        <v>1109</v>
      </c>
      <c r="J69" s="115"/>
      <c r="K69" s="121" t="str">
        <f ca="1"/>
        <v/>
      </c>
      <c r="L69" s="97" t="str">
        <f ca="1"/>
        <v>3.4.9.nec</v>
      </c>
      <c r="M69" s="98" t="str">
        <f ca="1"/>
        <v>Other All Other ambulatory centres</v>
      </c>
      <c r="N69" s="61" t="str">
        <f ca="1"/>
        <v>1.3.1</v>
      </c>
      <c r="O69" s="61" t="str">
        <f ca="1"/>
        <v>General outpatient curative care</v>
      </c>
      <c r="P69" s="61" t="str">
        <f ca="1"/>
        <v>13</v>
      </c>
      <c r="Q69" s="61" t="str">
        <f ca="1"/>
        <v>General population</v>
      </c>
      <c r="R69" s="61" t="str">
        <f ca="1"/>
        <v>nec</v>
      </c>
      <c r="S69" s="61" t="str">
        <f ca="1"/>
        <v>Other and unspecified age (n.e.c.)</v>
      </c>
      <c r="T69" s="61" t="str">
        <f ca="1"/>
        <v>nec</v>
      </c>
      <c r="U69" s="61" t="str">
        <f ca="1"/>
        <v>Other and unspecified gender (n.e.c.)</v>
      </c>
      <c r="V69" s="61"/>
      <c r="W69" s="132">
        <v>1</v>
      </c>
      <c r="X69" t="b">
        <f t="shared" si="1"/>
        <v>1</v>
      </c>
      <c r="Y69" t="b">
        <v>0</v>
      </c>
    </row>
    <row r="70" spans="1:25" x14ac:dyDescent="0.4">
      <c r="A70" s="2">
        <v>73</v>
      </c>
      <c r="B70" s="2">
        <v>204950605</v>
      </c>
      <c r="C70" s="3" t="s">
        <v>1324</v>
      </c>
      <c r="D70" s="2">
        <v>3</v>
      </c>
      <c r="E70" s="3" t="s">
        <v>1160</v>
      </c>
      <c r="F70" s="2">
        <v>12</v>
      </c>
      <c r="G70" s="3" t="s">
        <v>1161</v>
      </c>
      <c r="H70" s="3" t="s">
        <v>1325</v>
      </c>
      <c r="I70" s="115" t="s">
        <v>1111</v>
      </c>
      <c r="J70" s="115"/>
      <c r="K70" s="121" t="str">
        <f ca="1"/>
        <v/>
      </c>
      <c r="L70" s="97" t="str">
        <f ca="1"/>
        <v>8.9</v>
      </c>
      <c r="M70" s="98" t="str">
        <f ca="1"/>
        <v>Other industries n.e.c.</v>
      </c>
      <c r="N70" s="61" t="str">
        <f ca="1"/>
        <v>1.3.1</v>
      </c>
      <c r="O70" s="61" t="str">
        <f ca="1"/>
        <v>General outpatient curative care</v>
      </c>
      <c r="P70" s="61" t="str">
        <f ca="1"/>
        <v>13</v>
      </c>
      <c r="Q70" s="61" t="str">
        <f ca="1"/>
        <v>General population</v>
      </c>
      <c r="R70" s="61" t="str">
        <f ca="1"/>
        <v>nec</v>
      </c>
      <c r="S70" s="61" t="str">
        <f ca="1"/>
        <v>Other and unspecified age (n.e.c.)</v>
      </c>
      <c r="T70" s="61" t="str">
        <f ca="1"/>
        <v>nec</v>
      </c>
      <c r="U70" s="61" t="str">
        <f ca="1"/>
        <v>Other and unspecified gender (n.e.c.)</v>
      </c>
      <c r="V70" s="61"/>
      <c r="W70" s="132">
        <v>1</v>
      </c>
      <c r="X70" t="b">
        <f t="shared" si="1"/>
        <v>1</v>
      </c>
      <c r="Y70" t="b">
        <v>0</v>
      </c>
    </row>
    <row r="71" spans="1:25" x14ac:dyDescent="0.4">
      <c r="A71" s="2">
        <v>74</v>
      </c>
      <c r="B71" s="2">
        <v>204954497</v>
      </c>
      <c r="C71" s="3" t="s">
        <v>1326</v>
      </c>
      <c r="D71" s="2">
        <v>3</v>
      </c>
      <c r="E71" s="3" t="s">
        <v>1160</v>
      </c>
      <c r="F71" s="2">
        <v>17</v>
      </c>
      <c r="G71" s="3" t="s">
        <v>1246</v>
      </c>
      <c r="H71" s="3" t="s">
        <v>1327</v>
      </c>
      <c r="I71" s="115" t="s">
        <v>1109</v>
      </c>
      <c r="J71" s="115"/>
      <c r="K71" s="121" t="str">
        <f ca="1"/>
        <v/>
      </c>
      <c r="L71" s="97" t="str">
        <f ca="1"/>
        <v>3.4.9.nec</v>
      </c>
      <c r="M71" s="98" t="str">
        <f ca="1"/>
        <v>Other All Other ambulatory centres</v>
      </c>
      <c r="N71" s="61" t="str">
        <f ca="1"/>
        <v>1.3.1</v>
      </c>
      <c r="O71" s="61" t="str">
        <f ca="1"/>
        <v>General outpatient curative care</v>
      </c>
      <c r="P71" s="61" t="str">
        <f ca="1"/>
        <v>13</v>
      </c>
      <c r="Q71" s="61" t="str">
        <f ca="1"/>
        <v>General population</v>
      </c>
      <c r="R71" s="61" t="str">
        <f ca="1"/>
        <v>nec</v>
      </c>
      <c r="S71" s="61" t="str">
        <f ca="1"/>
        <v>Other and unspecified age (n.e.c.)</v>
      </c>
      <c r="T71" s="61" t="str">
        <f ca="1"/>
        <v>nec</v>
      </c>
      <c r="U71" s="61" t="str">
        <f ca="1"/>
        <v>Other and unspecified gender (n.e.c.)</v>
      </c>
      <c r="V71" s="61"/>
      <c r="W71" s="132">
        <v>1</v>
      </c>
      <c r="X71" t="b">
        <f t="shared" si="1"/>
        <v>1</v>
      </c>
      <c r="Y71" t="b">
        <v>0</v>
      </c>
    </row>
    <row r="72" spans="1:25" x14ac:dyDescent="0.4">
      <c r="A72" s="2">
        <v>75</v>
      </c>
      <c r="B72" s="2">
        <v>204955076</v>
      </c>
      <c r="C72" s="3" t="s">
        <v>1328</v>
      </c>
      <c r="D72" s="2">
        <v>3</v>
      </c>
      <c r="E72" s="3" t="s">
        <v>1160</v>
      </c>
      <c r="F72" s="2">
        <v>17</v>
      </c>
      <c r="G72" s="3" t="s">
        <v>1246</v>
      </c>
      <c r="H72" s="3" t="s">
        <v>1329</v>
      </c>
      <c r="I72" s="115" t="s">
        <v>1050</v>
      </c>
      <c r="J72" s="115"/>
      <c r="K72" s="121" t="str">
        <f ca="1"/>
        <v/>
      </c>
      <c r="L72" s="97" t="str">
        <f ca="1"/>
        <v>1.3.nec</v>
      </c>
      <c r="M72" s="98" t="str">
        <f ca="1"/>
        <v>Other Specialised hospitals (Other than mental health hospitals)</v>
      </c>
      <c r="N72" s="61" t="str">
        <f ca="1"/>
        <v>1.3.1</v>
      </c>
      <c r="O72" s="61" t="str">
        <f ca="1"/>
        <v>General outpatient curative care</v>
      </c>
      <c r="P72" s="61" t="str">
        <f ca="1"/>
        <v>13</v>
      </c>
      <c r="Q72" s="61" t="str">
        <f ca="1"/>
        <v>General population</v>
      </c>
      <c r="R72" s="61" t="str">
        <f ca="1"/>
        <v>nec</v>
      </c>
      <c r="S72" s="61" t="str">
        <f ca="1"/>
        <v>Other and unspecified age (n.e.c.)</v>
      </c>
      <c r="T72" s="61" t="str">
        <f ca="1"/>
        <v>nec</v>
      </c>
      <c r="U72" s="61" t="str">
        <f ca="1"/>
        <v>Other and unspecified gender (n.e.c.)</v>
      </c>
      <c r="V72" s="61"/>
      <c r="W72" s="132">
        <v>1</v>
      </c>
      <c r="X72" t="b">
        <f t="shared" si="1"/>
        <v>1</v>
      </c>
      <c r="Y72" t="b">
        <v>0</v>
      </c>
    </row>
    <row r="73" spans="1:25" x14ac:dyDescent="0.4">
      <c r="A73" s="2">
        <v>76</v>
      </c>
      <c r="B73" s="2">
        <v>204970022</v>
      </c>
      <c r="C73" s="3" t="s">
        <v>1331</v>
      </c>
      <c r="D73" s="2">
        <v>3</v>
      </c>
      <c r="E73" s="3" t="s">
        <v>1160</v>
      </c>
      <c r="F73" s="2">
        <v>11</v>
      </c>
      <c r="G73" s="3" t="s">
        <v>1183</v>
      </c>
      <c r="H73" s="3" t="s">
        <v>1333</v>
      </c>
      <c r="I73" s="118" t="s">
        <v>1050</v>
      </c>
      <c r="J73" s="115"/>
      <c r="K73" s="121" t="str">
        <f ca="1"/>
        <v/>
      </c>
      <c r="L73" s="97" t="str">
        <f ca="1"/>
        <v>1.3.nec</v>
      </c>
      <c r="M73" s="98" t="str">
        <f ca="1"/>
        <v>Other Specialised hospitals (Other than mental health hospitals)</v>
      </c>
      <c r="N73" s="61" t="str">
        <f ca="1"/>
        <v>1.3.1</v>
      </c>
      <c r="O73" s="61" t="str">
        <f ca="1"/>
        <v>General outpatient curative care</v>
      </c>
      <c r="P73" s="61" t="str">
        <f ca="1"/>
        <v>13</v>
      </c>
      <c r="Q73" s="61" t="str">
        <f ca="1"/>
        <v>General population</v>
      </c>
      <c r="R73" s="61" t="str">
        <f ca="1"/>
        <v>nec</v>
      </c>
      <c r="S73" s="61" t="str">
        <f ca="1"/>
        <v>Other and unspecified age (n.e.c.)</v>
      </c>
      <c r="T73" s="61" t="str">
        <f ca="1"/>
        <v>nec</v>
      </c>
      <c r="U73" s="61" t="str">
        <f ca="1"/>
        <v>Other and unspecified gender (n.e.c.)</v>
      </c>
      <c r="V73" s="61"/>
      <c r="W73" s="132">
        <v>2</v>
      </c>
      <c r="X73" t="b">
        <f t="shared" si="1"/>
        <v>1</v>
      </c>
      <c r="Y73" t="b">
        <v>0</v>
      </c>
    </row>
    <row r="74" spans="1:25" x14ac:dyDescent="0.4">
      <c r="A74" s="2">
        <v>77</v>
      </c>
      <c r="B74" s="2">
        <v>204970022</v>
      </c>
      <c r="C74" s="3" t="s">
        <v>1331</v>
      </c>
      <c r="D74" s="2">
        <v>3</v>
      </c>
      <c r="E74" s="3" t="s">
        <v>1160</v>
      </c>
      <c r="F74" s="2">
        <v>10</v>
      </c>
      <c r="G74" s="3" t="s">
        <v>1179</v>
      </c>
      <c r="H74" s="3" t="s">
        <v>1332</v>
      </c>
      <c r="I74" s="115" t="s">
        <v>1054</v>
      </c>
      <c r="J74" s="115"/>
      <c r="K74" s="121" t="str">
        <f ca="1"/>
        <v/>
      </c>
      <c r="L74" s="97" t="str">
        <f ca="1"/>
        <v>1.1</v>
      </c>
      <c r="M74" s="98" t="str">
        <f ca="1"/>
        <v>General hospitals</v>
      </c>
      <c r="N74" s="61" t="str">
        <f ca="1"/>
        <v>1.3.1</v>
      </c>
      <c r="O74" s="61" t="str">
        <f ca="1"/>
        <v>General outpatient curative care</v>
      </c>
      <c r="P74" s="61" t="str">
        <f ca="1"/>
        <v>13</v>
      </c>
      <c r="Q74" s="61" t="str">
        <f ca="1"/>
        <v>General population</v>
      </c>
      <c r="R74" s="61" t="str">
        <f ca="1"/>
        <v>nec</v>
      </c>
      <c r="S74" s="61" t="str">
        <f ca="1"/>
        <v>Other and unspecified age (n.e.c.)</v>
      </c>
      <c r="T74" s="61" t="str">
        <f ca="1"/>
        <v>nec</v>
      </c>
      <c r="U74" s="61" t="str">
        <f ca="1"/>
        <v>Other and unspecified gender (n.e.c.)</v>
      </c>
      <c r="V74" s="61"/>
      <c r="W74" s="132">
        <v>2</v>
      </c>
      <c r="X74" t="b">
        <f t="shared" si="1"/>
        <v>1</v>
      </c>
      <c r="Y74" t="b">
        <v>0</v>
      </c>
    </row>
    <row r="75" spans="1:25" x14ac:dyDescent="0.4">
      <c r="A75" s="2">
        <v>78</v>
      </c>
      <c r="B75" s="2">
        <v>204970754</v>
      </c>
      <c r="C75" s="3" t="s">
        <v>1334</v>
      </c>
      <c r="D75" s="2">
        <v>3</v>
      </c>
      <c r="E75" s="3" t="s">
        <v>1160</v>
      </c>
      <c r="F75" s="2">
        <v>17</v>
      </c>
      <c r="G75" s="3" t="s">
        <v>1246</v>
      </c>
      <c r="H75" s="3" t="s">
        <v>1335</v>
      </c>
      <c r="I75" s="115" t="s">
        <v>1101</v>
      </c>
      <c r="J75" s="115"/>
      <c r="K75" s="121" t="str">
        <f ca="1"/>
        <v/>
      </c>
      <c r="L75" s="97" t="str">
        <f ca="1"/>
        <v>3.4.9.1</v>
      </c>
      <c r="M75" s="98" t="str">
        <f ca="1"/>
        <v>General ambulatories</v>
      </c>
      <c r="N75" s="61" t="str">
        <f ca="1"/>
        <v>1.3.1</v>
      </c>
      <c r="O75" s="61" t="str">
        <f ca="1"/>
        <v>General outpatient curative care</v>
      </c>
      <c r="P75" s="61" t="str">
        <f ca="1"/>
        <v>13</v>
      </c>
      <c r="Q75" s="61" t="str">
        <f ca="1"/>
        <v>General population</v>
      </c>
      <c r="R75" s="61" t="str">
        <f ca="1"/>
        <v>nec</v>
      </c>
      <c r="S75" s="61" t="str">
        <f ca="1"/>
        <v>Other and unspecified age (n.e.c.)</v>
      </c>
      <c r="T75" s="61" t="str">
        <f ca="1"/>
        <v>nec</v>
      </c>
      <c r="U75" s="61" t="str">
        <f ca="1"/>
        <v>Other and unspecified gender (n.e.c.)</v>
      </c>
      <c r="V75" s="61"/>
      <c r="W75" s="132">
        <v>1</v>
      </c>
      <c r="X75" t="b">
        <f t="shared" si="1"/>
        <v>1</v>
      </c>
      <c r="Y75" t="b">
        <v>0</v>
      </c>
    </row>
    <row r="76" spans="1:25" x14ac:dyDescent="0.4">
      <c r="A76" s="2">
        <v>80</v>
      </c>
      <c r="B76" s="2">
        <v>204999957</v>
      </c>
      <c r="C76" s="3" t="s">
        <v>154</v>
      </c>
      <c r="D76" s="2">
        <v>3</v>
      </c>
      <c r="E76" s="3" t="s">
        <v>1160</v>
      </c>
      <c r="F76" s="2">
        <v>17</v>
      </c>
      <c r="G76" s="3" t="s">
        <v>1246</v>
      </c>
      <c r="H76" s="3" t="s">
        <v>1341</v>
      </c>
      <c r="I76" s="115" t="s">
        <v>1103</v>
      </c>
      <c r="J76" s="115"/>
      <c r="K76" s="121" t="str">
        <f ca="1"/>
        <v/>
      </c>
      <c r="L76" s="97" t="str">
        <f ca="1"/>
        <v>3.4.3</v>
      </c>
      <c r="M76" s="98" t="str">
        <f ca="1"/>
        <v>Free-standing ambulatory surgery centres</v>
      </c>
      <c r="N76" s="61" t="str">
        <f ca="1"/>
        <v>1.3.1</v>
      </c>
      <c r="O76" s="61" t="str">
        <f ca="1"/>
        <v>General outpatient curative care</v>
      </c>
      <c r="P76" s="61" t="str">
        <f ca="1"/>
        <v>13</v>
      </c>
      <c r="Q76" s="61" t="str">
        <f ca="1"/>
        <v>General population</v>
      </c>
      <c r="R76" s="61" t="str">
        <f ca="1"/>
        <v>nec</v>
      </c>
      <c r="S76" s="61" t="str">
        <f ca="1"/>
        <v>Other and unspecified age (n.e.c.)</v>
      </c>
      <c r="T76" s="61" t="str">
        <f ca="1"/>
        <v>nec</v>
      </c>
      <c r="U76" s="61" t="str">
        <f ca="1"/>
        <v>Other and unspecified gender (n.e.c.)</v>
      </c>
      <c r="V76" s="61"/>
      <c r="W76" s="132">
        <v>2</v>
      </c>
      <c r="X76" t="b">
        <f t="shared" si="1"/>
        <v>1</v>
      </c>
      <c r="Y76" t="b">
        <v>0</v>
      </c>
    </row>
    <row r="77" spans="1:25" x14ac:dyDescent="0.4">
      <c r="A77" s="2">
        <v>79</v>
      </c>
      <c r="B77" s="2">
        <v>204999957</v>
      </c>
      <c r="C77" s="3" t="s">
        <v>153</v>
      </c>
      <c r="D77" s="2">
        <v>3</v>
      </c>
      <c r="E77" s="3" t="s">
        <v>1160</v>
      </c>
      <c r="F77" s="2">
        <v>12</v>
      </c>
      <c r="G77" s="3" t="s">
        <v>1161</v>
      </c>
      <c r="H77" s="3" t="s">
        <v>1336</v>
      </c>
      <c r="I77" s="115" t="s">
        <v>1103</v>
      </c>
      <c r="J77" s="115"/>
      <c r="K77" s="121" t="str">
        <f ca="1"/>
        <v/>
      </c>
      <c r="L77" s="97" t="str">
        <f ca="1"/>
        <v>3.4.3</v>
      </c>
      <c r="M77" s="98" t="str">
        <f ca="1"/>
        <v>Free-standing ambulatory surgery centres</v>
      </c>
      <c r="N77" s="61" t="str">
        <f ca="1"/>
        <v>1.3.1</v>
      </c>
      <c r="O77" s="61" t="str">
        <f ca="1"/>
        <v>General outpatient curative care</v>
      </c>
      <c r="P77" s="61" t="str">
        <f ca="1"/>
        <v>13</v>
      </c>
      <c r="Q77" s="61" t="str">
        <f ca="1"/>
        <v>General population</v>
      </c>
      <c r="R77" s="61" t="str">
        <f ca="1"/>
        <v>nec</v>
      </c>
      <c r="S77" s="61" t="str">
        <f ca="1"/>
        <v>Other and unspecified age (n.e.c.)</v>
      </c>
      <c r="T77" s="61" t="str">
        <f ca="1"/>
        <v>nec</v>
      </c>
      <c r="U77" s="61" t="str">
        <f ca="1"/>
        <v>Other and unspecified gender (n.e.c.)</v>
      </c>
      <c r="V77" s="61"/>
      <c r="W77" s="132">
        <v>2</v>
      </c>
      <c r="X77" t="b">
        <f t="shared" si="1"/>
        <v>1</v>
      </c>
      <c r="Y77" t="b">
        <v>0</v>
      </c>
    </row>
    <row r="78" spans="1:25" x14ac:dyDescent="0.4">
      <c r="A78" s="2">
        <v>81</v>
      </c>
      <c r="B78" s="2">
        <v>205000773</v>
      </c>
      <c r="C78" s="3" t="s">
        <v>1342</v>
      </c>
      <c r="D78" s="2">
        <v>3</v>
      </c>
      <c r="E78" s="3" t="s">
        <v>1160</v>
      </c>
      <c r="F78" s="2">
        <v>12</v>
      </c>
      <c r="G78" s="3" t="s">
        <v>1161</v>
      </c>
      <c r="H78" s="3" t="s">
        <v>1343</v>
      </c>
      <c r="I78" s="115" t="s">
        <v>1109</v>
      </c>
      <c r="J78" s="115"/>
      <c r="K78" s="121" t="str">
        <f ca="1"/>
        <v/>
      </c>
      <c r="L78" s="97" t="str">
        <f ca="1"/>
        <v>3.4.9.nec</v>
      </c>
      <c r="M78" s="98" t="str">
        <f ca="1"/>
        <v>Other All Other ambulatory centres</v>
      </c>
      <c r="N78" s="61" t="str">
        <f ca="1"/>
        <v>1.3.1</v>
      </c>
      <c r="O78" s="61" t="str">
        <f ca="1"/>
        <v>General outpatient curative care</v>
      </c>
      <c r="P78" s="61" t="str">
        <f ca="1"/>
        <v>13</v>
      </c>
      <c r="Q78" s="61" t="str">
        <f ca="1"/>
        <v>General population</v>
      </c>
      <c r="R78" s="61" t="str">
        <f ca="1"/>
        <v>nec</v>
      </c>
      <c r="S78" s="61" t="str">
        <f ca="1"/>
        <v>Other and unspecified age (n.e.c.)</v>
      </c>
      <c r="T78" s="61" t="str">
        <f ca="1"/>
        <v>nec</v>
      </c>
      <c r="U78" s="61" t="str">
        <f ca="1"/>
        <v>Other and unspecified gender (n.e.c.)</v>
      </c>
      <c r="V78" s="61"/>
      <c r="W78" s="132">
        <v>1</v>
      </c>
      <c r="X78" t="b">
        <f t="shared" si="1"/>
        <v>1</v>
      </c>
      <c r="Y78" t="b">
        <v>0</v>
      </c>
    </row>
    <row r="79" spans="1:25" x14ac:dyDescent="0.4">
      <c r="A79" s="2">
        <v>82</v>
      </c>
      <c r="B79" s="2">
        <v>205005527</v>
      </c>
      <c r="C79" s="3" t="s">
        <v>156</v>
      </c>
      <c r="D79" s="2">
        <v>3</v>
      </c>
      <c r="E79" s="3" t="s">
        <v>1160</v>
      </c>
      <c r="F79" s="2">
        <v>11</v>
      </c>
      <c r="G79" s="3" t="s">
        <v>1183</v>
      </c>
      <c r="H79" s="3" t="s">
        <v>1344</v>
      </c>
      <c r="I79" s="115" t="s">
        <v>1109</v>
      </c>
      <c r="J79" s="115"/>
      <c r="K79" s="121" t="str">
        <f ca="1"/>
        <v/>
      </c>
      <c r="L79" s="97" t="str">
        <f ca="1"/>
        <v>3.4.9.nec</v>
      </c>
      <c r="M79" s="98" t="str">
        <f ca="1"/>
        <v>Other All Other ambulatory centres</v>
      </c>
      <c r="N79" s="61" t="str">
        <f ca="1"/>
        <v>1.3.1</v>
      </c>
      <c r="O79" s="61" t="str">
        <f ca="1"/>
        <v>General outpatient curative care</v>
      </c>
      <c r="P79" s="61" t="str">
        <f ca="1"/>
        <v>13</v>
      </c>
      <c r="Q79" s="61" t="str">
        <f ca="1"/>
        <v>General population</v>
      </c>
      <c r="R79" s="61" t="str">
        <f ca="1"/>
        <v>nec</v>
      </c>
      <c r="S79" s="61" t="str">
        <f ca="1"/>
        <v>Other and unspecified age (n.e.c.)</v>
      </c>
      <c r="T79" s="61" t="str">
        <f ca="1"/>
        <v>nec</v>
      </c>
      <c r="U79" s="61" t="str">
        <f ca="1"/>
        <v>Other and unspecified gender (n.e.c.)</v>
      </c>
      <c r="V79" s="61"/>
      <c r="W79" s="132">
        <v>1</v>
      </c>
      <c r="X79" t="b">
        <f t="shared" si="1"/>
        <v>1</v>
      </c>
      <c r="Y79" t="b">
        <v>0</v>
      </c>
    </row>
    <row r="80" spans="1:25" x14ac:dyDescent="0.4">
      <c r="A80" s="2">
        <v>83</v>
      </c>
      <c r="B80" s="2">
        <v>205007080</v>
      </c>
      <c r="C80" s="3" t="s">
        <v>1345</v>
      </c>
      <c r="D80" s="2">
        <v>3</v>
      </c>
      <c r="E80" s="3" t="s">
        <v>1160</v>
      </c>
      <c r="F80" s="2">
        <v>12</v>
      </c>
      <c r="G80" s="3" t="s">
        <v>1161</v>
      </c>
      <c r="H80" s="3" t="s">
        <v>1346</v>
      </c>
      <c r="I80" s="115" t="s">
        <v>1101</v>
      </c>
      <c r="J80" s="115"/>
      <c r="K80" s="121" t="str">
        <f ca="1"/>
        <v/>
      </c>
      <c r="L80" s="97" t="str">
        <f ca="1"/>
        <v>3.4.9.1</v>
      </c>
      <c r="M80" s="98" t="str">
        <f ca="1"/>
        <v>General ambulatories</v>
      </c>
      <c r="N80" s="61" t="str">
        <f ca="1"/>
        <v>1.3.1</v>
      </c>
      <c r="O80" s="61" t="str">
        <f ca="1"/>
        <v>General outpatient curative care</v>
      </c>
      <c r="P80" s="61" t="str">
        <f ca="1"/>
        <v>13</v>
      </c>
      <c r="Q80" s="61" t="str">
        <f ca="1"/>
        <v>General population</v>
      </c>
      <c r="R80" s="61" t="str">
        <f ca="1"/>
        <v>nec</v>
      </c>
      <c r="S80" s="61" t="str">
        <f ca="1"/>
        <v>Other and unspecified age (n.e.c.)</v>
      </c>
      <c r="T80" s="61" t="str">
        <f ca="1"/>
        <v>nec</v>
      </c>
      <c r="U80" s="61" t="str">
        <f ca="1"/>
        <v>Other and unspecified gender (n.e.c.)</v>
      </c>
      <c r="V80" s="61"/>
      <c r="W80" s="132">
        <v>1</v>
      </c>
      <c r="X80" t="b">
        <f t="shared" si="1"/>
        <v>1</v>
      </c>
      <c r="Y80" t="b">
        <v>0</v>
      </c>
    </row>
    <row r="81" spans="1:25" x14ac:dyDescent="0.4">
      <c r="A81" s="2">
        <v>84</v>
      </c>
      <c r="B81" s="2">
        <v>205093147</v>
      </c>
      <c r="C81" s="3" t="s">
        <v>1349</v>
      </c>
      <c r="D81" s="2">
        <v>3</v>
      </c>
      <c r="E81" s="3" t="s">
        <v>1160</v>
      </c>
      <c r="F81" s="2">
        <v>11</v>
      </c>
      <c r="G81" s="3" t="s">
        <v>1183</v>
      </c>
      <c r="H81" s="3" t="s">
        <v>1350</v>
      </c>
      <c r="I81" s="115" t="s">
        <v>1109</v>
      </c>
      <c r="J81" s="115"/>
      <c r="K81" s="121" t="str">
        <f ca="1"/>
        <v/>
      </c>
      <c r="L81" s="97" t="str">
        <f ca="1"/>
        <v>3.4.9.nec</v>
      </c>
      <c r="M81" s="98" t="str">
        <f ca="1"/>
        <v>Other All Other ambulatory centres</v>
      </c>
      <c r="N81" s="61" t="str">
        <f ca="1"/>
        <v>1.3.1</v>
      </c>
      <c r="O81" s="61" t="str">
        <f ca="1"/>
        <v>General outpatient curative care</v>
      </c>
      <c r="P81" s="61" t="str">
        <f ca="1"/>
        <v>13</v>
      </c>
      <c r="Q81" s="61" t="str">
        <f ca="1"/>
        <v>General population</v>
      </c>
      <c r="R81" s="61" t="str">
        <f ca="1"/>
        <v>nec</v>
      </c>
      <c r="S81" s="61" t="str">
        <f ca="1"/>
        <v>Other and unspecified age (n.e.c.)</v>
      </c>
      <c r="T81" s="61" t="str">
        <f ca="1"/>
        <v>nec</v>
      </c>
      <c r="U81" s="61" t="str">
        <f ca="1"/>
        <v>Other and unspecified gender (n.e.c.)</v>
      </c>
      <c r="V81" s="61"/>
      <c r="W81" s="132">
        <v>1</v>
      </c>
      <c r="X81" t="b">
        <f t="shared" si="1"/>
        <v>1</v>
      </c>
      <c r="Y81" t="b">
        <v>0</v>
      </c>
    </row>
    <row r="82" spans="1:25" x14ac:dyDescent="0.4">
      <c r="A82" s="2">
        <v>85</v>
      </c>
      <c r="B82" s="2">
        <v>205165453</v>
      </c>
      <c r="C82" s="3" t="s">
        <v>162</v>
      </c>
      <c r="D82" s="2">
        <v>3</v>
      </c>
      <c r="E82" s="3" t="s">
        <v>1160</v>
      </c>
      <c r="F82" s="2">
        <v>17</v>
      </c>
      <c r="G82" s="3" t="s">
        <v>1246</v>
      </c>
      <c r="H82" s="3" t="s">
        <v>1351</v>
      </c>
      <c r="I82" s="115" t="s">
        <v>1054</v>
      </c>
      <c r="J82" s="115"/>
      <c r="K82" s="121" t="str">
        <f ca="1"/>
        <v/>
      </c>
      <c r="L82" s="97" t="str">
        <f ca="1"/>
        <v>1.1</v>
      </c>
      <c r="M82" s="98" t="str">
        <f ca="1"/>
        <v>General hospitals</v>
      </c>
      <c r="N82" s="61" t="str">
        <f ca="1"/>
        <v>1.3.1</v>
      </c>
      <c r="O82" s="61" t="str">
        <f ca="1"/>
        <v>General outpatient curative care</v>
      </c>
      <c r="P82" s="61" t="str">
        <f ca="1"/>
        <v>13</v>
      </c>
      <c r="Q82" s="61" t="str">
        <f ca="1"/>
        <v>General population</v>
      </c>
      <c r="R82" s="61" t="str">
        <f ca="1"/>
        <v>nec</v>
      </c>
      <c r="S82" s="61" t="str">
        <f ca="1"/>
        <v>Other and unspecified age (n.e.c.)</v>
      </c>
      <c r="T82" s="61" t="str">
        <f ca="1"/>
        <v>nec</v>
      </c>
      <c r="U82" s="61" t="str">
        <f ca="1"/>
        <v>Other and unspecified gender (n.e.c.)</v>
      </c>
      <c r="V82" s="61"/>
      <c r="W82" s="132">
        <v>1</v>
      </c>
      <c r="X82" t="b">
        <f t="shared" si="1"/>
        <v>1</v>
      </c>
      <c r="Y82" t="b">
        <v>0</v>
      </c>
    </row>
    <row r="83" spans="1:25" x14ac:dyDescent="0.4">
      <c r="A83" s="2">
        <v>86</v>
      </c>
      <c r="B83" s="2">
        <v>205184352</v>
      </c>
      <c r="C83" s="3" t="s">
        <v>1352</v>
      </c>
      <c r="D83" s="2">
        <v>3</v>
      </c>
      <c r="E83" s="3" t="s">
        <v>1160</v>
      </c>
      <c r="F83" s="2">
        <v>12</v>
      </c>
      <c r="G83" s="3" t="s">
        <v>1161</v>
      </c>
      <c r="H83" s="3" t="s">
        <v>1353</v>
      </c>
      <c r="I83" s="115" t="s">
        <v>1109</v>
      </c>
      <c r="J83" s="115"/>
      <c r="K83" s="121" t="str">
        <f ca="1"/>
        <v/>
      </c>
      <c r="L83" s="97" t="str">
        <f ca="1"/>
        <v>3.4.9.nec</v>
      </c>
      <c r="M83" s="98" t="str">
        <f ca="1"/>
        <v>Other All Other ambulatory centres</v>
      </c>
      <c r="N83" s="61" t="str">
        <f ca="1"/>
        <v>1.3.1</v>
      </c>
      <c r="O83" s="61" t="str">
        <f ca="1"/>
        <v>General outpatient curative care</v>
      </c>
      <c r="P83" s="61" t="str">
        <f ca="1"/>
        <v>13</v>
      </c>
      <c r="Q83" s="61" t="str">
        <f ca="1"/>
        <v>General population</v>
      </c>
      <c r="R83" s="61" t="str">
        <f ca="1"/>
        <v>nec</v>
      </c>
      <c r="S83" s="61" t="str">
        <f ca="1"/>
        <v>Other and unspecified age (n.e.c.)</v>
      </c>
      <c r="T83" s="61" t="str">
        <f ca="1"/>
        <v>nec</v>
      </c>
      <c r="U83" s="61" t="str">
        <f ca="1"/>
        <v>Other and unspecified gender (n.e.c.)</v>
      </c>
      <c r="V83" s="61"/>
      <c r="W83" s="132">
        <v>1</v>
      </c>
      <c r="X83" t="b">
        <f t="shared" si="1"/>
        <v>1</v>
      </c>
      <c r="Y83" t="b">
        <v>0</v>
      </c>
    </row>
    <row r="84" spans="1:25" x14ac:dyDescent="0.4">
      <c r="A84" s="2">
        <v>87</v>
      </c>
      <c r="B84" s="2">
        <v>205217521</v>
      </c>
      <c r="C84" s="3" t="s">
        <v>1359</v>
      </c>
      <c r="D84" s="2">
        <v>3</v>
      </c>
      <c r="E84" s="3" t="s">
        <v>1160</v>
      </c>
      <c r="F84" s="2">
        <v>11</v>
      </c>
      <c r="G84" s="3" t="s">
        <v>1183</v>
      </c>
      <c r="H84" s="3" t="s">
        <v>1360</v>
      </c>
      <c r="I84" s="115" t="s">
        <v>1050</v>
      </c>
      <c r="J84" s="115"/>
      <c r="K84" s="121" t="str">
        <f ca="1"/>
        <v/>
      </c>
      <c r="L84" s="97" t="str">
        <f ca="1"/>
        <v>1.3.nec</v>
      </c>
      <c r="M84" s="98" t="str">
        <f ca="1"/>
        <v>Other Specialised hospitals (Other than mental health hospitals)</v>
      </c>
      <c r="N84" s="61" t="str">
        <f ca="1"/>
        <v>1.3.1</v>
      </c>
      <c r="O84" s="61" t="str">
        <f ca="1"/>
        <v>General outpatient curative care</v>
      </c>
      <c r="P84" s="61" t="str">
        <f ca="1"/>
        <v>13</v>
      </c>
      <c r="Q84" s="61" t="str">
        <f ca="1"/>
        <v>General population</v>
      </c>
      <c r="R84" s="61" t="str">
        <f ca="1"/>
        <v>nec</v>
      </c>
      <c r="S84" s="61" t="str">
        <f ca="1"/>
        <v>Other and unspecified age (n.e.c.)</v>
      </c>
      <c r="T84" s="61" t="str">
        <f ca="1"/>
        <v>nec</v>
      </c>
      <c r="U84" s="61" t="str">
        <f ca="1"/>
        <v>Other and unspecified gender (n.e.c.)</v>
      </c>
      <c r="V84" s="61"/>
      <c r="W84" s="132">
        <v>1</v>
      </c>
      <c r="X84" t="b">
        <f t="shared" si="1"/>
        <v>1</v>
      </c>
      <c r="Y84" t="b">
        <v>0</v>
      </c>
    </row>
    <row r="85" spans="1:25" x14ac:dyDescent="0.4">
      <c r="A85" s="2">
        <v>88</v>
      </c>
      <c r="B85" s="2">
        <v>205218030</v>
      </c>
      <c r="C85" s="3" t="s">
        <v>174</v>
      </c>
      <c r="D85" s="2">
        <v>3</v>
      </c>
      <c r="E85" s="3" t="s">
        <v>1160</v>
      </c>
      <c r="F85" s="2">
        <v>17</v>
      </c>
      <c r="G85" s="3" t="s">
        <v>1246</v>
      </c>
      <c r="H85" s="3" t="s">
        <v>1363</v>
      </c>
      <c r="I85" s="115" t="s">
        <v>1101</v>
      </c>
      <c r="J85" s="115"/>
      <c r="K85" s="121" t="str">
        <f ca="1"/>
        <v/>
      </c>
      <c r="L85" s="97" t="str">
        <f ca="1"/>
        <v>3.4.9.1</v>
      </c>
      <c r="M85" s="98" t="str">
        <f ca="1"/>
        <v>General ambulatories</v>
      </c>
      <c r="N85" s="61" t="str">
        <f ca="1"/>
        <v>1.3.1</v>
      </c>
      <c r="O85" s="61" t="str">
        <f ca="1"/>
        <v>General outpatient curative care</v>
      </c>
      <c r="P85" s="61" t="str">
        <f ca="1"/>
        <v>13</v>
      </c>
      <c r="Q85" s="61" t="str">
        <f ca="1"/>
        <v>General population</v>
      </c>
      <c r="R85" s="61" t="str">
        <f ca="1"/>
        <v>nec</v>
      </c>
      <c r="S85" s="61" t="str">
        <f ca="1"/>
        <v>Other and unspecified age (n.e.c.)</v>
      </c>
      <c r="T85" s="61" t="str">
        <f ca="1"/>
        <v>nec</v>
      </c>
      <c r="U85" s="61" t="str">
        <f ca="1"/>
        <v>Other and unspecified gender (n.e.c.)</v>
      </c>
      <c r="V85" s="61"/>
      <c r="W85" s="132">
        <v>4</v>
      </c>
      <c r="X85" t="b">
        <f t="shared" si="1"/>
        <v>1</v>
      </c>
      <c r="Y85" t="b">
        <v>0</v>
      </c>
    </row>
    <row r="86" spans="1:25" x14ac:dyDescent="0.4">
      <c r="A86" s="2">
        <v>89</v>
      </c>
      <c r="B86" s="2">
        <v>205218030</v>
      </c>
      <c r="C86" s="3" t="s">
        <v>174</v>
      </c>
      <c r="D86" s="2">
        <v>3</v>
      </c>
      <c r="E86" s="3" t="s">
        <v>1160</v>
      </c>
      <c r="F86" s="2">
        <v>18</v>
      </c>
      <c r="G86" s="3" t="s">
        <v>1253</v>
      </c>
      <c r="H86" s="3" t="s">
        <v>1364</v>
      </c>
      <c r="I86" s="115" t="s">
        <v>1101</v>
      </c>
      <c r="J86" s="115"/>
      <c r="K86" s="121" t="str">
        <f ca="1"/>
        <v/>
      </c>
      <c r="L86" s="97" t="str">
        <f ca="1"/>
        <v>3.4.9.1</v>
      </c>
      <c r="M86" s="98" t="str">
        <f ca="1"/>
        <v>General ambulatories</v>
      </c>
      <c r="N86" s="61" t="str">
        <f ca="1"/>
        <v>1.3.1</v>
      </c>
      <c r="O86" s="61" t="str">
        <f ca="1"/>
        <v>General outpatient curative care</v>
      </c>
      <c r="P86" s="61" t="str">
        <f ca="1"/>
        <v>13</v>
      </c>
      <c r="Q86" s="61" t="str">
        <f ca="1"/>
        <v>General population</v>
      </c>
      <c r="R86" s="61" t="str">
        <f ca="1"/>
        <v>nec</v>
      </c>
      <c r="S86" s="61" t="str">
        <f ca="1"/>
        <v>Other and unspecified age (n.e.c.)</v>
      </c>
      <c r="T86" s="61" t="str">
        <f ca="1"/>
        <v>nec</v>
      </c>
      <c r="U86" s="61" t="str">
        <f ca="1"/>
        <v>Other and unspecified gender (n.e.c.)</v>
      </c>
      <c r="V86" s="61"/>
      <c r="W86" s="132">
        <v>4</v>
      </c>
      <c r="X86" t="b">
        <f t="shared" si="1"/>
        <v>1</v>
      </c>
      <c r="Y86" t="b">
        <v>0</v>
      </c>
    </row>
    <row r="87" spans="1:25" x14ac:dyDescent="0.4">
      <c r="A87" s="2">
        <v>91</v>
      </c>
      <c r="B87" s="2">
        <v>205218030</v>
      </c>
      <c r="C87" s="3" t="s">
        <v>174</v>
      </c>
      <c r="D87" s="2">
        <v>3</v>
      </c>
      <c r="E87" s="3" t="s">
        <v>1160</v>
      </c>
      <c r="F87" s="2">
        <v>10</v>
      </c>
      <c r="G87" s="3" t="s">
        <v>1179</v>
      </c>
      <c r="H87" s="3" t="s">
        <v>1361</v>
      </c>
      <c r="I87" s="115" t="s">
        <v>1050</v>
      </c>
      <c r="J87" s="115"/>
      <c r="K87" s="121" t="str">
        <f ca="1"/>
        <v/>
      </c>
      <c r="L87" s="97" t="str">
        <f ca="1"/>
        <v>1.3.nec</v>
      </c>
      <c r="M87" s="98" t="str">
        <f ca="1"/>
        <v>Other Specialised hospitals (Other than mental health hospitals)</v>
      </c>
      <c r="N87" s="61" t="str">
        <f ca="1"/>
        <v>1.3.1</v>
      </c>
      <c r="O87" s="61" t="str">
        <f ca="1"/>
        <v>General outpatient curative care</v>
      </c>
      <c r="P87" s="61" t="str">
        <f ca="1"/>
        <v>13</v>
      </c>
      <c r="Q87" s="61" t="str">
        <f ca="1"/>
        <v>General population</v>
      </c>
      <c r="R87" s="61" t="str">
        <f ca="1"/>
        <v>nec</v>
      </c>
      <c r="S87" s="61" t="str">
        <f ca="1"/>
        <v>Other and unspecified age (n.e.c.)</v>
      </c>
      <c r="T87" s="61" t="str">
        <f ca="1"/>
        <v>nec</v>
      </c>
      <c r="U87" s="61" t="str">
        <f ca="1"/>
        <v>Other and unspecified gender (n.e.c.)</v>
      </c>
      <c r="V87" s="61"/>
      <c r="W87" s="132">
        <v>4</v>
      </c>
      <c r="X87" t="b">
        <f t="shared" si="1"/>
        <v>1</v>
      </c>
      <c r="Y87" t="b">
        <v>0</v>
      </c>
    </row>
    <row r="88" spans="1:25" x14ac:dyDescent="0.4">
      <c r="A88" s="2">
        <v>90</v>
      </c>
      <c r="B88" s="2">
        <v>205218030</v>
      </c>
      <c r="C88" s="3" t="s">
        <v>174</v>
      </c>
      <c r="D88" s="2">
        <v>3</v>
      </c>
      <c r="E88" s="3" t="s">
        <v>1160</v>
      </c>
      <c r="F88" s="2">
        <v>11</v>
      </c>
      <c r="G88" s="3" t="s">
        <v>1183</v>
      </c>
      <c r="H88" s="3" t="s">
        <v>1362</v>
      </c>
      <c r="I88" s="115" t="s">
        <v>1101</v>
      </c>
      <c r="J88" s="115"/>
      <c r="K88" s="121" t="str">
        <f ca="1"/>
        <v/>
      </c>
      <c r="L88" s="97" t="str">
        <f ca="1"/>
        <v>3.4.9.1</v>
      </c>
      <c r="M88" s="98" t="str">
        <f ca="1"/>
        <v>General ambulatories</v>
      </c>
      <c r="N88" s="61" t="str">
        <f ca="1"/>
        <v>1.3.1</v>
      </c>
      <c r="O88" s="61" t="str">
        <f ca="1"/>
        <v>General outpatient curative care</v>
      </c>
      <c r="P88" s="61" t="str">
        <f ca="1"/>
        <v>13</v>
      </c>
      <c r="Q88" s="61" t="str">
        <f ca="1"/>
        <v>General population</v>
      </c>
      <c r="R88" s="61" t="str">
        <f ca="1"/>
        <v>nec</v>
      </c>
      <c r="S88" s="61" t="str">
        <f ca="1"/>
        <v>Other and unspecified age (n.e.c.)</v>
      </c>
      <c r="T88" s="61" t="str">
        <f ca="1"/>
        <v>nec</v>
      </c>
      <c r="U88" s="61" t="str">
        <f ca="1"/>
        <v>Other and unspecified gender (n.e.c.)</v>
      </c>
      <c r="V88" s="61"/>
      <c r="W88" s="132">
        <v>4</v>
      </c>
      <c r="X88" t="b">
        <f t="shared" si="1"/>
        <v>1</v>
      </c>
      <c r="Y88" t="b">
        <v>0</v>
      </c>
    </row>
    <row r="89" spans="1:25" x14ac:dyDescent="0.4">
      <c r="A89" s="2">
        <v>92</v>
      </c>
      <c r="B89" s="2">
        <v>205231710</v>
      </c>
      <c r="C89" s="3" t="s">
        <v>176</v>
      </c>
      <c r="D89" s="2">
        <v>3</v>
      </c>
      <c r="E89" s="3" t="s">
        <v>1160</v>
      </c>
      <c r="F89" s="2">
        <v>11</v>
      </c>
      <c r="G89" s="3" t="s">
        <v>1183</v>
      </c>
      <c r="H89" s="3" t="s">
        <v>1365</v>
      </c>
      <c r="I89" s="118" t="s">
        <v>1050</v>
      </c>
      <c r="J89" s="115"/>
      <c r="K89" s="121" t="str">
        <f ca="1"/>
        <v/>
      </c>
      <c r="L89" s="97" t="str">
        <f ca="1"/>
        <v>1.3.nec</v>
      </c>
      <c r="M89" s="98" t="str">
        <f ca="1"/>
        <v>Other Specialised hospitals (Other than mental health hospitals)</v>
      </c>
      <c r="N89" s="61" t="str">
        <f ca="1"/>
        <v>1.3.1</v>
      </c>
      <c r="O89" s="61" t="str">
        <f ca="1"/>
        <v>General outpatient curative care</v>
      </c>
      <c r="P89" s="61" t="str">
        <f ca="1"/>
        <v>13</v>
      </c>
      <c r="Q89" s="61" t="str">
        <f ca="1"/>
        <v>General population</v>
      </c>
      <c r="R89" s="61" t="str">
        <f ca="1"/>
        <v>nec</v>
      </c>
      <c r="S89" s="61" t="str">
        <f ca="1"/>
        <v>Other and unspecified age (n.e.c.)</v>
      </c>
      <c r="T89" s="61" t="str">
        <f ca="1"/>
        <v>nec</v>
      </c>
      <c r="U89" s="61" t="str">
        <f ca="1"/>
        <v>Other and unspecified gender (n.e.c.)</v>
      </c>
      <c r="V89" s="61"/>
      <c r="W89" s="132">
        <v>1</v>
      </c>
      <c r="X89" t="b">
        <f t="shared" si="1"/>
        <v>1</v>
      </c>
      <c r="Y89" t="b">
        <v>0</v>
      </c>
    </row>
    <row r="90" spans="1:25" x14ac:dyDescent="0.4">
      <c r="A90" s="2">
        <v>93</v>
      </c>
      <c r="B90" s="2">
        <v>205250618</v>
      </c>
      <c r="C90" s="3" t="s">
        <v>178</v>
      </c>
      <c r="D90" s="2">
        <v>3</v>
      </c>
      <c r="E90" s="3" t="s">
        <v>1160</v>
      </c>
      <c r="F90" s="2">
        <v>11</v>
      </c>
      <c r="G90" s="3" t="s">
        <v>1183</v>
      </c>
      <c r="H90" s="3" t="s">
        <v>1366</v>
      </c>
      <c r="I90" s="115" t="s">
        <v>1054</v>
      </c>
      <c r="J90" s="115"/>
      <c r="K90" s="121" t="str">
        <f ca="1"/>
        <v/>
      </c>
      <c r="L90" s="97" t="str">
        <f ca="1"/>
        <v>1.1</v>
      </c>
      <c r="M90" s="98" t="str">
        <f ca="1"/>
        <v>General hospitals</v>
      </c>
      <c r="N90" s="61" t="str">
        <f ca="1"/>
        <v>1.3.1</v>
      </c>
      <c r="O90" s="61" t="str">
        <f ca="1"/>
        <v>General outpatient curative care</v>
      </c>
      <c r="P90" s="61" t="str">
        <f ca="1"/>
        <v>13</v>
      </c>
      <c r="Q90" s="61" t="str">
        <f ca="1"/>
        <v>General population</v>
      </c>
      <c r="R90" s="61" t="str">
        <f ca="1"/>
        <v>nec</v>
      </c>
      <c r="S90" s="61" t="str">
        <f ca="1"/>
        <v>Other and unspecified age (n.e.c.)</v>
      </c>
      <c r="T90" s="61" t="str">
        <f ca="1"/>
        <v>nec</v>
      </c>
      <c r="U90" s="61" t="str">
        <f ca="1"/>
        <v>Other and unspecified gender (n.e.c.)</v>
      </c>
      <c r="V90" s="61"/>
      <c r="W90" s="132">
        <v>1</v>
      </c>
      <c r="X90" t="b">
        <f t="shared" si="1"/>
        <v>1</v>
      </c>
      <c r="Y90" t="b">
        <v>0</v>
      </c>
    </row>
    <row r="91" spans="1:25" x14ac:dyDescent="0.4">
      <c r="A91" s="2">
        <v>94</v>
      </c>
      <c r="B91" s="2">
        <v>205254936</v>
      </c>
      <c r="C91" s="3" t="s">
        <v>1370</v>
      </c>
      <c r="D91" s="2">
        <v>3</v>
      </c>
      <c r="E91" s="3" t="s">
        <v>1160</v>
      </c>
      <c r="F91" s="2">
        <v>12</v>
      </c>
      <c r="G91" s="3" t="s">
        <v>1161</v>
      </c>
      <c r="H91" s="3" t="s">
        <v>1371</v>
      </c>
      <c r="I91" s="115" t="s">
        <v>1041</v>
      </c>
      <c r="J91" s="115"/>
      <c r="K91" s="121" t="str">
        <f ca="1"/>
        <v/>
      </c>
      <c r="L91" s="97" t="str">
        <f ca="1"/>
        <v>3.4.1</v>
      </c>
      <c r="M91" s="98" t="str">
        <f ca="1"/>
        <v>Family planning centres</v>
      </c>
      <c r="N91" s="61" t="str">
        <f ca="1"/>
        <v>1.3.1</v>
      </c>
      <c r="O91" s="61" t="str">
        <f ca="1"/>
        <v>General outpatient curative care</v>
      </c>
      <c r="P91" s="61" t="str">
        <f ca="1"/>
        <v>13</v>
      </c>
      <c r="Q91" s="61" t="str">
        <f ca="1"/>
        <v>General population</v>
      </c>
      <c r="R91" s="61" t="str">
        <f ca="1"/>
        <v>nec</v>
      </c>
      <c r="S91" s="61" t="str">
        <f ca="1"/>
        <v>Other and unspecified age (n.e.c.)</v>
      </c>
      <c r="T91" s="61" t="str">
        <f ca="1"/>
        <v>nec</v>
      </c>
      <c r="U91" s="61" t="str">
        <f ca="1"/>
        <v>Other and unspecified gender (n.e.c.)</v>
      </c>
      <c r="V91" s="61"/>
      <c r="W91" s="132">
        <v>1</v>
      </c>
      <c r="X91" t="b">
        <f t="shared" si="1"/>
        <v>1</v>
      </c>
      <c r="Y91" t="b">
        <v>0</v>
      </c>
    </row>
    <row r="92" spans="1:25" x14ac:dyDescent="0.4">
      <c r="A92" s="2">
        <v>95</v>
      </c>
      <c r="B92" s="2">
        <v>205271784</v>
      </c>
      <c r="C92" s="3" t="s">
        <v>1375</v>
      </c>
      <c r="D92" s="2">
        <v>3</v>
      </c>
      <c r="E92" s="3" t="s">
        <v>1160</v>
      </c>
      <c r="F92" s="2">
        <v>17</v>
      </c>
      <c r="G92" s="3" t="s">
        <v>1246</v>
      </c>
      <c r="H92" s="3" t="s">
        <v>1376</v>
      </c>
      <c r="I92" s="115" t="s">
        <v>1084</v>
      </c>
      <c r="J92" s="115"/>
      <c r="K92" s="121" t="str">
        <f ca="1"/>
        <v/>
      </c>
      <c r="L92" s="97" t="str">
        <f ca="1"/>
        <v>1.2</v>
      </c>
      <c r="M92" s="98" t="str">
        <f ca="1"/>
        <v>Mental health hospitals</v>
      </c>
      <c r="N92" s="61" t="str">
        <f ca="1"/>
        <v>1.3.1</v>
      </c>
      <c r="O92" s="61" t="str">
        <f ca="1"/>
        <v>General outpatient curative care</v>
      </c>
      <c r="P92" s="61" t="str">
        <f ca="1"/>
        <v>13</v>
      </c>
      <c r="Q92" s="61" t="str">
        <f ca="1"/>
        <v>General population</v>
      </c>
      <c r="R92" s="61" t="str">
        <f ca="1"/>
        <v>nec</v>
      </c>
      <c r="S92" s="61" t="str">
        <f ca="1"/>
        <v>Other and unspecified age (n.e.c.)</v>
      </c>
      <c r="T92" s="61" t="str">
        <f ca="1"/>
        <v>nec</v>
      </c>
      <c r="U92" s="61" t="str">
        <f ca="1"/>
        <v>Other and unspecified gender (n.e.c.)</v>
      </c>
      <c r="V92" s="61"/>
      <c r="W92" s="132">
        <v>1</v>
      </c>
      <c r="X92" t="b">
        <f t="shared" si="1"/>
        <v>1</v>
      </c>
      <c r="Y92" t="b">
        <v>0</v>
      </c>
    </row>
    <row r="93" spans="1:25" x14ac:dyDescent="0.4">
      <c r="A93" s="2">
        <v>96</v>
      </c>
      <c r="B93" s="2">
        <v>205288295</v>
      </c>
      <c r="C93" s="3" t="s">
        <v>1381</v>
      </c>
      <c r="D93" s="2">
        <v>3</v>
      </c>
      <c r="E93" s="3" t="s">
        <v>1160</v>
      </c>
      <c r="F93" s="2">
        <v>17</v>
      </c>
      <c r="G93" s="3" t="s">
        <v>1246</v>
      </c>
      <c r="H93" s="3" t="s">
        <v>1382</v>
      </c>
      <c r="I93" s="115" t="s">
        <v>1101</v>
      </c>
      <c r="J93" s="115"/>
      <c r="K93" s="121" t="str">
        <f ca="1"/>
        <v/>
      </c>
      <c r="L93" s="97" t="str">
        <f ca="1"/>
        <v>3.4.9.1</v>
      </c>
      <c r="M93" s="98" t="str">
        <f ca="1"/>
        <v>General ambulatories</v>
      </c>
      <c r="N93" s="61" t="str">
        <f ca="1"/>
        <v>1.3.1</v>
      </c>
      <c r="O93" s="61" t="str">
        <f ca="1"/>
        <v>General outpatient curative care</v>
      </c>
      <c r="P93" s="61" t="str">
        <f ca="1"/>
        <v>13</v>
      </c>
      <c r="Q93" s="61" t="str">
        <f ca="1"/>
        <v>General population</v>
      </c>
      <c r="R93" s="61" t="str">
        <f ca="1"/>
        <v>nec</v>
      </c>
      <c r="S93" s="61" t="str">
        <f ca="1"/>
        <v>Other and unspecified age (n.e.c.)</v>
      </c>
      <c r="T93" s="61" t="str">
        <f ca="1"/>
        <v>nec</v>
      </c>
      <c r="U93" s="61" t="str">
        <f ca="1"/>
        <v>Other and unspecified gender (n.e.c.)</v>
      </c>
      <c r="V93" s="61"/>
      <c r="W93" s="132">
        <v>1</v>
      </c>
      <c r="X93" t="b">
        <f t="shared" si="1"/>
        <v>1</v>
      </c>
      <c r="Y93" t="b">
        <v>0</v>
      </c>
    </row>
    <row r="94" spans="1:25" x14ac:dyDescent="0.4">
      <c r="A94" s="2">
        <v>97</v>
      </c>
      <c r="B94" s="2">
        <v>205294144</v>
      </c>
      <c r="C94" s="3" t="s">
        <v>1383</v>
      </c>
      <c r="D94" s="2">
        <v>3</v>
      </c>
      <c r="E94" s="3" t="s">
        <v>1160</v>
      </c>
      <c r="F94" s="2">
        <v>19</v>
      </c>
      <c r="G94" s="3" t="s">
        <v>1228</v>
      </c>
      <c r="H94" s="3" t="s">
        <v>1384</v>
      </c>
      <c r="I94" s="115" t="s">
        <v>1101</v>
      </c>
      <c r="J94" s="115"/>
      <c r="K94" s="121" t="str">
        <f ca="1"/>
        <v/>
      </c>
      <c r="L94" s="97" t="str">
        <f ca="1"/>
        <v>3.4.9.1</v>
      </c>
      <c r="M94" s="98" t="str">
        <f ca="1"/>
        <v>General ambulatories</v>
      </c>
      <c r="N94" s="61" t="str">
        <f ca="1"/>
        <v>1.3.1</v>
      </c>
      <c r="O94" s="61" t="str">
        <f ca="1"/>
        <v>General outpatient curative care</v>
      </c>
      <c r="P94" s="61" t="str">
        <f ca="1"/>
        <v>13</v>
      </c>
      <c r="Q94" s="61" t="str">
        <f ca="1"/>
        <v>General population</v>
      </c>
      <c r="R94" s="61" t="str">
        <f ca="1"/>
        <v>nec</v>
      </c>
      <c r="S94" s="61" t="str">
        <f ca="1"/>
        <v>Other and unspecified age (n.e.c.)</v>
      </c>
      <c r="T94" s="61" t="str">
        <f ca="1"/>
        <v>nec</v>
      </c>
      <c r="U94" s="61" t="str">
        <f ca="1"/>
        <v>Other and unspecified gender (n.e.c.)</v>
      </c>
      <c r="V94" s="61"/>
      <c r="W94" s="132">
        <v>1</v>
      </c>
      <c r="X94" t="b">
        <f t="shared" si="1"/>
        <v>1</v>
      </c>
      <c r="Y94" t="b">
        <v>0</v>
      </c>
    </row>
    <row r="95" spans="1:25" x14ac:dyDescent="0.4">
      <c r="A95" s="2">
        <v>98</v>
      </c>
      <c r="B95" s="2">
        <v>206029064</v>
      </c>
      <c r="C95" s="3" t="s">
        <v>1385</v>
      </c>
      <c r="D95" s="2">
        <v>3</v>
      </c>
      <c r="E95" s="3" t="s">
        <v>1160</v>
      </c>
      <c r="F95" s="2">
        <v>18</v>
      </c>
      <c r="G95" s="3" t="s">
        <v>1253</v>
      </c>
      <c r="H95" s="3" t="s">
        <v>1386</v>
      </c>
      <c r="I95" s="115" t="s">
        <v>1101</v>
      </c>
      <c r="J95" s="115"/>
      <c r="K95" s="121" t="str">
        <f ca="1"/>
        <v/>
      </c>
      <c r="L95" s="97" t="str">
        <f ca="1"/>
        <v>3.4.9.1</v>
      </c>
      <c r="M95" s="98" t="str">
        <f ca="1"/>
        <v>General ambulatories</v>
      </c>
      <c r="N95" s="61" t="str">
        <f ca="1"/>
        <v>1.3.1</v>
      </c>
      <c r="O95" s="61" t="str">
        <f ca="1"/>
        <v>General outpatient curative care</v>
      </c>
      <c r="P95" s="61" t="str">
        <f ca="1"/>
        <v>13</v>
      </c>
      <c r="Q95" s="61" t="str">
        <f ca="1"/>
        <v>General population</v>
      </c>
      <c r="R95" s="61" t="str">
        <f ca="1"/>
        <v>nec</v>
      </c>
      <c r="S95" s="61" t="str">
        <f ca="1"/>
        <v>Other and unspecified age (n.e.c.)</v>
      </c>
      <c r="T95" s="61" t="str">
        <f ca="1"/>
        <v>nec</v>
      </c>
      <c r="U95" s="61" t="str">
        <f ca="1"/>
        <v>Other and unspecified gender (n.e.c.)</v>
      </c>
      <c r="V95" s="61"/>
      <c r="W95" s="132">
        <v>1</v>
      </c>
      <c r="X95" t="b">
        <f t="shared" si="1"/>
        <v>1</v>
      </c>
      <c r="Y95" t="b">
        <v>0</v>
      </c>
    </row>
    <row r="96" spans="1:25" x14ac:dyDescent="0.4">
      <c r="A96" s="2">
        <v>99</v>
      </c>
      <c r="B96" s="2">
        <v>206035565</v>
      </c>
      <c r="C96" s="3" t="s">
        <v>1387</v>
      </c>
      <c r="D96" s="2">
        <v>3</v>
      </c>
      <c r="E96" s="3" t="s">
        <v>1160</v>
      </c>
      <c r="F96" s="2">
        <v>13</v>
      </c>
      <c r="G96" s="3" t="s">
        <v>1163</v>
      </c>
      <c r="H96" s="3" t="s">
        <v>1388</v>
      </c>
      <c r="I96" s="115" t="s">
        <v>1101</v>
      </c>
      <c r="J96" s="115"/>
      <c r="K96" s="121" t="str">
        <f ca="1"/>
        <v/>
      </c>
      <c r="L96" s="97" t="str">
        <f ca="1"/>
        <v>3.4.9.1</v>
      </c>
      <c r="M96" s="98" t="str">
        <f ca="1"/>
        <v>General ambulatories</v>
      </c>
      <c r="N96" s="61" t="str">
        <f ca="1"/>
        <v>1.3.1</v>
      </c>
      <c r="O96" s="61" t="str">
        <f ca="1"/>
        <v>General outpatient curative care</v>
      </c>
      <c r="P96" s="61" t="str">
        <f ca="1"/>
        <v>13</v>
      </c>
      <c r="Q96" s="61" t="str">
        <f ca="1"/>
        <v>General population</v>
      </c>
      <c r="R96" s="61" t="str">
        <f ca="1"/>
        <v>nec</v>
      </c>
      <c r="S96" s="61" t="str">
        <f ca="1"/>
        <v>Other and unspecified age (n.e.c.)</v>
      </c>
      <c r="T96" s="61" t="str">
        <f ca="1"/>
        <v>nec</v>
      </c>
      <c r="U96" s="61" t="str">
        <f ca="1"/>
        <v>Other and unspecified gender (n.e.c.)</v>
      </c>
      <c r="V96" s="61"/>
      <c r="W96" s="132">
        <v>1</v>
      </c>
      <c r="X96" t="b">
        <f t="shared" si="1"/>
        <v>1</v>
      </c>
      <c r="Y96" t="b">
        <v>0</v>
      </c>
    </row>
    <row r="97" spans="1:25" x14ac:dyDescent="0.4">
      <c r="A97" s="2">
        <v>100</v>
      </c>
      <c r="B97" s="2">
        <v>206037484</v>
      </c>
      <c r="C97" s="3" t="s">
        <v>192</v>
      </c>
      <c r="D97" s="2">
        <v>3</v>
      </c>
      <c r="E97" s="3" t="s">
        <v>1160</v>
      </c>
      <c r="F97" s="2">
        <v>13</v>
      </c>
      <c r="G97" s="3" t="s">
        <v>1163</v>
      </c>
      <c r="H97" s="3" t="s">
        <v>1389</v>
      </c>
      <c r="I97" s="115" t="s">
        <v>1109</v>
      </c>
      <c r="J97" s="115"/>
      <c r="K97" s="121" t="str">
        <f ca="1"/>
        <v/>
      </c>
      <c r="L97" s="97" t="str">
        <f ca="1"/>
        <v>3.4.9.nec</v>
      </c>
      <c r="M97" s="98" t="str">
        <f ca="1"/>
        <v>Other All Other ambulatory centres</v>
      </c>
      <c r="N97" s="61" t="str">
        <f ca="1"/>
        <v>1.3.1</v>
      </c>
      <c r="O97" s="61" t="str">
        <f ca="1"/>
        <v>General outpatient curative care</v>
      </c>
      <c r="P97" s="61" t="str">
        <f ca="1"/>
        <v>13</v>
      </c>
      <c r="Q97" s="61" t="str">
        <f ca="1"/>
        <v>General population</v>
      </c>
      <c r="R97" s="61" t="str">
        <f ca="1"/>
        <v>nec</v>
      </c>
      <c r="S97" s="61" t="str">
        <f ca="1"/>
        <v>Other and unspecified age (n.e.c.)</v>
      </c>
      <c r="T97" s="61" t="str">
        <f ca="1"/>
        <v>nec</v>
      </c>
      <c r="U97" s="61" t="str">
        <f ca="1"/>
        <v>Other and unspecified gender (n.e.c.)</v>
      </c>
      <c r="V97" s="61"/>
      <c r="W97" s="132">
        <v>1</v>
      </c>
      <c r="X97" t="b">
        <f t="shared" si="1"/>
        <v>1</v>
      </c>
      <c r="Y97" t="b">
        <v>0</v>
      </c>
    </row>
    <row r="98" spans="1:25" x14ac:dyDescent="0.4">
      <c r="A98" s="2">
        <v>101</v>
      </c>
      <c r="B98" s="2">
        <v>206039758</v>
      </c>
      <c r="C98" s="3" t="s">
        <v>194</v>
      </c>
      <c r="D98" s="2">
        <v>3</v>
      </c>
      <c r="E98" s="3" t="s">
        <v>1160</v>
      </c>
      <c r="F98" s="2">
        <v>13</v>
      </c>
      <c r="G98" s="3" t="s">
        <v>1163</v>
      </c>
      <c r="H98" s="3" t="s">
        <v>1390</v>
      </c>
      <c r="I98" s="115" t="s">
        <v>1101</v>
      </c>
      <c r="J98" s="115"/>
      <c r="K98" s="121" t="str">
        <f ca="1"/>
        <v/>
      </c>
      <c r="L98" s="97" t="str">
        <f ca="1"/>
        <v>3.4.9.1</v>
      </c>
      <c r="M98" s="98" t="str">
        <f ca="1"/>
        <v>General ambulatories</v>
      </c>
      <c r="N98" s="61" t="str">
        <f ca="1"/>
        <v>1.3.1</v>
      </c>
      <c r="O98" s="61" t="str">
        <f ca="1"/>
        <v>General outpatient curative care</v>
      </c>
      <c r="P98" s="61" t="str">
        <f ca="1"/>
        <v>13</v>
      </c>
      <c r="Q98" s="61" t="str">
        <f ca="1"/>
        <v>General population</v>
      </c>
      <c r="R98" s="61" t="str">
        <f ca="1"/>
        <v>nec</v>
      </c>
      <c r="S98" s="61" t="str">
        <f ca="1"/>
        <v>Other and unspecified age (n.e.c.)</v>
      </c>
      <c r="T98" s="61" t="str">
        <f ca="1"/>
        <v>nec</v>
      </c>
      <c r="U98" s="61" t="str">
        <f ca="1"/>
        <v>Other and unspecified gender (n.e.c.)</v>
      </c>
      <c r="V98" s="61"/>
      <c r="W98" s="132">
        <v>1</v>
      </c>
      <c r="X98" t="b">
        <f t="shared" si="1"/>
        <v>1</v>
      </c>
      <c r="Y98" t="b">
        <v>0</v>
      </c>
    </row>
    <row r="99" spans="1:25" x14ac:dyDescent="0.4">
      <c r="A99" s="2">
        <v>102</v>
      </c>
      <c r="B99" s="2">
        <v>206040728</v>
      </c>
      <c r="C99" s="3" t="s">
        <v>196</v>
      </c>
      <c r="D99" s="2">
        <v>3</v>
      </c>
      <c r="E99" s="3" t="s">
        <v>1160</v>
      </c>
      <c r="F99" s="2">
        <v>13</v>
      </c>
      <c r="G99" s="3" t="s">
        <v>1163</v>
      </c>
      <c r="H99" s="3" t="s">
        <v>1391</v>
      </c>
      <c r="I99" s="115" t="s">
        <v>1101</v>
      </c>
      <c r="J99" s="115"/>
      <c r="K99" s="121" t="str">
        <f ca="1"/>
        <v/>
      </c>
      <c r="L99" s="97" t="str">
        <f ca="1"/>
        <v>3.4.9.1</v>
      </c>
      <c r="M99" s="98" t="str">
        <f ca="1"/>
        <v>General ambulatories</v>
      </c>
      <c r="N99" s="61" t="str">
        <f ca="1"/>
        <v>1.3.1</v>
      </c>
      <c r="O99" s="61" t="str">
        <f ca="1"/>
        <v>General outpatient curative care</v>
      </c>
      <c r="P99" s="61" t="str">
        <f ca="1"/>
        <v>13</v>
      </c>
      <c r="Q99" s="61" t="str">
        <f ca="1"/>
        <v>General population</v>
      </c>
      <c r="R99" s="61" t="str">
        <f ca="1"/>
        <v>nec</v>
      </c>
      <c r="S99" s="61" t="str">
        <f ca="1"/>
        <v>Other and unspecified age (n.e.c.)</v>
      </c>
      <c r="T99" s="61" t="str">
        <f ca="1"/>
        <v>nec</v>
      </c>
      <c r="U99" s="61" t="str">
        <f ca="1"/>
        <v>Other and unspecified gender (n.e.c.)</v>
      </c>
      <c r="V99" s="61"/>
      <c r="W99" s="132">
        <v>1</v>
      </c>
      <c r="X99" t="b">
        <f t="shared" si="1"/>
        <v>1</v>
      </c>
      <c r="Y99" t="b">
        <v>0</v>
      </c>
    </row>
    <row r="100" spans="1:25" x14ac:dyDescent="0.4">
      <c r="A100" s="2">
        <v>103</v>
      </c>
      <c r="B100" s="2">
        <v>206040988</v>
      </c>
      <c r="C100" s="3" t="s">
        <v>198</v>
      </c>
      <c r="D100" s="2">
        <v>3</v>
      </c>
      <c r="E100" s="3" t="s">
        <v>1160</v>
      </c>
      <c r="F100" s="2">
        <v>13</v>
      </c>
      <c r="G100" s="3" t="s">
        <v>1163</v>
      </c>
      <c r="H100" s="3" t="s">
        <v>1392</v>
      </c>
      <c r="I100" s="115" t="s">
        <v>1089</v>
      </c>
      <c r="J100" s="115"/>
      <c r="K100" s="121" t="str">
        <f ca="1"/>
        <v/>
      </c>
      <c r="L100" s="97" t="str">
        <f ca="1"/>
        <v>3.4.9.1</v>
      </c>
      <c r="M100" s="98" t="str">
        <f ca="1"/>
        <v>General ambulatories</v>
      </c>
      <c r="N100" s="61" t="str">
        <f ca="1"/>
        <v>1.3.1</v>
      </c>
      <c r="O100" s="61" t="str">
        <f ca="1"/>
        <v>General outpatient curative care</v>
      </c>
      <c r="P100" s="61" t="str">
        <f ca="1"/>
        <v>13</v>
      </c>
      <c r="Q100" s="61" t="str">
        <f ca="1"/>
        <v>General population</v>
      </c>
      <c r="R100" s="61" t="str">
        <f ca="1"/>
        <v>nec</v>
      </c>
      <c r="S100" s="61" t="str">
        <f ca="1"/>
        <v>Other and unspecified age (n.e.c.)</v>
      </c>
      <c r="T100" s="61" t="str">
        <f ca="1"/>
        <v>nec</v>
      </c>
      <c r="U100" s="61" t="str">
        <f ca="1"/>
        <v>Other and unspecified gender (n.e.c.)</v>
      </c>
      <c r="V100" s="61"/>
      <c r="W100" s="132">
        <v>1</v>
      </c>
      <c r="X100" t="b">
        <f t="shared" si="1"/>
        <v>1</v>
      </c>
      <c r="Y100" t="b">
        <v>0</v>
      </c>
    </row>
    <row r="101" spans="1:25" x14ac:dyDescent="0.4">
      <c r="A101" s="2">
        <v>104</v>
      </c>
      <c r="B101" s="2">
        <v>206041086</v>
      </c>
      <c r="C101" s="3" t="s">
        <v>200</v>
      </c>
      <c r="D101" s="2">
        <v>3</v>
      </c>
      <c r="E101" s="3" t="s">
        <v>1160</v>
      </c>
      <c r="F101" s="2">
        <v>13</v>
      </c>
      <c r="G101" s="3" t="s">
        <v>1163</v>
      </c>
      <c r="H101" s="3" t="s">
        <v>1394</v>
      </c>
      <c r="I101" s="115" t="s">
        <v>1106</v>
      </c>
      <c r="J101" s="115"/>
      <c r="K101" s="121" t="str">
        <f ca="1"/>
        <v/>
      </c>
      <c r="L101" s="97" t="str">
        <f ca="1"/>
        <v>3.4.2</v>
      </c>
      <c r="M101" s="98" t="str">
        <f ca="1"/>
        <v>Ambulatory mental health and substance abuse centres</v>
      </c>
      <c r="N101" s="61" t="str">
        <f ca="1"/>
        <v>1.3.1</v>
      </c>
      <c r="O101" s="61" t="str">
        <f ca="1"/>
        <v>General outpatient curative care</v>
      </c>
      <c r="P101" s="61" t="str">
        <f ca="1"/>
        <v>13</v>
      </c>
      <c r="Q101" s="61" t="str">
        <f ca="1"/>
        <v>General population</v>
      </c>
      <c r="R101" s="61" t="str">
        <f ca="1"/>
        <v>nec</v>
      </c>
      <c r="S101" s="61" t="str">
        <f ca="1"/>
        <v>Other and unspecified age (n.e.c.)</v>
      </c>
      <c r="T101" s="61" t="str">
        <f ca="1"/>
        <v>nec</v>
      </c>
      <c r="U101" s="61" t="str">
        <f ca="1"/>
        <v>Other and unspecified gender (n.e.c.)</v>
      </c>
      <c r="V101" s="61"/>
      <c r="W101" s="132">
        <v>1</v>
      </c>
      <c r="X101" t="b">
        <f t="shared" si="1"/>
        <v>1</v>
      </c>
      <c r="Y101" t="b">
        <v>0</v>
      </c>
    </row>
    <row r="102" spans="1:25" x14ac:dyDescent="0.4">
      <c r="A102" s="2">
        <v>105</v>
      </c>
      <c r="B102" s="2">
        <v>206047400</v>
      </c>
      <c r="C102" s="3" t="s">
        <v>204</v>
      </c>
      <c r="D102" s="2">
        <v>3</v>
      </c>
      <c r="E102" s="3" t="s">
        <v>1160</v>
      </c>
      <c r="F102" s="2">
        <v>13</v>
      </c>
      <c r="G102" s="3" t="s">
        <v>1163</v>
      </c>
      <c r="H102" s="3" t="s">
        <v>1400</v>
      </c>
      <c r="I102" s="115" t="s">
        <v>1054</v>
      </c>
      <c r="J102" s="115"/>
      <c r="K102" s="121" t="str">
        <f ca="1"/>
        <v/>
      </c>
      <c r="L102" s="97" t="str">
        <f ca="1"/>
        <v>1.1</v>
      </c>
      <c r="M102" s="98" t="str">
        <f ca="1"/>
        <v>General hospitals</v>
      </c>
      <c r="N102" s="61" t="str">
        <f ca="1"/>
        <v>1.3.1</v>
      </c>
      <c r="O102" s="61" t="str">
        <f ca="1"/>
        <v>General outpatient curative care</v>
      </c>
      <c r="P102" s="61" t="str">
        <f ca="1"/>
        <v>13</v>
      </c>
      <c r="Q102" s="61" t="str">
        <f ca="1"/>
        <v>General population</v>
      </c>
      <c r="R102" s="61" t="str">
        <f ca="1"/>
        <v>nec</v>
      </c>
      <c r="S102" s="61" t="str">
        <f ca="1"/>
        <v>Other and unspecified age (n.e.c.)</v>
      </c>
      <c r="T102" s="61" t="str">
        <f ca="1"/>
        <v>nec</v>
      </c>
      <c r="U102" s="61" t="str">
        <f ca="1"/>
        <v>Other and unspecified gender (n.e.c.)</v>
      </c>
      <c r="V102" s="61"/>
      <c r="W102" s="132">
        <v>3</v>
      </c>
      <c r="X102" t="b">
        <f t="shared" si="1"/>
        <v>1</v>
      </c>
      <c r="Y102" t="b">
        <v>0</v>
      </c>
    </row>
    <row r="103" spans="1:25" x14ac:dyDescent="0.4">
      <c r="A103" s="2">
        <v>106</v>
      </c>
      <c r="B103" s="2">
        <v>206047400</v>
      </c>
      <c r="C103" s="3" t="s">
        <v>204</v>
      </c>
      <c r="D103" s="2">
        <v>3</v>
      </c>
      <c r="E103" s="3" t="s">
        <v>1160</v>
      </c>
      <c r="F103" s="2">
        <v>12</v>
      </c>
      <c r="G103" s="3" t="s">
        <v>1161</v>
      </c>
      <c r="H103" s="3" t="s">
        <v>1399</v>
      </c>
      <c r="I103" s="115" t="s">
        <v>1089</v>
      </c>
      <c r="J103" s="115"/>
      <c r="K103" s="121" t="str">
        <f ca="1"/>
        <v/>
      </c>
      <c r="L103" s="97" t="str">
        <f ca="1"/>
        <v>3.4.9.1</v>
      </c>
      <c r="M103" s="98" t="str">
        <f ca="1"/>
        <v>General ambulatories</v>
      </c>
      <c r="N103" s="61" t="str">
        <f ca="1"/>
        <v>1.3.1</v>
      </c>
      <c r="O103" s="61" t="str">
        <f ca="1"/>
        <v>General outpatient curative care</v>
      </c>
      <c r="P103" s="61" t="str">
        <f ca="1"/>
        <v>13</v>
      </c>
      <c r="Q103" s="61" t="str">
        <f ca="1"/>
        <v>General population</v>
      </c>
      <c r="R103" s="61" t="str">
        <f ca="1"/>
        <v>nec</v>
      </c>
      <c r="S103" s="61" t="str">
        <f ca="1"/>
        <v>Other and unspecified age (n.e.c.)</v>
      </c>
      <c r="T103" s="61" t="str">
        <f ca="1"/>
        <v>nec</v>
      </c>
      <c r="U103" s="61" t="str">
        <f ca="1"/>
        <v>Other and unspecified gender (n.e.c.)</v>
      </c>
      <c r="V103" s="61"/>
      <c r="W103" s="132">
        <v>3</v>
      </c>
      <c r="X103" t="b">
        <f t="shared" si="1"/>
        <v>1</v>
      </c>
      <c r="Y103" t="b">
        <v>0</v>
      </c>
    </row>
    <row r="104" spans="1:25" x14ac:dyDescent="0.4">
      <c r="A104" s="2">
        <v>107</v>
      </c>
      <c r="B104" s="2">
        <v>206047400</v>
      </c>
      <c r="C104" s="3" t="s">
        <v>204</v>
      </c>
      <c r="D104" s="2">
        <v>1</v>
      </c>
      <c r="E104" s="3" t="s">
        <v>1396</v>
      </c>
      <c r="F104" s="2">
        <v>1</v>
      </c>
      <c r="G104" s="3" t="s">
        <v>1397</v>
      </c>
      <c r="H104" s="3" t="s">
        <v>1398</v>
      </c>
      <c r="I104" s="115" t="s">
        <v>1089</v>
      </c>
      <c r="J104" s="115"/>
      <c r="K104" s="121" t="str">
        <f ca="1"/>
        <v/>
      </c>
      <c r="L104" s="97" t="str">
        <f ca="1"/>
        <v>3.4.9.1</v>
      </c>
      <c r="M104" s="98" t="str">
        <f ca="1"/>
        <v>General ambulatories</v>
      </c>
      <c r="N104" s="61" t="str">
        <f ca="1"/>
        <v>1.3.1</v>
      </c>
      <c r="O104" s="61" t="str">
        <f ca="1"/>
        <v>General outpatient curative care</v>
      </c>
      <c r="P104" s="61" t="str">
        <f ca="1"/>
        <v>13</v>
      </c>
      <c r="Q104" s="61" t="str">
        <f ca="1"/>
        <v>General population</v>
      </c>
      <c r="R104" s="61" t="str">
        <f ca="1"/>
        <v>nec</v>
      </c>
      <c r="S104" s="61" t="str">
        <f ca="1"/>
        <v>Other and unspecified age (n.e.c.)</v>
      </c>
      <c r="T104" s="61" t="str">
        <f ca="1"/>
        <v>nec</v>
      </c>
      <c r="U104" s="61" t="str">
        <f ca="1"/>
        <v>Other and unspecified gender (n.e.c.)</v>
      </c>
      <c r="V104" s="61"/>
      <c r="W104" s="132">
        <v>3</v>
      </c>
      <c r="X104" t="b">
        <f t="shared" si="1"/>
        <v>1</v>
      </c>
      <c r="Y104" t="b">
        <v>0</v>
      </c>
    </row>
    <row r="105" spans="1:25" x14ac:dyDescent="0.4">
      <c r="A105" s="2">
        <v>108</v>
      </c>
      <c r="B105" s="2">
        <v>206047464</v>
      </c>
      <c r="C105" s="3" t="s">
        <v>208</v>
      </c>
      <c r="D105" s="2">
        <v>3</v>
      </c>
      <c r="E105" s="3" t="s">
        <v>1160</v>
      </c>
      <c r="F105" s="2">
        <v>13</v>
      </c>
      <c r="G105" s="3" t="s">
        <v>1163</v>
      </c>
      <c r="H105" s="3" t="s">
        <v>1401</v>
      </c>
      <c r="I105" s="115" t="s">
        <v>1054</v>
      </c>
      <c r="J105" s="115"/>
      <c r="K105" s="121" t="str">
        <f ca="1"/>
        <v/>
      </c>
      <c r="L105" s="97" t="str">
        <f ca="1"/>
        <v>1.1</v>
      </c>
      <c r="M105" s="98" t="str">
        <f ca="1"/>
        <v>General hospitals</v>
      </c>
      <c r="N105" s="61" t="str">
        <f ca="1"/>
        <v>1.3.1</v>
      </c>
      <c r="O105" s="61" t="str">
        <f ca="1"/>
        <v>General outpatient curative care</v>
      </c>
      <c r="P105" s="61" t="str">
        <f ca="1"/>
        <v>13</v>
      </c>
      <c r="Q105" s="61" t="str">
        <f ca="1"/>
        <v>General population</v>
      </c>
      <c r="R105" s="61" t="str">
        <f ca="1"/>
        <v>nec</v>
      </c>
      <c r="S105" s="61" t="str">
        <f ca="1"/>
        <v>Other and unspecified age (n.e.c.)</v>
      </c>
      <c r="T105" s="61" t="str">
        <f ca="1"/>
        <v>nec</v>
      </c>
      <c r="U105" s="61" t="str">
        <f ca="1"/>
        <v>Other and unspecified gender (n.e.c.)</v>
      </c>
      <c r="V105" s="61"/>
      <c r="W105" s="132">
        <v>1</v>
      </c>
      <c r="X105" t="b">
        <f t="shared" si="1"/>
        <v>1</v>
      </c>
      <c r="Y105" t="b">
        <v>0</v>
      </c>
    </row>
    <row r="106" spans="1:25" x14ac:dyDescent="0.4">
      <c r="A106" s="2">
        <v>109</v>
      </c>
      <c r="B106" s="2">
        <v>206047712</v>
      </c>
      <c r="C106" s="3" t="s">
        <v>210</v>
      </c>
      <c r="D106" s="2">
        <v>3</v>
      </c>
      <c r="E106" s="3" t="s">
        <v>1160</v>
      </c>
      <c r="F106" s="2">
        <v>13</v>
      </c>
      <c r="G106" s="3" t="s">
        <v>1163</v>
      </c>
      <c r="H106" s="3" t="s">
        <v>1402</v>
      </c>
      <c r="I106" s="115" t="s">
        <v>1050</v>
      </c>
      <c r="J106" s="115"/>
      <c r="K106" s="121" t="str">
        <f ca="1"/>
        <v/>
      </c>
      <c r="L106" s="97" t="str">
        <f ca="1"/>
        <v>1.3.nec</v>
      </c>
      <c r="M106" s="98" t="str">
        <f ca="1"/>
        <v>Other Specialised hospitals (Other than mental health hospitals)</v>
      </c>
      <c r="N106" s="61" t="str">
        <f ca="1"/>
        <v>1.3.1</v>
      </c>
      <c r="O106" s="61" t="str">
        <f ca="1"/>
        <v>General outpatient curative care</v>
      </c>
      <c r="P106" s="61" t="str">
        <f ca="1"/>
        <v>13</v>
      </c>
      <c r="Q106" s="61" t="str">
        <f ca="1"/>
        <v>General population</v>
      </c>
      <c r="R106" s="61" t="str">
        <f ca="1"/>
        <v>nec</v>
      </c>
      <c r="S106" s="61" t="str">
        <f ca="1"/>
        <v>Other and unspecified age (n.e.c.)</v>
      </c>
      <c r="T106" s="61" t="str">
        <f ca="1"/>
        <v>nec</v>
      </c>
      <c r="U106" s="61" t="str">
        <f ca="1"/>
        <v>Other and unspecified gender (n.e.c.)</v>
      </c>
      <c r="V106" s="61"/>
      <c r="W106" s="132">
        <v>1</v>
      </c>
      <c r="X106" t="b">
        <f t="shared" si="1"/>
        <v>1</v>
      </c>
      <c r="Y106" t="b">
        <v>0</v>
      </c>
    </row>
    <row r="107" spans="1:25" x14ac:dyDescent="0.4">
      <c r="A107" s="2">
        <v>110</v>
      </c>
      <c r="B107" s="2">
        <v>206048533</v>
      </c>
      <c r="C107" s="3" t="s">
        <v>212</v>
      </c>
      <c r="D107" s="2">
        <v>3</v>
      </c>
      <c r="E107" s="3" t="s">
        <v>1160</v>
      </c>
      <c r="F107" s="2">
        <v>13</v>
      </c>
      <c r="G107" s="3" t="s">
        <v>1163</v>
      </c>
      <c r="H107" s="3" t="s">
        <v>1401</v>
      </c>
      <c r="I107" s="115" t="s">
        <v>1050</v>
      </c>
      <c r="J107" s="115"/>
      <c r="K107" s="121" t="str">
        <f ca="1"/>
        <v/>
      </c>
      <c r="L107" s="97" t="str">
        <f ca="1"/>
        <v>1.3.nec</v>
      </c>
      <c r="M107" s="98" t="str">
        <f ca="1"/>
        <v>Other Specialised hospitals (Other than mental health hospitals)</v>
      </c>
      <c r="N107" s="61" t="str">
        <f ca="1"/>
        <v>1.3.1</v>
      </c>
      <c r="O107" s="61" t="str">
        <f ca="1"/>
        <v>General outpatient curative care</v>
      </c>
      <c r="P107" s="61" t="str">
        <f ca="1"/>
        <v>13</v>
      </c>
      <c r="Q107" s="61" t="str">
        <f ca="1"/>
        <v>General population</v>
      </c>
      <c r="R107" s="61" t="str">
        <f ca="1"/>
        <v>nec</v>
      </c>
      <c r="S107" s="61" t="str">
        <f ca="1"/>
        <v>Other and unspecified age (n.e.c.)</v>
      </c>
      <c r="T107" s="61" t="str">
        <f ca="1"/>
        <v>nec</v>
      </c>
      <c r="U107" s="61" t="str">
        <f ca="1"/>
        <v>Other and unspecified gender (n.e.c.)</v>
      </c>
      <c r="V107" s="61"/>
      <c r="W107" s="132">
        <v>2</v>
      </c>
      <c r="X107" t="b">
        <f t="shared" si="1"/>
        <v>1</v>
      </c>
      <c r="Y107" t="b">
        <v>0</v>
      </c>
    </row>
    <row r="108" spans="1:25" x14ac:dyDescent="0.4">
      <c r="A108" s="2">
        <v>111</v>
      </c>
      <c r="B108" s="2">
        <v>206048533</v>
      </c>
      <c r="C108" s="3" t="s">
        <v>212</v>
      </c>
      <c r="D108" s="2">
        <v>8</v>
      </c>
      <c r="E108" s="3" t="s">
        <v>1258</v>
      </c>
      <c r="F108" s="2">
        <v>49</v>
      </c>
      <c r="G108" s="3" t="s">
        <v>1338</v>
      </c>
      <c r="H108" s="3" t="s">
        <v>1403</v>
      </c>
      <c r="I108" s="115" t="s">
        <v>1050</v>
      </c>
      <c r="J108" s="115"/>
      <c r="K108" s="121" t="str">
        <f ca="1"/>
        <v/>
      </c>
      <c r="L108" s="97" t="str">
        <f ca="1"/>
        <v>1.3.nec</v>
      </c>
      <c r="M108" s="98" t="str">
        <f ca="1"/>
        <v>Other Specialised hospitals (Other than mental health hospitals)</v>
      </c>
      <c r="N108" s="61" t="str">
        <f ca="1"/>
        <v>1.3.1</v>
      </c>
      <c r="O108" s="61" t="str">
        <f ca="1"/>
        <v>General outpatient curative care</v>
      </c>
      <c r="P108" s="61" t="str">
        <f ca="1"/>
        <v>13</v>
      </c>
      <c r="Q108" s="61" t="str">
        <f ca="1"/>
        <v>General population</v>
      </c>
      <c r="R108" s="61" t="str">
        <f ca="1"/>
        <v>nec</v>
      </c>
      <c r="S108" s="61" t="str">
        <f ca="1"/>
        <v>Other and unspecified age (n.e.c.)</v>
      </c>
      <c r="T108" s="61" t="str">
        <f ca="1"/>
        <v>nec</v>
      </c>
      <c r="U108" s="61" t="str">
        <f ca="1"/>
        <v>Other and unspecified gender (n.e.c.)</v>
      </c>
      <c r="V108" s="61"/>
      <c r="W108" s="132">
        <v>2</v>
      </c>
      <c r="X108" t="b">
        <f t="shared" si="1"/>
        <v>1</v>
      </c>
      <c r="Y108" t="b">
        <v>0</v>
      </c>
    </row>
    <row r="109" spans="1:25" x14ac:dyDescent="0.4">
      <c r="A109" s="2">
        <v>112</v>
      </c>
      <c r="B109" s="2">
        <v>206051074</v>
      </c>
      <c r="C109" s="3" t="s">
        <v>1404</v>
      </c>
      <c r="D109" s="2">
        <v>3</v>
      </c>
      <c r="E109" s="3" t="s">
        <v>1160</v>
      </c>
      <c r="F109" s="2">
        <v>14</v>
      </c>
      <c r="G109" s="3" t="s">
        <v>1285</v>
      </c>
      <c r="H109" s="3" t="s">
        <v>1405</v>
      </c>
      <c r="I109" s="115" t="s">
        <v>1109</v>
      </c>
      <c r="J109" s="115"/>
      <c r="K109" s="121" t="str">
        <f ca="1"/>
        <v/>
      </c>
      <c r="L109" s="97" t="str">
        <f ca="1"/>
        <v>3.4.9.nec</v>
      </c>
      <c r="M109" s="98" t="str">
        <f ca="1"/>
        <v>Other All Other ambulatory centres</v>
      </c>
      <c r="N109" s="61" t="str">
        <f ca="1"/>
        <v>1.3.1</v>
      </c>
      <c r="O109" s="61" t="str">
        <f ca="1"/>
        <v>General outpatient curative care</v>
      </c>
      <c r="P109" s="61" t="str">
        <f ca="1"/>
        <v>13</v>
      </c>
      <c r="Q109" s="61" t="str">
        <f ca="1"/>
        <v>General population</v>
      </c>
      <c r="R109" s="61" t="str">
        <f ca="1"/>
        <v>nec</v>
      </c>
      <c r="S109" s="61" t="str">
        <f ca="1"/>
        <v>Other and unspecified age (n.e.c.)</v>
      </c>
      <c r="T109" s="61" t="str">
        <f ca="1"/>
        <v>nec</v>
      </c>
      <c r="U109" s="61" t="str">
        <f ca="1"/>
        <v>Other and unspecified gender (n.e.c.)</v>
      </c>
      <c r="V109" s="61"/>
      <c r="W109" s="132">
        <v>1</v>
      </c>
      <c r="X109" t="b">
        <f t="shared" si="1"/>
        <v>1</v>
      </c>
      <c r="Y109" t="b">
        <v>0</v>
      </c>
    </row>
    <row r="110" spans="1:25" x14ac:dyDescent="0.4">
      <c r="A110" s="2">
        <v>113</v>
      </c>
      <c r="B110" s="2">
        <v>206061795</v>
      </c>
      <c r="C110" s="3" t="s">
        <v>214</v>
      </c>
      <c r="D110" s="2">
        <v>3</v>
      </c>
      <c r="E110" s="3" t="s">
        <v>1160</v>
      </c>
      <c r="F110" s="2">
        <v>13</v>
      </c>
      <c r="G110" s="3" t="s">
        <v>1163</v>
      </c>
      <c r="H110" s="3" t="s">
        <v>1406</v>
      </c>
      <c r="I110" s="115" t="s">
        <v>1101</v>
      </c>
      <c r="J110" s="115"/>
      <c r="K110" s="121" t="str">
        <f ca="1"/>
        <v/>
      </c>
      <c r="L110" s="97" t="str">
        <f ca="1"/>
        <v>3.4.9.1</v>
      </c>
      <c r="M110" s="98" t="str">
        <f ca="1"/>
        <v>General ambulatories</v>
      </c>
      <c r="N110" s="61" t="str">
        <f ca="1"/>
        <v>1.3.1</v>
      </c>
      <c r="O110" s="61" t="str">
        <f ca="1"/>
        <v>General outpatient curative care</v>
      </c>
      <c r="P110" s="61" t="str">
        <f ca="1"/>
        <v>13</v>
      </c>
      <c r="Q110" s="61" t="str">
        <f ca="1"/>
        <v>General population</v>
      </c>
      <c r="R110" s="61" t="str">
        <f ca="1"/>
        <v>nec</v>
      </c>
      <c r="S110" s="61" t="str">
        <f ca="1"/>
        <v>Other and unspecified age (n.e.c.)</v>
      </c>
      <c r="T110" s="61" t="str">
        <f ca="1"/>
        <v>nec</v>
      </c>
      <c r="U110" s="61" t="str">
        <f ca="1"/>
        <v>Other and unspecified gender (n.e.c.)</v>
      </c>
      <c r="V110" s="61"/>
      <c r="W110" s="132">
        <v>1</v>
      </c>
      <c r="X110" t="b">
        <f t="shared" si="1"/>
        <v>1</v>
      </c>
      <c r="Y110" t="b">
        <v>0</v>
      </c>
    </row>
    <row r="111" spans="1:25" x14ac:dyDescent="0.4">
      <c r="A111" s="2">
        <v>114</v>
      </c>
      <c r="B111" s="2">
        <v>206063383</v>
      </c>
      <c r="C111" s="3" t="s">
        <v>1407</v>
      </c>
      <c r="D111" s="2">
        <v>3</v>
      </c>
      <c r="E111" s="3" t="s">
        <v>1160</v>
      </c>
      <c r="F111" s="2">
        <v>13</v>
      </c>
      <c r="G111" s="3" t="s">
        <v>1163</v>
      </c>
      <c r="H111" s="3" t="s">
        <v>1408</v>
      </c>
      <c r="I111" s="115" t="s">
        <v>1050</v>
      </c>
      <c r="J111" s="115"/>
      <c r="K111" s="121" t="str">
        <f ca="1"/>
        <v/>
      </c>
      <c r="L111" s="97" t="str">
        <f ca="1"/>
        <v>1.3.nec</v>
      </c>
      <c r="M111" s="98" t="str">
        <f ca="1"/>
        <v>Other Specialised hospitals (Other than mental health hospitals)</v>
      </c>
      <c r="N111" s="61" t="str">
        <f ca="1"/>
        <v>1.3.1</v>
      </c>
      <c r="O111" s="61" t="str">
        <f ca="1"/>
        <v>General outpatient curative care</v>
      </c>
      <c r="P111" s="61" t="str">
        <f ca="1"/>
        <v>13</v>
      </c>
      <c r="Q111" s="61" t="str">
        <f ca="1"/>
        <v>General population</v>
      </c>
      <c r="R111" s="61" t="str">
        <f ca="1"/>
        <v>nec</v>
      </c>
      <c r="S111" s="61" t="str">
        <f ca="1"/>
        <v>Other and unspecified age (n.e.c.)</v>
      </c>
      <c r="T111" s="61" t="str">
        <f ca="1"/>
        <v>nec</v>
      </c>
      <c r="U111" s="61" t="str">
        <f ca="1"/>
        <v>Other and unspecified gender (n.e.c.)</v>
      </c>
      <c r="V111" s="61"/>
      <c r="W111" s="132">
        <v>1</v>
      </c>
      <c r="X111" t="b">
        <f t="shared" si="1"/>
        <v>1</v>
      </c>
      <c r="Y111" t="b">
        <v>0</v>
      </c>
    </row>
    <row r="112" spans="1:25" x14ac:dyDescent="0.4">
      <c r="A112" s="2">
        <v>115</v>
      </c>
      <c r="B112" s="2">
        <v>206209342</v>
      </c>
      <c r="C112" s="3" t="s">
        <v>1411</v>
      </c>
      <c r="D112" s="2">
        <v>3</v>
      </c>
      <c r="E112" s="3" t="s">
        <v>1160</v>
      </c>
      <c r="F112" s="2">
        <v>18</v>
      </c>
      <c r="G112" s="3" t="s">
        <v>1253</v>
      </c>
      <c r="H112" s="3" t="s">
        <v>1412</v>
      </c>
      <c r="I112" s="115" t="s">
        <v>1101</v>
      </c>
      <c r="J112" s="115"/>
      <c r="K112" s="121" t="str">
        <f ca="1"/>
        <v/>
      </c>
      <c r="L112" s="97" t="str">
        <f ca="1"/>
        <v>3.4.9.1</v>
      </c>
      <c r="M112" s="98" t="str">
        <f ca="1"/>
        <v>General ambulatories</v>
      </c>
      <c r="N112" s="61" t="str">
        <f ca="1"/>
        <v>1.3.1</v>
      </c>
      <c r="O112" s="61" t="str">
        <f ca="1"/>
        <v>General outpatient curative care</v>
      </c>
      <c r="P112" s="61" t="str">
        <f ca="1"/>
        <v>13</v>
      </c>
      <c r="Q112" s="61" t="str">
        <f ca="1"/>
        <v>General population</v>
      </c>
      <c r="R112" s="61" t="str">
        <f ca="1"/>
        <v>nec</v>
      </c>
      <c r="S112" s="61" t="str">
        <f ca="1"/>
        <v>Other and unspecified age (n.e.c.)</v>
      </c>
      <c r="T112" s="61" t="str">
        <f ca="1"/>
        <v>nec</v>
      </c>
      <c r="U112" s="61" t="str">
        <f ca="1"/>
        <v>Other and unspecified gender (n.e.c.)</v>
      </c>
      <c r="V112" s="61"/>
      <c r="W112" s="132">
        <v>1</v>
      </c>
      <c r="X112" t="b">
        <f t="shared" si="1"/>
        <v>1</v>
      </c>
      <c r="Y112" t="b">
        <v>0</v>
      </c>
    </row>
    <row r="113" spans="1:25" x14ac:dyDescent="0.4">
      <c r="A113" s="2">
        <v>116</v>
      </c>
      <c r="B113" s="2">
        <v>206269045</v>
      </c>
      <c r="C113" s="3" t="s">
        <v>224</v>
      </c>
      <c r="D113" s="2">
        <v>3</v>
      </c>
      <c r="E113" s="3" t="s">
        <v>1160</v>
      </c>
      <c r="F113" s="2">
        <v>18</v>
      </c>
      <c r="G113" s="3" t="s">
        <v>1253</v>
      </c>
      <c r="H113" s="3" t="s">
        <v>1413</v>
      </c>
      <c r="I113" s="115" t="s">
        <v>1101</v>
      </c>
      <c r="J113" s="115"/>
      <c r="K113" s="121" t="str">
        <f ca="1"/>
        <v/>
      </c>
      <c r="L113" s="97" t="str">
        <f ca="1"/>
        <v>3.4.9.1</v>
      </c>
      <c r="M113" s="98" t="str">
        <f ca="1"/>
        <v>General ambulatories</v>
      </c>
      <c r="N113" s="61" t="str">
        <f ca="1"/>
        <v>1.3.1</v>
      </c>
      <c r="O113" s="61" t="str">
        <f ca="1"/>
        <v>General outpatient curative care</v>
      </c>
      <c r="P113" s="61" t="str">
        <f ca="1"/>
        <v>13</v>
      </c>
      <c r="Q113" s="61" t="str">
        <f ca="1"/>
        <v>General population</v>
      </c>
      <c r="R113" s="61" t="str">
        <f ca="1"/>
        <v>nec</v>
      </c>
      <c r="S113" s="61" t="str">
        <f ca="1"/>
        <v>Other and unspecified age (n.e.c.)</v>
      </c>
      <c r="T113" s="61" t="str">
        <f ca="1"/>
        <v>nec</v>
      </c>
      <c r="U113" s="61" t="str">
        <f ca="1"/>
        <v>Other and unspecified gender (n.e.c.)</v>
      </c>
      <c r="V113" s="61"/>
      <c r="W113" s="132">
        <v>1</v>
      </c>
      <c r="X113" t="b">
        <f t="shared" si="1"/>
        <v>1</v>
      </c>
      <c r="Y113" t="b">
        <v>0</v>
      </c>
    </row>
    <row r="114" spans="1:25" x14ac:dyDescent="0.4">
      <c r="A114" s="2">
        <v>117</v>
      </c>
      <c r="B114" s="2">
        <v>206326180</v>
      </c>
      <c r="C114" s="3" t="s">
        <v>1414</v>
      </c>
      <c r="D114" s="2">
        <v>3</v>
      </c>
      <c r="E114" s="3" t="s">
        <v>1160</v>
      </c>
      <c r="F114" s="2">
        <v>13</v>
      </c>
      <c r="G114" s="3" t="s">
        <v>1163</v>
      </c>
      <c r="H114" s="3" t="s">
        <v>1415</v>
      </c>
      <c r="I114" s="115" t="s">
        <v>1101</v>
      </c>
      <c r="J114" s="115"/>
      <c r="K114" s="121" t="str">
        <f ca="1"/>
        <v/>
      </c>
      <c r="L114" s="97" t="str">
        <f ca="1"/>
        <v>3.4.9.1</v>
      </c>
      <c r="M114" s="98" t="str">
        <f ca="1"/>
        <v>General ambulatories</v>
      </c>
      <c r="N114" s="61" t="str">
        <f ca="1"/>
        <v>1.3.1</v>
      </c>
      <c r="O114" s="61" t="str">
        <f ca="1"/>
        <v>General outpatient curative care</v>
      </c>
      <c r="P114" s="61" t="str">
        <f ca="1"/>
        <v>13</v>
      </c>
      <c r="Q114" s="61" t="str">
        <f ca="1"/>
        <v>General population</v>
      </c>
      <c r="R114" s="61" t="str">
        <f ca="1"/>
        <v>nec</v>
      </c>
      <c r="S114" s="61" t="str">
        <f ca="1"/>
        <v>Other and unspecified age (n.e.c.)</v>
      </c>
      <c r="T114" s="61" t="str">
        <f ca="1"/>
        <v>nec</v>
      </c>
      <c r="U114" s="61" t="str">
        <f ca="1"/>
        <v>Other and unspecified gender (n.e.c.)</v>
      </c>
      <c r="V114" s="61"/>
      <c r="W114" s="132">
        <v>1</v>
      </c>
      <c r="X114" t="b">
        <f t="shared" si="1"/>
        <v>1</v>
      </c>
      <c r="Y114" t="b">
        <v>0</v>
      </c>
    </row>
    <row r="115" spans="1:25" x14ac:dyDescent="0.4">
      <c r="A115" s="2">
        <v>118</v>
      </c>
      <c r="B115" s="2">
        <v>206334162</v>
      </c>
      <c r="C115" s="3" t="s">
        <v>226</v>
      </c>
      <c r="D115" s="2">
        <v>3</v>
      </c>
      <c r="E115" s="3" t="s">
        <v>1160</v>
      </c>
      <c r="F115" s="2">
        <v>17</v>
      </c>
      <c r="G115" s="3" t="s">
        <v>1246</v>
      </c>
      <c r="H115" s="3" t="s">
        <v>1416</v>
      </c>
      <c r="I115" s="115" t="s">
        <v>1101</v>
      </c>
      <c r="J115" s="115"/>
      <c r="K115" s="121" t="str">
        <f ca="1"/>
        <v/>
      </c>
      <c r="L115" s="97" t="str">
        <f ca="1"/>
        <v>3.4.9.1</v>
      </c>
      <c r="M115" s="98" t="str">
        <f ca="1"/>
        <v>General ambulatories</v>
      </c>
      <c r="N115" s="61" t="str">
        <f ca="1"/>
        <v>1.3.1</v>
      </c>
      <c r="O115" s="61" t="str">
        <f ca="1"/>
        <v>General outpatient curative care</v>
      </c>
      <c r="P115" s="61" t="str">
        <f ca="1"/>
        <v>13</v>
      </c>
      <c r="Q115" s="61" t="str">
        <f ca="1"/>
        <v>General population</v>
      </c>
      <c r="R115" s="61" t="str">
        <f ca="1"/>
        <v>nec</v>
      </c>
      <c r="S115" s="61" t="str">
        <f ca="1"/>
        <v>Other and unspecified age (n.e.c.)</v>
      </c>
      <c r="T115" s="61" t="str">
        <f ca="1"/>
        <v>nec</v>
      </c>
      <c r="U115" s="61" t="str">
        <f ca="1"/>
        <v>Other and unspecified gender (n.e.c.)</v>
      </c>
      <c r="V115" s="61"/>
      <c r="W115" s="132">
        <v>1</v>
      </c>
      <c r="X115" t="b">
        <f t="shared" si="1"/>
        <v>1</v>
      </c>
      <c r="Y115" t="b">
        <v>0</v>
      </c>
    </row>
    <row r="116" spans="1:25" x14ac:dyDescent="0.4">
      <c r="A116" s="2">
        <v>119</v>
      </c>
      <c r="B116" s="2">
        <v>206335367</v>
      </c>
      <c r="C116" s="3" t="s">
        <v>228</v>
      </c>
      <c r="D116" s="2">
        <v>3</v>
      </c>
      <c r="E116" s="3" t="s">
        <v>1160</v>
      </c>
      <c r="F116" s="2">
        <v>14</v>
      </c>
      <c r="G116" s="3" t="s">
        <v>1285</v>
      </c>
      <c r="H116" s="3" t="s">
        <v>1417</v>
      </c>
      <c r="I116" s="115" t="s">
        <v>1054</v>
      </c>
      <c r="J116" s="115"/>
      <c r="K116" s="121" t="str">
        <f ca="1"/>
        <v/>
      </c>
      <c r="L116" s="97" t="str">
        <f ca="1"/>
        <v>1.1</v>
      </c>
      <c r="M116" s="98" t="str">
        <f ca="1"/>
        <v>General hospitals</v>
      </c>
      <c r="N116" s="61" t="str">
        <f ca="1"/>
        <v>1.3.1</v>
      </c>
      <c r="O116" s="61" t="str">
        <f ca="1"/>
        <v>General outpatient curative care</v>
      </c>
      <c r="P116" s="61" t="str">
        <f ca="1"/>
        <v>13</v>
      </c>
      <c r="Q116" s="61" t="str">
        <f ca="1"/>
        <v>General population</v>
      </c>
      <c r="R116" s="61" t="str">
        <f ca="1"/>
        <v>nec</v>
      </c>
      <c r="S116" s="61" t="str">
        <f ca="1"/>
        <v>Other and unspecified age (n.e.c.)</v>
      </c>
      <c r="T116" s="61" t="str">
        <f ca="1"/>
        <v>nec</v>
      </c>
      <c r="U116" s="61" t="str">
        <f ca="1"/>
        <v>Other and unspecified gender (n.e.c.)</v>
      </c>
      <c r="V116" s="61"/>
      <c r="W116" s="132">
        <v>1</v>
      </c>
      <c r="X116" t="b">
        <f t="shared" si="1"/>
        <v>1</v>
      </c>
      <c r="Y116" t="b">
        <v>0</v>
      </c>
    </row>
    <row r="117" spans="1:25" x14ac:dyDescent="0.4">
      <c r="A117" s="2">
        <v>120</v>
      </c>
      <c r="B117" s="2">
        <v>206344062</v>
      </c>
      <c r="C117" s="3" t="s">
        <v>230</v>
      </c>
      <c r="D117" s="2">
        <v>3</v>
      </c>
      <c r="E117" s="3" t="s">
        <v>1160</v>
      </c>
      <c r="F117" s="2">
        <v>13</v>
      </c>
      <c r="G117" s="3" t="s">
        <v>1163</v>
      </c>
      <c r="H117" s="3" t="s">
        <v>1418</v>
      </c>
      <c r="I117" s="115" t="s">
        <v>1101</v>
      </c>
      <c r="J117" s="115"/>
      <c r="K117" s="121" t="str">
        <f ca="1"/>
        <v/>
      </c>
      <c r="L117" s="97" t="str">
        <f ca="1"/>
        <v>3.4.9.1</v>
      </c>
      <c r="M117" s="98" t="str">
        <f ca="1"/>
        <v>General ambulatories</v>
      </c>
      <c r="N117" s="61" t="str">
        <f ca="1"/>
        <v>1.3.1</v>
      </c>
      <c r="O117" s="61" t="str">
        <f ca="1"/>
        <v>General outpatient curative care</v>
      </c>
      <c r="P117" s="61" t="str">
        <f ca="1"/>
        <v>13</v>
      </c>
      <c r="Q117" s="61" t="str">
        <f ca="1"/>
        <v>General population</v>
      </c>
      <c r="R117" s="61" t="str">
        <f ca="1"/>
        <v>nec</v>
      </c>
      <c r="S117" s="61" t="str">
        <f ca="1"/>
        <v>Other and unspecified age (n.e.c.)</v>
      </c>
      <c r="T117" s="61" t="str">
        <f ca="1"/>
        <v>nec</v>
      </c>
      <c r="U117" s="61" t="str">
        <f ca="1"/>
        <v>Other and unspecified gender (n.e.c.)</v>
      </c>
      <c r="V117" s="61"/>
      <c r="W117" s="132">
        <v>1</v>
      </c>
      <c r="X117" t="b">
        <f t="shared" si="1"/>
        <v>1</v>
      </c>
      <c r="Y117" t="b">
        <v>0</v>
      </c>
    </row>
    <row r="118" spans="1:25" x14ac:dyDescent="0.4">
      <c r="A118" s="2">
        <v>121</v>
      </c>
      <c r="B118" s="2">
        <v>206348219</v>
      </c>
      <c r="C118" s="3" t="s">
        <v>1419</v>
      </c>
      <c r="D118" s="2">
        <v>3</v>
      </c>
      <c r="E118" s="3" t="s">
        <v>1160</v>
      </c>
      <c r="F118" s="2">
        <v>18</v>
      </c>
      <c r="G118" s="3" t="s">
        <v>1253</v>
      </c>
      <c r="H118" s="3" t="s">
        <v>1420</v>
      </c>
      <c r="I118" s="115" t="s">
        <v>1101</v>
      </c>
      <c r="J118" s="115"/>
      <c r="K118" s="121" t="str">
        <f ca="1"/>
        <v/>
      </c>
      <c r="L118" s="97" t="str">
        <f ca="1"/>
        <v>3.4.9.1</v>
      </c>
      <c r="M118" s="98" t="str">
        <f ca="1"/>
        <v>General ambulatories</v>
      </c>
      <c r="N118" s="61" t="str">
        <f ca="1"/>
        <v>1.3.1</v>
      </c>
      <c r="O118" s="61" t="str">
        <f ca="1"/>
        <v>General outpatient curative care</v>
      </c>
      <c r="P118" s="61" t="str">
        <f ca="1"/>
        <v>13</v>
      </c>
      <c r="Q118" s="61" t="str">
        <f ca="1"/>
        <v>General population</v>
      </c>
      <c r="R118" s="61" t="str">
        <f ca="1"/>
        <v>nec</v>
      </c>
      <c r="S118" s="61" t="str">
        <f ca="1"/>
        <v>Other and unspecified age (n.e.c.)</v>
      </c>
      <c r="T118" s="61" t="str">
        <f ca="1"/>
        <v>nec</v>
      </c>
      <c r="U118" s="61" t="str">
        <f ca="1"/>
        <v>Other and unspecified gender (n.e.c.)</v>
      </c>
      <c r="V118" s="61"/>
      <c r="W118" s="132">
        <v>1</v>
      </c>
      <c r="X118" t="b">
        <f t="shared" si="1"/>
        <v>1</v>
      </c>
      <c r="Y118" t="b">
        <v>0</v>
      </c>
    </row>
    <row r="119" spans="1:25" x14ac:dyDescent="0.4">
      <c r="A119" s="2">
        <v>122</v>
      </c>
      <c r="B119" s="2">
        <v>208146834</v>
      </c>
      <c r="C119" s="3" t="s">
        <v>232</v>
      </c>
      <c r="D119" s="2">
        <v>3</v>
      </c>
      <c r="E119" s="3" t="s">
        <v>1160</v>
      </c>
      <c r="F119" s="2">
        <v>18</v>
      </c>
      <c r="G119" s="3" t="s">
        <v>1253</v>
      </c>
      <c r="H119" s="3" t="s">
        <v>1421</v>
      </c>
      <c r="I119" s="115" t="s">
        <v>1101</v>
      </c>
      <c r="J119" s="115"/>
      <c r="K119" s="121" t="str">
        <f ca="1"/>
        <v/>
      </c>
      <c r="L119" s="97" t="str">
        <f ca="1"/>
        <v>3.4.9.1</v>
      </c>
      <c r="M119" s="98" t="str">
        <f ca="1"/>
        <v>General ambulatories</v>
      </c>
      <c r="N119" s="61" t="str">
        <f ca="1"/>
        <v>1.3.1</v>
      </c>
      <c r="O119" s="61" t="str">
        <f ca="1"/>
        <v>General outpatient curative care</v>
      </c>
      <c r="P119" s="61" t="str">
        <f ca="1"/>
        <v>13</v>
      </c>
      <c r="Q119" s="61" t="str">
        <f ca="1"/>
        <v>General population</v>
      </c>
      <c r="R119" s="61" t="str">
        <f ca="1"/>
        <v>nec</v>
      </c>
      <c r="S119" s="61" t="str">
        <f ca="1"/>
        <v>Other and unspecified age (n.e.c.)</v>
      </c>
      <c r="T119" s="61" t="str">
        <f ca="1"/>
        <v>nec</v>
      </c>
      <c r="U119" s="61" t="str">
        <f ca="1"/>
        <v>Other and unspecified gender (n.e.c.)</v>
      </c>
      <c r="V119" s="61"/>
      <c r="W119" s="132">
        <v>1</v>
      </c>
      <c r="X119" t="b">
        <f t="shared" si="1"/>
        <v>1</v>
      </c>
      <c r="Y119" t="b">
        <v>0</v>
      </c>
    </row>
    <row r="120" spans="1:25" x14ac:dyDescent="0.4">
      <c r="A120" s="2">
        <v>123</v>
      </c>
      <c r="B120" s="2">
        <v>208172591</v>
      </c>
      <c r="C120" s="3" t="s">
        <v>1422</v>
      </c>
      <c r="D120" s="2">
        <v>3</v>
      </c>
      <c r="E120" s="3" t="s">
        <v>1160</v>
      </c>
      <c r="F120" s="2">
        <v>18</v>
      </c>
      <c r="G120" s="3" t="s">
        <v>1253</v>
      </c>
      <c r="H120" s="3" t="s">
        <v>1423</v>
      </c>
      <c r="I120" s="115" t="s">
        <v>1109</v>
      </c>
      <c r="J120" s="115"/>
      <c r="K120" s="121" t="str">
        <f ca="1"/>
        <v/>
      </c>
      <c r="L120" s="97" t="str">
        <f ca="1"/>
        <v>3.4.9.nec</v>
      </c>
      <c r="M120" s="98" t="str">
        <f ca="1"/>
        <v>Other All Other ambulatory centres</v>
      </c>
      <c r="N120" s="61" t="str">
        <f ca="1"/>
        <v>1.3.1</v>
      </c>
      <c r="O120" s="61" t="str">
        <f ca="1"/>
        <v>General outpatient curative care</v>
      </c>
      <c r="P120" s="61" t="str">
        <f ca="1"/>
        <v>13</v>
      </c>
      <c r="Q120" s="61" t="str">
        <f ca="1"/>
        <v>General population</v>
      </c>
      <c r="R120" s="61" t="str">
        <f ca="1"/>
        <v>nec</v>
      </c>
      <c r="S120" s="61" t="str">
        <f ca="1"/>
        <v>Other and unspecified age (n.e.c.)</v>
      </c>
      <c r="T120" s="61" t="str">
        <f ca="1"/>
        <v>nec</v>
      </c>
      <c r="U120" s="61" t="str">
        <f ca="1"/>
        <v>Other and unspecified gender (n.e.c.)</v>
      </c>
      <c r="V120" s="61"/>
      <c r="W120" s="132">
        <v>1</v>
      </c>
      <c r="X120" t="b">
        <f t="shared" si="1"/>
        <v>1</v>
      </c>
      <c r="Y120" t="b">
        <v>0</v>
      </c>
    </row>
    <row r="121" spans="1:25" x14ac:dyDescent="0.4">
      <c r="A121" s="2">
        <v>124</v>
      </c>
      <c r="B121" s="2">
        <v>208173885</v>
      </c>
      <c r="C121" s="3" t="s">
        <v>234</v>
      </c>
      <c r="D121" s="2">
        <v>3</v>
      </c>
      <c r="E121" s="3" t="s">
        <v>1160</v>
      </c>
      <c r="F121" s="2">
        <v>18</v>
      </c>
      <c r="G121" s="3" t="s">
        <v>1253</v>
      </c>
      <c r="H121" s="3" t="s">
        <v>1424</v>
      </c>
      <c r="I121" s="115" t="s">
        <v>1101</v>
      </c>
      <c r="J121" s="115"/>
      <c r="K121" s="121" t="str">
        <f ca="1"/>
        <v/>
      </c>
      <c r="L121" s="97" t="str">
        <f ca="1"/>
        <v>3.4.9.1</v>
      </c>
      <c r="M121" s="98" t="str">
        <f ca="1"/>
        <v>General ambulatories</v>
      </c>
      <c r="N121" s="61" t="str">
        <f ca="1"/>
        <v>1.3.1</v>
      </c>
      <c r="O121" s="61" t="str">
        <f ca="1"/>
        <v>General outpatient curative care</v>
      </c>
      <c r="P121" s="61" t="str">
        <f ca="1"/>
        <v>13</v>
      </c>
      <c r="Q121" s="61" t="str">
        <f ca="1"/>
        <v>General population</v>
      </c>
      <c r="R121" s="61" t="str">
        <f ca="1"/>
        <v>nec</v>
      </c>
      <c r="S121" s="61" t="str">
        <f ca="1"/>
        <v>Other and unspecified age (n.e.c.)</v>
      </c>
      <c r="T121" s="61" t="str">
        <f ca="1"/>
        <v>nec</v>
      </c>
      <c r="U121" s="61" t="str">
        <f ca="1"/>
        <v>Other and unspecified gender (n.e.c.)</v>
      </c>
      <c r="V121" s="61"/>
      <c r="W121" s="132">
        <v>1</v>
      </c>
      <c r="X121" t="b">
        <f t="shared" si="1"/>
        <v>1</v>
      </c>
      <c r="Y121" t="b">
        <v>0</v>
      </c>
    </row>
    <row r="122" spans="1:25" x14ac:dyDescent="0.4">
      <c r="A122" s="2">
        <v>125</v>
      </c>
      <c r="B122" s="2">
        <v>208184702</v>
      </c>
      <c r="C122" s="3" t="s">
        <v>236</v>
      </c>
      <c r="D122" s="2">
        <v>3</v>
      </c>
      <c r="E122" s="3" t="s">
        <v>1160</v>
      </c>
      <c r="F122" s="2">
        <v>18</v>
      </c>
      <c r="G122" s="3" t="s">
        <v>1253</v>
      </c>
      <c r="H122" s="3" t="s">
        <v>1425</v>
      </c>
      <c r="I122" s="115" t="s">
        <v>1101</v>
      </c>
      <c r="J122" s="115"/>
      <c r="K122" s="121" t="str">
        <f ca="1"/>
        <v/>
      </c>
      <c r="L122" s="97" t="str">
        <f ca="1"/>
        <v>3.4.9.1</v>
      </c>
      <c r="M122" s="98" t="str">
        <f ca="1"/>
        <v>General ambulatories</v>
      </c>
      <c r="N122" s="61" t="str">
        <f ca="1"/>
        <v>1.3.1</v>
      </c>
      <c r="O122" s="61" t="str">
        <f ca="1"/>
        <v>General outpatient curative care</v>
      </c>
      <c r="P122" s="61" t="str">
        <f ca="1"/>
        <v>13</v>
      </c>
      <c r="Q122" s="61" t="str">
        <f ca="1"/>
        <v>General population</v>
      </c>
      <c r="R122" s="61" t="str">
        <f ca="1"/>
        <v>nec</v>
      </c>
      <c r="S122" s="61" t="str">
        <f ca="1"/>
        <v>Other and unspecified age (n.e.c.)</v>
      </c>
      <c r="T122" s="61" t="str">
        <f ca="1"/>
        <v>nec</v>
      </c>
      <c r="U122" s="61" t="str">
        <f ca="1"/>
        <v>Other and unspecified gender (n.e.c.)</v>
      </c>
      <c r="V122" s="61"/>
      <c r="W122" s="132">
        <v>1</v>
      </c>
      <c r="X122" t="b">
        <f t="shared" si="1"/>
        <v>1</v>
      </c>
      <c r="Y122" t="b">
        <v>0</v>
      </c>
    </row>
    <row r="123" spans="1:25" x14ac:dyDescent="0.4">
      <c r="A123" s="2">
        <v>126</v>
      </c>
      <c r="B123" s="2">
        <v>208206699</v>
      </c>
      <c r="C123" s="3" t="s">
        <v>1426</v>
      </c>
      <c r="D123" s="2">
        <v>3</v>
      </c>
      <c r="E123" s="3" t="s">
        <v>1160</v>
      </c>
      <c r="F123" s="2">
        <v>18</v>
      </c>
      <c r="G123" s="3" t="s">
        <v>1253</v>
      </c>
      <c r="H123" s="3" t="s">
        <v>1427</v>
      </c>
      <c r="I123" s="115" t="s">
        <v>1106</v>
      </c>
      <c r="J123" s="115"/>
      <c r="K123" s="121" t="str">
        <f ca="1"/>
        <v/>
      </c>
      <c r="L123" s="97" t="str">
        <f ca="1"/>
        <v>3.4.2</v>
      </c>
      <c r="M123" s="98" t="str">
        <f ca="1"/>
        <v>Ambulatory mental health and substance abuse centres</v>
      </c>
      <c r="N123" s="61" t="str">
        <f ca="1"/>
        <v>1.3.1</v>
      </c>
      <c r="O123" s="61" t="str">
        <f ca="1"/>
        <v>General outpatient curative care</v>
      </c>
      <c r="P123" s="61" t="str">
        <f ca="1"/>
        <v>13</v>
      </c>
      <c r="Q123" s="61" t="str">
        <f ca="1"/>
        <v>General population</v>
      </c>
      <c r="R123" s="61" t="str">
        <f ca="1"/>
        <v>nec</v>
      </c>
      <c r="S123" s="61" t="str">
        <f ca="1"/>
        <v>Other and unspecified age (n.e.c.)</v>
      </c>
      <c r="T123" s="61" t="str">
        <f ca="1"/>
        <v>nec</v>
      </c>
      <c r="U123" s="61" t="str">
        <f ca="1"/>
        <v>Other and unspecified gender (n.e.c.)</v>
      </c>
      <c r="V123" s="61"/>
      <c r="W123" s="132">
        <v>1</v>
      </c>
      <c r="X123" t="b">
        <f t="shared" si="1"/>
        <v>1</v>
      </c>
      <c r="Y123" t="b">
        <v>0</v>
      </c>
    </row>
    <row r="124" spans="1:25" x14ac:dyDescent="0.4">
      <c r="A124" s="2">
        <v>127</v>
      </c>
      <c r="B124" s="2">
        <v>209446900</v>
      </c>
      <c r="C124" s="3" t="s">
        <v>1428</v>
      </c>
      <c r="D124" s="2">
        <v>3</v>
      </c>
      <c r="E124" s="3" t="s">
        <v>1160</v>
      </c>
      <c r="F124" s="2">
        <v>10</v>
      </c>
      <c r="G124" s="3" t="s">
        <v>1179</v>
      </c>
      <c r="H124" s="3" t="s">
        <v>1429</v>
      </c>
      <c r="I124" s="115" t="s">
        <v>1084</v>
      </c>
      <c r="J124" s="115"/>
      <c r="K124" s="121" t="str">
        <f ca="1"/>
        <v/>
      </c>
      <c r="L124" s="97" t="str">
        <f ca="1"/>
        <v>1.2</v>
      </c>
      <c r="M124" s="98" t="str">
        <f ca="1"/>
        <v>Mental health hospitals</v>
      </c>
      <c r="N124" s="61" t="str">
        <f ca="1"/>
        <v>1.3.1</v>
      </c>
      <c r="O124" s="61" t="str">
        <f ca="1"/>
        <v>General outpatient curative care</v>
      </c>
      <c r="P124" s="61" t="str">
        <f ca="1"/>
        <v>13</v>
      </c>
      <c r="Q124" s="61" t="str">
        <f ca="1"/>
        <v>General population</v>
      </c>
      <c r="R124" s="61" t="str">
        <f ca="1"/>
        <v>nec</v>
      </c>
      <c r="S124" s="61" t="str">
        <f ca="1"/>
        <v>Other and unspecified age (n.e.c.)</v>
      </c>
      <c r="T124" s="61" t="str">
        <f ca="1"/>
        <v>nec</v>
      </c>
      <c r="U124" s="61" t="str">
        <f ca="1"/>
        <v>Other and unspecified gender (n.e.c.)</v>
      </c>
      <c r="V124" s="61"/>
      <c r="W124" s="132">
        <v>1</v>
      </c>
      <c r="X124" t="b">
        <f t="shared" si="1"/>
        <v>1</v>
      </c>
      <c r="Y124" t="b">
        <v>0</v>
      </c>
    </row>
    <row r="125" spans="1:25" x14ac:dyDescent="0.4">
      <c r="A125" s="2">
        <v>128</v>
      </c>
      <c r="B125" s="2">
        <v>209472872</v>
      </c>
      <c r="C125" s="3" t="s">
        <v>1430</v>
      </c>
      <c r="D125" s="2">
        <v>3</v>
      </c>
      <c r="E125" s="3" t="s">
        <v>1160</v>
      </c>
      <c r="F125" s="2">
        <v>10</v>
      </c>
      <c r="G125" s="3" t="s">
        <v>1179</v>
      </c>
      <c r="H125" s="3" t="s">
        <v>1431</v>
      </c>
      <c r="I125" s="115" t="s">
        <v>1041</v>
      </c>
      <c r="J125" s="115"/>
      <c r="K125" s="121" t="str">
        <f ca="1"/>
        <v/>
      </c>
      <c r="L125" s="97" t="str">
        <f ca="1"/>
        <v>3.4.1</v>
      </c>
      <c r="M125" s="98" t="str">
        <f ca="1"/>
        <v>Family planning centres</v>
      </c>
      <c r="N125" s="61" t="str">
        <f ca="1"/>
        <v>1.3.1</v>
      </c>
      <c r="O125" s="61" t="str">
        <f ca="1"/>
        <v>General outpatient curative care</v>
      </c>
      <c r="P125" s="61" t="str">
        <f ca="1"/>
        <v>13</v>
      </c>
      <c r="Q125" s="61" t="str">
        <f ca="1"/>
        <v>General population</v>
      </c>
      <c r="R125" s="61" t="str">
        <f ca="1"/>
        <v>nec</v>
      </c>
      <c r="S125" s="61" t="str">
        <f ca="1"/>
        <v>Other and unspecified age (n.e.c.)</v>
      </c>
      <c r="T125" s="61" t="str">
        <f ca="1"/>
        <v>nec</v>
      </c>
      <c r="U125" s="61" t="str">
        <f ca="1"/>
        <v>Other and unspecified gender (n.e.c.)</v>
      </c>
      <c r="V125" s="61"/>
      <c r="W125" s="132">
        <v>1</v>
      </c>
      <c r="X125" t="b">
        <f t="shared" si="1"/>
        <v>1</v>
      </c>
      <c r="Y125" t="b">
        <v>0</v>
      </c>
    </row>
    <row r="126" spans="1:25" x14ac:dyDescent="0.4">
      <c r="A126" s="2">
        <v>129</v>
      </c>
      <c r="B126" s="2">
        <v>209472881</v>
      </c>
      <c r="C126" s="3" t="s">
        <v>238</v>
      </c>
      <c r="D126" s="2">
        <v>3</v>
      </c>
      <c r="E126" s="3" t="s">
        <v>1160</v>
      </c>
      <c r="F126" s="2">
        <v>10</v>
      </c>
      <c r="G126" s="3" t="s">
        <v>1179</v>
      </c>
      <c r="H126" s="3" t="s">
        <v>1432</v>
      </c>
      <c r="I126" s="115" t="s">
        <v>1099</v>
      </c>
      <c r="J126" s="115"/>
      <c r="K126" s="121" t="str">
        <f ca="1"/>
        <v/>
      </c>
      <c r="L126" s="97" t="str">
        <f ca="1"/>
        <v>3.4.9.1</v>
      </c>
      <c r="M126" s="98" t="str">
        <f ca="1"/>
        <v>General ambulatories</v>
      </c>
      <c r="N126" s="61" t="str">
        <f ca="1"/>
        <v>1.3.1</v>
      </c>
      <c r="O126" s="61" t="str">
        <f ca="1"/>
        <v>General outpatient curative care</v>
      </c>
      <c r="P126" s="61" t="str">
        <f ca="1"/>
        <v>13</v>
      </c>
      <c r="Q126" s="61" t="str">
        <f ca="1"/>
        <v>General population</v>
      </c>
      <c r="R126" s="61" t="str">
        <f ca="1"/>
        <v>nec</v>
      </c>
      <c r="S126" s="61" t="str">
        <f ca="1"/>
        <v>Other and unspecified age (n.e.c.)</v>
      </c>
      <c r="T126" s="61" t="str">
        <f ca="1"/>
        <v>nec</v>
      </c>
      <c r="U126" s="61" t="str">
        <f ca="1"/>
        <v>Other and unspecified gender (n.e.c.)</v>
      </c>
      <c r="V126" s="61"/>
      <c r="W126" s="132">
        <v>1</v>
      </c>
      <c r="X126" t="b">
        <f t="shared" si="1"/>
        <v>1</v>
      </c>
      <c r="Y126" t="b">
        <v>0</v>
      </c>
    </row>
    <row r="127" spans="1:25" x14ac:dyDescent="0.4">
      <c r="A127" s="2">
        <v>130</v>
      </c>
      <c r="B127" s="2">
        <v>209480159</v>
      </c>
      <c r="C127" s="3" t="s">
        <v>1434</v>
      </c>
      <c r="D127" s="2">
        <v>3</v>
      </c>
      <c r="E127" s="3" t="s">
        <v>1160</v>
      </c>
      <c r="F127" s="2">
        <v>10</v>
      </c>
      <c r="G127" s="3" t="s">
        <v>1179</v>
      </c>
      <c r="H127" s="3" t="s">
        <v>1435</v>
      </c>
      <c r="I127" s="115" t="s">
        <v>1109</v>
      </c>
      <c r="J127" s="115"/>
      <c r="K127" s="121" t="str">
        <f ca="1"/>
        <v/>
      </c>
      <c r="L127" s="97" t="str">
        <f ca="1"/>
        <v>3.4.9.nec</v>
      </c>
      <c r="M127" s="98" t="str">
        <f ca="1"/>
        <v>Other All Other ambulatory centres</v>
      </c>
      <c r="N127" s="61" t="str">
        <f ca="1"/>
        <v>1.3.1</v>
      </c>
      <c r="O127" s="61" t="str">
        <f ca="1"/>
        <v>General outpatient curative care</v>
      </c>
      <c r="P127" s="61" t="str">
        <f ca="1"/>
        <v>13</v>
      </c>
      <c r="Q127" s="61" t="str">
        <f ca="1"/>
        <v>General population</v>
      </c>
      <c r="R127" s="61" t="str">
        <f ca="1"/>
        <v>nec</v>
      </c>
      <c r="S127" s="61" t="str">
        <f ca="1"/>
        <v>Other and unspecified age (n.e.c.)</v>
      </c>
      <c r="T127" s="61" t="str">
        <f ca="1"/>
        <v>nec</v>
      </c>
      <c r="U127" s="61" t="str">
        <f ca="1"/>
        <v>Other and unspecified gender (n.e.c.)</v>
      </c>
      <c r="V127" s="61"/>
      <c r="W127" s="132">
        <v>1</v>
      </c>
      <c r="X127" t="b">
        <f t="shared" si="1"/>
        <v>1</v>
      </c>
      <c r="Y127" t="b">
        <v>0</v>
      </c>
    </row>
    <row r="128" spans="1:25" x14ac:dyDescent="0.4">
      <c r="A128" s="2">
        <v>132</v>
      </c>
      <c r="B128" s="2">
        <v>211327697</v>
      </c>
      <c r="C128" s="3" t="s">
        <v>1439</v>
      </c>
      <c r="D128" s="2">
        <v>3</v>
      </c>
      <c r="E128" s="3" t="s">
        <v>1160</v>
      </c>
      <c r="F128" s="2">
        <v>17</v>
      </c>
      <c r="G128" s="3" t="s">
        <v>1246</v>
      </c>
      <c r="H128" s="3" t="s">
        <v>1440</v>
      </c>
      <c r="I128" s="115" t="s">
        <v>1050</v>
      </c>
      <c r="J128" s="115"/>
      <c r="K128" s="121" t="str">
        <f ca="1"/>
        <v/>
      </c>
      <c r="L128" s="97" t="str">
        <f ca="1"/>
        <v>1.3.nec</v>
      </c>
      <c r="M128" s="98" t="str">
        <f ca="1"/>
        <v>Other Specialised hospitals (Other than mental health hospitals)</v>
      </c>
      <c r="N128" s="61" t="str">
        <f ca="1"/>
        <v>1.3.1</v>
      </c>
      <c r="O128" s="61" t="str">
        <f ca="1"/>
        <v>General outpatient curative care</v>
      </c>
      <c r="P128" s="61" t="str">
        <f ca="1"/>
        <v>13</v>
      </c>
      <c r="Q128" s="61" t="str">
        <f ca="1"/>
        <v>General population</v>
      </c>
      <c r="R128" s="61" t="str">
        <f ca="1"/>
        <v>nec</v>
      </c>
      <c r="S128" s="61" t="str">
        <f ca="1"/>
        <v>Other and unspecified age (n.e.c.)</v>
      </c>
      <c r="T128" s="61" t="str">
        <f ca="1"/>
        <v>nec</v>
      </c>
      <c r="U128" s="61" t="str">
        <f ca="1"/>
        <v>Other and unspecified gender (n.e.c.)</v>
      </c>
      <c r="V128" s="61"/>
      <c r="W128" s="132">
        <v>1</v>
      </c>
      <c r="X128" t="b">
        <f t="shared" si="1"/>
        <v>1</v>
      </c>
      <c r="Y128" t="b">
        <v>0</v>
      </c>
    </row>
    <row r="129" spans="1:25" x14ac:dyDescent="0.4">
      <c r="A129" s="2">
        <v>133</v>
      </c>
      <c r="B129" s="2">
        <v>211328703</v>
      </c>
      <c r="C129" s="3" t="s">
        <v>246</v>
      </c>
      <c r="D129" s="2">
        <v>3</v>
      </c>
      <c r="E129" s="3" t="s">
        <v>1160</v>
      </c>
      <c r="F129" s="2">
        <v>16</v>
      </c>
      <c r="G129" s="3" t="s">
        <v>1166</v>
      </c>
      <c r="H129" s="3" t="s">
        <v>1441</v>
      </c>
      <c r="I129" s="115" t="s">
        <v>1109</v>
      </c>
      <c r="J129" s="115"/>
      <c r="K129" s="121" t="str">
        <f ca="1"/>
        <v/>
      </c>
      <c r="L129" s="97" t="str">
        <f ca="1"/>
        <v>3.4.9.nec</v>
      </c>
      <c r="M129" s="98" t="str">
        <f ca="1"/>
        <v>Other All Other ambulatory centres</v>
      </c>
      <c r="N129" s="61" t="str">
        <f ca="1"/>
        <v>1.3.1</v>
      </c>
      <c r="O129" s="61" t="str">
        <f ca="1"/>
        <v>General outpatient curative care</v>
      </c>
      <c r="P129" s="61" t="str">
        <f ca="1"/>
        <v>13</v>
      </c>
      <c r="Q129" s="61" t="str">
        <f ca="1"/>
        <v>General population</v>
      </c>
      <c r="R129" s="61" t="str">
        <f ca="1"/>
        <v>nec</v>
      </c>
      <c r="S129" s="61" t="str">
        <f ca="1"/>
        <v>Other and unspecified age (n.e.c.)</v>
      </c>
      <c r="T129" s="61" t="str">
        <f ca="1"/>
        <v>nec</v>
      </c>
      <c r="U129" s="61" t="str">
        <f ca="1"/>
        <v>Other and unspecified gender (n.e.c.)</v>
      </c>
      <c r="V129" s="61"/>
      <c r="W129" s="132">
        <v>1</v>
      </c>
      <c r="X129" t="b">
        <f t="shared" si="1"/>
        <v>1</v>
      </c>
      <c r="Y129" t="b">
        <v>0</v>
      </c>
    </row>
    <row r="130" spans="1:25" x14ac:dyDescent="0.4">
      <c r="A130" s="2">
        <v>134</v>
      </c>
      <c r="B130" s="2">
        <v>211331389</v>
      </c>
      <c r="C130" s="3" t="s">
        <v>1443</v>
      </c>
      <c r="D130" s="2">
        <v>3</v>
      </c>
      <c r="E130" s="3" t="s">
        <v>1160</v>
      </c>
      <c r="F130" s="2">
        <v>17</v>
      </c>
      <c r="G130" s="3" t="s">
        <v>1246</v>
      </c>
      <c r="H130" s="3" t="s">
        <v>1444</v>
      </c>
      <c r="I130" s="115" t="s">
        <v>1109</v>
      </c>
      <c r="J130" s="115" t="s">
        <v>1049</v>
      </c>
      <c r="K130" s="121" t="str">
        <f ca="1"/>
        <v>Outpatient rehabilitative care</v>
      </c>
      <c r="L130" s="97" t="str">
        <f ca="1"/>
        <v>3.4.9.nec</v>
      </c>
      <c r="M130" s="98" t="str">
        <f ca="1"/>
        <v>Other All Other ambulatory centres</v>
      </c>
      <c r="N130" s="61" t="str">
        <f ca="1"/>
        <v>1.3.1</v>
      </c>
      <c r="O130" s="61" t="str">
        <f ca="1"/>
        <v>General outpatient curative care</v>
      </c>
      <c r="P130" s="61" t="str">
        <f ca="1"/>
        <v>13</v>
      </c>
      <c r="Q130" s="61" t="str">
        <f ca="1"/>
        <v>General population</v>
      </c>
      <c r="R130" s="61" t="str">
        <f ca="1"/>
        <v>nec</v>
      </c>
      <c r="S130" s="61" t="str">
        <f ca="1"/>
        <v>Other and unspecified age (n.e.c.)</v>
      </c>
      <c r="T130" s="61" t="str">
        <f ca="1"/>
        <v>nec</v>
      </c>
      <c r="U130" s="61" t="str">
        <f ca="1"/>
        <v>Other and unspecified gender (n.e.c.)</v>
      </c>
      <c r="V130" s="61"/>
      <c r="W130" s="132">
        <v>1</v>
      </c>
      <c r="X130" t="b">
        <f t="shared" si="1"/>
        <v>1</v>
      </c>
      <c r="Y130" t="b">
        <v>1</v>
      </c>
    </row>
    <row r="131" spans="1:25" x14ac:dyDescent="0.4">
      <c r="A131" s="2">
        <v>135</v>
      </c>
      <c r="B131" s="2">
        <v>211336981</v>
      </c>
      <c r="C131" s="3" t="s">
        <v>251</v>
      </c>
      <c r="D131" s="2">
        <v>3</v>
      </c>
      <c r="E131" s="3" t="s">
        <v>1160</v>
      </c>
      <c r="F131" s="2">
        <v>17</v>
      </c>
      <c r="G131" s="3" t="s">
        <v>1246</v>
      </c>
      <c r="H131" s="3" t="s">
        <v>1446</v>
      </c>
      <c r="I131" s="115" t="s">
        <v>1109</v>
      </c>
      <c r="J131" s="115"/>
      <c r="K131" s="121" t="str">
        <f ca="1"/>
        <v/>
      </c>
      <c r="L131" s="97" t="str">
        <f ca="1"/>
        <v>3.4.9.nec</v>
      </c>
      <c r="M131" s="98" t="str">
        <f ca="1"/>
        <v>Other All Other ambulatory centres</v>
      </c>
      <c r="N131" s="61" t="str">
        <f ca="1"/>
        <v>1.3.1</v>
      </c>
      <c r="O131" s="61" t="str">
        <f ca="1"/>
        <v>General outpatient curative care</v>
      </c>
      <c r="P131" s="61" t="str">
        <f ca="1"/>
        <v>13</v>
      </c>
      <c r="Q131" s="61" t="str">
        <f ca="1"/>
        <v>General population</v>
      </c>
      <c r="R131" s="61" t="str">
        <f ca="1"/>
        <v>nec</v>
      </c>
      <c r="S131" s="61" t="str">
        <f ca="1"/>
        <v>Other and unspecified age (n.e.c.)</v>
      </c>
      <c r="T131" s="61" t="str">
        <f ca="1"/>
        <v>nec</v>
      </c>
      <c r="U131" s="61" t="str">
        <f ca="1"/>
        <v>Other and unspecified gender (n.e.c.)</v>
      </c>
      <c r="V131" s="61"/>
      <c r="W131" s="132">
        <v>1</v>
      </c>
      <c r="X131" t="b">
        <f t="shared" ref="X131:X194" si="2">NOT(ISBLANK(I131))</f>
        <v>1</v>
      </c>
      <c r="Y131" t="b">
        <v>0</v>
      </c>
    </row>
    <row r="132" spans="1:25" x14ac:dyDescent="0.4">
      <c r="A132" s="2">
        <v>136</v>
      </c>
      <c r="B132" s="2">
        <v>211340949</v>
      </c>
      <c r="C132" s="3" t="s">
        <v>253</v>
      </c>
      <c r="D132" s="2">
        <v>3</v>
      </c>
      <c r="E132" s="3" t="s">
        <v>1160</v>
      </c>
      <c r="F132" s="2">
        <v>17</v>
      </c>
      <c r="G132" s="3" t="s">
        <v>1246</v>
      </c>
      <c r="H132" s="3" t="s">
        <v>1447</v>
      </c>
      <c r="I132" s="115" t="s">
        <v>1101</v>
      </c>
      <c r="J132" s="115"/>
      <c r="K132" s="121" t="str">
        <f ca="1"/>
        <v/>
      </c>
      <c r="L132" s="97" t="str">
        <f ca="1"/>
        <v>3.4.9.1</v>
      </c>
      <c r="M132" s="98" t="str">
        <f ca="1"/>
        <v>General ambulatories</v>
      </c>
      <c r="N132" s="61" t="str">
        <f ca="1"/>
        <v>1.3.1</v>
      </c>
      <c r="O132" s="61" t="str">
        <f ca="1"/>
        <v>General outpatient curative care</v>
      </c>
      <c r="P132" s="61" t="str">
        <f ca="1"/>
        <v>13</v>
      </c>
      <c r="Q132" s="61" t="str">
        <f ca="1"/>
        <v>General population</v>
      </c>
      <c r="R132" s="61" t="str">
        <f ca="1"/>
        <v>nec</v>
      </c>
      <c r="S132" s="61" t="str">
        <f ca="1"/>
        <v>Other and unspecified age (n.e.c.)</v>
      </c>
      <c r="T132" s="61" t="str">
        <f ca="1"/>
        <v>nec</v>
      </c>
      <c r="U132" s="61" t="str">
        <f ca="1"/>
        <v>Other and unspecified gender (n.e.c.)</v>
      </c>
      <c r="V132" s="61"/>
      <c r="W132" s="132">
        <v>1</v>
      </c>
      <c r="X132" t="b">
        <f t="shared" si="2"/>
        <v>1</v>
      </c>
      <c r="Y132" t="b">
        <v>0</v>
      </c>
    </row>
    <row r="133" spans="1:25" x14ac:dyDescent="0.4">
      <c r="A133" s="2">
        <v>137</v>
      </c>
      <c r="B133" s="2">
        <v>211349192</v>
      </c>
      <c r="C133" s="3" t="s">
        <v>1450</v>
      </c>
      <c r="D133" s="2">
        <v>3</v>
      </c>
      <c r="E133" s="3" t="s">
        <v>1160</v>
      </c>
      <c r="F133" s="2">
        <v>17</v>
      </c>
      <c r="G133" s="3" t="s">
        <v>1246</v>
      </c>
      <c r="H133" s="3" t="s">
        <v>1451</v>
      </c>
      <c r="I133" s="115" t="s">
        <v>1101</v>
      </c>
      <c r="J133" s="115"/>
      <c r="K133" s="121" t="str">
        <f ca="1"/>
        <v/>
      </c>
      <c r="L133" s="97" t="str">
        <f ca="1"/>
        <v>3.4.9.1</v>
      </c>
      <c r="M133" s="98" t="str">
        <f ca="1"/>
        <v>General ambulatories</v>
      </c>
      <c r="N133" s="61" t="str">
        <f ca="1"/>
        <v>1.3.1</v>
      </c>
      <c r="O133" s="61" t="str">
        <f ca="1"/>
        <v>General outpatient curative care</v>
      </c>
      <c r="P133" s="61" t="str">
        <f ca="1"/>
        <v>13</v>
      </c>
      <c r="Q133" s="61" t="str">
        <f ca="1"/>
        <v>General population</v>
      </c>
      <c r="R133" s="61" t="str">
        <f ca="1"/>
        <v>nec</v>
      </c>
      <c r="S133" s="61" t="str">
        <f ca="1"/>
        <v>Other and unspecified age (n.e.c.)</v>
      </c>
      <c r="T133" s="61" t="str">
        <f ca="1"/>
        <v>nec</v>
      </c>
      <c r="U133" s="61" t="str">
        <f ca="1"/>
        <v>Other and unspecified gender (n.e.c.)</v>
      </c>
      <c r="V133" s="61"/>
      <c r="W133" s="132">
        <v>1</v>
      </c>
      <c r="X133" t="b">
        <f t="shared" si="2"/>
        <v>1</v>
      </c>
      <c r="Y133" t="b">
        <v>0</v>
      </c>
    </row>
    <row r="134" spans="1:25" x14ac:dyDescent="0.4">
      <c r="A134" s="2">
        <v>138</v>
      </c>
      <c r="B134" s="2">
        <v>211357814</v>
      </c>
      <c r="C134" s="3" t="s">
        <v>259</v>
      </c>
      <c r="D134" s="2">
        <v>3</v>
      </c>
      <c r="E134" s="3" t="s">
        <v>1160</v>
      </c>
      <c r="F134" s="2">
        <v>17</v>
      </c>
      <c r="G134" s="3" t="s">
        <v>1246</v>
      </c>
      <c r="H134" s="3" t="s">
        <v>1461</v>
      </c>
      <c r="I134" s="115" t="s">
        <v>1101</v>
      </c>
      <c r="J134" s="115"/>
      <c r="K134" s="121" t="str">
        <f ca="1"/>
        <v/>
      </c>
      <c r="L134" s="97" t="str">
        <f ca="1"/>
        <v>3.4.9.1</v>
      </c>
      <c r="M134" s="98" t="str">
        <f ca="1"/>
        <v>General ambulatories</v>
      </c>
      <c r="N134" s="61" t="str">
        <f ca="1"/>
        <v>1.3.1</v>
      </c>
      <c r="O134" s="61" t="str">
        <f ca="1"/>
        <v>General outpatient curative care</v>
      </c>
      <c r="P134" s="61" t="str">
        <f ca="1"/>
        <v>13</v>
      </c>
      <c r="Q134" s="61" t="str">
        <f ca="1"/>
        <v>General population</v>
      </c>
      <c r="R134" s="61" t="str">
        <f ca="1"/>
        <v>nec</v>
      </c>
      <c r="S134" s="61" t="str">
        <f ca="1"/>
        <v>Other and unspecified age (n.e.c.)</v>
      </c>
      <c r="T134" s="61" t="str">
        <f ca="1"/>
        <v>nec</v>
      </c>
      <c r="U134" s="61" t="str">
        <f ca="1"/>
        <v>Other and unspecified gender (n.e.c.)</v>
      </c>
      <c r="V134" s="61"/>
      <c r="W134" s="132">
        <v>1</v>
      </c>
      <c r="X134" t="b">
        <f t="shared" si="2"/>
        <v>1</v>
      </c>
      <c r="Y134" t="b">
        <v>0</v>
      </c>
    </row>
    <row r="135" spans="1:25" x14ac:dyDescent="0.4">
      <c r="A135" s="2">
        <v>139</v>
      </c>
      <c r="B135" s="2">
        <v>211358760</v>
      </c>
      <c r="C135" s="3" t="s">
        <v>1462</v>
      </c>
      <c r="D135" s="2">
        <v>3</v>
      </c>
      <c r="E135" s="3" t="s">
        <v>1160</v>
      </c>
      <c r="F135" s="2">
        <v>17</v>
      </c>
      <c r="G135" s="3" t="s">
        <v>1246</v>
      </c>
      <c r="H135" s="3" t="s">
        <v>1463</v>
      </c>
      <c r="I135" s="115" t="s">
        <v>1109</v>
      </c>
      <c r="J135" s="115"/>
      <c r="K135" s="121" t="str">
        <f ca="1"/>
        <v/>
      </c>
      <c r="L135" s="97" t="str">
        <f ca="1"/>
        <v>3.4.9.nec</v>
      </c>
      <c r="M135" s="98" t="str">
        <f ca="1"/>
        <v>Other All Other ambulatory centres</v>
      </c>
      <c r="N135" s="61" t="str">
        <f ca="1"/>
        <v>1.3.1</v>
      </c>
      <c r="O135" s="61" t="str">
        <f ca="1"/>
        <v>General outpatient curative care</v>
      </c>
      <c r="P135" s="61" t="str">
        <f ca="1"/>
        <v>13</v>
      </c>
      <c r="Q135" s="61" t="str">
        <f ca="1"/>
        <v>General population</v>
      </c>
      <c r="R135" s="61" t="str">
        <f ca="1"/>
        <v>nec</v>
      </c>
      <c r="S135" s="61" t="str">
        <f ca="1"/>
        <v>Other and unspecified age (n.e.c.)</v>
      </c>
      <c r="T135" s="61" t="str">
        <f ca="1"/>
        <v>nec</v>
      </c>
      <c r="U135" s="61" t="str">
        <f ca="1"/>
        <v>Other and unspecified gender (n.e.c.)</v>
      </c>
      <c r="V135" s="61"/>
      <c r="W135" s="132">
        <v>1</v>
      </c>
      <c r="X135" t="b">
        <f t="shared" si="2"/>
        <v>1</v>
      </c>
      <c r="Y135" t="b">
        <v>0</v>
      </c>
    </row>
    <row r="136" spans="1:25" x14ac:dyDescent="0.4">
      <c r="A136" s="2">
        <v>140</v>
      </c>
      <c r="B136" s="2">
        <v>211381994</v>
      </c>
      <c r="C136" s="3" t="s">
        <v>261</v>
      </c>
      <c r="D136" s="2">
        <v>3</v>
      </c>
      <c r="E136" s="3" t="s">
        <v>1160</v>
      </c>
      <c r="F136" s="2">
        <v>17</v>
      </c>
      <c r="G136" s="3" t="s">
        <v>1246</v>
      </c>
      <c r="H136" s="3" t="s">
        <v>1464</v>
      </c>
      <c r="I136" s="115" t="s">
        <v>1054</v>
      </c>
      <c r="J136" s="115"/>
      <c r="K136" s="121" t="str">
        <f ca="1"/>
        <v/>
      </c>
      <c r="L136" s="97" t="str">
        <f ca="1"/>
        <v>1.1</v>
      </c>
      <c r="M136" s="98" t="str">
        <f ca="1"/>
        <v>General hospitals</v>
      </c>
      <c r="N136" s="61" t="str">
        <f ca="1"/>
        <v>1.3.1</v>
      </c>
      <c r="O136" s="61" t="str">
        <f ca="1"/>
        <v>General outpatient curative care</v>
      </c>
      <c r="P136" s="61" t="str">
        <f ca="1"/>
        <v>13</v>
      </c>
      <c r="Q136" s="61" t="str">
        <f ca="1"/>
        <v>General population</v>
      </c>
      <c r="R136" s="61" t="str">
        <f ca="1"/>
        <v>nec</v>
      </c>
      <c r="S136" s="61" t="str">
        <f ca="1"/>
        <v>Other and unspecified age (n.e.c.)</v>
      </c>
      <c r="T136" s="61" t="str">
        <f ca="1"/>
        <v>nec</v>
      </c>
      <c r="U136" s="61" t="str">
        <f ca="1"/>
        <v>Other and unspecified gender (n.e.c.)</v>
      </c>
      <c r="V136" s="61"/>
      <c r="W136" s="132">
        <v>1</v>
      </c>
      <c r="X136" t="b">
        <f t="shared" si="2"/>
        <v>1</v>
      </c>
      <c r="Y136" t="b">
        <v>0</v>
      </c>
    </row>
    <row r="137" spans="1:25" x14ac:dyDescent="0.4">
      <c r="A137" s="2">
        <v>141</v>
      </c>
      <c r="B137" s="2">
        <v>211395042</v>
      </c>
      <c r="C137" s="3" t="s">
        <v>1467</v>
      </c>
      <c r="D137" s="2">
        <v>3</v>
      </c>
      <c r="E137" s="3" t="s">
        <v>1160</v>
      </c>
      <c r="F137" s="2">
        <v>17</v>
      </c>
      <c r="G137" s="3" t="s">
        <v>1246</v>
      </c>
      <c r="H137" s="3" t="s">
        <v>1468</v>
      </c>
      <c r="I137" s="115" t="s">
        <v>1109</v>
      </c>
      <c r="J137" s="115"/>
      <c r="K137" s="121" t="str">
        <f ca="1"/>
        <v/>
      </c>
      <c r="L137" s="97" t="str">
        <f ca="1"/>
        <v>3.4.9.nec</v>
      </c>
      <c r="M137" s="98" t="str">
        <f ca="1"/>
        <v>Other All Other ambulatory centres</v>
      </c>
      <c r="N137" s="61" t="str">
        <f ca="1"/>
        <v>1.3.1</v>
      </c>
      <c r="O137" s="61" t="str">
        <f ca="1"/>
        <v>General outpatient curative care</v>
      </c>
      <c r="P137" s="61" t="str">
        <f ca="1"/>
        <v>13</v>
      </c>
      <c r="Q137" s="61" t="str">
        <f ca="1"/>
        <v>General population</v>
      </c>
      <c r="R137" s="61" t="str">
        <f ca="1"/>
        <v>nec</v>
      </c>
      <c r="S137" s="61" t="str">
        <f ca="1"/>
        <v>Other and unspecified age (n.e.c.)</v>
      </c>
      <c r="T137" s="61" t="str">
        <f ca="1"/>
        <v>nec</v>
      </c>
      <c r="U137" s="61" t="str">
        <f ca="1"/>
        <v>Other and unspecified gender (n.e.c.)</v>
      </c>
      <c r="V137" s="61"/>
      <c r="W137" s="132">
        <v>1</v>
      </c>
      <c r="X137" t="b">
        <f t="shared" si="2"/>
        <v>1</v>
      </c>
      <c r="Y137" t="b">
        <v>0</v>
      </c>
    </row>
    <row r="138" spans="1:25" x14ac:dyDescent="0.4">
      <c r="A138" s="2">
        <v>148</v>
      </c>
      <c r="B138" s="2">
        <v>212002580</v>
      </c>
      <c r="C138" s="3" t="s">
        <v>269</v>
      </c>
      <c r="D138" s="2">
        <v>11</v>
      </c>
      <c r="E138" s="3" t="s">
        <v>1372</v>
      </c>
      <c r="F138" s="2">
        <v>70</v>
      </c>
      <c r="G138" s="3" t="s">
        <v>1459</v>
      </c>
      <c r="H138" s="3" t="s">
        <v>1479</v>
      </c>
      <c r="I138" s="115" t="s">
        <v>1109</v>
      </c>
      <c r="J138" s="115"/>
      <c r="K138" s="121" t="str">
        <f ca="1"/>
        <v/>
      </c>
      <c r="L138" s="97" t="str">
        <f ca="1"/>
        <v>3.4.9.nec</v>
      </c>
      <c r="M138" s="98" t="str">
        <f ca="1"/>
        <v>Other All Other ambulatory centres</v>
      </c>
      <c r="N138" s="61" t="str">
        <f ca="1"/>
        <v>1.3.1</v>
      </c>
      <c r="O138" s="61" t="str">
        <f ca="1"/>
        <v>General outpatient curative care</v>
      </c>
      <c r="P138" s="61" t="str">
        <f ca="1"/>
        <v>13</v>
      </c>
      <c r="Q138" s="61" t="str">
        <f ca="1"/>
        <v>General population</v>
      </c>
      <c r="R138" s="61" t="str">
        <f ca="1"/>
        <v>nec</v>
      </c>
      <c r="S138" s="61" t="str">
        <f ca="1"/>
        <v>Other and unspecified age (n.e.c.)</v>
      </c>
      <c r="T138" s="61" t="str">
        <f ca="1"/>
        <v>nec</v>
      </c>
      <c r="U138" s="61" t="str">
        <f ca="1"/>
        <v>Other and unspecified gender (n.e.c.)</v>
      </c>
      <c r="V138" s="61"/>
      <c r="W138" s="132">
        <v>8</v>
      </c>
      <c r="X138" t="b">
        <f t="shared" si="2"/>
        <v>1</v>
      </c>
      <c r="Y138" t="b">
        <v>0</v>
      </c>
    </row>
    <row r="139" spans="1:25" x14ac:dyDescent="0.4">
      <c r="A139" s="2">
        <v>146</v>
      </c>
      <c r="B139" s="2">
        <v>212002580</v>
      </c>
      <c r="C139" s="3" t="s">
        <v>269</v>
      </c>
      <c r="D139" s="2">
        <v>3</v>
      </c>
      <c r="E139" s="3" t="s">
        <v>1160</v>
      </c>
      <c r="F139" s="2">
        <v>18</v>
      </c>
      <c r="G139" s="3" t="s">
        <v>1253</v>
      </c>
      <c r="H139" s="3" t="s">
        <v>1473</v>
      </c>
      <c r="I139" s="115" t="s">
        <v>1109</v>
      </c>
      <c r="J139" s="115"/>
      <c r="K139" s="121" t="str">
        <f ca="1"/>
        <v/>
      </c>
      <c r="L139" s="97" t="str">
        <f ca="1"/>
        <v>3.4.9.nec</v>
      </c>
      <c r="M139" s="98" t="str">
        <f ca="1"/>
        <v>Other All Other ambulatory centres</v>
      </c>
      <c r="N139" s="61" t="str">
        <f ca="1"/>
        <v>1.3.1</v>
      </c>
      <c r="O139" s="61" t="str">
        <f ca="1"/>
        <v>General outpatient curative care</v>
      </c>
      <c r="P139" s="61" t="str">
        <f ca="1"/>
        <v>13</v>
      </c>
      <c r="Q139" s="61" t="str">
        <f ca="1"/>
        <v>General population</v>
      </c>
      <c r="R139" s="61" t="str">
        <f ca="1"/>
        <v>nec</v>
      </c>
      <c r="S139" s="61" t="str">
        <f ca="1"/>
        <v>Other and unspecified age (n.e.c.)</v>
      </c>
      <c r="T139" s="61" t="str">
        <f ca="1"/>
        <v>nec</v>
      </c>
      <c r="U139" s="61" t="str">
        <f ca="1"/>
        <v>Other and unspecified gender (n.e.c.)</v>
      </c>
      <c r="V139" s="61"/>
      <c r="W139" s="132">
        <v>8</v>
      </c>
      <c r="X139" t="b">
        <f t="shared" si="2"/>
        <v>1</v>
      </c>
      <c r="Y139" t="b">
        <v>0</v>
      </c>
    </row>
    <row r="140" spans="1:25" x14ac:dyDescent="0.4">
      <c r="A140" s="2">
        <v>145</v>
      </c>
      <c r="B140" s="2">
        <v>212002580</v>
      </c>
      <c r="C140" s="3" t="s">
        <v>269</v>
      </c>
      <c r="D140" s="2">
        <v>10</v>
      </c>
      <c r="E140" s="3" t="s">
        <v>1196</v>
      </c>
      <c r="F140" s="2">
        <v>68</v>
      </c>
      <c r="G140" s="3" t="s">
        <v>1477</v>
      </c>
      <c r="H140" s="3" t="s">
        <v>1478</v>
      </c>
      <c r="I140" s="115" t="s">
        <v>5928</v>
      </c>
      <c r="J140" s="115"/>
      <c r="K140" s="121" t="str">
        <f ca="1"/>
        <v/>
      </c>
      <c r="L140" s="97" t="e">
        <f ca="1"/>
        <v>#N/A</v>
      </c>
      <c r="M140" s="98" t="e">
        <f ca="1"/>
        <v>#N/A</v>
      </c>
      <c r="N140" s="61" t="str">
        <f ca="1"/>
        <v>1.3.1</v>
      </c>
      <c r="O140" s="61" t="str">
        <f ca="1"/>
        <v>General outpatient curative care</v>
      </c>
      <c r="P140" s="61" t="str">
        <f ca="1"/>
        <v>13</v>
      </c>
      <c r="Q140" s="61" t="str">
        <f ca="1"/>
        <v>General population</v>
      </c>
      <c r="R140" s="61" t="str">
        <f ca="1"/>
        <v>nec</v>
      </c>
      <c r="S140" s="61" t="str">
        <f ca="1"/>
        <v>Other and unspecified age (n.e.c.)</v>
      </c>
      <c r="T140" s="61" t="str">
        <f ca="1"/>
        <v>nec</v>
      </c>
      <c r="U140" s="61" t="str">
        <f ca="1"/>
        <v>Other and unspecified gender (n.e.c.)</v>
      </c>
      <c r="V140" s="61"/>
      <c r="W140" s="132">
        <v>8</v>
      </c>
      <c r="X140" t="b">
        <f t="shared" si="2"/>
        <v>1</v>
      </c>
      <c r="Y140" t="b">
        <v>0</v>
      </c>
    </row>
    <row r="141" spans="1:25" x14ac:dyDescent="0.4">
      <c r="A141" s="2">
        <v>149</v>
      </c>
      <c r="B141" s="2">
        <v>212002580</v>
      </c>
      <c r="C141" s="3" t="s">
        <v>269</v>
      </c>
      <c r="D141" s="2">
        <v>10</v>
      </c>
      <c r="E141" s="3" t="s">
        <v>1196</v>
      </c>
      <c r="F141" s="2">
        <v>67</v>
      </c>
      <c r="G141" s="3" t="s">
        <v>1197</v>
      </c>
      <c r="H141" s="3" t="s">
        <v>1475</v>
      </c>
      <c r="I141" s="115" t="s">
        <v>1109</v>
      </c>
      <c r="J141" s="115"/>
      <c r="K141" s="121" t="str">
        <f ca="1"/>
        <v/>
      </c>
      <c r="L141" s="97" t="str">
        <f ca="1"/>
        <v>3.4.9.nec</v>
      </c>
      <c r="M141" s="98" t="str">
        <f ca="1"/>
        <v>Other All Other ambulatory centres</v>
      </c>
      <c r="N141" s="61" t="str">
        <f ca="1"/>
        <v>1.3.1</v>
      </c>
      <c r="O141" s="61" t="str">
        <f ca="1"/>
        <v>General outpatient curative care</v>
      </c>
      <c r="P141" s="61" t="str">
        <f ca="1"/>
        <v>13</v>
      </c>
      <c r="Q141" s="61" t="str">
        <f ca="1"/>
        <v>General population</v>
      </c>
      <c r="R141" s="61" t="str">
        <f ca="1"/>
        <v>nec</v>
      </c>
      <c r="S141" s="61" t="str">
        <f ca="1"/>
        <v>Other and unspecified age (n.e.c.)</v>
      </c>
      <c r="T141" s="61" t="str">
        <f ca="1"/>
        <v>nec</v>
      </c>
      <c r="U141" s="61" t="str">
        <f ca="1"/>
        <v>Other and unspecified gender (n.e.c.)</v>
      </c>
      <c r="V141" s="61"/>
      <c r="W141" s="132">
        <v>8</v>
      </c>
      <c r="X141" t="b">
        <f t="shared" si="2"/>
        <v>1</v>
      </c>
      <c r="Y141" t="b">
        <v>0</v>
      </c>
    </row>
    <row r="142" spans="1:25" x14ac:dyDescent="0.4">
      <c r="A142" s="2">
        <v>143</v>
      </c>
      <c r="B142" s="2">
        <v>212002580</v>
      </c>
      <c r="C142" s="3" t="s">
        <v>269</v>
      </c>
      <c r="D142" s="2">
        <v>3</v>
      </c>
      <c r="E142" s="3" t="s">
        <v>1160</v>
      </c>
      <c r="F142" s="2">
        <v>18</v>
      </c>
      <c r="G142" s="3" t="s">
        <v>1253</v>
      </c>
      <c r="H142" s="3" t="s">
        <v>1472</v>
      </c>
      <c r="I142" s="115" t="s">
        <v>1109</v>
      </c>
      <c r="J142" s="115"/>
      <c r="K142" s="121" t="str">
        <f ca="1"/>
        <v/>
      </c>
      <c r="L142" s="97" t="str">
        <f ca="1"/>
        <v>3.4.9.nec</v>
      </c>
      <c r="M142" s="98" t="str">
        <f ca="1"/>
        <v>Other All Other ambulatory centres</v>
      </c>
      <c r="N142" s="61" t="str">
        <f ca="1"/>
        <v>1.3.1</v>
      </c>
      <c r="O142" s="61" t="str">
        <f ca="1"/>
        <v>General outpatient curative care</v>
      </c>
      <c r="P142" s="61" t="str">
        <f ca="1"/>
        <v>13</v>
      </c>
      <c r="Q142" s="61" t="str">
        <f ca="1"/>
        <v>General population</v>
      </c>
      <c r="R142" s="61" t="str">
        <f ca="1"/>
        <v>nec</v>
      </c>
      <c r="S142" s="61" t="str">
        <f ca="1"/>
        <v>Other and unspecified age (n.e.c.)</v>
      </c>
      <c r="T142" s="61" t="str">
        <f ca="1"/>
        <v>nec</v>
      </c>
      <c r="U142" s="61" t="str">
        <f ca="1"/>
        <v>Other and unspecified gender (n.e.c.)</v>
      </c>
      <c r="V142" s="61"/>
      <c r="W142" s="132">
        <v>8</v>
      </c>
      <c r="X142" t="b">
        <f t="shared" si="2"/>
        <v>1</v>
      </c>
      <c r="Y142" t="b">
        <v>0</v>
      </c>
    </row>
    <row r="143" spans="1:25" x14ac:dyDescent="0.4">
      <c r="A143" s="2">
        <v>144</v>
      </c>
      <c r="B143" s="2">
        <v>212002580</v>
      </c>
      <c r="C143" s="3" t="s">
        <v>269</v>
      </c>
      <c r="D143" s="2">
        <v>10</v>
      </c>
      <c r="E143" s="3" t="s">
        <v>1196</v>
      </c>
      <c r="F143" s="2">
        <v>67</v>
      </c>
      <c r="G143" s="3" t="s">
        <v>1197</v>
      </c>
      <c r="H143" s="3" t="s">
        <v>1476</v>
      </c>
      <c r="I143" s="115" t="s">
        <v>1109</v>
      </c>
      <c r="J143" s="115"/>
      <c r="K143" s="121" t="str">
        <f ca="1"/>
        <v/>
      </c>
      <c r="L143" s="97" t="str">
        <f ca="1"/>
        <v>3.4.9.nec</v>
      </c>
      <c r="M143" s="98" t="str">
        <f ca="1"/>
        <v>Other All Other ambulatory centres</v>
      </c>
      <c r="N143" s="61" t="str">
        <f ca="1"/>
        <v>1.3.1</v>
      </c>
      <c r="O143" s="61" t="str">
        <f ca="1"/>
        <v>General outpatient curative care</v>
      </c>
      <c r="P143" s="61" t="str">
        <f ca="1"/>
        <v>13</v>
      </c>
      <c r="Q143" s="61" t="str">
        <f ca="1"/>
        <v>General population</v>
      </c>
      <c r="R143" s="61" t="str">
        <f ca="1"/>
        <v>nec</v>
      </c>
      <c r="S143" s="61" t="str">
        <f ca="1"/>
        <v>Other and unspecified age (n.e.c.)</v>
      </c>
      <c r="T143" s="61" t="str">
        <f ca="1"/>
        <v>nec</v>
      </c>
      <c r="U143" s="61" t="str">
        <f ca="1"/>
        <v>Other and unspecified gender (n.e.c.)</v>
      </c>
      <c r="V143" s="61"/>
      <c r="W143" s="132">
        <v>8</v>
      </c>
      <c r="X143" t="b">
        <f t="shared" si="2"/>
        <v>1</v>
      </c>
      <c r="Y143" t="b">
        <v>0</v>
      </c>
    </row>
    <row r="144" spans="1:25" x14ac:dyDescent="0.4">
      <c r="A144" s="2">
        <v>147</v>
      </c>
      <c r="B144" s="2">
        <v>212002580</v>
      </c>
      <c r="C144" s="3" t="s">
        <v>269</v>
      </c>
      <c r="D144" s="2">
        <v>3</v>
      </c>
      <c r="E144" s="3" t="s">
        <v>1160</v>
      </c>
      <c r="F144" s="2">
        <v>17</v>
      </c>
      <c r="G144" s="3" t="s">
        <v>1246</v>
      </c>
      <c r="H144" s="3" t="s">
        <v>1471</v>
      </c>
      <c r="I144" s="115" t="s">
        <v>1109</v>
      </c>
      <c r="J144" s="115"/>
      <c r="K144" s="121" t="str">
        <f ca="1"/>
        <v/>
      </c>
      <c r="L144" s="97" t="str">
        <f ca="1"/>
        <v>3.4.9.nec</v>
      </c>
      <c r="M144" s="98" t="str">
        <f ca="1"/>
        <v>Other All Other ambulatory centres</v>
      </c>
      <c r="N144" s="61" t="str">
        <f ca="1"/>
        <v>1.3.1</v>
      </c>
      <c r="O144" s="61" t="str">
        <f ca="1"/>
        <v>General outpatient curative care</v>
      </c>
      <c r="P144" s="61" t="str">
        <f ca="1"/>
        <v>13</v>
      </c>
      <c r="Q144" s="61" t="str">
        <f ca="1"/>
        <v>General population</v>
      </c>
      <c r="R144" s="61" t="str">
        <f ca="1"/>
        <v>nec</v>
      </c>
      <c r="S144" s="61" t="str">
        <f ca="1"/>
        <v>Other and unspecified age (n.e.c.)</v>
      </c>
      <c r="T144" s="61" t="str">
        <f ca="1"/>
        <v>nec</v>
      </c>
      <c r="U144" s="61" t="str">
        <f ca="1"/>
        <v>Other and unspecified gender (n.e.c.)</v>
      </c>
      <c r="V144" s="61"/>
      <c r="W144" s="132">
        <v>8</v>
      </c>
      <c r="X144" t="b">
        <f t="shared" si="2"/>
        <v>1</v>
      </c>
      <c r="Y144" t="b">
        <v>0</v>
      </c>
    </row>
    <row r="145" spans="1:25" x14ac:dyDescent="0.4">
      <c r="A145" s="2">
        <v>142</v>
      </c>
      <c r="B145" s="2">
        <v>212002580</v>
      </c>
      <c r="C145" s="3" t="s">
        <v>269</v>
      </c>
      <c r="D145" s="2">
        <v>3</v>
      </c>
      <c r="E145" s="3" t="s">
        <v>1160</v>
      </c>
      <c r="F145" s="2">
        <v>16</v>
      </c>
      <c r="G145" s="3" t="s">
        <v>1166</v>
      </c>
      <c r="H145" s="3" t="s">
        <v>1470</v>
      </c>
      <c r="I145" s="115" t="s">
        <v>1109</v>
      </c>
      <c r="J145" s="115"/>
      <c r="K145" s="121" t="str">
        <f ca="1"/>
        <v/>
      </c>
      <c r="L145" s="97" t="str">
        <f ca="1"/>
        <v>3.4.9.nec</v>
      </c>
      <c r="M145" s="98" t="str">
        <f ca="1"/>
        <v>Other All Other ambulatory centres</v>
      </c>
      <c r="N145" s="61" t="str">
        <f ca="1"/>
        <v>1.3.1</v>
      </c>
      <c r="O145" s="61" t="str">
        <f ca="1"/>
        <v>General outpatient curative care</v>
      </c>
      <c r="P145" s="61" t="str">
        <f ca="1"/>
        <v>13</v>
      </c>
      <c r="Q145" s="61" t="str">
        <f ca="1"/>
        <v>General population</v>
      </c>
      <c r="R145" s="61" t="str">
        <f ca="1"/>
        <v>nec</v>
      </c>
      <c r="S145" s="61" t="str">
        <f ca="1"/>
        <v>Other and unspecified age (n.e.c.)</v>
      </c>
      <c r="T145" s="61" t="str">
        <f ca="1"/>
        <v>nec</v>
      </c>
      <c r="U145" s="61" t="str">
        <f ca="1"/>
        <v>Other and unspecified gender (n.e.c.)</v>
      </c>
      <c r="V145" s="61"/>
      <c r="W145" s="132">
        <v>8</v>
      </c>
      <c r="X145" t="b">
        <f t="shared" si="2"/>
        <v>1</v>
      </c>
      <c r="Y145" t="b">
        <v>0</v>
      </c>
    </row>
    <row r="146" spans="1:25" x14ac:dyDescent="0.4">
      <c r="A146" s="2">
        <v>150</v>
      </c>
      <c r="B146" s="2">
        <v>212274698</v>
      </c>
      <c r="C146" s="3" t="s">
        <v>1482</v>
      </c>
      <c r="D146" s="2">
        <v>3</v>
      </c>
      <c r="E146" s="3" t="s">
        <v>1160</v>
      </c>
      <c r="F146" s="2">
        <v>17</v>
      </c>
      <c r="G146" s="3" t="s">
        <v>1246</v>
      </c>
      <c r="H146" s="3" t="s">
        <v>1483</v>
      </c>
      <c r="I146" s="115" t="s">
        <v>1041</v>
      </c>
      <c r="J146" s="115"/>
      <c r="K146" s="121" t="str">
        <f ca="1"/>
        <v/>
      </c>
      <c r="L146" s="97" t="str">
        <f ca="1"/>
        <v>3.4.1</v>
      </c>
      <c r="M146" s="98" t="str">
        <f ca="1"/>
        <v>Family planning centres</v>
      </c>
      <c r="N146" s="61" t="str">
        <f ca="1"/>
        <v>1.3.1</v>
      </c>
      <c r="O146" s="61" t="str">
        <f ca="1"/>
        <v>General outpatient curative care</v>
      </c>
      <c r="P146" s="61" t="str">
        <f ca="1"/>
        <v>13</v>
      </c>
      <c r="Q146" s="61" t="str">
        <f ca="1"/>
        <v>General population</v>
      </c>
      <c r="R146" s="61" t="str">
        <f ca="1"/>
        <v>nec</v>
      </c>
      <c r="S146" s="61" t="str">
        <f ca="1"/>
        <v>Other and unspecified age (n.e.c.)</v>
      </c>
      <c r="T146" s="61" t="str">
        <f ca="1"/>
        <v>nec</v>
      </c>
      <c r="U146" s="61" t="str">
        <f ca="1"/>
        <v>Other and unspecified gender (n.e.c.)</v>
      </c>
      <c r="V146" s="61"/>
      <c r="W146" s="132">
        <v>1</v>
      </c>
      <c r="X146" t="b">
        <f t="shared" si="2"/>
        <v>1</v>
      </c>
      <c r="Y146" t="b">
        <v>0</v>
      </c>
    </row>
    <row r="147" spans="1:25" x14ac:dyDescent="0.4">
      <c r="A147" s="2">
        <v>151</v>
      </c>
      <c r="B147" s="2">
        <v>212670796</v>
      </c>
      <c r="C147" s="3" t="s">
        <v>275</v>
      </c>
      <c r="D147" s="2">
        <v>4</v>
      </c>
      <c r="E147" s="3" t="s">
        <v>1452</v>
      </c>
      <c r="F147" s="2">
        <v>27</v>
      </c>
      <c r="G147" s="3" t="s">
        <v>1453</v>
      </c>
      <c r="H147" s="3" t="s">
        <v>1484</v>
      </c>
      <c r="I147" s="115" t="s">
        <v>1101</v>
      </c>
      <c r="J147" s="115"/>
      <c r="K147" s="121" t="str">
        <f ca="1"/>
        <v/>
      </c>
      <c r="L147" s="97" t="str">
        <f ca="1"/>
        <v>3.4.9.1</v>
      </c>
      <c r="M147" s="98" t="str">
        <f ca="1"/>
        <v>General ambulatories</v>
      </c>
      <c r="N147" s="61" t="str">
        <f ca="1"/>
        <v>1.3.1</v>
      </c>
      <c r="O147" s="61" t="str">
        <f ca="1"/>
        <v>General outpatient curative care</v>
      </c>
      <c r="P147" s="61" t="str">
        <f ca="1"/>
        <v>13</v>
      </c>
      <c r="Q147" s="61" t="str">
        <f ca="1"/>
        <v>General population</v>
      </c>
      <c r="R147" s="61" t="str">
        <f ca="1"/>
        <v>nec</v>
      </c>
      <c r="S147" s="61" t="str">
        <f ca="1"/>
        <v>Other and unspecified age (n.e.c.)</v>
      </c>
      <c r="T147" s="61" t="str">
        <f ca="1"/>
        <v>nec</v>
      </c>
      <c r="U147" s="61" t="str">
        <f ca="1"/>
        <v>Other and unspecified gender (n.e.c.)</v>
      </c>
      <c r="V147" s="61"/>
      <c r="W147" s="132">
        <v>1</v>
      </c>
      <c r="X147" t="b">
        <f t="shared" si="2"/>
        <v>1</v>
      </c>
      <c r="Y147" t="b">
        <v>0</v>
      </c>
    </row>
    <row r="148" spans="1:25" x14ac:dyDescent="0.4">
      <c r="A148" s="2">
        <v>152</v>
      </c>
      <c r="B148" s="2">
        <v>212672080</v>
      </c>
      <c r="C148" s="3" t="s">
        <v>278</v>
      </c>
      <c r="D148" s="2">
        <v>4</v>
      </c>
      <c r="E148" s="3" t="s">
        <v>1452</v>
      </c>
      <c r="F148" s="2">
        <v>27</v>
      </c>
      <c r="G148" s="3" t="s">
        <v>1453</v>
      </c>
      <c r="H148" s="3" t="s">
        <v>1486</v>
      </c>
      <c r="I148" s="115" t="s">
        <v>1054</v>
      </c>
      <c r="J148" s="115" t="s">
        <v>1131</v>
      </c>
      <c r="K148" s="121" t="str">
        <f ca="1"/>
        <v>Inpatient long-term care (health)</v>
      </c>
      <c r="L148" s="97" t="str">
        <f ca="1"/>
        <v>1.1</v>
      </c>
      <c r="M148" s="98" t="str">
        <f ca="1"/>
        <v>General hospitals</v>
      </c>
      <c r="N148" s="61" t="str">
        <f ca="1"/>
        <v>1.3.1</v>
      </c>
      <c r="O148" s="61" t="str">
        <f ca="1"/>
        <v>General outpatient curative care</v>
      </c>
      <c r="P148" s="61" t="str">
        <f ca="1"/>
        <v>13</v>
      </c>
      <c r="Q148" s="61" t="str">
        <f ca="1"/>
        <v>General population</v>
      </c>
      <c r="R148" s="61" t="str">
        <f ca="1"/>
        <v>nec</v>
      </c>
      <c r="S148" s="61" t="str">
        <f ca="1"/>
        <v>Other and unspecified age (n.e.c.)</v>
      </c>
      <c r="T148" s="61" t="str">
        <f ca="1"/>
        <v>nec</v>
      </c>
      <c r="U148" s="61" t="str">
        <f ca="1"/>
        <v>Other and unspecified gender (n.e.c.)</v>
      </c>
      <c r="V148" s="61"/>
      <c r="W148" s="132">
        <v>1</v>
      </c>
      <c r="X148" t="b">
        <f t="shared" si="2"/>
        <v>1</v>
      </c>
      <c r="Y148" t="b">
        <v>1</v>
      </c>
    </row>
    <row r="149" spans="1:25" x14ac:dyDescent="0.4">
      <c r="A149" s="2">
        <v>153</v>
      </c>
      <c r="B149" s="2">
        <v>212674710</v>
      </c>
      <c r="C149" s="3" t="s">
        <v>280</v>
      </c>
      <c r="D149" s="2">
        <v>4</v>
      </c>
      <c r="E149" s="3" t="s">
        <v>1452</v>
      </c>
      <c r="F149" s="2">
        <v>27</v>
      </c>
      <c r="G149" s="3" t="s">
        <v>1453</v>
      </c>
      <c r="H149" s="3" t="s">
        <v>1487</v>
      </c>
      <c r="I149" s="115" t="s">
        <v>1101</v>
      </c>
      <c r="J149" s="115"/>
      <c r="K149" s="121" t="str">
        <f ca="1"/>
        <v/>
      </c>
      <c r="L149" s="97" t="str">
        <f ca="1"/>
        <v>3.4.9.1</v>
      </c>
      <c r="M149" s="98" t="str">
        <f ca="1"/>
        <v>General ambulatories</v>
      </c>
      <c r="N149" s="61" t="str">
        <f ca="1"/>
        <v>1.3.1</v>
      </c>
      <c r="O149" s="61" t="str">
        <f ca="1"/>
        <v>General outpatient curative care</v>
      </c>
      <c r="P149" s="61" t="str">
        <f ca="1"/>
        <v>13</v>
      </c>
      <c r="Q149" s="61" t="str">
        <f ca="1"/>
        <v>General population</v>
      </c>
      <c r="R149" s="61" t="str">
        <f ca="1"/>
        <v>nec</v>
      </c>
      <c r="S149" s="61" t="str">
        <f ca="1"/>
        <v>Other and unspecified age (n.e.c.)</v>
      </c>
      <c r="T149" s="61" t="str">
        <f ca="1"/>
        <v>nec</v>
      </c>
      <c r="U149" s="61" t="str">
        <f ca="1"/>
        <v>Other and unspecified gender (n.e.c.)</v>
      </c>
      <c r="V149" s="61"/>
      <c r="W149" s="132">
        <v>1</v>
      </c>
      <c r="X149" t="b">
        <f t="shared" si="2"/>
        <v>1</v>
      </c>
      <c r="Y149" t="b">
        <v>0</v>
      </c>
    </row>
    <row r="150" spans="1:25" x14ac:dyDescent="0.4">
      <c r="A150" s="2">
        <v>154</v>
      </c>
      <c r="B150" s="2">
        <v>212678011</v>
      </c>
      <c r="C150" s="3" t="s">
        <v>1489</v>
      </c>
      <c r="D150" s="2">
        <v>4</v>
      </c>
      <c r="E150" s="3" t="s">
        <v>1452</v>
      </c>
      <c r="F150" s="2">
        <v>27</v>
      </c>
      <c r="G150" s="3" t="s">
        <v>1453</v>
      </c>
      <c r="H150" s="3" t="s">
        <v>1490</v>
      </c>
      <c r="I150" s="115" t="s">
        <v>1101</v>
      </c>
      <c r="J150" s="115"/>
      <c r="K150" s="121" t="str">
        <f ca="1"/>
        <v/>
      </c>
      <c r="L150" s="97" t="str">
        <f ca="1"/>
        <v>3.4.9.1</v>
      </c>
      <c r="M150" s="98" t="str">
        <f ca="1"/>
        <v>General ambulatories</v>
      </c>
      <c r="N150" s="61" t="str">
        <f ca="1"/>
        <v>1.3.1</v>
      </c>
      <c r="O150" s="61" t="str">
        <f ca="1"/>
        <v>General outpatient curative care</v>
      </c>
      <c r="P150" s="61" t="str">
        <f ca="1"/>
        <v>13</v>
      </c>
      <c r="Q150" s="61" t="str">
        <f ca="1"/>
        <v>General population</v>
      </c>
      <c r="R150" s="61" t="str">
        <f ca="1"/>
        <v>nec</v>
      </c>
      <c r="S150" s="61" t="str">
        <f ca="1"/>
        <v>Other and unspecified age (n.e.c.)</v>
      </c>
      <c r="T150" s="61" t="str">
        <f ca="1"/>
        <v>nec</v>
      </c>
      <c r="U150" s="61" t="str">
        <f ca="1"/>
        <v>Other and unspecified gender (n.e.c.)</v>
      </c>
      <c r="V150" s="61"/>
      <c r="W150" s="132">
        <v>1</v>
      </c>
      <c r="X150" t="b">
        <f t="shared" si="2"/>
        <v>1</v>
      </c>
      <c r="Y150" t="b">
        <v>0</v>
      </c>
    </row>
    <row r="151" spans="1:25" x14ac:dyDescent="0.4">
      <c r="A151" s="2">
        <v>155</v>
      </c>
      <c r="B151" s="2">
        <v>212684353</v>
      </c>
      <c r="C151" s="3" t="s">
        <v>1491</v>
      </c>
      <c r="D151" s="2">
        <v>4</v>
      </c>
      <c r="E151" s="3" t="s">
        <v>1452</v>
      </c>
      <c r="F151" s="2">
        <v>27</v>
      </c>
      <c r="G151" s="3" t="s">
        <v>1453</v>
      </c>
      <c r="H151" s="3" t="s">
        <v>1492</v>
      </c>
      <c r="I151" s="115" t="s">
        <v>1089</v>
      </c>
      <c r="J151" s="115"/>
      <c r="K151" s="121" t="str">
        <f ca="1"/>
        <v/>
      </c>
      <c r="L151" s="97" t="str">
        <f ca="1"/>
        <v>3.4.9.1</v>
      </c>
      <c r="M151" s="98" t="str">
        <f ca="1"/>
        <v>General ambulatories</v>
      </c>
      <c r="N151" s="61" t="str">
        <f ca="1"/>
        <v>1.3.1</v>
      </c>
      <c r="O151" s="61" t="str">
        <f ca="1"/>
        <v>General outpatient curative care</v>
      </c>
      <c r="P151" s="61" t="str">
        <f ca="1"/>
        <v>13</v>
      </c>
      <c r="Q151" s="61" t="str">
        <f ca="1"/>
        <v>General population</v>
      </c>
      <c r="R151" s="61" t="str">
        <f ca="1"/>
        <v>nec</v>
      </c>
      <c r="S151" s="61" t="str">
        <f ca="1"/>
        <v>Other and unspecified age (n.e.c.)</v>
      </c>
      <c r="T151" s="61" t="str">
        <f ca="1"/>
        <v>nec</v>
      </c>
      <c r="U151" s="61" t="str">
        <f ca="1"/>
        <v>Other and unspecified gender (n.e.c.)</v>
      </c>
      <c r="V151" s="61"/>
      <c r="W151" s="132">
        <v>1</v>
      </c>
      <c r="X151" t="b">
        <f t="shared" si="2"/>
        <v>1</v>
      </c>
      <c r="Y151" t="b">
        <v>0</v>
      </c>
    </row>
    <row r="152" spans="1:25" x14ac:dyDescent="0.4">
      <c r="A152" s="2">
        <v>156</v>
      </c>
      <c r="B152" s="2">
        <v>212685414</v>
      </c>
      <c r="C152" s="3" t="s">
        <v>284</v>
      </c>
      <c r="D152" s="2">
        <v>4</v>
      </c>
      <c r="E152" s="3" t="s">
        <v>1452</v>
      </c>
      <c r="F152" s="2">
        <v>27</v>
      </c>
      <c r="G152" s="3" t="s">
        <v>1453</v>
      </c>
      <c r="H152" s="3" t="s">
        <v>1493</v>
      </c>
      <c r="I152" s="115" t="s">
        <v>1054</v>
      </c>
      <c r="J152" s="115"/>
      <c r="K152" s="121" t="str">
        <f ca="1"/>
        <v/>
      </c>
      <c r="L152" s="97" t="str">
        <f ca="1"/>
        <v>1.1</v>
      </c>
      <c r="M152" s="98" t="str">
        <f ca="1"/>
        <v>General hospitals</v>
      </c>
      <c r="N152" s="61" t="str">
        <f ca="1"/>
        <v>1.3.1</v>
      </c>
      <c r="O152" s="61" t="str">
        <f ca="1"/>
        <v>General outpatient curative care</v>
      </c>
      <c r="P152" s="61" t="str">
        <f ca="1"/>
        <v>13</v>
      </c>
      <c r="Q152" s="61" t="str">
        <f ca="1"/>
        <v>General population</v>
      </c>
      <c r="R152" s="61" t="str">
        <f ca="1"/>
        <v>nec</v>
      </c>
      <c r="S152" s="61" t="str">
        <f ca="1"/>
        <v>Other and unspecified age (n.e.c.)</v>
      </c>
      <c r="T152" s="61" t="str">
        <f ca="1"/>
        <v>nec</v>
      </c>
      <c r="U152" s="61" t="str">
        <f ca="1"/>
        <v>Other and unspecified gender (n.e.c.)</v>
      </c>
      <c r="V152" s="61"/>
      <c r="W152" s="132">
        <v>1</v>
      </c>
      <c r="X152" t="b">
        <f t="shared" si="2"/>
        <v>1</v>
      </c>
      <c r="Y152" t="b">
        <v>0</v>
      </c>
    </row>
    <row r="153" spans="1:25" x14ac:dyDescent="0.4">
      <c r="A153" s="2">
        <v>157</v>
      </c>
      <c r="B153" s="2">
        <v>212686477</v>
      </c>
      <c r="C153" s="3" t="s">
        <v>288</v>
      </c>
      <c r="D153" s="2">
        <v>4</v>
      </c>
      <c r="E153" s="3" t="s">
        <v>1452</v>
      </c>
      <c r="F153" s="2">
        <v>27</v>
      </c>
      <c r="G153" s="3" t="s">
        <v>1453</v>
      </c>
      <c r="H153" s="3" t="s">
        <v>1495</v>
      </c>
      <c r="I153" s="115" t="s">
        <v>1101</v>
      </c>
      <c r="J153" s="115"/>
      <c r="K153" s="121" t="str">
        <f ca="1"/>
        <v/>
      </c>
      <c r="L153" s="97" t="str">
        <f ca="1"/>
        <v>3.4.9.1</v>
      </c>
      <c r="M153" s="98" t="str">
        <f ca="1"/>
        <v>General ambulatories</v>
      </c>
      <c r="N153" s="61" t="str">
        <f ca="1"/>
        <v>1.3.1</v>
      </c>
      <c r="O153" s="61" t="str">
        <f ca="1"/>
        <v>General outpatient curative care</v>
      </c>
      <c r="P153" s="61" t="str">
        <f ca="1"/>
        <v>13</v>
      </c>
      <c r="Q153" s="61" t="str">
        <f ca="1"/>
        <v>General population</v>
      </c>
      <c r="R153" s="61" t="str">
        <f ca="1"/>
        <v>nec</v>
      </c>
      <c r="S153" s="61" t="str">
        <f ca="1"/>
        <v>Other and unspecified age (n.e.c.)</v>
      </c>
      <c r="T153" s="61" t="str">
        <f ca="1"/>
        <v>nec</v>
      </c>
      <c r="U153" s="61" t="str">
        <f ca="1"/>
        <v>Other and unspecified gender (n.e.c.)</v>
      </c>
      <c r="V153" s="61"/>
      <c r="W153" s="132">
        <v>1</v>
      </c>
      <c r="X153" t="b">
        <f t="shared" si="2"/>
        <v>1</v>
      </c>
      <c r="Y153" t="b">
        <v>0</v>
      </c>
    </row>
    <row r="154" spans="1:25" x14ac:dyDescent="0.4">
      <c r="A154" s="2">
        <v>158</v>
      </c>
      <c r="B154" s="2">
        <v>212688046</v>
      </c>
      <c r="C154" s="3" t="s">
        <v>1496</v>
      </c>
      <c r="D154" s="2">
        <v>4</v>
      </c>
      <c r="E154" s="3" t="s">
        <v>1452</v>
      </c>
      <c r="F154" s="2">
        <v>27</v>
      </c>
      <c r="G154" s="3" t="s">
        <v>1453</v>
      </c>
      <c r="H154" s="3" t="s">
        <v>1497</v>
      </c>
      <c r="I154" s="115" t="s">
        <v>1109</v>
      </c>
      <c r="J154" s="115"/>
      <c r="K154" s="121" t="str">
        <f ca="1"/>
        <v/>
      </c>
      <c r="L154" s="97" t="str">
        <f ca="1"/>
        <v>3.4.9.nec</v>
      </c>
      <c r="M154" s="98" t="str">
        <f ca="1"/>
        <v>Other All Other ambulatory centres</v>
      </c>
      <c r="N154" s="61" t="str">
        <f ca="1"/>
        <v>1.3.1</v>
      </c>
      <c r="O154" s="61" t="str">
        <f ca="1"/>
        <v>General outpatient curative care</v>
      </c>
      <c r="P154" s="61" t="str">
        <f ca="1"/>
        <v>13</v>
      </c>
      <c r="Q154" s="61" t="str">
        <f ca="1"/>
        <v>General population</v>
      </c>
      <c r="R154" s="61" t="str">
        <f ca="1"/>
        <v>nec</v>
      </c>
      <c r="S154" s="61" t="str">
        <f ca="1"/>
        <v>Other and unspecified age (n.e.c.)</v>
      </c>
      <c r="T154" s="61" t="str">
        <f ca="1"/>
        <v>nec</v>
      </c>
      <c r="U154" s="61" t="str">
        <f ca="1"/>
        <v>Other and unspecified gender (n.e.c.)</v>
      </c>
      <c r="V154" s="61"/>
      <c r="W154" s="132">
        <v>1</v>
      </c>
      <c r="X154" t="b">
        <f t="shared" si="2"/>
        <v>1</v>
      </c>
      <c r="Y154" t="b">
        <v>0</v>
      </c>
    </row>
    <row r="155" spans="1:25" x14ac:dyDescent="0.4">
      <c r="A155" s="2">
        <v>159</v>
      </c>
      <c r="B155" s="2">
        <v>212688055</v>
      </c>
      <c r="C155" s="3" t="s">
        <v>1498</v>
      </c>
      <c r="D155" s="2">
        <v>4</v>
      </c>
      <c r="E155" s="3" t="s">
        <v>1452</v>
      </c>
      <c r="F155" s="2">
        <v>27</v>
      </c>
      <c r="G155" s="3" t="s">
        <v>1453</v>
      </c>
      <c r="H155" s="3" t="s">
        <v>1499</v>
      </c>
      <c r="I155" s="115" t="s">
        <v>1109</v>
      </c>
      <c r="J155" s="115"/>
      <c r="K155" s="121" t="str">
        <f ca="1"/>
        <v/>
      </c>
      <c r="L155" s="97" t="str">
        <f ca="1"/>
        <v>3.4.9.nec</v>
      </c>
      <c r="M155" s="98" t="str">
        <f ca="1"/>
        <v>Other All Other ambulatory centres</v>
      </c>
      <c r="N155" s="61" t="str">
        <f ca="1"/>
        <v>1.3.1</v>
      </c>
      <c r="O155" s="61" t="str">
        <f ca="1"/>
        <v>General outpatient curative care</v>
      </c>
      <c r="P155" s="61" t="str">
        <f ca="1"/>
        <v>13</v>
      </c>
      <c r="Q155" s="61" t="str">
        <f ca="1"/>
        <v>General population</v>
      </c>
      <c r="R155" s="61" t="str">
        <f ca="1"/>
        <v>nec</v>
      </c>
      <c r="S155" s="61" t="str">
        <f ca="1"/>
        <v>Other and unspecified age (n.e.c.)</v>
      </c>
      <c r="T155" s="61" t="str">
        <f ca="1"/>
        <v>nec</v>
      </c>
      <c r="U155" s="61" t="str">
        <f ca="1"/>
        <v>Other and unspecified gender (n.e.c.)</v>
      </c>
      <c r="V155" s="61"/>
      <c r="W155" s="132">
        <v>1</v>
      </c>
      <c r="X155" t="b">
        <f t="shared" si="2"/>
        <v>1</v>
      </c>
      <c r="Y155" t="b">
        <v>0</v>
      </c>
    </row>
    <row r="156" spans="1:25" x14ac:dyDescent="0.4">
      <c r="A156" s="2">
        <v>160</v>
      </c>
      <c r="B156" s="2">
        <v>212688064</v>
      </c>
      <c r="C156" s="3" t="s">
        <v>290</v>
      </c>
      <c r="D156" s="2">
        <v>4</v>
      </c>
      <c r="E156" s="3" t="s">
        <v>1452</v>
      </c>
      <c r="F156" s="2">
        <v>27</v>
      </c>
      <c r="G156" s="3" t="s">
        <v>1453</v>
      </c>
      <c r="H156" s="3" t="s">
        <v>1500</v>
      </c>
      <c r="I156" s="115" t="s">
        <v>1101</v>
      </c>
      <c r="J156" s="115"/>
      <c r="K156" s="121" t="str">
        <f ca="1"/>
        <v/>
      </c>
      <c r="L156" s="97" t="str">
        <f ca="1"/>
        <v>3.4.9.1</v>
      </c>
      <c r="M156" s="98" t="str">
        <f ca="1"/>
        <v>General ambulatories</v>
      </c>
      <c r="N156" s="61" t="str">
        <f ca="1"/>
        <v>1.3.1</v>
      </c>
      <c r="O156" s="61" t="str">
        <f ca="1"/>
        <v>General outpatient curative care</v>
      </c>
      <c r="P156" s="61" t="str">
        <f ca="1"/>
        <v>13</v>
      </c>
      <c r="Q156" s="61" t="str">
        <f ca="1"/>
        <v>General population</v>
      </c>
      <c r="R156" s="61" t="str">
        <f ca="1"/>
        <v>nec</v>
      </c>
      <c r="S156" s="61" t="str">
        <f ca="1"/>
        <v>Other and unspecified age (n.e.c.)</v>
      </c>
      <c r="T156" s="61" t="str">
        <f ca="1"/>
        <v>nec</v>
      </c>
      <c r="U156" s="61" t="str">
        <f ca="1"/>
        <v>Other and unspecified gender (n.e.c.)</v>
      </c>
      <c r="V156" s="61"/>
      <c r="W156" s="132">
        <v>1</v>
      </c>
      <c r="X156" t="b">
        <f t="shared" si="2"/>
        <v>1</v>
      </c>
      <c r="Y156" t="b">
        <v>0</v>
      </c>
    </row>
    <row r="157" spans="1:25" x14ac:dyDescent="0.4">
      <c r="A157" s="2">
        <v>161</v>
      </c>
      <c r="B157" s="2">
        <v>212691336</v>
      </c>
      <c r="C157" s="3" t="s">
        <v>292</v>
      </c>
      <c r="D157" s="2">
        <v>4</v>
      </c>
      <c r="E157" s="3" t="s">
        <v>1452</v>
      </c>
      <c r="F157" s="2">
        <v>27</v>
      </c>
      <c r="G157" s="3" t="s">
        <v>1453</v>
      </c>
      <c r="H157" s="3" t="s">
        <v>1501</v>
      </c>
      <c r="I157" s="115" t="s">
        <v>1099</v>
      </c>
      <c r="J157" s="115"/>
      <c r="K157" s="121" t="str">
        <f ca="1"/>
        <v/>
      </c>
      <c r="L157" s="97" t="str">
        <f ca="1"/>
        <v>3.4.9.1</v>
      </c>
      <c r="M157" s="98" t="str">
        <f ca="1"/>
        <v>General ambulatories</v>
      </c>
      <c r="N157" s="61" t="str">
        <f ca="1"/>
        <v>1.3.1</v>
      </c>
      <c r="O157" s="61" t="str">
        <f ca="1"/>
        <v>General outpatient curative care</v>
      </c>
      <c r="P157" s="61" t="str">
        <f ca="1"/>
        <v>13</v>
      </c>
      <c r="Q157" s="61" t="str">
        <f ca="1"/>
        <v>General population</v>
      </c>
      <c r="R157" s="61" t="str">
        <f ca="1"/>
        <v>nec</v>
      </c>
      <c r="S157" s="61" t="str">
        <f ca="1"/>
        <v>Other and unspecified age (n.e.c.)</v>
      </c>
      <c r="T157" s="61" t="str">
        <f ca="1"/>
        <v>nec</v>
      </c>
      <c r="U157" s="61" t="str">
        <f ca="1"/>
        <v>Other and unspecified gender (n.e.c.)</v>
      </c>
      <c r="V157" s="61"/>
      <c r="W157" s="132">
        <v>1</v>
      </c>
      <c r="X157" t="b">
        <f t="shared" si="2"/>
        <v>1</v>
      </c>
      <c r="Y157" t="b">
        <v>0</v>
      </c>
    </row>
    <row r="158" spans="1:25" x14ac:dyDescent="0.4">
      <c r="A158" s="2">
        <v>162</v>
      </c>
      <c r="B158" s="2">
        <v>212691354</v>
      </c>
      <c r="C158" s="3" t="s">
        <v>294</v>
      </c>
      <c r="D158" s="2">
        <v>4</v>
      </c>
      <c r="E158" s="3" t="s">
        <v>1452</v>
      </c>
      <c r="F158" s="2">
        <v>27</v>
      </c>
      <c r="G158" s="3" t="s">
        <v>1453</v>
      </c>
      <c r="H158" s="3" t="s">
        <v>1502</v>
      </c>
      <c r="I158" s="115" t="s">
        <v>1121</v>
      </c>
      <c r="J158" s="115"/>
      <c r="K158" s="121" t="str">
        <f ca="1"/>
        <v/>
      </c>
      <c r="L158" s="97" t="str">
        <f ca="1"/>
        <v>1.3.2</v>
      </c>
      <c r="M158" s="98" t="str">
        <f ca="1"/>
        <v>TB-Pulmonary Hospital</v>
      </c>
      <c r="N158" s="61" t="str">
        <f ca="1"/>
        <v>1.3.1</v>
      </c>
      <c r="O158" s="61" t="str">
        <f ca="1"/>
        <v>General outpatient curative care</v>
      </c>
      <c r="P158" s="61" t="str">
        <f ca="1"/>
        <v>13</v>
      </c>
      <c r="Q158" s="61" t="str">
        <f ca="1"/>
        <v>General population</v>
      </c>
      <c r="R158" s="61" t="str">
        <f ca="1"/>
        <v>nec</v>
      </c>
      <c r="S158" s="61" t="str">
        <f ca="1"/>
        <v>Other and unspecified age (n.e.c.)</v>
      </c>
      <c r="T158" s="61" t="str">
        <f ca="1"/>
        <v>nec</v>
      </c>
      <c r="U158" s="61" t="str">
        <f ca="1"/>
        <v>Other and unspecified gender (n.e.c.)</v>
      </c>
      <c r="V158" s="61"/>
      <c r="W158" s="132">
        <v>1</v>
      </c>
      <c r="X158" t="b">
        <f t="shared" si="2"/>
        <v>1</v>
      </c>
      <c r="Y158" t="b">
        <v>0</v>
      </c>
    </row>
    <row r="159" spans="1:25" x14ac:dyDescent="0.4">
      <c r="A159" s="2">
        <v>163</v>
      </c>
      <c r="B159" s="2">
        <v>212693487</v>
      </c>
      <c r="C159" s="3" t="s">
        <v>296</v>
      </c>
      <c r="D159" s="2">
        <v>4</v>
      </c>
      <c r="E159" s="3" t="s">
        <v>1452</v>
      </c>
      <c r="F159" s="2">
        <v>27</v>
      </c>
      <c r="G159" s="3" t="s">
        <v>1453</v>
      </c>
      <c r="H159" s="3" t="s">
        <v>1503</v>
      </c>
      <c r="I159" s="115" t="s">
        <v>1118</v>
      </c>
      <c r="J159" s="115"/>
      <c r="K159" s="121" t="str">
        <f ca="1"/>
        <v/>
      </c>
      <c r="L159" s="97" t="str">
        <f ca="1"/>
        <v>1.3.1</v>
      </c>
      <c r="M159" s="98" t="str">
        <f ca="1"/>
        <v>Maternal House</v>
      </c>
      <c r="N159" s="61" t="str">
        <f ca="1"/>
        <v>1.3.1</v>
      </c>
      <c r="O159" s="61" t="str">
        <f ca="1"/>
        <v>General outpatient curative care</v>
      </c>
      <c r="P159" s="61" t="str">
        <f ca="1"/>
        <v>13</v>
      </c>
      <c r="Q159" s="61" t="str">
        <f ca="1"/>
        <v>General population</v>
      </c>
      <c r="R159" s="61" t="str">
        <f ca="1"/>
        <v>nec</v>
      </c>
      <c r="S159" s="61" t="str">
        <f ca="1"/>
        <v>Other and unspecified age (n.e.c.)</v>
      </c>
      <c r="T159" s="61" t="str">
        <f ca="1"/>
        <v>nec</v>
      </c>
      <c r="U159" s="61" t="str">
        <f ca="1"/>
        <v>Other and unspecified gender (n.e.c.)</v>
      </c>
      <c r="V159" s="61"/>
      <c r="W159" s="132">
        <v>1</v>
      </c>
      <c r="X159" t="b">
        <f t="shared" si="2"/>
        <v>1</v>
      </c>
      <c r="Y159" t="b">
        <v>0</v>
      </c>
    </row>
    <row r="160" spans="1:25" x14ac:dyDescent="0.4">
      <c r="A160" s="2">
        <v>164</v>
      </c>
      <c r="B160" s="2">
        <v>212693637</v>
      </c>
      <c r="C160" s="3" t="s">
        <v>298</v>
      </c>
      <c r="D160" s="2">
        <v>4</v>
      </c>
      <c r="E160" s="3" t="s">
        <v>1452</v>
      </c>
      <c r="F160" s="2">
        <v>27</v>
      </c>
      <c r="G160" s="3" t="s">
        <v>1453</v>
      </c>
      <c r="H160" s="3" t="s">
        <v>1504</v>
      </c>
      <c r="I160" s="115" t="s">
        <v>1050</v>
      </c>
      <c r="J160" s="115"/>
      <c r="K160" s="121" t="str">
        <f ca="1"/>
        <v/>
      </c>
      <c r="L160" s="97" t="str">
        <f ca="1"/>
        <v>1.3.nec</v>
      </c>
      <c r="M160" s="98" t="str">
        <f ca="1"/>
        <v>Other Specialised hospitals (Other than mental health hospitals)</v>
      </c>
      <c r="N160" s="61" t="str">
        <f ca="1"/>
        <v>1.3.1</v>
      </c>
      <c r="O160" s="61" t="str">
        <f ca="1"/>
        <v>General outpatient curative care</v>
      </c>
      <c r="P160" s="61" t="str">
        <f ca="1"/>
        <v>13</v>
      </c>
      <c r="Q160" s="61" t="str">
        <f ca="1"/>
        <v>General population</v>
      </c>
      <c r="R160" s="61" t="str">
        <f ca="1"/>
        <v>nec</v>
      </c>
      <c r="S160" s="61" t="str">
        <f ca="1"/>
        <v>Other and unspecified age (n.e.c.)</v>
      </c>
      <c r="T160" s="61" t="str">
        <f ca="1"/>
        <v>nec</v>
      </c>
      <c r="U160" s="61" t="str">
        <f ca="1"/>
        <v>Other and unspecified gender (n.e.c.)</v>
      </c>
      <c r="V160" s="61"/>
      <c r="W160" s="132">
        <v>1</v>
      </c>
      <c r="X160" t="b">
        <f t="shared" si="2"/>
        <v>1</v>
      </c>
      <c r="Y160" t="b">
        <v>0</v>
      </c>
    </row>
    <row r="161" spans="1:25" x14ac:dyDescent="0.4">
      <c r="A161" s="2">
        <v>165</v>
      </c>
      <c r="B161" s="2">
        <v>212693762</v>
      </c>
      <c r="C161" s="3" t="s">
        <v>1505</v>
      </c>
      <c r="D161" s="2">
        <v>4</v>
      </c>
      <c r="E161" s="3" t="s">
        <v>1452</v>
      </c>
      <c r="F161" s="2">
        <v>27</v>
      </c>
      <c r="G161" s="3" t="s">
        <v>1453</v>
      </c>
      <c r="H161" s="3" t="s">
        <v>1506</v>
      </c>
      <c r="I161" s="115" t="s">
        <v>1084</v>
      </c>
      <c r="J161" s="115"/>
      <c r="K161" s="121" t="str">
        <f ca="1"/>
        <v/>
      </c>
      <c r="L161" s="97" t="str">
        <f ca="1"/>
        <v>1.2</v>
      </c>
      <c r="M161" s="98" t="str">
        <f ca="1"/>
        <v>Mental health hospitals</v>
      </c>
      <c r="N161" s="61" t="str">
        <f ca="1"/>
        <v>1.3.1</v>
      </c>
      <c r="O161" s="61" t="str">
        <f ca="1"/>
        <v>General outpatient curative care</v>
      </c>
      <c r="P161" s="61" t="str">
        <f ca="1"/>
        <v>13</v>
      </c>
      <c r="Q161" s="61" t="str">
        <f ca="1"/>
        <v>General population</v>
      </c>
      <c r="R161" s="61" t="str">
        <f ca="1"/>
        <v>nec</v>
      </c>
      <c r="S161" s="61" t="str">
        <f ca="1"/>
        <v>Other and unspecified age (n.e.c.)</v>
      </c>
      <c r="T161" s="61" t="str">
        <f ca="1"/>
        <v>nec</v>
      </c>
      <c r="U161" s="61" t="str">
        <f ca="1"/>
        <v>Other and unspecified gender (n.e.c.)</v>
      </c>
      <c r="V161" s="61"/>
      <c r="W161" s="132">
        <v>1</v>
      </c>
      <c r="X161" t="b">
        <f t="shared" si="2"/>
        <v>1</v>
      </c>
      <c r="Y161" t="b">
        <v>0</v>
      </c>
    </row>
    <row r="162" spans="1:25" x14ac:dyDescent="0.4">
      <c r="A162" s="2">
        <v>166</v>
      </c>
      <c r="B162" s="2">
        <v>212693780</v>
      </c>
      <c r="C162" s="3" t="s">
        <v>300</v>
      </c>
      <c r="D162" s="2">
        <v>4</v>
      </c>
      <c r="E162" s="3" t="s">
        <v>1452</v>
      </c>
      <c r="F162" s="2">
        <v>27</v>
      </c>
      <c r="G162" s="3" t="s">
        <v>1453</v>
      </c>
      <c r="H162" s="3" t="s">
        <v>1507</v>
      </c>
      <c r="I162" s="115" t="s">
        <v>1089</v>
      </c>
      <c r="J162" s="115"/>
      <c r="K162" s="121" t="str">
        <f ca="1"/>
        <v/>
      </c>
      <c r="L162" s="97" t="str">
        <f ca="1"/>
        <v>3.4.9.1</v>
      </c>
      <c r="M162" s="98" t="str">
        <f ca="1"/>
        <v>General ambulatories</v>
      </c>
      <c r="N162" s="61" t="str">
        <f ca="1"/>
        <v>1.3.1</v>
      </c>
      <c r="O162" s="61" t="str">
        <f ca="1"/>
        <v>General outpatient curative care</v>
      </c>
      <c r="P162" s="61" t="str">
        <f ca="1"/>
        <v>13</v>
      </c>
      <c r="Q162" s="61" t="str">
        <f ca="1"/>
        <v>General population</v>
      </c>
      <c r="R162" s="61" t="str">
        <f ca="1"/>
        <v>nec</v>
      </c>
      <c r="S162" s="61" t="str">
        <f ca="1"/>
        <v>Other and unspecified age (n.e.c.)</v>
      </c>
      <c r="T162" s="61" t="str">
        <f ca="1"/>
        <v>nec</v>
      </c>
      <c r="U162" s="61" t="str">
        <f ca="1"/>
        <v>Other and unspecified gender (n.e.c.)</v>
      </c>
      <c r="V162" s="61"/>
      <c r="W162" s="132">
        <v>1</v>
      </c>
      <c r="X162" t="b">
        <f t="shared" si="2"/>
        <v>1</v>
      </c>
      <c r="Y162" t="b">
        <v>0</v>
      </c>
    </row>
    <row r="163" spans="1:25" x14ac:dyDescent="0.4">
      <c r="A163" s="2">
        <v>167</v>
      </c>
      <c r="B163" s="2">
        <v>212709559</v>
      </c>
      <c r="C163" s="3" t="s">
        <v>1511</v>
      </c>
      <c r="D163" s="2">
        <v>4</v>
      </c>
      <c r="E163" s="3" t="s">
        <v>1452</v>
      </c>
      <c r="F163" s="2">
        <v>27</v>
      </c>
      <c r="G163" s="3" t="s">
        <v>1453</v>
      </c>
      <c r="H163" s="3" t="s">
        <v>1512</v>
      </c>
      <c r="I163" s="115" t="s">
        <v>1101</v>
      </c>
      <c r="J163" s="115"/>
      <c r="K163" s="121" t="str">
        <f ca="1"/>
        <v/>
      </c>
      <c r="L163" s="97" t="str">
        <f ca="1"/>
        <v>3.4.9.1</v>
      </c>
      <c r="M163" s="98" t="str">
        <f ca="1"/>
        <v>General ambulatories</v>
      </c>
      <c r="N163" s="61" t="str">
        <f ca="1"/>
        <v>1.3.1</v>
      </c>
      <c r="O163" s="61" t="str">
        <f ca="1"/>
        <v>General outpatient curative care</v>
      </c>
      <c r="P163" s="61" t="str">
        <f ca="1"/>
        <v>13</v>
      </c>
      <c r="Q163" s="61" t="str">
        <f ca="1"/>
        <v>General population</v>
      </c>
      <c r="R163" s="61" t="str">
        <f ca="1"/>
        <v>nec</v>
      </c>
      <c r="S163" s="61" t="str">
        <f ca="1"/>
        <v>Other and unspecified age (n.e.c.)</v>
      </c>
      <c r="T163" s="61" t="str">
        <f ca="1"/>
        <v>nec</v>
      </c>
      <c r="U163" s="61" t="str">
        <f ca="1"/>
        <v>Other and unspecified gender (n.e.c.)</v>
      </c>
      <c r="V163" s="61"/>
      <c r="W163" s="132">
        <v>1</v>
      </c>
      <c r="X163" t="b">
        <f t="shared" si="2"/>
        <v>1</v>
      </c>
      <c r="Y163" t="b">
        <v>0</v>
      </c>
    </row>
    <row r="164" spans="1:25" x14ac:dyDescent="0.4">
      <c r="A164" s="2">
        <v>168</v>
      </c>
      <c r="B164" s="2">
        <v>212749329</v>
      </c>
      <c r="C164" s="3" t="s">
        <v>304</v>
      </c>
      <c r="D164" s="2">
        <v>4</v>
      </c>
      <c r="E164" s="3" t="s">
        <v>1452</v>
      </c>
      <c r="F164" s="2">
        <v>27</v>
      </c>
      <c r="G164" s="3" t="s">
        <v>1453</v>
      </c>
      <c r="H164" s="3" t="s">
        <v>1513</v>
      </c>
      <c r="I164" s="115" t="s">
        <v>1089</v>
      </c>
      <c r="J164" s="115"/>
      <c r="K164" s="121" t="str">
        <f ca="1"/>
        <v/>
      </c>
      <c r="L164" s="97" t="str">
        <f ca="1"/>
        <v>3.4.9.1</v>
      </c>
      <c r="M164" s="98" t="str">
        <f ca="1"/>
        <v>General ambulatories</v>
      </c>
      <c r="N164" s="61" t="str">
        <f ca="1"/>
        <v>1.3.1</v>
      </c>
      <c r="O164" s="61" t="str">
        <f ca="1"/>
        <v>General outpatient curative care</v>
      </c>
      <c r="P164" s="61" t="str">
        <f ca="1"/>
        <v>13</v>
      </c>
      <c r="Q164" s="61" t="str">
        <f ca="1"/>
        <v>General population</v>
      </c>
      <c r="R164" s="61" t="str">
        <f ca="1"/>
        <v>nec</v>
      </c>
      <c r="S164" s="61" t="str">
        <f ca="1"/>
        <v>Other and unspecified age (n.e.c.)</v>
      </c>
      <c r="T164" s="61" t="str">
        <f ca="1"/>
        <v>nec</v>
      </c>
      <c r="U164" s="61" t="str">
        <f ca="1"/>
        <v>Other and unspecified gender (n.e.c.)</v>
      </c>
      <c r="V164" s="61"/>
      <c r="W164" s="132">
        <v>1</v>
      </c>
      <c r="X164" t="b">
        <f t="shared" si="2"/>
        <v>1</v>
      </c>
      <c r="Y164" t="b">
        <v>0</v>
      </c>
    </row>
    <row r="165" spans="1:25" x14ac:dyDescent="0.4">
      <c r="A165" s="2">
        <v>169</v>
      </c>
      <c r="B165" s="2">
        <v>212798070</v>
      </c>
      <c r="C165" s="3" t="s">
        <v>306</v>
      </c>
      <c r="D165" s="2">
        <v>4</v>
      </c>
      <c r="E165" s="3" t="s">
        <v>1452</v>
      </c>
      <c r="F165" s="2">
        <v>27</v>
      </c>
      <c r="G165" s="3" t="s">
        <v>1453</v>
      </c>
      <c r="H165" s="3" t="s">
        <v>1514</v>
      </c>
      <c r="I165" s="115" t="s">
        <v>1054</v>
      </c>
      <c r="J165" s="115"/>
      <c r="K165" s="121" t="str">
        <f ca="1"/>
        <v/>
      </c>
      <c r="L165" s="97" t="str">
        <f ca="1"/>
        <v>1.1</v>
      </c>
      <c r="M165" s="98" t="str">
        <f ca="1"/>
        <v>General hospitals</v>
      </c>
      <c r="N165" s="61" t="str">
        <f ca="1"/>
        <v>1.3.1</v>
      </c>
      <c r="O165" s="61" t="str">
        <f ca="1"/>
        <v>General outpatient curative care</v>
      </c>
      <c r="P165" s="61" t="str">
        <f ca="1"/>
        <v>13</v>
      </c>
      <c r="Q165" s="61" t="str">
        <f ca="1"/>
        <v>General population</v>
      </c>
      <c r="R165" s="61" t="str">
        <f ca="1"/>
        <v>nec</v>
      </c>
      <c r="S165" s="61" t="str">
        <f ca="1"/>
        <v>Other and unspecified age (n.e.c.)</v>
      </c>
      <c r="T165" s="61" t="str">
        <f ca="1"/>
        <v>nec</v>
      </c>
      <c r="U165" s="61" t="str">
        <f ca="1"/>
        <v>Other and unspecified gender (n.e.c.)</v>
      </c>
      <c r="V165" s="61"/>
      <c r="W165" s="132">
        <v>1</v>
      </c>
      <c r="X165" t="b">
        <f t="shared" si="2"/>
        <v>1</v>
      </c>
      <c r="Y165" t="b">
        <v>0</v>
      </c>
    </row>
    <row r="166" spans="1:25" x14ac:dyDescent="0.4">
      <c r="A166" s="2">
        <v>170</v>
      </c>
      <c r="B166" s="2">
        <v>212806766</v>
      </c>
      <c r="C166" s="3" t="s">
        <v>308</v>
      </c>
      <c r="D166" s="2">
        <v>4</v>
      </c>
      <c r="E166" s="3" t="s">
        <v>1452</v>
      </c>
      <c r="F166" s="2">
        <v>27</v>
      </c>
      <c r="G166" s="3" t="s">
        <v>1453</v>
      </c>
      <c r="H166" s="3" t="s">
        <v>1515</v>
      </c>
      <c r="I166" s="115" t="s">
        <v>1054</v>
      </c>
      <c r="J166" s="115"/>
      <c r="K166" s="121" t="str">
        <f ca="1"/>
        <v/>
      </c>
      <c r="L166" s="97" t="str">
        <f ca="1"/>
        <v>1.1</v>
      </c>
      <c r="M166" s="98" t="str">
        <f ca="1"/>
        <v>General hospitals</v>
      </c>
      <c r="N166" s="61" t="str">
        <f ca="1"/>
        <v>1.3.1</v>
      </c>
      <c r="O166" s="61" t="str">
        <f ca="1"/>
        <v>General outpatient curative care</v>
      </c>
      <c r="P166" s="61" t="str">
        <f ca="1"/>
        <v>13</v>
      </c>
      <c r="Q166" s="61" t="str">
        <f ca="1"/>
        <v>General population</v>
      </c>
      <c r="R166" s="61" t="str">
        <f ca="1"/>
        <v>nec</v>
      </c>
      <c r="S166" s="61" t="str">
        <f ca="1"/>
        <v>Other and unspecified age (n.e.c.)</v>
      </c>
      <c r="T166" s="61" t="str">
        <f ca="1"/>
        <v>nec</v>
      </c>
      <c r="U166" s="61" t="str">
        <f ca="1"/>
        <v>Other and unspecified gender (n.e.c.)</v>
      </c>
      <c r="V166" s="61"/>
      <c r="W166" s="132">
        <v>1</v>
      </c>
      <c r="X166" t="b">
        <f t="shared" si="2"/>
        <v>1</v>
      </c>
      <c r="Y166" t="b">
        <v>0</v>
      </c>
    </row>
    <row r="167" spans="1:25" x14ac:dyDescent="0.4">
      <c r="A167" s="2">
        <v>171</v>
      </c>
      <c r="B167" s="2">
        <v>212812438</v>
      </c>
      <c r="C167" s="3" t="s">
        <v>1516</v>
      </c>
      <c r="D167" s="2">
        <v>4</v>
      </c>
      <c r="E167" s="3" t="s">
        <v>1452</v>
      </c>
      <c r="F167" s="2">
        <v>27</v>
      </c>
      <c r="G167" s="3" t="s">
        <v>1453</v>
      </c>
      <c r="H167" s="3" t="s">
        <v>1517</v>
      </c>
      <c r="I167" s="115" t="s">
        <v>1101</v>
      </c>
      <c r="J167" s="115"/>
      <c r="K167" s="121" t="str">
        <f ca="1"/>
        <v/>
      </c>
      <c r="L167" s="97" t="str">
        <f ca="1"/>
        <v>3.4.9.1</v>
      </c>
      <c r="M167" s="98" t="str">
        <f ca="1"/>
        <v>General ambulatories</v>
      </c>
      <c r="N167" s="61" t="str">
        <f ca="1"/>
        <v>1.3.1</v>
      </c>
      <c r="O167" s="61" t="str">
        <f ca="1"/>
        <v>General outpatient curative care</v>
      </c>
      <c r="P167" s="61" t="str">
        <f ca="1"/>
        <v>13</v>
      </c>
      <c r="Q167" s="61" t="str">
        <f ca="1"/>
        <v>General population</v>
      </c>
      <c r="R167" s="61" t="str">
        <f ca="1"/>
        <v>nec</v>
      </c>
      <c r="S167" s="61" t="str">
        <f ca="1"/>
        <v>Other and unspecified age (n.e.c.)</v>
      </c>
      <c r="T167" s="61" t="str">
        <f ca="1"/>
        <v>nec</v>
      </c>
      <c r="U167" s="61" t="str">
        <f ca="1"/>
        <v>Other and unspecified gender (n.e.c.)</v>
      </c>
      <c r="V167" s="61"/>
      <c r="W167" s="132">
        <v>1</v>
      </c>
      <c r="X167" t="b">
        <f t="shared" si="2"/>
        <v>1</v>
      </c>
      <c r="Y167" t="b">
        <v>0</v>
      </c>
    </row>
    <row r="168" spans="1:25" x14ac:dyDescent="0.4">
      <c r="A168" s="2">
        <v>172</v>
      </c>
      <c r="B168" s="2">
        <v>212913276</v>
      </c>
      <c r="C168" s="3" t="s">
        <v>314</v>
      </c>
      <c r="D168" s="2">
        <v>4</v>
      </c>
      <c r="E168" s="3" t="s">
        <v>1452</v>
      </c>
      <c r="F168" s="2">
        <v>27</v>
      </c>
      <c r="G168" s="3" t="s">
        <v>1453</v>
      </c>
      <c r="H168" s="3" t="s">
        <v>1520</v>
      </c>
      <c r="I168" s="115" t="s">
        <v>1089</v>
      </c>
      <c r="J168" s="115"/>
      <c r="K168" s="121" t="str">
        <f ca="1"/>
        <v/>
      </c>
      <c r="L168" s="97" t="str">
        <f ca="1"/>
        <v>3.4.9.1</v>
      </c>
      <c r="M168" s="98" t="str">
        <f ca="1"/>
        <v>General ambulatories</v>
      </c>
      <c r="N168" s="61" t="str">
        <f ca="1"/>
        <v>1.3.1</v>
      </c>
      <c r="O168" s="61" t="str">
        <f ca="1"/>
        <v>General outpatient curative care</v>
      </c>
      <c r="P168" s="61" t="str">
        <f ca="1"/>
        <v>13</v>
      </c>
      <c r="Q168" s="61" t="str">
        <f ca="1"/>
        <v>General population</v>
      </c>
      <c r="R168" s="61" t="str">
        <f ca="1"/>
        <v>nec</v>
      </c>
      <c r="S168" s="61" t="str">
        <f ca="1"/>
        <v>Other and unspecified age (n.e.c.)</v>
      </c>
      <c r="T168" s="61" t="str">
        <f ca="1"/>
        <v>nec</v>
      </c>
      <c r="U168" s="61" t="str">
        <f ca="1"/>
        <v>Other and unspecified gender (n.e.c.)</v>
      </c>
      <c r="V168" s="61"/>
      <c r="W168" s="132">
        <v>1</v>
      </c>
      <c r="X168" t="b">
        <f t="shared" si="2"/>
        <v>1</v>
      </c>
      <c r="Y168" t="b">
        <v>0</v>
      </c>
    </row>
    <row r="169" spans="1:25" x14ac:dyDescent="0.4">
      <c r="A169" s="2">
        <v>173</v>
      </c>
      <c r="B169" s="2">
        <v>215082746</v>
      </c>
      <c r="C169" s="3" t="s">
        <v>316</v>
      </c>
      <c r="D169" s="2">
        <v>8</v>
      </c>
      <c r="E169" s="3" t="s">
        <v>1258</v>
      </c>
      <c r="F169" s="2">
        <v>53</v>
      </c>
      <c r="G169" s="3" t="s">
        <v>1259</v>
      </c>
      <c r="H169" s="3" t="s">
        <v>1521</v>
      </c>
      <c r="I169" s="115" t="s">
        <v>1099</v>
      </c>
      <c r="J169" s="115"/>
      <c r="K169" s="121" t="str">
        <f ca="1"/>
        <v/>
      </c>
      <c r="L169" s="97" t="str">
        <f ca="1"/>
        <v>3.4.9.1</v>
      </c>
      <c r="M169" s="98" t="str">
        <f ca="1"/>
        <v>General ambulatories</v>
      </c>
      <c r="N169" s="61" t="str">
        <f ca="1"/>
        <v>1.3.1</v>
      </c>
      <c r="O169" s="61" t="str">
        <f ca="1"/>
        <v>General outpatient curative care</v>
      </c>
      <c r="P169" s="61" t="str">
        <f ca="1"/>
        <v>13</v>
      </c>
      <c r="Q169" s="61" t="str">
        <f ca="1"/>
        <v>General population</v>
      </c>
      <c r="R169" s="61" t="str">
        <f ca="1"/>
        <v>nec</v>
      </c>
      <c r="S169" s="61" t="str">
        <f ca="1"/>
        <v>Other and unspecified age (n.e.c.)</v>
      </c>
      <c r="T169" s="61" t="str">
        <f ca="1"/>
        <v>nec</v>
      </c>
      <c r="U169" s="61" t="str">
        <f ca="1"/>
        <v>Other and unspecified gender (n.e.c.)</v>
      </c>
      <c r="V169" s="61"/>
      <c r="W169" s="132">
        <v>1</v>
      </c>
      <c r="X169" t="b">
        <f t="shared" si="2"/>
        <v>1</v>
      </c>
      <c r="Y169" t="b">
        <v>0</v>
      </c>
    </row>
    <row r="170" spans="1:25" x14ac:dyDescent="0.4">
      <c r="A170" s="2">
        <v>174</v>
      </c>
      <c r="B170" s="2">
        <v>215083040</v>
      </c>
      <c r="C170" s="3" t="s">
        <v>1522</v>
      </c>
      <c r="D170" s="2">
        <v>8</v>
      </c>
      <c r="E170" s="3" t="s">
        <v>1258</v>
      </c>
      <c r="F170" s="2">
        <v>53</v>
      </c>
      <c r="G170" s="3" t="s">
        <v>1259</v>
      </c>
      <c r="H170" s="3" t="s">
        <v>1523</v>
      </c>
      <c r="I170" s="115" t="s">
        <v>1066</v>
      </c>
      <c r="J170" s="115"/>
      <c r="K170" s="121" t="str">
        <f ca="1"/>
        <v/>
      </c>
      <c r="L170" s="97" t="str">
        <f ca="1"/>
        <v>3.1.3</v>
      </c>
      <c r="M170" s="98" t="str">
        <f ca="1"/>
        <v>Offices of medical specialists (Other than mental medical specialists)</v>
      </c>
      <c r="N170" s="61" t="str">
        <f ca="1"/>
        <v>1.3.1</v>
      </c>
      <c r="O170" s="61" t="str">
        <f ca="1"/>
        <v>General outpatient curative care</v>
      </c>
      <c r="P170" s="61" t="str">
        <f ca="1"/>
        <v>13</v>
      </c>
      <c r="Q170" s="61" t="str">
        <f ca="1"/>
        <v>General population</v>
      </c>
      <c r="R170" s="61" t="str">
        <f ca="1"/>
        <v>nec</v>
      </c>
      <c r="S170" s="61" t="str">
        <f ca="1"/>
        <v>Other and unspecified age (n.e.c.)</v>
      </c>
      <c r="T170" s="61" t="str">
        <f ca="1"/>
        <v>nec</v>
      </c>
      <c r="U170" s="61" t="str">
        <f ca="1"/>
        <v>Other and unspecified gender (n.e.c.)</v>
      </c>
      <c r="V170" s="61"/>
      <c r="W170" s="132">
        <v>1</v>
      </c>
      <c r="X170" t="b">
        <f t="shared" si="2"/>
        <v>1</v>
      </c>
      <c r="Y170" t="b">
        <v>0</v>
      </c>
    </row>
    <row r="171" spans="1:25" x14ac:dyDescent="0.4">
      <c r="A171" s="2">
        <v>175</v>
      </c>
      <c r="B171" s="2">
        <v>215083898</v>
      </c>
      <c r="C171" s="3" t="s">
        <v>318</v>
      </c>
      <c r="D171" s="2">
        <v>8</v>
      </c>
      <c r="E171" s="3" t="s">
        <v>1258</v>
      </c>
      <c r="F171" s="2">
        <v>53</v>
      </c>
      <c r="G171" s="3" t="s">
        <v>1259</v>
      </c>
      <c r="H171" s="3" t="s">
        <v>1524</v>
      </c>
      <c r="I171" s="115" t="s">
        <v>1101</v>
      </c>
      <c r="J171" s="115"/>
      <c r="K171" s="121" t="str">
        <f ca="1"/>
        <v/>
      </c>
      <c r="L171" s="97" t="str">
        <f ca="1"/>
        <v>3.4.9.1</v>
      </c>
      <c r="M171" s="98" t="str">
        <f ca="1"/>
        <v>General ambulatories</v>
      </c>
      <c r="N171" s="61" t="str">
        <f ca="1"/>
        <v>1.3.1</v>
      </c>
      <c r="O171" s="61" t="str">
        <f ca="1"/>
        <v>General outpatient curative care</v>
      </c>
      <c r="P171" s="61" t="str">
        <f ca="1"/>
        <v>13</v>
      </c>
      <c r="Q171" s="61" t="str">
        <f ca="1"/>
        <v>General population</v>
      </c>
      <c r="R171" s="61" t="str">
        <f ca="1"/>
        <v>nec</v>
      </c>
      <c r="S171" s="61" t="str">
        <f ca="1"/>
        <v>Other and unspecified age (n.e.c.)</v>
      </c>
      <c r="T171" s="61" t="str">
        <f ca="1"/>
        <v>nec</v>
      </c>
      <c r="U171" s="61" t="str">
        <f ca="1"/>
        <v>Other and unspecified gender (n.e.c.)</v>
      </c>
      <c r="V171" s="61"/>
      <c r="W171" s="132">
        <v>1</v>
      </c>
      <c r="X171" t="b">
        <f t="shared" si="2"/>
        <v>1</v>
      </c>
      <c r="Y171" t="b">
        <v>0</v>
      </c>
    </row>
    <row r="172" spans="1:25" x14ac:dyDescent="0.4">
      <c r="A172" s="2">
        <v>176</v>
      </c>
      <c r="B172" s="2">
        <v>215083950</v>
      </c>
      <c r="C172" s="3" t="s">
        <v>1526</v>
      </c>
      <c r="D172" s="2">
        <v>8</v>
      </c>
      <c r="E172" s="3" t="s">
        <v>1258</v>
      </c>
      <c r="F172" s="2">
        <v>53</v>
      </c>
      <c r="G172" s="3" t="s">
        <v>1259</v>
      </c>
      <c r="H172" s="3" t="s">
        <v>1527</v>
      </c>
      <c r="I172" s="115" t="s">
        <v>1109</v>
      </c>
      <c r="J172" s="115"/>
      <c r="K172" s="121" t="str">
        <f ca="1"/>
        <v/>
      </c>
      <c r="L172" s="97" t="str">
        <f ca="1"/>
        <v>3.4.9.nec</v>
      </c>
      <c r="M172" s="98" t="str">
        <f ca="1"/>
        <v>Other All Other ambulatory centres</v>
      </c>
      <c r="N172" s="61" t="str">
        <f ca="1"/>
        <v>1.3.1</v>
      </c>
      <c r="O172" s="61" t="str">
        <f ca="1"/>
        <v>General outpatient curative care</v>
      </c>
      <c r="P172" s="61" t="str">
        <f ca="1"/>
        <v>13</v>
      </c>
      <c r="Q172" s="61" t="str">
        <f ca="1"/>
        <v>General population</v>
      </c>
      <c r="R172" s="61" t="str">
        <f ca="1"/>
        <v>nec</v>
      </c>
      <c r="S172" s="61" t="str">
        <f ca="1"/>
        <v>Other and unspecified age (n.e.c.)</v>
      </c>
      <c r="T172" s="61" t="str">
        <f ca="1"/>
        <v>nec</v>
      </c>
      <c r="U172" s="61" t="str">
        <f ca="1"/>
        <v>Other and unspecified gender (n.e.c.)</v>
      </c>
      <c r="V172" s="61"/>
      <c r="W172" s="132">
        <v>1</v>
      </c>
      <c r="X172" t="b">
        <f t="shared" si="2"/>
        <v>1</v>
      </c>
      <c r="Y172" t="b">
        <v>0</v>
      </c>
    </row>
    <row r="173" spans="1:25" x14ac:dyDescent="0.4">
      <c r="A173" s="2">
        <v>177</v>
      </c>
      <c r="B173" s="2">
        <v>215594453</v>
      </c>
      <c r="C173" s="3" t="s">
        <v>1531</v>
      </c>
      <c r="D173" s="2">
        <v>4</v>
      </c>
      <c r="E173" s="3" t="s">
        <v>1452</v>
      </c>
      <c r="F173" s="2">
        <v>29</v>
      </c>
      <c r="G173" s="3" t="s">
        <v>1532</v>
      </c>
      <c r="H173" s="3" t="s">
        <v>1533</v>
      </c>
      <c r="I173" s="115" t="s">
        <v>1041</v>
      </c>
      <c r="J173" s="115"/>
      <c r="K173" s="121" t="str">
        <f ca="1"/>
        <v/>
      </c>
      <c r="L173" s="97" t="str">
        <f ca="1"/>
        <v>3.4.1</v>
      </c>
      <c r="M173" s="98" t="str">
        <f ca="1"/>
        <v>Family planning centres</v>
      </c>
      <c r="N173" s="61" t="str">
        <f ca="1"/>
        <v>1.3.1</v>
      </c>
      <c r="O173" s="61" t="str">
        <f ca="1"/>
        <v>General outpatient curative care</v>
      </c>
      <c r="P173" s="61" t="str">
        <f ca="1"/>
        <v>13</v>
      </c>
      <c r="Q173" s="61" t="str">
        <f ca="1"/>
        <v>General population</v>
      </c>
      <c r="R173" s="61" t="str">
        <f ca="1"/>
        <v>nec</v>
      </c>
      <c r="S173" s="61" t="str">
        <f ca="1"/>
        <v>Other and unspecified age (n.e.c.)</v>
      </c>
      <c r="T173" s="61" t="str">
        <f ca="1"/>
        <v>nec</v>
      </c>
      <c r="U173" s="61" t="str">
        <f ca="1"/>
        <v>Other and unspecified gender (n.e.c.)</v>
      </c>
      <c r="V173" s="61"/>
      <c r="W173" s="132">
        <v>1</v>
      </c>
      <c r="X173" t="b">
        <f t="shared" si="2"/>
        <v>1</v>
      </c>
      <c r="Y173" t="b">
        <v>0</v>
      </c>
    </row>
    <row r="174" spans="1:25" x14ac:dyDescent="0.4">
      <c r="A174" s="2">
        <v>178</v>
      </c>
      <c r="B174" s="2">
        <v>216293311</v>
      </c>
      <c r="C174" s="3" t="s">
        <v>324</v>
      </c>
      <c r="D174" s="2">
        <v>10</v>
      </c>
      <c r="E174" s="3" t="s">
        <v>1196</v>
      </c>
      <c r="F174" s="2">
        <v>68</v>
      </c>
      <c r="G174" s="3" t="s">
        <v>1477</v>
      </c>
      <c r="H174" s="3" t="s">
        <v>1534</v>
      </c>
      <c r="I174" s="115" t="s">
        <v>1089</v>
      </c>
      <c r="J174" s="115"/>
      <c r="K174" s="121" t="str">
        <f ca="1"/>
        <v/>
      </c>
      <c r="L174" s="97" t="str">
        <f ca="1"/>
        <v>3.4.9.1</v>
      </c>
      <c r="M174" s="98" t="str">
        <f ca="1"/>
        <v>General ambulatories</v>
      </c>
      <c r="N174" s="61" t="str">
        <f ca="1"/>
        <v>1.3.1</v>
      </c>
      <c r="O174" s="61" t="str">
        <f ca="1"/>
        <v>General outpatient curative care</v>
      </c>
      <c r="P174" s="61" t="str">
        <f ca="1"/>
        <v>13</v>
      </c>
      <c r="Q174" s="61" t="str">
        <f ca="1"/>
        <v>General population</v>
      </c>
      <c r="R174" s="61" t="str">
        <f ca="1"/>
        <v>nec</v>
      </c>
      <c r="S174" s="61" t="str">
        <f ca="1"/>
        <v>Other and unspecified age (n.e.c.)</v>
      </c>
      <c r="T174" s="61" t="str">
        <f ca="1"/>
        <v>nec</v>
      </c>
      <c r="U174" s="61" t="str">
        <f ca="1"/>
        <v>Other and unspecified gender (n.e.c.)</v>
      </c>
      <c r="V174" s="61"/>
      <c r="W174" s="132">
        <v>1</v>
      </c>
      <c r="X174" t="b">
        <f t="shared" si="2"/>
        <v>1</v>
      </c>
      <c r="Y174" t="b">
        <v>0</v>
      </c>
    </row>
    <row r="175" spans="1:25" x14ac:dyDescent="0.4">
      <c r="A175" s="2">
        <v>179</v>
      </c>
      <c r="B175" s="2">
        <v>216296639</v>
      </c>
      <c r="C175" s="3" t="s">
        <v>326</v>
      </c>
      <c r="D175" s="2">
        <v>10</v>
      </c>
      <c r="E175" s="3" t="s">
        <v>1196</v>
      </c>
      <c r="F175" s="2">
        <v>68</v>
      </c>
      <c r="G175" s="3" t="s">
        <v>1477</v>
      </c>
      <c r="H175" s="3" t="s">
        <v>1535</v>
      </c>
      <c r="I175" s="115" t="s">
        <v>1054</v>
      </c>
      <c r="J175" s="115"/>
      <c r="K175" s="121" t="str">
        <f ca="1"/>
        <v/>
      </c>
      <c r="L175" s="97" t="str">
        <f ca="1"/>
        <v>1.1</v>
      </c>
      <c r="M175" s="98" t="str">
        <f ca="1"/>
        <v>General hospitals</v>
      </c>
      <c r="N175" s="61" t="str">
        <f ca="1"/>
        <v>1.3.1</v>
      </c>
      <c r="O175" s="61" t="str">
        <f ca="1"/>
        <v>General outpatient curative care</v>
      </c>
      <c r="P175" s="61" t="str">
        <f ca="1"/>
        <v>13</v>
      </c>
      <c r="Q175" s="61" t="str">
        <f ca="1"/>
        <v>General population</v>
      </c>
      <c r="R175" s="61" t="str">
        <f ca="1"/>
        <v>nec</v>
      </c>
      <c r="S175" s="61" t="str">
        <f ca="1"/>
        <v>Other and unspecified age (n.e.c.)</v>
      </c>
      <c r="T175" s="61" t="str">
        <f ca="1"/>
        <v>nec</v>
      </c>
      <c r="U175" s="61" t="str">
        <f ca="1"/>
        <v>Other and unspecified gender (n.e.c.)</v>
      </c>
      <c r="V175" s="61"/>
      <c r="W175" s="132">
        <v>1</v>
      </c>
      <c r="X175" t="b">
        <f t="shared" si="2"/>
        <v>1</v>
      </c>
      <c r="Y175" t="b">
        <v>0</v>
      </c>
    </row>
    <row r="176" spans="1:25" x14ac:dyDescent="0.4">
      <c r="A176" s="2">
        <v>180</v>
      </c>
      <c r="B176" s="2">
        <v>216296880</v>
      </c>
      <c r="C176" s="3" t="s">
        <v>1536</v>
      </c>
      <c r="D176" s="2">
        <v>10</v>
      </c>
      <c r="E176" s="3" t="s">
        <v>1196</v>
      </c>
      <c r="F176" s="2">
        <v>68</v>
      </c>
      <c r="G176" s="3" t="s">
        <v>1477</v>
      </c>
      <c r="H176" s="3" t="s">
        <v>1537</v>
      </c>
      <c r="I176" s="115" t="s">
        <v>1084</v>
      </c>
      <c r="J176" s="115"/>
      <c r="K176" s="121" t="str">
        <f ca="1"/>
        <v/>
      </c>
      <c r="L176" s="97" t="str">
        <f ca="1"/>
        <v>1.2</v>
      </c>
      <c r="M176" s="98" t="str">
        <f ca="1"/>
        <v>Mental health hospitals</v>
      </c>
      <c r="N176" s="61" t="str">
        <f ca="1"/>
        <v>1.3.1</v>
      </c>
      <c r="O176" s="61" t="str">
        <f ca="1"/>
        <v>General outpatient curative care</v>
      </c>
      <c r="P176" s="61" t="str">
        <f ca="1"/>
        <v>13</v>
      </c>
      <c r="Q176" s="61" t="str">
        <f ca="1"/>
        <v>General population</v>
      </c>
      <c r="R176" s="61" t="str">
        <f ca="1"/>
        <v>nec</v>
      </c>
      <c r="S176" s="61" t="str">
        <f ca="1"/>
        <v>Other and unspecified age (n.e.c.)</v>
      </c>
      <c r="T176" s="61" t="str">
        <f ca="1"/>
        <v>nec</v>
      </c>
      <c r="U176" s="61" t="str">
        <f ca="1"/>
        <v>Other and unspecified gender (n.e.c.)</v>
      </c>
      <c r="V176" s="61"/>
      <c r="W176" s="132">
        <v>1</v>
      </c>
      <c r="X176" t="b">
        <f t="shared" si="2"/>
        <v>1</v>
      </c>
      <c r="Y176" t="b">
        <v>0</v>
      </c>
    </row>
    <row r="177" spans="1:25" x14ac:dyDescent="0.4">
      <c r="A177" s="2">
        <v>181</v>
      </c>
      <c r="B177" s="2">
        <v>216297095</v>
      </c>
      <c r="C177" s="3" t="s">
        <v>1538</v>
      </c>
      <c r="D177" s="2">
        <v>10</v>
      </c>
      <c r="E177" s="3" t="s">
        <v>1196</v>
      </c>
      <c r="F177" s="2">
        <v>68</v>
      </c>
      <c r="G177" s="3" t="s">
        <v>1477</v>
      </c>
      <c r="H177" s="3" t="s">
        <v>1539</v>
      </c>
      <c r="I177" s="115" t="s">
        <v>1109</v>
      </c>
      <c r="J177" s="115"/>
      <c r="K177" s="121" t="str">
        <f ca="1"/>
        <v/>
      </c>
      <c r="L177" s="97" t="str">
        <f ca="1"/>
        <v>3.4.9.nec</v>
      </c>
      <c r="M177" s="98" t="str">
        <f ca="1"/>
        <v>Other All Other ambulatory centres</v>
      </c>
      <c r="N177" s="61" t="str">
        <f ca="1"/>
        <v>1.3.1</v>
      </c>
      <c r="O177" s="61" t="str">
        <f ca="1"/>
        <v>General outpatient curative care</v>
      </c>
      <c r="P177" s="61" t="str">
        <f ca="1"/>
        <v>13</v>
      </c>
      <c r="Q177" s="61" t="str">
        <f ca="1"/>
        <v>General population</v>
      </c>
      <c r="R177" s="61" t="str">
        <f ca="1"/>
        <v>nec</v>
      </c>
      <c r="S177" s="61" t="str">
        <f ca="1"/>
        <v>Other and unspecified age (n.e.c.)</v>
      </c>
      <c r="T177" s="61" t="str">
        <f ca="1"/>
        <v>nec</v>
      </c>
      <c r="U177" s="61" t="str">
        <f ca="1"/>
        <v>Other and unspecified gender (n.e.c.)</v>
      </c>
      <c r="V177" s="61"/>
      <c r="W177" s="132">
        <v>1</v>
      </c>
      <c r="X177" t="b">
        <f t="shared" si="2"/>
        <v>1</v>
      </c>
      <c r="Y177" t="b">
        <v>0</v>
      </c>
    </row>
    <row r="178" spans="1:25" x14ac:dyDescent="0.4">
      <c r="A178" s="2">
        <v>182</v>
      </c>
      <c r="B178" s="2">
        <v>216314977</v>
      </c>
      <c r="C178" s="3" t="s">
        <v>328</v>
      </c>
      <c r="D178" s="2">
        <v>10</v>
      </c>
      <c r="E178" s="3" t="s">
        <v>1196</v>
      </c>
      <c r="F178" s="2">
        <v>68</v>
      </c>
      <c r="G178" s="3" t="s">
        <v>1477</v>
      </c>
      <c r="H178" s="3" t="s">
        <v>1540</v>
      </c>
      <c r="I178" s="115" t="s">
        <v>1101</v>
      </c>
      <c r="J178" s="115"/>
      <c r="K178" s="121" t="str">
        <f ca="1"/>
        <v/>
      </c>
      <c r="L178" s="97" t="str">
        <f ca="1"/>
        <v>3.4.9.1</v>
      </c>
      <c r="M178" s="98" t="str">
        <f ca="1"/>
        <v>General ambulatories</v>
      </c>
      <c r="N178" s="61" t="str">
        <f ca="1"/>
        <v>1.3.1</v>
      </c>
      <c r="O178" s="61" t="str">
        <f ca="1"/>
        <v>General outpatient curative care</v>
      </c>
      <c r="P178" s="61" t="str">
        <f ca="1"/>
        <v>13</v>
      </c>
      <c r="Q178" s="61" t="str">
        <f ca="1"/>
        <v>General population</v>
      </c>
      <c r="R178" s="61" t="str">
        <f ca="1"/>
        <v>nec</v>
      </c>
      <c r="S178" s="61" t="str">
        <f ca="1"/>
        <v>Other and unspecified age (n.e.c.)</v>
      </c>
      <c r="T178" s="61" t="str">
        <f ca="1"/>
        <v>nec</v>
      </c>
      <c r="U178" s="61" t="str">
        <f ca="1"/>
        <v>Other and unspecified gender (n.e.c.)</v>
      </c>
      <c r="V178" s="61"/>
      <c r="W178" s="132">
        <v>1</v>
      </c>
      <c r="X178" t="b">
        <f t="shared" si="2"/>
        <v>1</v>
      </c>
      <c r="Y178" t="b">
        <v>0</v>
      </c>
    </row>
    <row r="179" spans="1:25" x14ac:dyDescent="0.4">
      <c r="A179" s="2">
        <v>183</v>
      </c>
      <c r="B179" s="2">
        <v>216315690</v>
      </c>
      <c r="C179" s="3" t="s">
        <v>332</v>
      </c>
      <c r="D179" s="2">
        <v>10</v>
      </c>
      <c r="E179" s="3" t="s">
        <v>1196</v>
      </c>
      <c r="F179" s="2">
        <v>68</v>
      </c>
      <c r="G179" s="3" t="s">
        <v>1477</v>
      </c>
      <c r="H179" s="3" t="s">
        <v>1542</v>
      </c>
      <c r="I179" s="115" t="s">
        <v>1118</v>
      </c>
      <c r="J179" s="115"/>
      <c r="K179" s="121" t="str">
        <f ca="1"/>
        <v/>
      </c>
      <c r="L179" s="97" t="str">
        <f ca="1"/>
        <v>1.3.1</v>
      </c>
      <c r="M179" s="98" t="str">
        <f ca="1"/>
        <v>Maternal House</v>
      </c>
      <c r="N179" s="61" t="str">
        <f ca="1"/>
        <v>1.3.1</v>
      </c>
      <c r="O179" s="61" t="str">
        <f ca="1"/>
        <v>General outpatient curative care</v>
      </c>
      <c r="P179" s="61" t="str">
        <f ca="1"/>
        <v>13</v>
      </c>
      <c r="Q179" s="61" t="str">
        <f ca="1"/>
        <v>General population</v>
      </c>
      <c r="R179" s="61" t="str">
        <f ca="1"/>
        <v>nec</v>
      </c>
      <c r="S179" s="61" t="str">
        <f ca="1"/>
        <v>Other and unspecified age (n.e.c.)</v>
      </c>
      <c r="T179" s="61" t="str">
        <f ca="1"/>
        <v>nec</v>
      </c>
      <c r="U179" s="61" t="str">
        <f ca="1"/>
        <v>Other and unspecified gender (n.e.c.)</v>
      </c>
      <c r="V179" s="61"/>
      <c r="W179" s="132">
        <v>1</v>
      </c>
      <c r="X179" t="b">
        <f t="shared" si="2"/>
        <v>1</v>
      </c>
      <c r="Y179" t="b">
        <v>0</v>
      </c>
    </row>
    <row r="180" spans="1:25" x14ac:dyDescent="0.4">
      <c r="A180" s="2">
        <v>184</v>
      </c>
      <c r="B180" s="2">
        <v>216329426</v>
      </c>
      <c r="C180" s="3" t="s">
        <v>1544</v>
      </c>
      <c r="D180" s="2">
        <v>10</v>
      </c>
      <c r="E180" s="3" t="s">
        <v>1196</v>
      </c>
      <c r="F180" s="2">
        <v>68</v>
      </c>
      <c r="G180" s="3" t="s">
        <v>1477</v>
      </c>
      <c r="H180" s="3" t="s">
        <v>1545</v>
      </c>
      <c r="I180" s="115" t="s">
        <v>1101</v>
      </c>
      <c r="J180" s="115"/>
      <c r="K180" s="121" t="str">
        <f ca="1"/>
        <v/>
      </c>
      <c r="L180" s="97" t="str">
        <f ca="1"/>
        <v>3.4.9.1</v>
      </c>
      <c r="M180" s="98" t="str">
        <f ca="1"/>
        <v>General ambulatories</v>
      </c>
      <c r="N180" s="61" t="str">
        <f ca="1"/>
        <v>1.3.1</v>
      </c>
      <c r="O180" s="61" t="str">
        <f ca="1"/>
        <v>General outpatient curative care</v>
      </c>
      <c r="P180" s="61" t="str">
        <f ca="1"/>
        <v>13</v>
      </c>
      <c r="Q180" s="61" t="str">
        <f ca="1"/>
        <v>General population</v>
      </c>
      <c r="R180" s="61" t="str">
        <f ca="1"/>
        <v>nec</v>
      </c>
      <c r="S180" s="61" t="str">
        <f ca="1"/>
        <v>Other and unspecified age (n.e.c.)</v>
      </c>
      <c r="T180" s="61" t="str">
        <f ca="1"/>
        <v>nec</v>
      </c>
      <c r="U180" s="61" t="str">
        <f ca="1"/>
        <v>Other and unspecified gender (n.e.c.)</v>
      </c>
      <c r="V180" s="61"/>
      <c r="W180" s="132">
        <v>1</v>
      </c>
      <c r="X180" t="b">
        <f t="shared" si="2"/>
        <v>1</v>
      </c>
      <c r="Y180" t="b">
        <v>0</v>
      </c>
    </row>
    <row r="181" spans="1:25" x14ac:dyDescent="0.4">
      <c r="A181" s="2">
        <v>185</v>
      </c>
      <c r="B181" s="2">
        <v>216452265</v>
      </c>
      <c r="C181" s="3" t="s">
        <v>336</v>
      </c>
      <c r="D181" s="2">
        <v>10</v>
      </c>
      <c r="E181" s="3" t="s">
        <v>1196</v>
      </c>
      <c r="F181" s="2">
        <v>68</v>
      </c>
      <c r="G181" s="3" t="s">
        <v>1477</v>
      </c>
      <c r="H181" s="3" t="s">
        <v>1546</v>
      </c>
      <c r="I181" s="115" t="s">
        <v>1054</v>
      </c>
      <c r="J181" s="115"/>
      <c r="K181" s="121" t="str">
        <f ca="1"/>
        <v/>
      </c>
      <c r="L181" s="97" t="str">
        <f ca="1"/>
        <v>1.1</v>
      </c>
      <c r="M181" s="98" t="str">
        <f ca="1"/>
        <v>General hospitals</v>
      </c>
      <c r="N181" s="61" t="str">
        <f ca="1"/>
        <v>1.3.1</v>
      </c>
      <c r="O181" s="61" t="str">
        <f ca="1"/>
        <v>General outpatient curative care</v>
      </c>
      <c r="P181" s="61" t="str">
        <f ca="1"/>
        <v>13</v>
      </c>
      <c r="Q181" s="61" t="str">
        <f ca="1"/>
        <v>General population</v>
      </c>
      <c r="R181" s="61" t="str">
        <f ca="1"/>
        <v>nec</v>
      </c>
      <c r="S181" s="61" t="str">
        <f ca="1"/>
        <v>Other and unspecified age (n.e.c.)</v>
      </c>
      <c r="T181" s="61" t="str">
        <f ca="1"/>
        <v>nec</v>
      </c>
      <c r="U181" s="61" t="str">
        <f ca="1"/>
        <v>Other and unspecified gender (n.e.c.)</v>
      </c>
      <c r="V181" s="61"/>
      <c r="W181" s="132">
        <v>1</v>
      </c>
      <c r="X181" t="b">
        <f t="shared" si="2"/>
        <v>1</v>
      </c>
      <c r="Y181" t="b">
        <v>0</v>
      </c>
    </row>
    <row r="182" spans="1:25" x14ac:dyDescent="0.4">
      <c r="A182" s="2">
        <v>186</v>
      </c>
      <c r="B182" s="2">
        <v>216453219</v>
      </c>
      <c r="C182" s="3" t="s">
        <v>338</v>
      </c>
      <c r="D182" s="2">
        <v>10</v>
      </c>
      <c r="E182" s="3" t="s">
        <v>1196</v>
      </c>
      <c r="F182" s="2">
        <v>68</v>
      </c>
      <c r="G182" s="3" t="s">
        <v>1477</v>
      </c>
      <c r="H182" s="3" t="s">
        <v>1547</v>
      </c>
      <c r="I182" s="115" t="s">
        <v>1101</v>
      </c>
      <c r="J182" s="115"/>
      <c r="K182" s="121" t="str">
        <f ca="1"/>
        <v/>
      </c>
      <c r="L182" s="97" t="str">
        <f ca="1"/>
        <v>3.4.9.1</v>
      </c>
      <c r="M182" s="98" t="str">
        <f ca="1"/>
        <v>General ambulatories</v>
      </c>
      <c r="N182" s="61" t="str">
        <f ca="1"/>
        <v>1.3.1</v>
      </c>
      <c r="O182" s="61" t="str">
        <f ca="1"/>
        <v>General outpatient curative care</v>
      </c>
      <c r="P182" s="61" t="str">
        <f ca="1"/>
        <v>13</v>
      </c>
      <c r="Q182" s="61" t="str">
        <f ca="1"/>
        <v>General population</v>
      </c>
      <c r="R182" s="61" t="str">
        <f ca="1"/>
        <v>nec</v>
      </c>
      <c r="S182" s="61" t="str">
        <f ca="1"/>
        <v>Other and unspecified age (n.e.c.)</v>
      </c>
      <c r="T182" s="61" t="str">
        <f ca="1"/>
        <v>nec</v>
      </c>
      <c r="U182" s="61" t="str">
        <f ca="1"/>
        <v>Other and unspecified gender (n.e.c.)</v>
      </c>
      <c r="V182" s="61"/>
      <c r="W182" s="132">
        <v>1</v>
      </c>
      <c r="X182" t="b">
        <f t="shared" si="2"/>
        <v>1</v>
      </c>
      <c r="Y182" t="b">
        <v>0</v>
      </c>
    </row>
    <row r="183" spans="1:25" x14ac:dyDescent="0.4">
      <c r="A183" s="2">
        <v>187</v>
      </c>
      <c r="B183" s="2">
        <v>216454218</v>
      </c>
      <c r="C183" s="3" t="s">
        <v>1548</v>
      </c>
      <c r="D183" s="2">
        <v>10</v>
      </c>
      <c r="E183" s="3" t="s">
        <v>1196</v>
      </c>
      <c r="F183" s="2">
        <v>68</v>
      </c>
      <c r="G183" s="3" t="s">
        <v>1477</v>
      </c>
      <c r="H183" s="3" t="s">
        <v>1549</v>
      </c>
      <c r="I183" s="115" t="s">
        <v>1101</v>
      </c>
      <c r="J183" s="115"/>
      <c r="K183" s="121" t="str">
        <f ca="1"/>
        <v/>
      </c>
      <c r="L183" s="97" t="str">
        <f ca="1"/>
        <v>3.4.9.1</v>
      </c>
      <c r="M183" s="98" t="str">
        <f ca="1"/>
        <v>General ambulatories</v>
      </c>
      <c r="N183" s="61" t="str">
        <f ca="1"/>
        <v>1.3.1</v>
      </c>
      <c r="O183" s="61" t="str">
        <f ca="1"/>
        <v>General outpatient curative care</v>
      </c>
      <c r="P183" s="61" t="str">
        <f ca="1"/>
        <v>13</v>
      </c>
      <c r="Q183" s="61" t="str">
        <f ca="1"/>
        <v>General population</v>
      </c>
      <c r="R183" s="61" t="str">
        <f ca="1"/>
        <v>nec</v>
      </c>
      <c r="S183" s="61" t="str">
        <f ca="1"/>
        <v>Other and unspecified age (n.e.c.)</v>
      </c>
      <c r="T183" s="61" t="str">
        <f ca="1"/>
        <v>nec</v>
      </c>
      <c r="U183" s="61" t="str">
        <f ca="1"/>
        <v>Other and unspecified gender (n.e.c.)</v>
      </c>
      <c r="V183" s="61"/>
      <c r="W183" s="132">
        <v>1</v>
      </c>
      <c r="X183" t="b">
        <f t="shared" si="2"/>
        <v>1</v>
      </c>
      <c r="Y183" t="b">
        <v>0</v>
      </c>
    </row>
    <row r="184" spans="1:25" x14ac:dyDescent="0.4">
      <c r="A184" s="2">
        <v>188</v>
      </c>
      <c r="B184" s="2">
        <v>217879115</v>
      </c>
      <c r="C184" s="3" t="s">
        <v>340</v>
      </c>
      <c r="D184" s="2">
        <v>11</v>
      </c>
      <c r="E184" s="3" t="s">
        <v>1372</v>
      </c>
      <c r="F184" s="2">
        <v>70</v>
      </c>
      <c r="G184" s="3" t="s">
        <v>1459</v>
      </c>
      <c r="H184" s="3" t="s">
        <v>1550</v>
      </c>
      <c r="I184" s="115" t="s">
        <v>1101</v>
      </c>
      <c r="J184" s="115"/>
      <c r="K184" s="121" t="str">
        <f ca="1"/>
        <v/>
      </c>
      <c r="L184" s="97" t="str">
        <f ca="1"/>
        <v>3.4.9.1</v>
      </c>
      <c r="M184" s="98" t="str">
        <f ca="1"/>
        <v>General ambulatories</v>
      </c>
      <c r="N184" s="61" t="str">
        <f ca="1"/>
        <v>1.3.1</v>
      </c>
      <c r="O184" s="61" t="str">
        <f ca="1"/>
        <v>General outpatient curative care</v>
      </c>
      <c r="P184" s="61" t="str">
        <f ca="1"/>
        <v>13</v>
      </c>
      <c r="Q184" s="61" t="str">
        <f ca="1"/>
        <v>General population</v>
      </c>
      <c r="R184" s="61" t="str">
        <f ca="1"/>
        <v>nec</v>
      </c>
      <c r="S184" s="61" t="str">
        <f ca="1"/>
        <v>Other and unspecified age (n.e.c.)</v>
      </c>
      <c r="T184" s="61" t="str">
        <f ca="1"/>
        <v>nec</v>
      </c>
      <c r="U184" s="61" t="str">
        <f ca="1"/>
        <v>Other and unspecified gender (n.e.c.)</v>
      </c>
      <c r="V184" s="61"/>
      <c r="W184" s="132">
        <v>1</v>
      </c>
      <c r="X184" t="b">
        <f t="shared" si="2"/>
        <v>1</v>
      </c>
      <c r="Y184" t="b">
        <v>0</v>
      </c>
    </row>
    <row r="185" spans="1:25" x14ac:dyDescent="0.4">
      <c r="A185" s="2">
        <v>189</v>
      </c>
      <c r="B185" s="2">
        <v>217879133</v>
      </c>
      <c r="C185" s="3" t="s">
        <v>1551</v>
      </c>
      <c r="D185" s="2">
        <v>11</v>
      </c>
      <c r="E185" s="3" t="s">
        <v>1372</v>
      </c>
      <c r="F185" s="2">
        <v>70</v>
      </c>
      <c r="G185" s="3" t="s">
        <v>1459</v>
      </c>
      <c r="H185" s="3" t="s">
        <v>1552</v>
      </c>
      <c r="I185" s="115" t="s">
        <v>1109</v>
      </c>
      <c r="J185" s="115"/>
      <c r="K185" s="121" t="str">
        <f ca="1"/>
        <v/>
      </c>
      <c r="L185" s="97" t="str">
        <f ca="1"/>
        <v>3.4.9.nec</v>
      </c>
      <c r="M185" s="98" t="str">
        <f ca="1"/>
        <v>Other All Other ambulatory centres</v>
      </c>
      <c r="N185" s="61" t="str">
        <f ca="1"/>
        <v>1.3.1</v>
      </c>
      <c r="O185" s="61" t="str">
        <f ca="1"/>
        <v>General outpatient curative care</v>
      </c>
      <c r="P185" s="61" t="str">
        <f ca="1"/>
        <v>13</v>
      </c>
      <c r="Q185" s="61" t="str">
        <f ca="1"/>
        <v>General population</v>
      </c>
      <c r="R185" s="61" t="str">
        <f ca="1"/>
        <v>nec</v>
      </c>
      <c r="S185" s="61" t="str">
        <f ca="1"/>
        <v>Other and unspecified age (n.e.c.)</v>
      </c>
      <c r="T185" s="61" t="str">
        <f ca="1"/>
        <v>nec</v>
      </c>
      <c r="U185" s="61" t="str">
        <f ca="1"/>
        <v>Other and unspecified gender (n.e.c.)</v>
      </c>
      <c r="V185" s="61"/>
      <c r="W185" s="132">
        <v>1</v>
      </c>
      <c r="X185" t="b">
        <f t="shared" si="2"/>
        <v>1</v>
      </c>
      <c r="Y185" t="b">
        <v>0</v>
      </c>
    </row>
    <row r="186" spans="1:25" x14ac:dyDescent="0.4">
      <c r="A186" s="2">
        <v>190</v>
      </c>
      <c r="B186" s="2">
        <v>217879259</v>
      </c>
      <c r="C186" s="3" t="s">
        <v>342</v>
      </c>
      <c r="D186" s="2">
        <v>11</v>
      </c>
      <c r="E186" s="3" t="s">
        <v>1372</v>
      </c>
      <c r="F186" s="2">
        <v>70</v>
      </c>
      <c r="G186" s="3" t="s">
        <v>1459</v>
      </c>
      <c r="H186" s="3" t="s">
        <v>1553</v>
      </c>
      <c r="I186" s="115" t="s">
        <v>1054</v>
      </c>
      <c r="J186" s="115"/>
      <c r="K186" s="121" t="str">
        <f ca="1"/>
        <v/>
      </c>
      <c r="L186" s="97" t="str">
        <f ca="1"/>
        <v>1.1</v>
      </c>
      <c r="M186" s="98" t="str">
        <f ca="1"/>
        <v>General hospitals</v>
      </c>
      <c r="N186" s="61" t="str">
        <f ca="1"/>
        <v>1.3.1</v>
      </c>
      <c r="O186" s="61" t="str">
        <f ca="1"/>
        <v>General outpatient curative care</v>
      </c>
      <c r="P186" s="61" t="str">
        <f ca="1"/>
        <v>13</v>
      </c>
      <c r="Q186" s="61" t="str">
        <f ca="1"/>
        <v>General population</v>
      </c>
      <c r="R186" s="61" t="str">
        <f ca="1"/>
        <v>nec</v>
      </c>
      <c r="S186" s="61" t="str">
        <f ca="1"/>
        <v>Other and unspecified age (n.e.c.)</v>
      </c>
      <c r="T186" s="61" t="str">
        <f ca="1"/>
        <v>nec</v>
      </c>
      <c r="U186" s="61" t="str">
        <f ca="1"/>
        <v>Other and unspecified gender (n.e.c.)</v>
      </c>
      <c r="V186" s="61"/>
      <c r="W186" s="132">
        <v>1</v>
      </c>
      <c r="X186" t="b">
        <f t="shared" si="2"/>
        <v>1</v>
      </c>
      <c r="Y186" t="b">
        <v>0</v>
      </c>
    </row>
    <row r="187" spans="1:25" x14ac:dyDescent="0.4">
      <c r="A187" s="2">
        <v>191</v>
      </c>
      <c r="B187" s="2">
        <v>217885251</v>
      </c>
      <c r="C187" s="3" t="s">
        <v>346</v>
      </c>
      <c r="D187" s="2">
        <v>11</v>
      </c>
      <c r="E187" s="3" t="s">
        <v>1372</v>
      </c>
      <c r="F187" s="2">
        <v>70</v>
      </c>
      <c r="G187" s="3" t="s">
        <v>1459</v>
      </c>
      <c r="H187" s="3" t="s">
        <v>1555</v>
      </c>
      <c r="I187" s="115" t="s">
        <v>1054</v>
      </c>
      <c r="J187" s="115"/>
      <c r="K187" s="121" t="str">
        <f ca="1"/>
        <v/>
      </c>
      <c r="L187" s="97" t="str">
        <f ca="1"/>
        <v>1.1</v>
      </c>
      <c r="M187" s="98" t="str">
        <f ca="1"/>
        <v>General hospitals</v>
      </c>
      <c r="N187" s="61" t="str">
        <f ca="1"/>
        <v>1.3.1</v>
      </c>
      <c r="O187" s="61" t="str">
        <f ca="1"/>
        <v>General outpatient curative care</v>
      </c>
      <c r="P187" s="61" t="str">
        <f ca="1"/>
        <v>13</v>
      </c>
      <c r="Q187" s="61" t="str">
        <f ca="1"/>
        <v>General population</v>
      </c>
      <c r="R187" s="61" t="str">
        <f ca="1"/>
        <v>nec</v>
      </c>
      <c r="S187" s="61" t="str">
        <f ca="1"/>
        <v>Other and unspecified age (n.e.c.)</v>
      </c>
      <c r="T187" s="61" t="str">
        <f ca="1"/>
        <v>nec</v>
      </c>
      <c r="U187" s="61" t="str">
        <f ca="1"/>
        <v>Other and unspecified gender (n.e.c.)</v>
      </c>
      <c r="V187" s="61"/>
      <c r="W187" s="132">
        <v>1</v>
      </c>
      <c r="X187" t="b">
        <f t="shared" si="2"/>
        <v>1</v>
      </c>
      <c r="Y187" t="b">
        <v>0</v>
      </c>
    </row>
    <row r="188" spans="1:25" x14ac:dyDescent="0.4">
      <c r="A188" s="2">
        <v>192</v>
      </c>
      <c r="B188" s="2">
        <v>218073279</v>
      </c>
      <c r="C188" s="3" t="s">
        <v>1558</v>
      </c>
      <c r="D188" s="2">
        <v>11</v>
      </c>
      <c r="E188" s="3" t="s">
        <v>1372</v>
      </c>
      <c r="F188" s="2">
        <v>70</v>
      </c>
      <c r="G188" s="3" t="s">
        <v>1459</v>
      </c>
      <c r="H188" s="3" t="s">
        <v>1559</v>
      </c>
      <c r="I188" s="115" t="s">
        <v>1041</v>
      </c>
      <c r="J188" s="115"/>
      <c r="K188" s="121" t="str">
        <f ca="1"/>
        <v/>
      </c>
      <c r="L188" s="97" t="str">
        <f ca="1"/>
        <v>3.4.1</v>
      </c>
      <c r="M188" s="98" t="str">
        <f ca="1"/>
        <v>Family planning centres</v>
      </c>
      <c r="N188" s="61" t="str">
        <f ca="1"/>
        <v>1.3.1</v>
      </c>
      <c r="O188" s="61" t="str">
        <f ca="1"/>
        <v>General outpatient curative care</v>
      </c>
      <c r="P188" s="61" t="str">
        <f ca="1"/>
        <v>13</v>
      </c>
      <c r="Q188" s="61" t="str">
        <f ca="1"/>
        <v>General population</v>
      </c>
      <c r="R188" s="61" t="str">
        <f ca="1"/>
        <v>nec</v>
      </c>
      <c r="S188" s="61" t="str">
        <f ca="1"/>
        <v>Other and unspecified age (n.e.c.)</v>
      </c>
      <c r="T188" s="61" t="str">
        <f ca="1"/>
        <v>nec</v>
      </c>
      <c r="U188" s="61" t="str">
        <f ca="1"/>
        <v>Other and unspecified gender (n.e.c.)</v>
      </c>
      <c r="V188" s="61"/>
      <c r="W188" s="132">
        <v>1</v>
      </c>
      <c r="X188" t="b">
        <f t="shared" si="2"/>
        <v>1</v>
      </c>
      <c r="Y188" t="b">
        <v>0</v>
      </c>
    </row>
    <row r="189" spans="1:25" x14ac:dyDescent="0.4">
      <c r="A189" s="2">
        <v>193</v>
      </c>
      <c r="B189" s="2">
        <v>219992747</v>
      </c>
      <c r="C189" s="3" t="s">
        <v>352</v>
      </c>
      <c r="D189" s="2">
        <v>8</v>
      </c>
      <c r="E189" s="3" t="s">
        <v>1258</v>
      </c>
      <c r="F189" s="2">
        <v>49</v>
      </c>
      <c r="G189" s="3" t="s">
        <v>1338</v>
      </c>
      <c r="H189" s="3" t="s">
        <v>1560</v>
      </c>
      <c r="I189" s="115" t="s">
        <v>1101</v>
      </c>
      <c r="J189" s="115"/>
      <c r="K189" s="121" t="str">
        <f ca="1"/>
        <v/>
      </c>
      <c r="L189" s="97" t="str">
        <f ca="1"/>
        <v>3.4.9.1</v>
      </c>
      <c r="M189" s="98" t="str">
        <f ca="1"/>
        <v>General ambulatories</v>
      </c>
      <c r="N189" s="61" t="str">
        <f ca="1"/>
        <v>1.3.1</v>
      </c>
      <c r="O189" s="61" t="str">
        <f ca="1"/>
        <v>General outpatient curative care</v>
      </c>
      <c r="P189" s="61" t="str">
        <f ca="1"/>
        <v>13</v>
      </c>
      <c r="Q189" s="61" t="str">
        <f ca="1"/>
        <v>General population</v>
      </c>
      <c r="R189" s="61" t="str">
        <f ca="1"/>
        <v>nec</v>
      </c>
      <c r="S189" s="61" t="str">
        <f ca="1"/>
        <v>Other and unspecified age (n.e.c.)</v>
      </c>
      <c r="T189" s="61" t="str">
        <f ca="1"/>
        <v>nec</v>
      </c>
      <c r="U189" s="61" t="str">
        <f ca="1"/>
        <v>Other and unspecified gender (n.e.c.)</v>
      </c>
      <c r="V189" s="61"/>
      <c r="W189" s="132">
        <v>1</v>
      </c>
      <c r="X189" t="b">
        <f t="shared" si="2"/>
        <v>1</v>
      </c>
      <c r="Y189" t="b">
        <v>0</v>
      </c>
    </row>
    <row r="190" spans="1:25" x14ac:dyDescent="0.4">
      <c r="A190" s="2">
        <v>194</v>
      </c>
      <c r="B190" s="2">
        <v>219993657</v>
      </c>
      <c r="C190" s="3" t="s">
        <v>354</v>
      </c>
      <c r="D190" s="2">
        <v>8</v>
      </c>
      <c r="E190" s="3" t="s">
        <v>1258</v>
      </c>
      <c r="F190" s="2">
        <v>49</v>
      </c>
      <c r="G190" s="3" t="s">
        <v>1338</v>
      </c>
      <c r="H190" s="3" t="s">
        <v>1561</v>
      </c>
      <c r="I190" s="115" t="s">
        <v>1101</v>
      </c>
      <c r="J190" s="115"/>
      <c r="K190" s="121" t="str">
        <f ca="1"/>
        <v/>
      </c>
      <c r="L190" s="97" t="str">
        <f ca="1"/>
        <v>3.4.9.1</v>
      </c>
      <c r="M190" s="98" t="str">
        <f ca="1"/>
        <v>General ambulatories</v>
      </c>
      <c r="N190" s="61" t="str">
        <f ca="1"/>
        <v>1.3.1</v>
      </c>
      <c r="O190" s="61" t="str">
        <f ca="1"/>
        <v>General outpatient curative care</v>
      </c>
      <c r="P190" s="61" t="str">
        <f ca="1"/>
        <v>13</v>
      </c>
      <c r="Q190" s="61" t="str">
        <f ca="1"/>
        <v>General population</v>
      </c>
      <c r="R190" s="61" t="str">
        <f ca="1"/>
        <v>nec</v>
      </c>
      <c r="S190" s="61" t="str">
        <f ca="1"/>
        <v>Other and unspecified age (n.e.c.)</v>
      </c>
      <c r="T190" s="61" t="str">
        <f ca="1"/>
        <v>nec</v>
      </c>
      <c r="U190" s="61" t="str">
        <f ca="1"/>
        <v>Other and unspecified gender (n.e.c.)</v>
      </c>
      <c r="V190" s="61"/>
      <c r="W190" s="132">
        <v>1</v>
      </c>
      <c r="X190" t="b">
        <f t="shared" si="2"/>
        <v>1</v>
      </c>
      <c r="Y190" t="b">
        <v>0</v>
      </c>
    </row>
    <row r="191" spans="1:25" x14ac:dyDescent="0.4">
      <c r="A191" s="2">
        <v>195</v>
      </c>
      <c r="B191" s="2">
        <v>219996495</v>
      </c>
      <c r="C191" s="3" t="s">
        <v>356</v>
      </c>
      <c r="D191" s="2">
        <v>8</v>
      </c>
      <c r="E191" s="3" t="s">
        <v>1258</v>
      </c>
      <c r="F191" s="2">
        <v>49</v>
      </c>
      <c r="G191" s="3" t="s">
        <v>1338</v>
      </c>
      <c r="H191" s="3" t="s">
        <v>1562</v>
      </c>
      <c r="I191" s="115" t="s">
        <v>1089</v>
      </c>
      <c r="J191" s="115"/>
      <c r="K191" s="121" t="str">
        <f ca="1"/>
        <v/>
      </c>
      <c r="L191" s="97" t="str">
        <f ca="1"/>
        <v>3.4.9.1</v>
      </c>
      <c r="M191" s="98" t="str">
        <f ca="1"/>
        <v>General ambulatories</v>
      </c>
      <c r="N191" s="61" t="str">
        <f ca="1"/>
        <v>1.3.1</v>
      </c>
      <c r="O191" s="61" t="str">
        <f ca="1"/>
        <v>General outpatient curative care</v>
      </c>
      <c r="P191" s="61" t="str">
        <f ca="1"/>
        <v>13</v>
      </c>
      <c r="Q191" s="61" t="str">
        <f ca="1"/>
        <v>General population</v>
      </c>
      <c r="R191" s="61" t="str">
        <f ca="1"/>
        <v>nec</v>
      </c>
      <c r="S191" s="61" t="str">
        <f ca="1"/>
        <v>Other and unspecified age (n.e.c.)</v>
      </c>
      <c r="T191" s="61" t="str">
        <f ca="1"/>
        <v>nec</v>
      </c>
      <c r="U191" s="61" t="str">
        <f ca="1"/>
        <v>Other and unspecified gender (n.e.c.)</v>
      </c>
      <c r="V191" s="61"/>
      <c r="W191" s="132">
        <v>1</v>
      </c>
      <c r="X191" t="b">
        <f t="shared" si="2"/>
        <v>1</v>
      </c>
      <c r="Y191" t="b">
        <v>0</v>
      </c>
    </row>
    <row r="192" spans="1:25" x14ac:dyDescent="0.4">
      <c r="A192" s="2">
        <v>196</v>
      </c>
      <c r="B192" s="2">
        <v>219999009</v>
      </c>
      <c r="C192" s="3" t="s">
        <v>360</v>
      </c>
      <c r="D192" s="2">
        <v>8</v>
      </c>
      <c r="E192" s="3" t="s">
        <v>1258</v>
      </c>
      <c r="F192" s="2">
        <v>49</v>
      </c>
      <c r="G192" s="3" t="s">
        <v>1338</v>
      </c>
      <c r="H192" s="3" t="s">
        <v>1566</v>
      </c>
      <c r="I192" s="115" t="s">
        <v>1050</v>
      </c>
      <c r="J192" s="115"/>
      <c r="K192" s="121" t="str">
        <f ca="1"/>
        <v/>
      </c>
      <c r="L192" s="97" t="str">
        <f ca="1"/>
        <v>1.3.nec</v>
      </c>
      <c r="M192" s="98" t="str">
        <f ca="1"/>
        <v>Other Specialised hospitals (Other than mental health hospitals)</v>
      </c>
      <c r="N192" s="61" t="str">
        <f ca="1"/>
        <v>1.3.1</v>
      </c>
      <c r="O192" s="61" t="str">
        <f ca="1"/>
        <v>General outpatient curative care</v>
      </c>
      <c r="P192" s="61" t="str">
        <f ca="1"/>
        <v>13</v>
      </c>
      <c r="Q192" s="61" t="str">
        <f ca="1"/>
        <v>General population</v>
      </c>
      <c r="R192" s="61" t="str">
        <f ca="1"/>
        <v>nec</v>
      </c>
      <c r="S192" s="61" t="str">
        <f ca="1"/>
        <v>Other and unspecified age (n.e.c.)</v>
      </c>
      <c r="T192" s="61" t="str">
        <f ca="1"/>
        <v>nec</v>
      </c>
      <c r="U192" s="61" t="str">
        <f ca="1"/>
        <v>Other and unspecified gender (n.e.c.)</v>
      </c>
      <c r="V192" s="61"/>
      <c r="W192" s="132">
        <v>1</v>
      </c>
      <c r="X192" t="b">
        <f t="shared" si="2"/>
        <v>1</v>
      </c>
      <c r="Y192" t="b">
        <v>0</v>
      </c>
    </row>
    <row r="193" spans="1:25" x14ac:dyDescent="0.4">
      <c r="A193" s="2">
        <v>197</v>
      </c>
      <c r="B193" s="2">
        <v>219999303</v>
      </c>
      <c r="C193" s="3" t="s">
        <v>362</v>
      </c>
      <c r="D193" s="2">
        <v>8</v>
      </c>
      <c r="E193" s="3" t="s">
        <v>1258</v>
      </c>
      <c r="F193" s="2">
        <v>49</v>
      </c>
      <c r="G193" s="3" t="s">
        <v>1338</v>
      </c>
      <c r="H193" s="3" t="s">
        <v>1567</v>
      </c>
      <c r="I193" s="115" t="s">
        <v>1054</v>
      </c>
      <c r="J193" s="115"/>
      <c r="K193" s="121" t="str">
        <f ca="1"/>
        <v/>
      </c>
      <c r="L193" s="97" t="str">
        <f ca="1"/>
        <v>1.1</v>
      </c>
      <c r="M193" s="98" t="str">
        <f ca="1"/>
        <v>General hospitals</v>
      </c>
      <c r="N193" s="61" t="str">
        <f ca="1"/>
        <v>1.3.1</v>
      </c>
      <c r="O193" s="61" t="str">
        <f ca="1"/>
        <v>General outpatient curative care</v>
      </c>
      <c r="P193" s="61" t="str">
        <f ca="1"/>
        <v>13</v>
      </c>
      <c r="Q193" s="61" t="str">
        <f ca="1"/>
        <v>General population</v>
      </c>
      <c r="R193" s="61" t="str">
        <f ca="1"/>
        <v>nec</v>
      </c>
      <c r="S193" s="61" t="str">
        <f ca="1"/>
        <v>Other and unspecified age (n.e.c.)</v>
      </c>
      <c r="T193" s="61" t="str">
        <f ca="1"/>
        <v>nec</v>
      </c>
      <c r="U193" s="61" t="str">
        <f ca="1"/>
        <v>Other and unspecified gender (n.e.c.)</v>
      </c>
      <c r="V193" s="61"/>
      <c r="W193" s="132">
        <v>1</v>
      </c>
      <c r="X193" t="b">
        <f t="shared" si="2"/>
        <v>1</v>
      </c>
      <c r="Y193" t="b">
        <v>0</v>
      </c>
    </row>
    <row r="194" spans="1:25" x14ac:dyDescent="0.4">
      <c r="A194" s="2">
        <v>198</v>
      </c>
      <c r="B194" s="2">
        <v>220004616</v>
      </c>
      <c r="C194" s="3" t="s">
        <v>364</v>
      </c>
      <c r="D194" s="2">
        <v>8</v>
      </c>
      <c r="E194" s="3" t="s">
        <v>1258</v>
      </c>
      <c r="F194" s="2">
        <v>49</v>
      </c>
      <c r="G194" s="3" t="s">
        <v>1338</v>
      </c>
      <c r="H194" s="3" t="s">
        <v>1568</v>
      </c>
      <c r="I194" s="115" t="s">
        <v>1101</v>
      </c>
      <c r="J194" s="115"/>
      <c r="K194" s="121" t="str">
        <f ca="1"/>
        <v/>
      </c>
      <c r="L194" s="97" t="str">
        <f ca="1"/>
        <v>3.4.9.1</v>
      </c>
      <c r="M194" s="98" t="str">
        <f ca="1"/>
        <v>General ambulatories</v>
      </c>
      <c r="N194" s="61" t="str">
        <f ca="1"/>
        <v>1.3.1</v>
      </c>
      <c r="O194" s="61" t="str">
        <f ca="1"/>
        <v>General outpatient curative care</v>
      </c>
      <c r="P194" s="61" t="str">
        <f ca="1"/>
        <v>13</v>
      </c>
      <c r="Q194" s="61" t="str">
        <f ca="1"/>
        <v>General population</v>
      </c>
      <c r="R194" s="61" t="str">
        <f ca="1"/>
        <v>nec</v>
      </c>
      <c r="S194" s="61" t="str">
        <f ca="1"/>
        <v>Other and unspecified age (n.e.c.)</v>
      </c>
      <c r="T194" s="61" t="str">
        <f ca="1"/>
        <v>nec</v>
      </c>
      <c r="U194" s="61" t="str">
        <f ca="1"/>
        <v>Other and unspecified gender (n.e.c.)</v>
      </c>
      <c r="V194" s="61"/>
      <c r="W194" s="132">
        <v>1</v>
      </c>
      <c r="X194" t="b">
        <f t="shared" si="2"/>
        <v>1</v>
      </c>
      <c r="Y194" t="b">
        <v>0</v>
      </c>
    </row>
    <row r="195" spans="1:25" x14ac:dyDescent="0.4">
      <c r="A195" s="2">
        <v>199</v>
      </c>
      <c r="B195" s="2">
        <v>220004787</v>
      </c>
      <c r="C195" s="3" t="s">
        <v>1569</v>
      </c>
      <c r="D195" s="2">
        <v>8</v>
      </c>
      <c r="E195" s="3" t="s">
        <v>1258</v>
      </c>
      <c r="F195" s="2">
        <v>49</v>
      </c>
      <c r="G195" s="3" t="s">
        <v>1338</v>
      </c>
      <c r="H195" s="3" t="s">
        <v>1570</v>
      </c>
      <c r="I195" s="115" t="s">
        <v>1050</v>
      </c>
      <c r="J195" s="115"/>
      <c r="K195" s="121" t="str">
        <f ca="1"/>
        <v/>
      </c>
      <c r="L195" s="97" t="str">
        <f ca="1"/>
        <v>1.3.nec</v>
      </c>
      <c r="M195" s="98" t="str">
        <f ca="1"/>
        <v>Other Specialised hospitals (Other than mental health hospitals)</v>
      </c>
      <c r="N195" s="61" t="str">
        <f ca="1"/>
        <v>1.3.1</v>
      </c>
      <c r="O195" s="61" t="str">
        <f ca="1"/>
        <v>General outpatient curative care</v>
      </c>
      <c r="P195" s="61" t="str">
        <f ca="1"/>
        <v>13</v>
      </c>
      <c r="Q195" s="61" t="str">
        <f ca="1"/>
        <v>General population</v>
      </c>
      <c r="R195" s="61" t="str">
        <f ca="1"/>
        <v>nec</v>
      </c>
      <c r="S195" s="61" t="str">
        <f ca="1"/>
        <v>Other and unspecified age (n.e.c.)</v>
      </c>
      <c r="T195" s="61" t="str">
        <f ca="1"/>
        <v>nec</v>
      </c>
      <c r="U195" s="61" t="str">
        <f ca="1"/>
        <v>Other and unspecified gender (n.e.c.)</v>
      </c>
      <c r="V195" s="61"/>
      <c r="W195" s="132">
        <v>1</v>
      </c>
      <c r="X195" t="b">
        <f t="shared" ref="X195:X258" si="3">NOT(ISBLANK(I195))</f>
        <v>1</v>
      </c>
      <c r="Y195" t="b">
        <v>0</v>
      </c>
    </row>
    <row r="196" spans="1:25" x14ac:dyDescent="0.4">
      <c r="A196" s="2">
        <v>200</v>
      </c>
      <c r="B196" s="2">
        <v>220007061</v>
      </c>
      <c r="C196" s="3" t="s">
        <v>366</v>
      </c>
      <c r="D196" s="2">
        <v>8</v>
      </c>
      <c r="E196" s="3" t="s">
        <v>1258</v>
      </c>
      <c r="F196" s="2">
        <v>49</v>
      </c>
      <c r="G196" s="3" t="s">
        <v>1338</v>
      </c>
      <c r="H196" s="3" t="s">
        <v>1571</v>
      </c>
      <c r="I196" s="115" t="s">
        <v>1099</v>
      </c>
      <c r="J196" s="115"/>
      <c r="K196" s="121" t="str">
        <f ca="1"/>
        <v/>
      </c>
      <c r="L196" s="97" t="str">
        <f ca="1"/>
        <v>3.4.9.1</v>
      </c>
      <c r="M196" s="98" t="str">
        <f ca="1"/>
        <v>General ambulatories</v>
      </c>
      <c r="N196" s="61" t="str">
        <f ca="1"/>
        <v>1.3.1</v>
      </c>
      <c r="O196" s="61" t="str">
        <f ca="1"/>
        <v>General outpatient curative care</v>
      </c>
      <c r="P196" s="61" t="str">
        <f ca="1"/>
        <v>13</v>
      </c>
      <c r="Q196" s="61" t="str">
        <f ca="1"/>
        <v>General population</v>
      </c>
      <c r="R196" s="61" t="str">
        <f ca="1"/>
        <v>nec</v>
      </c>
      <c r="S196" s="61" t="str">
        <f ca="1"/>
        <v>Other and unspecified age (n.e.c.)</v>
      </c>
      <c r="T196" s="61" t="str">
        <f ca="1"/>
        <v>nec</v>
      </c>
      <c r="U196" s="61" t="str">
        <f ca="1"/>
        <v>Other and unspecified gender (n.e.c.)</v>
      </c>
      <c r="V196" s="61"/>
      <c r="W196" s="132">
        <v>1</v>
      </c>
      <c r="X196" t="b">
        <f t="shared" si="3"/>
        <v>1</v>
      </c>
      <c r="Y196" t="b">
        <v>0</v>
      </c>
    </row>
    <row r="197" spans="1:25" x14ac:dyDescent="0.4">
      <c r="A197" s="2">
        <v>201</v>
      </c>
      <c r="B197" s="2">
        <v>220007105</v>
      </c>
      <c r="C197" s="3" t="s">
        <v>1572</v>
      </c>
      <c r="D197" s="2">
        <v>8</v>
      </c>
      <c r="E197" s="3" t="s">
        <v>1258</v>
      </c>
      <c r="F197" s="2">
        <v>49</v>
      </c>
      <c r="G197" s="3" t="s">
        <v>1338</v>
      </c>
      <c r="H197" s="3" t="s">
        <v>1573</v>
      </c>
      <c r="I197" s="115" t="s">
        <v>1106</v>
      </c>
      <c r="J197" s="115"/>
      <c r="K197" s="121" t="str">
        <f ca="1"/>
        <v/>
      </c>
      <c r="L197" s="97" t="str">
        <f ca="1"/>
        <v>3.4.2</v>
      </c>
      <c r="M197" s="98" t="str">
        <f ca="1"/>
        <v>Ambulatory mental health and substance abuse centres</v>
      </c>
      <c r="N197" s="61" t="str">
        <f ca="1"/>
        <v>1.3.1</v>
      </c>
      <c r="O197" s="61" t="str">
        <f ca="1"/>
        <v>General outpatient curative care</v>
      </c>
      <c r="P197" s="61" t="str">
        <f ca="1"/>
        <v>13</v>
      </c>
      <c r="Q197" s="61" t="str">
        <f ca="1"/>
        <v>General population</v>
      </c>
      <c r="R197" s="61" t="str">
        <f ca="1"/>
        <v>nec</v>
      </c>
      <c r="S197" s="61" t="str">
        <f ca="1"/>
        <v>Other and unspecified age (n.e.c.)</v>
      </c>
      <c r="T197" s="61" t="str">
        <f ca="1"/>
        <v>nec</v>
      </c>
      <c r="U197" s="61" t="str">
        <f ca="1"/>
        <v>Other and unspecified gender (n.e.c.)</v>
      </c>
      <c r="V197" s="61"/>
      <c r="W197" s="132">
        <v>1</v>
      </c>
      <c r="X197" t="b">
        <f t="shared" si="3"/>
        <v>1</v>
      </c>
      <c r="Y197" t="b">
        <v>0</v>
      </c>
    </row>
    <row r="198" spans="1:25" x14ac:dyDescent="0.4">
      <c r="A198" s="2">
        <v>202</v>
      </c>
      <c r="B198" s="2">
        <v>220341841</v>
      </c>
      <c r="C198" s="3" t="s">
        <v>368</v>
      </c>
      <c r="D198" s="2">
        <v>8</v>
      </c>
      <c r="E198" s="3" t="s">
        <v>1258</v>
      </c>
      <c r="F198" s="2">
        <v>49</v>
      </c>
      <c r="G198" s="3" t="s">
        <v>1338</v>
      </c>
      <c r="H198" s="3" t="s">
        <v>1574</v>
      </c>
      <c r="I198" s="115" t="s">
        <v>1109</v>
      </c>
      <c r="J198" s="115" t="s">
        <v>1049</v>
      </c>
      <c r="K198" s="121" t="str">
        <f ca="1"/>
        <v>Outpatient rehabilitative care</v>
      </c>
      <c r="L198" s="97" t="str">
        <f ca="1"/>
        <v>3.4.9.nec</v>
      </c>
      <c r="M198" s="98" t="str">
        <f ca="1"/>
        <v>Other All Other ambulatory centres</v>
      </c>
      <c r="N198" s="61" t="str">
        <f ca="1"/>
        <v>1.3.1</v>
      </c>
      <c r="O198" s="61" t="str">
        <f ca="1"/>
        <v>General outpatient curative care</v>
      </c>
      <c r="P198" s="61" t="str">
        <f ca="1"/>
        <v>13</v>
      </c>
      <c r="Q198" s="61" t="str">
        <f ca="1"/>
        <v>General population</v>
      </c>
      <c r="R198" s="61" t="str">
        <f ca="1"/>
        <v>nec</v>
      </c>
      <c r="S198" s="61" t="str">
        <f ca="1"/>
        <v>Other and unspecified age (n.e.c.)</v>
      </c>
      <c r="T198" s="61" t="str">
        <f ca="1"/>
        <v>nec</v>
      </c>
      <c r="U198" s="61" t="str">
        <f ca="1"/>
        <v>Other and unspecified gender (n.e.c.)</v>
      </c>
      <c r="V198" s="61"/>
      <c r="W198" s="132">
        <v>1</v>
      </c>
      <c r="X198" t="b">
        <f t="shared" si="3"/>
        <v>1</v>
      </c>
      <c r="Y198" t="b">
        <v>1</v>
      </c>
    </row>
    <row r="199" spans="1:25" x14ac:dyDescent="0.4">
      <c r="A199" s="2">
        <v>203</v>
      </c>
      <c r="B199" s="2">
        <v>220395347</v>
      </c>
      <c r="C199" s="3" t="s">
        <v>370</v>
      </c>
      <c r="D199" s="2">
        <v>8</v>
      </c>
      <c r="E199" s="3" t="s">
        <v>1258</v>
      </c>
      <c r="F199" s="2">
        <v>49</v>
      </c>
      <c r="G199" s="3" t="s">
        <v>1338</v>
      </c>
      <c r="H199" s="3" t="s">
        <v>1575</v>
      </c>
      <c r="I199" s="115" t="s">
        <v>1101</v>
      </c>
      <c r="J199" s="115"/>
      <c r="K199" s="121" t="str">
        <f ca="1"/>
        <v/>
      </c>
      <c r="L199" s="97" t="str">
        <f ca="1"/>
        <v>3.4.9.1</v>
      </c>
      <c r="M199" s="98" t="str">
        <f ca="1"/>
        <v>General ambulatories</v>
      </c>
      <c r="N199" s="61" t="str">
        <f ca="1"/>
        <v>1.3.1</v>
      </c>
      <c r="O199" s="61" t="str">
        <f ca="1"/>
        <v>General outpatient curative care</v>
      </c>
      <c r="P199" s="61" t="str">
        <f ca="1"/>
        <v>13</v>
      </c>
      <c r="Q199" s="61" t="str">
        <f ca="1"/>
        <v>General population</v>
      </c>
      <c r="R199" s="61" t="str">
        <f ca="1"/>
        <v>nec</v>
      </c>
      <c r="S199" s="61" t="str">
        <f ca="1"/>
        <v>Other and unspecified age (n.e.c.)</v>
      </c>
      <c r="T199" s="61" t="str">
        <f ca="1"/>
        <v>nec</v>
      </c>
      <c r="U199" s="61" t="str">
        <f ca="1"/>
        <v>Other and unspecified gender (n.e.c.)</v>
      </c>
      <c r="V199" s="61"/>
      <c r="W199" s="132">
        <v>1</v>
      </c>
      <c r="X199" t="b">
        <f t="shared" si="3"/>
        <v>1</v>
      </c>
      <c r="Y199" t="b">
        <v>0</v>
      </c>
    </row>
    <row r="200" spans="1:25" x14ac:dyDescent="0.4">
      <c r="A200" s="2">
        <v>204</v>
      </c>
      <c r="B200" s="2">
        <v>221269963</v>
      </c>
      <c r="C200" s="3" t="s">
        <v>372</v>
      </c>
      <c r="D200" s="2">
        <v>4</v>
      </c>
      <c r="E200" s="3" t="s">
        <v>1452</v>
      </c>
      <c r="F200" s="2">
        <v>28</v>
      </c>
      <c r="G200" s="3" t="s">
        <v>1576</v>
      </c>
      <c r="H200" s="3" t="s">
        <v>1577</v>
      </c>
      <c r="I200" s="115" t="s">
        <v>1054</v>
      </c>
      <c r="J200" s="115"/>
      <c r="K200" s="121" t="str">
        <f ca="1"/>
        <v/>
      </c>
      <c r="L200" s="97" t="str">
        <f ca="1"/>
        <v>1.1</v>
      </c>
      <c r="M200" s="98" t="str">
        <f ca="1"/>
        <v>General hospitals</v>
      </c>
      <c r="N200" s="61" t="str">
        <f ca="1"/>
        <v>1.3.1</v>
      </c>
      <c r="O200" s="61" t="str">
        <f ca="1"/>
        <v>General outpatient curative care</v>
      </c>
      <c r="P200" s="61" t="str">
        <f ca="1"/>
        <v>13</v>
      </c>
      <c r="Q200" s="61" t="str">
        <f ca="1"/>
        <v>General population</v>
      </c>
      <c r="R200" s="61" t="str">
        <f ca="1"/>
        <v>nec</v>
      </c>
      <c r="S200" s="61" t="str">
        <f ca="1"/>
        <v>Other and unspecified age (n.e.c.)</v>
      </c>
      <c r="T200" s="61" t="str">
        <f ca="1"/>
        <v>nec</v>
      </c>
      <c r="U200" s="61" t="str">
        <f ca="1"/>
        <v>Other and unspecified gender (n.e.c.)</v>
      </c>
      <c r="V200" s="61"/>
      <c r="W200" s="132">
        <v>1</v>
      </c>
      <c r="X200" t="b">
        <f t="shared" si="3"/>
        <v>1</v>
      </c>
      <c r="Y200" t="b">
        <v>0</v>
      </c>
    </row>
    <row r="201" spans="1:25" x14ac:dyDescent="0.4">
      <c r="A201" s="2">
        <v>205</v>
      </c>
      <c r="B201" s="2">
        <v>221272619</v>
      </c>
      <c r="C201" s="3" t="s">
        <v>1578</v>
      </c>
      <c r="D201" s="2">
        <v>4</v>
      </c>
      <c r="E201" s="3" t="s">
        <v>1452</v>
      </c>
      <c r="F201" s="2">
        <v>28</v>
      </c>
      <c r="G201" s="3" t="s">
        <v>1576</v>
      </c>
      <c r="H201" s="3" t="s">
        <v>1579</v>
      </c>
      <c r="I201" s="115" t="s">
        <v>1109</v>
      </c>
      <c r="J201" s="115"/>
      <c r="K201" s="121" t="str">
        <f ca="1"/>
        <v/>
      </c>
      <c r="L201" s="97" t="str">
        <f ca="1"/>
        <v>3.4.9.nec</v>
      </c>
      <c r="M201" s="98" t="str">
        <f ca="1"/>
        <v>Other All Other ambulatory centres</v>
      </c>
      <c r="N201" s="61" t="str">
        <f ca="1"/>
        <v>1.3.1</v>
      </c>
      <c r="O201" s="61" t="str">
        <f ca="1"/>
        <v>General outpatient curative care</v>
      </c>
      <c r="P201" s="61" t="str">
        <f ca="1"/>
        <v>13</v>
      </c>
      <c r="Q201" s="61" t="str">
        <f ca="1"/>
        <v>General population</v>
      </c>
      <c r="R201" s="61" t="str">
        <f ca="1"/>
        <v>nec</v>
      </c>
      <c r="S201" s="61" t="str">
        <f ca="1"/>
        <v>Other and unspecified age (n.e.c.)</v>
      </c>
      <c r="T201" s="61" t="str">
        <f ca="1"/>
        <v>nec</v>
      </c>
      <c r="U201" s="61" t="str">
        <f ca="1"/>
        <v>Other and unspecified gender (n.e.c.)</v>
      </c>
      <c r="V201" s="61"/>
      <c r="W201" s="132">
        <v>1</v>
      </c>
      <c r="X201" t="b">
        <f t="shared" si="3"/>
        <v>1</v>
      </c>
      <c r="Y201" t="b">
        <v>0</v>
      </c>
    </row>
    <row r="202" spans="1:25" x14ac:dyDescent="0.4">
      <c r="A202" s="2">
        <v>206</v>
      </c>
      <c r="B202" s="2">
        <v>221275901</v>
      </c>
      <c r="C202" s="3" t="s">
        <v>376</v>
      </c>
      <c r="D202" s="2">
        <v>4</v>
      </c>
      <c r="E202" s="3" t="s">
        <v>1452</v>
      </c>
      <c r="F202" s="2">
        <v>28</v>
      </c>
      <c r="G202" s="3" t="s">
        <v>1576</v>
      </c>
      <c r="H202" s="3" t="s">
        <v>1581</v>
      </c>
      <c r="I202" s="115" t="s">
        <v>1101</v>
      </c>
      <c r="J202" s="115"/>
      <c r="K202" s="121" t="str">
        <f ca="1"/>
        <v/>
      </c>
      <c r="L202" s="97" t="str">
        <f ca="1"/>
        <v>3.4.9.1</v>
      </c>
      <c r="M202" s="98" t="str">
        <f ca="1"/>
        <v>General ambulatories</v>
      </c>
      <c r="N202" s="61" t="str">
        <f ca="1"/>
        <v>1.3.1</v>
      </c>
      <c r="O202" s="61" t="str">
        <f ca="1"/>
        <v>General outpatient curative care</v>
      </c>
      <c r="P202" s="61" t="str">
        <f ca="1"/>
        <v>13</v>
      </c>
      <c r="Q202" s="61" t="str">
        <f ca="1"/>
        <v>General population</v>
      </c>
      <c r="R202" s="61" t="str">
        <f ca="1"/>
        <v>nec</v>
      </c>
      <c r="S202" s="61" t="str">
        <f ca="1"/>
        <v>Other and unspecified age (n.e.c.)</v>
      </c>
      <c r="T202" s="61" t="str">
        <f ca="1"/>
        <v>nec</v>
      </c>
      <c r="U202" s="61" t="str">
        <f ca="1"/>
        <v>Other and unspecified gender (n.e.c.)</v>
      </c>
      <c r="V202" s="61"/>
      <c r="W202" s="132">
        <v>1</v>
      </c>
      <c r="X202" t="b">
        <f t="shared" si="3"/>
        <v>1</v>
      </c>
      <c r="Y202" t="b">
        <v>0</v>
      </c>
    </row>
    <row r="203" spans="1:25" x14ac:dyDescent="0.4">
      <c r="A203" s="2">
        <v>207</v>
      </c>
      <c r="B203" s="2">
        <v>221286855</v>
      </c>
      <c r="C203" s="3" t="s">
        <v>378</v>
      </c>
      <c r="D203" s="2">
        <v>4</v>
      </c>
      <c r="E203" s="3" t="s">
        <v>1452</v>
      </c>
      <c r="F203" s="2">
        <v>27</v>
      </c>
      <c r="G203" s="3" t="s">
        <v>1453</v>
      </c>
      <c r="H203" s="3" t="s">
        <v>1582</v>
      </c>
      <c r="I203" s="115" t="s">
        <v>1041</v>
      </c>
      <c r="J203" s="115"/>
      <c r="K203" s="121" t="str">
        <f ca="1"/>
        <v/>
      </c>
      <c r="L203" s="97" t="str">
        <f ca="1"/>
        <v>3.4.1</v>
      </c>
      <c r="M203" s="98" t="str">
        <f ca="1"/>
        <v>Family planning centres</v>
      </c>
      <c r="N203" s="61" t="str">
        <f ca="1"/>
        <v>1.3.1</v>
      </c>
      <c r="O203" s="61" t="str">
        <f ca="1"/>
        <v>General outpatient curative care</v>
      </c>
      <c r="P203" s="61" t="str">
        <f ca="1"/>
        <v>13</v>
      </c>
      <c r="Q203" s="61" t="str">
        <f ca="1"/>
        <v>General population</v>
      </c>
      <c r="R203" s="61" t="str">
        <f ca="1"/>
        <v>nec</v>
      </c>
      <c r="S203" s="61" t="str">
        <f ca="1"/>
        <v>Other and unspecified age (n.e.c.)</v>
      </c>
      <c r="T203" s="61" t="str">
        <f ca="1"/>
        <v>nec</v>
      </c>
      <c r="U203" s="61" t="str">
        <f ca="1"/>
        <v>Other and unspecified gender (n.e.c.)</v>
      </c>
      <c r="V203" s="61"/>
      <c r="W203" s="132">
        <v>1</v>
      </c>
      <c r="X203" t="b">
        <f t="shared" si="3"/>
        <v>1</v>
      </c>
      <c r="Y203" t="b">
        <v>0</v>
      </c>
    </row>
    <row r="204" spans="1:25" x14ac:dyDescent="0.4">
      <c r="A204" s="2">
        <v>208</v>
      </c>
      <c r="B204" s="122">
        <v>222222222</v>
      </c>
      <c r="C204" s="123" t="s">
        <v>5929</v>
      </c>
      <c r="D204" s="122">
        <v>3</v>
      </c>
      <c r="E204" s="123" t="s">
        <v>1160</v>
      </c>
      <c r="F204" s="122">
        <v>11</v>
      </c>
      <c r="G204" s="123" t="s">
        <v>1183</v>
      </c>
      <c r="H204" s="123" t="s">
        <v>5930</v>
      </c>
      <c r="I204" s="118"/>
      <c r="J204" s="115"/>
      <c r="K204" s="121" t="str">
        <f ca="1"/>
        <v/>
      </c>
      <c r="L204" s="97" t="str">
        <f ca="1"/>
        <v/>
      </c>
      <c r="M204" s="98" t="str">
        <f ca="1"/>
        <v/>
      </c>
      <c r="N204" s="61" t="str">
        <f ca="1"/>
        <v/>
      </c>
      <c r="O204" s="61" t="str">
        <f ca="1"/>
        <v/>
      </c>
      <c r="P204" s="61" t="str">
        <f ca="1"/>
        <v/>
      </c>
      <c r="Q204" s="61" t="str">
        <f ca="1"/>
        <v/>
      </c>
      <c r="R204" s="61" t="str">
        <f ca="1"/>
        <v/>
      </c>
      <c r="S204" s="61" t="str">
        <f ca="1"/>
        <v/>
      </c>
      <c r="T204" s="61" t="str">
        <f ca="1"/>
        <v/>
      </c>
      <c r="U204" s="61" t="str">
        <f ca="1"/>
        <v/>
      </c>
      <c r="V204" s="61"/>
      <c r="W204" s="132">
        <v>1</v>
      </c>
      <c r="X204" t="b">
        <f t="shared" si="3"/>
        <v>0</v>
      </c>
      <c r="Y204" t="b">
        <v>0</v>
      </c>
    </row>
    <row r="205" spans="1:25" x14ac:dyDescent="0.4">
      <c r="A205" s="2">
        <v>209</v>
      </c>
      <c r="B205" s="2">
        <v>223234426</v>
      </c>
      <c r="C205" s="3" t="s">
        <v>1586</v>
      </c>
      <c r="D205" s="2">
        <v>6</v>
      </c>
      <c r="E205" s="3" t="s">
        <v>1587</v>
      </c>
      <c r="F205" s="2">
        <v>74</v>
      </c>
      <c r="G205" s="3" t="s">
        <v>1588</v>
      </c>
      <c r="H205" s="3" t="s">
        <v>1589</v>
      </c>
      <c r="I205" s="115" t="s">
        <v>1101</v>
      </c>
      <c r="J205" s="115"/>
      <c r="K205" s="121" t="str">
        <f ca="1"/>
        <v/>
      </c>
      <c r="L205" s="97" t="str">
        <f ca="1"/>
        <v>3.4.9.1</v>
      </c>
      <c r="M205" s="98" t="str">
        <f ca="1"/>
        <v>General ambulatories</v>
      </c>
      <c r="N205" s="61" t="str">
        <f ca="1"/>
        <v>1.3.1</v>
      </c>
      <c r="O205" s="61" t="str">
        <f ca="1"/>
        <v>General outpatient curative care</v>
      </c>
      <c r="P205" s="61" t="str">
        <f ca="1"/>
        <v>13</v>
      </c>
      <c r="Q205" s="61" t="str">
        <f ca="1"/>
        <v>General population</v>
      </c>
      <c r="R205" s="61" t="str">
        <f ca="1"/>
        <v>nec</v>
      </c>
      <c r="S205" s="61" t="str">
        <f ca="1"/>
        <v>Other and unspecified age (n.e.c.)</v>
      </c>
      <c r="T205" s="61" t="str">
        <f ca="1"/>
        <v>nec</v>
      </c>
      <c r="U205" s="61" t="str">
        <f ca="1"/>
        <v>Other and unspecified gender (n.e.c.)</v>
      </c>
      <c r="V205" s="61"/>
      <c r="W205" s="132">
        <v>1</v>
      </c>
      <c r="X205" t="b">
        <f t="shared" si="3"/>
        <v>1</v>
      </c>
      <c r="Y205" t="b">
        <v>0</v>
      </c>
    </row>
    <row r="206" spans="1:25" x14ac:dyDescent="0.4">
      <c r="A206" s="2">
        <v>210</v>
      </c>
      <c r="B206" s="2">
        <v>224067676</v>
      </c>
      <c r="C206" s="3" t="s">
        <v>1590</v>
      </c>
      <c r="D206" s="2">
        <v>9</v>
      </c>
      <c r="E206" s="3" t="s">
        <v>1591</v>
      </c>
      <c r="F206" s="2">
        <v>60</v>
      </c>
      <c r="G206" s="3" t="s">
        <v>1592</v>
      </c>
      <c r="H206" s="3" t="s">
        <v>1593</v>
      </c>
      <c r="I206" s="115" t="s">
        <v>1101</v>
      </c>
      <c r="J206" s="115"/>
      <c r="K206" s="121" t="str">
        <f ca="1"/>
        <v/>
      </c>
      <c r="L206" s="97" t="str">
        <f ca="1"/>
        <v>3.4.9.1</v>
      </c>
      <c r="M206" s="98" t="str">
        <f ca="1"/>
        <v>General ambulatories</v>
      </c>
      <c r="N206" s="61" t="str">
        <f ca="1"/>
        <v>1.3.1</v>
      </c>
      <c r="O206" s="61" t="str">
        <f ca="1"/>
        <v>General outpatient curative care</v>
      </c>
      <c r="P206" s="61" t="str">
        <f ca="1"/>
        <v>13</v>
      </c>
      <c r="Q206" s="61" t="str">
        <f ca="1"/>
        <v>General population</v>
      </c>
      <c r="R206" s="61" t="str">
        <f ca="1"/>
        <v>nec</v>
      </c>
      <c r="S206" s="61" t="str">
        <f ca="1"/>
        <v>Other and unspecified age (n.e.c.)</v>
      </c>
      <c r="T206" s="61" t="str">
        <f ca="1"/>
        <v>nec</v>
      </c>
      <c r="U206" s="61" t="str">
        <f ca="1"/>
        <v>Other and unspecified gender (n.e.c.)</v>
      </c>
      <c r="V206" s="61"/>
      <c r="W206" s="132">
        <v>1</v>
      </c>
      <c r="X206" t="b">
        <f t="shared" si="3"/>
        <v>1</v>
      </c>
      <c r="Y206" t="b">
        <v>0</v>
      </c>
    </row>
    <row r="207" spans="1:25" x14ac:dyDescent="0.4">
      <c r="A207" s="2">
        <v>211</v>
      </c>
      <c r="B207" s="2">
        <v>224070181</v>
      </c>
      <c r="C207" s="3" t="s">
        <v>384</v>
      </c>
      <c r="D207" s="2">
        <v>9</v>
      </c>
      <c r="E207" s="3" t="s">
        <v>1591</v>
      </c>
      <c r="F207" s="2">
        <v>60</v>
      </c>
      <c r="G207" s="3" t="s">
        <v>1592</v>
      </c>
      <c r="H207" s="3" t="s">
        <v>1594</v>
      </c>
      <c r="I207" s="115" t="s">
        <v>1101</v>
      </c>
      <c r="J207" s="115"/>
      <c r="K207" s="121" t="str">
        <f ca="1"/>
        <v/>
      </c>
      <c r="L207" s="97" t="str">
        <f ca="1"/>
        <v>3.4.9.1</v>
      </c>
      <c r="M207" s="98" t="str">
        <f ca="1"/>
        <v>General ambulatories</v>
      </c>
      <c r="N207" s="61" t="str">
        <f ca="1"/>
        <v>1.3.1</v>
      </c>
      <c r="O207" s="61" t="str">
        <f ca="1"/>
        <v>General outpatient curative care</v>
      </c>
      <c r="P207" s="61" t="str">
        <f ca="1"/>
        <v>13</v>
      </c>
      <c r="Q207" s="61" t="str">
        <f ca="1"/>
        <v>General population</v>
      </c>
      <c r="R207" s="61" t="str">
        <f ca="1"/>
        <v>nec</v>
      </c>
      <c r="S207" s="61" t="str">
        <f ca="1"/>
        <v>Other and unspecified age (n.e.c.)</v>
      </c>
      <c r="T207" s="61" t="str">
        <f ca="1"/>
        <v>nec</v>
      </c>
      <c r="U207" s="61" t="str">
        <f ca="1"/>
        <v>Other and unspecified gender (n.e.c.)</v>
      </c>
      <c r="V207" s="61"/>
      <c r="W207" s="132">
        <v>1</v>
      </c>
      <c r="X207" t="b">
        <f t="shared" si="3"/>
        <v>1</v>
      </c>
      <c r="Y207" t="b">
        <v>0</v>
      </c>
    </row>
    <row r="208" spans="1:25" x14ac:dyDescent="0.4">
      <c r="A208" s="2">
        <v>212</v>
      </c>
      <c r="B208" s="2">
        <v>225365315</v>
      </c>
      <c r="C208" s="3" t="s">
        <v>388</v>
      </c>
      <c r="D208" s="2">
        <v>10</v>
      </c>
      <c r="E208" s="3" t="s">
        <v>1196</v>
      </c>
      <c r="F208" s="2">
        <v>63</v>
      </c>
      <c r="G208" s="3" t="s">
        <v>1595</v>
      </c>
      <c r="H208" s="3" t="s">
        <v>1597</v>
      </c>
      <c r="I208" s="115" t="s">
        <v>1089</v>
      </c>
      <c r="J208" s="115"/>
      <c r="K208" s="121" t="str">
        <f ca="1"/>
        <v/>
      </c>
      <c r="L208" s="97" t="str">
        <f ca="1"/>
        <v>3.4.9.1</v>
      </c>
      <c r="M208" s="98" t="str">
        <f ca="1"/>
        <v>General ambulatories</v>
      </c>
      <c r="N208" s="61" t="str">
        <f ca="1"/>
        <v>1.3.1</v>
      </c>
      <c r="O208" s="61" t="str">
        <f ca="1"/>
        <v>General outpatient curative care</v>
      </c>
      <c r="P208" s="61" t="str">
        <f ca="1"/>
        <v>13</v>
      </c>
      <c r="Q208" s="61" t="str">
        <f ca="1"/>
        <v>General population</v>
      </c>
      <c r="R208" s="61" t="str">
        <f ca="1"/>
        <v>nec</v>
      </c>
      <c r="S208" s="61" t="str">
        <f ca="1"/>
        <v>Other and unspecified age (n.e.c.)</v>
      </c>
      <c r="T208" s="61" t="str">
        <f ca="1"/>
        <v>nec</v>
      </c>
      <c r="U208" s="61" t="str">
        <f ca="1"/>
        <v>Other and unspecified gender (n.e.c.)</v>
      </c>
      <c r="V208" s="61"/>
      <c r="W208" s="132">
        <v>1</v>
      </c>
      <c r="X208" t="b">
        <f t="shared" si="3"/>
        <v>1</v>
      </c>
      <c r="Y208" t="b">
        <v>0</v>
      </c>
    </row>
    <row r="209" spans="1:25" x14ac:dyDescent="0.4">
      <c r="A209" s="2">
        <v>213</v>
      </c>
      <c r="B209" s="2">
        <v>225368330</v>
      </c>
      <c r="C209" s="3" t="s">
        <v>392</v>
      </c>
      <c r="D209" s="2">
        <v>10</v>
      </c>
      <c r="E209" s="3" t="s">
        <v>1196</v>
      </c>
      <c r="F209" s="2">
        <v>63</v>
      </c>
      <c r="G209" s="3" t="s">
        <v>1595</v>
      </c>
      <c r="H209" s="3" t="s">
        <v>1599</v>
      </c>
      <c r="I209" s="115" t="s">
        <v>1054</v>
      </c>
      <c r="J209" s="115"/>
      <c r="K209" s="121" t="str">
        <f ca="1"/>
        <v/>
      </c>
      <c r="L209" s="97" t="str">
        <f ca="1"/>
        <v>1.1</v>
      </c>
      <c r="M209" s="98" t="str">
        <f ca="1"/>
        <v>General hospitals</v>
      </c>
      <c r="N209" s="61" t="str">
        <f ca="1"/>
        <v>1.3.1</v>
      </c>
      <c r="O209" s="61" t="str">
        <f ca="1"/>
        <v>General outpatient curative care</v>
      </c>
      <c r="P209" s="61" t="str">
        <f ca="1"/>
        <v>13</v>
      </c>
      <c r="Q209" s="61" t="str">
        <f ca="1"/>
        <v>General population</v>
      </c>
      <c r="R209" s="61" t="str">
        <f ca="1"/>
        <v>nec</v>
      </c>
      <c r="S209" s="61" t="str">
        <f ca="1"/>
        <v>Other and unspecified age (n.e.c.)</v>
      </c>
      <c r="T209" s="61" t="str">
        <f ca="1"/>
        <v>nec</v>
      </c>
      <c r="U209" s="61" t="str">
        <f ca="1"/>
        <v>Other and unspecified gender (n.e.c.)</v>
      </c>
      <c r="V209" s="61"/>
      <c r="W209" s="132">
        <v>1</v>
      </c>
      <c r="X209" t="b">
        <f t="shared" si="3"/>
        <v>1</v>
      </c>
      <c r="Y209" t="b">
        <v>0</v>
      </c>
    </row>
    <row r="210" spans="1:25" x14ac:dyDescent="0.4">
      <c r="A210" s="2">
        <v>214</v>
      </c>
      <c r="B210" s="2">
        <v>225379658</v>
      </c>
      <c r="C210" s="3" t="s">
        <v>394</v>
      </c>
      <c r="D210" s="2">
        <v>10</v>
      </c>
      <c r="E210" s="3" t="s">
        <v>1196</v>
      </c>
      <c r="F210" s="2">
        <v>63</v>
      </c>
      <c r="G210" s="3" t="s">
        <v>1595</v>
      </c>
      <c r="H210" s="3" t="s">
        <v>1600</v>
      </c>
      <c r="I210" s="115" t="s">
        <v>1101</v>
      </c>
      <c r="J210" s="115"/>
      <c r="K210" s="121" t="str">
        <f ca="1"/>
        <v/>
      </c>
      <c r="L210" s="97" t="str">
        <f ca="1"/>
        <v>3.4.9.1</v>
      </c>
      <c r="M210" s="98" t="str">
        <f ca="1"/>
        <v>General ambulatories</v>
      </c>
      <c r="N210" s="61" t="str">
        <f ca="1"/>
        <v>1.3.1</v>
      </c>
      <c r="O210" s="61" t="str">
        <f ca="1"/>
        <v>General outpatient curative care</v>
      </c>
      <c r="P210" s="61" t="str">
        <f ca="1"/>
        <v>13</v>
      </c>
      <c r="Q210" s="61" t="str">
        <f ca="1"/>
        <v>General population</v>
      </c>
      <c r="R210" s="61" t="str">
        <f ca="1"/>
        <v>nec</v>
      </c>
      <c r="S210" s="61" t="str">
        <f ca="1"/>
        <v>Other and unspecified age (n.e.c.)</v>
      </c>
      <c r="T210" s="61" t="str">
        <f ca="1"/>
        <v>nec</v>
      </c>
      <c r="U210" s="61" t="str">
        <f ca="1"/>
        <v>Other and unspecified gender (n.e.c.)</v>
      </c>
      <c r="V210" s="61"/>
      <c r="W210" s="132">
        <v>1</v>
      </c>
      <c r="X210" t="b">
        <f t="shared" si="3"/>
        <v>1</v>
      </c>
      <c r="Y210" t="b">
        <v>0</v>
      </c>
    </row>
    <row r="211" spans="1:25" x14ac:dyDescent="0.4">
      <c r="A211" s="2">
        <v>215</v>
      </c>
      <c r="B211" s="2">
        <v>226521298</v>
      </c>
      <c r="C211" s="3" t="s">
        <v>398</v>
      </c>
      <c r="D211" s="2">
        <v>3</v>
      </c>
      <c r="E211" s="3" t="s">
        <v>1160</v>
      </c>
      <c r="F211" s="2">
        <v>14</v>
      </c>
      <c r="G211" s="3" t="s">
        <v>1285</v>
      </c>
      <c r="H211" s="3" t="s">
        <v>1602</v>
      </c>
      <c r="I211" s="115" t="s">
        <v>1089</v>
      </c>
      <c r="J211" s="115"/>
      <c r="K211" s="121" t="str">
        <f ca="1"/>
        <v/>
      </c>
      <c r="L211" s="97" t="str">
        <f ca="1"/>
        <v>3.4.9.1</v>
      </c>
      <c r="M211" s="98" t="str">
        <f ca="1"/>
        <v>General ambulatories</v>
      </c>
      <c r="N211" s="61" t="str">
        <f ca="1"/>
        <v>1.3.1</v>
      </c>
      <c r="O211" s="61" t="str">
        <f ca="1"/>
        <v>General outpatient curative care</v>
      </c>
      <c r="P211" s="61" t="str">
        <f ca="1"/>
        <v>13</v>
      </c>
      <c r="Q211" s="61" t="str">
        <f ca="1"/>
        <v>General population</v>
      </c>
      <c r="R211" s="61" t="str">
        <f ca="1"/>
        <v>nec</v>
      </c>
      <c r="S211" s="61" t="str">
        <f ca="1"/>
        <v>Other and unspecified age (n.e.c.)</v>
      </c>
      <c r="T211" s="61" t="str">
        <f ca="1"/>
        <v>nec</v>
      </c>
      <c r="U211" s="61" t="str">
        <f ca="1"/>
        <v>Other and unspecified gender (n.e.c.)</v>
      </c>
      <c r="V211" s="61"/>
      <c r="W211" s="132">
        <v>1</v>
      </c>
      <c r="X211" t="b">
        <f t="shared" si="3"/>
        <v>1</v>
      </c>
      <c r="Y211" t="b">
        <v>0</v>
      </c>
    </row>
    <row r="212" spans="1:25" x14ac:dyDescent="0.4">
      <c r="A212" s="2">
        <v>216</v>
      </c>
      <c r="B212" s="2">
        <v>227718841</v>
      </c>
      <c r="C212" s="3" t="s">
        <v>1609</v>
      </c>
      <c r="D212" s="2">
        <v>5</v>
      </c>
      <c r="E212" s="3" t="s">
        <v>1367</v>
      </c>
      <c r="F212" s="2">
        <v>33</v>
      </c>
      <c r="G212" s="3" t="s">
        <v>1607</v>
      </c>
      <c r="H212" s="3" t="s">
        <v>1610</v>
      </c>
      <c r="I212" s="115" t="s">
        <v>1101</v>
      </c>
      <c r="J212" s="115"/>
      <c r="K212" s="121" t="str">
        <f ca="1"/>
        <v/>
      </c>
      <c r="L212" s="97" t="str">
        <f ca="1"/>
        <v>3.4.9.1</v>
      </c>
      <c r="M212" s="98" t="str">
        <f ca="1"/>
        <v>General ambulatories</v>
      </c>
      <c r="N212" s="61" t="str">
        <f ca="1"/>
        <v>1.3.1</v>
      </c>
      <c r="O212" s="61" t="str">
        <f ca="1"/>
        <v>General outpatient curative care</v>
      </c>
      <c r="P212" s="61" t="str">
        <f ca="1"/>
        <v>13</v>
      </c>
      <c r="Q212" s="61" t="str">
        <f ca="1"/>
        <v>General population</v>
      </c>
      <c r="R212" s="61" t="str">
        <f ca="1"/>
        <v>nec</v>
      </c>
      <c r="S212" s="61" t="str">
        <f ca="1"/>
        <v>Other and unspecified age (n.e.c.)</v>
      </c>
      <c r="T212" s="61" t="str">
        <f ca="1"/>
        <v>nec</v>
      </c>
      <c r="U212" s="61" t="str">
        <f ca="1"/>
        <v>Other and unspecified gender (n.e.c.)</v>
      </c>
      <c r="V212" s="61"/>
      <c r="W212" s="132">
        <v>1</v>
      </c>
      <c r="X212" t="b">
        <f t="shared" si="3"/>
        <v>1</v>
      </c>
      <c r="Y212" t="b">
        <v>0</v>
      </c>
    </row>
    <row r="213" spans="1:25" x14ac:dyDescent="0.4">
      <c r="A213" s="2">
        <v>217</v>
      </c>
      <c r="B213" s="2">
        <v>227721383</v>
      </c>
      <c r="C213" s="3" t="s">
        <v>1611</v>
      </c>
      <c r="D213" s="2">
        <v>11</v>
      </c>
      <c r="E213" s="3" t="s">
        <v>1372</v>
      </c>
      <c r="F213" s="2">
        <v>70</v>
      </c>
      <c r="G213" s="3" t="s">
        <v>1459</v>
      </c>
      <c r="H213" s="3" t="s">
        <v>1611</v>
      </c>
      <c r="I213" s="115" t="s">
        <v>1089</v>
      </c>
      <c r="J213" s="115"/>
      <c r="K213" s="121" t="str">
        <f ca="1"/>
        <v/>
      </c>
      <c r="L213" s="97" t="str">
        <f ca="1"/>
        <v>3.4.9.1</v>
      </c>
      <c r="M213" s="98" t="str">
        <f ca="1"/>
        <v>General ambulatories</v>
      </c>
      <c r="N213" s="61" t="str">
        <f ca="1"/>
        <v>1.3.1</v>
      </c>
      <c r="O213" s="61" t="str">
        <f ca="1"/>
        <v>General outpatient curative care</v>
      </c>
      <c r="P213" s="61" t="str">
        <f ca="1"/>
        <v>13</v>
      </c>
      <c r="Q213" s="61" t="str">
        <f ca="1"/>
        <v>General population</v>
      </c>
      <c r="R213" s="61" t="str">
        <f ca="1"/>
        <v>nec</v>
      </c>
      <c r="S213" s="61" t="str">
        <f ca="1"/>
        <v>Other and unspecified age (n.e.c.)</v>
      </c>
      <c r="T213" s="61" t="str">
        <f ca="1"/>
        <v>nec</v>
      </c>
      <c r="U213" s="61" t="str">
        <f ca="1"/>
        <v>Other and unspecified gender (n.e.c.)</v>
      </c>
      <c r="V213" s="61"/>
      <c r="W213" s="132">
        <v>1</v>
      </c>
      <c r="X213" t="b">
        <f t="shared" si="3"/>
        <v>1</v>
      </c>
      <c r="Y213" t="b">
        <v>0</v>
      </c>
    </row>
    <row r="214" spans="1:25" x14ac:dyDescent="0.4">
      <c r="A214" s="2">
        <v>218</v>
      </c>
      <c r="B214" s="2">
        <v>227725487</v>
      </c>
      <c r="C214" s="3" t="s">
        <v>1612</v>
      </c>
      <c r="D214" s="2">
        <v>5</v>
      </c>
      <c r="E214" s="3" t="s">
        <v>1367</v>
      </c>
      <c r="F214" s="2">
        <v>33</v>
      </c>
      <c r="G214" s="3" t="s">
        <v>1607</v>
      </c>
      <c r="H214" s="3" t="s">
        <v>1613</v>
      </c>
      <c r="I214" s="115" t="s">
        <v>1101</v>
      </c>
      <c r="J214" s="115"/>
      <c r="K214" s="121" t="str">
        <f ca="1"/>
        <v/>
      </c>
      <c r="L214" s="97" t="str">
        <f ca="1"/>
        <v>3.4.9.1</v>
      </c>
      <c r="M214" s="98" t="str">
        <f ca="1"/>
        <v>General ambulatories</v>
      </c>
      <c r="N214" s="61" t="str">
        <f ca="1"/>
        <v>1.3.1</v>
      </c>
      <c r="O214" s="61" t="str">
        <f ca="1"/>
        <v>General outpatient curative care</v>
      </c>
      <c r="P214" s="61" t="str">
        <f ca="1"/>
        <v>13</v>
      </c>
      <c r="Q214" s="61" t="str">
        <f ca="1"/>
        <v>General population</v>
      </c>
      <c r="R214" s="61" t="str">
        <f ca="1"/>
        <v>nec</v>
      </c>
      <c r="S214" s="61" t="str">
        <f ca="1"/>
        <v>Other and unspecified age (n.e.c.)</v>
      </c>
      <c r="T214" s="61" t="str">
        <f ca="1"/>
        <v>nec</v>
      </c>
      <c r="U214" s="61" t="str">
        <f ca="1"/>
        <v>Other and unspecified gender (n.e.c.)</v>
      </c>
      <c r="V214" s="61"/>
      <c r="W214" s="132">
        <v>1</v>
      </c>
      <c r="X214" t="b">
        <f t="shared" si="3"/>
        <v>1</v>
      </c>
      <c r="Y214" t="b">
        <v>0</v>
      </c>
    </row>
    <row r="215" spans="1:25" x14ac:dyDescent="0.4">
      <c r="A215" s="2">
        <v>219</v>
      </c>
      <c r="B215" s="2">
        <v>230031881</v>
      </c>
      <c r="C215" s="3" t="s">
        <v>410</v>
      </c>
      <c r="D215" s="2">
        <v>4</v>
      </c>
      <c r="E215" s="3" t="s">
        <v>1452</v>
      </c>
      <c r="F215" s="2">
        <v>22</v>
      </c>
      <c r="G215" s="3" t="s">
        <v>1615</v>
      </c>
      <c r="H215" s="3" t="s">
        <v>1616</v>
      </c>
      <c r="I215" s="118" t="s">
        <v>1111</v>
      </c>
      <c r="J215" s="115"/>
      <c r="K215" s="121" t="str">
        <f ca="1"/>
        <v/>
      </c>
      <c r="L215" s="97" t="str">
        <f ca="1"/>
        <v>8.9</v>
      </c>
      <c r="M215" s="98" t="str">
        <f ca="1"/>
        <v>Other industries n.e.c.</v>
      </c>
      <c r="N215" s="61" t="str">
        <f ca="1"/>
        <v>1.3.1</v>
      </c>
      <c r="O215" s="61" t="str">
        <f ca="1"/>
        <v>General outpatient curative care</v>
      </c>
      <c r="P215" s="61" t="str">
        <f ca="1"/>
        <v>13</v>
      </c>
      <c r="Q215" s="61" t="str">
        <f ca="1"/>
        <v>General population</v>
      </c>
      <c r="R215" s="61" t="str">
        <f ca="1"/>
        <v>nec</v>
      </c>
      <c r="S215" s="61" t="str">
        <f ca="1"/>
        <v>Other and unspecified age (n.e.c.)</v>
      </c>
      <c r="T215" s="61" t="str">
        <f ca="1"/>
        <v>nec</v>
      </c>
      <c r="U215" s="61" t="str">
        <f ca="1"/>
        <v>Other and unspecified gender (n.e.c.)</v>
      </c>
      <c r="V215" s="61"/>
      <c r="W215" s="132">
        <v>1</v>
      </c>
      <c r="X215" t="b">
        <f t="shared" si="3"/>
        <v>1</v>
      </c>
      <c r="Y215" t="b">
        <v>0</v>
      </c>
    </row>
    <row r="216" spans="1:25" x14ac:dyDescent="0.4">
      <c r="A216" s="2">
        <v>220</v>
      </c>
      <c r="B216" s="2">
        <v>230070099</v>
      </c>
      <c r="C216" s="3" t="s">
        <v>412</v>
      </c>
      <c r="D216" s="2">
        <v>4</v>
      </c>
      <c r="E216" s="3" t="s">
        <v>1452</v>
      </c>
      <c r="F216" s="2">
        <v>22</v>
      </c>
      <c r="G216" s="3" t="s">
        <v>1615</v>
      </c>
      <c r="H216" s="3" t="s">
        <v>1617</v>
      </c>
      <c r="I216" s="115" t="s">
        <v>1054</v>
      </c>
      <c r="J216" s="115"/>
      <c r="K216" s="121" t="str">
        <f ca="1"/>
        <v/>
      </c>
      <c r="L216" s="97" t="str">
        <f ca="1"/>
        <v>1.1</v>
      </c>
      <c r="M216" s="98" t="str">
        <f ca="1"/>
        <v>General hospitals</v>
      </c>
      <c r="N216" s="61" t="str">
        <f ca="1"/>
        <v>1.3.1</v>
      </c>
      <c r="O216" s="61" t="str">
        <f ca="1"/>
        <v>General outpatient curative care</v>
      </c>
      <c r="P216" s="61" t="str">
        <f ca="1"/>
        <v>13</v>
      </c>
      <c r="Q216" s="61" t="str">
        <f ca="1"/>
        <v>General population</v>
      </c>
      <c r="R216" s="61" t="str">
        <f ca="1"/>
        <v>nec</v>
      </c>
      <c r="S216" s="61" t="str">
        <f ca="1"/>
        <v>Other and unspecified age (n.e.c.)</v>
      </c>
      <c r="T216" s="61" t="str">
        <f ca="1"/>
        <v>nec</v>
      </c>
      <c r="U216" s="61" t="str">
        <f ca="1"/>
        <v>Other and unspecified gender (n.e.c.)</v>
      </c>
      <c r="V216" s="61"/>
      <c r="W216" s="132">
        <v>1</v>
      </c>
      <c r="X216" t="b">
        <f t="shared" si="3"/>
        <v>1</v>
      </c>
      <c r="Y216" t="b">
        <v>0</v>
      </c>
    </row>
    <row r="217" spans="1:25" x14ac:dyDescent="0.4">
      <c r="A217" s="2">
        <v>221</v>
      </c>
      <c r="B217" s="2">
        <v>230085127</v>
      </c>
      <c r="C217" s="3" t="s">
        <v>1618</v>
      </c>
      <c r="D217" s="2">
        <v>4</v>
      </c>
      <c r="E217" s="3" t="s">
        <v>1452</v>
      </c>
      <c r="F217" s="2">
        <v>22</v>
      </c>
      <c r="G217" s="3" t="s">
        <v>1615</v>
      </c>
      <c r="H217" s="3" t="s">
        <v>1619</v>
      </c>
      <c r="I217" s="115" t="s">
        <v>1101</v>
      </c>
      <c r="J217" s="115"/>
      <c r="K217" s="121" t="str">
        <f ca="1"/>
        <v/>
      </c>
      <c r="L217" s="97" t="str">
        <f ca="1"/>
        <v>3.4.9.1</v>
      </c>
      <c r="M217" s="98" t="str">
        <f ca="1"/>
        <v>General ambulatories</v>
      </c>
      <c r="N217" s="61" t="str">
        <f ca="1"/>
        <v>1.3.1</v>
      </c>
      <c r="O217" s="61" t="str">
        <f ca="1"/>
        <v>General outpatient curative care</v>
      </c>
      <c r="P217" s="61" t="str">
        <f ca="1"/>
        <v>13</v>
      </c>
      <c r="Q217" s="61" t="str">
        <f ca="1"/>
        <v>General population</v>
      </c>
      <c r="R217" s="61" t="str">
        <f ca="1"/>
        <v>nec</v>
      </c>
      <c r="S217" s="61" t="str">
        <f ca="1"/>
        <v>Other and unspecified age (n.e.c.)</v>
      </c>
      <c r="T217" s="61" t="str">
        <f ca="1"/>
        <v>nec</v>
      </c>
      <c r="U217" s="61" t="str">
        <f ca="1"/>
        <v>Other and unspecified gender (n.e.c.)</v>
      </c>
      <c r="V217" s="61"/>
      <c r="W217" s="132">
        <v>1</v>
      </c>
      <c r="X217" t="b">
        <f t="shared" si="3"/>
        <v>1</v>
      </c>
      <c r="Y217" t="b">
        <v>0</v>
      </c>
    </row>
    <row r="218" spans="1:25" x14ac:dyDescent="0.4">
      <c r="A218" s="2">
        <v>222</v>
      </c>
      <c r="B218" s="2">
        <v>230805117</v>
      </c>
      <c r="C218" s="3" t="s">
        <v>414</v>
      </c>
      <c r="D218" s="2">
        <v>10</v>
      </c>
      <c r="E218" s="3" t="s">
        <v>1196</v>
      </c>
      <c r="F218" s="2">
        <v>66</v>
      </c>
      <c r="G218" s="3" t="s">
        <v>1620</v>
      </c>
      <c r="H218" s="3" t="s">
        <v>1621</v>
      </c>
      <c r="I218" s="115" t="s">
        <v>1101</v>
      </c>
      <c r="J218" s="115"/>
      <c r="K218" s="121" t="str">
        <f ca="1"/>
        <v/>
      </c>
      <c r="L218" s="97" t="str">
        <f ca="1"/>
        <v>3.4.9.1</v>
      </c>
      <c r="M218" s="98" t="str">
        <f ca="1"/>
        <v>General ambulatories</v>
      </c>
      <c r="N218" s="61" t="str">
        <f ca="1"/>
        <v>1.3.1</v>
      </c>
      <c r="O218" s="61" t="str">
        <f ca="1"/>
        <v>General outpatient curative care</v>
      </c>
      <c r="P218" s="61" t="str">
        <f ca="1"/>
        <v>13</v>
      </c>
      <c r="Q218" s="61" t="str">
        <f ca="1"/>
        <v>General population</v>
      </c>
      <c r="R218" s="61" t="str">
        <f ca="1"/>
        <v>nec</v>
      </c>
      <c r="S218" s="61" t="str">
        <f ca="1"/>
        <v>Other and unspecified age (n.e.c.)</v>
      </c>
      <c r="T218" s="61" t="str">
        <f ca="1"/>
        <v>nec</v>
      </c>
      <c r="U218" s="61" t="str">
        <f ca="1"/>
        <v>Other and unspecified gender (n.e.c.)</v>
      </c>
      <c r="V218" s="61"/>
      <c r="W218" s="132">
        <v>1</v>
      </c>
      <c r="X218" t="b">
        <f t="shared" si="3"/>
        <v>1</v>
      </c>
      <c r="Y218" t="b">
        <v>0</v>
      </c>
    </row>
    <row r="219" spans="1:25" x14ac:dyDescent="0.4">
      <c r="A219" s="2">
        <v>223</v>
      </c>
      <c r="B219" s="2">
        <v>231165752</v>
      </c>
      <c r="C219" s="3" t="s">
        <v>1622</v>
      </c>
      <c r="D219" s="2">
        <v>5</v>
      </c>
      <c r="E219" s="3" t="s">
        <v>1367</v>
      </c>
      <c r="F219" s="2">
        <v>35</v>
      </c>
      <c r="G219" s="3" t="s">
        <v>1456</v>
      </c>
      <c r="H219" s="3" t="s">
        <v>1623</v>
      </c>
      <c r="I219" s="115" t="s">
        <v>1101</v>
      </c>
      <c r="J219" s="115"/>
      <c r="K219" s="121" t="str">
        <f ca="1"/>
        <v/>
      </c>
      <c r="L219" s="97" t="str">
        <f ca="1"/>
        <v>3.4.9.1</v>
      </c>
      <c r="M219" s="98" t="str">
        <f ca="1"/>
        <v>General ambulatories</v>
      </c>
      <c r="N219" s="61" t="str">
        <f ca="1"/>
        <v>1.3.1</v>
      </c>
      <c r="O219" s="61" t="str">
        <f ca="1"/>
        <v>General outpatient curative care</v>
      </c>
      <c r="P219" s="61" t="str">
        <f ca="1"/>
        <v>13</v>
      </c>
      <c r="Q219" s="61" t="str">
        <f ca="1"/>
        <v>General population</v>
      </c>
      <c r="R219" s="61" t="str">
        <f ca="1"/>
        <v>nec</v>
      </c>
      <c r="S219" s="61" t="str">
        <f ca="1"/>
        <v>Other and unspecified age (n.e.c.)</v>
      </c>
      <c r="T219" s="61" t="str">
        <f ca="1"/>
        <v>nec</v>
      </c>
      <c r="U219" s="61" t="str">
        <f ca="1"/>
        <v>Other and unspecified gender (n.e.c.)</v>
      </c>
      <c r="V219" s="61"/>
      <c r="W219" s="132">
        <v>1</v>
      </c>
      <c r="X219" t="b">
        <f t="shared" si="3"/>
        <v>1</v>
      </c>
      <c r="Y219" t="b">
        <v>0</v>
      </c>
    </row>
    <row r="220" spans="1:25" x14ac:dyDescent="0.4">
      <c r="A220" s="2">
        <v>224</v>
      </c>
      <c r="B220" s="2">
        <v>231169507</v>
      </c>
      <c r="C220" s="3" t="s">
        <v>416</v>
      </c>
      <c r="D220" s="2">
        <v>5</v>
      </c>
      <c r="E220" s="3" t="s">
        <v>1367</v>
      </c>
      <c r="F220" s="2">
        <v>35</v>
      </c>
      <c r="G220" s="3" t="s">
        <v>1456</v>
      </c>
      <c r="H220" s="3" t="s">
        <v>1624</v>
      </c>
      <c r="I220" s="115" t="s">
        <v>1054</v>
      </c>
      <c r="J220" s="115"/>
      <c r="K220" s="121" t="str">
        <f ca="1"/>
        <v/>
      </c>
      <c r="L220" s="97" t="str">
        <f ca="1"/>
        <v>1.1</v>
      </c>
      <c r="M220" s="98" t="str">
        <f ca="1"/>
        <v>General hospitals</v>
      </c>
      <c r="N220" s="61" t="str">
        <f ca="1"/>
        <v>1.3.1</v>
      </c>
      <c r="O220" s="61" t="str">
        <f ca="1"/>
        <v>General outpatient curative care</v>
      </c>
      <c r="P220" s="61" t="str">
        <f ca="1"/>
        <v>13</v>
      </c>
      <c r="Q220" s="61" t="str">
        <f ca="1"/>
        <v>General population</v>
      </c>
      <c r="R220" s="61" t="str">
        <f ca="1"/>
        <v>nec</v>
      </c>
      <c r="S220" s="61" t="str">
        <f ca="1"/>
        <v>Other and unspecified age (n.e.c.)</v>
      </c>
      <c r="T220" s="61" t="str">
        <f ca="1"/>
        <v>nec</v>
      </c>
      <c r="U220" s="61" t="str">
        <f ca="1"/>
        <v>Other and unspecified gender (n.e.c.)</v>
      </c>
      <c r="V220" s="61"/>
      <c r="W220" s="132">
        <v>1</v>
      </c>
      <c r="X220" t="b">
        <f t="shared" si="3"/>
        <v>1</v>
      </c>
      <c r="Y220" t="b">
        <v>0</v>
      </c>
    </row>
    <row r="221" spans="1:25" x14ac:dyDescent="0.4">
      <c r="A221" s="2">
        <v>225</v>
      </c>
      <c r="B221" s="2">
        <v>231169810</v>
      </c>
      <c r="C221" s="3" t="s">
        <v>418</v>
      </c>
      <c r="D221" s="2">
        <v>5</v>
      </c>
      <c r="E221" s="3" t="s">
        <v>1367</v>
      </c>
      <c r="F221" s="2">
        <v>35</v>
      </c>
      <c r="G221" s="3" t="s">
        <v>1456</v>
      </c>
      <c r="H221" s="3" t="s">
        <v>1625</v>
      </c>
      <c r="I221" s="115" t="s">
        <v>1054</v>
      </c>
      <c r="J221" s="115"/>
      <c r="K221" s="121" t="str">
        <f ca="1"/>
        <v/>
      </c>
      <c r="L221" s="97" t="str">
        <f ca="1"/>
        <v>1.1</v>
      </c>
      <c r="M221" s="98" t="str">
        <f ca="1"/>
        <v>General hospitals</v>
      </c>
      <c r="N221" s="61" t="str">
        <f ca="1"/>
        <v>1.3.1</v>
      </c>
      <c r="O221" s="61" t="str">
        <f ca="1"/>
        <v>General outpatient curative care</v>
      </c>
      <c r="P221" s="61" t="str">
        <f ca="1"/>
        <v>13</v>
      </c>
      <c r="Q221" s="61" t="str">
        <f ca="1"/>
        <v>General population</v>
      </c>
      <c r="R221" s="61" t="str">
        <f ca="1"/>
        <v>nec</v>
      </c>
      <c r="S221" s="61" t="str">
        <f ca="1"/>
        <v>Other and unspecified age (n.e.c.)</v>
      </c>
      <c r="T221" s="61" t="str">
        <f ca="1"/>
        <v>nec</v>
      </c>
      <c r="U221" s="61" t="str">
        <f ca="1"/>
        <v>Other and unspecified gender (n.e.c.)</v>
      </c>
      <c r="V221" s="61"/>
      <c r="W221" s="132">
        <v>1</v>
      </c>
      <c r="X221" t="b">
        <f t="shared" si="3"/>
        <v>1</v>
      </c>
      <c r="Y221" t="b">
        <v>0</v>
      </c>
    </row>
    <row r="222" spans="1:25" x14ac:dyDescent="0.4">
      <c r="A222" s="2">
        <v>226</v>
      </c>
      <c r="B222" s="2">
        <v>231169874</v>
      </c>
      <c r="C222" s="3" t="s">
        <v>420</v>
      </c>
      <c r="D222" s="2">
        <v>5</v>
      </c>
      <c r="E222" s="3" t="s">
        <v>1367</v>
      </c>
      <c r="F222" s="2">
        <v>35</v>
      </c>
      <c r="G222" s="3" t="s">
        <v>1456</v>
      </c>
      <c r="H222" s="3" t="s">
        <v>1626</v>
      </c>
      <c r="I222" s="118" t="s">
        <v>1118</v>
      </c>
      <c r="J222" s="115"/>
      <c r="K222" s="121" t="str">
        <f ca="1"/>
        <v/>
      </c>
      <c r="L222" s="97" t="str">
        <f ca="1"/>
        <v>1.3.1</v>
      </c>
      <c r="M222" s="98" t="str">
        <f ca="1"/>
        <v>Maternal House</v>
      </c>
      <c r="N222" s="61" t="str">
        <f ca="1"/>
        <v>1.3.1</v>
      </c>
      <c r="O222" s="61" t="str">
        <f ca="1"/>
        <v>General outpatient curative care</v>
      </c>
      <c r="P222" s="61" t="str">
        <f ca="1"/>
        <v>13</v>
      </c>
      <c r="Q222" s="61" t="str">
        <f ca="1"/>
        <v>General population</v>
      </c>
      <c r="R222" s="61" t="str">
        <f ca="1"/>
        <v>nec</v>
      </c>
      <c r="S222" s="61" t="str">
        <f ca="1"/>
        <v>Other and unspecified age (n.e.c.)</v>
      </c>
      <c r="T222" s="61" t="str">
        <f ca="1"/>
        <v>nec</v>
      </c>
      <c r="U222" s="61" t="str">
        <f ca="1"/>
        <v>Other and unspecified gender (n.e.c.)</v>
      </c>
      <c r="V222" s="61"/>
      <c r="W222" s="132">
        <v>1</v>
      </c>
      <c r="X222" t="b">
        <f t="shared" si="3"/>
        <v>1</v>
      </c>
      <c r="Y222" t="b">
        <v>0</v>
      </c>
    </row>
    <row r="223" spans="1:25" x14ac:dyDescent="0.4">
      <c r="A223" s="2">
        <v>227</v>
      </c>
      <c r="B223" s="2">
        <v>231171148</v>
      </c>
      <c r="C223" s="3" t="s">
        <v>1627</v>
      </c>
      <c r="D223" s="2">
        <v>5</v>
      </c>
      <c r="E223" s="3" t="s">
        <v>1367</v>
      </c>
      <c r="F223" s="2">
        <v>35</v>
      </c>
      <c r="G223" s="3" t="s">
        <v>1456</v>
      </c>
      <c r="H223" s="3" t="s">
        <v>1628</v>
      </c>
      <c r="I223" s="115" t="s">
        <v>1106</v>
      </c>
      <c r="J223" s="115"/>
      <c r="K223" s="121" t="str">
        <f ca="1"/>
        <v/>
      </c>
      <c r="L223" s="97" t="str">
        <f ca="1"/>
        <v>3.4.2</v>
      </c>
      <c r="M223" s="98" t="str">
        <f ca="1"/>
        <v>Ambulatory mental health and substance abuse centres</v>
      </c>
      <c r="N223" s="61" t="str">
        <f ca="1"/>
        <v>1.3.1</v>
      </c>
      <c r="O223" s="61" t="str">
        <f ca="1"/>
        <v>General outpatient curative care</v>
      </c>
      <c r="P223" s="61" t="str">
        <f ca="1"/>
        <v>13</v>
      </c>
      <c r="Q223" s="61" t="str">
        <f ca="1"/>
        <v>General population</v>
      </c>
      <c r="R223" s="61" t="str">
        <f ca="1"/>
        <v>nec</v>
      </c>
      <c r="S223" s="61" t="str">
        <f ca="1"/>
        <v>Other and unspecified age (n.e.c.)</v>
      </c>
      <c r="T223" s="61" t="str">
        <f ca="1"/>
        <v>nec</v>
      </c>
      <c r="U223" s="61" t="str">
        <f ca="1"/>
        <v>Other and unspecified gender (n.e.c.)</v>
      </c>
      <c r="V223" s="61"/>
      <c r="W223" s="132">
        <v>1</v>
      </c>
      <c r="X223" t="b">
        <f t="shared" si="3"/>
        <v>1</v>
      </c>
      <c r="Y223" t="b">
        <v>0</v>
      </c>
    </row>
    <row r="224" spans="1:25" x14ac:dyDescent="0.4">
      <c r="A224" s="2">
        <v>228</v>
      </c>
      <c r="B224" s="2">
        <v>231171157</v>
      </c>
      <c r="C224" s="3" t="s">
        <v>1629</v>
      </c>
      <c r="D224" s="2">
        <v>5</v>
      </c>
      <c r="E224" s="3" t="s">
        <v>1367</v>
      </c>
      <c r="F224" s="2">
        <v>35</v>
      </c>
      <c r="G224" s="3" t="s">
        <v>1456</v>
      </c>
      <c r="H224" s="3" t="s">
        <v>1630</v>
      </c>
      <c r="I224" s="115" t="s">
        <v>1106</v>
      </c>
      <c r="J224" s="115"/>
      <c r="K224" s="121" t="str">
        <f ca="1"/>
        <v/>
      </c>
      <c r="L224" s="97" t="str">
        <f ca="1"/>
        <v>3.4.2</v>
      </c>
      <c r="M224" s="98" t="str">
        <f ca="1"/>
        <v>Ambulatory mental health and substance abuse centres</v>
      </c>
      <c r="N224" s="61" t="str">
        <f ca="1"/>
        <v>1.3.1</v>
      </c>
      <c r="O224" s="61" t="str">
        <f ca="1"/>
        <v>General outpatient curative care</v>
      </c>
      <c r="P224" s="61" t="str">
        <f ca="1"/>
        <v>13</v>
      </c>
      <c r="Q224" s="61" t="str">
        <f ca="1"/>
        <v>General population</v>
      </c>
      <c r="R224" s="61" t="str">
        <f ca="1"/>
        <v>nec</v>
      </c>
      <c r="S224" s="61" t="str">
        <f ca="1"/>
        <v>Other and unspecified age (n.e.c.)</v>
      </c>
      <c r="T224" s="61" t="str">
        <f ca="1"/>
        <v>nec</v>
      </c>
      <c r="U224" s="61" t="str">
        <f ca="1"/>
        <v>Other and unspecified gender (n.e.c.)</v>
      </c>
      <c r="V224" s="61"/>
      <c r="W224" s="132">
        <v>1</v>
      </c>
      <c r="X224" t="b">
        <f t="shared" si="3"/>
        <v>1</v>
      </c>
      <c r="Y224" t="b">
        <v>0</v>
      </c>
    </row>
    <row r="225" spans="1:25" x14ac:dyDescent="0.4">
      <c r="A225" s="2">
        <v>229</v>
      </c>
      <c r="B225" s="2">
        <v>231184232</v>
      </c>
      <c r="C225" s="3" t="s">
        <v>422</v>
      </c>
      <c r="D225" s="2">
        <v>5</v>
      </c>
      <c r="E225" s="3" t="s">
        <v>1367</v>
      </c>
      <c r="F225" s="2">
        <v>35</v>
      </c>
      <c r="G225" s="3" t="s">
        <v>1456</v>
      </c>
      <c r="H225" s="3" t="s">
        <v>1631</v>
      </c>
      <c r="I225" s="115" t="s">
        <v>1099</v>
      </c>
      <c r="J225" s="115"/>
      <c r="K225" s="121" t="str">
        <f ca="1"/>
        <v/>
      </c>
      <c r="L225" s="97" t="str">
        <f ca="1"/>
        <v>3.4.9.1</v>
      </c>
      <c r="M225" s="98" t="str">
        <f ca="1"/>
        <v>General ambulatories</v>
      </c>
      <c r="N225" s="61" t="str">
        <f ca="1"/>
        <v>1.3.1</v>
      </c>
      <c r="O225" s="61" t="str">
        <f ca="1"/>
        <v>General outpatient curative care</v>
      </c>
      <c r="P225" s="61" t="str">
        <f ca="1"/>
        <v>13</v>
      </c>
      <c r="Q225" s="61" t="str">
        <f ca="1"/>
        <v>General population</v>
      </c>
      <c r="R225" s="61" t="str">
        <f ca="1"/>
        <v>nec</v>
      </c>
      <c r="S225" s="61" t="str">
        <f ca="1"/>
        <v>Other and unspecified age (n.e.c.)</v>
      </c>
      <c r="T225" s="61" t="str">
        <f ca="1"/>
        <v>nec</v>
      </c>
      <c r="U225" s="61" t="str">
        <f ca="1"/>
        <v>Other and unspecified gender (n.e.c.)</v>
      </c>
      <c r="V225" s="61"/>
      <c r="W225" s="132">
        <v>1</v>
      </c>
      <c r="X225" t="b">
        <f t="shared" si="3"/>
        <v>1</v>
      </c>
      <c r="Y225" t="b">
        <v>0</v>
      </c>
    </row>
    <row r="226" spans="1:25" x14ac:dyDescent="0.4">
      <c r="A226" s="2">
        <v>230</v>
      </c>
      <c r="B226" s="2">
        <v>231247987</v>
      </c>
      <c r="C226" s="3" t="s">
        <v>1632</v>
      </c>
      <c r="D226" s="2">
        <v>5</v>
      </c>
      <c r="E226" s="3" t="s">
        <v>1367</v>
      </c>
      <c r="F226" s="2">
        <v>35</v>
      </c>
      <c r="G226" s="3" t="s">
        <v>1456</v>
      </c>
      <c r="H226" s="3" t="s">
        <v>1633</v>
      </c>
      <c r="I226" s="115" t="s">
        <v>1101</v>
      </c>
      <c r="J226" s="115"/>
      <c r="K226" s="121" t="str">
        <f ca="1"/>
        <v/>
      </c>
      <c r="L226" s="97" t="str">
        <f ca="1"/>
        <v>3.4.9.1</v>
      </c>
      <c r="M226" s="98" t="str">
        <f ca="1"/>
        <v>General ambulatories</v>
      </c>
      <c r="N226" s="61" t="str">
        <f ca="1"/>
        <v>1.3.1</v>
      </c>
      <c r="O226" s="61" t="str">
        <f ca="1"/>
        <v>General outpatient curative care</v>
      </c>
      <c r="P226" s="61" t="str">
        <f ca="1"/>
        <v>13</v>
      </c>
      <c r="Q226" s="61" t="str">
        <f ca="1"/>
        <v>General population</v>
      </c>
      <c r="R226" s="61" t="str">
        <f ca="1"/>
        <v>nec</v>
      </c>
      <c r="S226" s="61" t="str">
        <f ca="1"/>
        <v>Other and unspecified age (n.e.c.)</v>
      </c>
      <c r="T226" s="61" t="str">
        <f ca="1"/>
        <v>nec</v>
      </c>
      <c r="U226" s="61" t="str">
        <f ca="1"/>
        <v>Other and unspecified gender (n.e.c.)</v>
      </c>
      <c r="V226" s="61"/>
      <c r="W226" s="132">
        <v>1</v>
      </c>
      <c r="X226" t="b">
        <f t="shared" si="3"/>
        <v>1</v>
      </c>
      <c r="Y226" t="b">
        <v>0</v>
      </c>
    </row>
    <row r="227" spans="1:25" x14ac:dyDescent="0.4">
      <c r="A227" s="2">
        <v>231</v>
      </c>
      <c r="B227" s="2">
        <v>231248450</v>
      </c>
      <c r="C227" s="3" t="s">
        <v>1634</v>
      </c>
      <c r="D227" s="2">
        <v>5</v>
      </c>
      <c r="E227" s="3" t="s">
        <v>1367</v>
      </c>
      <c r="F227" s="2">
        <v>35</v>
      </c>
      <c r="G227" s="3" t="s">
        <v>1456</v>
      </c>
      <c r="H227" s="3" t="s">
        <v>1635</v>
      </c>
      <c r="I227" s="115" t="s">
        <v>1101</v>
      </c>
      <c r="J227" s="115"/>
      <c r="K227" s="121" t="str">
        <f ca="1"/>
        <v/>
      </c>
      <c r="L227" s="97" t="str">
        <f ca="1"/>
        <v>3.4.9.1</v>
      </c>
      <c r="M227" s="98" t="str">
        <f ca="1"/>
        <v>General ambulatories</v>
      </c>
      <c r="N227" s="61" t="str">
        <f ca="1"/>
        <v>1.3.1</v>
      </c>
      <c r="O227" s="61" t="str">
        <f ca="1"/>
        <v>General outpatient curative care</v>
      </c>
      <c r="P227" s="61" t="str">
        <f ca="1"/>
        <v>13</v>
      </c>
      <c r="Q227" s="61" t="str">
        <f ca="1"/>
        <v>General population</v>
      </c>
      <c r="R227" s="61" t="str">
        <f ca="1"/>
        <v>nec</v>
      </c>
      <c r="S227" s="61" t="str">
        <f ca="1"/>
        <v>Other and unspecified age (n.e.c.)</v>
      </c>
      <c r="T227" s="61" t="str">
        <f ca="1"/>
        <v>nec</v>
      </c>
      <c r="U227" s="61" t="str">
        <f ca="1"/>
        <v>Other and unspecified gender (n.e.c.)</v>
      </c>
      <c r="V227" s="61"/>
      <c r="W227" s="132">
        <v>1</v>
      </c>
      <c r="X227" t="b">
        <f t="shared" si="3"/>
        <v>1</v>
      </c>
      <c r="Y227" t="b">
        <v>0</v>
      </c>
    </row>
    <row r="228" spans="1:25" x14ac:dyDescent="0.4">
      <c r="A228" s="2">
        <v>232</v>
      </c>
      <c r="B228" s="2">
        <v>233104609</v>
      </c>
      <c r="C228" s="3" t="s">
        <v>424</v>
      </c>
      <c r="D228" s="2">
        <v>5</v>
      </c>
      <c r="E228" s="3" t="s">
        <v>1367</v>
      </c>
      <c r="F228" s="2">
        <v>36</v>
      </c>
      <c r="G228" s="3" t="s">
        <v>1636</v>
      </c>
      <c r="H228" s="3" t="s">
        <v>1637</v>
      </c>
      <c r="I228" s="115" t="s">
        <v>1050</v>
      </c>
      <c r="J228" s="115"/>
      <c r="K228" s="121" t="str">
        <f ca="1"/>
        <v/>
      </c>
      <c r="L228" s="97" t="str">
        <f ca="1"/>
        <v>1.3.nec</v>
      </c>
      <c r="M228" s="98" t="str">
        <f ca="1"/>
        <v>Other Specialised hospitals (Other than mental health hospitals)</v>
      </c>
      <c r="N228" s="61" t="str">
        <f ca="1"/>
        <v>1.3.1</v>
      </c>
      <c r="O228" s="61" t="str">
        <f ca="1"/>
        <v>General outpatient curative care</v>
      </c>
      <c r="P228" s="61" t="str">
        <f ca="1"/>
        <v>13</v>
      </c>
      <c r="Q228" s="61" t="str">
        <f ca="1"/>
        <v>General population</v>
      </c>
      <c r="R228" s="61" t="str">
        <f ca="1"/>
        <v>nec</v>
      </c>
      <c r="S228" s="61" t="str">
        <f ca="1"/>
        <v>Other and unspecified age (n.e.c.)</v>
      </c>
      <c r="T228" s="61" t="str">
        <f ca="1"/>
        <v>nec</v>
      </c>
      <c r="U228" s="61" t="str">
        <f ca="1"/>
        <v>Other and unspecified gender (n.e.c.)</v>
      </c>
      <c r="V228" s="61"/>
      <c r="W228" s="132">
        <v>1</v>
      </c>
      <c r="X228" t="b">
        <f t="shared" si="3"/>
        <v>1</v>
      </c>
      <c r="Y228" t="b">
        <v>0</v>
      </c>
    </row>
    <row r="229" spans="1:25" x14ac:dyDescent="0.4">
      <c r="A229" s="2">
        <v>233</v>
      </c>
      <c r="B229" s="2">
        <v>233642662</v>
      </c>
      <c r="C229" s="3" t="s">
        <v>1638</v>
      </c>
      <c r="D229" s="2">
        <v>2</v>
      </c>
      <c r="E229" s="3" t="s">
        <v>1639</v>
      </c>
      <c r="F229" s="2">
        <v>7</v>
      </c>
      <c r="G229" s="3" t="s">
        <v>1640</v>
      </c>
      <c r="H229" s="3" t="s">
        <v>1641</v>
      </c>
      <c r="I229" s="115" t="s">
        <v>1106</v>
      </c>
      <c r="J229" s="115"/>
      <c r="K229" s="121" t="str">
        <f ca="1"/>
        <v/>
      </c>
      <c r="L229" s="97" t="str">
        <f ca="1"/>
        <v>3.4.2</v>
      </c>
      <c r="M229" s="98" t="str">
        <f ca="1"/>
        <v>Ambulatory mental health and substance abuse centres</v>
      </c>
      <c r="N229" s="61" t="str">
        <f ca="1"/>
        <v>1.3.1</v>
      </c>
      <c r="O229" s="61" t="str">
        <f ca="1"/>
        <v>General outpatient curative care</v>
      </c>
      <c r="P229" s="61" t="str">
        <f ca="1"/>
        <v>13</v>
      </c>
      <c r="Q229" s="61" t="str">
        <f ca="1"/>
        <v>General population</v>
      </c>
      <c r="R229" s="61" t="str">
        <f ca="1"/>
        <v>nec</v>
      </c>
      <c r="S229" s="61" t="str">
        <f ca="1"/>
        <v>Other and unspecified age (n.e.c.)</v>
      </c>
      <c r="T229" s="61" t="str">
        <f ca="1"/>
        <v>nec</v>
      </c>
      <c r="U229" s="61" t="str">
        <f ca="1"/>
        <v>Other and unspecified gender (n.e.c.)</v>
      </c>
      <c r="V229" s="61"/>
      <c r="W229" s="132">
        <v>1</v>
      </c>
      <c r="X229" t="b">
        <f t="shared" si="3"/>
        <v>1</v>
      </c>
      <c r="Y229" t="b">
        <v>0</v>
      </c>
    </row>
    <row r="230" spans="1:25" x14ac:dyDescent="0.4">
      <c r="A230" s="2">
        <v>234</v>
      </c>
      <c r="B230" s="2">
        <v>233644848</v>
      </c>
      <c r="C230" s="3" t="s">
        <v>426</v>
      </c>
      <c r="D230" s="2">
        <v>2</v>
      </c>
      <c r="E230" s="3" t="s">
        <v>1639</v>
      </c>
      <c r="F230" s="2">
        <v>7</v>
      </c>
      <c r="G230" s="3" t="s">
        <v>1640</v>
      </c>
      <c r="H230" s="3" t="s">
        <v>1642</v>
      </c>
      <c r="I230" s="115" t="s">
        <v>1109</v>
      </c>
      <c r="J230" s="115"/>
      <c r="K230" s="121" t="str">
        <f ca="1"/>
        <v/>
      </c>
      <c r="L230" s="97" t="str">
        <f ca="1"/>
        <v>3.4.9.nec</v>
      </c>
      <c r="M230" s="98" t="str">
        <f ca="1"/>
        <v>Other All Other ambulatory centres</v>
      </c>
      <c r="N230" s="61" t="str">
        <f ca="1"/>
        <v>1.3.1</v>
      </c>
      <c r="O230" s="61" t="str">
        <f ca="1"/>
        <v>General outpatient curative care</v>
      </c>
      <c r="P230" s="61" t="str">
        <f ca="1"/>
        <v>13</v>
      </c>
      <c r="Q230" s="61" t="str">
        <f ca="1"/>
        <v>General population</v>
      </c>
      <c r="R230" s="61" t="str">
        <f ca="1"/>
        <v>nec</v>
      </c>
      <c r="S230" s="61" t="str">
        <f ca="1"/>
        <v>Other and unspecified age (n.e.c.)</v>
      </c>
      <c r="T230" s="61" t="str">
        <f ca="1"/>
        <v>nec</v>
      </c>
      <c r="U230" s="61" t="str">
        <f ca="1"/>
        <v>Other and unspecified gender (n.e.c.)</v>
      </c>
      <c r="V230" s="61"/>
      <c r="W230" s="132">
        <v>1</v>
      </c>
      <c r="X230" t="b">
        <f t="shared" si="3"/>
        <v>1</v>
      </c>
      <c r="Y230" t="b">
        <v>0</v>
      </c>
    </row>
    <row r="231" spans="1:25" x14ac:dyDescent="0.4">
      <c r="A231" s="2">
        <v>235</v>
      </c>
      <c r="B231" s="2">
        <v>234178378</v>
      </c>
      <c r="C231" s="3" t="s">
        <v>428</v>
      </c>
      <c r="D231" s="2">
        <v>10</v>
      </c>
      <c r="E231" s="3" t="s">
        <v>1196</v>
      </c>
      <c r="F231" s="2">
        <v>67</v>
      </c>
      <c r="G231" s="3" t="s">
        <v>1197</v>
      </c>
      <c r="H231" s="3" t="s">
        <v>1643</v>
      </c>
      <c r="I231" s="115" t="s">
        <v>1101</v>
      </c>
      <c r="J231" s="115"/>
      <c r="K231" s="121" t="str">
        <f ca="1"/>
        <v/>
      </c>
      <c r="L231" s="97" t="str">
        <f ca="1"/>
        <v>3.4.9.1</v>
      </c>
      <c r="M231" s="98" t="str">
        <f ca="1"/>
        <v>General ambulatories</v>
      </c>
      <c r="N231" s="61" t="str">
        <f ca="1"/>
        <v>1.3.1</v>
      </c>
      <c r="O231" s="61" t="str">
        <f ca="1"/>
        <v>General outpatient curative care</v>
      </c>
      <c r="P231" s="61" t="str">
        <f ca="1"/>
        <v>13</v>
      </c>
      <c r="Q231" s="61" t="str">
        <f ca="1"/>
        <v>General population</v>
      </c>
      <c r="R231" s="61" t="str">
        <f ca="1"/>
        <v>nec</v>
      </c>
      <c r="S231" s="61" t="str">
        <f ca="1"/>
        <v>Other and unspecified age (n.e.c.)</v>
      </c>
      <c r="T231" s="61" t="str">
        <f ca="1"/>
        <v>nec</v>
      </c>
      <c r="U231" s="61" t="str">
        <f ca="1"/>
        <v>Other and unspecified gender (n.e.c.)</v>
      </c>
      <c r="V231" s="61"/>
      <c r="W231" s="132">
        <v>1</v>
      </c>
      <c r="X231" t="b">
        <f t="shared" si="3"/>
        <v>1</v>
      </c>
      <c r="Y231" t="b">
        <v>0</v>
      </c>
    </row>
    <row r="232" spans="1:25" x14ac:dyDescent="0.4">
      <c r="A232" s="2">
        <v>236</v>
      </c>
      <c r="B232" s="2">
        <v>236035465</v>
      </c>
      <c r="C232" s="3" t="s">
        <v>432</v>
      </c>
      <c r="D232" s="2">
        <v>6</v>
      </c>
      <c r="E232" s="3" t="s">
        <v>1587</v>
      </c>
      <c r="F232" s="2">
        <v>42</v>
      </c>
      <c r="G232" s="3" t="s">
        <v>1646</v>
      </c>
      <c r="H232" s="3" t="s">
        <v>1647</v>
      </c>
      <c r="I232" s="115" t="s">
        <v>1101</v>
      </c>
      <c r="J232" s="115"/>
      <c r="K232" s="121" t="str">
        <f ca="1"/>
        <v/>
      </c>
      <c r="L232" s="97" t="str">
        <f ca="1"/>
        <v>3.4.9.1</v>
      </c>
      <c r="M232" s="98" t="str">
        <f ca="1"/>
        <v>General ambulatories</v>
      </c>
      <c r="N232" s="61" t="str">
        <f ca="1"/>
        <v>1.3.1</v>
      </c>
      <c r="O232" s="61" t="str">
        <f ca="1"/>
        <v>General outpatient curative care</v>
      </c>
      <c r="P232" s="61" t="str">
        <f ca="1"/>
        <v>13</v>
      </c>
      <c r="Q232" s="61" t="str">
        <f ca="1"/>
        <v>General population</v>
      </c>
      <c r="R232" s="61" t="str">
        <f ca="1"/>
        <v>nec</v>
      </c>
      <c r="S232" s="61" t="str">
        <f ca="1"/>
        <v>Other and unspecified age (n.e.c.)</v>
      </c>
      <c r="T232" s="61" t="str">
        <f ca="1"/>
        <v>nec</v>
      </c>
      <c r="U232" s="61" t="str">
        <f ca="1"/>
        <v>Other and unspecified gender (n.e.c.)</v>
      </c>
      <c r="V232" s="61"/>
      <c r="W232" s="132">
        <v>1</v>
      </c>
      <c r="X232" t="b">
        <f t="shared" si="3"/>
        <v>1</v>
      </c>
      <c r="Y232" t="b">
        <v>0</v>
      </c>
    </row>
    <row r="233" spans="1:25" x14ac:dyDescent="0.4">
      <c r="A233" s="2">
        <v>242</v>
      </c>
      <c r="B233" s="2">
        <v>236035517</v>
      </c>
      <c r="C233" s="3" t="s">
        <v>437</v>
      </c>
      <c r="D233" s="2">
        <v>5</v>
      </c>
      <c r="E233" s="3" t="s">
        <v>1367</v>
      </c>
      <c r="F233" s="2">
        <v>34</v>
      </c>
      <c r="G233" s="3" t="s">
        <v>1663</v>
      </c>
      <c r="H233" s="3" t="s">
        <v>1665</v>
      </c>
      <c r="I233" s="115" t="s">
        <v>1054</v>
      </c>
      <c r="J233" s="115"/>
      <c r="K233" s="121" t="str">
        <f ca="1"/>
        <v/>
      </c>
      <c r="L233" s="97" t="str">
        <f ca="1"/>
        <v>1.1</v>
      </c>
      <c r="M233" s="98" t="str">
        <f ca="1"/>
        <v>General hospitals</v>
      </c>
      <c r="N233" s="61" t="str">
        <f ca="1"/>
        <v>1.3.1</v>
      </c>
      <c r="O233" s="61" t="str">
        <f ca="1"/>
        <v>General outpatient curative care</v>
      </c>
      <c r="P233" s="61" t="str">
        <f ca="1"/>
        <v>13</v>
      </c>
      <c r="Q233" s="61" t="str">
        <f ca="1"/>
        <v>General population</v>
      </c>
      <c r="R233" s="61" t="str">
        <f ca="1"/>
        <v>nec</v>
      </c>
      <c r="S233" s="61" t="str">
        <f ca="1"/>
        <v>Other and unspecified age (n.e.c.)</v>
      </c>
      <c r="T233" s="61" t="str">
        <f ca="1"/>
        <v>nec</v>
      </c>
      <c r="U233" s="61" t="str">
        <f ca="1"/>
        <v>Other and unspecified gender (n.e.c.)</v>
      </c>
      <c r="V233" s="61"/>
      <c r="W233" s="132">
        <v>13</v>
      </c>
      <c r="X233" t="b">
        <f t="shared" si="3"/>
        <v>1</v>
      </c>
      <c r="Y233" t="b">
        <v>0</v>
      </c>
    </row>
    <row r="234" spans="1:25" x14ac:dyDescent="0.4">
      <c r="A234" s="2">
        <v>238</v>
      </c>
      <c r="B234" s="2">
        <v>236035517</v>
      </c>
      <c r="C234" s="3" t="s">
        <v>437</v>
      </c>
      <c r="D234" s="2">
        <v>2</v>
      </c>
      <c r="E234" s="3" t="s">
        <v>1639</v>
      </c>
      <c r="F234" s="2">
        <v>7</v>
      </c>
      <c r="G234" s="3" t="s">
        <v>1640</v>
      </c>
      <c r="H234" s="3" t="s">
        <v>1660</v>
      </c>
      <c r="I234" s="115" t="s">
        <v>1054</v>
      </c>
      <c r="J234" s="115"/>
      <c r="K234" s="121" t="str">
        <f ca="1"/>
        <v/>
      </c>
      <c r="L234" s="97" t="str">
        <f ca="1"/>
        <v>1.1</v>
      </c>
      <c r="M234" s="98" t="str">
        <f ca="1"/>
        <v>General hospitals</v>
      </c>
      <c r="N234" s="61" t="str">
        <f ca="1"/>
        <v>1.3.1</v>
      </c>
      <c r="O234" s="61" t="str">
        <f ca="1"/>
        <v>General outpatient curative care</v>
      </c>
      <c r="P234" s="61" t="str">
        <f ca="1"/>
        <v>13</v>
      </c>
      <c r="Q234" s="61" t="str">
        <f ca="1"/>
        <v>General population</v>
      </c>
      <c r="R234" s="61" t="str">
        <f ca="1"/>
        <v>nec</v>
      </c>
      <c r="S234" s="61" t="str">
        <f ca="1"/>
        <v>Other and unspecified age (n.e.c.)</v>
      </c>
      <c r="T234" s="61" t="str">
        <f ca="1"/>
        <v>nec</v>
      </c>
      <c r="U234" s="61" t="str">
        <f ca="1"/>
        <v>Other and unspecified gender (n.e.c.)</v>
      </c>
      <c r="V234" s="61"/>
      <c r="W234" s="132">
        <v>13</v>
      </c>
      <c r="X234" t="b">
        <f t="shared" si="3"/>
        <v>1</v>
      </c>
      <c r="Y234" t="b">
        <v>0</v>
      </c>
    </row>
    <row r="235" spans="1:25" x14ac:dyDescent="0.4">
      <c r="A235" s="2">
        <v>240</v>
      </c>
      <c r="B235" s="2">
        <v>236035517</v>
      </c>
      <c r="C235" s="3" t="s">
        <v>437</v>
      </c>
      <c r="D235" s="2">
        <v>7</v>
      </c>
      <c r="E235" s="3" t="s">
        <v>1652</v>
      </c>
      <c r="F235" s="2">
        <v>46</v>
      </c>
      <c r="G235" s="3" t="s">
        <v>1671</v>
      </c>
      <c r="H235" s="3" t="s">
        <v>1672</v>
      </c>
      <c r="I235" s="115" t="s">
        <v>1054</v>
      </c>
      <c r="J235" s="115"/>
      <c r="K235" s="121" t="str">
        <f ca="1"/>
        <v/>
      </c>
      <c r="L235" s="97" t="str">
        <f ca="1"/>
        <v>1.1</v>
      </c>
      <c r="M235" s="98" t="str">
        <f ca="1"/>
        <v>General hospitals</v>
      </c>
      <c r="N235" s="61" t="str">
        <f ca="1"/>
        <v>1.3.1</v>
      </c>
      <c r="O235" s="61" t="str">
        <f ca="1"/>
        <v>General outpatient curative care</v>
      </c>
      <c r="P235" s="61" t="str">
        <f ca="1"/>
        <v>13</v>
      </c>
      <c r="Q235" s="61" t="str">
        <f ca="1"/>
        <v>General population</v>
      </c>
      <c r="R235" s="61" t="str">
        <f ca="1"/>
        <v>nec</v>
      </c>
      <c r="S235" s="61" t="str">
        <f ca="1"/>
        <v>Other and unspecified age (n.e.c.)</v>
      </c>
      <c r="T235" s="61" t="str">
        <f ca="1"/>
        <v>nec</v>
      </c>
      <c r="U235" s="61" t="str">
        <f ca="1"/>
        <v>Other and unspecified gender (n.e.c.)</v>
      </c>
      <c r="V235" s="61"/>
      <c r="W235" s="132">
        <v>13</v>
      </c>
      <c r="X235" t="b">
        <f t="shared" si="3"/>
        <v>1</v>
      </c>
      <c r="Y235" t="b">
        <v>0</v>
      </c>
    </row>
    <row r="236" spans="1:25" x14ac:dyDescent="0.4">
      <c r="A236" s="2">
        <v>244</v>
      </c>
      <c r="B236" s="2">
        <v>236035517</v>
      </c>
      <c r="C236" s="3" t="s">
        <v>437</v>
      </c>
      <c r="D236" s="2">
        <v>6</v>
      </c>
      <c r="E236" s="3" t="s">
        <v>1587</v>
      </c>
      <c r="F236" s="2">
        <v>43</v>
      </c>
      <c r="G236" s="3" t="s">
        <v>1650</v>
      </c>
      <c r="H236" s="3" t="s">
        <v>1668</v>
      </c>
      <c r="I236" s="115" t="s">
        <v>1054</v>
      </c>
      <c r="J236" s="115"/>
      <c r="K236" s="121" t="str">
        <f ca="1"/>
        <v/>
      </c>
      <c r="L236" s="97" t="str">
        <f ca="1"/>
        <v>1.1</v>
      </c>
      <c r="M236" s="98" t="str">
        <f ca="1"/>
        <v>General hospitals</v>
      </c>
      <c r="N236" s="61" t="str">
        <f ca="1"/>
        <v>1.3.1</v>
      </c>
      <c r="O236" s="61" t="str">
        <f ca="1"/>
        <v>General outpatient curative care</v>
      </c>
      <c r="P236" s="61" t="str">
        <f ca="1"/>
        <v>13</v>
      </c>
      <c r="Q236" s="61" t="str">
        <f ca="1"/>
        <v>General population</v>
      </c>
      <c r="R236" s="61" t="str">
        <f ca="1"/>
        <v>nec</v>
      </c>
      <c r="S236" s="61" t="str">
        <f ca="1"/>
        <v>Other and unspecified age (n.e.c.)</v>
      </c>
      <c r="T236" s="61" t="str">
        <f ca="1"/>
        <v>nec</v>
      </c>
      <c r="U236" s="61" t="str">
        <f ca="1"/>
        <v>Other and unspecified gender (n.e.c.)</v>
      </c>
      <c r="V236" s="61"/>
      <c r="W236" s="132">
        <v>13</v>
      </c>
      <c r="X236" t="b">
        <f t="shared" si="3"/>
        <v>1</v>
      </c>
      <c r="Y236" t="b">
        <v>0</v>
      </c>
    </row>
    <row r="237" spans="1:25" x14ac:dyDescent="0.4">
      <c r="A237" s="2">
        <v>246</v>
      </c>
      <c r="B237" s="2">
        <v>236035517</v>
      </c>
      <c r="C237" s="3" t="s">
        <v>437</v>
      </c>
      <c r="D237" s="2">
        <v>5</v>
      </c>
      <c r="E237" s="3" t="s">
        <v>1367</v>
      </c>
      <c r="F237" s="2">
        <v>34</v>
      </c>
      <c r="G237" s="3" t="s">
        <v>1663</v>
      </c>
      <c r="H237" s="3" t="s">
        <v>1664</v>
      </c>
      <c r="I237" s="115" t="s">
        <v>1054</v>
      </c>
      <c r="J237" s="115"/>
      <c r="K237" s="121" t="str">
        <f ca="1"/>
        <v/>
      </c>
      <c r="L237" s="97" t="str">
        <f ca="1"/>
        <v>1.1</v>
      </c>
      <c r="M237" s="98" t="str">
        <f ca="1"/>
        <v>General hospitals</v>
      </c>
      <c r="N237" s="61" t="str">
        <f ca="1"/>
        <v>1.3.1</v>
      </c>
      <c r="O237" s="61" t="str">
        <f ca="1"/>
        <v>General outpatient curative care</v>
      </c>
      <c r="P237" s="61" t="str">
        <f ca="1"/>
        <v>13</v>
      </c>
      <c r="Q237" s="61" t="str">
        <f ca="1"/>
        <v>General population</v>
      </c>
      <c r="R237" s="61" t="str">
        <f ca="1"/>
        <v>nec</v>
      </c>
      <c r="S237" s="61" t="str">
        <f ca="1"/>
        <v>Other and unspecified age (n.e.c.)</v>
      </c>
      <c r="T237" s="61" t="str">
        <f ca="1"/>
        <v>nec</v>
      </c>
      <c r="U237" s="61" t="str">
        <f ca="1"/>
        <v>Other and unspecified gender (n.e.c.)</v>
      </c>
      <c r="V237" s="61"/>
      <c r="W237" s="132">
        <v>13</v>
      </c>
      <c r="X237" t="b">
        <f t="shared" si="3"/>
        <v>1</v>
      </c>
      <c r="Y237" t="b">
        <v>0</v>
      </c>
    </row>
    <row r="238" spans="1:25" x14ac:dyDescent="0.4">
      <c r="A238" s="2">
        <v>239</v>
      </c>
      <c r="B238" s="2">
        <v>236035517</v>
      </c>
      <c r="C238" s="3" t="s">
        <v>437</v>
      </c>
      <c r="D238" s="2">
        <v>10</v>
      </c>
      <c r="E238" s="3" t="s">
        <v>1196</v>
      </c>
      <c r="F238" s="2">
        <v>69</v>
      </c>
      <c r="G238" s="3" t="s">
        <v>1675</v>
      </c>
      <c r="H238" s="3" t="s">
        <v>1676</v>
      </c>
      <c r="I238" s="115" t="s">
        <v>1054</v>
      </c>
      <c r="J238" s="115"/>
      <c r="K238" s="121" t="str">
        <f ca="1"/>
        <v/>
      </c>
      <c r="L238" s="97" t="str">
        <f ca="1"/>
        <v>1.1</v>
      </c>
      <c r="M238" s="98" t="str">
        <f ca="1"/>
        <v>General hospitals</v>
      </c>
      <c r="N238" s="61" t="str">
        <f ca="1"/>
        <v>1.3.1</v>
      </c>
      <c r="O238" s="61" t="str">
        <f ca="1"/>
        <v>General outpatient curative care</v>
      </c>
      <c r="P238" s="61" t="str">
        <f ca="1"/>
        <v>13</v>
      </c>
      <c r="Q238" s="61" t="str">
        <f ca="1"/>
        <v>General population</v>
      </c>
      <c r="R238" s="61" t="str">
        <f ca="1"/>
        <v>nec</v>
      </c>
      <c r="S238" s="61" t="str">
        <f ca="1"/>
        <v>Other and unspecified age (n.e.c.)</v>
      </c>
      <c r="T238" s="61" t="str">
        <f ca="1"/>
        <v>nec</v>
      </c>
      <c r="U238" s="61" t="str">
        <f ca="1"/>
        <v>Other and unspecified gender (n.e.c.)</v>
      </c>
      <c r="V238" s="61"/>
      <c r="W238" s="132">
        <v>13</v>
      </c>
      <c r="X238" t="b">
        <f t="shared" si="3"/>
        <v>1</v>
      </c>
      <c r="Y238" t="b">
        <v>0</v>
      </c>
    </row>
    <row r="239" spans="1:25" x14ac:dyDescent="0.4">
      <c r="A239" s="2">
        <v>245</v>
      </c>
      <c r="B239" s="2">
        <v>236035517</v>
      </c>
      <c r="C239" s="3" t="s">
        <v>437</v>
      </c>
      <c r="D239" s="2">
        <v>7</v>
      </c>
      <c r="E239" s="3" t="s">
        <v>1652</v>
      </c>
      <c r="F239" s="2">
        <v>47</v>
      </c>
      <c r="G239" s="3" t="s">
        <v>1673</v>
      </c>
      <c r="H239" s="3" t="s">
        <v>1674</v>
      </c>
      <c r="I239" s="115" t="s">
        <v>1054</v>
      </c>
      <c r="J239" s="115"/>
      <c r="K239" s="121" t="str">
        <f ca="1"/>
        <v/>
      </c>
      <c r="L239" s="97" t="str">
        <f ca="1"/>
        <v>1.1</v>
      </c>
      <c r="M239" s="98" t="str">
        <f ca="1"/>
        <v>General hospitals</v>
      </c>
      <c r="N239" s="61" t="str">
        <f ca="1"/>
        <v>1.3.1</v>
      </c>
      <c r="O239" s="61" t="str">
        <f ca="1"/>
        <v>General outpatient curative care</v>
      </c>
      <c r="P239" s="61" t="str">
        <f ca="1"/>
        <v>13</v>
      </c>
      <c r="Q239" s="61" t="str">
        <f ca="1"/>
        <v>General population</v>
      </c>
      <c r="R239" s="61" t="str">
        <f ca="1"/>
        <v>nec</v>
      </c>
      <c r="S239" s="61" t="str">
        <f ca="1"/>
        <v>Other and unspecified age (n.e.c.)</v>
      </c>
      <c r="T239" s="61" t="str">
        <f ca="1"/>
        <v>nec</v>
      </c>
      <c r="U239" s="61" t="str">
        <f ca="1"/>
        <v>Other and unspecified gender (n.e.c.)</v>
      </c>
      <c r="V239" s="61"/>
      <c r="W239" s="132">
        <v>13</v>
      </c>
      <c r="X239" t="b">
        <f t="shared" si="3"/>
        <v>1</v>
      </c>
      <c r="Y239" t="b">
        <v>0</v>
      </c>
    </row>
    <row r="240" spans="1:25" x14ac:dyDescent="0.4">
      <c r="A240" s="2">
        <v>248</v>
      </c>
      <c r="B240" s="2">
        <v>236035517</v>
      </c>
      <c r="C240" s="3" t="s">
        <v>434</v>
      </c>
      <c r="D240" s="2">
        <v>7</v>
      </c>
      <c r="E240" s="3" t="s">
        <v>1652</v>
      </c>
      <c r="F240" s="2">
        <v>44</v>
      </c>
      <c r="G240" s="3" t="s">
        <v>1653</v>
      </c>
      <c r="H240" s="3" t="s">
        <v>1654</v>
      </c>
      <c r="I240" s="115" t="s">
        <v>1054</v>
      </c>
      <c r="J240" s="115"/>
      <c r="K240" s="121" t="str">
        <f ca="1"/>
        <v/>
      </c>
      <c r="L240" s="97" t="str">
        <f ca="1"/>
        <v>1.1</v>
      </c>
      <c r="M240" s="98" t="str">
        <f ca="1"/>
        <v>General hospitals</v>
      </c>
      <c r="N240" s="61" t="str">
        <f ca="1"/>
        <v>1.3.1</v>
      </c>
      <c r="O240" s="61" t="str">
        <f ca="1"/>
        <v>General outpatient curative care</v>
      </c>
      <c r="P240" s="61" t="str">
        <f ca="1"/>
        <v>13</v>
      </c>
      <c r="Q240" s="61" t="str">
        <f ca="1"/>
        <v>General population</v>
      </c>
      <c r="R240" s="61" t="str">
        <f ca="1"/>
        <v>nec</v>
      </c>
      <c r="S240" s="61" t="str">
        <f ca="1"/>
        <v>Other and unspecified age (n.e.c.)</v>
      </c>
      <c r="T240" s="61" t="str">
        <f ca="1"/>
        <v>nec</v>
      </c>
      <c r="U240" s="61" t="str">
        <f ca="1"/>
        <v>Other and unspecified gender (n.e.c.)</v>
      </c>
      <c r="V240" s="61"/>
      <c r="W240" s="132">
        <v>13</v>
      </c>
      <c r="X240" t="b">
        <f t="shared" si="3"/>
        <v>1</v>
      </c>
      <c r="Y240" t="b">
        <v>0</v>
      </c>
    </row>
    <row r="241" spans="1:25" x14ac:dyDescent="0.4">
      <c r="A241" s="2">
        <v>249</v>
      </c>
      <c r="B241" s="2">
        <v>236035517</v>
      </c>
      <c r="C241" s="3" t="s">
        <v>436</v>
      </c>
      <c r="D241" s="2">
        <v>10</v>
      </c>
      <c r="E241" s="3" t="s">
        <v>1196</v>
      </c>
      <c r="F241" s="2">
        <v>66</v>
      </c>
      <c r="G241" s="3" t="s">
        <v>1620</v>
      </c>
      <c r="H241" s="3" t="s">
        <v>1659</v>
      </c>
      <c r="I241" s="115" t="s">
        <v>1054</v>
      </c>
      <c r="J241" s="115"/>
      <c r="K241" s="121" t="str">
        <f ca="1"/>
        <v/>
      </c>
      <c r="L241" s="97" t="str">
        <f ca="1"/>
        <v>1.1</v>
      </c>
      <c r="M241" s="98" t="str">
        <f ca="1"/>
        <v>General hospitals</v>
      </c>
      <c r="N241" s="61" t="str">
        <f ca="1"/>
        <v>1.3.1</v>
      </c>
      <c r="O241" s="61" t="str">
        <f ca="1"/>
        <v>General outpatient curative care</v>
      </c>
      <c r="P241" s="61" t="str">
        <f ca="1"/>
        <v>13</v>
      </c>
      <c r="Q241" s="61" t="str">
        <f ca="1"/>
        <v>General population</v>
      </c>
      <c r="R241" s="61" t="str">
        <f ca="1"/>
        <v>nec</v>
      </c>
      <c r="S241" s="61" t="str">
        <f ca="1"/>
        <v>Other and unspecified age (n.e.c.)</v>
      </c>
      <c r="T241" s="61" t="str">
        <f ca="1"/>
        <v>nec</v>
      </c>
      <c r="U241" s="61" t="str">
        <f ca="1"/>
        <v>Other and unspecified gender (n.e.c.)</v>
      </c>
      <c r="V241" s="61"/>
      <c r="W241" s="132">
        <v>13</v>
      </c>
      <c r="X241" t="b">
        <f t="shared" si="3"/>
        <v>1</v>
      </c>
      <c r="Y241" t="b">
        <v>0</v>
      </c>
    </row>
    <row r="242" spans="1:25" x14ac:dyDescent="0.4">
      <c r="A242" s="2">
        <v>247</v>
      </c>
      <c r="B242" s="2">
        <v>236035517</v>
      </c>
      <c r="C242" s="3" t="s">
        <v>434</v>
      </c>
      <c r="D242" s="2">
        <v>9</v>
      </c>
      <c r="E242" s="3" t="s">
        <v>1591</v>
      </c>
      <c r="F242" s="2">
        <v>61</v>
      </c>
      <c r="G242" s="3" t="s">
        <v>1655</v>
      </c>
      <c r="H242" s="3" t="s">
        <v>1656</v>
      </c>
      <c r="I242" s="115" t="s">
        <v>1054</v>
      </c>
      <c r="J242" s="115"/>
      <c r="K242" s="121" t="str">
        <f ca="1"/>
        <v/>
      </c>
      <c r="L242" s="97" t="str">
        <f ca="1"/>
        <v>1.1</v>
      </c>
      <c r="M242" s="98" t="str">
        <f ca="1"/>
        <v>General hospitals</v>
      </c>
      <c r="N242" s="61" t="str">
        <f ca="1"/>
        <v>1.3.1</v>
      </c>
      <c r="O242" s="61" t="str">
        <f ca="1"/>
        <v>General outpatient curative care</v>
      </c>
      <c r="P242" s="61" t="str">
        <f ca="1"/>
        <v>13</v>
      </c>
      <c r="Q242" s="61" t="str">
        <f ca="1"/>
        <v>General population</v>
      </c>
      <c r="R242" s="61" t="str">
        <f ca="1"/>
        <v>nec</v>
      </c>
      <c r="S242" s="61" t="str">
        <f ca="1"/>
        <v>Other and unspecified age (n.e.c.)</v>
      </c>
      <c r="T242" s="61" t="str">
        <f ca="1"/>
        <v>nec</v>
      </c>
      <c r="U242" s="61" t="str">
        <f ca="1"/>
        <v>Other and unspecified gender (n.e.c.)</v>
      </c>
      <c r="V242" s="61"/>
      <c r="W242" s="132">
        <v>13</v>
      </c>
      <c r="X242" t="b">
        <f t="shared" si="3"/>
        <v>1</v>
      </c>
      <c r="Y242" t="b">
        <v>0</v>
      </c>
    </row>
    <row r="243" spans="1:25" x14ac:dyDescent="0.4">
      <c r="A243" s="2">
        <v>243</v>
      </c>
      <c r="B243" s="2">
        <v>236035517</v>
      </c>
      <c r="C243" s="3" t="s">
        <v>437</v>
      </c>
      <c r="D243" s="2">
        <v>7</v>
      </c>
      <c r="E243" s="3" t="s">
        <v>1652</v>
      </c>
      <c r="F243" s="2">
        <v>45</v>
      </c>
      <c r="G243" s="3" t="s">
        <v>1669</v>
      </c>
      <c r="H243" s="3" t="s">
        <v>1670</v>
      </c>
      <c r="I243" s="115" t="s">
        <v>1054</v>
      </c>
      <c r="J243" s="115"/>
      <c r="K243" s="121" t="str">
        <f ca="1"/>
        <v/>
      </c>
      <c r="L243" s="97" t="str">
        <f ca="1"/>
        <v>1.1</v>
      </c>
      <c r="M243" s="98" t="str">
        <f ca="1"/>
        <v>General hospitals</v>
      </c>
      <c r="N243" s="61" t="str">
        <f ca="1"/>
        <v>1.3.1</v>
      </c>
      <c r="O243" s="61" t="str">
        <f ca="1"/>
        <v>General outpatient curative care</v>
      </c>
      <c r="P243" s="61" t="str">
        <f ca="1"/>
        <v>13</v>
      </c>
      <c r="Q243" s="61" t="str">
        <f ca="1"/>
        <v>General population</v>
      </c>
      <c r="R243" s="61" t="str">
        <f ca="1"/>
        <v>nec</v>
      </c>
      <c r="S243" s="61" t="str">
        <f ca="1"/>
        <v>Other and unspecified age (n.e.c.)</v>
      </c>
      <c r="T243" s="61" t="str">
        <f ca="1"/>
        <v>nec</v>
      </c>
      <c r="U243" s="61" t="str">
        <f ca="1"/>
        <v>Other and unspecified gender (n.e.c.)</v>
      </c>
      <c r="V243" s="61"/>
      <c r="W243" s="132">
        <v>13</v>
      </c>
      <c r="X243" t="b">
        <f t="shared" si="3"/>
        <v>1</v>
      </c>
      <c r="Y243" t="b">
        <v>0</v>
      </c>
    </row>
    <row r="244" spans="1:25" x14ac:dyDescent="0.4">
      <c r="A244" s="2">
        <v>241</v>
      </c>
      <c r="B244" s="2">
        <v>236035517</v>
      </c>
      <c r="C244" s="3" t="s">
        <v>437</v>
      </c>
      <c r="D244" s="2">
        <v>4</v>
      </c>
      <c r="E244" s="3" t="s">
        <v>1452</v>
      </c>
      <c r="F244" s="2">
        <v>30</v>
      </c>
      <c r="G244" s="3" t="s">
        <v>1661</v>
      </c>
      <c r="H244" s="3" t="s">
        <v>1662</v>
      </c>
      <c r="I244" s="115" t="s">
        <v>1054</v>
      </c>
      <c r="J244" s="115"/>
      <c r="K244" s="121" t="str">
        <f ca="1"/>
        <v/>
      </c>
      <c r="L244" s="97" t="str">
        <f ca="1"/>
        <v>1.1</v>
      </c>
      <c r="M244" s="98" t="str">
        <f ca="1"/>
        <v>General hospitals</v>
      </c>
      <c r="N244" s="61" t="str">
        <f ca="1"/>
        <v>1.3.1</v>
      </c>
      <c r="O244" s="61" t="str">
        <f ca="1"/>
        <v>General outpatient curative care</v>
      </c>
      <c r="P244" s="61" t="str">
        <f ca="1"/>
        <v>13</v>
      </c>
      <c r="Q244" s="61" t="str">
        <f ca="1"/>
        <v>General population</v>
      </c>
      <c r="R244" s="61" t="str">
        <f ca="1"/>
        <v>nec</v>
      </c>
      <c r="S244" s="61" t="str">
        <f ca="1"/>
        <v>Other and unspecified age (n.e.c.)</v>
      </c>
      <c r="T244" s="61" t="str">
        <f ca="1"/>
        <v>nec</v>
      </c>
      <c r="U244" s="61" t="str">
        <f ca="1"/>
        <v>Other and unspecified gender (n.e.c.)</v>
      </c>
      <c r="V244" s="61"/>
      <c r="W244" s="132">
        <v>13</v>
      </c>
      <c r="X244" t="b">
        <f t="shared" si="3"/>
        <v>1</v>
      </c>
      <c r="Y244" t="b">
        <v>0</v>
      </c>
    </row>
    <row r="245" spans="1:25" x14ac:dyDescent="0.4">
      <c r="A245" s="2">
        <v>237</v>
      </c>
      <c r="B245" s="2">
        <v>236035517</v>
      </c>
      <c r="C245" s="3" t="s">
        <v>437</v>
      </c>
      <c r="D245" s="2">
        <v>6</v>
      </c>
      <c r="E245" s="3" t="s">
        <v>1587</v>
      </c>
      <c r="F245" s="2">
        <v>41</v>
      </c>
      <c r="G245" s="3" t="s">
        <v>1666</v>
      </c>
      <c r="H245" s="3" t="s">
        <v>1667</v>
      </c>
      <c r="I245" s="115" t="s">
        <v>1054</v>
      </c>
      <c r="J245" s="115"/>
      <c r="K245" s="121" t="str">
        <f ca="1"/>
        <v/>
      </c>
      <c r="L245" s="97" t="str">
        <f ca="1"/>
        <v>1.1</v>
      </c>
      <c r="M245" s="98" t="str">
        <f ca="1"/>
        <v>General hospitals</v>
      </c>
      <c r="N245" s="61" t="str">
        <f ca="1"/>
        <v>1.3.1</v>
      </c>
      <c r="O245" s="61" t="str">
        <f ca="1"/>
        <v>General outpatient curative care</v>
      </c>
      <c r="P245" s="61" t="str">
        <f ca="1"/>
        <v>13</v>
      </c>
      <c r="Q245" s="61" t="str">
        <f ca="1"/>
        <v>General population</v>
      </c>
      <c r="R245" s="61" t="str">
        <f ca="1"/>
        <v>nec</v>
      </c>
      <c r="S245" s="61" t="str">
        <f ca="1"/>
        <v>Other and unspecified age (n.e.c.)</v>
      </c>
      <c r="T245" s="61" t="str">
        <f ca="1"/>
        <v>nec</v>
      </c>
      <c r="U245" s="61" t="str">
        <f ca="1"/>
        <v>Other and unspecified gender (n.e.c.)</v>
      </c>
      <c r="V245" s="61"/>
      <c r="W245" s="132">
        <v>13</v>
      </c>
      <c r="X245" t="b">
        <f t="shared" si="3"/>
        <v>1</v>
      </c>
      <c r="Y245" t="b">
        <v>0</v>
      </c>
    </row>
    <row r="246" spans="1:25" x14ac:dyDescent="0.4">
      <c r="A246" s="2">
        <v>250</v>
      </c>
      <c r="B246" s="2">
        <v>236035688</v>
      </c>
      <c r="C246" s="3" t="s">
        <v>442</v>
      </c>
      <c r="D246" s="2">
        <v>3</v>
      </c>
      <c r="E246" s="3" t="s">
        <v>1160</v>
      </c>
      <c r="F246" s="2">
        <v>17</v>
      </c>
      <c r="G246" s="3" t="s">
        <v>1246</v>
      </c>
      <c r="H246" s="3" t="s">
        <v>1679</v>
      </c>
      <c r="I246" s="115" t="s">
        <v>1041</v>
      </c>
      <c r="J246" s="115"/>
      <c r="K246" s="121" t="str">
        <f ca="1"/>
        <v/>
      </c>
      <c r="L246" s="97" t="str">
        <f ca="1"/>
        <v>3.4.1</v>
      </c>
      <c r="M246" s="98" t="str">
        <f ca="1"/>
        <v>Family planning centres</v>
      </c>
      <c r="N246" s="61" t="str">
        <f ca="1"/>
        <v>1.3.1</v>
      </c>
      <c r="O246" s="61" t="str">
        <f ca="1"/>
        <v>General outpatient curative care</v>
      </c>
      <c r="P246" s="61" t="str">
        <f ca="1"/>
        <v>13</v>
      </c>
      <c r="Q246" s="61" t="str">
        <f ca="1"/>
        <v>General population</v>
      </c>
      <c r="R246" s="61" t="str">
        <f ca="1"/>
        <v>nec</v>
      </c>
      <c r="S246" s="61" t="str">
        <f ca="1"/>
        <v>Other and unspecified age (n.e.c.)</v>
      </c>
      <c r="T246" s="61" t="str">
        <f ca="1"/>
        <v>nec</v>
      </c>
      <c r="U246" s="61" t="str">
        <f ca="1"/>
        <v>Other and unspecified gender (n.e.c.)</v>
      </c>
      <c r="V246" s="61"/>
      <c r="W246" s="132">
        <v>1</v>
      </c>
      <c r="X246" t="b">
        <f t="shared" si="3"/>
        <v>1</v>
      </c>
      <c r="Y246" t="b">
        <v>0</v>
      </c>
    </row>
    <row r="247" spans="1:25" x14ac:dyDescent="0.4">
      <c r="A247" s="2">
        <v>251</v>
      </c>
      <c r="B247" s="2">
        <v>236058742</v>
      </c>
      <c r="C247" s="3" t="s">
        <v>448</v>
      </c>
      <c r="D247" s="2">
        <v>3</v>
      </c>
      <c r="E247" s="3" t="s">
        <v>1160</v>
      </c>
      <c r="F247" s="2">
        <v>17</v>
      </c>
      <c r="G247" s="3" t="s">
        <v>1246</v>
      </c>
      <c r="H247" s="3" t="s">
        <v>1682</v>
      </c>
      <c r="I247" s="115" t="s">
        <v>1109</v>
      </c>
      <c r="J247" s="115"/>
      <c r="K247" s="121" t="str">
        <f ca="1"/>
        <v/>
      </c>
      <c r="L247" s="97" t="str">
        <f ca="1"/>
        <v>3.4.9.nec</v>
      </c>
      <c r="M247" s="98" t="str">
        <f ca="1"/>
        <v>Other All Other ambulatory centres</v>
      </c>
      <c r="N247" s="61" t="str">
        <f ca="1"/>
        <v>1.3.1</v>
      </c>
      <c r="O247" s="61" t="str">
        <f ca="1"/>
        <v>General outpatient curative care</v>
      </c>
      <c r="P247" s="61" t="str">
        <f ca="1"/>
        <v>13</v>
      </c>
      <c r="Q247" s="61" t="str">
        <f ca="1"/>
        <v>General population</v>
      </c>
      <c r="R247" s="61" t="str">
        <f ca="1"/>
        <v>nec</v>
      </c>
      <c r="S247" s="61" t="str">
        <f ca="1"/>
        <v>Other and unspecified age (n.e.c.)</v>
      </c>
      <c r="T247" s="61" t="str">
        <f ca="1"/>
        <v>nec</v>
      </c>
      <c r="U247" s="61" t="str">
        <f ca="1"/>
        <v>Other and unspecified gender (n.e.c.)</v>
      </c>
      <c r="V247" s="61"/>
      <c r="W247" s="132">
        <v>1</v>
      </c>
      <c r="X247" t="b">
        <f t="shared" si="3"/>
        <v>1</v>
      </c>
      <c r="Y247" t="b">
        <v>0</v>
      </c>
    </row>
    <row r="248" spans="1:25" x14ac:dyDescent="0.4">
      <c r="A248" s="2">
        <v>252</v>
      </c>
      <c r="B248" s="2">
        <v>238726072</v>
      </c>
      <c r="C248" s="3" t="s">
        <v>456</v>
      </c>
      <c r="D248" s="2">
        <v>4</v>
      </c>
      <c r="E248" s="3" t="s">
        <v>1452</v>
      </c>
      <c r="F248" s="2">
        <v>24</v>
      </c>
      <c r="G248" s="3" t="s">
        <v>1687</v>
      </c>
      <c r="H248" s="3" t="s">
        <v>1688</v>
      </c>
      <c r="I248" s="115" t="s">
        <v>1097</v>
      </c>
      <c r="J248" s="115"/>
      <c r="K248" s="121" t="str">
        <f ca="1"/>
        <v/>
      </c>
      <c r="L248" s="97" t="str">
        <f ca="1"/>
        <v>1.1</v>
      </c>
      <c r="M248" s="98" t="str">
        <f ca="1"/>
        <v>General hospitals</v>
      </c>
      <c r="N248" s="61" t="str">
        <f ca="1"/>
        <v>1.3.1</v>
      </c>
      <c r="O248" s="61" t="str">
        <f ca="1"/>
        <v>General outpatient curative care</v>
      </c>
      <c r="P248" s="61" t="str">
        <f ca="1"/>
        <v>13</v>
      </c>
      <c r="Q248" s="61" t="str">
        <f ca="1"/>
        <v>General population</v>
      </c>
      <c r="R248" s="61" t="str">
        <f ca="1"/>
        <v>nec</v>
      </c>
      <c r="S248" s="61" t="str">
        <f ca="1"/>
        <v>Other and unspecified age (n.e.c.)</v>
      </c>
      <c r="T248" s="61" t="str">
        <f ca="1"/>
        <v>nec</v>
      </c>
      <c r="U248" s="61" t="str">
        <f ca="1"/>
        <v>Other and unspecified gender (n.e.c.)</v>
      </c>
      <c r="V248" s="61"/>
      <c r="W248" s="132">
        <v>1</v>
      </c>
      <c r="X248" t="b">
        <f t="shared" si="3"/>
        <v>1</v>
      </c>
      <c r="Y248" t="b">
        <v>0</v>
      </c>
    </row>
    <row r="249" spans="1:25" x14ac:dyDescent="0.4">
      <c r="A249" s="2">
        <v>253</v>
      </c>
      <c r="B249" s="2">
        <v>238726544</v>
      </c>
      <c r="C249" s="3" t="s">
        <v>458</v>
      </c>
      <c r="D249" s="2">
        <v>4</v>
      </c>
      <c r="E249" s="3" t="s">
        <v>1452</v>
      </c>
      <c r="F249" s="2">
        <v>24</v>
      </c>
      <c r="G249" s="3" t="s">
        <v>1687</v>
      </c>
      <c r="H249" s="3" t="s">
        <v>1689</v>
      </c>
      <c r="I249" s="115" t="s">
        <v>1099</v>
      </c>
      <c r="J249" s="115"/>
      <c r="K249" s="121" t="str">
        <f ca="1"/>
        <v/>
      </c>
      <c r="L249" s="97" t="str">
        <f ca="1"/>
        <v>3.4.9.1</v>
      </c>
      <c r="M249" s="98" t="str">
        <f ca="1"/>
        <v>General ambulatories</v>
      </c>
      <c r="N249" s="61" t="str">
        <f ca="1"/>
        <v>1.3.1</v>
      </c>
      <c r="O249" s="61" t="str">
        <f ca="1"/>
        <v>General outpatient curative care</v>
      </c>
      <c r="P249" s="61" t="str">
        <f ca="1"/>
        <v>13</v>
      </c>
      <c r="Q249" s="61" t="str">
        <f ca="1"/>
        <v>General population</v>
      </c>
      <c r="R249" s="61" t="str">
        <f ca="1"/>
        <v>nec</v>
      </c>
      <c r="S249" s="61" t="str">
        <f ca="1"/>
        <v>Other and unspecified age (n.e.c.)</v>
      </c>
      <c r="T249" s="61" t="str">
        <f ca="1"/>
        <v>nec</v>
      </c>
      <c r="U249" s="61" t="str">
        <f ca="1"/>
        <v>Other and unspecified gender (n.e.c.)</v>
      </c>
      <c r="V249" s="61"/>
      <c r="W249" s="132">
        <v>1</v>
      </c>
      <c r="X249" t="b">
        <f t="shared" si="3"/>
        <v>1</v>
      </c>
      <c r="Y249" t="b">
        <v>0</v>
      </c>
    </row>
    <row r="250" spans="1:25" x14ac:dyDescent="0.4">
      <c r="A250" s="2">
        <v>254</v>
      </c>
      <c r="B250" s="2">
        <v>239403463</v>
      </c>
      <c r="C250" s="3" t="s">
        <v>462</v>
      </c>
      <c r="D250" s="2">
        <v>4</v>
      </c>
      <c r="E250" s="3" t="s">
        <v>1452</v>
      </c>
      <c r="F250" s="2">
        <v>25</v>
      </c>
      <c r="G250" s="3" t="s">
        <v>1691</v>
      </c>
      <c r="H250" s="3" t="s">
        <v>1692</v>
      </c>
      <c r="I250" s="115" t="s">
        <v>1101</v>
      </c>
      <c r="J250" s="115"/>
      <c r="K250" s="121" t="str">
        <f ca="1"/>
        <v/>
      </c>
      <c r="L250" s="97" t="str">
        <f ca="1"/>
        <v>3.4.9.1</v>
      </c>
      <c r="M250" s="98" t="str">
        <f ca="1"/>
        <v>General ambulatories</v>
      </c>
      <c r="N250" s="61" t="str">
        <f ca="1"/>
        <v>1.3.1</v>
      </c>
      <c r="O250" s="61" t="str">
        <f ca="1"/>
        <v>General outpatient curative care</v>
      </c>
      <c r="P250" s="61" t="str">
        <f ca="1"/>
        <v>13</v>
      </c>
      <c r="Q250" s="61" t="str">
        <f ca="1"/>
        <v>General population</v>
      </c>
      <c r="R250" s="61" t="str">
        <f ca="1"/>
        <v>nec</v>
      </c>
      <c r="S250" s="61" t="str">
        <f ca="1"/>
        <v>Other and unspecified age (n.e.c.)</v>
      </c>
      <c r="T250" s="61" t="str">
        <f ca="1"/>
        <v>nec</v>
      </c>
      <c r="U250" s="61" t="str">
        <f ca="1"/>
        <v>Other and unspecified gender (n.e.c.)</v>
      </c>
      <c r="V250" s="61"/>
      <c r="W250" s="132">
        <v>1</v>
      </c>
      <c r="X250" t="b">
        <f t="shared" si="3"/>
        <v>1</v>
      </c>
      <c r="Y250" t="b">
        <v>0</v>
      </c>
    </row>
    <row r="251" spans="1:25" x14ac:dyDescent="0.4">
      <c r="A251" s="2">
        <v>255</v>
      </c>
      <c r="B251" s="2">
        <v>239865071</v>
      </c>
      <c r="C251" s="3" t="s">
        <v>464</v>
      </c>
      <c r="D251" s="2">
        <v>8</v>
      </c>
      <c r="E251" s="3" t="s">
        <v>1258</v>
      </c>
      <c r="F251" s="2">
        <v>52</v>
      </c>
      <c r="G251" s="3" t="s">
        <v>1274</v>
      </c>
      <c r="H251" s="3" t="s">
        <v>1693</v>
      </c>
      <c r="I251" s="115" t="s">
        <v>1101</v>
      </c>
      <c r="J251" s="115"/>
      <c r="K251" s="121" t="str">
        <f ca="1"/>
        <v/>
      </c>
      <c r="L251" s="97" t="str">
        <f ca="1"/>
        <v>3.4.9.1</v>
      </c>
      <c r="M251" s="98" t="str">
        <f ca="1"/>
        <v>General ambulatories</v>
      </c>
      <c r="N251" s="61" t="str">
        <f ca="1"/>
        <v>1.3.1</v>
      </c>
      <c r="O251" s="61" t="str">
        <f ca="1"/>
        <v>General outpatient curative care</v>
      </c>
      <c r="P251" s="61" t="str">
        <f ca="1"/>
        <v>13</v>
      </c>
      <c r="Q251" s="61" t="str">
        <f ca="1"/>
        <v>General population</v>
      </c>
      <c r="R251" s="61" t="str">
        <f ca="1"/>
        <v>nec</v>
      </c>
      <c r="S251" s="61" t="str">
        <f ca="1"/>
        <v>Other and unspecified age (n.e.c.)</v>
      </c>
      <c r="T251" s="61" t="str">
        <f ca="1"/>
        <v>nec</v>
      </c>
      <c r="U251" s="61" t="str">
        <f ca="1"/>
        <v>Other and unspecified gender (n.e.c.)</v>
      </c>
      <c r="V251" s="61"/>
      <c r="W251" s="132">
        <v>1</v>
      </c>
      <c r="X251" t="b">
        <f t="shared" si="3"/>
        <v>1</v>
      </c>
      <c r="Y251" t="b">
        <v>0</v>
      </c>
    </row>
    <row r="252" spans="1:25" x14ac:dyDescent="0.4">
      <c r="A252" s="2">
        <v>256</v>
      </c>
      <c r="B252" s="2">
        <v>239866542</v>
      </c>
      <c r="C252" s="3" t="s">
        <v>466</v>
      </c>
      <c r="D252" s="2">
        <v>8</v>
      </c>
      <c r="E252" s="3" t="s">
        <v>1258</v>
      </c>
      <c r="F252" s="2">
        <v>52</v>
      </c>
      <c r="G252" s="3" t="s">
        <v>1274</v>
      </c>
      <c r="H252" s="3" t="s">
        <v>1694</v>
      </c>
      <c r="I252" s="115" t="s">
        <v>1097</v>
      </c>
      <c r="J252" s="115"/>
      <c r="K252" s="121" t="str">
        <f ca="1"/>
        <v/>
      </c>
      <c r="L252" s="97" t="str">
        <f ca="1"/>
        <v>1.1</v>
      </c>
      <c r="M252" s="98" t="str">
        <f ca="1"/>
        <v>General hospitals</v>
      </c>
      <c r="N252" s="61" t="str">
        <f ca="1"/>
        <v>1.3.1</v>
      </c>
      <c r="O252" s="61" t="str">
        <f ca="1"/>
        <v>General outpatient curative care</v>
      </c>
      <c r="P252" s="61" t="str">
        <f ca="1"/>
        <v>13</v>
      </c>
      <c r="Q252" s="61" t="str">
        <f ca="1"/>
        <v>General population</v>
      </c>
      <c r="R252" s="61" t="str">
        <f ca="1"/>
        <v>nec</v>
      </c>
      <c r="S252" s="61" t="str">
        <f ca="1"/>
        <v>Other and unspecified age (n.e.c.)</v>
      </c>
      <c r="T252" s="61" t="str">
        <f ca="1"/>
        <v>nec</v>
      </c>
      <c r="U252" s="61" t="str">
        <f ca="1"/>
        <v>Other and unspecified gender (n.e.c.)</v>
      </c>
      <c r="V252" s="61"/>
      <c r="W252" s="132">
        <v>1</v>
      </c>
      <c r="X252" t="b">
        <f t="shared" si="3"/>
        <v>1</v>
      </c>
      <c r="Y252" t="b">
        <v>0</v>
      </c>
    </row>
    <row r="253" spans="1:25" x14ac:dyDescent="0.4">
      <c r="A253" s="2">
        <v>257</v>
      </c>
      <c r="B253" s="2">
        <v>239866551</v>
      </c>
      <c r="C253" s="3" t="s">
        <v>468</v>
      </c>
      <c r="D253" s="2">
        <v>8</v>
      </c>
      <c r="E253" s="3" t="s">
        <v>1258</v>
      </c>
      <c r="F253" s="2">
        <v>52</v>
      </c>
      <c r="G253" s="3" t="s">
        <v>1274</v>
      </c>
      <c r="H253" s="3" t="s">
        <v>1695</v>
      </c>
      <c r="I253" s="115" t="s">
        <v>1101</v>
      </c>
      <c r="J253" s="115"/>
      <c r="K253" s="121" t="str">
        <f ca="1"/>
        <v/>
      </c>
      <c r="L253" s="97" t="str">
        <f ca="1"/>
        <v>3.4.9.1</v>
      </c>
      <c r="M253" s="98" t="str">
        <f ca="1"/>
        <v>General ambulatories</v>
      </c>
      <c r="N253" s="61" t="str">
        <f ca="1"/>
        <v>1.3.1</v>
      </c>
      <c r="O253" s="61" t="str">
        <f ca="1"/>
        <v>General outpatient curative care</v>
      </c>
      <c r="P253" s="61" t="str">
        <f ca="1"/>
        <v>13</v>
      </c>
      <c r="Q253" s="61" t="str">
        <f ca="1"/>
        <v>General population</v>
      </c>
      <c r="R253" s="61" t="str">
        <f ca="1"/>
        <v>nec</v>
      </c>
      <c r="S253" s="61" t="str">
        <f ca="1"/>
        <v>Other and unspecified age (n.e.c.)</v>
      </c>
      <c r="T253" s="61" t="str">
        <f ca="1"/>
        <v>nec</v>
      </c>
      <c r="U253" s="61" t="str">
        <f ca="1"/>
        <v>Other and unspecified gender (n.e.c.)</v>
      </c>
      <c r="V253" s="61"/>
      <c r="W253" s="132">
        <v>1</v>
      </c>
      <c r="X253" t="b">
        <f t="shared" si="3"/>
        <v>1</v>
      </c>
      <c r="Y253" t="b">
        <v>0</v>
      </c>
    </row>
    <row r="254" spans="1:25" x14ac:dyDescent="0.4">
      <c r="A254" s="2">
        <v>258</v>
      </c>
      <c r="B254" s="2">
        <v>239866579</v>
      </c>
      <c r="C254" s="3" t="s">
        <v>1697</v>
      </c>
      <c r="D254" s="2">
        <v>8</v>
      </c>
      <c r="E254" s="3" t="s">
        <v>1258</v>
      </c>
      <c r="F254" s="2">
        <v>52</v>
      </c>
      <c r="G254" s="3" t="s">
        <v>1274</v>
      </c>
      <c r="H254" s="3" t="s">
        <v>1698</v>
      </c>
      <c r="I254" s="115" t="s">
        <v>1084</v>
      </c>
      <c r="J254" s="115"/>
      <c r="K254" s="121" t="str">
        <f ca="1"/>
        <v/>
      </c>
      <c r="L254" s="97" t="str">
        <f ca="1"/>
        <v>1.2</v>
      </c>
      <c r="M254" s="98" t="str">
        <f ca="1"/>
        <v>Mental health hospitals</v>
      </c>
      <c r="N254" s="61" t="str">
        <f ca="1"/>
        <v>1.3.1</v>
      </c>
      <c r="O254" s="61" t="str">
        <f ca="1"/>
        <v>General outpatient curative care</v>
      </c>
      <c r="P254" s="61" t="str">
        <f ca="1"/>
        <v>13</v>
      </c>
      <c r="Q254" s="61" t="str">
        <f ca="1"/>
        <v>General population</v>
      </c>
      <c r="R254" s="61" t="str">
        <f ca="1"/>
        <v>nec</v>
      </c>
      <c r="S254" s="61" t="str">
        <f ca="1"/>
        <v>Other and unspecified age (n.e.c.)</v>
      </c>
      <c r="T254" s="61" t="str">
        <f ca="1"/>
        <v>nec</v>
      </c>
      <c r="U254" s="61" t="str">
        <f ca="1"/>
        <v>Other and unspecified gender (n.e.c.)</v>
      </c>
      <c r="V254" s="61"/>
      <c r="W254" s="132">
        <v>1</v>
      </c>
      <c r="X254" t="b">
        <f t="shared" si="3"/>
        <v>1</v>
      </c>
      <c r="Y254" t="b">
        <v>0</v>
      </c>
    </row>
    <row r="255" spans="1:25" x14ac:dyDescent="0.4">
      <c r="A255" s="2">
        <v>259</v>
      </c>
      <c r="B255" s="2">
        <v>239890668</v>
      </c>
      <c r="C255" s="3" t="s">
        <v>474</v>
      </c>
      <c r="D255" s="2">
        <v>8</v>
      </c>
      <c r="E255" s="3" t="s">
        <v>1258</v>
      </c>
      <c r="F255" s="2">
        <v>52</v>
      </c>
      <c r="G255" s="3" t="s">
        <v>1274</v>
      </c>
      <c r="H255" s="3" t="s">
        <v>1700</v>
      </c>
      <c r="I255" s="115" t="s">
        <v>1101</v>
      </c>
      <c r="J255" s="115"/>
      <c r="K255" s="121" t="str">
        <f ca="1"/>
        <v/>
      </c>
      <c r="L255" s="97" t="str">
        <f ca="1"/>
        <v>3.4.9.1</v>
      </c>
      <c r="M255" s="98" t="str">
        <f ca="1"/>
        <v>General ambulatories</v>
      </c>
      <c r="N255" s="61" t="str">
        <f ca="1"/>
        <v>1.3.1</v>
      </c>
      <c r="O255" s="61" t="str">
        <f ca="1"/>
        <v>General outpatient curative care</v>
      </c>
      <c r="P255" s="61" t="str">
        <f ca="1"/>
        <v>13</v>
      </c>
      <c r="Q255" s="61" t="str">
        <f ca="1"/>
        <v>General population</v>
      </c>
      <c r="R255" s="61" t="str">
        <f ca="1"/>
        <v>nec</v>
      </c>
      <c r="S255" s="61" t="str">
        <f ca="1"/>
        <v>Other and unspecified age (n.e.c.)</v>
      </c>
      <c r="T255" s="61" t="str">
        <f ca="1"/>
        <v>nec</v>
      </c>
      <c r="U255" s="61" t="str">
        <f ca="1"/>
        <v>Other and unspecified gender (n.e.c.)</v>
      </c>
      <c r="V255" s="61"/>
      <c r="W255" s="132">
        <v>1</v>
      </c>
      <c r="X255" t="b">
        <f t="shared" si="3"/>
        <v>1</v>
      </c>
      <c r="Y255" t="b">
        <v>0</v>
      </c>
    </row>
    <row r="256" spans="1:25" x14ac:dyDescent="0.4">
      <c r="A256" s="2">
        <v>260</v>
      </c>
      <c r="B256" s="2">
        <v>242005977</v>
      </c>
      <c r="C256" s="3" t="s">
        <v>484</v>
      </c>
      <c r="D256" s="2">
        <v>2</v>
      </c>
      <c r="E256" s="3" t="s">
        <v>1639</v>
      </c>
      <c r="F256" s="2">
        <v>9</v>
      </c>
      <c r="G256" s="3" t="s">
        <v>1705</v>
      </c>
      <c r="H256" s="3" t="s">
        <v>1706</v>
      </c>
      <c r="I256" s="115" t="s">
        <v>1054</v>
      </c>
      <c r="J256" s="115"/>
      <c r="K256" s="121" t="str">
        <f ca="1"/>
        <v/>
      </c>
      <c r="L256" s="97" t="str">
        <f ca="1"/>
        <v>1.1</v>
      </c>
      <c r="M256" s="98" t="str">
        <f ca="1"/>
        <v>General hospitals</v>
      </c>
      <c r="N256" s="61" t="str">
        <f ca="1"/>
        <v>1.3.1</v>
      </c>
      <c r="O256" s="61" t="str">
        <f ca="1"/>
        <v>General outpatient curative care</v>
      </c>
      <c r="P256" s="61" t="str">
        <f ca="1"/>
        <v>13</v>
      </c>
      <c r="Q256" s="61" t="str">
        <f ca="1"/>
        <v>General population</v>
      </c>
      <c r="R256" s="61" t="str">
        <f ca="1"/>
        <v>nec</v>
      </c>
      <c r="S256" s="61" t="str">
        <f ca="1"/>
        <v>Other and unspecified age (n.e.c.)</v>
      </c>
      <c r="T256" s="61" t="str">
        <f ca="1"/>
        <v>nec</v>
      </c>
      <c r="U256" s="61" t="str">
        <f ca="1"/>
        <v>Other and unspecified gender (n.e.c.)</v>
      </c>
      <c r="V256" s="61"/>
      <c r="W256" s="132">
        <v>1</v>
      </c>
      <c r="X256" t="b">
        <f t="shared" si="3"/>
        <v>1</v>
      </c>
      <c r="Y256" t="b">
        <v>0</v>
      </c>
    </row>
    <row r="257" spans="1:25" x14ac:dyDescent="0.4">
      <c r="A257" s="2">
        <v>261</v>
      </c>
      <c r="B257" s="2">
        <v>242728839</v>
      </c>
      <c r="C257" s="3" t="s">
        <v>492</v>
      </c>
      <c r="D257" s="2">
        <v>8</v>
      </c>
      <c r="E257" s="3" t="s">
        <v>1258</v>
      </c>
      <c r="F257" s="2">
        <v>55</v>
      </c>
      <c r="G257" s="3" t="s">
        <v>1711</v>
      </c>
      <c r="H257" s="3" t="s">
        <v>1712</v>
      </c>
      <c r="I257" s="115" t="s">
        <v>1109</v>
      </c>
      <c r="J257" s="115"/>
      <c r="K257" s="121" t="str">
        <f ca="1"/>
        <v/>
      </c>
      <c r="L257" s="97" t="str">
        <f ca="1"/>
        <v>3.4.9.nec</v>
      </c>
      <c r="M257" s="98" t="str">
        <f ca="1"/>
        <v>Other All Other ambulatory centres</v>
      </c>
      <c r="N257" s="61" t="str">
        <f ca="1"/>
        <v>1.3.1</v>
      </c>
      <c r="O257" s="61" t="str">
        <f ca="1"/>
        <v>General outpatient curative care</v>
      </c>
      <c r="P257" s="61" t="str">
        <f ca="1"/>
        <v>13</v>
      </c>
      <c r="Q257" s="61" t="str">
        <f ca="1"/>
        <v>General population</v>
      </c>
      <c r="R257" s="61" t="str">
        <f ca="1"/>
        <v>nec</v>
      </c>
      <c r="S257" s="61" t="str">
        <f ca="1"/>
        <v>Other and unspecified age (n.e.c.)</v>
      </c>
      <c r="T257" s="61" t="str">
        <f ca="1"/>
        <v>nec</v>
      </c>
      <c r="U257" s="61" t="str">
        <f ca="1"/>
        <v>Other and unspecified gender (n.e.c.)</v>
      </c>
      <c r="V257" s="61"/>
      <c r="W257" s="132">
        <v>1</v>
      </c>
      <c r="X257" t="b">
        <f t="shared" si="3"/>
        <v>1</v>
      </c>
      <c r="Y257" t="b">
        <v>0</v>
      </c>
    </row>
    <row r="258" spans="1:25" x14ac:dyDescent="0.4">
      <c r="A258" s="2">
        <v>262</v>
      </c>
      <c r="B258" s="2">
        <v>242730096</v>
      </c>
      <c r="C258" s="3" t="s">
        <v>494</v>
      </c>
      <c r="D258" s="2">
        <v>8</v>
      </c>
      <c r="E258" s="3" t="s">
        <v>1258</v>
      </c>
      <c r="F258" s="2">
        <v>55</v>
      </c>
      <c r="G258" s="3" t="s">
        <v>1711</v>
      </c>
      <c r="H258" s="3" t="s">
        <v>1713</v>
      </c>
      <c r="I258" s="115" t="s">
        <v>1101</v>
      </c>
      <c r="J258" s="115"/>
      <c r="K258" s="121" t="str">
        <f ca="1"/>
        <v/>
      </c>
      <c r="L258" s="97" t="str">
        <f ca="1"/>
        <v>3.4.9.1</v>
      </c>
      <c r="M258" s="98" t="str">
        <f ca="1"/>
        <v>General ambulatories</v>
      </c>
      <c r="N258" s="61" t="str">
        <f ca="1"/>
        <v>1.3.1</v>
      </c>
      <c r="O258" s="61" t="str">
        <f ca="1"/>
        <v>General outpatient curative care</v>
      </c>
      <c r="P258" s="61" t="str">
        <f ca="1"/>
        <v>13</v>
      </c>
      <c r="Q258" s="61" t="str">
        <f ca="1"/>
        <v>General population</v>
      </c>
      <c r="R258" s="61" t="str">
        <f ca="1"/>
        <v>nec</v>
      </c>
      <c r="S258" s="61" t="str">
        <f ca="1"/>
        <v>Other and unspecified age (n.e.c.)</v>
      </c>
      <c r="T258" s="61" t="str">
        <f ca="1"/>
        <v>nec</v>
      </c>
      <c r="U258" s="61" t="str">
        <f ca="1"/>
        <v>Other and unspecified gender (n.e.c.)</v>
      </c>
      <c r="V258" s="61"/>
      <c r="W258" s="132">
        <v>1</v>
      </c>
      <c r="X258" t="b">
        <f t="shared" si="3"/>
        <v>1</v>
      </c>
      <c r="Y258" t="b">
        <v>0</v>
      </c>
    </row>
    <row r="259" spans="1:25" x14ac:dyDescent="0.4">
      <c r="A259" s="2">
        <v>263</v>
      </c>
      <c r="B259" s="2">
        <v>242739961</v>
      </c>
      <c r="C259" s="3" t="s">
        <v>498</v>
      </c>
      <c r="D259" s="2">
        <v>8</v>
      </c>
      <c r="E259" s="3" t="s">
        <v>1258</v>
      </c>
      <c r="F259" s="2">
        <v>55</v>
      </c>
      <c r="G259" s="3" t="s">
        <v>1711</v>
      </c>
      <c r="H259" s="3" t="s">
        <v>1715</v>
      </c>
      <c r="I259" s="115" t="s">
        <v>1101</v>
      </c>
      <c r="J259" s="115"/>
      <c r="K259" s="121" t="str">
        <f ca="1"/>
        <v/>
      </c>
      <c r="L259" s="97" t="str">
        <f ca="1"/>
        <v>3.4.9.1</v>
      </c>
      <c r="M259" s="98" t="str">
        <f ca="1"/>
        <v>General ambulatories</v>
      </c>
      <c r="N259" s="61" t="str">
        <f ca="1"/>
        <v>1.3.1</v>
      </c>
      <c r="O259" s="61" t="str">
        <f ca="1"/>
        <v>General outpatient curative care</v>
      </c>
      <c r="P259" s="61" t="str">
        <f ca="1"/>
        <v>13</v>
      </c>
      <c r="Q259" s="61" t="str">
        <f ca="1"/>
        <v>General population</v>
      </c>
      <c r="R259" s="61" t="str">
        <f ca="1"/>
        <v>nec</v>
      </c>
      <c r="S259" s="61" t="str">
        <f ca="1"/>
        <v>Other and unspecified age (n.e.c.)</v>
      </c>
      <c r="T259" s="61" t="str">
        <f ca="1"/>
        <v>nec</v>
      </c>
      <c r="U259" s="61" t="str">
        <f ca="1"/>
        <v>Other and unspecified gender (n.e.c.)</v>
      </c>
      <c r="V259" s="61"/>
      <c r="W259" s="132">
        <v>1</v>
      </c>
      <c r="X259" t="b">
        <f t="shared" ref="X259:X322" si="4">NOT(ISBLANK(I259))</f>
        <v>1</v>
      </c>
      <c r="Y259" t="b">
        <v>0</v>
      </c>
    </row>
    <row r="260" spans="1:25" x14ac:dyDescent="0.4">
      <c r="A260" s="2">
        <v>264</v>
      </c>
      <c r="B260" s="2">
        <v>243123455</v>
      </c>
      <c r="C260" s="3" t="s">
        <v>1716</v>
      </c>
      <c r="D260" s="2">
        <v>10</v>
      </c>
      <c r="E260" s="3" t="s">
        <v>1196</v>
      </c>
      <c r="F260" s="2">
        <v>69</v>
      </c>
      <c r="G260" s="3" t="s">
        <v>1675</v>
      </c>
      <c r="H260" s="3" t="s">
        <v>1717</v>
      </c>
      <c r="I260" s="115" t="s">
        <v>1084</v>
      </c>
      <c r="J260" s="115"/>
      <c r="K260" s="121" t="str">
        <f ca="1"/>
        <v/>
      </c>
      <c r="L260" s="97" t="str">
        <f ca="1"/>
        <v>1.2</v>
      </c>
      <c r="M260" s="98" t="str">
        <f ca="1"/>
        <v>Mental health hospitals</v>
      </c>
      <c r="N260" s="61" t="str">
        <f ca="1"/>
        <v>1.3.1</v>
      </c>
      <c r="O260" s="61" t="str">
        <f ca="1"/>
        <v>General outpatient curative care</v>
      </c>
      <c r="P260" s="61" t="str">
        <f ca="1"/>
        <v>13</v>
      </c>
      <c r="Q260" s="61" t="str">
        <f ca="1"/>
        <v>General population</v>
      </c>
      <c r="R260" s="61" t="str">
        <f ca="1"/>
        <v>nec</v>
      </c>
      <c r="S260" s="61" t="str">
        <f ca="1"/>
        <v>Other and unspecified age (n.e.c.)</v>
      </c>
      <c r="T260" s="61" t="str">
        <f ca="1"/>
        <v>nec</v>
      </c>
      <c r="U260" s="61" t="str">
        <f ca="1"/>
        <v>Other and unspecified gender (n.e.c.)</v>
      </c>
      <c r="V260" s="61"/>
      <c r="W260" s="132">
        <v>1</v>
      </c>
      <c r="X260" t="b">
        <f t="shared" si="4"/>
        <v>1</v>
      </c>
      <c r="Y260" t="b">
        <v>0</v>
      </c>
    </row>
    <row r="261" spans="1:25" x14ac:dyDescent="0.4">
      <c r="A261" s="2">
        <v>265</v>
      </c>
      <c r="B261" s="2">
        <v>243861228</v>
      </c>
      <c r="C261" s="3" t="s">
        <v>500</v>
      </c>
      <c r="D261" s="2">
        <v>11</v>
      </c>
      <c r="E261" s="3" t="s">
        <v>1372</v>
      </c>
      <c r="F261" s="2">
        <v>73</v>
      </c>
      <c r="G261" s="3" t="s">
        <v>1718</v>
      </c>
      <c r="H261" s="3" t="s">
        <v>1719</v>
      </c>
      <c r="I261" s="115" t="s">
        <v>1101</v>
      </c>
      <c r="J261" s="115"/>
      <c r="K261" s="121" t="str">
        <f ca="1"/>
        <v/>
      </c>
      <c r="L261" s="97" t="str">
        <f ca="1"/>
        <v>3.4.9.1</v>
      </c>
      <c r="M261" s="98" t="str">
        <f ca="1"/>
        <v>General ambulatories</v>
      </c>
      <c r="N261" s="61" t="str">
        <f ca="1"/>
        <v>1.3.1</v>
      </c>
      <c r="O261" s="61" t="str">
        <f ca="1"/>
        <v>General outpatient curative care</v>
      </c>
      <c r="P261" s="61" t="str">
        <f ca="1"/>
        <v>13</v>
      </c>
      <c r="Q261" s="61" t="str">
        <f ca="1"/>
        <v>General population</v>
      </c>
      <c r="R261" s="61" t="str">
        <f ca="1"/>
        <v>nec</v>
      </c>
      <c r="S261" s="61" t="str">
        <f ca="1"/>
        <v>Other and unspecified age (n.e.c.)</v>
      </c>
      <c r="T261" s="61" t="str">
        <f ca="1"/>
        <v>nec</v>
      </c>
      <c r="U261" s="61" t="str">
        <f ca="1"/>
        <v>Other and unspecified gender (n.e.c.)</v>
      </c>
      <c r="V261" s="61"/>
      <c r="W261" s="132">
        <v>1</v>
      </c>
      <c r="X261" t="b">
        <f t="shared" si="4"/>
        <v>1</v>
      </c>
      <c r="Y261" t="b">
        <v>0</v>
      </c>
    </row>
    <row r="262" spans="1:25" x14ac:dyDescent="0.4">
      <c r="A262" s="2">
        <v>266</v>
      </c>
      <c r="B262" s="2">
        <v>244549002</v>
      </c>
      <c r="C262" s="3" t="s">
        <v>502</v>
      </c>
      <c r="D262" s="2">
        <v>8</v>
      </c>
      <c r="E262" s="3" t="s">
        <v>1258</v>
      </c>
      <c r="F262" s="2">
        <v>56</v>
      </c>
      <c r="G262" s="3" t="s">
        <v>1720</v>
      </c>
      <c r="H262" s="3" t="s">
        <v>1721</v>
      </c>
      <c r="I262" s="115" t="s">
        <v>1101</v>
      </c>
      <c r="J262" s="115"/>
      <c r="K262" s="121" t="str">
        <f ca="1"/>
        <v/>
      </c>
      <c r="L262" s="97" t="str">
        <f ca="1"/>
        <v>3.4.9.1</v>
      </c>
      <c r="M262" s="98" t="str">
        <f ca="1"/>
        <v>General ambulatories</v>
      </c>
      <c r="N262" s="61" t="str">
        <f ca="1"/>
        <v>1.3.1</v>
      </c>
      <c r="O262" s="61" t="str">
        <f ca="1"/>
        <v>General outpatient curative care</v>
      </c>
      <c r="P262" s="61" t="str">
        <f ca="1"/>
        <v>13</v>
      </c>
      <c r="Q262" s="61" t="str">
        <f ca="1"/>
        <v>General population</v>
      </c>
      <c r="R262" s="61" t="str">
        <f ca="1"/>
        <v>nec</v>
      </c>
      <c r="S262" s="61" t="str">
        <f ca="1"/>
        <v>Other and unspecified age (n.e.c.)</v>
      </c>
      <c r="T262" s="61" t="str">
        <f ca="1"/>
        <v>nec</v>
      </c>
      <c r="U262" s="61" t="str">
        <f ca="1"/>
        <v>Other and unspecified gender (n.e.c.)</v>
      </c>
      <c r="V262" s="61"/>
      <c r="W262" s="132">
        <v>1</v>
      </c>
      <c r="X262" t="b">
        <f t="shared" si="4"/>
        <v>1</v>
      </c>
      <c r="Y262" t="b">
        <v>0</v>
      </c>
    </row>
    <row r="263" spans="1:25" x14ac:dyDescent="0.4">
      <c r="A263" s="2">
        <v>267</v>
      </c>
      <c r="B263" s="2">
        <v>244688539</v>
      </c>
      <c r="C263" s="3" t="s">
        <v>504</v>
      </c>
      <c r="D263" s="2">
        <v>8</v>
      </c>
      <c r="E263" s="3" t="s">
        <v>1258</v>
      </c>
      <c r="F263" s="2">
        <v>56</v>
      </c>
      <c r="G263" s="3" t="s">
        <v>1720</v>
      </c>
      <c r="H263" s="3" t="s">
        <v>1722</v>
      </c>
      <c r="I263" s="115" t="s">
        <v>1101</v>
      </c>
      <c r="J263" s="115"/>
      <c r="K263" s="121" t="str">
        <f ca="1"/>
        <v/>
      </c>
      <c r="L263" s="97" t="str">
        <f ca="1"/>
        <v>3.4.9.1</v>
      </c>
      <c r="M263" s="98" t="str">
        <f ca="1"/>
        <v>General ambulatories</v>
      </c>
      <c r="N263" s="61" t="str">
        <f ca="1"/>
        <v>1.3.1</v>
      </c>
      <c r="O263" s="61" t="str">
        <f ca="1"/>
        <v>General outpatient curative care</v>
      </c>
      <c r="P263" s="61" t="str">
        <f ca="1"/>
        <v>13</v>
      </c>
      <c r="Q263" s="61" t="str">
        <f ca="1"/>
        <v>General population</v>
      </c>
      <c r="R263" s="61" t="str">
        <f ca="1"/>
        <v>nec</v>
      </c>
      <c r="S263" s="61" t="str">
        <f ca="1"/>
        <v>Other and unspecified age (n.e.c.)</v>
      </c>
      <c r="T263" s="61" t="str">
        <f ca="1"/>
        <v>nec</v>
      </c>
      <c r="U263" s="61" t="str">
        <f ca="1"/>
        <v>Other and unspecified gender (n.e.c.)</v>
      </c>
      <c r="V263" s="61"/>
      <c r="W263" s="132">
        <v>1</v>
      </c>
      <c r="X263" t="b">
        <f t="shared" si="4"/>
        <v>1</v>
      </c>
      <c r="Y263" t="b">
        <v>0</v>
      </c>
    </row>
    <row r="264" spans="1:25" x14ac:dyDescent="0.4">
      <c r="A264" s="2">
        <v>268</v>
      </c>
      <c r="B264" s="2">
        <v>245412012</v>
      </c>
      <c r="C264" s="3" t="s">
        <v>506</v>
      </c>
      <c r="D264" s="2">
        <v>1</v>
      </c>
      <c r="E264" s="3" t="s">
        <v>1396</v>
      </c>
      <c r="F264" s="2">
        <v>1</v>
      </c>
      <c r="G264" s="3" t="s">
        <v>1397</v>
      </c>
      <c r="H264" s="3" t="s">
        <v>1723</v>
      </c>
      <c r="I264" s="115" t="s">
        <v>1089</v>
      </c>
      <c r="J264" s="115"/>
      <c r="K264" s="121" t="str">
        <f ca="1"/>
        <v/>
      </c>
      <c r="L264" s="97" t="str">
        <f ca="1"/>
        <v>3.4.9.1</v>
      </c>
      <c r="M264" s="98" t="str">
        <f ca="1"/>
        <v>General ambulatories</v>
      </c>
      <c r="N264" s="61" t="str">
        <f ca="1"/>
        <v>1.3.1</v>
      </c>
      <c r="O264" s="61" t="str">
        <f ca="1"/>
        <v>General outpatient curative care</v>
      </c>
      <c r="P264" s="61" t="str">
        <f ca="1"/>
        <v>13</v>
      </c>
      <c r="Q264" s="61" t="str">
        <f ca="1"/>
        <v>General population</v>
      </c>
      <c r="R264" s="61" t="str">
        <f ca="1"/>
        <v>nec</v>
      </c>
      <c r="S264" s="61" t="str">
        <f ca="1"/>
        <v>Other and unspecified age (n.e.c.)</v>
      </c>
      <c r="T264" s="61" t="str">
        <f ca="1"/>
        <v>nec</v>
      </c>
      <c r="U264" s="61" t="str">
        <f ca="1"/>
        <v>Other and unspecified gender (n.e.c.)</v>
      </c>
      <c r="V264" s="61"/>
      <c r="W264" s="132">
        <v>1</v>
      </c>
      <c r="X264" t="b">
        <f t="shared" si="4"/>
        <v>1</v>
      </c>
      <c r="Y264" t="b">
        <v>0</v>
      </c>
    </row>
    <row r="265" spans="1:25" x14ac:dyDescent="0.4">
      <c r="A265" s="2">
        <v>269</v>
      </c>
      <c r="B265" s="2">
        <v>245414582</v>
      </c>
      <c r="C265" s="3" t="s">
        <v>1724</v>
      </c>
      <c r="D265" s="2">
        <v>1</v>
      </c>
      <c r="E265" s="3" t="s">
        <v>1396</v>
      </c>
      <c r="F265" s="2">
        <v>1</v>
      </c>
      <c r="G265" s="3" t="s">
        <v>1397</v>
      </c>
      <c r="H265" s="3" t="s">
        <v>1725</v>
      </c>
      <c r="I265" s="115" t="s">
        <v>1101</v>
      </c>
      <c r="J265" s="115"/>
      <c r="K265" s="121" t="str">
        <f ca="1"/>
        <v/>
      </c>
      <c r="L265" s="97" t="str">
        <f ca="1"/>
        <v>3.4.9.1</v>
      </c>
      <c r="M265" s="98" t="str">
        <f ca="1"/>
        <v>General ambulatories</v>
      </c>
      <c r="N265" s="61" t="str">
        <f ca="1"/>
        <v>1.3.1</v>
      </c>
      <c r="O265" s="61" t="str">
        <f ca="1"/>
        <v>General outpatient curative care</v>
      </c>
      <c r="P265" s="61" t="str">
        <f ca="1"/>
        <v>13</v>
      </c>
      <c r="Q265" s="61" t="str">
        <f ca="1"/>
        <v>General population</v>
      </c>
      <c r="R265" s="61" t="str">
        <f ca="1"/>
        <v>nec</v>
      </c>
      <c r="S265" s="61" t="str">
        <f ca="1"/>
        <v>Other and unspecified age (n.e.c.)</v>
      </c>
      <c r="T265" s="61" t="str">
        <f ca="1"/>
        <v>nec</v>
      </c>
      <c r="U265" s="61" t="str">
        <f ca="1"/>
        <v>Other and unspecified gender (n.e.c.)</v>
      </c>
      <c r="V265" s="61"/>
      <c r="W265" s="132">
        <v>1</v>
      </c>
      <c r="X265" t="b">
        <f t="shared" si="4"/>
        <v>1</v>
      </c>
      <c r="Y265" t="b">
        <v>0</v>
      </c>
    </row>
    <row r="266" spans="1:25" x14ac:dyDescent="0.4">
      <c r="A266" s="2">
        <v>270</v>
      </c>
      <c r="B266" s="2">
        <v>245418392</v>
      </c>
      <c r="C266" s="3" t="s">
        <v>508</v>
      </c>
      <c r="D266" s="2">
        <v>1</v>
      </c>
      <c r="E266" s="3" t="s">
        <v>1396</v>
      </c>
      <c r="F266" s="2">
        <v>1</v>
      </c>
      <c r="G266" s="3" t="s">
        <v>1397</v>
      </c>
      <c r="H266" s="3" t="s">
        <v>1726</v>
      </c>
      <c r="I266" s="115" t="s">
        <v>1050</v>
      </c>
      <c r="J266" s="115"/>
      <c r="K266" s="121" t="str">
        <f ca="1"/>
        <v/>
      </c>
      <c r="L266" s="97" t="str">
        <f ca="1"/>
        <v>1.3.nec</v>
      </c>
      <c r="M266" s="98" t="str">
        <f ca="1"/>
        <v>Other Specialised hospitals (Other than mental health hospitals)</v>
      </c>
      <c r="N266" s="61" t="str">
        <f ca="1"/>
        <v>1.3.1</v>
      </c>
      <c r="O266" s="61" t="str">
        <f ca="1"/>
        <v>General outpatient curative care</v>
      </c>
      <c r="P266" s="61" t="str">
        <f ca="1"/>
        <v>13</v>
      </c>
      <c r="Q266" s="61" t="str">
        <f ca="1"/>
        <v>General population</v>
      </c>
      <c r="R266" s="61" t="str">
        <f ca="1"/>
        <v>nec</v>
      </c>
      <c r="S266" s="61" t="str">
        <f ca="1"/>
        <v>Other and unspecified age (n.e.c.)</v>
      </c>
      <c r="T266" s="61" t="str">
        <f ca="1"/>
        <v>nec</v>
      </c>
      <c r="U266" s="61" t="str">
        <f ca="1"/>
        <v>Other and unspecified gender (n.e.c.)</v>
      </c>
      <c r="V266" s="61"/>
      <c r="W266" s="132">
        <v>1</v>
      </c>
      <c r="X266" t="b">
        <f t="shared" si="4"/>
        <v>1</v>
      </c>
      <c r="Y266" t="b">
        <v>0</v>
      </c>
    </row>
    <row r="267" spans="1:25" x14ac:dyDescent="0.4">
      <c r="A267" s="2">
        <v>271</v>
      </c>
      <c r="B267" s="2">
        <v>245423545</v>
      </c>
      <c r="C267" s="3" t="s">
        <v>1727</v>
      </c>
      <c r="D267" s="2">
        <v>1</v>
      </c>
      <c r="E267" s="3" t="s">
        <v>1396</v>
      </c>
      <c r="F267" s="2">
        <v>1</v>
      </c>
      <c r="G267" s="3" t="s">
        <v>1397</v>
      </c>
      <c r="H267" s="3" t="s">
        <v>1728</v>
      </c>
      <c r="I267" s="115" t="s">
        <v>1109</v>
      </c>
      <c r="J267" s="115"/>
      <c r="K267" s="121" t="str">
        <f ca="1"/>
        <v/>
      </c>
      <c r="L267" s="97" t="str">
        <f ca="1"/>
        <v>3.4.9.nec</v>
      </c>
      <c r="M267" s="98" t="str">
        <f ca="1"/>
        <v>Other All Other ambulatory centres</v>
      </c>
      <c r="N267" s="61" t="str">
        <f ca="1"/>
        <v>1.3.1</v>
      </c>
      <c r="O267" s="61" t="str">
        <f ca="1"/>
        <v>General outpatient curative care</v>
      </c>
      <c r="P267" s="61" t="str">
        <f ca="1"/>
        <v>13</v>
      </c>
      <c r="Q267" s="61" t="str">
        <f ca="1"/>
        <v>General population</v>
      </c>
      <c r="R267" s="61" t="str">
        <f ca="1"/>
        <v>nec</v>
      </c>
      <c r="S267" s="61" t="str">
        <f ca="1"/>
        <v>Other and unspecified age (n.e.c.)</v>
      </c>
      <c r="T267" s="61" t="str">
        <f ca="1"/>
        <v>nec</v>
      </c>
      <c r="U267" s="61" t="str">
        <f ca="1"/>
        <v>Other and unspecified gender (n.e.c.)</v>
      </c>
      <c r="V267" s="61"/>
      <c r="W267" s="132">
        <v>1</v>
      </c>
      <c r="X267" t="b">
        <f t="shared" si="4"/>
        <v>1</v>
      </c>
      <c r="Y267" t="b">
        <v>0</v>
      </c>
    </row>
    <row r="268" spans="1:25" x14ac:dyDescent="0.4">
      <c r="A268" s="2">
        <v>272</v>
      </c>
      <c r="B268" s="2">
        <v>245425197</v>
      </c>
      <c r="C268" s="3" t="s">
        <v>510</v>
      </c>
      <c r="D268" s="2">
        <v>1</v>
      </c>
      <c r="E268" s="3" t="s">
        <v>1396</v>
      </c>
      <c r="F268" s="2">
        <v>1</v>
      </c>
      <c r="G268" s="3" t="s">
        <v>1397</v>
      </c>
      <c r="H268" s="3" t="s">
        <v>1729</v>
      </c>
      <c r="I268" s="115" t="s">
        <v>1101</v>
      </c>
      <c r="J268" s="115"/>
      <c r="K268" s="121" t="str">
        <f ca="1"/>
        <v/>
      </c>
      <c r="L268" s="97" t="str">
        <f ca="1"/>
        <v>3.4.9.1</v>
      </c>
      <c r="M268" s="98" t="str">
        <f ca="1"/>
        <v>General ambulatories</v>
      </c>
      <c r="N268" s="61" t="str">
        <f ca="1"/>
        <v>1.3.1</v>
      </c>
      <c r="O268" s="61" t="str">
        <f ca="1"/>
        <v>General outpatient curative care</v>
      </c>
      <c r="P268" s="61" t="str">
        <f ca="1"/>
        <v>13</v>
      </c>
      <c r="Q268" s="61" t="str">
        <f ca="1"/>
        <v>General population</v>
      </c>
      <c r="R268" s="61" t="str">
        <f ca="1"/>
        <v>nec</v>
      </c>
      <c r="S268" s="61" t="str">
        <f ca="1"/>
        <v>Other and unspecified age (n.e.c.)</v>
      </c>
      <c r="T268" s="61" t="str">
        <f ca="1"/>
        <v>nec</v>
      </c>
      <c r="U268" s="61" t="str">
        <f ca="1"/>
        <v>Other and unspecified gender (n.e.c.)</v>
      </c>
      <c r="V268" s="61"/>
      <c r="W268" s="132">
        <v>1</v>
      </c>
      <c r="X268" t="b">
        <f t="shared" si="4"/>
        <v>1</v>
      </c>
      <c r="Y268" t="b">
        <v>0</v>
      </c>
    </row>
    <row r="269" spans="1:25" x14ac:dyDescent="0.4">
      <c r="A269" s="2">
        <v>273</v>
      </c>
      <c r="B269" s="2">
        <v>245426392</v>
      </c>
      <c r="C269" s="3" t="s">
        <v>512</v>
      </c>
      <c r="D269" s="2">
        <v>1</v>
      </c>
      <c r="E269" s="3" t="s">
        <v>1396</v>
      </c>
      <c r="F269" s="2">
        <v>1</v>
      </c>
      <c r="G269" s="3" t="s">
        <v>1397</v>
      </c>
      <c r="H269" s="3" t="s">
        <v>1730</v>
      </c>
      <c r="I269" s="115" t="s">
        <v>1101</v>
      </c>
      <c r="J269" s="115"/>
      <c r="K269" s="121" t="str">
        <f ca="1"/>
        <v/>
      </c>
      <c r="L269" s="97" t="str">
        <f ca="1"/>
        <v>3.4.9.1</v>
      </c>
      <c r="M269" s="98" t="str">
        <f ca="1"/>
        <v>General ambulatories</v>
      </c>
      <c r="N269" s="61" t="str">
        <f ca="1"/>
        <v>1.3.1</v>
      </c>
      <c r="O269" s="61" t="str">
        <f ca="1"/>
        <v>General outpatient curative care</v>
      </c>
      <c r="P269" s="61" t="str">
        <f ca="1"/>
        <v>13</v>
      </c>
      <c r="Q269" s="61" t="str">
        <f ca="1"/>
        <v>General population</v>
      </c>
      <c r="R269" s="61" t="str">
        <f ca="1"/>
        <v>nec</v>
      </c>
      <c r="S269" s="61" t="str">
        <f ca="1"/>
        <v>Other and unspecified age (n.e.c.)</v>
      </c>
      <c r="T269" s="61" t="str">
        <f ca="1"/>
        <v>nec</v>
      </c>
      <c r="U269" s="61" t="str">
        <f ca="1"/>
        <v>Other and unspecified gender (n.e.c.)</v>
      </c>
      <c r="V269" s="61"/>
      <c r="W269" s="132">
        <v>1</v>
      </c>
      <c r="X269" t="b">
        <f t="shared" si="4"/>
        <v>1</v>
      </c>
      <c r="Y269" t="b">
        <v>0</v>
      </c>
    </row>
    <row r="270" spans="1:25" x14ac:dyDescent="0.4">
      <c r="A270" s="2">
        <v>274</v>
      </c>
      <c r="B270" s="2">
        <v>245428372</v>
      </c>
      <c r="C270" s="3" t="s">
        <v>514</v>
      </c>
      <c r="D270" s="2">
        <v>1</v>
      </c>
      <c r="E270" s="3" t="s">
        <v>1396</v>
      </c>
      <c r="F270" s="2">
        <v>1</v>
      </c>
      <c r="G270" s="3" t="s">
        <v>1397</v>
      </c>
      <c r="H270" s="3" t="s">
        <v>1731</v>
      </c>
      <c r="I270" s="115" t="s">
        <v>1050</v>
      </c>
      <c r="J270" s="115"/>
      <c r="K270" s="121" t="str">
        <f ca="1"/>
        <v/>
      </c>
      <c r="L270" s="97" t="str">
        <f ca="1"/>
        <v>1.3.nec</v>
      </c>
      <c r="M270" s="98" t="str">
        <f ca="1"/>
        <v>Other Specialised hospitals (Other than mental health hospitals)</v>
      </c>
      <c r="N270" s="61" t="str">
        <f ca="1"/>
        <v>1.3.1</v>
      </c>
      <c r="O270" s="61" t="str">
        <f ca="1"/>
        <v>General outpatient curative care</v>
      </c>
      <c r="P270" s="61" t="str">
        <f ca="1"/>
        <v>13</v>
      </c>
      <c r="Q270" s="61" t="str">
        <f ca="1"/>
        <v>General population</v>
      </c>
      <c r="R270" s="61" t="str">
        <f ca="1"/>
        <v>nec</v>
      </c>
      <c r="S270" s="61" t="str">
        <f ca="1"/>
        <v>Other and unspecified age (n.e.c.)</v>
      </c>
      <c r="T270" s="61" t="str">
        <f ca="1"/>
        <v>nec</v>
      </c>
      <c r="U270" s="61" t="str">
        <f ca="1"/>
        <v>Other and unspecified gender (n.e.c.)</v>
      </c>
      <c r="V270" s="61"/>
      <c r="W270" s="132">
        <v>1</v>
      </c>
      <c r="X270" t="b">
        <f t="shared" si="4"/>
        <v>1</v>
      </c>
      <c r="Y270" t="b">
        <v>0</v>
      </c>
    </row>
    <row r="271" spans="1:25" x14ac:dyDescent="0.4">
      <c r="A271" s="2">
        <v>275</v>
      </c>
      <c r="B271" s="2">
        <v>245428416</v>
      </c>
      <c r="C271" s="3" t="s">
        <v>516</v>
      </c>
      <c r="D271" s="2">
        <v>1</v>
      </c>
      <c r="E271" s="3" t="s">
        <v>1396</v>
      </c>
      <c r="F271" s="2">
        <v>1</v>
      </c>
      <c r="G271" s="3" t="s">
        <v>1397</v>
      </c>
      <c r="H271" s="3" t="s">
        <v>1732</v>
      </c>
      <c r="I271" s="115" t="s">
        <v>1101</v>
      </c>
      <c r="J271" s="115"/>
      <c r="K271" s="121" t="str">
        <f ca="1"/>
        <v/>
      </c>
      <c r="L271" s="97" t="str">
        <f ca="1"/>
        <v>3.4.9.1</v>
      </c>
      <c r="M271" s="98" t="str">
        <f ca="1"/>
        <v>General ambulatories</v>
      </c>
      <c r="N271" s="61" t="str">
        <f ca="1"/>
        <v>1.3.1</v>
      </c>
      <c r="O271" s="61" t="str">
        <f ca="1"/>
        <v>General outpatient curative care</v>
      </c>
      <c r="P271" s="61" t="str">
        <f ca="1"/>
        <v>13</v>
      </c>
      <c r="Q271" s="61" t="str">
        <f ca="1"/>
        <v>General population</v>
      </c>
      <c r="R271" s="61" t="str">
        <f ca="1"/>
        <v>nec</v>
      </c>
      <c r="S271" s="61" t="str">
        <f ca="1"/>
        <v>Other and unspecified age (n.e.c.)</v>
      </c>
      <c r="T271" s="61" t="str">
        <f ca="1"/>
        <v>nec</v>
      </c>
      <c r="U271" s="61" t="str">
        <f ca="1"/>
        <v>Other and unspecified gender (n.e.c.)</v>
      </c>
      <c r="V271" s="61"/>
      <c r="W271" s="132">
        <v>1</v>
      </c>
      <c r="X271" t="b">
        <f t="shared" si="4"/>
        <v>1</v>
      </c>
      <c r="Y271" t="b">
        <v>0</v>
      </c>
    </row>
    <row r="272" spans="1:25" x14ac:dyDescent="0.4">
      <c r="A272" s="2">
        <v>276</v>
      </c>
      <c r="B272" s="2">
        <v>245428880</v>
      </c>
      <c r="C272" s="3" t="s">
        <v>520</v>
      </c>
      <c r="D272" s="2">
        <v>1</v>
      </c>
      <c r="E272" s="3" t="s">
        <v>1396</v>
      </c>
      <c r="F272" s="2">
        <v>1</v>
      </c>
      <c r="G272" s="3" t="s">
        <v>1397</v>
      </c>
      <c r="H272" s="3" t="s">
        <v>1734</v>
      </c>
      <c r="I272" s="115" t="s">
        <v>1054</v>
      </c>
      <c r="J272" s="115"/>
      <c r="K272" s="121" t="str">
        <f ca="1"/>
        <v/>
      </c>
      <c r="L272" s="97" t="str">
        <f ca="1"/>
        <v>1.1</v>
      </c>
      <c r="M272" s="98" t="str">
        <f ca="1"/>
        <v>General hospitals</v>
      </c>
      <c r="N272" s="61" t="str">
        <f ca="1"/>
        <v>1.3.1</v>
      </c>
      <c r="O272" s="61" t="str">
        <f ca="1"/>
        <v>General outpatient curative care</v>
      </c>
      <c r="P272" s="61" t="str">
        <f ca="1"/>
        <v>13</v>
      </c>
      <c r="Q272" s="61" t="str">
        <f ca="1"/>
        <v>General population</v>
      </c>
      <c r="R272" s="61" t="str">
        <f ca="1"/>
        <v>nec</v>
      </c>
      <c r="S272" s="61" t="str">
        <f ca="1"/>
        <v>Other and unspecified age (n.e.c.)</v>
      </c>
      <c r="T272" s="61" t="str">
        <f ca="1"/>
        <v>nec</v>
      </c>
      <c r="U272" s="61" t="str">
        <f ca="1"/>
        <v>Other and unspecified gender (n.e.c.)</v>
      </c>
      <c r="V272" s="61"/>
      <c r="W272" s="132">
        <v>1</v>
      </c>
      <c r="X272" t="b">
        <f t="shared" si="4"/>
        <v>1</v>
      </c>
      <c r="Y272" t="b">
        <v>0</v>
      </c>
    </row>
    <row r="273" spans="1:25" x14ac:dyDescent="0.4">
      <c r="A273" s="2">
        <v>277</v>
      </c>
      <c r="B273" s="2">
        <v>245441552</v>
      </c>
      <c r="C273" s="3" t="s">
        <v>522</v>
      </c>
      <c r="D273" s="2">
        <v>1</v>
      </c>
      <c r="E273" s="3" t="s">
        <v>1396</v>
      </c>
      <c r="F273" s="2">
        <v>1</v>
      </c>
      <c r="G273" s="3" t="s">
        <v>1397</v>
      </c>
      <c r="H273" s="3" t="s">
        <v>1735</v>
      </c>
      <c r="I273" s="115" t="s">
        <v>1054</v>
      </c>
      <c r="J273" s="115"/>
      <c r="K273" s="121" t="str">
        <f ca="1"/>
        <v/>
      </c>
      <c r="L273" s="97" t="str">
        <f ca="1"/>
        <v>1.1</v>
      </c>
      <c r="M273" s="98" t="str">
        <f ca="1"/>
        <v>General hospitals</v>
      </c>
      <c r="N273" s="61" t="str">
        <f ca="1"/>
        <v>1.3.1</v>
      </c>
      <c r="O273" s="61" t="str">
        <f ca="1"/>
        <v>General outpatient curative care</v>
      </c>
      <c r="P273" s="61" t="str">
        <f ca="1"/>
        <v>13</v>
      </c>
      <c r="Q273" s="61" t="str">
        <f ca="1"/>
        <v>General population</v>
      </c>
      <c r="R273" s="61" t="str">
        <f ca="1"/>
        <v>nec</v>
      </c>
      <c r="S273" s="61" t="str">
        <f ca="1"/>
        <v>Other and unspecified age (n.e.c.)</v>
      </c>
      <c r="T273" s="61" t="str">
        <f ca="1"/>
        <v>nec</v>
      </c>
      <c r="U273" s="61" t="str">
        <f ca="1"/>
        <v>Other and unspecified gender (n.e.c.)</v>
      </c>
      <c r="V273" s="61"/>
      <c r="W273" s="132">
        <v>1</v>
      </c>
      <c r="X273" t="b">
        <f t="shared" si="4"/>
        <v>1</v>
      </c>
      <c r="Y273" t="b">
        <v>0</v>
      </c>
    </row>
    <row r="274" spans="1:25" x14ac:dyDescent="0.4">
      <c r="A274" s="2">
        <v>278</v>
      </c>
      <c r="B274" s="2">
        <v>245442695</v>
      </c>
      <c r="C274" s="3" t="s">
        <v>524</v>
      </c>
      <c r="D274" s="2">
        <v>1</v>
      </c>
      <c r="E274" s="3" t="s">
        <v>1396</v>
      </c>
      <c r="F274" s="2">
        <v>1</v>
      </c>
      <c r="G274" s="3" t="s">
        <v>1397</v>
      </c>
      <c r="H274" s="3" t="s">
        <v>1736</v>
      </c>
      <c r="I274" s="115" t="s">
        <v>1054</v>
      </c>
      <c r="J274" s="115"/>
      <c r="K274" s="121" t="str">
        <f ca="1"/>
        <v/>
      </c>
      <c r="L274" s="97" t="str">
        <f ca="1"/>
        <v>1.1</v>
      </c>
      <c r="M274" s="98" t="str">
        <f ca="1"/>
        <v>General hospitals</v>
      </c>
      <c r="N274" s="61" t="str">
        <f ca="1"/>
        <v>1.3.1</v>
      </c>
      <c r="O274" s="61" t="str">
        <f ca="1"/>
        <v>General outpatient curative care</v>
      </c>
      <c r="P274" s="61" t="str">
        <f ca="1"/>
        <v>13</v>
      </c>
      <c r="Q274" s="61" t="str">
        <f ca="1"/>
        <v>General population</v>
      </c>
      <c r="R274" s="61" t="str">
        <f ca="1"/>
        <v>nec</v>
      </c>
      <c r="S274" s="61" t="str">
        <f ca="1"/>
        <v>Other and unspecified age (n.e.c.)</v>
      </c>
      <c r="T274" s="61" t="str">
        <f ca="1"/>
        <v>nec</v>
      </c>
      <c r="U274" s="61" t="str">
        <f ca="1"/>
        <v>Other and unspecified gender (n.e.c.)</v>
      </c>
      <c r="V274" s="61"/>
      <c r="W274" s="132">
        <v>1</v>
      </c>
      <c r="X274" t="b">
        <f t="shared" si="4"/>
        <v>1</v>
      </c>
      <c r="Y274" t="b">
        <v>0</v>
      </c>
    </row>
    <row r="275" spans="1:25" x14ac:dyDescent="0.4">
      <c r="A275" s="2">
        <v>279</v>
      </c>
      <c r="B275" s="2">
        <v>245599758</v>
      </c>
      <c r="C275" s="3" t="s">
        <v>526</v>
      </c>
      <c r="D275" s="2">
        <v>1</v>
      </c>
      <c r="E275" s="3" t="s">
        <v>1396</v>
      </c>
      <c r="F275" s="2">
        <v>1</v>
      </c>
      <c r="G275" s="3" t="s">
        <v>1397</v>
      </c>
      <c r="H275" s="3" t="s">
        <v>1737</v>
      </c>
      <c r="I275" s="115" t="s">
        <v>1054</v>
      </c>
      <c r="J275" s="115"/>
      <c r="K275" s="121" t="str">
        <f ca="1"/>
        <v/>
      </c>
      <c r="L275" s="97" t="str">
        <f ca="1"/>
        <v>1.1</v>
      </c>
      <c r="M275" s="98" t="str">
        <f ca="1"/>
        <v>General hospitals</v>
      </c>
      <c r="N275" s="61" t="str">
        <f ca="1"/>
        <v>1.3.1</v>
      </c>
      <c r="O275" s="61" t="str">
        <f ca="1"/>
        <v>General outpatient curative care</v>
      </c>
      <c r="P275" s="61" t="str">
        <f ca="1"/>
        <v>13</v>
      </c>
      <c r="Q275" s="61" t="str">
        <f ca="1"/>
        <v>General population</v>
      </c>
      <c r="R275" s="61" t="str">
        <f ca="1"/>
        <v>nec</v>
      </c>
      <c r="S275" s="61" t="str">
        <f ca="1"/>
        <v>Other and unspecified age (n.e.c.)</v>
      </c>
      <c r="T275" s="61" t="str">
        <f ca="1"/>
        <v>nec</v>
      </c>
      <c r="U275" s="61" t="str">
        <f ca="1"/>
        <v>Other and unspecified gender (n.e.c.)</v>
      </c>
      <c r="V275" s="61"/>
      <c r="W275" s="132">
        <v>1</v>
      </c>
      <c r="X275" t="b">
        <f t="shared" si="4"/>
        <v>1</v>
      </c>
      <c r="Y275" t="b">
        <v>0</v>
      </c>
    </row>
    <row r="276" spans="1:25" x14ac:dyDescent="0.4">
      <c r="A276" s="2">
        <v>280</v>
      </c>
      <c r="B276" s="2">
        <v>245625532</v>
      </c>
      <c r="C276" s="3" t="s">
        <v>528</v>
      </c>
      <c r="D276" s="2">
        <v>1</v>
      </c>
      <c r="E276" s="3" t="s">
        <v>1396</v>
      </c>
      <c r="F276" s="2">
        <v>1</v>
      </c>
      <c r="G276" s="3" t="s">
        <v>1397</v>
      </c>
      <c r="H276" s="3" t="s">
        <v>1738</v>
      </c>
      <c r="I276" s="115" t="s">
        <v>5928</v>
      </c>
      <c r="J276" s="115"/>
      <c r="K276" s="121" t="str">
        <f ca="1"/>
        <v/>
      </c>
      <c r="L276" s="97" t="e">
        <f ca="1"/>
        <v>#N/A</v>
      </c>
      <c r="M276" s="98" t="e">
        <f ca="1"/>
        <v>#N/A</v>
      </c>
      <c r="N276" s="61" t="str">
        <f ca="1"/>
        <v>1.3.1</v>
      </c>
      <c r="O276" s="61" t="str">
        <f ca="1"/>
        <v>General outpatient curative care</v>
      </c>
      <c r="P276" s="61" t="str">
        <f ca="1"/>
        <v>13</v>
      </c>
      <c r="Q276" s="61" t="str">
        <f ca="1"/>
        <v>General population</v>
      </c>
      <c r="R276" s="61" t="str">
        <f ca="1"/>
        <v>nec</v>
      </c>
      <c r="S276" s="61" t="str">
        <f ca="1"/>
        <v>Other and unspecified age (n.e.c.)</v>
      </c>
      <c r="T276" s="61" t="str">
        <f ca="1"/>
        <v>nec</v>
      </c>
      <c r="U276" s="61" t="str">
        <f ca="1"/>
        <v>Other and unspecified gender (n.e.c.)</v>
      </c>
      <c r="V276" s="61"/>
      <c r="W276" s="132">
        <v>1</v>
      </c>
      <c r="X276" t="b">
        <f t="shared" si="4"/>
        <v>1</v>
      </c>
      <c r="Y276" t="b">
        <v>0</v>
      </c>
    </row>
    <row r="277" spans="1:25" x14ac:dyDescent="0.4">
      <c r="A277" s="2">
        <v>281</v>
      </c>
      <c r="B277" s="2">
        <v>245629734</v>
      </c>
      <c r="C277" s="3" t="s">
        <v>532</v>
      </c>
      <c r="D277" s="2">
        <v>1</v>
      </c>
      <c r="E277" s="3" t="s">
        <v>1396</v>
      </c>
      <c r="F277" s="2">
        <v>1</v>
      </c>
      <c r="G277" s="3" t="s">
        <v>1397</v>
      </c>
      <c r="H277" s="3" t="s">
        <v>1740</v>
      </c>
      <c r="I277" s="115" t="s">
        <v>1054</v>
      </c>
      <c r="J277" s="115"/>
      <c r="K277" s="121" t="str">
        <f ca="1"/>
        <v/>
      </c>
      <c r="L277" s="97" t="str">
        <f ca="1"/>
        <v>1.1</v>
      </c>
      <c r="M277" s="98" t="str">
        <f ca="1"/>
        <v>General hospitals</v>
      </c>
      <c r="N277" s="61" t="str">
        <f ca="1"/>
        <v>1.3.1</v>
      </c>
      <c r="O277" s="61" t="str">
        <f ca="1"/>
        <v>General outpatient curative care</v>
      </c>
      <c r="P277" s="61" t="str">
        <f ca="1"/>
        <v>13</v>
      </c>
      <c r="Q277" s="61" t="str">
        <f ca="1"/>
        <v>General population</v>
      </c>
      <c r="R277" s="61" t="str">
        <f ca="1"/>
        <v>nec</v>
      </c>
      <c r="S277" s="61" t="str">
        <f ca="1"/>
        <v>Other and unspecified age (n.e.c.)</v>
      </c>
      <c r="T277" s="61" t="str">
        <f ca="1"/>
        <v>nec</v>
      </c>
      <c r="U277" s="61" t="str">
        <f ca="1"/>
        <v>Other and unspecified gender (n.e.c.)</v>
      </c>
      <c r="V277" s="61"/>
      <c r="W277" s="132">
        <v>1</v>
      </c>
      <c r="X277" t="b">
        <f t="shared" si="4"/>
        <v>1</v>
      </c>
      <c r="Y277" t="b">
        <v>0</v>
      </c>
    </row>
    <row r="278" spans="1:25" x14ac:dyDescent="0.4">
      <c r="A278" s="2">
        <v>282</v>
      </c>
      <c r="B278" s="2">
        <v>245630553</v>
      </c>
      <c r="C278" s="3" t="s">
        <v>1741</v>
      </c>
      <c r="D278" s="2">
        <v>1</v>
      </c>
      <c r="E278" s="3" t="s">
        <v>1396</v>
      </c>
      <c r="F278" s="2">
        <v>1</v>
      </c>
      <c r="G278" s="3" t="s">
        <v>1397</v>
      </c>
      <c r="H278" s="3" t="s">
        <v>1742</v>
      </c>
      <c r="I278" s="115"/>
      <c r="J278" s="115"/>
      <c r="K278" s="121" t="str">
        <f ca="1"/>
        <v/>
      </c>
      <c r="L278" s="97" t="str">
        <f ca="1"/>
        <v/>
      </c>
      <c r="M278" s="98" t="str">
        <f ca="1"/>
        <v/>
      </c>
      <c r="N278" s="61" t="str">
        <f ca="1"/>
        <v/>
      </c>
      <c r="O278" s="61" t="str">
        <f ca="1"/>
        <v/>
      </c>
      <c r="P278" s="61" t="str">
        <f ca="1"/>
        <v/>
      </c>
      <c r="Q278" s="61" t="str">
        <f ca="1"/>
        <v/>
      </c>
      <c r="R278" s="61" t="str">
        <f ca="1"/>
        <v/>
      </c>
      <c r="S278" s="61" t="str">
        <f ca="1"/>
        <v/>
      </c>
      <c r="T278" s="61" t="str">
        <f ca="1"/>
        <v/>
      </c>
      <c r="U278" s="61" t="str">
        <f ca="1"/>
        <v/>
      </c>
      <c r="V278" s="61"/>
      <c r="W278" s="132">
        <v>1</v>
      </c>
      <c r="X278" t="b">
        <f t="shared" si="4"/>
        <v>0</v>
      </c>
      <c r="Y278" t="b">
        <v>0</v>
      </c>
    </row>
    <row r="279" spans="1:25" x14ac:dyDescent="0.4">
      <c r="A279" s="2">
        <v>283</v>
      </c>
      <c r="B279" s="2">
        <v>245686075</v>
      </c>
      <c r="C279" s="3" t="s">
        <v>534</v>
      </c>
      <c r="D279" s="2">
        <v>1</v>
      </c>
      <c r="E279" s="3" t="s">
        <v>1396</v>
      </c>
      <c r="F279" s="2">
        <v>1</v>
      </c>
      <c r="G279" s="3" t="s">
        <v>1397</v>
      </c>
      <c r="H279" s="3" t="s">
        <v>1743</v>
      </c>
      <c r="I279" s="115" t="s">
        <v>5928</v>
      </c>
      <c r="J279" s="115"/>
      <c r="K279" s="121" t="str">
        <f ca="1"/>
        <v/>
      </c>
      <c r="L279" s="97" t="e">
        <f ca="1"/>
        <v>#N/A</v>
      </c>
      <c r="M279" s="98" t="e">
        <f ca="1"/>
        <v>#N/A</v>
      </c>
      <c r="N279" s="61" t="str">
        <f ca="1"/>
        <v>1.3.1</v>
      </c>
      <c r="O279" s="61" t="str">
        <f ca="1"/>
        <v>General outpatient curative care</v>
      </c>
      <c r="P279" s="61" t="str">
        <f ca="1"/>
        <v>13</v>
      </c>
      <c r="Q279" s="61" t="str">
        <f ca="1"/>
        <v>General population</v>
      </c>
      <c r="R279" s="61" t="str">
        <f ca="1"/>
        <v>nec</v>
      </c>
      <c r="S279" s="61" t="str">
        <f ca="1"/>
        <v>Other and unspecified age (n.e.c.)</v>
      </c>
      <c r="T279" s="61" t="str">
        <f ca="1"/>
        <v>nec</v>
      </c>
      <c r="U279" s="61" t="str">
        <f ca="1"/>
        <v>Other and unspecified gender (n.e.c.)</v>
      </c>
      <c r="V279" s="61"/>
      <c r="W279" s="132">
        <v>1</v>
      </c>
      <c r="X279" t="b">
        <f t="shared" si="4"/>
        <v>1</v>
      </c>
      <c r="Y279" t="b">
        <v>0</v>
      </c>
    </row>
    <row r="280" spans="1:25" x14ac:dyDescent="0.4">
      <c r="A280" s="2">
        <v>284</v>
      </c>
      <c r="B280" s="2">
        <v>248384234</v>
      </c>
      <c r="C280" s="3" t="s">
        <v>536</v>
      </c>
      <c r="D280" s="2">
        <v>1</v>
      </c>
      <c r="E280" s="3" t="s">
        <v>1396</v>
      </c>
      <c r="F280" s="2">
        <v>1</v>
      </c>
      <c r="G280" s="3" t="s">
        <v>1397</v>
      </c>
      <c r="H280" s="3" t="s">
        <v>1744</v>
      </c>
      <c r="I280" s="115" t="s">
        <v>1054</v>
      </c>
      <c r="J280" s="115"/>
      <c r="K280" s="121" t="str">
        <f ca="1"/>
        <v/>
      </c>
      <c r="L280" s="97" t="str">
        <f ca="1"/>
        <v>1.1</v>
      </c>
      <c r="M280" s="98" t="str">
        <f ca="1"/>
        <v>General hospitals</v>
      </c>
      <c r="N280" s="61" t="str">
        <f ca="1"/>
        <v>1.3.1</v>
      </c>
      <c r="O280" s="61" t="str">
        <f ca="1"/>
        <v>General outpatient curative care</v>
      </c>
      <c r="P280" s="61" t="str">
        <f ca="1"/>
        <v>13</v>
      </c>
      <c r="Q280" s="61" t="str">
        <f ca="1"/>
        <v>General population</v>
      </c>
      <c r="R280" s="61" t="str">
        <f ca="1"/>
        <v>nec</v>
      </c>
      <c r="S280" s="61" t="str">
        <f ca="1"/>
        <v>Other and unspecified age (n.e.c.)</v>
      </c>
      <c r="T280" s="61" t="str">
        <f ca="1"/>
        <v>nec</v>
      </c>
      <c r="U280" s="61" t="str">
        <f ca="1"/>
        <v>Other and unspecified gender (n.e.c.)</v>
      </c>
      <c r="V280" s="61"/>
      <c r="W280" s="132">
        <v>1</v>
      </c>
      <c r="X280" t="b">
        <f t="shared" si="4"/>
        <v>1</v>
      </c>
      <c r="Y280" t="b">
        <v>0</v>
      </c>
    </row>
    <row r="281" spans="1:25" x14ac:dyDescent="0.4">
      <c r="A281" s="2">
        <v>285</v>
      </c>
      <c r="B281" s="2">
        <v>248384519</v>
      </c>
      <c r="C281" s="3" t="s">
        <v>538</v>
      </c>
      <c r="D281" s="2">
        <v>1</v>
      </c>
      <c r="E281" s="3" t="s">
        <v>1396</v>
      </c>
      <c r="F281" s="2">
        <v>5</v>
      </c>
      <c r="G281" s="3" t="s">
        <v>1745</v>
      </c>
      <c r="H281" s="3" t="s">
        <v>1746</v>
      </c>
      <c r="I281" s="115" t="s">
        <v>1101</v>
      </c>
      <c r="J281" s="115"/>
      <c r="K281" s="121" t="str">
        <f ca="1"/>
        <v/>
      </c>
      <c r="L281" s="97" t="str">
        <f ca="1"/>
        <v>3.4.9.1</v>
      </c>
      <c r="M281" s="98" t="str">
        <f ca="1"/>
        <v>General ambulatories</v>
      </c>
      <c r="N281" s="61" t="str">
        <f ca="1"/>
        <v>1.3.1</v>
      </c>
      <c r="O281" s="61" t="str">
        <f ca="1"/>
        <v>General outpatient curative care</v>
      </c>
      <c r="P281" s="61" t="str">
        <f ca="1"/>
        <v>13</v>
      </c>
      <c r="Q281" s="61" t="str">
        <f ca="1"/>
        <v>General population</v>
      </c>
      <c r="R281" s="61" t="str">
        <f ca="1"/>
        <v>nec</v>
      </c>
      <c r="S281" s="61" t="str">
        <f ca="1"/>
        <v>Other and unspecified age (n.e.c.)</v>
      </c>
      <c r="T281" s="61" t="str">
        <f ca="1"/>
        <v>nec</v>
      </c>
      <c r="U281" s="61" t="str">
        <f ca="1"/>
        <v>Other and unspecified gender (n.e.c.)</v>
      </c>
      <c r="V281" s="61"/>
      <c r="W281" s="132">
        <v>1</v>
      </c>
      <c r="X281" t="b">
        <f t="shared" si="4"/>
        <v>1</v>
      </c>
      <c r="Y281" t="b">
        <v>0</v>
      </c>
    </row>
    <row r="282" spans="1:25" x14ac:dyDescent="0.4">
      <c r="A282" s="2">
        <v>286</v>
      </c>
      <c r="B282" s="2">
        <v>248384886</v>
      </c>
      <c r="C282" s="3" t="s">
        <v>540</v>
      </c>
      <c r="D282" s="2">
        <v>1</v>
      </c>
      <c r="E282" s="3" t="s">
        <v>1396</v>
      </c>
      <c r="F282" s="2">
        <v>1</v>
      </c>
      <c r="G282" s="3" t="s">
        <v>1397</v>
      </c>
      <c r="H282" s="3" t="s">
        <v>1747</v>
      </c>
      <c r="I282" s="115" t="s">
        <v>1101</v>
      </c>
      <c r="J282" s="115"/>
      <c r="K282" s="121" t="str">
        <f ca="1"/>
        <v/>
      </c>
      <c r="L282" s="97" t="str">
        <f ca="1"/>
        <v>3.4.9.1</v>
      </c>
      <c r="M282" s="98" t="str">
        <f ca="1"/>
        <v>General ambulatories</v>
      </c>
      <c r="N282" s="61" t="str">
        <f ca="1"/>
        <v>1.3.1</v>
      </c>
      <c r="O282" s="61" t="str">
        <f ca="1"/>
        <v>General outpatient curative care</v>
      </c>
      <c r="P282" s="61" t="str">
        <f ca="1"/>
        <v>13</v>
      </c>
      <c r="Q282" s="61" t="str">
        <f ca="1"/>
        <v>General population</v>
      </c>
      <c r="R282" s="61" t="str">
        <f ca="1"/>
        <v>nec</v>
      </c>
      <c r="S282" s="61" t="str">
        <f ca="1"/>
        <v>Other and unspecified age (n.e.c.)</v>
      </c>
      <c r="T282" s="61" t="str">
        <f ca="1"/>
        <v>nec</v>
      </c>
      <c r="U282" s="61" t="str">
        <f ca="1"/>
        <v>Other and unspecified gender (n.e.c.)</v>
      </c>
      <c r="V282" s="61"/>
      <c r="W282" s="132">
        <v>1</v>
      </c>
      <c r="X282" t="b">
        <f t="shared" si="4"/>
        <v>1</v>
      </c>
      <c r="Y282" t="b">
        <v>0</v>
      </c>
    </row>
    <row r="283" spans="1:25" x14ac:dyDescent="0.4">
      <c r="A283" s="2">
        <v>287</v>
      </c>
      <c r="B283" s="2">
        <v>249265012</v>
      </c>
      <c r="C283" s="3" t="s">
        <v>542</v>
      </c>
      <c r="D283" s="2">
        <v>3</v>
      </c>
      <c r="E283" s="3" t="s">
        <v>1160</v>
      </c>
      <c r="F283" s="2">
        <v>15</v>
      </c>
      <c r="G283" s="3" t="s">
        <v>1187</v>
      </c>
      <c r="H283" s="3" t="s">
        <v>1748</v>
      </c>
      <c r="I283" s="115" t="s">
        <v>1041</v>
      </c>
      <c r="J283" s="115"/>
      <c r="K283" s="121" t="str">
        <f ca="1"/>
        <v/>
      </c>
      <c r="L283" s="97" t="str">
        <f ca="1"/>
        <v>3.4.1</v>
      </c>
      <c r="M283" s="98" t="str">
        <f ca="1"/>
        <v>Family planning centres</v>
      </c>
      <c r="N283" s="61" t="str">
        <f ca="1"/>
        <v>1.3.1</v>
      </c>
      <c r="O283" s="61" t="str">
        <f ca="1"/>
        <v>General outpatient curative care</v>
      </c>
      <c r="P283" s="61" t="str">
        <f ca="1"/>
        <v>13</v>
      </c>
      <c r="Q283" s="61" t="str">
        <f ca="1"/>
        <v>General population</v>
      </c>
      <c r="R283" s="61" t="str">
        <f ca="1"/>
        <v>nec</v>
      </c>
      <c r="S283" s="61" t="str">
        <f ca="1"/>
        <v>Other and unspecified age (n.e.c.)</v>
      </c>
      <c r="T283" s="61" t="str">
        <f ca="1"/>
        <v>nec</v>
      </c>
      <c r="U283" s="61" t="str">
        <f ca="1"/>
        <v>Other and unspecified gender (n.e.c.)</v>
      </c>
      <c r="V283" s="61"/>
      <c r="W283" s="132">
        <v>1</v>
      </c>
      <c r="X283" t="b">
        <f t="shared" si="4"/>
        <v>1</v>
      </c>
      <c r="Y283" t="b">
        <v>0</v>
      </c>
    </row>
    <row r="284" spans="1:25" x14ac:dyDescent="0.4">
      <c r="A284" s="2">
        <v>292</v>
      </c>
      <c r="B284" s="2">
        <v>400027127</v>
      </c>
      <c r="C284" s="3" t="s">
        <v>546</v>
      </c>
      <c r="D284" s="2">
        <v>3</v>
      </c>
      <c r="E284" s="3" t="s">
        <v>1160</v>
      </c>
      <c r="F284" s="2">
        <v>10</v>
      </c>
      <c r="G284" s="3" t="s">
        <v>1179</v>
      </c>
      <c r="H284" s="3" t="s">
        <v>1749</v>
      </c>
      <c r="I284" s="115"/>
      <c r="J284" s="115"/>
      <c r="K284" s="121" t="str">
        <f ca="1"/>
        <v/>
      </c>
      <c r="L284" s="97" t="str">
        <f ca="1"/>
        <v/>
      </c>
      <c r="M284" s="98" t="str">
        <f ca="1"/>
        <v/>
      </c>
      <c r="N284" s="61" t="str">
        <f ca="1"/>
        <v/>
      </c>
      <c r="O284" s="61" t="str">
        <f ca="1"/>
        <v/>
      </c>
      <c r="P284" s="61" t="str">
        <f ca="1"/>
        <v/>
      </c>
      <c r="Q284" s="61" t="str">
        <f ca="1"/>
        <v/>
      </c>
      <c r="R284" s="61" t="str">
        <f ca="1"/>
        <v/>
      </c>
      <c r="S284" s="61" t="str">
        <f ca="1"/>
        <v/>
      </c>
      <c r="T284" s="61" t="str">
        <f ca="1"/>
        <v/>
      </c>
      <c r="U284" s="61" t="str">
        <f ca="1"/>
        <v/>
      </c>
      <c r="V284" s="61"/>
      <c r="W284" s="132">
        <v>1</v>
      </c>
      <c r="X284" t="b">
        <f t="shared" si="4"/>
        <v>0</v>
      </c>
      <c r="Y284" t="b">
        <v>0</v>
      </c>
    </row>
    <row r="285" spans="1:25" x14ac:dyDescent="0.4">
      <c r="A285" s="2">
        <v>293</v>
      </c>
      <c r="B285" s="2">
        <v>400090842</v>
      </c>
      <c r="C285" s="3" t="s">
        <v>552</v>
      </c>
      <c r="D285" s="2">
        <v>3</v>
      </c>
      <c r="E285" s="3" t="s">
        <v>1160</v>
      </c>
      <c r="F285" s="2">
        <v>10</v>
      </c>
      <c r="G285" s="3" t="s">
        <v>1179</v>
      </c>
      <c r="H285" s="3" t="s">
        <v>1751</v>
      </c>
      <c r="I285" s="115" t="s">
        <v>1101</v>
      </c>
      <c r="J285" s="115"/>
      <c r="K285" s="121" t="str">
        <f ca="1"/>
        <v/>
      </c>
      <c r="L285" s="97" t="str">
        <f ca="1"/>
        <v>3.4.9.1</v>
      </c>
      <c r="M285" s="98" t="str">
        <f ca="1"/>
        <v>General ambulatories</v>
      </c>
      <c r="N285" s="61" t="str">
        <f ca="1"/>
        <v>1.3.1</v>
      </c>
      <c r="O285" s="61" t="str">
        <f ca="1"/>
        <v>General outpatient curative care</v>
      </c>
      <c r="P285" s="61" t="str">
        <f ca="1"/>
        <v>13</v>
      </c>
      <c r="Q285" s="61" t="str">
        <f ca="1"/>
        <v>General population</v>
      </c>
      <c r="R285" s="61" t="str">
        <f ca="1"/>
        <v>nec</v>
      </c>
      <c r="S285" s="61" t="str">
        <f ca="1"/>
        <v>Other and unspecified age (n.e.c.)</v>
      </c>
      <c r="T285" s="61" t="str">
        <f ca="1"/>
        <v>nec</v>
      </c>
      <c r="U285" s="61" t="str">
        <f ca="1"/>
        <v>Other and unspecified gender (n.e.c.)</v>
      </c>
      <c r="V285" s="61"/>
      <c r="W285" s="132">
        <v>1</v>
      </c>
      <c r="X285" t="b">
        <f t="shared" si="4"/>
        <v>1</v>
      </c>
      <c r="Y285" t="b">
        <v>0</v>
      </c>
    </row>
    <row r="286" spans="1:25" x14ac:dyDescent="0.4">
      <c r="A286" s="2">
        <v>294</v>
      </c>
      <c r="B286" s="2">
        <v>400103302</v>
      </c>
      <c r="C286" s="3" t="s">
        <v>554</v>
      </c>
      <c r="D286" s="2">
        <v>3</v>
      </c>
      <c r="E286" s="3" t="s">
        <v>1160</v>
      </c>
      <c r="F286" s="2">
        <v>16</v>
      </c>
      <c r="G286" s="3" t="s">
        <v>1166</v>
      </c>
      <c r="H286" s="3" t="s">
        <v>1752</v>
      </c>
      <c r="I286" s="115" t="s">
        <v>1101</v>
      </c>
      <c r="J286" s="115"/>
      <c r="K286" s="121" t="str">
        <f ca="1"/>
        <v/>
      </c>
      <c r="L286" s="97" t="str">
        <f ca="1"/>
        <v>3.4.9.1</v>
      </c>
      <c r="M286" s="98" t="str">
        <f ca="1"/>
        <v>General ambulatories</v>
      </c>
      <c r="N286" s="61" t="str">
        <f ca="1"/>
        <v>1.3.1</v>
      </c>
      <c r="O286" s="61" t="str">
        <f ca="1"/>
        <v>General outpatient curative care</v>
      </c>
      <c r="P286" s="61" t="str">
        <f ca="1"/>
        <v>13</v>
      </c>
      <c r="Q286" s="61" t="str">
        <f ca="1"/>
        <v>General population</v>
      </c>
      <c r="R286" s="61" t="str">
        <f ca="1"/>
        <v>nec</v>
      </c>
      <c r="S286" s="61" t="str">
        <f ca="1"/>
        <v>Other and unspecified age (n.e.c.)</v>
      </c>
      <c r="T286" s="61" t="str">
        <f ca="1"/>
        <v>nec</v>
      </c>
      <c r="U286" s="61" t="str">
        <f ca="1"/>
        <v>Other and unspecified gender (n.e.c.)</v>
      </c>
      <c r="V286" s="61"/>
      <c r="W286" s="132">
        <v>1</v>
      </c>
      <c r="X286" t="b">
        <f t="shared" si="4"/>
        <v>1</v>
      </c>
      <c r="Y286" t="b">
        <v>0</v>
      </c>
    </row>
    <row r="287" spans="1:25" x14ac:dyDescent="0.4">
      <c r="A287" s="2">
        <v>295</v>
      </c>
      <c r="B287" s="2">
        <v>400115362</v>
      </c>
      <c r="C287" s="3" t="s">
        <v>556</v>
      </c>
      <c r="D287" s="2">
        <v>3</v>
      </c>
      <c r="E287" s="3" t="s">
        <v>1160</v>
      </c>
      <c r="F287" s="2">
        <v>18</v>
      </c>
      <c r="G287" s="3" t="s">
        <v>1253</v>
      </c>
      <c r="H287" s="3" t="s">
        <v>1753</v>
      </c>
      <c r="I287" s="115" t="s">
        <v>1054</v>
      </c>
      <c r="J287" s="115"/>
      <c r="K287" s="121" t="str">
        <f ca="1"/>
        <v/>
      </c>
      <c r="L287" s="97" t="str">
        <f ca="1"/>
        <v>1.1</v>
      </c>
      <c r="M287" s="98" t="str">
        <f ca="1"/>
        <v>General hospitals</v>
      </c>
      <c r="N287" s="61" t="str">
        <f ca="1"/>
        <v>1.3.1</v>
      </c>
      <c r="O287" s="61" t="str">
        <f ca="1"/>
        <v>General outpatient curative care</v>
      </c>
      <c r="P287" s="61" t="str">
        <f ca="1"/>
        <v>13</v>
      </c>
      <c r="Q287" s="61" t="str">
        <f ca="1"/>
        <v>General population</v>
      </c>
      <c r="R287" s="61" t="str">
        <f ca="1"/>
        <v>nec</v>
      </c>
      <c r="S287" s="61" t="str">
        <f ca="1"/>
        <v>Other and unspecified age (n.e.c.)</v>
      </c>
      <c r="T287" s="61" t="str">
        <f ca="1"/>
        <v>nec</v>
      </c>
      <c r="U287" s="61" t="str">
        <f ca="1"/>
        <v>Other and unspecified gender (n.e.c.)</v>
      </c>
      <c r="V287" s="61"/>
      <c r="W287" s="132">
        <v>1</v>
      </c>
      <c r="X287" t="b">
        <f t="shared" si="4"/>
        <v>1</v>
      </c>
      <c r="Y287" t="b">
        <v>0</v>
      </c>
    </row>
    <row r="288" spans="1:25" x14ac:dyDescent="0.4">
      <c r="A288" s="2">
        <v>296</v>
      </c>
      <c r="B288" s="2">
        <v>400133814</v>
      </c>
      <c r="C288" s="3" t="s">
        <v>1755</v>
      </c>
      <c r="D288" s="2">
        <v>3</v>
      </c>
      <c r="E288" s="3" t="s">
        <v>1160</v>
      </c>
      <c r="F288" s="2">
        <v>11</v>
      </c>
      <c r="G288" s="3" t="s">
        <v>1183</v>
      </c>
      <c r="H288" s="3" t="s">
        <v>1756</v>
      </c>
      <c r="I288" s="115"/>
      <c r="J288" s="115"/>
      <c r="K288" s="121" t="str">
        <f ca="1"/>
        <v/>
      </c>
      <c r="L288" s="97" t="str">
        <f ca="1"/>
        <v/>
      </c>
      <c r="M288" s="98" t="str">
        <f ca="1"/>
        <v/>
      </c>
      <c r="N288" s="61" t="str">
        <f ca="1"/>
        <v/>
      </c>
      <c r="O288" s="61" t="str">
        <f ca="1"/>
        <v/>
      </c>
      <c r="P288" s="61" t="str">
        <f ca="1"/>
        <v/>
      </c>
      <c r="Q288" s="61" t="str">
        <f ca="1"/>
        <v/>
      </c>
      <c r="R288" s="61" t="str">
        <f ca="1"/>
        <v/>
      </c>
      <c r="S288" s="61" t="str">
        <f ca="1"/>
        <v/>
      </c>
      <c r="T288" s="61" t="str">
        <f ca="1"/>
        <v/>
      </c>
      <c r="U288" s="61" t="str">
        <f ca="1"/>
        <v/>
      </c>
      <c r="V288" s="61"/>
      <c r="W288" s="132">
        <v>1</v>
      </c>
      <c r="X288" t="b">
        <f t="shared" si="4"/>
        <v>0</v>
      </c>
      <c r="Y288" t="b">
        <v>0</v>
      </c>
    </row>
    <row r="289" spans="1:25" x14ac:dyDescent="0.4">
      <c r="A289" s="2">
        <v>297</v>
      </c>
      <c r="B289" s="2">
        <v>400151848</v>
      </c>
      <c r="C289" s="3" t="s">
        <v>560</v>
      </c>
      <c r="D289" s="2">
        <v>3</v>
      </c>
      <c r="E289" s="3" t="s">
        <v>1160</v>
      </c>
      <c r="F289" s="2">
        <v>16</v>
      </c>
      <c r="G289" s="3" t="s">
        <v>1166</v>
      </c>
      <c r="H289" s="3" t="s">
        <v>1757</v>
      </c>
      <c r="I289" s="115" t="s">
        <v>1101</v>
      </c>
      <c r="J289" s="115"/>
      <c r="K289" s="121" t="str">
        <f ca="1"/>
        <v/>
      </c>
      <c r="L289" s="97" t="str">
        <f ca="1"/>
        <v>3.4.9.1</v>
      </c>
      <c r="M289" s="98" t="str">
        <f ca="1"/>
        <v>General ambulatories</v>
      </c>
      <c r="N289" s="61" t="str">
        <f ca="1"/>
        <v>1.3.1</v>
      </c>
      <c r="O289" s="61" t="str">
        <f ca="1"/>
        <v>General outpatient curative care</v>
      </c>
      <c r="P289" s="61" t="str">
        <f ca="1"/>
        <v>13</v>
      </c>
      <c r="Q289" s="61" t="str">
        <f ca="1"/>
        <v>General population</v>
      </c>
      <c r="R289" s="61" t="str">
        <f ca="1"/>
        <v>nec</v>
      </c>
      <c r="S289" s="61" t="str">
        <f ca="1"/>
        <v>Other and unspecified age (n.e.c.)</v>
      </c>
      <c r="T289" s="61" t="str">
        <f ca="1"/>
        <v>nec</v>
      </c>
      <c r="U289" s="61" t="str">
        <f ca="1"/>
        <v>Other and unspecified gender (n.e.c.)</v>
      </c>
      <c r="V289" s="61"/>
      <c r="W289" s="132">
        <v>1</v>
      </c>
      <c r="X289" t="b">
        <f t="shared" si="4"/>
        <v>1</v>
      </c>
      <c r="Y289" t="b">
        <v>0</v>
      </c>
    </row>
    <row r="290" spans="1:25" x14ac:dyDescent="0.4">
      <c r="A290" s="2">
        <v>298</v>
      </c>
      <c r="B290" s="2">
        <v>400163238</v>
      </c>
      <c r="C290" s="3" t="s">
        <v>1762</v>
      </c>
      <c r="D290" s="2">
        <v>3</v>
      </c>
      <c r="E290" s="3" t="s">
        <v>1160</v>
      </c>
      <c r="F290" s="2">
        <v>16</v>
      </c>
      <c r="G290" s="3" t="s">
        <v>1166</v>
      </c>
      <c r="H290" s="3" t="s">
        <v>1763</v>
      </c>
      <c r="I290" s="115"/>
      <c r="J290" s="115"/>
      <c r="K290" s="121" t="str">
        <f ca="1"/>
        <v/>
      </c>
      <c r="L290" s="97" t="str">
        <f ca="1"/>
        <v/>
      </c>
      <c r="M290" s="98" t="str">
        <f ca="1"/>
        <v/>
      </c>
      <c r="N290" s="61" t="str">
        <f ca="1"/>
        <v/>
      </c>
      <c r="O290" s="61" t="str">
        <f ca="1"/>
        <v/>
      </c>
      <c r="P290" s="61" t="str">
        <f ca="1"/>
        <v/>
      </c>
      <c r="Q290" s="61" t="str">
        <f ca="1"/>
        <v/>
      </c>
      <c r="R290" s="61" t="str">
        <f ca="1"/>
        <v/>
      </c>
      <c r="S290" s="61" t="str">
        <f ca="1"/>
        <v/>
      </c>
      <c r="T290" s="61" t="str">
        <f ca="1"/>
        <v/>
      </c>
      <c r="U290" s="61" t="str">
        <f ca="1"/>
        <v/>
      </c>
      <c r="V290" s="61"/>
      <c r="W290" s="132">
        <v>1</v>
      </c>
      <c r="X290" t="b">
        <f t="shared" si="4"/>
        <v>0</v>
      </c>
      <c r="Y290" t="b">
        <v>0</v>
      </c>
    </row>
    <row r="291" spans="1:25" x14ac:dyDescent="0.4">
      <c r="A291" s="2">
        <v>299</v>
      </c>
      <c r="B291" s="2">
        <v>400171586</v>
      </c>
      <c r="C291" s="3" t="s">
        <v>1764</v>
      </c>
      <c r="D291" s="2">
        <v>3</v>
      </c>
      <c r="E291" s="3" t="s">
        <v>1160</v>
      </c>
      <c r="F291" s="2">
        <v>16</v>
      </c>
      <c r="G291" s="3" t="s">
        <v>1166</v>
      </c>
      <c r="H291" s="3" t="s">
        <v>1765</v>
      </c>
      <c r="I291" s="115"/>
      <c r="J291" s="115"/>
      <c r="K291" s="121" t="str">
        <f ca="1"/>
        <v/>
      </c>
      <c r="L291" s="97" t="str">
        <f ca="1"/>
        <v/>
      </c>
      <c r="M291" s="98" t="str">
        <f ca="1"/>
        <v/>
      </c>
      <c r="N291" s="61" t="str">
        <f ca="1"/>
        <v/>
      </c>
      <c r="O291" s="61" t="str">
        <f ca="1"/>
        <v/>
      </c>
      <c r="P291" s="61" t="str">
        <f ca="1"/>
        <v/>
      </c>
      <c r="Q291" s="61" t="str">
        <f ca="1"/>
        <v/>
      </c>
      <c r="R291" s="61" t="str">
        <f ca="1"/>
        <v/>
      </c>
      <c r="S291" s="61" t="str">
        <f ca="1"/>
        <v/>
      </c>
      <c r="T291" s="61" t="str">
        <f ca="1"/>
        <v/>
      </c>
      <c r="U291" s="61" t="str">
        <f ca="1"/>
        <v/>
      </c>
      <c r="V291" s="61"/>
      <c r="W291" s="132">
        <v>1</v>
      </c>
      <c r="X291" t="b">
        <f t="shared" si="4"/>
        <v>0</v>
      </c>
      <c r="Y291" t="b">
        <v>0</v>
      </c>
    </row>
    <row r="292" spans="1:25" x14ac:dyDescent="0.4">
      <c r="A292" s="2">
        <v>300</v>
      </c>
      <c r="B292" s="2">
        <v>400194062</v>
      </c>
      <c r="C292" s="3" t="s">
        <v>566</v>
      </c>
      <c r="D292" s="2">
        <v>10</v>
      </c>
      <c r="E292" s="3" t="s">
        <v>1196</v>
      </c>
      <c r="F292" s="2">
        <v>66</v>
      </c>
      <c r="G292" s="3" t="s">
        <v>1620</v>
      </c>
      <c r="H292" s="3" t="s">
        <v>1766</v>
      </c>
      <c r="I292" s="115"/>
      <c r="J292" s="115"/>
      <c r="K292" s="121" t="str">
        <f ca="1"/>
        <v/>
      </c>
      <c r="L292" s="97" t="str">
        <f ca="1"/>
        <v/>
      </c>
      <c r="M292" s="98" t="str">
        <f ca="1"/>
        <v/>
      </c>
      <c r="N292" s="61" t="str">
        <f ca="1"/>
        <v/>
      </c>
      <c r="O292" s="61" t="str">
        <f ca="1"/>
        <v/>
      </c>
      <c r="P292" s="61" t="str">
        <f ca="1"/>
        <v/>
      </c>
      <c r="Q292" s="61" t="str">
        <f ca="1"/>
        <v/>
      </c>
      <c r="R292" s="61" t="str">
        <f ca="1"/>
        <v/>
      </c>
      <c r="S292" s="61" t="str">
        <f ca="1"/>
        <v/>
      </c>
      <c r="T292" s="61" t="str">
        <f ca="1"/>
        <v/>
      </c>
      <c r="U292" s="61" t="str">
        <f ca="1"/>
        <v/>
      </c>
      <c r="V292" s="61"/>
      <c r="W292" s="132">
        <v>1</v>
      </c>
      <c r="X292" t="b">
        <f t="shared" si="4"/>
        <v>0</v>
      </c>
      <c r="Y292" t="b">
        <v>0</v>
      </c>
    </row>
    <row r="293" spans="1:25" x14ac:dyDescent="0.4">
      <c r="A293" s="2">
        <v>301</v>
      </c>
      <c r="B293" s="2">
        <v>401945605</v>
      </c>
      <c r="C293" s="3" t="s">
        <v>578</v>
      </c>
      <c r="D293" s="2">
        <v>3</v>
      </c>
      <c r="E293" s="3" t="s">
        <v>1160</v>
      </c>
      <c r="F293" s="2">
        <v>11</v>
      </c>
      <c r="G293" s="3" t="s">
        <v>1183</v>
      </c>
      <c r="H293" s="3" t="s">
        <v>1772</v>
      </c>
      <c r="I293" s="115"/>
      <c r="J293" s="115"/>
      <c r="K293" s="121" t="str">
        <f ca="1"/>
        <v/>
      </c>
      <c r="L293" s="97" t="str">
        <f ca="1"/>
        <v/>
      </c>
      <c r="M293" s="98" t="str">
        <f ca="1"/>
        <v/>
      </c>
      <c r="N293" s="61" t="str">
        <f ca="1"/>
        <v/>
      </c>
      <c r="O293" s="61" t="str">
        <f ca="1"/>
        <v/>
      </c>
      <c r="P293" s="61" t="str">
        <f ca="1"/>
        <v/>
      </c>
      <c r="Q293" s="61" t="str">
        <f ca="1"/>
        <v/>
      </c>
      <c r="R293" s="61" t="str">
        <f ca="1"/>
        <v/>
      </c>
      <c r="S293" s="61" t="str">
        <f ca="1"/>
        <v/>
      </c>
      <c r="T293" s="61" t="str">
        <f ca="1"/>
        <v/>
      </c>
      <c r="U293" s="61" t="str">
        <f ca="1"/>
        <v/>
      </c>
      <c r="V293" s="61"/>
      <c r="W293" s="132">
        <v>1</v>
      </c>
      <c r="X293" t="b">
        <f t="shared" si="4"/>
        <v>0</v>
      </c>
      <c r="Y293" t="b">
        <v>0</v>
      </c>
    </row>
    <row r="294" spans="1:25" x14ac:dyDescent="0.4">
      <c r="A294" s="2">
        <v>302</v>
      </c>
      <c r="B294" s="2">
        <v>401949807</v>
      </c>
      <c r="C294" s="3" t="s">
        <v>1776</v>
      </c>
      <c r="D294" s="2">
        <v>3</v>
      </c>
      <c r="E294" s="3" t="s">
        <v>1160</v>
      </c>
      <c r="F294" s="2">
        <v>11</v>
      </c>
      <c r="G294" s="3" t="s">
        <v>1183</v>
      </c>
      <c r="H294" s="3" t="s">
        <v>1777</v>
      </c>
      <c r="I294" s="115"/>
      <c r="J294" s="115"/>
      <c r="K294" s="121" t="str">
        <f ca="1"/>
        <v/>
      </c>
      <c r="L294" s="97" t="str">
        <f ca="1"/>
        <v/>
      </c>
      <c r="M294" s="98" t="str">
        <f ca="1"/>
        <v/>
      </c>
      <c r="N294" s="61" t="str">
        <f ca="1"/>
        <v/>
      </c>
      <c r="O294" s="61" t="str">
        <f ca="1"/>
        <v/>
      </c>
      <c r="P294" s="61" t="str">
        <f ca="1"/>
        <v/>
      </c>
      <c r="Q294" s="61" t="str">
        <f ca="1"/>
        <v/>
      </c>
      <c r="R294" s="61" t="str">
        <f ca="1"/>
        <v/>
      </c>
      <c r="S294" s="61" t="str">
        <f ca="1"/>
        <v/>
      </c>
      <c r="T294" s="61" t="str">
        <f ca="1"/>
        <v/>
      </c>
      <c r="U294" s="61" t="str">
        <f ca="1"/>
        <v/>
      </c>
      <c r="V294" s="61"/>
      <c r="W294" s="132">
        <v>1</v>
      </c>
      <c r="X294" t="b">
        <f t="shared" si="4"/>
        <v>0</v>
      </c>
      <c r="Y294" t="b">
        <v>0</v>
      </c>
    </row>
    <row r="295" spans="1:25" x14ac:dyDescent="0.4">
      <c r="A295" s="2">
        <v>303</v>
      </c>
      <c r="B295" s="2">
        <v>401963693</v>
      </c>
      <c r="C295" s="3" t="s">
        <v>1779</v>
      </c>
      <c r="D295" s="2">
        <v>3</v>
      </c>
      <c r="E295" s="3" t="s">
        <v>1160</v>
      </c>
      <c r="F295" s="2">
        <v>11</v>
      </c>
      <c r="G295" s="3" t="s">
        <v>1183</v>
      </c>
      <c r="H295" s="3" t="s">
        <v>1780</v>
      </c>
      <c r="I295" s="115"/>
      <c r="J295" s="115"/>
      <c r="K295" s="121" t="str">
        <f ca="1"/>
        <v/>
      </c>
      <c r="L295" s="97" t="str">
        <f ca="1"/>
        <v/>
      </c>
      <c r="M295" s="98" t="str">
        <f ca="1"/>
        <v/>
      </c>
      <c r="N295" s="61" t="str">
        <f ca="1"/>
        <v/>
      </c>
      <c r="O295" s="61" t="str">
        <f ca="1"/>
        <v/>
      </c>
      <c r="P295" s="61" t="str">
        <f ca="1"/>
        <v/>
      </c>
      <c r="Q295" s="61" t="str">
        <f ca="1"/>
        <v/>
      </c>
      <c r="R295" s="61" t="str">
        <f ca="1"/>
        <v/>
      </c>
      <c r="S295" s="61" t="str">
        <f ca="1"/>
        <v/>
      </c>
      <c r="T295" s="61" t="str">
        <f ca="1"/>
        <v/>
      </c>
      <c r="U295" s="61" t="str">
        <f ca="1"/>
        <v/>
      </c>
      <c r="V295" s="61"/>
      <c r="W295" s="132">
        <v>1</v>
      </c>
      <c r="X295" t="b">
        <f t="shared" si="4"/>
        <v>0</v>
      </c>
      <c r="Y295" t="b">
        <v>0</v>
      </c>
    </row>
    <row r="296" spans="1:25" x14ac:dyDescent="0.4">
      <c r="A296" s="2">
        <v>304</v>
      </c>
      <c r="B296" s="2">
        <v>401963737</v>
      </c>
      <c r="C296" s="3" t="s">
        <v>1781</v>
      </c>
      <c r="D296" s="2">
        <v>3</v>
      </c>
      <c r="E296" s="3" t="s">
        <v>1160</v>
      </c>
      <c r="F296" s="2">
        <v>11</v>
      </c>
      <c r="G296" s="3" t="s">
        <v>1183</v>
      </c>
      <c r="H296" s="3" t="s">
        <v>1782</v>
      </c>
      <c r="I296" s="115"/>
      <c r="J296" s="115"/>
      <c r="K296" s="121" t="str">
        <f ca="1"/>
        <v/>
      </c>
      <c r="L296" s="97" t="str">
        <f ca="1"/>
        <v/>
      </c>
      <c r="M296" s="98" t="str">
        <f ca="1"/>
        <v/>
      </c>
      <c r="N296" s="61" t="str">
        <f ca="1"/>
        <v/>
      </c>
      <c r="O296" s="61" t="str">
        <f ca="1"/>
        <v/>
      </c>
      <c r="P296" s="61" t="str">
        <f ca="1"/>
        <v/>
      </c>
      <c r="Q296" s="61" t="str">
        <f ca="1"/>
        <v/>
      </c>
      <c r="R296" s="61" t="str">
        <f ca="1"/>
        <v/>
      </c>
      <c r="S296" s="61" t="str">
        <f ca="1"/>
        <v/>
      </c>
      <c r="T296" s="61" t="str">
        <f ca="1"/>
        <v/>
      </c>
      <c r="U296" s="61" t="str">
        <f ca="1"/>
        <v/>
      </c>
      <c r="V296" s="61"/>
      <c r="W296" s="132">
        <v>1</v>
      </c>
      <c r="X296" t="b">
        <f t="shared" si="4"/>
        <v>0</v>
      </c>
      <c r="Y296" t="b">
        <v>0</v>
      </c>
    </row>
    <row r="297" spans="1:25" x14ac:dyDescent="0.4">
      <c r="A297" s="2">
        <v>305</v>
      </c>
      <c r="B297" s="2">
        <v>401988756</v>
      </c>
      <c r="C297" s="3" t="s">
        <v>1784</v>
      </c>
      <c r="D297" s="2">
        <v>3</v>
      </c>
      <c r="E297" s="3" t="s">
        <v>1160</v>
      </c>
      <c r="F297" s="2">
        <v>17</v>
      </c>
      <c r="G297" s="3" t="s">
        <v>1246</v>
      </c>
      <c r="H297" s="3" t="s">
        <v>1785</v>
      </c>
      <c r="I297" s="115"/>
      <c r="J297" s="115"/>
      <c r="K297" s="121" t="str">
        <f ca="1"/>
        <v/>
      </c>
      <c r="L297" s="97" t="str">
        <f ca="1"/>
        <v/>
      </c>
      <c r="M297" s="98" t="str">
        <f ca="1"/>
        <v/>
      </c>
      <c r="N297" s="61" t="str">
        <f ca="1"/>
        <v/>
      </c>
      <c r="O297" s="61" t="str">
        <f ca="1"/>
        <v/>
      </c>
      <c r="P297" s="61" t="str">
        <f ca="1"/>
        <v/>
      </c>
      <c r="Q297" s="61" t="str">
        <f ca="1"/>
        <v/>
      </c>
      <c r="R297" s="61" t="str">
        <f ca="1"/>
        <v/>
      </c>
      <c r="S297" s="61" t="str">
        <f ca="1"/>
        <v/>
      </c>
      <c r="T297" s="61" t="str">
        <f ca="1"/>
        <v/>
      </c>
      <c r="U297" s="61" t="str">
        <f ca="1"/>
        <v/>
      </c>
      <c r="V297" s="61"/>
      <c r="W297" s="132">
        <v>1</v>
      </c>
      <c r="X297" t="b">
        <f t="shared" si="4"/>
        <v>0</v>
      </c>
      <c r="Y297" t="b">
        <v>0</v>
      </c>
    </row>
    <row r="298" spans="1:25" x14ac:dyDescent="0.4">
      <c r="A298" s="2">
        <v>306</v>
      </c>
      <c r="B298" s="2">
        <v>401996113</v>
      </c>
      <c r="C298" s="3" t="s">
        <v>1787</v>
      </c>
      <c r="D298" s="2">
        <v>3</v>
      </c>
      <c r="E298" s="3" t="s">
        <v>1160</v>
      </c>
      <c r="F298" s="2">
        <v>11</v>
      </c>
      <c r="G298" s="3" t="s">
        <v>1183</v>
      </c>
      <c r="H298" s="3" t="s">
        <v>1788</v>
      </c>
      <c r="I298" s="115" t="s">
        <v>1106</v>
      </c>
      <c r="J298" s="115"/>
      <c r="K298" s="121" t="str">
        <f ca="1"/>
        <v/>
      </c>
      <c r="L298" s="97" t="str">
        <f ca="1"/>
        <v>3.4.2</v>
      </c>
      <c r="M298" s="98" t="str">
        <f ca="1"/>
        <v>Ambulatory mental health and substance abuse centres</v>
      </c>
      <c r="N298" s="61" t="str">
        <f ca="1"/>
        <v>1.3.1</v>
      </c>
      <c r="O298" s="61" t="str">
        <f ca="1"/>
        <v>General outpatient curative care</v>
      </c>
      <c r="P298" s="61" t="str">
        <f ca="1"/>
        <v>13</v>
      </c>
      <c r="Q298" s="61" t="str">
        <f ca="1"/>
        <v>General population</v>
      </c>
      <c r="R298" s="61" t="str">
        <f ca="1"/>
        <v>nec</v>
      </c>
      <c r="S298" s="61" t="str">
        <f ca="1"/>
        <v>Other and unspecified age (n.e.c.)</v>
      </c>
      <c r="T298" s="61" t="str">
        <f ca="1"/>
        <v>nec</v>
      </c>
      <c r="U298" s="61" t="str">
        <f ca="1"/>
        <v>Other and unspecified gender (n.e.c.)</v>
      </c>
      <c r="V298" s="61"/>
      <c r="W298" s="132">
        <v>1</v>
      </c>
      <c r="X298" t="b">
        <f t="shared" si="4"/>
        <v>1</v>
      </c>
      <c r="Y298" t="b">
        <v>0</v>
      </c>
    </row>
    <row r="299" spans="1:25" x14ac:dyDescent="0.4">
      <c r="A299" s="2">
        <v>307</v>
      </c>
      <c r="B299" s="2">
        <v>401996122</v>
      </c>
      <c r="C299" s="3" t="s">
        <v>1789</v>
      </c>
      <c r="D299" s="2">
        <v>3</v>
      </c>
      <c r="E299" s="3" t="s">
        <v>1160</v>
      </c>
      <c r="F299" s="2">
        <v>11</v>
      </c>
      <c r="G299" s="3" t="s">
        <v>1183</v>
      </c>
      <c r="H299" s="3" t="s">
        <v>1257</v>
      </c>
      <c r="I299" s="115"/>
      <c r="J299" s="115"/>
      <c r="K299" s="121" t="str">
        <f ca="1"/>
        <v/>
      </c>
      <c r="L299" s="97" t="str">
        <f ca="1"/>
        <v/>
      </c>
      <c r="M299" s="98" t="str">
        <f ca="1"/>
        <v/>
      </c>
      <c r="N299" s="61" t="str">
        <f ca="1"/>
        <v/>
      </c>
      <c r="O299" s="61" t="str">
        <f ca="1"/>
        <v/>
      </c>
      <c r="P299" s="61" t="str">
        <f ca="1"/>
        <v/>
      </c>
      <c r="Q299" s="61" t="str">
        <f ca="1"/>
        <v/>
      </c>
      <c r="R299" s="61" t="str">
        <f ca="1"/>
        <v/>
      </c>
      <c r="S299" s="61" t="str">
        <f ca="1"/>
        <v/>
      </c>
      <c r="T299" s="61" t="str">
        <f ca="1"/>
        <v/>
      </c>
      <c r="U299" s="61" t="str">
        <f ca="1"/>
        <v/>
      </c>
      <c r="V299" s="61"/>
      <c r="W299" s="132">
        <v>1</v>
      </c>
      <c r="X299" t="b">
        <f t="shared" si="4"/>
        <v>0</v>
      </c>
      <c r="Y299" t="b">
        <v>0</v>
      </c>
    </row>
    <row r="300" spans="1:25" x14ac:dyDescent="0.4">
      <c r="A300" s="2">
        <v>308</v>
      </c>
      <c r="B300" s="2">
        <v>402020610</v>
      </c>
      <c r="C300" s="3" t="s">
        <v>601</v>
      </c>
      <c r="D300" s="2">
        <v>3</v>
      </c>
      <c r="E300" s="3" t="s">
        <v>1160</v>
      </c>
      <c r="F300" s="2">
        <v>12</v>
      </c>
      <c r="G300" s="3" t="s">
        <v>1161</v>
      </c>
      <c r="H300" s="3" t="s">
        <v>1793</v>
      </c>
      <c r="I300" s="115"/>
      <c r="J300" s="115"/>
      <c r="K300" s="121" t="str">
        <f ca="1"/>
        <v/>
      </c>
      <c r="L300" s="97" t="str">
        <f ca="1"/>
        <v/>
      </c>
      <c r="M300" s="98" t="str">
        <f ca="1"/>
        <v/>
      </c>
      <c r="N300" s="61" t="str">
        <f ca="1"/>
        <v/>
      </c>
      <c r="O300" s="61" t="str">
        <f ca="1"/>
        <v/>
      </c>
      <c r="P300" s="61" t="str">
        <f ca="1"/>
        <v/>
      </c>
      <c r="Q300" s="61" t="str">
        <f ca="1"/>
        <v/>
      </c>
      <c r="R300" s="61" t="str">
        <f ca="1"/>
        <v/>
      </c>
      <c r="S300" s="61" t="str">
        <f ca="1"/>
        <v/>
      </c>
      <c r="T300" s="61" t="str">
        <f ca="1"/>
        <v/>
      </c>
      <c r="U300" s="61" t="str">
        <f ca="1"/>
        <v/>
      </c>
      <c r="V300" s="61"/>
      <c r="W300" s="132">
        <v>1</v>
      </c>
      <c r="X300" t="b">
        <f t="shared" si="4"/>
        <v>0</v>
      </c>
      <c r="Y300" t="b">
        <v>0</v>
      </c>
    </row>
    <row r="301" spans="1:25" x14ac:dyDescent="0.4">
      <c r="A301" s="2">
        <v>309</v>
      </c>
      <c r="B301" s="2">
        <v>402044355</v>
      </c>
      <c r="C301" s="3" t="s">
        <v>606</v>
      </c>
      <c r="D301" s="2">
        <v>3</v>
      </c>
      <c r="E301" s="3" t="s">
        <v>1160</v>
      </c>
      <c r="F301" s="2">
        <v>11</v>
      </c>
      <c r="G301" s="3" t="s">
        <v>1183</v>
      </c>
      <c r="H301" s="3" t="s">
        <v>1800</v>
      </c>
      <c r="I301" s="115"/>
      <c r="J301" s="115"/>
      <c r="K301" s="121" t="str">
        <f ca="1"/>
        <v/>
      </c>
      <c r="L301" s="97" t="str">
        <f ca="1"/>
        <v/>
      </c>
      <c r="M301" s="98" t="str">
        <f ca="1"/>
        <v/>
      </c>
      <c r="N301" s="61" t="str">
        <f ca="1"/>
        <v/>
      </c>
      <c r="O301" s="61" t="str">
        <f ca="1"/>
        <v/>
      </c>
      <c r="P301" s="61" t="str">
        <f ca="1"/>
        <v/>
      </c>
      <c r="Q301" s="61" t="str">
        <f ca="1"/>
        <v/>
      </c>
      <c r="R301" s="61" t="str">
        <f ca="1"/>
        <v/>
      </c>
      <c r="S301" s="61" t="str">
        <f ca="1"/>
        <v/>
      </c>
      <c r="T301" s="61" t="str">
        <f ca="1"/>
        <v/>
      </c>
      <c r="U301" s="61" t="str">
        <f ca="1"/>
        <v/>
      </c>
      <c r="V301" s="61"/>
      <c r="W301" s="132">
        <v>1</v>
      </c>
      <c r="X301" t="b">
        <f t="shared" si="4"/>
        <v>0</v>
      </c>
      <c r="Y301" t="b">
        <v>0</v>
      </c>
    </row>
    <row r="302" spans="1:25" x14ac:dyDescent="0.4">
      <c r="A302" s="2">
        <v>310</v>
      </c>
      <c r="B302" s="2">
        <v>402045130</v>
      </c>
      <c r="C302" s="3" t="s">
        <v>1801</v>
      </c>
      <c r="D302" s="2">
        <v>8</v>
      </c>
      <c r="E302" s="3" t="s">
        <v>1258</v>
      </c>
      <c r="F302" s="2">
        <v>49</v>
      </c>
      <c r="G302" s="3" t="s">
        <v>1338</v>
      </c>
      <c r="H302" s="3" t="s">
        <v>1802</v>
      </c>
      <c r="I302" s="115"/>
      <c r="J302" s="115"/>
      <c r="K302" s="121" t="str">
        <f ca="1"/>
        <v/>
      </c>
      <c r="L302" s="97" t="str">
        <f ca="1"/>
        <v/>
      </c>
      <c r="M302" s="98" t="str">
        <f ca="1"/>
        <v/>
      </c>
      <c r="N302" s="61" t="str">
        <f ca="1"/>
        <v/>
      </c>
      <c r="O302" s="61" t="str">
        <f ca="1"/>
        <v/>
      </c>
      <c r="P302" s="61" t="str">
        <f ca="1"/>
        <v/>
      </c>
      <c r="Q302" s="61" t="str">
        <f ca="1"/>
        <v/>
      </c>
      <c r="R302" s="61" t="str">
        <f ca="1"/>
        <v/>
      </c>
      <c r="S302" s="61" t="str">
        <f ca="1"/>
        <v/>
      </c>
      <c r="T302" s="61" t="str">
        <f ca="1"/>
        <v/>
      </c>
      <c r="U302" s="61" t="str">
        <f ca="1"/>
        <v/>
      </c>
      <c r="V302" s="61"/>
      <c r="W302" s="132">
        <v>1</v>
      </c>
      <c r="X302" t="b">
        <f t="shared" si="4"/>
        <v>0</v>
      </c>
      <c r="Y302" t="b">
        <v>0</v>
      </c>
    </row>
    <row r="303" spans="1:25" x14ac:dyDescent="0.4">
      <c r="A303" s="2">
        <v>311</v>
      </c>
      <c r="B303" s="2">
        <v>404383699</v>
      </c>
      <c r="C303" s="3" t="s">
        <v>1810</v>
      </c>
      <c r="D303" s="2">
        <v>3</v>
      </c>
      <c r="E303" s="3" t="s">
        <v>1160</v>
      </c>
      <c r="F303" s="2">
        <v>15</v>
      </c>
      <c r="G303" s="3" t="s">
        <v>1187</v>
      </c>
      <c r="H303" s="3" t="s">
        <v>1811</v>
      </c>
      <c r="I303" s="115"/>
      <c r="J303" s="115"/>
      <c r="K303" s="121" t="str">
        <f ca="1"/>
        <v/>
      </c>
      <c r="L303" s="97" t="str">
        <f ca="1"/>
        <v/>
      </c>
      <c r="M303" s="98" t="str">
        <f ca="1"/>
        <v/>
      </c>
      <c r="N303" s="61" t="str">
        <f ca="1"/>
        <v/>
      </c>
      <c r="O303" s="61" t="str">
        <f ca="1"/>
        <v/>
      </c>
      <c r="P303" s="61" t="str">
        <f ca="1"/>
        <v/>
      </c>
      <c r="Q303" s="61" t="str">
        <f ca="1"/>
        <v/>
      </c>
      <c r="R303" s="61" t="str">
        <f ca="1"/>
        <v/>
      </c>
      <c r="S303" s="61" t="str">
        <f ca="1"/>
        <v/>
      </c>
      <c r="T303" s="61" t="str">
        <f ca="1"/>
        <v/>
      </c>
      <c r="U303" s="61" t="str">
        <f ca="1"/>
        <v/>
      </c>
      <c r="V303" s="61"/>
      <c r="W303" s="132">
        <v>1</v>
      </c>
      <c r="X303" t="b">
        <f t="shared" si="4"/>
        <v>0</v>
      </c>
      <c r="Y303" t="b">
        <v>0</v>
      </c>
    </row>
    <row r="304" spans="1:25" x14ac:dyDescent="0.4">
      <c r="A304" s="2">
        <v>312</v>
      </c>
      <c r="B304" s="2">
        <v>404396765</v>
      </c>
      <c r="C304" s="3" t="s">
        <v>1812</v>
      </c>
      <c r="D304" s="2">
        <v>3</v>
      </c>
      <c r="E304" s="3" t="s">
        <v>1160</v>
      </c>
      <c r="F304" s="2">
        <v>17</v>
      </c>
      <c r="G304" s="3" t="s">
        <v>1246</v>
      </c>
      <c r="H304" s="3" t="s">
        <v>1813</v>
      </c>
      <c r="I304" s="115" t="s">
        <v>1101</v>
      </c>
      <c r="J304" s="115"/>
      <c r="K304" s="121" t="str">
        <f ca="1"/>
        <v/>
      </c>
      <c r="L304" s="97" t="str">
        <f ca="1"/>
        <v>3.4.9.1</v>
      </c>
      <c r="M304" s="98" t="str">
        <f ca="1"/>
        <v>General ambulatories</v>
      </c>
      <c r="N304" s="61" t="str">
        <f ca="1"/>
        <v>1.3.1</v>
      </c>
      <c r="O304" s="61" t="str">
        <f ca="1"/>
        <v>General outpatient curative care</v>
      </c>
      <c r="P304" s="61" t="str">
        <f ca="1"/>
        <v>13</v>
      </c>
      <c r="Q304" s="61" t="str">
        <f ca="1"/>
        <v>General population</v>
      </c>
      <c r="R304" s="61" t="str">
        <f ca="1"/>
        <v>nec</v>
      </c>
      <c r="S304" s="61" t="str">
        <f ca="1"/>
        <v>Other and unspecified age (n.e.c.)</v>
      </c>
      <c r="T304" s="61" t="str">
        <f ca="1"/>
        <v>nec</v>
      </c>
      <c r="U304" s="61" t="str">
        <f ca="1"/>
        <v>Other and unspecified gender (n.e.c.)</v>
      </c>
      <c r="V304" s="61"/>
      <c r="W304" s="132">
        <v>1</v>
      </c>
      <c r="X304" t="b">
        <f t="shared" si="4"/>
        <v>1</v>
      </c>
      <c r="Y304" t="b">
        <v>0</v>
      </c>
    </row>
    <row r="305" spans="1:25" x14ac:dyDescent="0.4">
      <c r="A305" s="2">
        <v>313</v>
      </c>
      <c r="B305" s="2">
        <v>404404042</v>
      </c>
      <c r="C305" s="3" t="s">
        <v>618</v>
      </c>
      <c r="D305" s="2">
        <v>3</v>
      </c>
      <c r="E305" s="3" t="s">
        <v>1160</v>
      </c>
      <c r="F305" s="2">
        <v>11</v>
      </c>
      <c r="G305" s="3" t="s">
        <v>1183</v>
      </c>
      <c r="H305" s="3" t="s">
        <v>1262</v>
      </c>
      <c r="I305" s="115" t="s">
        <v>1118</v>
      </c>
      <c r="J305" s="115"/>
      <c r="K305" s="121" t="str">
        <f ca="1"/>
        <v/>
      </c>
      <c r="L305" s="97" t="str">
        <f ca="1"/>
        <v>1.3.1</v>
      </c>
      <c r="M305" s="98" t="str">
        <f ca="1"/>
        <v>Maternal House</v>
      </c>
      <c r="N305" s="61" t="str">
        <f ca="1"/>
        <v>1.3.1</v>
      </c>
      <c r="O305" s="61" t="str">
        <f ca="1"/>
        <v>General outpatient curative care</v>
      </c>
      <c r="P305" s="61" t="str">
        <f ca="1"/>
        <v>13</v>
      </c>
      <c r="Q305" s="61" t="str">
        <f ca="1"/>
        <v>General population</v>
      </c>
      <c r="R305" s="61" t="str">
        <f ca="1"/>
        <v>nec</v>
      </c>
      <c r="S305" s="61" t="str">
        <f ca="1"/>
        <v>Other and unspecified age (n.e.c.)</v>
      </c>
      <c r="T305" s="61" t="str">
        <f ca="1"/>
        <v>nec</v>
      </c>
      <c r="U305" s="61" t="str">
        <f ca="1"/>
        <v>Other and unspecified gender (n.e.c.)</v>
      </c>
      <c r="V305" s="61"/>
      <c r="W305" s="132">
        <v>1</v>
      </c>
      <c r="X305" t="b">
        <f t="shared" si="4"/>
        <v>1</v>
      </c>
      <c r="Y305" t="b">
        <v>0</v>
      </c>
    </row>
    <row r="306" spans="1:25" x14ac:dyDescent="0.4">
      <c r="A306" s="2">
        <v>314</v>
      </c>
      <c r="B306" s="2">
        <v>404413292</v>
      </c>
      <c r="C306" s="3" t="s">
        <v>624</v>
      </c>
      <c r="D306" s="2">
        <v>3</v>
      </c>
      <c r="E306" s="3" t="s">
        <v>1160</v>
      </c>
      <c r="F306" s="2">
        <v>19</v>
      </c>
      <c r="G306" s="3" t="s">
        <v>1228</v>
      </c>
      <c r="H306" s="3" t="s">
        <v>1815</v>
      </c>
      <c r="I306" s="115" t="s">
        <v>1101</v>
      </c>
      <c r="J306" s="115"/>
      <c r="K306" s="121" t="str">
        <f ca="1"/>
        <v/>
      </c>
      <c r="L306" s="97" t="str">
        <f ca="1"/>
        <v>3.4.9.1</v>
      </c>
      <c r="M306" s="98" t="str">
        <f ca="1"/>
        <v>General ambulatories</v>
      </c>
      <c r="N306" s="61" t="str">
        <f ca="1"/>
        <v>1.3.1</v>
      </c>
      <c r="O306" s="61" t="str">
        <f ca="1"/>
        <v>General outpatient curative care</v>
      </c>
      <c r="P306" s="61" t="str">
        <f ca="1"/>
        <v>13</v>
      </c>
      <c r="Q306" s="61" t="str">
        <f ca="1"/>
        <v>General population</v>
      </c>
      <c r="R306" s="61" t="str">
        <f ca="1"/>
        <v>nec</v>
      </c>
      <c r="S306" s="61" t="str">
        <f ca="1"/>
        <v>Other and unspecified age (n.e.c.)</v>
      </c>
      <c r="T306" s="61" t="str">
        <f ca="1"/>
        <v>nec</v>
      </c>
      <c r="U306" s="61" t="str">
        <f ca="1"/>
        <v>Other and unspecified gender (n.e.c.)</v>
      </c>
      <c r="V306" s="61"/>
      <c r="W306" s="132">
        <v>1</v>
      </c>
      <c r="X306" t="b">
        <f t="shared" si="4"/>
        <v>1</v>
      </c>
      <c r="Y306" t="b">
        <v>0</v>
      </c>
    </row>
    <row r="307" spans="1:25" x14ac:dyDescent="0.4">
      <c r="A307" s="2">
        <v>315</v>
      </c>
      <c r="B307" s="2">
        <v>404415753</v>
      </c>
      <c r="C307" s="3" t="s">
        <v>1816</v>
      </c>
      <c r="D307" s="2">
        <v>3</v>
      </c>
      <c r="E307" s="3" t="s">
        <v>1160</v>
      </c>
      <c r="F307" s="2">
        <v>11</v>
      </c>
      <c r="G307" s="3" t="s">
        <v>1183</v>
      </c>
      <c r="H307" s="3" t="s">
        <v>1817</v>
      </c>
      <c r="I307" s="115" t="s">
        <v>1089</v>
      </c>
      <c r="J307" s="115"/>
      <c r="K307" s="121" t="str">
        <f ca="1"/>
        <v/>
      </c>
      <c r="L307" s="97" t="str">
        <f ca="1"/>
        <v>3.4.9.1</v>
      </c>
      <c r="M307" s="98" t="str">
        <f ca="1"/>
        <v>General ambulatories</v>
      </c>
      <c r="N307" s="61" t="str">
        <f ca="1"/>
        <v>1.3.1</v>
      </c>
      <c r="O307" s="61" t="str">
        <f ca="1"/>
        <v>General outpatient curative care</v>
      </c>
      <c r="P307" s="61" t="str">
        <f ca="1"/>
        <v>13</v>
      </c>
      <c r="Q307" s="61" t="str">
        <f ca="1"/>
        <v>General population</v>
      </c>
      <c r="R307" s="61" t="str">
        <f ca="1"/>
        <v>nec</v>
      </c>
      <c r="S307" s="61" t="str">
        <f ca="1"/>
        <v>Other and unspecified age (n.e.c.)</v>
      </c>
      <c r="T307" s="61" t="str">
        <f ca="1"/>
        <v>nec</v>
      </c>
      <c r="U307" s="61" t="str">
        <f ca="1"/>
        <v>Other and unspecified gender (n.e.c.)</v>
      </c>
      <c r="V307" s="61"/>
      <c r="W307" s="132">
        <v>1</v>
      </c>
      <c r="X307" t="b">
        <f t="shared" si="4"/>
        <v>1</v>
      </c>
      <c r="Y307" t="b">
        <v>0</v>
      </c>
    </row>
    <row r="308" spans="1:25" x14ac:dyDescent="0.4">
      <c r="A308" s="2">
        <v>316</v>
      </c>
      <c r="B308" s="2">
        <v>404434652</v>
      </c>
      <c r="C308" s="3" t="s">
        <v>1822</v>
      </c>
      <c r="D308" s="2">
        <v>3</v>
      </c>
      <c r="E308" s="3" t="s">
        <v>1160</v>
      </c>
      <c r="F308" s="2">
        <v>16</v>
      </c>
      <c r="G308" s="3" t="s">
        <v>1166</v>
      </c>
      <c r="H308" s="3" t="s">
        <v>1823</v>
      </c>
      <c r="I308" s="115" t="s">
        <v>1101</v>
      </c>
      <c r="J308" s="115"/>
      <c r="K308" s="121" t="str">
        <f ca="1"/>
        <v/>
      </c>
      <c r="L308" s="97" t="str">
        <f ca="1"/>
        <v>3.4.9.1</v>
      </c>
      <c r="M308" s="98" t="str">
        <f ca="1"/>
        <v>General ambulatories</v>
      </c>
      <c r="N308" s="61" t="str">
        <f ca="1"/>
        <v>1.3.1</v>
      </c>
      <c r="O308" s="61" t="str">
        <f ca="1"/>
        <v>General outpatient curative care</v>
      </c>
      <c r="P308" s="61" t="str">
        <f ca="1"/>
        <v>13</v>
      </c>
      <c r="Q308" s="61" t="str">
        <f ca="1"/>
        <v>General population</v>
      </c>
      <c r="R308" s="61" t="str">
        <f ca="1"/>
        <v>nec</v>
      </c>
      <c r="S308" s="61" t="str">
        <f ca="1"/>
        <v>Other and unspecified age (n.e.c.)</v>
      </c>
      <c r="T308" s="61" t="str">
        <f ca="1"/>
        <v>nec</v>
      </c>
      <c r="U308" s="61" t="str">
        <f ca="1"/>
        <v>Other and unspecified gender (n.e.c.)</v>
      </c>
      <c r="V308" s="61"/>
      <c r="W308" s="132">
        <v>1</v>
      </c>
      <c r="X308" t="b">
        <f t="shared" si="4"/>
        <v>1</v>
      </c>
      <c r="Y308" t="b">
        <v>0</v>
      </c>
    </row>
    <row r="309" spans="1:25" x14ac:dyDescent="0.4">
      <c r="A309" s="2">
        <v>317</v>
      </c>
      <c r="B309" s="2">
        <v>404438033</v>
      </c>
      <c r="C309" s="3" t="s">
        <v>630</v>
      </c>
      <c r="D309" s="2">
        <v>3</v>
      </c>
      <c r="E309" s="3" t="s">
        <v>1160</v>
      </c>
      <c r="F309" s="2">
        <v>13</v>
      </c>
      <c r="G309" s="3" t="s">
        <v>1163</v>
      </c>
      <c r="H309" s="3" t="s">
        <v>1824</v>
      </c>
      <c r="I309" s="115" t="s">
        <v>1054</v>
      </c>
      <c r="J309" s="115"/>
      <c r="K309" s="121" t="str">
        <f ca="1"/>
        <v/>
      </c>
      <c r="L309" s="97" t="str">
        <f ca="1"/>
        <v>1.1</v>
      </c>
      <c r="M309" s="98" t="str">
        <f ca="1"/>
        <v>General hospitals</v>
      </c>
      <c r="N309" s="61" t="str">
        <f ca="1"/>
        <v>1.3.1</v>
      </c>
      <c r="O309" s="61" t="str">
        <f ca="1"/>
        <v>General outpatient curative care</v>
      </c>
      <c r="P309" s="61" t="str">
        <f ca="1"/>
        <v>13</v>
      </c>
      <c r="Q309" s="61" t="str">
        <f ca="1"/>
        <v>General population</v>
      </c>
      <c r="R309" s="61" t="str">
        <f ca="1"/>
        <v>nec</v>
      </c>
      <c r="S309" s="61" t="str">
        <f ca="1"/>
        <v>Other and unspecified age (n.e.c.)</v>
      </c>
      <c r="T309" s="61" t="str">
        <f ca="1"/>
        <v>nec</v>
      </c>
      <c r="U309" s="61" t="str">
        <f ca="1"/>
        <v>Other and unspecified gender (n.e.c.)</v>
      </c>
      <c r="V309" s="61"/>
      <c r="W309" s="132">
        <v>1</v>
      </c>
      <c r="X309" t="b">
        <f t="shared" si="4"/>
        <v>1</v>
      </c>
      <c r="Y309" t="b">
        <v>0</v>
      </c>
    </row>
    <row r="310" spans="1:25" x14ac:dyDescent="0.4">
      <c r="A310" s="2">
        <v>318</v>
      </c>
      <c r="B310" s="2">
        <v>404454050</v>
      </c>
      <c r="C310" s="3" t="s">
        <v>1825</v>
      </c>
      <c r="D310" s="2">
        <v>3</v>
      </c>
      <c r="E310" s="3" t="s">
        <v>1160</v>
      </c>
      <c r="F310" s="2">
        <v>12</v>
      </c>
      <c r="G310" s="3" t="s">
        <v>1161</v>
      </c>
      <c r="H310" s="3" t="s">
        <v>1826</v>
      </c>
      <c r="I310" s="115" t="s">
        <v>1101</v>
      </c>
      <c r="J310" s="115"/>
      <c r="K310" s="121" t="str">
        <f ca="1"/>
        <v/>
      </c>
      <c r="L310" s="97" t="str">
        <f ca="1"/>
        <v>3.4.9.1</v>
      </c>
      <c r="M310" s="98" t="str">
        <f ca="1"/>
        <v>General ambulatories</v>
      </c>
      <c r="N310" s="61" t="str">
        <f ca="1"/>
        <v>1.3.1</v>
      </c>
      <c r="O310" s="61" t="str">
        <f ca="1"/>
        <v>General outpatient curative care</v>
      </c>
      <c r="P310" s="61" t="str">
        <f ca="1"/>
        <v>13</v>
      </c>
      <c r="Q310" s="61" t="str">
        <f ca="1"/>
        <v>General population</v>
      </c>
      <c r="R310" s="61" t="str">
        <f ca="1"/>
        <v>nec</v>
      </c>
      <c r="S310" s="61" t="str">
        <f ca="1"/>
        <v>Other and unspecified age (n.e.c.)</v>
      </c>
      <c r="T310" s="61" t="str">
        <f ca="1"/>
        <v>nec</v>
      </c>
      <c r="U310" s="61" t="str">
        <f ca="1"/>
        <v>Other and unspecified gender (n.e.c.)</v>
      </c>
      <c r="V310" s="61"/>
      <c r="W310" s="132">
        <v>1</v>
      </c>
      <c r="X310" t="b">
        <f t="shared" si="4"/>
        <v>1</v>
      </c>
      <c r="Y310" t="b">
        <v>0</v>
      </c>
    </row>
    <row r="311" spans="1:25" x14ac:dyDescent="0.4">
      <c r="A311" s="2">
        <v>319</v>
      </c>
      <c r="B311" s="2">
        <v>404467019</v>
      </c>
      <c r="C311" s="3" t="s">
        <v>634</v>
      </c>
      <c r="D311" s="2">
        <v>3</v>
      </c>
      <c r="E311" s="3" t="s">
        <v>1160</v>
      </c>
      <c r="F311" s="2">
        <v>19</v>
      </c>
      <c r="G311" s="3" t="s">
        <v>1228</v>
      </c>
      <c r="H311" s="3" t="s">
        <v>1829</v>
      </c>
      <c r="I311" s="115"/>
      <c r="J311" s="115"/>
      <c r="K311" s="121" t="str">
        <f ca="1"/>
        <v/>
      </c>
      <c r="L311" s="97" t="str">
        <f ca="1"/>
        <v/>
      </c>
      <c r="M311" s="98" t="str">
        <f ca="1"/>
        <v/>
      </c>
      <c r="N311" s="61" t="str">
        <f ca="1"/>
        <v/>
      </c>
      <c r="O311" s="61" t="str">
        <f ca="1"/>
        <v/>
      </c>
      <c r="P311" s="61" t="str">
        <f ca="1"/>
        <v/>
      </c>
      <c r="Q311" s="61" t="str">
        <f ca="1"/>
        <v/>
      </c>
      <c r="R311" s="61" t="str">
        <f ca="1"/>
        <v/>
      </c>
      <c r="S311" s="61" t="str">
        <f ca="1"/>
        <v/>
      </c>
      <c r="T311" s="61" t="str">
        <f ca="1"/>
        <v/>
      </c>
      <c r="U311" s="61" t="str">
        <f ca="1"/>
        <v/>
      </c>
      <c r="V311" s="61"/>
      <c r="W311" s="132">
        <v>1</v>
      </c>
      <c r="X311" t="b">
        <f t="shared" si="4"/>
        <v>0</v>
      </c>
      <c r="Y311" t="b">
        <v>0</v>
      </c>
    </row>
    <row r="312" spans="1:25" x14ac:dyDescent="0.4">
      <c r="A312" s="2">
        <v>320</v>
      </c>
      <c r="B312" s="2">
        <v>404472931</v>
      </c>
      <c r="C312" s="3" t="s">
        <v>636</v>
      </c>
      <c r="D312" s="2">
        <v>3</v>
      </c>
      <c r="E312" s="3" t="s">
        <v>1160</v>
      </c>
      <c r="F312" s="2">
        <v>19</v>
      </c>
      <c r="G312" s="3" t="s">
        <v>1228</v>
      </c>
      <c r="H312" s="3" t="s">
        <v>1830</v>
      </c>
      <c r="I312" s="115"/>
      <c r="J312" s="115"/>
      <c r="K312" s="121" t="str">
        <f ca="1"/>
        <v/>
      </c>
      <c r="L312" s="97" t="str">
        <f ca="1"/>
        <v/>
      </c>
      <c r="M312" s="98" t="str">
        <f ca="1"/>
        <v/>
      </c>
      <c r="N312" s="61" t="str">
        <f ca="1"/>
        <v/>
      </c>
      <c r="O312" s="61" t="str">
        <f ca="1"/>
        <v/>
      </c>
      <c r="P312" s="61" t="str">
        <f ca="1"/>
        <v/>
      </c>
      <c r="Q312" s="61" t="str">
        <f ca="1"/>
        <v/>
      </c>
      <c r="R312" s="61" t="str">
        <f ca="1"/>
        <v/>
      </c>
      <c r="S312" s="61" t="str">
        <f ca="1"/>
        <v/>
      </c>
      <c r="T312" s="61" t="str">
        <f ca="1"/>
        <v/>
      </c>
      <c r="U312" s="61" t="str">
        <f ca="1"/>
        <v/>
      </c>
      <c r="V312" s="61"/>
      <c r="W312" s="132">
        <v>1</v>
      </c>
      <c r="X312" t="b">
        <f t="shared" si="4"/>
        <v>0</v>
      </c>
      <c r="Y312" t="b">
        <v>0</v>
      </c>
    </row>
    <row r="313" spans="1:25" x14ac:dyDescent="0.4">
      <c r="A313" s="2">
        <v>327</v>
      </c>
      <c r="B313" s="2">
        <v>404476205</v>
      </c>
      <c r="C313" s="3" t="s">
        <v>1889</v>
      </c>
      <c r="D313" s="2">
        <v>4</v>
      </c>
      <c r="E313" s="3" t="s">
        <v>1452</v>
      </c>
      <c r="F313" s="2">
        <v>31</v>
      </c>
      <c r="G313" s="3" t="s">
        <v>1890</v>
      </c>
      <c r="H313" s="3" t="s">
        <v>1891</v>
      </c>
      <c r="I313" s="115" t="s">
        <v>1054</v>
      </c>
      <c r="J313" s="115"/>
      <c r="K313" s="121" t="str">
        <f ca="1"/>
        <v/>
      </c>
      <c r="L313" s="97" t="str">
        <f ca="1"/>
        <v>1.1</v>
      </c>
      <c r="M313" s="98" t="str">
        <f ca="1"/>
        <v>General hospitals</v>
      </c>
      <c r="N313" s="61" t="str">
        <f ca="1"/>
        <v>1.3.1</v>
      </c>
      <c r="O313" s="61" t="str">
        <f ca="1"/>
        <v>General outpatient curative care</v>
      </c>
      <c r="P313" s="61" t="str">
        <f ca="1"/>
        <v>13</v>
      </c>
      <c r="Q313" s="61" t="str">
        <f ca="1"/>
        <v>General population</v>
      </c>
      <c r="R313" s="61" t="str">
        <f ca="1"/>
        <v>nec</v>
      </c>
      <c r="S313" s="61" t="str">
        <f ca="1"/>
        <v>Other and unspecified age (n.e.c.)</v>
      </c>
      <c r="T313" s="61" t="str">
        <f ca="1"/>
        <v>nec</v>
      </c>
      <c r="U313" s="61" t="str">
        <f ca="1"/>
        <v>Other and unspecified gender (n.e.c.)</v>
      </c>
      <c r="V313" s="61"/>
      <c r="W313" s="132">
        <v>10</v>
      </c>
      <c r="X313" t="b">
        <f t="shared" si="4"/>
        <v>1</v>
      </c>
      <c r="Y313" t="b">
        <v>0</v>
      </c>
    </row>
    <row r="314" spans="1:25" x14ac:dyDescent="0.4">
      <c r="A314" s="2">
        <v>328</v>
      </c>
      <c r="B314" s="2">
        <v>404476205</v>
      </c>
      <c r="C314" s="3" t="s">
        <v>1850</v>
      </c>
      <c r="D314" s="2">
        <v>9</v>
      </c>
      <c r="E314" s="3" t="s">
        <v>1591</v>
      </c>
      <c r="F314" s="2">
        <v>58</v>
      </c>
      <c r="G314" s="3" t="s">
        <v>1851</v>
      </c>
      <c r="H314" s="3" t="s">
        <v>1852</v>
      </c>
      <c r="I314" s="115" t="s">
        <v>1054</v>
      </c>
      <c r="J314" s="115"/>
      <c r="K314" s="121" t="str">
        <f ca="1"/>
        <v/>
      </c>
      <c r="L314" s="97" t="str">
        <f ca="1"/>
        <v>1.1</v>
      </c>
      <c r="M314" s="98" t="str">
        <f ca="1"/>
        <v>General hospitals</v>
      </c>
      <c r="N314" s="61" t="str">
        <f ca="1"/>
        <v>1.3.1</v>
      </c>
      <c r="O314" s="61" t="str">
        <f ca="1"/>
        <v>General outpatient curative care</v>
      </c>
      <c r="P314" s="61" t="str">
        <f ca="1"/>
        <v>13</v>
      </c>
      <c r="Q314" s="61" t="str">
        <f ca="1"/>
        <v>General population</v>
      </c>
      <c r="R314" s="61" t="str">
        <f ca="1"/>
        <v>nec</v>
      </c>
      <c r="S314" s="61" t="str">
        <f ca="1"/>
        <v>Other and unspecified age (n.e.c.)</v>
      </c>
      <c r="T314" s="61" t="str">
        <f ca="1"/>
        <v>nec</v>
      </c>
      <c r="U314" s="61" t="str">
        <f ca="1"/>
        <v>Other and unspecified gender (n.e.c.)</v>
      </c>
      <c r="V314" s="61"/>
      <c r="W314" s="132">
        <v>10</v>
      </c>
      <c r="X314" t="b">
        <f t="shared" si="4"/>
        <v>1</v>
      </c>
      <c r="Y314" t="b">
        <v>0</v>
      </c>
    </row>
    <row r="315" spans="1:25" x14ac:dyDescent="0.4">
      <c r="A315" s="2">
        <v>323</v>
      </c>
      <c r="B315" s="2">
        <v>404476205</v>
      </c>
      <c r="C315" s="3" t="s">
        <v>1882</v>
      </c>
      <c r="D315" s="2">
        <v>10</v>
      </c>
      <c r="E315" s="3" t="s">
        <v>1196</v>
      </c>
      <c r="F315" s="2">
        <v>67</v>
      </c>
      <c r="G315" s="3" t="s">
        <v>1197</v>
      </c>
      <c r="H315" s="3" t="s">
        <v>1883</v>
      </c>
      <c r="I315" s="115" t="s">
        <v>1101</v>
      </c>
      <c r="J315" s="115"/>
      <c r="K315" s="121" t="str">
        <f ca="1"/>
        <v/>
      </c>
      <c r="L315" s="97" t="str">
        <f ca="1"/>
        <v>3.4.9.1</v>
      </c>
      <c r="M315" s="98" t="str">
        <f ca="1"/>
        <v>General ambulatories</v>
      </c>
      <c r="N315" s="61" t="str">
        <f ca="1"/>
        <v>1.3.1</v>
      </c>
      <c r="O315" s="61" t="str">
        <f ca="1"/>
        <v>General outpatient curative care</v>
      </c>
      <c r="P315" s="61" t="str">
        <f ca="1"/>
        <v>13</v>
      </c>
      <c r="Q315" s="61" t="str">
        <f ca="1"/>
        <v>General population</v>
      </c>
      <c r="R315" s="61" t="str">
        <f ca="1"/>
        <v>nec</v>
      </c>
      <c r="S315" s="61" t="str">
        <f ca="1"/>
        <v>Other and unspecified age (n.e.c.)</v>
      </c>
      <c r="T315" s="61" t="str">
        <f ca="1"/>
        <v>nec</v>
      </c>
      <c r="U315" s="61" t="str">
        <f ca="1"/>
        <v>Other and unspecified gender (n.e.c.)</v>
      </c>
      <c r="V315" s="61"/>
      <c r="W315" s="132">
        <v>10</v>
      </c>
      <c r="X315" t="b">
        <f t="shared" si="4"/>
        <v>1</v>
      </c>
      <c r="Y315" t="b">
        <v>0</v>
      </c>
    </row>
    <row r="316" spans="1:25" x14ac:dyDescent="0.4">
      <c r="A316" s="2">
        <v>326</v>
      </c>
      <c r="B316" s="2">
        <v>404476205</v>
      </c>
      <c r="C316" s="3" t="s">
        <v>1912</v>
      </c>
      <c r="D316" s="2">
        <v>3</v>
      </c>
      <c r="E316" s="3" t="s">
        <v>1160</v>
      </c>
      <c r="F316" s="2">
        <v>11</v>
      </c>
      <c r="G316" s="3" t="s">
        <v>1183</v>
      </c>
      <c r="H316" s="3" t="s">
        <v>1913</v>
      </c>
      <c r="I316" s="115" t="s">
        <v>1101</v>
      </c>
      <c r="J316" s="115"/>
      <c r="K316" s="121" t="str">
        <f ca="1"/>
        <v/>
      </c>
      <c r="L316" s="97" t="str">
        <f ca="1"/>
        <v>3.4.9.1</v>
      </c>
      <c r="M316" s="98" t="str">
        <f ca="1"/>
        <v>General ambulatories</v>
      </c>
      <c r="N316" s="61" t="str">
        <f ca="1"/>
        <v>1.3.1</v>
      </c>
      <c r="O316" s="61" t="str">
        <f ca="1"/>
        <v>General outpatient curative care</v>
      </c>
      <c r="P316" s="61" t="str">
        <f ca="1"/>
        <v>13</v>
      </c>
      <c r="Q316" s="61" t="str">
        <f ca="1"/>
        <v>General population</v>
      </c>
      <c r="R316" s="61" t="str">
        <f ca="1"/>
        <v>nec</v>
      </c>
      <c r="S316" s="61" t="str">
        <f ca="1"/>
        <v>Other and unspecified age (n.e.c.)</v>
      </c>
      <c r="T316" s="61" t="str">
        <f ca="1"/>
        <v>nec</v>
      </c>
      <c r="U316" s="61" t="str">
        <f ca="1"/>
        <v>Other and unspecified gender (n.e.c.)</v>
      </c>
      <c r="V316" s="61"/>
      <c r="W316" s="132">
        <v>10</v>
      </c>
      <c r="X316" t="b">
        <f t="shared" si="4"/>
        <v>1</v>
      </c>
      <c r="Y316" t="b">
        <v>0</v>
      </c>
    </row>
    <row r="317" spans="1:25" x14ac:dyDescent="0.4">
      <c r="A317" s="2">
        <v>322</v>
      </c>
      <c r="B317" s="2">
        <v>404476205</v>
      </c>
      <c r="C317" s="3" t="s">
        <v>1866</v>
      </c>
      <c r="D317" s="2">
        <v>9</v>
      </c>
      <c r="E317" s="3" t="s">
        <v>1591</v>
      </c>
      <c r="F317" s="2">
        <v>62</v>
      </c>
      <c r="G317" s="3" t="s">
        <v>1867</v>
      </c>
      <c r="H317" s="3" t="s">
        <v>1868</v>
      </c>
      <c r="I317" s="115" t="s">
        <v>1054</v>
      </c>
      <c r="J317" s="115"/>
      <c r="K317" s="121" t="str">
        <f ca="1"/>
        <v/>
      </c>
      <c r="L317" s="97" t="str">
        <f ca="1"/>
        <v>1.1</v>
      </c>
      <c r="M317" s="98" t="str">
        <f ca="1"/>
        <v>General hospitals</v>
      </c>
      <c r="N317" s="61" t="str">
        <f ca="1"/>
        <v>1.3.1</v>
      </c>
      <c r="O317" s="61" t="str">
        <f ca="1"/>
        <v>General outpatient curative care</v>
      </c>
      <c r="P317" s="61" t="str">
        <f ca="1"/>
        <v>13</v>
      </c>
      <c r="Q317" s="61" t="str">
        <f ca="1"/>
        <v>General population</v>
      </c>
      <c r="R317" s="61" t="str">
        <f ca="1"/>
        <v>nec</v>
      </c>
      <c r="S317" s="61" t="str">
        <f ca="1"/>
        <v>Other and unspecified age (n.e.c.)</v>
      </c>
      <c r="T317" s="61" t="str">
        <f ca="1"/>
        <v>nec</v>
      </c>
      <c r="U317" s="61" t="str">
        <f ca="1"/>
        <v>Other and unspecified gender (n.e.c.)</v>
      </c>
      <c r="V317" s="61"/>
      <c r="W317" s="132">
        <v>10</v>
      </c>
      <c r="X317" t="b">
        <f t="shared" si="4"/>
        <v>1</v>
      </c>
      <c r="Y317" t="b">
        <v>0</v>
      </c>
    </row>
    <row r="318" spans="1:25" x14ac:dyDescent="0.4">
      <c r="A318" s="2">
        <v>325</v>
      </c>
      <c r="B318" s="2">
        <v>404476205</v>
      </c>
      <c r="C318" s="3" t="s">
        <v>1887</v>
      </c>
      <c r="D318" s="2">
        <v>8</v>
      </c>
      <c r="E318" s="3" t="s">
        <v>1258</v>
      </c>
      <c r="F318" s="2">
        <v>56</v>
      </c>
      <c r="G318" s="3" t="s">
        <v>1720</v>
      </c>
      <c r="H318" s="3" t="s">
        <v>1888</v>
      </c>
      <c r="I318" s="115" t="s">
        <v>1054</v>
      </c>
      <c r="J318" s="115"/>
      <c r="K318" s="121" t="str">
        <f ca="1"/>
        <v/>
      </c>
      <c r="L318" s="97" t="str">
        <f ca="1"/>
        <v>1.1</v>
      </c>
      <c r="M318" s="98" t="str">
        <f ca="1"/>
        <v>General hospitals</v>
      </c>
      <c r="N318" s="61" t="str">
        <f ca="1"/>
        <v>1.3.1</v>
      </c>
      <c r="O318" s="61" t="str">
        <f ca="1"/>
        <v>General outpatient curative care</v>
      </c>
      <c r="P318" s="61" t="str">
        <f ca="1"/>
        <v>13</v>
      </c>
      <c r="Q318" s="61" t="str">
        <f ca="1"/>
        <v>General population</v>
      </c>
      <c r="R318" s="61" t="str">
        <f ca="1"/>
        <v>nec</v>
      </c>
      <c r="S318" s="61" t="str">
        <f ca="1"/>
        <v>Other and unspecified age (n.e.c.)</v>
      </c>
      <c r="T318" s="61" t="str">
        <f ca="1"/>
        <v>nec</v>
      </c>
      <c r="U318" s="61" t="str">
        <f ca="1"/>
        <v>Other and unspecified gender (n.e.c.)</v>
      </c>
      <c r="V318" s="61"/>
      <c r="W318" s="132">
        <v>10</v>
      </c>
      <c r="X318" t="b">
        <f t="shared" si="4"/>
        <v>1</v>
      </c>
      <c r="Y318" t="b">
        <v>0</v>
      </c>
    </row>
    <row r="319" spans="1:25" x14ac:dyDescent="0.4">
      <c r="A319" s="2">
        <v>324</v>
      </c>
      <c r="B319" s="2">
        <v>404476205</v>
      </c>
      <c r="C319" s="3" t="s">
        <v>1884</v>
      </c>
      <c r="D319" s="2">
        <v>4</v>
      </c>
      <c r="E319" s="3" t="s">
        <v>1452</v>
      </c>
      <c r="F319" s="2">
        <v>26</v>
      </c>
      <c r="G319" s="3" t="s">
        <v>1885</v>
      </c>
      <c r="H319" s="3" t="s">
        <v>1886</v>
      </c>
      <c r="I319" s="115" t="s">
        <v>1054</v>
      </c>
      <c r="J319" s="115"/>
      <c r="K319" s="121" t="str">
        <f ca="1"/>
        <v/>
      </c>
      <c r="L319" s="97" t="str">
        <f ca="1"/>
        <v>1.1</v>
      </c>
      <c r="M319" s="98" t="str">
        <f ca="1"/>
        <v>General hospitals</v>
      </c>
      <c r="N319" s="61" t="str">
        <f ca="1"/>
        <v>1.3.1</v>
      </c>
      <c r="O319" s="61" t="str">
        <f ca="1"/>
        <v>General outpatient curative care</v>
      </c>
      <c r="P319" s="61" t="str">
        <f ca="1"/>
        <v>13</v>
      </c>
      <c r="Q319" s="61" t="str">
        <f ca="1"/>
        <v>General population</v>
      </c>
      <c r="R319" s="61" t="str">
        <f ca="1"/>
        <v>nec</v>
      </c>
      <c r="S319" s="61" t="str">
        <f ca="1"/>
        <v>Other and unspecified age (n.e.c.)</v>
      </c>
      <c r="T319" s="61" t="str">
        <f ca="1"/>
        <v>nec</v>
      </c>
      <c r="U319" s="61" t="str">
        <f ca="1"/>
        <v>Other and unspecified gender (n.e.c.)</v>
      </c>
      <c r="V319" s="61"/>
      <c r="W319" s="132">
        <v>10</v>
      </c>
      <c r="X319" t="b">
        <f t="shared" si="4"/>
        <v>1</v>
      </c>
      <c r="Y319" t="b">
        <v>0</v>
      </c>
    </row>
    <row r="320" spans="1:25" x14ac:dyDescent="0.4">
      <c r="A320" s="2">
        <v>329</v>
      </c>
      <c r="B320" s="2">
        <v>404476205</v>
      </c>
      <c r="C320" s="3" t="s">
        <v>1835</v>
      </c>
      <c r="D320" s="2">
        <v>4</v>
      </c>
      <c r="E320" s="3" t="s">
        <v>1452</v>
      </c>
      <c r="F320" s="2">
        <v>23</v>
      </c>
      <c r="G320" s="3" t="s">
        <v>1836</v>
      </c>
      <c r="H320" s="3" t="s">
        <v>1837</v>
      </c>
      <c r="I320" s="115" t="s">
        <v>1054</v>
      </c>
      <c r="J320" s="115"/>
      <c r="K320" s="121" t="str">
        <f ca="1"/>
        <v/>
      </c>
      <c r="L320" s="97" t="str">
        <f ca="1"/>
        <v>1.1</v>
      </c>
      <c r="M320" s="98" t="str">
        <f ca="1"/>
        <v>General hospitals</v>
      </c>
      <c r="N320" s="61" t="str">
        <f ca="1"/>
        <v>1.3.1</v>
      </c>
      <c r="O320" s="61" t="str">
        <f ca="1"/>
        <v>General outpatient curative care</v>
      </c>
      <c r="P320" s="61" t="str">
        <f ca="1"/>
        <v>13</v>
      </c>
      <c r="Q320" s="61" t="str">
        <f ca="1"/>
        <v>General population</v>
      </c>
      <c r="R320" s="61" t="str">
        <f ca="1"/>
        <v>nec</v>
      </c>
      <c r="S320" s="61" t="str">
        <f ca="1"/>
        <v>Other and unspecified age (n.e.c.)</v>
      </c>
      <c r="T320" s="61" t="str">
        <f ca="1"/>
        <v>nec</v>
      </c>
      <c r="U320" s="61" t="str">
        <f ca="1"/>
        <v>Other and unspecified gender (n.e.c.)</v>
      </c>
      <c r="V320" s="61"/>
      <c r="W320" s="132">
        <v>10</v>
      </c>
      <c r="X320" t="b">
        <f t="shared" si="4"/>
        <v>1</v>
      </c>
      <c r="Y320" t="b">
        <v>0</v>
      </c>
    </row>
    <row r="321" spans="1:25" x14ac:dyDescent="0.4">
      <c r="A321" s="2">
        <v>330</v>
      </c>
      <c r="B321" s="2">
        <v>404476205</v>
      </c>
      <c r="C321" s="3" t="s">
        <v>1910</v>
      </c>
      <c r="D321" s="2">
        <v>3</v>
      </c>
      <c r="E321" s="3" t="s">
        <v>1160</v>
      </c>
      <c r="F321" s="2">
        <v>17</v>
      </c>
      <c r="G321" s="3" t="s">
        <v>1246</v>
      </c>
      <c r="H321" s="3" t="s">
        <v>1911</v>
      </c>
      <c r="I321" s="115" t="s">
        <v>1101</v>
      </c>
      <c r="J321" s="115"/>
      <c r="K321" s="121" t="str">
        <f ca="1"/>
        <v/>
      </c>
      <c r="L321" s="97" t="str">
        <f ca="1"/>
        <v>3.4.9.1</v>
      </c>
      <c r="M321" s="98" t="str">
        <f ca="1"/>
        <v>General ambulatories</v>
      </c>
      <c r="N321" s="61" t="str">
        <f ca="1"/>
        <v>1.3.1</v>
      </c>
      <c r="O321" s="61" t="str">
        <f ca="1"/>
        <v>General outpatient curative care</v>
      </c>
      <c r="P321" s="61" t="str">
        <f ca="1"/>
        <v>13</v>
      </c>
      <c r="Q321" s="61" t="str">
        <f ca="1"/>
        <v>General population</v>
      </c>
      <c r="R321" s="61" t="str">
        <f ca="1"/>
        <v>nec</v>
      </c>
      <c r="S321" s="61" t="str">
        <f ca="1"/>
        <v>Other and unspecified age (n.e.c.)</v>
      </c>
      <c r="T321" s="61" t="str">
        <f ca="1"/>
        <v>nec</v>
      </c>
      <c r="U321" s="61" t="str">
        <f ca="1"/>
        <v>Other and unspecified gender (n.e.c.)</v>
      </c>
      <c r="V321" s="61"/>
      <c r="W321" s="132">
        <v>10</v>
      </c>
      <c r="X321" t="b">
        <f t="shared" si="4"/>
        <v>1</v>
      </c>
      <c r="Y321" t="b">
        <v>0</v>
      </c>
    </row>
    <row r="322" spans="1:25" x14ac:dyDescent="0.4">
      <c r="A322" s="2">
        <v>321</v>
      </c>
      <c r="B322" s="2">
        <v>404476205</v>
      </c>
      <c r="C322" s="3" t="s">
        <v>640</v>
      </c>
      <c r="D322" s="2">
        <v>9</v>
      </c>
      <c r="E322" s="3" t="s">
        <v>1591</v>
      </c>
      <c r="F322" s="2">
        <v>59</v>
      </c>
      <c r="G322" s="3" t="s">
        <v>1827</v>
      </c>
      <c r="H322" s="3" t="s">
        <v>1840</v>
      </c>
      <c r="I322" s="115" t="s">
        <v>1054</v>
      </c>
      <c r="J322" s="115"/>
      <c r="K322" s="121" t="str">
        <f ca="1"/>
        <v/>
      </c>
      <c r="L322" s="97" t="str">
        <f ca="1"/>
        <v>1.1</v>
      </c>
      <c r="M322" s="98" t="str">
        <f ca="1"/>
        <v>General hospitals</v>
      </c>
      <c r="N322" s="61" t="str">
        <f ca="1"/>
        <v>1.3.1</v>
      </c>
      <c r="O322" s="61" t="str">
        <f ca="1"/>
        <v>General outpatient curative care</v>
      </c>
      <c r="P322" s="61" t="str">
        <f ca="1"/>
        <v>13</v>
      </c>
      <c r="Q322" s="61" t="str">
        <f ca="1"/>
        <v>General population</v>
      </c>
      <c r="R322" s="61" t="str">
        <f ca="1"/>
        <v>nec</v>
      </c>
      <c r="S322" s="61" t="str">
        <f ca="1"/>
        <v>Other and unspecified age (n.e.c.)</v>
      </c>
      <c r="T322" s="61" t="str">
        <f ca="1"/>
        <v>nec</v>
      </c>
      <c r="U322" s="61" t="str">
        <f ca="1"/>
        <v>Other and unspecified gender (n.e.c.)</v>
      </c>
      <c r="V322" s="61"/>
      <c r="W322" s="132">
        <v>10</v>
      </c>
      <c r="X322" t="b">
        <f t="shared" si="4"/>
        <v>1</v>
      </c>
      <c r="Y322" t="b">
        <v>0</v>
      </c>
    </row>
    <row r="323" spans="1:25" x14ac:dyDescent="0.4">
      <c r="A323" s="2">
        <v>331</v>
      </c>
      <c r="B323" s="2">
        <v>404480557</v>
      </c>
      <c r="C323" s="3" t="s">
        <v>1922</v>
      </c>
      <c r="D323" s="2">
        <v>3</v>
      </c>
      <c r="E323" s="3" t="s">
        <v>1160</v>
      </c>
      <c r="F323" s="2">
        <v>17</v>
      </c>
      <c r="G323" s="3" t="s">
        <v>1246</v>
      </c>
      <c r="H323" s="3" t="s">
        <v>1923</v>
      </c>
      <c r="I323" s="115"/>
      <c r="J323" s="115"/>
      <c r="K323" s="121" t="str">
        <f ca="1"/>
        <v/>
      </c>
      <c r="L323" s="97" t="str">
        <f ca="1"/>
        <v/>
      </c>
      <c r="M323" s="98" t="str">
        <f ca="1"/>
        <v/>
      </c>
      <c r="N323" s="61" t="str">
        <f ca="1"/>
        <v/>
      </c>
      <c r="O323" s="61" t="str">
        <f ca="1"/>
        <v/>
      </c>
      <c r="P323" s="61" t="str">
        <f ca="1"/>
        <v/>
      </c>
      <c r="Q323" s="61" t="str">
        <f ca="1"/>
        <v/>
      </c>
      <c r="R323" s="61" t="str">
        <f ca="1"/>
        <v/>
      </c>
      <c r="S323" s="61" t="str">
        <f ca="1"/>
        <v/>
      </c>
      <c r="T323" s="61" t="str">
        <f ca="1"/>
        <v/>
      </c>
      <c r="U323" s="61" t="str">
        <f ca="1"/>
        <v/>
      </c>
      <c r="V323" s="61"/>
      <c r="W323" s="132">
        <v>1</v>
      </c>
      <c r="X323" t="b">
        <f t="shared" ref="X323:X386" si="5">NOT(ISBLANK(I323))</f>
        <v>0</v>
      </c>
      <c r="Y323" t="b">
        <v>0</v>
      </c>
    </row>
    <row r="324" spans="1:25" x14ac:dyDescent="0.4">
      <c r="A324" s="2">
        <v>332</v>
      </c>
      <c r="B324" s="2">
        <v>404498021</v>
      </c>
      <c r="C324" s="3" t="s">
        <v>654</v>
      </c>
      <c r="D324" s="2">
        <v>3</v>
      </c>
      <c r="E324" s="3" t="s">
        <v>1160</v>
      </c>
      <c r="F324" s="2">
        <v>19</v>
      </c>
      <c r="G324" s="3" t="s">
        <v>1228</v>
      </c>
      <c r="H324" s="3" t="s">
        <v>1924</v>
      </c>
      <c r="I324" s="115"/>
      <c r="J324" s="115"/>
      <c r="K324" s="121" t="str">
        <f ca="1"/>
        <v/>
      </c>
      <c r="L324" s="97" t="str">
        <f ca="1"/>
        <v/>
      </c>
      <c r="M324" s="98" t="str">
        <f ca="1"/>
        <v/>
      </c>
      <c r="N324" s="61" t="str">
        <f ca="1"/>
        <v/>
      </c>
      <c r="O324" s="61" t="str">
        <f ca="1"/>
        <v/>
      </c>
      <c r="P324" s="61" t="str">
        <f ca="1"/>
        <v/>
      </c>
      <c r="Q324" s="61" t="str">
        <f ca="1"/>
        <v/>
      </c>
      <c r="R324" s="61" t="str">
        <f ca="1"/>
        <v/>
      </c>
      <c r="S324" s="61" t="str">
        <f ca="1"/>
        <v/>
      </c>
      <c r="T324" s="61" t="str">
        <f ca="1"/>
        <v/>
      </c>
      <c r="U324" s="61" t="str">
        <f ca="1"/>
        <v/>
      </c>
      <c r="V324" s="61"/>
      <c r="W324" s="132">
        <v>1</v>
      </c>
      <c r="X324" t="b">
        <f t="shared" si="5"/>
        <v>0</v>
      </c>
      <c r="Y324" t="b">
        <v>0</v>
      </c>
    </row>
    <row r="325" spans="1:25" x14ac:dyDescent="0.4">
      <c r="A325" s="2">
        <v>333</v>
      </c>
      <c r="B325" s="2">
        <v>404499609</v>
      </c>
      <c r="C325" s="3" t="s">
        <v>1925</v>
      </c>
      <c r="D325" s="2">
        <v>3</v>
      </c>
      <c r="E325" s="3" t="s">
        <v>1160</v>
      </c>
      <c r="F325" s="2">
        <v>12</v>
      </c>
      <c r="G325" s="3" t="s">
        <v>1161</v>
      </c>
      <c r="H325" s="3" t="s">
        <v>1926</v>
      </c>
      <c r="I325" s="115"/>
      <c r="J325" s="115"/>
      <c r="K325" s="121" t="str">
        <f ca="1"/>
        <v/>
      </c>
      <c r="L325" s="97" t="str">
        <f ca="1"/>
        <v/>
      </c>
      <c r="M325" s="98" t="str">
        <f ca="1"/>
        <v/>
      </c>
      <c r="N325" s="61" t="str">
        <f ca="1"/>
        <v/>
      </c>
      <c r="O325" s="61" t="str">
        <f ca="1"/>
        <v/>
      </c>
      <c r="P325" s="61" t="str">
        <f ca="1"/>
        <v/>
      </c>
      <c r="Q325" s="61" t="str">
        <f ca="1"/>
        <v/>
      </c>
      <c r="R325" s="61" t="str">
        <f ca="1"/>
        <v/>
      </c>
      <c r="S325" s="61" t="str">
        <f ca="1"/>
        <v/>
      </c>
      <c r="T325" s="61" t="str">
        <f ca="1"/>
        <v/>
      </c>
      <c r="U325" s="61" t="str">
        <f ca="1"/>
        <v/>
      </c>
      <c r="V325" s="61"/>
      <c r="W325" s="132">
        <v>1</v>
      </c>
      <c r="X325" t="b">
        <f t="shared" si="5"/>
        <v>0</v>
      </c>
      <c r="Y325" t="b">
        <v>0</v>
      </c>
    </row>
    <row r="326" spans="1:25" x14ac:dyDescent="0.4">
      <c r="A326" s="2">
        <v>334</v>
      </c>
      <c r="B326" s="2">
        <v>404512096</v>
      </c>
      <c r="C326" s="3" t="s">
        <v>658</v>
      </c>
      <c r="D326" s="2">
        <v>3</v>
      </c>
      <c r="E326" s="3" t="s">
        <v>1160</v>
      </c>
      <c r="F326" s="2">
        <v>10</v>
      </c>
      <c r="G326" s="3" t="s">
        <v>1179</v>
      </c>
      <c r="H326" s="3" t="s">
        <v>1927</v>
      </c>
      <c r="I326" s="115"/>
      <c r="J326" s="115"/>
      <c r="K326" s="121" t="str">
        <f ca="1"/>
        <v/>
      </c>
      <c r="L326" s="97" t="str">
        <f ca="1"/>
        <v/>
      </c>
      <c r="M326" s="98" t="str">
        <f ca="1"/>
        <v/>
      </c>
      <c r="N326" s="61" t="str">
        <f ca="1"/>
        <v/>
      </c>
      <c r="O326" s="61" t="str">
        <f ca="1"/>
        <v/>
      </c>
      <c r="P326" s="61" t="str">
        <f ca="1"/>
        <v/>
      </c>
      <c r="Q326" s="61" t="str">
        <f ca="1"/>
        <v/>
      </c>
      <c r="R326" s="61" t="str">
        <f ca="1"/>
        <v/>
      </c>
      <c r="S326" s="61" t="str">
        <f ca="1"/>
        <v/>
      </c>
      <c r="T326" s="61" t="str">
        <f ca="1"/>
        <v/>
      </c>
      <c r="U326" s="61" t="str">
        <f ca="1"/>
        <v/>
      </c>
      <c r="V326" s="61"/>
      <c r="W326" s="132">
        <v>1</v>
      </c>
      <c r="X326" t="b">
        <f t="shared" si="5"/>
        <v>0</v>
      </c>
      <c r="Y326" t="b">
        <v>0</v>
      </c>
    </row>
    <row r="327" spans="1:25" x14ac:dyDescent="0.4">
      <c r="A327" s="2">
        <v>335</v>
      </c>
      <c r="B327" s="2">
        <v>404524886</v>
      </c>
      <c r="C327" s="3" t="s">
        <v>1929</v>
      </c>
      <c r="D327" s="2">
        <v>3</v>
      </c>
      <c r="E327" s="3" t="s">
        <v>1160</v>
      </c>
      <c r="F327" s="2">
        <v>13</v>
      </c>
      <c r="G327" s="3" t="s">
        <v>1163</v>
      </c>
      <c r="H327" s="3" t="s">
        <v>1930</v>
      </c>
      <c r="I327" s="115" t="s">
        <v>1101</v>
      </c>
      <c r="J327" s="115"/>
      <c r="K327" s="121" t="str">
        <f ca="1"/>
        <v/>
      </c>
      <c r="L327" s="97" t="str">
        <f ca="1"/>
        <v>3.4.9.1</v>
      </c>
      <c r="M327" s="98" t="str">
        <f ca="1"/>
        <v>General ambulatories</v>
      </c>
      <c r="N327" s="61" t="str">
        <f ca="1"/>
        <v>1.3.1</v>
      </c>
      <c r="O327" s="61" t="str">
        <f ca="1"/>
        <v>General outpatient curative care</v>
      </c>
      <c r="P327" s="61" t="str">
        <f ca="1"/>
        <v>13</v>
      </c>
      <c r="Q327" s="61" t="str">
        <f ca="1"/>
        <v>General population</v>
      </c>
      <c r="R327" s="61" t="str">
        <f ca="1"/>
        <v>nec</v>
      </c>
      <c r="S327" s="61" t="str">
        <f ca="1"/>
        <v>Other and unspecified age (n.e.c.)</v>
      </c>
      <c r="T327" s="61" t="str">
        <f ca="1"/>
        <v>nec</v>
      </c>
      <c r="U327" s="61" t="str">
        <f ca="1"/>
        <v>Other and unspecified gender (n.e.c.)</v>
      </c>
      <c r="V327" s="61"/>
      <c r="W327" s="132">
        <v>1</v>
      </c>
      <c r="X327" t="b">
        <f t="shared" si="5"/>
        <v>1</v>
      </c>
      <c r="Y327" t="b">
        <v>0</v>
      </c>
    </row>
    <row r="328" spans="1:25" x14ac:dyDescent="0.4">
      <c r="A328" s="2">
        <v>336</v>
      </c>
      <c r="B328" s="2">
        <v>404548156</v>
      </c>
      <c r="C328" s="3" t="s">
        <v>662</v>
      </c>
      <c r="D328" s="2">
        <v>3</v>
      </c>
      <c r="E328" s="3" t="s">
        <v>1160</v>
      </c>
      <c r="F328" s="2">
        <v>12</v>
      </c>
      <c r="G328" s="3" t="s">
        <v>1161</v>
      </c>
      <c r="H328" s="3" t="s">
        <v>1931</v>
      </c>
      <c r="I328" s="115" t="s">
        <v>1101</v>
      </c>
      <c r="J328" s="115"/>
      <c r="K328" s="121" t="str">
        <f ca="1"/>
        <v/>
      </c>
      <c r="L328" s="97" t="str">
        <f ca="1"/>
        <v>3.4.9.1</v>
      </c>
      <c r="M328" s="98" t="str">
        <f ca="1"/>
        <v>General ambulatories</v>
      </c>
      <c r="N328" s="61" t="str">
        <f ca="1"/>
        <v>1.3.1</v>
      </c>
      <c r="O328" s="61" t="str">
        <f ca="1"/>
        <v>General outpatient curative care</v>
      </c>
      <c r="P328" s="61" t="str">
        <f ca="1"/>
        <v>13</v>
      </c>
      <c r="Q328" s="61" t="str">
        <f ca="1"/>
        <v>General population</v>
      </c>
      <c r="R328" s="61" t="str">
        <f ca="1"/>
        <v>nec</v>
      </c>
      <c r="S328" s="61" t="str">
        <f ca="1"/>
        <v>Other and unspecified age (n.e.c.)</v>
      </c>
      <c r="T328" s="61" t="str">
        <f ca="1"/>
        <v>nec</v>
      </c>
      <c r="U328" s="61" t="str">
        <f ca="1"/>
        <v>Other and unspecified gender (n.e.c.)</v>
      </c>
      <c r="V328" s="61"/>
      <c r="W328" s="132">
        <v>1</v>
      </c>
      <c r="X328" t="b">
        <f t="shared" si="5"/>
        <v>1</v>
      </c>
      <c r="Y328" t="b">
        <v>0</v>
      </c>
    </row>
    <row r="329" spans="1:25" x14ac:dyDescent="0.4">
      <c r="A329" s="2">
        <v>337</v>
      </c>
      <c r="B329" s="2">
        <v>404557243</v>
      </c>
      <c r="C329" s="3" t="s">
        <v>1933</v>
      </c>
      <c r="D329" s="2">
        <v>3</v>
      </c>
      <c r="E329" s="3" t="s">
        <v>1160</v>
      </c>
      <c r="F329" s="2">
        <v>14</v>
      </c>
      <c r="G329" s="3" t="s">
        <v>1285</v>
      </c>
      <c r="H329" s="3" t="s">
        <v>1934</v>
      </c>
      <c r="I329" s="115"/>
      <c r="J329" s="115"/>
      <c r="K329" s="121" t="str">
        <f ca="1"/>
        <v/>
      </c>
      <c r="L329" s="97" t="str">
        <f ca="1"/>
        <v/>
      </c>
      <c r="M329" s="98" t="str">
        <f ca="1"/>
        <v/>
      </c>
      <c r="N329" s="61" t="str">
        <f ca="1"/>
        <v/>
      </c>
      <c r="O329" s="61" t="str">
        <f ca="1"/>
        <v/>
      </c>
      <c r="P329" s="61" t="str">
        <f ca="1"/>
        <v/>
      </c>
      <c r="Q329" s="61" t="str">
        <f ca="1"/>
        <v/>
      </c>
      <c r="R329" s="61" t="str">
        <f ca="1"/>
        <v/>
      </c>
      <c r="S329" s="61" t="str">
        <f ca="1"/>
        <v/>
      </c>
      <c r="T329" s="61" t="str">
        <f ca="1"/>
        <v/>
      </c>
      <c r="U329" s="61" t="str">
        <f ca="1"/>
        <v/>
      </c>
      <c r="V329" s="61"/>
      <c r="W329" s="132">
        <v>1</v>
      </c>
      <c r="X329" t="b">
        <f t="shared" si="5"/>
        <v>0</v>
      </c>
      <c r="Y329" t="b">
        <v>0</v>
      </c>
    </row>
    <row r="330" spans="1:25" x14ac:dyDescent="0.4">
      <c r="A330" s="2">
        <v>338</v>
      </c>
      <c r="B330" s="2">
        <v>404860566</v>
      </c>
      <c r="C330" s="3" t="s">
        <v>670</v>
      </c>
      <c r="D330" s="2">
        <v>3</v>
      </c>
      <c r="E330" s="3" t="s">
        <v>1160</v>
      </c>
      <c r="F330" s="2">
        <v>17</v>
      </c>
      <c r="G330" s="3" t="s">
        <v>1246</v>
      </c>
      <c r="H330" s="3" t="s">
        <v>1936</v>
      </c>
      <c r="I330" s="115" t="s">
        <v>1054</v>
      </c>
      <c r="J330" s="115"/>
      <c r="K330" s="121" t="str">
        <f ca="1"/>
        <v/>
      </c>
      <c r="L330" s="97" t="str">
        <f ca="1"/>
        <v>1.1</v>
      </c>
      <c r="M330" s="98" t="str">
        <f ca="1"/>
        <v>General hospitals</v>
      </c>
      <c r="N330" s="61" t="str">
        <f ca="1"/>
        <v>1.3.1</v>
      </c>
      <c r="O330" s="61" t="str">
        <f ca="1"/>
        <v>General outpatient curative care</v>
      </c>
      <c r="P330" s="61" t="str">
        <f ca="1"/>
        <v>13</v>
      </c>
      <c r="Q330" s="61" t="str">
        <f ca="1"/>
        <v>General population</v>
      </c>
      <c r="R330" s="61" t="str">
        <f ca="1"/>
        <v>nec</v>
      </c>
      <c r="S330" s="61" t="str">
        <f ca="1"/>
        <v>Other and unspecified age (n.e.c.)</v>
      </c>
      <c r="T330" s="61" t="str">
        <f ca="1"/>
        <v>nec</v>
      </c>
      <c r="U330" s="61" t="str">
        <f ca="1"/>
        <v>Other and unspecified gender (n.e.c.)</v>
      </c>
      <c r="V330" s="61"/>
      <c r="W330" s="132">
        <v>1</v>
      </c>
      <c r="X330" t="b">
        <f t="shared" si="5"/>
        <v>1</v>
      </c>
      <c r="Y330" t="b">
        <v>0</v>
      </c>
    </row>
    <row r="331" spans="1:25" x14ac:dyDescent="0.4">
      <c r="A331" s="2">
        <v>339</v>
      </c>
      <c r="B331" s="2">
        <v>404864615</v>
      </c>
      <c r="C331" s="3" t="s">
        <v>1937</v>
      </c>
      <c r="D331" s="2">
        <v>3</v>
      </c>
      <c r="E331" s="3" t="s">
        <v>1160</v>
      </c>
      <c r="F331" s="2">
        <v>17</v>
      </c>
      <c r="G331" s="3" t="s">
        <v>1246</v>
      </c>
      <c r="H331" s="3" t="s">
        <v>1938</v>
      </c>
      <c r="I331" s="115" t="s">
        <v>1099</v>
      </c>
      <c r="J331" s="115"/>
      <c r="K331" s="121" t="str">
        <f ca="1"/>
        <v/>
      </c>
      <c r="L331" s="97" t="str">
        <f ca="1"/>
        <v>3.4.9.1</v>
      </c>
      <c r="M331" s="98" t="str">
        <f ca="1"/>
        <v>General ambulatories</v>
      </c>
      <c r="N331" s="61" t="str">
        <f ca="1"/>
        <v>1.3.1</v>
      </c>
      <c r="O331" s="61" t="str">
        <f ca="1"/>
        <v>General outpatient curative care</v>
      </c>
      <c r="P331" s="61" t="str">
        <f ca="1"/>
        <v>13</v>
      </c>
      <c r="Q331" s="61" t="str">
        <f ca="1"/>
        <v>General population</v>
      </c>
      <c r="R331" s="61" t="str">
        <f ca="1"/>
        <v>nec</v>
      </c>
      <c r="S331" s="61" t="str">
        <f ca="1"/>
        <v>Other and unspecified age (n.e.c.)</v>
      </c>
      <c r="T331" s="61" t="str">
        <f ca="1"/>
        <v>nec</v>
      </c>
      <c r="U331" s="61" t="str">
        <f ca="1"/>
        <v>Other and unspecified gender (n.e.c.)</v>
      </c>
      <c r="V331" s="61"/>
      <c r="W331" s="132">
        <v>1</v>
      </c>
      <c r="X331" t="b">
        <f t="shared" si="5"/>
        <v>1</v>
      </c>
      <c r="Y331" t="b">
        <v>0</v>
      </c>
    </row>
    <row r="332" spans="1:25" x14ac:dyDescent="0.4">
      <c r="A332" s="2">
        <v>340</v>
      </c>
      <c r="B332" s="2">
        <v>404865384</v>
      </c>
      <c r="C332" s="3" t="s">
        <v>1939</v>
      </c>
      <c r="D332" s="2">
        <v>3</v>
      </c>
      <c r="E332" s="3" t="s">
        <v>1160</v>
      </c>
      <c r="F332" s="2">
        <v>17</v>
      </c>
      <c r="G332" s="3" t="s">
        <v>1246</v>
      </c>
      <c r="H332" s="3" t="s">
        <v>1940</v>
      </c>
      <c r="I332" s="115" t="s">
        <v>1101</v>
      </c>
      <c r="J332" s="115"/>
      <c r="K332" s="121" t="str">
        <f ca="1"/>
        <v/>
      </c>
      <c r="L332" s="97" t="str">
        <f ca="1"/>
        <v>3.4.9.1</v>
      </c>
      <c r="M332" s="98" t="str">
        <f ca="1"/>
        <v>General ambulatories</v>
      </c>
      <c r="N332" s="61" t="str">
        <f ca="1"/>
        <v>1.3.1</v>
      </c>
      <c r="O332" s="61" t="str">
        <f ca="1"/>
        <v>General outpatient curative care</v>
      </c>
      <c r="P332" s="61" t="str">
        <f ca="1"/>
        <v>13</v>
      </c>
      <c r="Q332" s="61" t="str">
        <f ca="1"/>
        <v>General population</v>
      </c>
      <c r="R332" s="61" t="str">
        <f ca="1"/>
        <v>nec</v>
      </c>
      <c r="S332" s="61" t="str">
        <f ca="1"/>
        <v>Other and unspecified age (n.e.c.)</v>
      </c>
      <c r="T332" s="61" t="str">
        <f ca="1"/>
        <v>nec</v>
      </c>
      <c r="U332" s="61" t="str">
        <f ca="1"/>
        <v>Other and unspecified gender (n.e.c.)</v>
      </c>
      <c r="V332" s="61"/>
      <c r="W332" s="132">
        <v>1</v>
      </c>
      <c r="X332" t="b">
        <f t="shared" si="5"/>
        <v>1</v>
      </c>
      <c r="Y332" t="b">
        <v>0</v>
      </c>
    </row>
    <row r="333" spans="1:25" x14ac:dyDescent="0.4">
      <c r="A333" s="2">
        <v>343</v>
      </c>
      <c r="B333" s="2">
        <v>404865963</v>
      </c>
      <c r="C333" s="3" t="s">
        <v>1943</v>
      </c>
      <c r="D333" s="2">
        <v>9</v>
      </c>
      <c r="E333" s="3" t="s">
        <v>1591</v>
      </c>
      <c r="F333" s="2">
        <v>62</v>
      </c>
      <c r="G333" s="3" t="s">
        <v>1867</v>
      </c>
      <c r="H333" s="3" t="s">
        <v>1947</v>
      </c>
      <c r="I333" s="115" t="s">
        <v>1054</v>
      </c>
      <c r="J333" s="115"/>
      <c r="K333" s="121" t="str">
        <f ca="1"/>
        <v/>
      </c>
      <c r="L333" s="97" t="str">
        <f ca="1"/>
        <v>1.1</v>
      </c>
      <c r="M333" s="98" t="str">
        <f ca="1"/>
        <v>General hospitals</v>
      </c>
      <c r="N333" s="61" t="str">
        <f ca="1"/>
        <v>1.3.1</v>
      </c>
      <c r="O333" s="61" t="str">
        <f ca="1"/>
        <v>General outpatient curative care</v>
      </c>
      <c r="P333" s="61" t="str">
        <f ca="1"/>
        <v>13</v>
      </c>
      <c r="Q333" s="61" t="str">
        <f ca="1"/>
        <v>General population</v>
      </c>
      <c r="R333" s="61" t="str">
        <f ca="1"/>
        <v>nec</v>
      </c>
      <c r="S333" s="61" t="str">
        <f ca="1"/>
        <v>Other and unspecified age (n.e.c.)</v>
      </c>
      <c r="T333" s="61" t="str">
        <f ca="1"/>
        <v>nec</v>
      </c>
      <c r="U333" s="61" t="str">
        <f ca="1"/>
        <v>Other and unspecified gender (n.e.c.)</v>
      </c>
      <c r="V333" s="61"/>
      <c r="W333" s="132">
        <v>4</v>
      </c>
      <c r="X333" t="b">
        <f t="shared" si="5"/>
        <v>1</v>
      </c>
      <c r="Y333" t="b">
        <v>0</v>
      </c>
    </row>
    <row r="334" spans="1:25" x14ac:dyDescent="0.4">
      <c r="A334" s="2">
        <v>342</v>
      </c>
      <c r="B334" s="2">
        <v>404865963</v>
      </c>
      <c r="C334" s="3" t="s">
        <v>1943</v>
      </c>
      <c r="D334" s="2">
        <v>9</v>
      </c>
      <c r="E334" s="3" t="s">
        <v>1591</v>
      </c>
      <c r="F334" s="2">
        <v>59</v>
      </c>
      <c r="G334" s="3" t="s">
        <v>1827</v>
      </c>
      <c r="H334" s="3" t="s">
        <v>1945</v>
      </c>
      <c r="I334" s="115" t="s">
        <v>1054</v>
      </c>
      <c r="J334" s="115"/>
      <c r="K334" s="121" t="str">
        <f ca="1"/>
        <v/>
      </c>
      <c r="L334" s="97" t="str">
        <f ca="1"/>
        <v>1.1</v>
      </c>
      <c r="M334" s="98" t="str">
        <f ca="1"/>
        <v>General hospitals</v>
      </c>
      <c r="N334" s="61" t="str">
        <f ca="1"/>
        <v>1.3.1</v>
      </c>
      <c r="O334" s="61" t="str">
        <f ca="1"/>
        <v>General outpatient curative care</v>
      </c>
      <c r="P334" s="61" t="str">
        <f ca="1"/>
        <v>13</v>
      </c>
      <c r="Q334" s="61" t="str">
        <f ca="1"/>
        <v>General population</v>
      </c>
      <c r="R334" s="61" t="str">
        <f ca="1"/>
        <v>nec</v>
      </c>
      <c r="S334" s="61" t="str">
        <f ca="1"/>
        <v>Other and unspecified age (n.e.c.)</v>
      </c>
      <c r="T334" s="61" t="str">
        <f ca="1"/>
        <v>nec</v>
      </c>
      <c r="U334" s="61" t="str">
        <f ca="1"/>
        <v>Other and unspecified gender (n.e.c.)</v>
      </c>
      <c r="V334" s="61"/>
      <c r="W334" s="132">
        <v>4</v>
      </c>
      <c r="X334" t="b">
        <f t="shared" si="5"/>
        <v>1</v>
      </c>
      <c r="Y334" t="b">
        <v>0</v>
      </c>
    </row>
    <row r="335" spans="1:25" x14ac:dyDescent="0.4">
      <c r="A335" s="2">
        <v>344</v>
      </c>
      <c r="B335" s="2">
        <v>404865963</v>
      </c>
      <c r="C335" s="3" t="s">
        <v>1941</v>
      </c>
      <c r="D335" s="2">
        <v>9</v>
      </c>
      <c r="E335" s="3" t="s">
        <v>1591</v>
      </c>
      <c r="F335" s="2">
        <v>58</v>
      </c>
      <c r="G335" s="3" t="s">
        <v>1851</v>
      </c>
      <c r="H335" s="3" t="s">
        <v>1942</v>
      </c>
      <c r="I335" s="115" t="s">
        <v>1054</v>
      </c>
      <c r="J335" s="115"/>
      <c r="K335" s="121" t="str">
        <f ca="1"/>
        <v/>
      </c>
      <c r="L335" s="97" t="str">
        <f ca="1"/>
        <v>1.1</v>
      </c>
      <c r="M335" s="98" t="str">
        <f ca="1"/>
        <v>General hospitals</v>
      </c>
      <c r="N335" s="61" t="str">
        <f ca="1"/>
        <v>1.3.1</v>
      </c>
      <c r="O335" s="61" t="str">
        <f ca="1"/>
        <v>General outpatient curative care</v>
      </c>
      <c r="P335" s="61" t="str">
        <f ca="1"/>
        <v>13</v>
      </c>
      <c r="Q335" s="61" t="str">
        <f ca="1"/>
        <v>General population</v>
      </c>
      <c r="R335" s="61" t="str">
        <f ca="1"/>
        <v>nec</v>
      </c>
      <c r="S335" s="61" t="str">
        <f ca="1"/>
        <v>Other and unspecified age (n.e.c.)</v>
      </c>
      <c r="T335" s="61" t="str">
        <f ca="1"/>
        <v>nec</v>
      </c>
      <c r="U335" s="61" t="str">
        <f ca="1"/>
        <v>Other and unspecified gender (n.e.c.)</v>
      </c>
      <c r="V335" s="61"/>
      <c r="W335" s="132">
        <v>4</v>
      </c>
      <c r="X335" t="b">
        <f t="shared" si="5"/>
        <v>1</v>
      </c>
      <c r="Y335" t="b">
        <v>0</v>
      </c>
    </row>
    <row r="336" spans="1:25" x14ac:dyDescent="0.4">
      <c r="A336" s="2">
        <v>341</v>
      </c>
      <c r="B336" s="2">
        <v>404865963</v>
      </c>
      <c r="C336" s="3" t="s">
        <v>1943</v>
      </c>
      <c r="D336" s="2">
        <v>9</v>
      </c>
      <c r="E336" s="3" t="s">
        <v>1591</v>
      </c>
      <c r="F336" s="2">
        <v>57</v>
      </c>
      <c r="G336" s="3" t="s">
        <v>1848</v>
      </c>
      <c r="H336" s="3" t="s">
        <v>1944</v>
      </c>
      <c r="I336" s="115" t="s">
        <v>1054</v>
      </c>
      <c r="J336" s="115"/>
      <c r="K336" s="121" t="str">
        <f ca="1"/>
        <v/>
      </c>
      <c r="L336" s="97" t="str">
        <f ca="1"/>
        <v>1.1</v>
      </c>
      <c r="M336" s="98" t="str">
        <f ca="1"/>
        <v>General hospitals</v>
      </c>
      <c r="N336" s="61" t="str">
        <f ca="1"/>
        <v>1.3.1</v>
      </c>
      <c r="O336" s="61" t="str">
        <f ca="1"/>
        <v>General outpatient curative care</v>
      </c>
      <c r="P336" s="61" t="str">
        <f ca="1"/>
        <v>13</v>
      </c>
      <c r="Q336" s="61" t="str">
        <f ca="1"/>
        <v>General population</v>
      </c>
      <c r="R336" s="61" t="str">
        <f ca="1"/>
        <v>nec</v>
      </c>
      <c r="S336" s="61" t="str">
        <f ca="1"/>
        <v>Other and unspecified age (n.e.c.)</v>
      </c>
      <c r="T336" s="61" t="str">
        <f ca="1"/>
        <v>nec</v>
      </c>
      <c r="U336" s="61" t="str">
        <f ca="1"/>
        <v>Other and unspecified gender (n.e.c.)</v>
      </c>
      <c r="V336" s="61"/>
      <c r="W336" s="132">
        <v>4</v>
      </c>
      <c r="X336" t="b">
        <f t="shared" si="5"/>
        <v>1</v>
      </c>
      <c r="Y336" t="b">
        <v>0</v>
      </c>
    </row>
    <row r="337" spans="1:25" x14ac:dyDescent="0.4">
      <c r="A337" s="2">
        <v>345</v>
      </c>
      <c r="B337" s="2">
        <v>404866123</v>
      </c>
      <c r="C337" s="3" t="s">
        <v>672</v>
      </c>
      <c r="D337" s="2">
        <v>3</v>
      </c>
      <c r="E337" s="3" t="s">
        <v>1160</v>
      </c>
      <c r="F337" s="2">
        <v>12</v>
      </c>
      <c r="G337" s="3" t="s">
        <v>1161</v>
      </c>
      <c r="H337" s="3" t="s">
        <v>1967</v>
      </c>
      <c r="I337" s="115" t="s">
        <v>1054</v>
      </c>
      <c r="J337" s="115"/>
      <c r="K337" s="121" t="str">
        <f ca="1"/>
        <v/>
      </c>
      <c r="L337" s="97" t="str">
        <f ca="1"/>
        <v>1.1</v>
      </c>
      <c r="M337" s="98" t="str">
        <f ca="1"/>
        <v>General hospitals</v>
      </c>
      <c r="N337" s="61" t="str">
        <f ca="1"/>
        <v>1.3.1</v>
      </c>
      <c r="O337" s="61" t="str">
        <f ca="1"/>
        <v>General outpatient curative care</v>
      </c>
      <c r="P337" s="61" t="str">
        <f ca="1"/>
        <v>13</v>
      </c>
      <c r="Q337" s="61" t="str">
        <f ca="1"/>
        <v>General population</v>
      </c>
      <c r="R337" s="61" t="str">
        <f ca="1"/>
        <v>nec</v>
      </c>
      <c r="S337" s="61" t="str">
        <f ca="1"/>
        <v>Other and unspecified age (n.e.c.)</v>
      </c>
      <c r="T337" s="61" t="str">
        <f ca="1"/>
        <v>nec</v>
      </c>
      <c r="U337" s="61" t="str">
        <f ca="1"/>
        <v>Other and unspecified gender (n.e.c.)</v>
      </c>
      <c r="V337" s="61"/>
      <c r="W337" s="132">
        <v>1</v>
      </c>
      <c r="X337" t="b">
        <f t="shared" si="5"/>
        <v>1</v>
      </c>
      <c r="Y337" t="b">
        <v>0</v>
      </c>
    </row>
    <row r="338" spans="1:25" x14ac:dyDescent="0.4">
      <c r="A338" s="2">
        <v>346</v>
      </c>
      <c r="B338" s="2">
        <v>404869380</v>
      </c>
      <c r="C338" s="3" t="s">
        <v>1971</v>
      </c>
      <c r="D338" s="2">
        <v>3</v>
      </c>
      <c r="E338" s="3" t="s">
        <v>1160</v>
      </c>
      <c r="F338" s="2">
        <v>12</v>
      </c>
      <c r="G338" s="3" t="s">
        <v>1161</v>
      </c>
      <c r="H338" s="3" t="s">
        <v>1972</v>
      </c>
      <c r="I338" s="115" t="s">
        <v>1101</v>
      </c>
      <c r="J338" s="115"/>
      <c r="K338" s="121" t="str">
        <f ca="1"/>
        <v/>
      </c>
      <c r="L338" s="97" t="str">
        <f ca="1"/>
        <v>3.4.9.1</v>
      </c>
      <c r="M338" s="98" t="str">
        <f ca="1"/>
        <v>General ambulatories</v>
      </c>
      <c r="N338" s="61" t="str">
        <f ca="1"/>
        <v>1.3.1</v>
      </c>
      <c r="O338" s="61" t="str">
        <f ca="1"/>
        <v>General outpatient curative care</v>
      </c>
      <c r="P338" s="61" t="str">
        <f ca="1"/>
        <v>13</v>
      </c>
      <c r="Q338" s="61" t="str">
        <f ca="1"/>
        <v>General population</v>
      </c>
      <c r="R338" s="61" t="str">
        <f ca="1"/>
        <v>nec</v>
      </c>
      <c r="S338" s="61" t="str">
        <f ca="1"/>
        <v>Other and unspecified age (n.e.c.)</v>
      </c>
      <c r="T338" s="61" t="str">
        <f ca="1"/>
        <v>nec</v>
      </c>
      <c r="U338" s="61" t="str">
        <f ca="1"/>
        <v>Other and unspecified gender (n.e.c.)</v>
      </c>
      <c r="V338" s="61"/>
      <c r="W338" s="132">
        <v>1</v>
      </c>
      <c r="X338" t="b">
        <f t="shared" si="5"/>
        <v>1</v>
      </c>
      <c r="Y338" t="b">
        <v>0</v>
      </c>
    </row>
    <row r="339" spans="1:25" x14ac:dyDescent="0.4">
      <c r="A339" s="2">
        <v>347</v>
      </c>
      <c r="B339" s="2">
        <v>404869567</v>
      </c>
      <c r="C339" s="3" t="s">
        <v>676</v>
      </c>
      <c r="D339" s="2">
        <v>8</v>
      </c>
      <c r="E339" s="3" t="s">
        <v>1258</v>
      </c>
      <c r="F339" s="2">
        <v>52</v>
      </c>
      <c r="G339" s="3" t="s">
        <v>1274</v>
      </c>
      <c r="H339" s="3" t="s">
        <v>1973</v>
      </c>
      <c r="I339" s="115" t="s">
        <v>1054</v>
      </c>
      <c r="J339" s="115"/>
      <c r="K339" s="121" t="str">
        <f ca="1"/>
        <v/>
      </c>
      <c r="L339" s="97" t="str">
        <f ca="1"/>
        <v>1.1</v>
      </c>
      <c r="M339" s="98" t="str">
        <f ca="1"/>
        <v>General hospitals</v>
      </c>
      <c r="N339" s="61" t="str">
        <f ca="1"/>
        <v>1.3.1</v>
      </c>
      <c r="O339" s="61" t="str">
        <f ca="1"/>
        <v>General outpatient curative care</v>
      </c>
      <c r="P339" s="61" t="str">
        <f ca="1"/>
        <v>13</v>
      </c>
      <c r="Q339" s="61" t="str">
        <f ca="1"/>
        <v>General population</v>
      </c>
      <c r="R339" s="61" t="str">
        <f ca="1"/>
        <v>nec</v>
      </c>
      <c r="S339" s="61" t="str">
        <f ca="1"/>
        <v>Other and unspecified age (n.e.c.)</v>
      </c>
      <c r="T339" s="61" t="str">
        <f ca="1"/>
        <v>nec</v>
      </c>
      <c r="U339" s="61" t="str">
        <f ca="1"/>
        <v>Other and unspecified gender (n.e.c.)</v>
      </c>
      <c r="V339" s="61"/>
      <c r="W339" s="132">
        <v>3</v>
      </c>
      <c r="X339" t="b">
        <f t="shared" si="5"/>
        <v>1</v>
      </c>
      <c r="Y339" t="b">
        <v>0</v>
      </c>
    </row>
    <row r="340" spans="1:25" x14ac:dyDescent="0.4">
      <c r="A340" s="2">
        <v>349</v>
      </c>
      <c r="B340" s="2">
        <v>404869567</v>
      </c>
      <c r="C340" s="3" t="s">
        <v>677</v>
      </c>
      <c r="D340" s="2">
        <v>5</v>
      </c>
      <c r="E340" s="3" t="s">
        <v>1367</v>
      </c>
      <c r="F340" s="2">
        <v>36</v>
      </c>
      <c r="G340" s="3" t="s">
        <v>1636</v>
      </c>
      <c r="H340" s="3" t="s">
        <v>1974</v>
      </c>
      <c r="I340" s="115" t="s">
        <v>1054</v>
      </c>
      <c r="J340" s="115"/>
      <c r="K340" s="121" t="str">
        <f ca="1"/>
        <v/>
      </c>
      <c r="L340" s="97" t="str">
        <f ca="1"/>
        <v>1.1</v>
      </c>
      <c r="M340" s="98" t="str">
        <f ca="1"/>
        <v>General hospitals</v>
      </c>
      <c r="N340" s="61" t="str">
        <f ca="1"/>
        <v>1.3.1</v>
      </c>
      <c r="O340" s="61" t="str">
        <f ca="1"/>
        <v>General outpatient curative care</v>
      </c>
      <c r="P340" s="61" t="str">
        <f ca="1"/>
        <v>13</v>
      </c>
      <c r="Q340" s="61" t="str">
        <f ca="1"/>
        <v>General population</v>
      </c>
      <c r="R340" s="61" t="str">
        <f ca="1"/>
        <v>nec</v>
      </c>
      <c r="S340" s="61" t="str">
        <f ca="1"/>
        <v>Other and unspecified age (n.e.c.)</v>
      </c>
      <c r="T340" s="61" t="str">
        <f ca="1"/>
        <v>nec</v>
      </c>
      <c r="U340" s="61" t="str">
        <f ca="1"/>
        <v>Other and unspecified gender (n.e.c.)</v>
      </c>
      <c r="V340" s="61"/>
      <c r="W340" s="132">
        <v>3</v>
      </c>
      <c r="X340" t="b">
        <f t="shared" si="5"/>
        <v>1</v>
      </c>
      <c r="Y340" t="b">
        <v>0</v>
      </c>
    </row>
    <row r="341" spans="1:25" x14ac:dyDescent="0.4">
      <c r="A341" s="2">
        <v>348</v>
      </c>
      <c r="B341" s="2">
        <v>404869567</v>
      </c>
      <c r="C341" s="3" t="s">
        <v>678</v>
      </c>
      <c r="D341" s="2">
        <v>5</v>
      </c>
      <c r="E341" s="3" t="s">
        <v>1367</v>
      </c>
      <c r="F341" s="2">
        <v>38</v>
      </c>
      <c r="G341" s="3" t="s">
        <v>1368</v>
      </c>
      <c r="H341" s="3" t="s">
        <v>1976</v>
      </c>
      <c r="I341" s="115" t="s">
        <v>1054</v>
      </c>
      <c r="J341" s="115"/>
      <c r="K341" s="121" t="str">
        <f ca="1"/>
        <v/>
      </c>
      <c r="L341" s="97" t="str">
        <f ca="1"/>
        <v>1.1</v>
      </c>
      <c r="M341" s="98" t="str">
        <f ca="1"/>
        <v>General hospitals</v>
      </c>
      <c r="N341" s="61" t="str">
        <f ca="1"/>
        <v>1.3.1</v>
      </c>
      <c r="O341" s="61" t="str">
        <f ca="1"/>
        <v>General outpatient curative care</v>
      </c>
      <c r="P341" s="61" t="str">
        <f ca="1"/>
        <v>13</v>
      </c>
      <c r="Q341" s="61" t="str">
        <f ca="1"/>
        <v>General population</v>
      </c>
      <c r="R341" s="61" t="str">
        <f ca="1"/>
        <v>nec</v>
      </c>
      <c r="S341" s="61" t="str">
        <f ca="1"/>
        <v>Other and unspecified age (n.e.c.)</v>
      </c>
      <c r="T341" s="61" t="str">
        <f ca="1"/>
        <v>nec</v>
      </c>
      <c r="U341" s="61" t="str">
        <f ca="1"/>
        <v>Other and unspecified gender (n.e.c.)</v>
      </c>
      <c r="V341" s="61"/>
      <c r="W341" s="132">
        <v>3</v>
      </c>
      <c r="X341" t="b">
        <f t="shared" si="5"/>
        <v>1</v>
      </c>
      <c r="Y341" t="b">
        <v>0</v>
      </c>
    </row>
    <row r="342" spans="1:25" x14ac:dyDescent="0.4">
      <c r="A342" s="2">
        <v>350</v>
      </c>
      <c r="B342" s="2">
        <v>404881375</v>
      </c>
      <c r="C342" s="3" t="s">
        <v>688</v>
      </c>
      <c r="D342" s="2">
        <v>3</v>
      </c>
      <c r="E342" s="3" t="s">
        <v>1160</v>
      </c>
      <c r="F342" s="2">
        <v>17</v>
      </c>
      <c r="G342" s="3" t="s">
        <v>1246</v>
      </c>
      <c r="H342" s="3" t="s">
        <v>1989</v>
      </c>
      <c r="I342" s="115" t="s">
        <v>1101</v>
      </c>
      <c r="J342" s="115"/>
      <c r="K342" s="121" t="str">
        <f ca="1"/>
        <v/>
      </c>
      <c r="L342" s="97" t="str">
        <f ca="1"/>
        <v>3.4.9.1</v>
      </c>
      <c r="M342" s="98" t="str">
        <f ca="1"/>
        <v>General ambulatories</v>
      </c>
      <c r="N342" s="61" t="str">
        <f ca="1"/>
        <v>1.3.1</v>
      </c>
      <c r="O342" s="61" t="str">
        <f ca="1"/>
        <v>General outpatient curative care</v>
      </c>
      <c r="P342" s="61" t="str">
        <f ca="1"/>
        <v>13</v>
      </c>
      <c r="Q342" s="61" t="str">
        <f ca="1"/>
        <v>General population</v>
      </c>
      <c r="R342" s="61" t="str">
        <f ca="1"/>
        <v>nec</v>
      </c>
      <c r="S342" s="61" t="str">
        <f ca="1"/>
        <v>Other and unspecified age (n.e.c.)</v>
      </c>
      <c r="T342" s="61" t="str">
        <f ca="1"/>
        <v>nec</v>
      </c>
      <c r="U342" s="61" t="str">
        <f ca="1"/>
        <v>Other and unspecified gender (n.e.c.)</v>
      </c>
      <c r="V342" s="61"/>
      <c r="W342" s="132">
        <v>1</v>
      </c>
      <c r="X342" t="b">
        <f t="shared" si="5"/>
        <v>1</v>
      </c>
      <c r="Y342" t="b">
        <v>0</v>
      </c>
    </row>
    <row r="343" spans="1:25" x14ac:dyDescent="0.4">
      <c r="A343" s="2">
        <v>351</v>
      </c>
      <c r="B343" s="2">
        <v>404888289</v>
      </c>
      <c r="C343" s="3" t="s">
        <v>1990</v>
      </c>
      <c r="D343" s="2">
        <v>3</v>
      </c>
      <c r="E343" s="3" t="s">
        <v>1160</v>
      </c>
      <c r="F343" s="2">
        <v>11</v>
      </c>
      <c r="G343" s="3" t="s">
        <v>1183</v>
      </c>
      <c r="H343" s="3" t="s">
        <v>1366</v>
      </c>
      <c r="I343" s="115" t="s">
        <v>1041</v>
      </c>
      <c r="J343" s="115"/>
      <c r="K343" s="121" t="str">
        <f ca="1"/>
        <v/>
      </c>
      <c r="L343" s="97" t="str">
        <f ca="1"/>
        <v>3.4.1</v>
      </c>
      <c r="M343" s="98" t="str">
        <f ca="1"/>
        <v>Family planning centres</v>
      </c>
      <c r="N343" s="61" t="str">
        <f ca="1"/>
        <v>1.3.1</v>
      </c>
      <c r="O343" s="61" t="str">
        <f ca="1"/>
        <v>General outpatient curative care</v>
      </c>
      <c r="P343" s="61" t="str">
        <f ca="1"/>
        <v>13</v>
      </c>
      <c r="Q343" s="61" t="str">
        <f ca="1"/>
        <v>General population</v>
      </c>
      <c r="R343" s="61" t="str">
        <f ca="1"/>
        <v>nec</v>
      </c>
      <c r="S343" s="61" t="str">
        <f ca="1"/>
        <v>Other and unspecified age (n.e.c.)</v>
      </c>
      <c r="T343" s="61" t="str">
        <f ca="1"/>
        <v>nec</v>
      </c>
      <c r="U343" s="61" t="str">
        <f ca="1"/>
        <v>Other and unspecified gender (n.e.c.)</v>
      </c>
      <c r="V343" s="61"/>
      <c r="W343" s="132">
        <v>1</v>
      </c>
      <c r="X343" t="b">
        <f t="shared" si="5"/>
        <v>1</v>
      </c>
      <c r="Y343" t="b">
        <v>0</v>
      </c>
    </row>
    <row r="344" spans="1:25" x14ac:dyDescent="0.4">
      <c r="A344" s="2">
        <v>352</v>
      </c>
      <c r="B344" s="2">
        <v>404888467</v>
      </c>
      <c r="C344" s="3" t="s">
        <v>1991</v>
      </c>
      <c r="D344" s="2">
        <v>3</v>
      </c>
      <c r="E344" s="3" t="s">
        <v>1160</v>
      </c>
      <c r="F344" s="2">
        <v>17</v>
      </c>
      <c r="G344" s="3" t="s">
        <v>1246</v>
      </c>
      <c r="H344" s="3" t="s">
        <v>1992</v>
      </c>
      <c r="I344" s="115" t="s">
        <v>1109</v>
      </c>
      <c r="J344" s="115"/>
      <c r="K344" s="121" t="str">
        <f ca="1"/>
        <v/>
      </c>
      <c r="L344" s="97" t="str">
        <f ca="1"/>
        <v>3.4.9.nec</v>
      </c>
      <c r="M344" s="98" t="str">
        <f ca="1"/>
        <v>Other All Other ambulatory centres</v>
      </c>
      <c r="N344" s="61" t="str">
        <f ca="1"/>
        <v>1.3.1</v>
      </c>
      <c r="O344" s="61" t="str">
        <f ca="1"/>
        <v>General outpatient curative care</v>
      </c>
      <c r="P344" s="61" t="str">
        <f ca="1"/>
        <v>13</v>
      </c>
      <c r="Q344" s="61" t="str">
        <f ca="1"/>
        <v>General population</v>
      </c>
      <c r="R344" s="61" t="str">
        <f ca="1"/>
        <v>nec</v>
      </c>
      <c r="S344" s="61" t="str">
        <f ca="1"/>
        <v>Other and unspecified age (n.e.c.)</v>
      </c>
      <c r="T344" s="61" t="str">
        <f ca="1"/>
        <v>nec</v>
      </c>
      <c r="U344" s="61" t="str">
        <f ca="1"/>
        <v>Other and unspecified gender (n.e.c.)</v>
      </c>
      <c r="V344" s="61"/>
      <c r="W344" s="132">
        <v>1</v>
      </c>
      <c r="X344" t="b">
        <f t="shared" si="5"/>
        <v>1</v>
      </c>
      <c r="Y344" t="b">
        <v>0</v>
      </c>
    </row>
    <row r="345" spans="1:25" x14ac:dyDescent="0.4">
      <c r="A345" s="2">
        <v>353</v>
      </c>
      <c r="B345" s="2">
        <v>404890506</v>
      </c>
      <c r="C345" s="3" t="s">
        <v>1993</v>
      </c>
      <c r="D345" s="2">
        <v>3</v>
      </c>
      <c r="E345" s="3" t="s">
        <v>1160</v>
      </c>
      <c r="F345" s="2">
        <v>17</v>
      </c>
      <c r="G345" s="3" t="s">
        <v>1246</v>
      </c>
      <c r="H345" s="3" t="s">
        <v>1994</v>
      </c>
      <c r="I345" s="115" t="s">
        <v>1101</v>
      </c>
      <c r="J345" s="115"/>
      <c r="K345" s="121" t="str">
        <f ca="1"/>
        <v/>
      </c>
      <c r="L345" s="97" t="str">
        <f ca="1"/>
        <v>3.4.9.1</v>
      </c>
      <c r="M345" s="98" t="str">
        <f ca="1"/>
        <v>General ambulatories</v>
      </c>
      <c r="N345" s="61" t="str">
        <f ca="1"/>
        <v>1.3.1</v>
      </c>
      <c r="O345" s="61" t="str">
        <f ca="1"/>
        <v>General outpatient curative care</v>
      </c>
      <c r="P345" s="61" t="str">
        <f ca="1"/>
        <v>13</v>
      </c>
      <c r="Q345" s="61" t="str">
        <f ca="1"/>
        <v>General population</v>
      </c>
      <c r="R345" s="61" t="str">
        <f ca="1"/>
        <v>nec</v>
      </c>
      <c r="S345" s="61" t="str">
        <f ca="1"/>
        <v>Other and unspecified age (n.e.c.)</v>
      </c>
      <c r="T345" s="61" t="str">
        <f ca="1"/>
        <v>nec</v>
      </c>
      <c r="U345" s="61" t="str">
        <f ca="1"/>
        <v>Other and unspecified gender (n.e.c.)</v>
      </c>
      <c r="V345" s="61"/>
      <c r="W345" s="132">
        <v>1</v>
      </c>
      <c r="X345" t="b">
        <f t="shared" si="5"/>
        <v>1</v>
      </c>
      <c r="Y345" t="b">
        <v>0</v>
      </c>
    </row>
    <row r="346" spans="1:25" x14ac:dyDescent="0.4">
      <c r="A346" s="2">
        <v>354</v>
      </c>
      <c r="B346" s="2">
        <v>404902548</v>
      </c>
      <c r="C346" s="3" t="s">
        <v>1996</v>
      </c>
      <c r="D346" s="2">
        <v>5</v>
      </c>
      <c r="E346" s="3" t="s">
        <v>1367</v>
      </c>
      <c r="F346" s="2">
        <v>37</v>
      </c>
      <c r="G346" s="3" t="s">
        <v>1997</v>
      </c>
      <c r="H346" s="3" t="s">
        <v>1998</v>
      </c>
      <c r="I346" s="115" t="s">
        <v>1041</v>
      </c>
      <c r="J346" s="115"/>
      <c r="K346" s="121" t="str">
        <f ca="1"/>
        <v/>
      </c>
      <c r="L346" s="97" t="str">
        <f ca="1"/>
        <v>3.4.1</v>
      </c>
      <c r="M346" s="98" t="str">
        <f ca="1"/>
        <v>Family planning centres</v>
      </c>
      <c r="N346" s="61" t="str">
        <f ca="1"/>
        <v>1.3.1</v>
      </c>
      <c r="O346" s="61" t="str">
        <f ca="1"/>
        <v>General outpatient curative care</v>
      </c>
      <c r="P346" s="61" t="str">
        <f ca="1"/>
        <v>13</v>
      </c>
      <c r="Q346" s="61" t="str">
        <f ca="1"/>
        <v>General population</v>
      </c>
      <c r="R346" s="61" t="str">
        <f ca="1"/>
        <v>nec</v>
      </c>
      <c r="S346" s="61" t="str">
        <f ca="1"/>
        <v>Other and unspecified age (n.e.c.)</v>
      </c>
      <c r="T346" s="61" t="str">
        <f ca="1"/>
        <v>nec</v>
      </c>
      <c r="U346" s="61" t="str">
        <f ca="1"/>
        <v>Other and unspecified gender (n.e.c.)</v>
      </c>
      <c r="V346" s="61"/>
      <c r="W346" s="132">
        <v>1</v>
      </c>
      <c r="X346" t="b">
        <f t="shared" si="5"/>
        <v>1</v>
      </c>
      <c r="Y346" t="b">
        <v>0</v>
      </c>
    </row>
    <row r="347" spans="1:25" x14ac:dyDescent="0.4">
      <c r="A347" s="2">
        <v>355</v>
      </c>
      <c r="B347" s="2">
        <v>404902735</v>
      </c>
      <c r="C347" s="3" t="s">
        <v>690</v>
      </c>
      <c r="D347" s="2">
        <v>5</v>
      </c>
      <c r="E347" s="3" t="s">
        <v>1367</v>
      </c>
      <c r="F347" s="2">
        <v>37</v>
      </c>
      <c r="G347" s="3" t="s">
        <v>1997</v>
      </c>
      <c r="H347" s="3" t="s">
        <v>1999</v>
      </c>
      <c r="I347" s="115" t="s">
        <v>1109</v>
      </c>
      <c r="J347" s="115"/>
      <c r="K347" s="121" t="str">
        <f ca="1"/>
        <v/>
      </c>
      <c r="L347" s="97" t="str">
        <f ca="1"/>
        <v>3.4.9.nec</v>
      </c>
      <c r="M347" s="98" t="str">
        <f ca="1"/>
        <v>Other All Other ambulatory centres</v>
      </c>
      <c r="N347" s="61" t="str">
        <f ca="1"/>
        <v>1.3.1</v>
      </c>
      <c r="O347" s="61" t="str">
        <f ca="1"/>
        <v>General outpatient curative care</v>
      </c>
      <c r="P347" s="61" t="str">
        <f ca="1"/>
        <v>13</v>
      </c>
      <c r="Q347" s="61" t="str">
        <f ca="1"/>
        <v>General population</v>
      </c>
      <c r="R347" s="61" t="str">
        <f ca="1"/>
        <v>nec</v>
      </c>
      <c r="S347" s="61" t="str">
        <f ca="1"/>
        <v>Other and unspecified age (n.e.c.)</v>
      </c>
      <c r="T347" s="61" t="str">
        <f ca="1"/>
        <v>nec</v>
      </c>
      <c r="U347" s="61" t="str">
        <f ca="1"/>
        <v>Other and unspecified gender (n.e.c.)</v>
      </c>
      <c r="V347" s="61"/>
      <c r="W347" s="132">
        <v>1</v>
      </c>
      <c r="X347" t="b">
        <f t="shared" si="5"/>
        <v>1</v>
      </c>
      <c r="Y347" t="b">
        <v>0</v>
      </c>
    </row>
    <row r="348" spans="1:25" x14ac:dyDescent="0.4">
      <c r="A348" s="2">
        <v>356</v>
      </c>
      <c r="B348" s="2">
        <v>404905723</v>
      </c>
      <c r="C348" s="3" t="s">
        <v>694</v>
      </c>
      <c r="D348" s="2">
        <v>3</v>
      </c>
      <c r="E348" s="3" t="s">
        <v>1160</v>
      </c>
      <c r="F348" s="2">
        <v>17</v>
      </c>
      <c r="G348" s="3" t="s">
        <v>1246</v>
      </c>
      <c r="H348" s="3" t="s">
        <v>2001</v>
      </c>
      <c r="I348" s="115" t="s">
        <v>1101</v>
      </c>
      <c r="J348" s="115"/>
      <c r="K348" s="121" t="str">
        <f ca="1"/>
        <v/>
      </c>
      <c r="L348" s="97" t="str">
        <f ca="1"/>
        <v>3.4.9.1</v>
      </c>
      <c r="M348" s="98" t="str">
        <f ca="1"/>
        <v>General ambulatories</v>
      </c>
      <c r="N348" s="61" t="str">
        <f ca="1"/>
        <v>1.3.1</v>
      </c>
      <c r="O348" s="61" t="str">
        <f ca="1"/>
        <v>General outpatient curative care</v>
      </c>
      <c r="P348" s="61" t="str">
        <f ca="1"/>
        <v>13</v>
      </c>
      <c r="Q348" s="61" t="str">
        <f ca="1"/>
        <v>General population</v>
      </c>
      <c r="R348" s="61" t="str">
        <f ca="1"/>
        <v>nec</v>
      </c>
      <c r="S348" s="61" t="str">
        <f ca="1"/>
        <v>Other and unspecified age (n.e.c.)</v>
      </c>
      <c r="T348" s="61" t="str">
        <f ca="1"/>
        <v>nec</v>
      </c>
      <c r="U348" s="61" t="str">
        <f ca="1"/>
        <v>Other and unspecified gender (n.e.c.)</v>
      </c>
      <c r="V348" s="61"/>
      <c r="W348" s="132">
        <v>1</v>
      </c>
      <c r="X348" t="b">
        <f t="shared" si="5"/>
        <v>1</v>
      </c>
      <c r="Y348" t="b">
        <v>0</v>
      </c>
    </row>
    <row r="349" spans="1:25" x14ac:dyDescent="0.4">
      <c r="A349" s="2">
        <v>357</v>
      </c>
      <c r="B349" s="2">
        <v>404905821</v>
      </c>
      <c r="C349" s="3" t="s">
        <v>696</v>
      </c>
      <c r="D349" s="2">
        <v>3</v>
      </c>
      <c r="E349" s="3" t="s">
        <v>1160</v>
      </c>
      <c r="F349" s="2">
        <v>11</v>
      </c>
      <c r="G349" s="3" t="s">
        <v>1183</v>
      </c>
      <c r="H349" s="3" t="s">
        <v>1262</v>
      </c>
      <c r="I349" s="115" t="s">
        <v>1054</v>
      </c>
      <c r="J349" s="115"/>
      <c r="K349" s="121" t="str">
        <f ca="1"/>
        <v/>
      </c>
      <c r="L349" s="97" t="str">
        <f ca="1"/>
        <v>1.1</v>
      </c>
      <c r="M349" s="98" t="str">
        <f ca="1"/>
        <v>General hospitals</v>
      </c>
      <c r="N349" s="61" t="str">
        <f ca="1"/>
        <v>1.3.1</v>
      </c>
      <c r="O349" s="61" t="str">
        <f ca="1"/>
        <v>General outpatient curative care</v>
      </c>
      <c r="P349" s="61" t="str">
        <f ca="1"/>
        <v>13</v>
      </c>
      <c r="Q349" s="61" t="str">
        <f ca="1"/>
        <v>General population</v>
      </c>
      <c r="R349" s="61" t="str">
        <f ca="1"/>
        <v>nec</v>
      </c>
      <c r="S349" s="61" t="str">
        <f ca="1"/>
        <v>Other and unspecified age (n.e.c.)</v>
      </c>
      <c r="T349" s="61" t="str">
        <f ca="1"/>
        <v>nec</v>
      </c>
      <c r="U349" s="61" t="str">
        <f ca="1"/>
        <v>Other and unspecified gender (n.e.c.)</v>
      </c>
      <c r="V349" s="61"/>
      <c r="W349" s="132">
        <v>1</v>
      </c>
      <c r="X349" t="b">
        <f t="shared" si="5"/>
        <v>1</v>
      </c>
      <c r="Y349" t="b">
        <v>0</v>
      </c>
    </row>
    <row r="350" spans="1:25" x14ac:dyDescent="0.4">
      <c r="A350" s="2">
        <v>358</v>
      </c>
      <c r="B350" s="2">
        <v>404907133</v>
      </c>
      <c r="C350" s="3" t="s">
        <v>698</v>
      </c>
      <c r="D350" s="2">
        <v>3</v>
      </c>
      <c r="E350" s="3" t="s">
        <v>1160</v>
      </c>
      <c r="F350" s="2">
        <v>19</v>
      </c>
      <c r="G350" s="3" t="s">
        <v>1228</v>
      </c>
      <c r="H350" s="3" t="s">
        <v>2002</v>
      </c>
      <c r="I350" s="115" t="s">
        <v>1103</v>
      </c>
      <c r="J350" s="115"/>
      <c r="K350" s="121" t="str">
        <f ca="1"/>
        <v/>
      </c>
      <c r="L350" s="97" t="str">
        <f ca="1"/>
        <v>3.4.3</v>
      </c>
      <c r="M350" s="98" t="str">
        <f ca="1"/>
        <v>Free-standing ambulatory surgery centres</v>
      </c>
      <c r="N350" s="61" t="str">
        <f ca="1"/>
        <v>1.3.1</v>
      </c>
      <c r="O350" s="61" t="str">
        <f ca="1"/>
        <v>General outpatient curative care</v>
      </c>
      <c r="P350" s="61" t="str">
        <f ca="1"/>
        <v>13</v>
      </c>
      <c r="Q350" s="61" t="str">
        <f ca="1"/>
        <v>General population</v>
      </c>
      <c r="R350" s="61" t="str">
        <f ca="1"/>
        <v>nec</v>
      </c>
      <c r="S350" s="61" t="str">
        <f ca="1"/>
        <v>Other and unspecified age (n.e.c.)</v>
      </c>
      <c r="T350" s="61" t="str">
        <f ca="1"/>
        <v>nec</v>
      </c>
      <c r="U350" s="61" t="str">
        <f ca="1"/>
        <v>Other and unspecified gender (n.e.c.)</v>
      </c>
      <c r="V350" s="61"/>
      <c r="W350" s="132">
        <v>1</v>
      </c>
      <c r="X350" t="b">
        <f t="shared" si="5"/>
        <v>1</v>
      </c>
      <c r="Y350" t="b">
        <v>0</v>
      </c>
    </row>
    <row r="351" spans="1:25" x14ac:dyDescent="0.4">
      <c r="A351" s="2">
        <v>364</v>
      </c>
      <c r="B351" s="2">
        <v>404907730</v>
      </c>
      <c r="C351" s="3" t="s">
        <v>701</v>
      </c>
      <c r="D351" s="2">
        <v>9</v>
      </c>
      <c r="E351" s="3" t="s">
        <v>1591</v>
      </c>
      <c r="F351" s="2">
        <v>61</v>
      </c>
      <c r="G351" s="3" t="s">
        <v>1655</v>
      </c>
      <c r="H351" s="3" t="s">
        <v>2021</v>
      </c>
      <c r="I351" s="115" t="s">
        <v>1054</v>
      </c>
      <c r="J351" s="115"/>
      <c r="K351" s="121" t="str">
        <f ca="1"/>
        <v/>
      </c>
      <c r="L351" s="97" t="str">
        <f ca="1"/>
        <v>1.1</v>
      </c>
      <c r="M351" s="98" t="str">
        <f ca="1"/>
        <v>General hospitals</v>
      </c>
      <c r="N351" s="61" t="str">
        <f ca="1"/>
        <v>1.3.1</v>
      </c>
      <c r="O351" s="61" t="str">
        <f ca="1"/>
        <v>General outpatient curative care</v>
      </c>
      <c r="P351" s="61" t="str">
        <f ca="1"/>
        <v>13</v>
      </c>
      <c r="Q351" s="61" t="str">
        <f ca="1"/>
        <v>General population</v>
      </c>
      <c r="R351" s="61" t="str">
        <f ca="1"/>
        <v>nec</v>
      </c>
      <c r="S351" s="61" t="str">
        <f ca="1"/>
        <v>Other and unspecified age (n.e.c.)</v>
      </c>
      <c r="T351" s="61" t="str">
        <f ca="1"/>
        <v>nec</v>
      </c>
      <c r="U351" s="61" t="str">
        <f ca="1"/>
        <v>Other and unspecified gender (n.e.c.)</v>
      </c>
      <c r="V351" s="61"/>
      <c r="W351" s="132">
        <v>18</v>
      </c>
      <c r="X351" t="b">
        <f t="shared" si="5"/>
        <v>1</v>
      </c>
      <c r="Y351" t="b">
        <v>0</v>
      </c>
    </row>
    <row r="352" spans="1:25" x14ac:dyDescent="0.4">
      <c r="A352" s="2">
        <v>375</v>
      </c>
      <c r="B352" s="2">
        <v>404907730</v>
      </c>
      <c r="C352" s="3" t="s">
        <v>701</v>
      </c>
      <c r="D352" s="2">
        <v>5</v>
      </c>
      <c r="E352" s="3" t="s">
        <v>1367</v>
      </c>
      <c r="F352" s="2">
        <v>33</v>
      </c>
      <c r="G352" s="3" t="s">
        <v>1607</v>
      </c>
      <c r="H352" s="3" t="s">
        <v>2015</v>
      </c>
      <c r="I352" s="115" t="s">
        <v>1054</v>
      </c>
      <c r="J352" s="115"/>
      <c r="K352" s="121" t="str">
        <f ca="1"/>
        <v/>
      </c>
      <c r="L352" s="97" t="str">
        <f ca="1"/>
        <v>1.1</v>
      </c>
      <c r="M352" s="98" t="str">
        <f ca="1"/>
        <v>General hospitals</v>
      </c>
      <c r="N352" s="61" t="str">
        <f ca="1"/>
        <v>1.3.1</v>
      </c>
      <c r="O352" s="61" t="str">
        <f ca="1"/>
        <v>General outpatient curative care</v>
      </c>
      <c r="P352" s="61" t="str">
        <f ca="1"/>
        <v>13</v>
      </c>
      <c r="Q352" s="61" t="str">
        <f ca="1"/>
        <v>General population</v>
      </c>
      <c r="R352" s="61" t="str">
        <f ca="1"/>
        <v>nec</v>
      </c>
      <c r="S352" s="61" t="str">
        <f ca="1"/>
        <v>Other and unspecified age (n.e.c.)</v>
      </c>
      <c r="T352" s="61" t="str">
        <f ca="1"/>
        <v>nec</v>
      </c>
      <c r="U352" s="61" t="str">
        <f ca="1"/>
        <v>Other and unspecified gender (n.e.c.)</v>
      </c>
      <c r="V352" s="61"/>
      <c r="W352" s="132">
        <v>18</v>
      </c>
      <c r="X352" t="b">
        <f t="shared" si="5"/>
        <v>1</v>
      </c>
      <c r="Y352" t="b">
        <v>0</v>
      </c>
    </row>
    <row r="353" spans="1:25" x14ac:dyDescent="0.4">
      <c r="A353" s="2">
        <v>371</v>
      </c>
      <c r="B353" s="2">
        <v>404907730</v>
      </c>
      <c r="C353" s="3" t="s">
        <v>701</v>
      </c>
      <c r="D353" s="2">
        <v>5</v>
      </c>
      <c r="E353" s="3" t="s">
        <v>1367</v>
      </c>
      <c r="F353" s="2">
        <v>33</v>
      </c>
      <c r="G353" s="3" t="s">
        <v>1607</v>
      </c>
      <c r="H353" s="3" t="s">
        <v>2013</v>
      </c>
      <c r="I353" s="115" t="s">
        <v>1054</v>
      </c>
      <c r="J353" s="115"/>
      <c r="K353" s="121" t="str">
        <f ca="1"/>
        <v/>
      </c>
      <c r="L353" s="97" t="str">
        <f ca="1"/>
        <v>1.1</v>
      </c>
      <c r="M353" s="98" t="str">
        <f ca="1"/>
        <v>General hospitals</v>
      </c>
      <c r="N353" s="61" t="str">
        <f ca="1"/>
        <v>1.3.1</v>
      </c>
      <c r="O353" s="61" t="str">
        <f ca="1"/>
        <v>General outpatient curative care</v>
      </c>
      <c r="P353" s="61" t="str">
        <f ca="1"/>
        <v>13</v>
      </c>
      <c r="Q353" s="61" t="str">
        <f ca="1"/>
        <v>General population</v>
      </c>
      <c r="R353" s="61" t="str">
        <f ca="1"/>
        <v>nec</v>
      </c>
      <c r="S353" s="61" t="str">
        <f ca="1"/>
        <v>Other and unspecified age (n.e.c.)</v>
      </c>
      <c r="T353" s="61" t="str">
        <f ca="1"/>
        <v>nec</v>
      </c>
      <c r="U353" s="61" t="str">
        <f ca="1"/>
        <v>Other and unspecified gender (n.e.c.)</v>
      </c>
      <c r="V353" s="61"/>
      <c r="W353" s="132">
        <v>18</v>
      </c>
      <c r="X353" t="b">
        <f t="shared" si="5"/>
        <v>1</v>
      </c>
      <c r="Y353" t="b">
        <v>0</v>
      </c>
    </row>
    <row r="354" spans="1:25" x14ac:dyDescent="0.4">
      <c r="A354" s="2">
        <v>367</v>
      </c>
      <c r="B354" s="2">
        <v>404907730</v>
      </c>
      <c r="C354" s="3" t="s">
        <v>703</v>
      </c>
      <c r="D354" s="2">
        <v>10</v>
      </c>
      <c r="E354" s="3" t="s">
        <v>1196</v>
      </c>
      <c r="F354" s="2">
        <v>67</v>
      </c>
      <c r="G354" s="3" t="s">
        <v>1197</v>
      </c>
      <c r="H354" s="3" t="s">
        <v>2025</v>
      </c>
      <c r="I354" s="115" t="s">
        <v>1054</v>
      </c>
      <c r="J354" s="115"/>
      <c r="K354" s="121" t="str">
        <f ca="1"/>
        <v/>
      </c>
      <c r="L354" s="97" t="str">
        <f ca="1"/>
        <v>1.1</v>
      </c>
      <c r="M354" s="98" t="str">
        <f ca="1"/>
        <v>General hospitals</v>
      </c>
      <c r="N354" s="61" t="str">
        <f ca="1"/>
        <v>1.3.1</v>
      </c>
      <c r="O354" s="61" t="str">
        <f ca="1"/>
        <v>General outpatient curative care</v>
      </c>
      <c r="P354" s="61" t="str">
        <f ca="1"/>
        <v>13</v>
      </c>
      <c r="Q354" s="61" t="str">
        <f ca="1"/>
        <v>General population</v>
      </c>
      <c r="R354" s="61" t="str">
        <f ca="1"/>
        <v>nec</v>
      </c>
      <c r="S354" s="61" t="str">
        <f ca="1"/>
        <v>Other and unspecified age (n.e.c.)</v>
      </c>
      <c r="T354" s="61" t="str">
        <f ca="1"/>
        <v>nec</v>
      </c>
      <c r="U354" s="61" t="str">
        <f ca="1"/>
        <v>Other and unspecified gender (n.e.c.)</v>
      </c>
      <c r="V354" s="61"/>
      <c r="W354" s="132">
        <v>18</v>
      </c>
      <c r="X354" t="b">
        <f t="shared" si="5"/>
        <v>1</v>
      </c>
      <c r="Y354" t="b">
        <v>0</v>
      </c>
    </row>
    <row r="355" spans="1:25" x14ac:dyDescent="0.4">
      <c r="A355" s="2">
        <v>369</v>
      </c>
      <c r="B355" s="2">
        <v>404907730</v>
      </c>
      <c r="C355" s="3" t="s">
        <v>701</v>
      </c>
      <c r="D355" s="2">
        <v>10</v>
      </c>
      <c r="E355" s="3" t="s">
        <v>1196</v>
      </c>
      <c r="F355" s="2">
        <v>67</v>
      </c>
      <c r="G355" s="3" t="s">
        <v>1197</v>
      </c>
      <c r="H355" s="3" t="s">
        <v>2026</v>
      </c>
      <c r="I355" s="115" t="s">
        <v>1054</v>
      </c>
      <c r="J355" s="115"/>
      <c r="K355" s="121" t="str">
        <f ca="1"/>
        <v/>
      </c>
      <c r="L355" s="97" t="str">
        <f ca="1"/>
        <v>1.1</v>
      </c>
      <c r="M355" s="98" t="str">
        <f ca="1"/>
        <v>General hospitals</v>
      </c>
      <c r="N355" s="61" t="str">
        <f ca="1"/>
        <v>1.3.1</v>
      </c>
      <c r="O355" s="61" t="str">
        <f ca="1"/>
        <v>General outpatient curative care</v>
      </c>
      <c r="P355" s="61" t="str">
        <f ca="1"/>
        <v>13</v>
      </c>
      <c r="Q355" s="61" t="str">
        <f ca="1"/>
        <v>General population</v>
      </c>
      <c r="R355" s="61" t="str">
        <f ca="1"/>
        <v>nec</v>
      </c>
      <c r="S355" s="61" t="str">
        <f ca="1"/>
        <v>Other and unspecified age (n.e.c.)</v>
      </c>
      <c r="T355" s="61" t="str">
        <f ca="1"/>
        <v>nec</v>
      </c>
      <c r="U355" s="61" t="str">
        <f ca="1"/>
        <v>Other and unspecified gender (n.e.c.)</v>
      </c>
      <c r="V355" s="61"/>
      <c r="W355" s="132">
        <v>18</v>
      </c>
      <c r="X355" t="b">
        <f t="shared" si="5"/>
        <v>1</v>
      </c>
      <c r="Y355" t="b">
        <v>0</v>
      </c>
    </row>
    <row r="356" spans="1:25" x14ac:dyDescent="0.4">
      <c r="A356" s="2">
        <v>361</v>
      </c>
      <c r="B356" s="2">
        <v>404907730</v>
      </c>
      <c r="C356" s="3" t="s">
        <v>701</v>
      </c>
      <c r="D356" s="2">
        <v>5</v>
      </c>
      <c r="E356" s="3" t="s">
        <v>1367</v>
      </c>
      <c r="F356" s="2">
        <v>37</v>
      </c>
      <c r="G356" s="3" t="s">
        <v>1997</v>
      </c>
      <c r="H356" s="3" t="s">
        <v>2016</v>
      </c>
      <c r="I356" s="115" t="s">
        <v>1054</v>
      </c>
      <c r="J356" s="115"/>
      <c r="K356" s="121" t="str">
        <f ca="1"/>
        <v/>
      </c>
      <c r="L356" s="97" t="str">
        <f ca="1"/>
        <v>1.1</v>
      </c>
      <c r="M356" s="98" t="str">
        <f ca="1"/>
        <v>General hospitals</v>
      </c>
      <c r="N356" s="61" t="str">
        <f ca="1"/>
        <v>1.3.1</v>
      </c>
      <c r="O356" s="61" t="str">
        <f ca="1"/>
        <v>General outpatient curative care</v>
      </c>
      <c r="P356" s="61" t="str">
        <f ca="1"/>
        <v>13</v>
      </c>
      <c r="Q356" s="61" t="str">
        <f ca="1"/>
        <v>General population</v>
      </c>
      <c r="R356" s="61" t="str">
        <f ca="1"/>
        <v>nec</v>
      </c>
      <c r="S356" s="61" t="str">
        <f ca="1"/>
        <v>Other and unspecified age (n.e.c.)</v>
      </c>
      <c r="T356" s="61" t="str">
        <f ca="1"/>
        <v>nec</v>
      </c>
      <c r="U356" s="61" t="str">
        <f ca="1"/>
        <v>Other and unspecified gender (n.e.c.)</v>
      </c>
      <c r="V356" s="61"/>
      <c r="W356" s="132">
        <v>18</v>
      </c>
      <c r="X356" t="b">
        <f t="shared" si="5"/>
        <v>1</v>
      </c>
      <c r="Y356" t="b">
        <v>0</v>
      </c>
    </row>
    <row r="357" spans="1:25" x14ac:dyDescent="0.4">
      <c r="A357" s="2">
        <v>376</v>
      </c>
      <c r="B357" s="2">
        <v>404907730</v>
      </c>
      <c r="C357" s="3" t="s">
        <v>701</v>
      </c>
      <c r="D357" s="2">
        <v>9</v>
      </c>
      <c r="E357" s="3" t="s">
        <v>1591</v>
      </c>
      <c r="F357" s="2">
        <v>61</v>
      </c>
      <c r="G357" s="3" t="s">
        <v>1655</v>
      </c>
      <c r="H357" s="3" t="s">
        <v>2020</v>
      </c>
      <c r="I357" s="115" t="s">
        <v>1054</v>
      </c>
      <c r="J357" s="115"/>
      <c r="K357" s="121" t="str">
        <f ca="1"/>
        <v/>
      </c>
      <c r="L357" s="97" t="str">
        <f ca="1"/>
        <v>1.1</v>
      </c>
      <c r="M357" s="98" t="str">
        <f ca="1"/>
        <v>General hospitals</v>
      </c>
      <c r="N357" s="61" t="str">
        <f ca="1"/>
        <v>1.3.1</v>
      </c>
      <c r="O357" s="61" t="str">
        <f ca="1"/>
        <v>General outpatient curative care</v>
      </c>
      <c r="P357" s="61" t="str">
        <f ca="1"/>
        <v>13</v>
      </c>
      <c r="Q357" s="61" t="str">
        <f ca="1"/>
        <v>General population</v>
      </c>
      <c r="R357" s="61" t="str">
        <f ca="1"/>
        <v>nec</v>
      </c>
      <c r="S357" s="61" t="str">
        <f ca="1"/>
        <v>Other and unspecified age (n.e.c.)</v>
      </c>
      <c r="T357" s="61" t="str">
        <f ca="1"/>
        <v>nec</v>
      </c>
      <c r="U357" s="61" t="str">
        <f ca="1"/>
        <v>Other and unspecified gender (n.e.c.)</v>
      </c>
      <c r="V357" s="61"/>
      <c r="W357" s="132">
        <v>18</v>
      </c>
      <c r="X357" t="b">
        <f t="shared" si="5"/>
        <v>1</v>
      </c>
      <c r="Y357" t="b">
        <v>0</v>
      </c>
    </row>
    <row r="358" spans="1:25" x14ac:dyDescent="0.4">
      <c r="A358" s="2">
        <v>370</v>
      </c>
      <c r="B358" s="2">
        <v>404907730</v>
      </c>
      <c r="C358" s="3" t="s">
        <v>700</v>
      </c>
      <c r="D358" s="2">
        <v>4</v>
      </c>
      <c r="E358" s="3" t="s">
        <v>1452</v>
      </c>
      <c r="F358" s="2">
        <v>21</v>
      </c>
      <c r="G358" s="3" t="s">
        <v>2003</v>
      </c>
      <c r="H358" s="3" t="s">
        <v>2004</v>
      </c>
      <c r="I358" s="115" t="s">
        <v>1054</v>
      </c>
      <c r="J358" s="115"/>
      <c r="K358" s="121" t="str">
        <f ca="1"/>
        <v/>
      </c>
      <c r="L358" s="97" t="str">
        <f ca="1"/>
        <v>1.1</v>
      </c>
      <c r="M358" s="98" t="str">
        <f ca="1"/>
        <v>General hospitals</v>
      </c>
      <c r="N358" s="61" t="str">
        <f ca="1"/>
        <v>1.3.1</v>
      </c>
      <c r="O358" s="61" t="str">
        <f ca="1"/>
        <v>General outpatient curative care</v>
      </c>
      <c r="P358" s="61" t="str">
        <f ca="1"/>
        <v>13</v>
      </c>
      <c r="Q358" s="61" t="str">
        <f ca="1"/>
        <v>General population</v>
      </c>
      <c r="R358" s="61" t="str">
        <f ca="1"/>
        <v>nec</v>
      </c>
      <c r="S358" s="61" t="str">
        <f ca="1"/>
        <v>Other and unspecified age (n.e.c.)</v>
      </c>
      <c r="T358" s="61" t="str">
        <f ca="1"/>
        <v>nec</v>
      </c>
      <c r="U358" s="61" t="str">
        <f ca="1"/>
        <v>Other and unspecified gender (n.e.c.)</v>
      </c>
      <c r="V358" s="61"/>
      <c r="W358" s="132">
        <v>18</v>
      </c>
      <c r="X358" t="b">
        <f t="shared" si="5"/>
        <v>1</v>
      </c>
      <c r="Y358" t="b">
        <v>0</v>
      </c>
    </row>
    <row r="359" spans="1:25" x14ac:dyDescent="0.4">
      <c r="A359" s="2">
        <v>374</v>
      </c>
      <c r="B359" s="2">
        <v>404907730</v>
      </c>
      <c r="C359" s="3" t="s">
        <v>701</v>
      </c>
      <c r="D359" s="2">
        <v>4</v>
      </c>
      <c r="E359" s="3" t="s">
        <v>1452</v>
      </c>
      <c r="F359" s="2">
        <v>22</v>
      </c>
      <c r="G359" s="3" t="s">
        <v>1615</v>
      </c>
      <c r="H359" s="3" t="s">
        <v>2007</v>
      </c>
      <c r="I359" s="115" t="s">
        <v>1054</v>
      </c>
      <c r="J359" s="115"/>
      <c r="K359" s="121" t="str">
        <f ca="1"/>
        <v/>
      </c>
      <c r="L359" s="97" t="str">
        <f ca="1"/>
        <v>1.1</v>
      </c>
      <c r="M359" s="98" t="str">
        <f ca="1"/>
        <v>General hospitals</v>
      </c>
      <c r="N359" s="61" t="str">
        <f ca="1"/>
        <v>1.3.1</v>
      </c>
      <c r="O359" s="61" t="str">
        <f ca="1"/>
        <v>General outpatient curative care</v>
      </c>
      <c r="P359" s="61" t="str">
        <f ca="1"/>
        <v>13</v>
      </c>
      <c r="Q359" s="61" t="str">
        <f ca="1"/>
        <v>General population</v>
      </c>
      <c r="R359" s="61" t="str">
        <f ca="1"/>
        <v>nec</v>
      </c>
      <c r="S359" s="61" t="str">
        <f ca="1"/>
        <v>Other and unspecified age (n.e.c.)</v>
      </c>
      <c r="T359" s="61" t="str">
        <f ca="1"/>
        <v>nec</v>
      </c>
      <c r="U359" s="61" t="str">
        <f ca="1"/>
        <v>Other and unspecified gender (n.e.c.)</v>
      </c>
      <c r="V359" s="61"/>
      <c r="W359" s="132">
        <v>18</v>
      </c>
      <c r="X359" t="b">
        <f t="shared" si="5"/>
        <v>1</v>
      </c>
      <c r="Y359" t="b">
        <v>0</v>
      </c>
    </row>
    <row r="360" spans="1:25" x14ac:dyDescent="0.4">
      <c r="A360" s="2">
        <v>359</v>
      </c>
      <c r="B360" s="2">
        <v>404907730</v>
      </c>
      <c r="C360" s="3" t="s">
        <v>701</v>
      </c>
      <c r="D360" s="2">
        <v>4</v>
      </c>
      <c r="E360" s="3" t="s">
        <v>1452</v>
      </c>
      <c r="F360" s="2">
        <v>24</v>
      </c>
      <c r="G360" s="3" t="s">
        <v>1687</v>
      </c>
      <c r="H360" s="3" t="s">
        <v>2009</v>
      </c>
      <c r="I360" s="115" t="s">
        <v>1054</v>
      </c>
      <c r="J360" s="115"/>
      <c r="K360" s="121" t="str">
        <f ca="1"/>
        <v/>
      </c>
      <c r="L360" s="97" t="str">
        <f ca="1"/>
        <v>1.1</v>
      </c>
      <c r="M360" s="98" t="str">
        <f ca="1"/>
        <v>General hospitals</v>
      </c>
      <c r="N360" s="61" t="str">
        <f ca="1"/>
        <v>1.3.1</v>
      </c>
      <c r="O360" s="61" t="str">
        <f ca="1"/>
        <v>General outpatient curative care</v>
      </c>
      <c r="P360" s="61" t="str">
        <f ca="1"/>
        <v>13</v>
      </c>
      <c r="Q360" s="61" t="str">
        <f ca="1"/>
        <v>General population</v>
      </c>
      <c r="R360" s="61" t="str">
        <f ca="1"/>
        <v>nec</v>
      </c>
      <c r="S360" s="61" t="str">
        <f ca="1"/>
        <v>Other and unspecified age (n.e.c.)</v>
      </c>
      <c r="T360" s="61" t="str">
        <f ca="1"/>
        <v>nec</v>
      </c>
      <c r="U360" s="61" t="str">
        <f ca="1"/>
        <v>Other and unspecified gender (n.e.c.)</v>
      </c>
      <c r="V360" s="61"/>
      <c r="W360" s="132">
        <v>18</v>
      </c>
      <c r="X360" t="b">
        <f t="shared" si="5"/>
        <v>1</v>
      </c>
      <c r="Y360" t="b">
        <v>0</v>
      </c>
    </row>
    <row r="361" spans="1:25" x14ac:dyDescent="0.4">
      <c r="A361" s="2">
        <v>373</v>
      </c>
      <c r="B361" s="2">
        <v>404907730</v>
      </c>
      <c r="C361" s="3" t="s">
        <v>701</v>
      </c>
      <c r="D361" s="2">
        <v>4</v>
      </c>
      <c r="E361" s="3" t="s">
        <v>1452</v>
      </c>
      <c r="F361" s="2">
        <v>31</v>
      </c>
      <c r="G361" s="3" t="s">
        <v>1890</v>
      </c>
      <c r="H361" s="3" t="s">
        <v>2012</v>
      </c>
      <c r="I361" s="115" t="s">
        <v>1054</v>
      </c>
      <c r="J361" s="115"/>
      <c r="K361" s="121" t="str">
        <f ca="1"/>
        <v/>
      </c>
      <c r="L361" s="97" t="str">
        <f ca="1"/>
        <v>1.1</v>
      </c>
      <c r="M361" s="98" t="str">
        <f ca="1"/>
        <v>General hospitals</v>
      </c>
      <c r="N361" s="61" t="str">
        <f ca="1"/>
        <v>1.3.1</v>
      </c>
      <c r="O361" s="61" t="str">
        <f ca="1"/>
        <v>General outpatient curative care</v>
      </c>
      <c r="P361" s="61" t="str">
        <f ca="1"/>
        <v>13</v>
      </c>
      <c r="Q361" s="61" t="str">
        <f ca="1"/>
        <v>General population</v>
      </c>
      <c r="R361" s="61" t="str">
        <f ca="1"/>
        <v>nec</v>
      </c>
      <c r="S361" s="61" t="str">
        <f ca="1"/>
        <v>Other and unspecified age (n.e.c.)</v>
      </c>
      <c r="T361" s="61" t="str">
        <f ca="1"/>
        <v>nec</v>
      </c>
      <c r="U361" s="61" t="str">
        <f ca="1"/>
        <v>Other and unspecified gender (n.e.c.)</v>
      </c>
      <c r="V361" s="61"/>
      <c r="W361" s="132">
        <v>18</v>
      </c>
      <c r="X361" t="b">
        <f t="shared" si="5"/>
        <v>1</v>
      </c>
      <c r="Y361" t="b">
        <v>0</v>
      </c>
    </row>
    <row r="362" spans="1:25" x14ac:dyDescent="0.4">
      <c r="A362" s="2">
        <v>362</v>
      </c>
      <c r="B362" s="2">
        <v>404907730</v>
      </c>
      <c r="C362" s="3" t="s">
        <v>701</v>
      </c>
      <c r="D362" s="2">
        <v>10</v>
      </c>
      <c r="E362" s="3" t="s">
        <v>1196</v>
      </c>
      <c r="F362" s="2">
        <v>64</v>
      </c>
      <c r="G362" s="3" t="s">
        <v>1603</v>
      </c>
      <c r="H362" s="3" t="s">
        <v>2024</v>
      </c>
      <c r="I362" s="115" t="s">
        <v>1054</v>
      </c>
      <c r="J362" s="115"/>
      <c r="K362" s="121" t="str">
        <f ca="1"/>
        <v/>
      </c>
      <c r="L362" s="97" t="str">
        <f ca="1"/>
        <v>1.1</v>
      </c>
      <c r="M362" s="98" t="str">
        <f ca="1"/>
        <v>General hospitals</v>
      </c>
      <c r="N362" s="61" t="str">
        <f ca="1"/>
        <v>1.3.1</v>
      </c>
      <c r="O362" s="61" t="str">
        <f ca="1"/>
        <v>General outpatient curative care</v>
      </c>
      <c r="P362" s="61" t="str">
        <f ca="1"/>
        <v>13</v>
      </c>
      <c r="Q362" s="61" t="str">
        <f ca="1"/>
        <v>General population</v>
      </c>
      <c r="R362" s="61" t="str">
        <f ca="1"/>
        <v>nec</v>
      </c>
      <c r="S362" s="61" t="str">
        <f ca="1"/>
        <v>Other and unspecified age (n.e.c.)</v>
      </c>
      <c r="T362" s="61" t="str">
        <f ca="1"/>
        <v>nec</v>
      </c>
      <c r="U362" s="61" t="str">
        <f ca="1"/>
        <v>Other and unspecified gender (n.e.c.)</v>
      </c>
      <c r="V362" s="61"/>
      <c r="W362" s="132">
        <v>18</v>
      </c>
      <c r="X362" t="b">
        <f t="shared" si="5"/>
        <v>1</v>
      </c>
      <c r="Y362" t="b">
        <v>0</v>
      </c>
    </row>
    <row r="363" spans="1:25" x14ac:dyDescent="0.4">
      <c r="A363" s="2">
        <v>363</v>
      </c>
      <c r="B363" s="2">
        <v>404907730</v>
      </c>
      <c r="C363" s="3" t="s">
        <v>701</v>
      </c>
      <c r="D363" s="2">
        <v>5</v>
      </c>
      <c r="E363" s="3" t="s">
        <v>1367</v>
      </c>
      <c r="F363" s="2">
        <v>33</v>
      </c>
      <c r="G363" s="3" t="s">
        <v>1607</v>
      </c>
      <c r="H363" s="3" t="s">
        <v>2014</v>
      </c>
      <c r="I363" s="115" t="s">
        <v>1054</v>
      </c>
      <c r="J363" s="115"/>
      <c r="K363" s="121" t="str">
        <f ca="1"/>
        <v/>
      </c>
      <c r="L363" s="97" t="str">
        <f ca="1"/>
        <v>1.1</v>
      </c>
      <c r="M363" s="98" t="str">
        <f ca="1"/>
        <v>General hospitals</v>
      </c>
      <c r="N363" s="61" t="str">
        <f ca="1"/>
        <v>1.3.1</v>
      </c>
      <c r="O363" s="61" t="str">
        <f ca="1"/>
        <v>General outpatient curative care</v>
      </c>
      <c r="P363" s="61" t="str">
        <f ca="1"/>
        <v>13</v>
      </c>
      <c r="Q363" s="61" t="str">
        <f ca="1"/>
        <v>General population</v>
      </c>
      <c r="R363" s="61" t="str">
        <f ca="1"/>
        <v>nec</v>
      </c>
      <c r="S363" s="61" t="str">
        <f ca="1"/>
        <v>Other and unspecified age (n.e.c.)</v>
      </c>
      <c r="T363" s="61" t="str">
        <f ca="1"/>
        <v>nec</v>
      </c>
      <c r="U363" s="61" t="str">
        <f ca="1"/>
        <v>Other and unspecified gender (n.e.c.)</v>
      </c>
      <c r="V363" s="61"/>
      <c r="W363" s="132">
        <v>18</v>
      </c>
      <c r="X363" t="b">
        <f t="shared" si="5"/>
        <v>1</v>
      </c>
      <c r="Y363" t="b">
        <v>0</v>
      </c>
    </row>
    <row r="364" spans="1:25" x14ac:dyDescent="0.4">
      <c r="A364" s="2">
        <v>366</v>
      </c>
      <c r="B364" s="2">
        <v>404907730</v>
      </c>
      <c r="C364" s="3" t="s">
        <v>701</v>
      </c>
      <c r="D364" s="2">
        <v>4</v>
      </c>
      <c r="E364" s="3" t="s">
        <v>1452</v>
      </c>
      <c r="F364" s="2">
        <v>29</v>
      </c>
      <c r="G364" s="3" t="s">
        <v>1532</v>
      </c>
      <c r="H364" s="3" t="s">
        <v>2011</v>
      </c>
      <c r="I364" s="115" t="s">
        <v>1054</v>
      </c>
      <c r="J364" s="115"/>
      <c r="K364" s="121" t="str">
        <f ca="1"/>
        <v/>
      </c>
      <c r="L364" s="97" t="str">
        <f ca="1"/>
        <v>1.1</v>
      </c>
      <c r="M364" s="98" t="str">
        <f ca="1"/>
        <v>General hospitals</v>
      </c>
      <c r="N364" s="61" t="str">
        <f ca="1"/>
        <v>1.3.1</v>
      </c>
      <c r="O364" s="61" t="str">
        <f ca="1"/>
        <v>General outpatient curative care</v>
      </c>
      <c r="P364" s="61" t="str">
        <f ca="1"/>
        <v>13</v>
      </c>
      <c r="Q364" s="61" t="str">
        <f ca="1"/>
        <v>General population</v>
      </c>
      <c r="R364" s="61" t="str">
        <f ca="1"/>
        <v>nec</v>
      </c>
      <c r="S364" s="61" t="str">
        <f ca="1"/>
        <v>Other and unspecified age (n.e.c.)</v>
      </c>
      <c r="T364" s="61" t="str">
        <f ca="1"/>
        <v>nec</v>
      </c>
      <c r="U364" s="61" t="str">
        <f ca="1"/>
        <v>Other and unspecified gender (n.e.c.)</v>
      </c>
      <c r="V364" s="61"/>
      <c r="W364" s="132">
        <v>18</v>
      </c>
      <c r="X364" t="b">
        <f t="shared" si="5"/>
        <v>1</v>
      </c>
      <c r="Y364" t="b">
        <v>0</v>
      </c>
    </row>
    <row r="365" spans="1:25" x14ac:dyDescent="0.4">
      <c r="A365" s="2">
        <v>372</v>
      </c>
      <c r="B365" s="2">
        <v>404907730</v>
      </c>
      <c r="C365" s="3" t="s">
        <v>701</v>
      </c>
      <c r="D365" s="2">
        <v>10</v>
      </c>
      <c r="E365" s="3" t="s">
        <v>1196</v>
      </c>
      <c r="F365" s="2">
        <v>64</v>
      </c>
      <c r="G365" s="3" t="s">
        <v>1603</v>
      </c>
      <c r="H365" s="3" t="s">
        <v>2023</v>
      </c>
      <c r="I365" s="115" t="s">
        <v>1054</v>
      </c>
      <c r="J365" s="115"/>
      <c r="K365" s="121" t="str">
        <f ca="1"/>
        <v/>
      </c>
      <c r="L365" s="97" t="str">
        <f ca="1"/>
        <v>1.1</v>
      </c>
      <c r="M365" s="98" t="str">
        <f ca="1"/>
        <v>General hospitals</v>
      </c>
      <c r="N365" s="61" t="str">
        <f ca="1"/>
        <v>1.3.1</v>
      </c>
      <c r="O365" s="61" t="str">
        <f ca="1"/>
        <v>General outpatient curative care</v>
      </c>
      <c r="P365" s="61" t="str">
        <f ca="1"/>
        <v>13</v>
      </c>
      <c r="Q365" s="61" t="str">
        <f ca="1"/>
        <v>General population</v>
      </c>
      <c r="R365" s="61" t="str">
        <f ca="1"/>
        <v>nec</v>
      </c>
      <c r="S365" s="61" t="str">
        <f ca="1"/>
        <v>Other and unspecified age (n.e.c.)</v>
      </c>
      <c r="T365" s="61" t="str">
        <f ca="1"/>
        <v>nec</v>
      </c>
      <c r="U365" s="61" t="str">
        <f ca="1"/>
        <v>Other and unspecified gender (n.e.c.)</v>
      </c>
      <c r="V365" s="61"/>
      <c r="W365" s="132">
        <v>18</v>
      </c>
      <c r="X365" t="b">
        <f t="shared" si="5"/>
        <v>1</v>
      </c>
      <c r="Y365" t="b">
        <v>0</v>
      </c>
    </row>
    <row r="366" spans="1:25" x14ac:dyDescent="0.4">
      <c r="A366" s="2">
        <v>368</v>
      </c>
      <c r="B366" s="2">
        <v>404907730</v>
      </c>
      <c r="C366" s="3" t="s">
        <v>704</v>
      </c>
      <c r="D366" s="2">
        <v>4</v>
      </c>
      <c r="E366" s="3" t="s">
        <v>1452</v>
      </c>
      <c r="F366" s="2">
        <v>24</v>
      </c>
      <c r="G366" s="3" t="s">
        <v>1687</v>
      </c>
      <c r="H366" s="3" t="s">
        <v>2010</v>
      </c>
      <c r="I366" s="115" t="s">
        <v>1054</v>
      </c>
      <c r="J366" s="115"/>
      <c r="K366" s="121" t="str">
        <f ca="1"/>
        <v/>
      </c>
      <c r="L366" s="97" t="str">
        <f ca="1"/>
        <v>1.1</v>
      </c>
      <c r="M366" s="98" t="str">
        <f ca="1"/>
        <v>General hospitals</v>
      </c>
      <c r="N366" s="61" t="str">
        <f ca="1"/>
        <v>1.3.1</v>
      </c>
      <c r="O366" s="61" t="str">
        <f ca="1"/>
        <v>General outpatient curative care</v>
      </c>
      <c r="P366" s="61" t="str">
        <f ca="1"/>
        <v>13</v>
      </c>
      <c r="Q366" s="61" t="str">
        <f ca="1"/>
        <v>General population</v>
      </c>
      <c r="R366" s="61" t="str">
        <f ca="1"/>
        <v>nec</v>
      </c>
      <c r="S366" s="61" t="str">
        <f ca="1"/>
        <v>Other and unspecified age (n.e.c.)</v>
      </c>
      <c r="T366" s="61" t="str">
        <f ca="1"/>
        <v>nec</v>
      </c>
      <c r="U366" s="61" t="str">
        <f ca="1"/>
        <v>Other and unspecified gender (n.e.c.)</v>
      </c>
      <c r="V366" s="61"/>
      <c r="W366" s="132">
        <v>18</v>
      </c>
      <c r="X366" t="b">
        <f t="shared" si="5"/>
        <v>1</v>
      </c>
      <c r="Y366" t="b">
        <v>0</v>
      </c>
    </row>
    <row r="367" spans="1:25" x14ac:dyDescent="0.4">
      <c r="A367" s="2">
        <v>365</v>
      </c>
      <c r="B367" s="2">
        <v>404907730</v>
      </c>
      <c r="C367" s="3" t="s">
        <v>701</v>
      </c>
      <c r="D367" s="2">
        <v>10</v>
      </c>
      <c r="E367" s="3" t="s">
        <v>1196</v>
      </c>
      <c r="F367" s="2">
        <v>64</v>
      </c>
      <c r="G367" s="3" t="s">
        <v>1603</v>
      </c>
      <c r="H367" s="3" t="s">
        <v>2022</v>
      </c>
      <c r="I367" s="115" t="s">
        <v>1054</v>
      </c>
      <c r="J367" s="115"/>
      <c r="K367" s="121" t="str">
        <f ca="1"/>
        <v/>
      </c>
      <c r="L367" s="97" t="str">
        <f ca="1"/>
        <v>1.1</v>
      </c>
      <c r="M367" s="98" t="str">
        <f ca="1"/>
        <v>General hospitals</v>
      </c>
      <c r="N367" s="61" t="str">
        <f ca="1"/>
        <v>1.3.1</v>
      </c>
      <c r="O367" s="61" t="str">
        <f ca="1"/>
        <v>General outpatient curative care</v>
      </c>
      <c r="P367" s="61" t="str">
        <f ca="1"/>
        <v>13</v>
      </c>
      <c r="Q367" s="61" t="str">
        <f ca="1"/>
        <v>General population</v>
      </c>
      <c r="R367" s="61" t="str">
        <f ca="1"/>
        <v>nec</v>
      </c>
      <c r="S367" s="61" t="str">
        <f ca="1"/>
        <v>Other and unspecified age (n.e.c.)</v>
      </c>
      <c r="T367" s="61" t="str">
        <f ca="1"/>
        <v>nec</v>
      </c>
      <c r="U367" s="61" t="str">
        <f ca="1"/>
        <v>Other and unspecified gender (n.e.c.)</v>
      </c>
      <c r="V367" s="61"/>
      <c r="W367" s="132">
        <v>18</v>
      </c>
      <c r="X367" t="b">
        <f t="shared" si="5"/>
        <v>1</v>
      </c>
      <c r="Y367" t="b">
        <v>0</v>
      </c>
    </row>
    <row r="368" spans="1:25" x14ac:dyDescent="0.4">
      <c r="A368" s="2">
        <v>360</v>
      </c>
      <c r="B368" s="2">
        <v>404907730</v>
      </c>
      <c r="C368" s="3" t="s">
        <v>701</v>
      </c>
      <c r="D368" s="2">
        <v>6</v>
      </c>
      <c r="E368" s="3" t="s">
        <v>1587</v>
      </c>
      <c r="F368" s="2">
        <v>40</v>
      </c>
      <c r="G368" s="3" t="s">
        <v>2017</v>
      </c>
      <c r="H368" s="3" t="s">
        <v>2018</v>
      </c>
      <c r="I368" s="115" t="s">
        <v>1054</v>
      </c>
      <c r="J368" s="115"/>
      <c r="K368" s="121" t="str">
        <f ca="1"/>
        <v/>
      </c>
      <c r="L368" s="97" t="str">
        <f ca="1"/>
        <v>1.1</v>
      </c>
      <c r="M368" s="98" t="str">
        <f ca="1"/>
        <v>General hospitals</v>
      </c>
      <c r="N368" s="61" t="str">
        <f ca="1"/>
        <v>1.3.1</v>
      </c>
      <c r="O368" s="61" t="str">
        <f ca="1"/>
        <v>General outpatient curative care</v>
      </c>
      <c r="P368" s="61" t="str">
        <f ca="1"/>
        <v>13</v>
      </c>
      <c r="Q368" s="61" t="str">
        <f ca="1"/>
        <v>General population</v>
      </c>
      <c r="R368" s="61" t="str">
        <f ca="1"/>
        <v>nec</v>
      </c>
      <c r="S368" s="61" t="str">
        <f ca="1"/>
        <v>Other and unspecified age (n.e.c.)</v>
      </c>
      <c r="T368" s="61" t="str">
        <f ca="1"/>
        <v>nec</v>
      </c>
      <c r="U368" s="61" t="str">
        <f ca="1"/>
        <v>Other and unspecified gender (n.e.c.)</v>
      </c>
      <c r="V368" s="61"/>
      <c r="W368" s="132">
        <v>18</v>
      </c>
      <c r="X368" t="b">
        <f t="shared" si="5"/>
        <v>1</v>
      </c>
      <c r="Y368" t="b">
        <v>0</v>
      </c>
    </row>
    <row r="369" spans="1:25" x14ac:dyDescent="0.4">
      <c r="A369" s="2">
        <v>381</v>
      </c>
      <c r="B369" s="2">
        <v>404908043</v>
      </c>
      <c r="C369" s="3" t="s">
        <v>706</v>
      </c>
      <c r="D369" s="2">
        <v>2</v>
      </c>
      <c r="E369" s="3" t="s">
        <v>1639</v>
      </c>
      <c r="F369" s="2">
        <v>9</v>
      </c>
      <c r="G369" s="3" t="s">
        <v>1705</v>
      </c>
      <c r="H369" s="3" t="s">
        <v>2028</v>
      </c>
      <c r="I369" s="115" t="s">
        <v>1054</v>
      </c>
      <c r="J369" s="115"/>
      <c r="K369" s="121" t="str">
        <f ca="1"/>
        <v/>
      </c>
      <c r="L369" s="97" t="str">
        <f ca="1"/>
        <v>1.1</v>
      </c>
      <c r="M369" s="98" t="str">
        <f ca="1"/>
        <v>General hospitals</v>
      </c>
      <c r="N369" s="61" t="str">
        <f ca="1"/>
        <v>1.3.1</v>
      </c>
      <c r="O369" s="61" t="str">
        <f ca="1"/>
        <v>General outpatient curative care</v>
      </c>
      <c r="P369" s="61" t="str">
        <f ca="1"/>
        <v>13</v>
      </c>
      <c r="Q369" s="61" t="str">
        <f ca="1"/>
        <v>General population</v>
      </c>
      <c r="R369" s="61" t="str">
        <f ca="1"/>
        <v>nec</v>
      </c>
      <c r="S369" s="61" t="str">
        <f ca="1"/>
        <v>Other and unspecified age (n.e.c.)</v>
      </c>
      <c r="T369" s="61" t="str">
        <f ca="1"/>
        <v>nec</v>
      </c>
      <c r="U369" s="61" t="str">
        <f ca="1"/>
        <v>Other and unspecified gender (n.e.c.)</v>
      </c>
      <c r="V369" s="61"/>
      <c r="W369" s="132">
        <v>5</v>
      </c>
      <c r="X369" t="b">
        <f t="shared" si="5"/>
        <v>1</v>
      </c>
      <c r="Y369" t="b">
        <v>0</v>
      </c>
    </row>
    <row r="370" spans="1:25" x14ac:dyDescent="0.4">
      <c r="A370" s="2">
        <v>380</v>
      </c>
      <c r="B370" s="2">
        <v>404908043</v>
      </c>
      <c r="C370" s="3" t="s">
        <v>707</v>
      </c>
      <c r="D370" s="2">
        <v>3</v>
      </c>
      <c r="E370" s="3" t="s">
        <v>1160</v>
      </c>
      <c r="F370" s="2">
        <v>12</v>
      </c>
      <c r="G370" s="3" t="s">
        <v>1161</v>
      </c>
      <c r="H370" s="3" t="s">
        <v>2031</v>
      </c>
      <c r="I370" s="115" t="s">
        <v>1054</v>
      </c>
      <c r="J370" s="115"/>
      <c r="K370" s="121" t="str">
        <f ca="1"/>
        <v/>
      </c>
      <c r="L370" s="97" t="str">
        <f ca="1"/>
        <v>1.1</v>
      </c>
      <c r="M370" s="98" t="str">
        <f ca="1"/>
        <v>General hospitals</v>
      </c>
      <c r="N370" s="61" t="str">
        <f ca="1"/>
        <v>1.3.1</v>
      </c>
      <c r="O370" s="61" t="str">
        <f ca="1"/>
        <v>General outpatient curative care</v>
      </c>
      <c r="P370" s="61" t="str">
        <f ca="1"/>
        <v>13</v>
      </c>
      <c r="Q370" s="61" t="str">
        <f ca="1"/>
        <v>General population</v>
      </c>
      <c r="R370" s="61" t="str">
        <f ca="1"/>
        <v>nec</v>
      </c>
      <c r="S370" s="61" t="str">
        <f ca="1"/>
        <v>Other and unspecified age (n.e.c.)</v>
      </c>
      <c r="T370" s="61" t="str">
        <f ca="1"/>
        <v>nec</v>
      </c>
      <c r="U370" s="61" t="str">
        <f ca="1"/>
        <v>Other and unspecified gender (n.e.c.)</v>
      </c>
      <c r="V370" s="61"/>
      <c r="W370" s="132">
        <v>5</v>
      </c>
      <c r="X370" t="b">
        <f t="shared" si="5"/>
        <v>1</v>
      </c>
      <c r="Y370" t="b">
        <v>0</v>
      </c>
    </row>
    <row r="371" spans="1:25" x14ac:dyDescent="0.4">
      <c r="A371" s="2">
        <v>378</v>
      </c>
      <c r="B371" s="2">
        <v>404908043</v>
      </c>
      <c r="C371" s="3" t="s">
        <v>710</v>
      </c>
      <c r="D371" s="2">
        <v>2</v>
      </c>
      <c r="E371" s="3" t="s">
        <v>1639</v>
      </c>
      <c r="F371" s="2">
        <v>8</v>
      </c>
      <c r="G371" s="3" t="s">
        <v>1684</v>
      </c>
      <c r="H371" s="3" t="s">
        <v>2030</v>
      </c>
      <c r="I371" s="115" t="s">
        <v>1054</v>
      </c>
      <c r="J371" s="115"/>
      <c r="K371" s="121" t="str">
        <f ca="1"/>
        <v/>
      </c>
      <c r="L371" s="97" t="str">
        <f ca="1"/>
        <v>1.1</v>
      </c>
      <c r="M371" s="98" t="str">
        <f ca="1"/>
        <v>General hospitals</v>
      </c>
      <c r="N371" s="61" t="str">
        <f ca="1"/>
        <v>1.3.1</v>
      </c>
      <c r="O371" s="61" t="str">
        <f ca="1"/>
        <v>General outpatient curative care</v>
      </c>
      <c r="P371" s="61" t="str">
        <f ca="1"/>
        <v>13</v>
      </c>
      <c r="Q371" s="61" t="str">
        <f ca="1"/>
        <v>General population</v>
      </c>
      <c r="R371" s="61" t="str">
        <f ca="1"/>
        <v>nec</v>
      </c>
      <c r="S371" s="61" t="str">
        <f ca="1"/>
        <v>Other and unspecified age (n.e.c.)</v>
      </c>
      <c r="T371" s="61" t="str">
        <f ca="1"/>
        <v>nec</v>
      </c>
      <c r="U371" s="61" t="str">
        <f ca="1"/>
        <v>Other and unspecified gender (n.e.c.)</v>
      </c>
      <c r="V371" s="61"/>
      <c r="W371" s="132">
        <v>5</v>
      </c>
      <c r="X371" t="b">
        <f t="shared" si="5"/>
        <v>1</v>
      </c>
      <c r="Y371" t="b">
        <v>0</v>
      </c>
    </row>
    <row r="372" spans="1:25" x14ac:dyDescent="0.4">
      <c r="A372" s="2">
        <v>377</v>
      </c>
      <c r="B372" s="2">
        <v>404908043</v>
      </c>
      <c r="C372" s="3" t="s">
        <v>708</v>
      </c>
      <c r="D372" s="2">
        <v>11</v>
      </c>
      <c r="E372" s="3" t="s">
        <v>1372</v>
      </c>
      <c r="F372" s="2">
        <v>71</v>
      </c>
      <c r="G372" s="3" t="s">
        <v>1373</v>
      </c>
      <c r="H372" s="3" t="s">
        <v>2032</v>
      </c>
      <c r="I372" s="115" t="s">
        <v>1054</v>
      </c>
      <c r="J372" s="115"/>
      <c r="K372" s="121" t="str">
        <f ca="1"/>
        <v/>
      </c>
      <c r="L372" s="97" t="str">
        <f ca="1"/>
        <v>1.1</v>
      </c>
      <c r="M372" s="98" t="str">
        <f ca="1"/>
        <v>General hospitals</v>
      </c>
      <c r="N372" s="61" t="str">
        <f ca="1"/>
        <v>1.3.1</v>
      </c>
      <c r="O372" s="61" t="str">
        <f ca="1"/>
        <v>General outpatient curative care</v>
      </c>
      <c r="P372" s="61" t="str">
        <f ca="1"/>
        <v>13</v>
      </c>
      <c r="Q372" s="61" t="str">
        <f ca="1"/>
        <v>General population</v>
      </c>
      <c r="R372" s="61" t="str">
        <f ca="1"/>
        <v>nec</v>
      </c>
      <c r="S372" s="61" t="str">
        <f ca="1"/>
        <v>Other and unspecified age (n.e.c.)</v>
      </c>
      <c r="T372" s="61" t="str">
        <f ca="1"/>
        <v>nec</v>
      </c>
      <c r="U372" s="61" t="str">
        <f ca="1"/>
        <v>Other and unspecified gender (n.e.c.)</v>
      </c>
      <c r="V372" s="61"/>
      <c r="W372" s="132">
        <v>5</v>
      </c>
      <c r="X372" t="b">
        <f t="shared" si="5"/>
        <v>1</v>
      </c>
      <c r="Y372" t="b">
        <v>0</v>
      </c>
    </row>
    <row r="373" spans="1:25" x14ac:dyDescent="0.4">
      <c r="A373" s="2">
        <v>379</v>
      </c>
      <c r="B373" s="2">
        <v>404908043</v>
      </c>
      <c r="C373" s="3" t="s">
        <v>709</v>
      </c>
      <c r="D373" s="2">
        <v>2</v>
      </c>
      <c r="E373" s="3" t="s">
        <v>1639</v>
      </c>
      <c r="F373" s="2">
        <v>7</v>
      </c>
      <c r="G373" s="3" t="s">
        <v>1640</v>
      </c>
      <c r="H373" s="3" t="s">
        <v>2029</v>
      </c>
      <c r="I373" s="115" t="s">
        <v>1054</v>
      </c>
      <c r="J373" s="115"/>
      <c r="K373" s="121" t="str">
        <f ca="1"/>
        <v/>
      </c>
      <c r="L373" s="97" t="str">
        <f ca="1"/>
        <v>1.1</v>
      </c>
      <c r="M373" s="98" t="str">
        <f ca="1"/>
        <v>General hospitals</v>
      </c>
      <c r="N373" s="61" t="str">
        <f ca="1"/>
        <v>1.3.1</v>
      </c>
      <c r="O373" s="61" t="str">
        <f ca="1"/>
        <v>General outpatient curative care</v>
      </c>
      <c r="P373" s="61" t="str">
        <f ca="1"/>
        <v>13</v>
      </c>
      <c r="Q373" s="61" t="str">
        <f ca="1"/>
        <v>General population</v>
      </c>
      <c r="R373" s="61" t="str">
        <f ca="1"/>
        <v>nec</v>
      </c>
      <c r="S373" s="61" t="str">
        <f ca="1"/>
        <v>Other and unspecified age (n.e.c.)</v>
      </c>
      <c r="T373" s="61" t="str">
        <f ca="1"/>
        <v>nec</v>
      </c>
      <c r="U373" s="61" t="str">
        <f ca="1"/>
        <v>Other and unspecified gender (n.e.c.)</v>
      </c>
      <c r="V373" s="61"/>
      <c r="W373" s="132">
        <v>5</v>
      </c>
      <c r="X373" t="b">
        <f t="shared" si="5"/>
        <v>1</v>
      </c>
      <c r="Y373" t="b">
        <v>0</v>
      </c>
    </row>
    <row r="374" spans="1:25" x14ac:dyDescent="0.4">
      <c r="A374" s="2">
        <v>382</v>
      </c>
      <c r="B374" s="2">
        <v>404915268</v>
      </c>
      <c r="C374" s="3" t="s">
        <v>714</v>
      </c>
      <c r="D374" s="2">
        <v>3</v>
      </c>
      <c r="E374" s="3" t="s">
        <v>1160</v>
      </c>
      <c r="F374" s="2">
        <v>11</v>
      </c>
      <c r="G374" s="3" t="s">
        <v>1183</v>
      </c>
      <c r="H374" s="3" t="s">
        <v>2034</v>
      </c>
      <c r="I374" s="115" t="s">
        <v>1054</v>
      </c>
      <c r="J374" s="115"/>
      <c r="K374" s="121" t="str">
        <f ca="1"/>
        <v/>
      </c>
      <c r="L374" s="97" t="str">
        <f ca="1"/>
        <v>1.1</v>
      </c>
      <c r="M374" s="98" t="str">
        <f ca="1"/>
        <v>General hospitals</v>
      </c>
      <c r="N374" s="61" t="str">
        <f ca="1"/>
        <v>1.3.1</v>
      </c>
      <c r="O374" s="61" t="str">
        <f ca="1"/>
        <v>General outpatient curative care</v>
      </c>
      <c r="P374" s="61" t="str">
        <f ca="1"/>
        <v>13</v>
      </c>
      <c r="Q374" s="61" t="str">
        <f ca="1"/>
        <v>General population</v>
      </c>
      <c r="R374" s="61" t="str">
        <f ca="1"/>
        <v>nec</v>
      </c>
      <c r="S374" s="61" t="str">
        <f ca="1"/>
        <v>Other and unspecified age (n.e.c.)</v>
      </c>
      <c r="T374" s="61" t="str">
        <f ca="1"/>
        <v>nec</v>
      </c>
      <c r="U374" s="61" t="str">
        <f ca="1"/>
        <v>Other and unspecified gender (n.e.c.)</v>
      </c>
      <c r="V374" s="61"/>
      <c r="W374" s="132">
        <v>1</v>
      </c>
      <c r="X374" t="b">
        <f t="shared" si="5"/>
        <v>1</v>
      </c>
      <c r="Y374" t="b">
        <v>0</v>
      </c>
    </row>
    <row r="375" spans="1:25" x14ac:dyDescent="0.4">
      <c r="A375" s="2">
        <v>385</v>
      </c>
      <c r="B375" s="2">
        <v>404923632</v>
      </c>
      <c r="C375" s="3" t="s">
        <v>718</v>
      </c>
      <c r="D375" s="2">
        <v>3</v>
      </c>
      <c r="E375" s="3" t="s">
        <v>1160</v>
      </c>
      <c r="F375" s="2">
        <v>18</v>
      </c>
      <c r="G375" s="3" t="s">
        <v>1253</v>
      </c>
      <c r="H375" s="3" t="s">
        <v>2039</v>
      </c>
      <c r="I375" s="115" t="s">
        <v>1101</v>
      </c>
      <c r="J375" s="115"/>
      <c r="K375" s="121" t="str">
        <f ca="1"/>
        <v/>
      </c>
      <c r="L375" s="97" t="str">
        <f ca="1"/>
        <v>3.4.9.1</v>
      </c>
      <c r="M375" s="98" t="str">
        <f ca="1"/>
        <v>General ambulatories</v>
      </c>
      <c r="N375" s="61" t="str">
        <f ca="1"/>
        <v>1.3.1</v>
      </c>
      <c r="O375" s="61" t="str">
        <f ca="1"/>
        <v>General outpatient curative care</v>
      </c>
      <c r="P375" s="61" t="str">
        <f ca="1"/>
        <v>13</v>
      </c>
      <c r="Q375" s="61" t="str">
        <f ca="1"/>
        <v>General population</v>
      </c>
      <c r="R375" s="61" t="str">
        <f ca="1"/>
        <v>nec</v>
      </c>
      <c r="S375" s="61" t="str">
        <f ca="1"/>
        <v>Other and unspecified age (n.e.c.)</v>
      </c>
      <c r="T375" s="61" t="str">
        <f ca="1"/>
        <v>nec</v>
      </c>
      <c r="U375" s="61" t="str">
        <f ca="1"/>
        <v>Other and unspecified gender (n.e.c.)</v>
      </c>
      <c r="V375" s="61"/>
      <c r="W375" s="132">
        <v>3</v>
      </c>
      <c r="X375" t="b">
        <f t="shared" si="5"/>
        <v>1</v>
      </c>
      <c r="Y375" t="b">
        <v>0</v>
      </c>
    </row>
    <row r="376" spans="1:25" x14ac:dyDescent="0.4">
      <c r="A376" s="2">
        <v>383</v>
      </c>
      <c r="B376" s="2">
        <v>404923632</v>
      </c>
      <c r="C376" s="3" t="s">
        <v>718</v>
      </c>
      <c r="D376" s="2">
        <v>3</v>
      </c>
      <c r="E376" s="3" t="s">
        <v>1160</v>
      </c>
      <c r="F376" s="2">
        <v>10</v>
      </c>
      <c r="G376" s="3" t="s">
        <v>1179</v>
      </c>
      <c r="H376" s="3" t="s">
        <v>2037</v>
      </c>
      <c r="I376" s="115" t="s">
        <v>1101</v>
      </c>
      <c r="J376" s="115"/>
      <c r="K376" s="121" t="str">
        <f ca="1"/>
        <v/>
      </c>
      <c r="L376" s="97" t="str">
        <f ca="1"/>
        <v>3.4.9.1</v>
      </c>
      <c r="M376" s="98" t="str">
        <f ca="1"/>
        <v>General ambulatories</v>
      </c>
      <c r="N376" s="61" t="str">
        <f ca="1"/>
        <v>1.3.1</v>
      </c>
      <c r="O376" s="61" t="str">
        <f ca="1"/>
        <v>General outpatient curative care</v>
      </c>
      <c r="P376" s="61" t="str">
        <f ca="1"/>
        <v>13</v>
      </c>
      <c r="Q376" s="61" t="str">
        <f ca="1"/>
        <v>General population</v>
      </c>
      <c r="R376" s="61" t="str">
        <f ca="1"/>
        <v>nec</v>
      </c>
      <c r="S376" s="61" t="str">
        <f ca="1"/>
        <v>Other and unspecified age (n.e.c.)</v>
      </c>
      <c r="T376" s="61" t="str">
        <f ca="1"/>
        <v>nec</v>
      </c>
      <c r="U376" s="61" t="str">
        <f ca="1"/>
        <v>Other and unspecified gender (n.e.c.)</v>
      </c>
      <c r="V376" s="61"/>
      <c r="W376" s="132">
        <v>3</v>
      </c>
      <c r="X376" t="b">
        <f t="shared" si="5"/>
        <v>1</v>
      </c>
      <c r="Y376" t="b">
        <v>0</v>
      </c>
    </row>
    <row r="377" spans="1:25" x14ac:dyDescent="0.4">
      <c r="A377" s="2">
        <v>384</v>
      </c>
      <c r="B377" s="2">
        <v>404923632</v>
      </c>
      <c r="C377" s="3" t="s">
        <v>718</v>
      </c>
      <c r="D377" s="2">
        <v>3</v>
      </c>
      <c r="E377" s="3" t="s">
        <v>1160</v>
      </c>
      <c r="F377" s="2">
        <v>17</v>
      </c>
      <c r="G377" s="3" t="s">
        <v>1246</v>
      </c>
      <c r="H377" s="3" t="s">
        <v>2038</v>
      </c>
      <c r="I377" s="115" t="s">
        <v>1101</v>
      </c>
      <c r="J377" s="115"/>
      <c r="K377" s="121" t="str">
        <f ca="1"/>
        <v/>
      </c>
      <c r="L377" s="97" t="str">
        <f ca="1"/>
        <v>3.4.9.1</v>
      </c>
      <c r="M377" s="98" t="str">
        <f ca="1"/>
        <v>General ambulatories</v>
      </c>
      <c r="N377" s="61" t="str">
        <f ca="1"/>
        <v>1.3.1</v>
      </c>
      <c r="O377" s="61" t="str">
        <f ca="1"/>
        <v>General outpatient curative care</v>
      </c>
      <c r="P377" s="61" t="str">
        <f ca="1"/>
        <v>13</v>
      </c>
      <c r="Q377" s="61" t="str">
        <f ca="1"/>
        <v>General population</v>
      </c>
      <c r="R377" s="61" t="str">
        <f ca="1"/>
        <v>nec</v>
      </c>
      <c r="S377" s="61" t="str">
        <f ca="1"/>
        <v>Other and unspecified age (n.e.c.)</v>
      </c>
      <c r="T377" s="61" t="str">
        <f ca="1"/>
        <v>nec</v>
      </c>
      <c r="U377" s="61" t="str">
        <f ca="1"/>
        <v>Other and unspecified gender (n.e.c.)</v>
      </c>
      <c r="V377" s="61"/>
      <c r="W377" s="132">
        <v>3</v>
      </c>
      <c r="X377" t="b">
        <f t="shared" si="5"/>
        <v>1</v>
      </c>
      <c r="Y377" t="b">
        <v>0</v>
      </c>
    </row>
    <row r="378" spans="1:25" x14ac:dyDescent="0.4">
      <c r="A378" s="2">
        <v>386</v>
      </c>
      <c r="B378" s="2">
        <v>404927790</v>
      </c>
      <c r="C378" s="3" t="s">
        <v>2044</v>
      </c>
      <c r="D378" s="2">
        <v>1</v>
      </c>
      <c r="E378" s="3" t="s">
        <v>1396</v>
      </c>
      <c r="F378" s="2">
        <v>1</v>
      </c>
      <c r="G378" s="3" t="s">
        <v>1397</v>
      </c>
      <c r="H378" s="3" t="s">
        <v>2045</v>
      </c>
      <c r="I378" s="115" t="s">
        <v>1109</v>
      </c>
      <c r="J378" s="115"/>
      <c r="K378" s="121" t="str">
        <f ca="1"/>
        <v/>
      </c>
      <c r="L378" s="97" t="str">
        <f ca="1"/>
        <v>3.4.9.nec</v>
      </c>
      <c r="M378" s="98" t="str">
        <f ca="1"/>
        <v>Other All Other ambulatory centres</v>
      </c>
      <c r="N378" s="61" t="str">
        <f ca="1"/>
        <v>1.3.1</v>
      </c>
      <c r="O378" s="61" t="str">
        <f ca="1"/>
        <v>General outpatient curative care</v>
      </c>
      <c r="P378" s="61" t="str">
        <f ca="1"/>
        <v>13</v>
      </c>
      <c r="Q378" s="61" t="str">
        <f ca="1"/>
        <v>General population</v>
      </c>
      <c r="R378" s="61" t="str">
        <f ca="1"/>
        <v>nec</v>
      </c>
      <c r="S378" s="61" t="str">
        <f ca="1"/>
        <v>Other and unspecified age (n.e.c.)</v>
      </c>
      <c r="T378" s="61" t="str">
        <f ca="1"/>
        <v>nec</v>
      </c>
      <c r="U378" s="61" t="str">
        <f ca="1"/>
        <v>Other and unspecified gender (n.e.c.)</v>
      </c>
      <c r="V378" s="61"/>
      <c r="W378" s="132">
        <v>3</v>
      </c>
      <c r="X378" t="b">
        <f t="shared" si="5"/>
        <v>1</v>
      </c>
      <c r="Y378" t="b">
        <v>0</v>
      </c>
    </row>
    <row r="379" spans="1:25" x14ac:dyDescent="0.4">
      <c r="A379" s="2">
        <v>388</v>
      </c>
      <c r="B379" s="2">
        <v>404927790</v>
      </c>
      <c r="C379" s="3" t="s">
        <v>2044</v>
      </c>
      <c r="D379" s="2">
        <v>4</v>
      </c>
      <c r="E379" s="3" t="s">
        <v>1452</v>
      </c>
      <c r="F379" s="2">
        <v>27</v>
      </c>
      <c r="G379" s="3" t="s">
        <v>1453</v>
      </c>
      <c r="H379" s="3" t="s">
        <v>2047</v>
      </c>
      <c r="I379" s="115" t="s">
        <v>1109</v>
      </c>
      <c r="J379" s="115"/>
      <c r="K379" s="121" t="str">
        <f ca="1"/>
        <v/>
      </c>
      <c r="L379" s="97" t="str">
        <f ca="1"/>
        <v>3.4.9.nec</v>
      </c>
      <c r="M379" s="98" t="str">
        <f ca="1"/>
        <v>Other All Other ambulatory centres</v>
      </c>
      <c r="N379" s="61" t="str">
        <f ca="1"/>
        <v>1.3.1</v>
      </c>
      <c r="O379" s="61" t="str">
        <f ca="1"/>
        <v>General outpatient curative care</v>
      </c>
      <c r="P379" s="61" t="str">
        <f ca="1"/>
        <v>13</v>
      </c>
      <c r="Q379" s="61" t="str">
        <f ca="1"/>
        <v>General population</v>
      </c>
      <c r="R379" s="61" t="str">
        <f ca="1"/>
        <v>nec</v>
      </c>
      <c r="S379" s="61" t="str">
        <f ca="1"/>
        <v>Other and unspecified age (n.e.c.)</v>
      </c>
      <c r="T379" s="61" t="str">
        <f ca="1"/>
        <v>nec</v>
      </c>
      <c r="U379" s="61" t="str">
        <f ca="1"/>
        <v>Other and unspecified gender (n.e.c.)</v>
      </c>
      <c r="V379" s="61"/>
      <c r="W379" s="132">
        <v>3</v>
      </c>
      <c r="X379" t="b">
        <f t="shared" si="5"/>
        <v>1</v>
      </c>
      <c r="Y379" t="b">
        <v>0</v>
      </c>
    </row>
    <row r="380" spans="1:25" x14ac:dyDescent="0.4">
      <c r="A380" s="2">
        <v>387</v>
      </c>
      <c r="B380" s="2">
        <v>404927790</v>
      </c>
      <c r="C380" s="3" t="s">
        <v>2044</v>
      </c>
      <c r="D380" s="2">
        <v>3</v>
      </c>
      <c r="E380" s="3" t="s">
        <v>1160</v>
      </c>
      <c r="F380" s="2">
        <v>12</v>
      </c>
      <c r="G380" s="3" t="s">
        <v>1161</v>
      </c>
      <c r="H380" s="3" t="s">
        <v>2046</v>
      </c>
      <c r="I380" s="115" t="s">
        <v>1109</v>
      </c>
      <c r="J380" s="115"/>
      <c r="K380" s="121" t="str">
        <f ca="1"/>
        <v/>
      </c>
      <c r="L380" s="97" t="str">
        <f ca="1"/>
        <v>3.4.9.nec</v>
      </c>
      <c r="M380" s="98" t="str">
        <f ca="1"/>
        <v>Other All Other ambulatory centres</v>
      </c>
      <c r="N380" s="61" t="str">
        <f ca="1"/>
        <v>1.3.1</v>
      </c>
      <c r="O380" s="61" t="str">
        <f ca="1"/>
        <v>General outpatient curative care</v>
      </c>
      <c r="P380" s="61" t="str">
        <f ca="1"/>
        <v>13</v>
      </c>
      <c r="Q380" s="61" t="str">
        <f ca="1"/>
        <v>General population</v>
      </c>
      <c r="R380" s="61" t="str">
        <f ca="1"/>
        <v>nec</v>
      </c>
      <c r="S380" s="61" t="str">
        <f ca="1"/>
        <v>Other and unspecified age (n.e.c.)</v>
      </c>
      <c r="T380" s="61" t="str">
        <f ca="1"/>
        <v>nec</v>
      </c>
      <c r="U380" s="61" t="str">
        <f ca="1"/>
        <v>Other and unspecified gender (n.e.c.)</v>
      </c>
      <c r="V380" s="61"/>
      <c r="W380" s="132">
        <v>3</v>
      </c>
      <c r="X380" t="b">
        <f t="shared" si="5"/>
        <v>1</v>
      </c>
      <c r="Y380" t="b">
        <v>0</v>
      </c>
    </row>
    <row r="381" spans="1:25" x14ac:dyDescent="0.4">
      <c r="A381" s="2">
        <v>389</v>
      </c>
      <c r="B381" s="2">
        <v>404932016</v>
      </c>
      <c r="C381" s="3" t="s">
        <v>723</v>
      </c>
      <c r="D381" s="2">
        <v>10</v>
      </c>
      <c r="E381" s="3" t="s">
        <v>1196</v>
      </c>
      <c r="F381" s="2">
        <v>67</v>
      </c>
      <c r="G381" s="3" t="s">
        <v>1197</v>
      </c>
      <c r="H381" s="3" t="s">
        <v>2048</v>
      </c>
      <c r="I381" s="115"/>
      <c r="J381" s="115"/>
      <c r="K381" s="121" t="str">
        <f ca="1"/>
        <v/>
      </c>
      <c r="L381" s="97" t="str">
        <f ca="1"/>
        <v/>
      </c>
      <c r="M381" s="98" t="str">
        <f ca="1"/>
        <v/>
      </c>
      <c r="N381" s="61" t="str">
        <f ca="1"/>
        <v/>
      </c>
      <c r="O381" s="61" t="str">
        <f ca="1"/>
        <v/>
      </c>
      <c r="P381" s="61" t="str">
        <f ca="1"/>
        <v/>
      </c>
      <c r="Q381" s="61" t="str">
        <f ca="1"/>
        <v/>
      </c>
      <c r="R381" s="61" t="str">
        <f ca="1"/>
        <v/>
      </c>
      <c r="S381" s="61" t="str">
        <f ca="1"/>
        <v/>
      </c>
      <c r="T381" s="61" t="str">
        <f ca="1"/>
        <v/>
      </c>
      <c r="U381" s="61" t="str">
        <f ca="1"/>
        <v/>
      </c>
      <c r="V381" s="61"/>
      <c r="W381" s="132">
        <v>1</v>
      </c>
      <c r="X381" t="b">
        <f t="shared" si="5"/>
        <v>0</v>
      </c>
      <c r="Y381" t="b">
        <v>0</v>
      </c>
    </row>
    <row r="382" spans="1:25" x14ac:dyDescent="0.4">
      <c r="A382" s="2">
        <v>390</v>
      </c>
      <c r="B382" s="2">
        <v>404932141</v>
      </c>
      <c r="C382" s="3" t="s">
        <v>2049</v>
      </c>
      <c r="D382" s="2">
        <v>3</v>
      </c>
      <c r="E382" s="3" t="s">
        <v>1160</v>
      </c>
      <c r="F382" s="2">
        <v>17</v>
      </c>
      <c r="G382" s="3" t="s">
        <v>1246</v>
      </c>
      <c r="H382" s="3" t="s">
        <v>2050</v>
      </c>
      <c r="I382" s="115"/>
      <c r="J382" s="115"/>
      <c r="K382" s="121" t="str">
        <f ca="1"/>
        <v/>
      </c>
      <c r="L382" s="97" t="str">
        <f ca="1"/>
        <v/>
      </c>
      <c r="M382" s="98" t="str">
        <f ca="1"/>
        <v/>
      </c>
      <c r="N382" s="61" t="str">
        <f ca="1"/>
        <v/>
      </c>
      <c r="O382" s="61" t="str">
        <f ca="1"/>
        <v/>
      </c>
      <c r="P382" s="61" t="str">
        <f ca="1"/>
        <v/>
      </c>
      <c r="Q382" s="61" t="str">
        <f ca="1"/>
        <v/>
      </c>
      <c r="R382" s="61" t="str">
        <f ca="1"/>
        <v/>
      </c>
      <c r="S382" s="61" t="str">
        <f ca="1"/>
        <v/>
      </c>
      <c r="T382" s="61" t="str">
        <f ca="1"/>
        <v/>
      </c>
      <c r="U382" s="61" t="str">
        <f ca="1"/>
        <v/>
      </c>
      <c r="V382" s="61"/>
      <c r="W382" s="132">
        <v>1</v>
      </c>
      <c r="X382" t="b">
        <f t="shared" si="5"/>
        <v>0</v>
      </c>
      <c r="Y382" t="b">
        <v>0</v>
      </c>
    </row>
    <row r="383" spans="1:25" x14ac:dyDescent="0.4">
      <c r="A383" s="2">
        <v>391</v>
      </c>
      <c r="B383" s="2">
        <v>404934274</v>
      </c>
      <c r="C383" s="3" t="s">
        <v>725</v>
      </c>
      <c r="D383" s="2">
        <v>3</v>
      </c>
      <c r="E383" s="3" t="s">
        <v>1160</v>
      </c>
      <c r="F383" s="2">
        <v>17</v>
      </c>
      <c r="G383" s="3" t="s">
        <v>1246</v>
      </c>
      <c r="H383" s="3" t="s">
        <v>2051</v>
      </c>
      <c r="I383" s="115"/>
      <c r="J383" s="115"/>
      <c r="K383" s="121" t="str">
        <f ca="1"/>
        <v/>
      </c>
      <c r="L383" s="97" t="str">
        <f ca="1"/>
        <v/>
      </c>
      <c r="M383" s="98" t="str">
        <f ca="1"/>
        <v/>
      </c>
      <c r="N383" s="61" t="str">
        <f ca="1"/>
        <v/>
      </c>
      <c r="O383" s="61" t="str">
        <f ca="1"/>
        <v/>
      </c>
      <c r="P383" s="61" t="str">
        <f ca="1"/>
        <v/>
      </c>
      <c r="Q383" s="61" t="str">
        <f ca="1"/>
        <v/>
      </c>
      <c r="R383" s="61" t="str">
        <f ca="1"/>
        <v/>
      </c>
      <c r="S383" s="61" t="str">
        <f ca="1"/>
        <v/>
      </c>
      <c r="T383" s="61" t="str">
        <f ca="1"/>
        <v/>
      </c>
      <c r="U383" s="61" t="str">
        <f ca="1"/>
        <v/>
      </c>
      <c r="V383" s="61"/>
      <c r="W383" s="132">
        <v>1</v>
      </c>
      <c r="X383" t="b">
        <f t="shared" si="5"/>
        <v>0</v>
      </c>
      <c r="Y383" t="b">
        <v>0</v>
      </c>
    </row>
    <row r="384" spans="1:25" x14ac:dyDescent="0.4">
      <c r="A384" s="2">
        <v>392</v>
      </c>
      <c r="B384" s="2">
        <v>404941532</v>
      </c>
      <c r="C384" s="3" t="s">
        <v>727</v>
      </c>
      <c r="D384" s="2">
        <v>3</v>
      </c>
      <c r="E384" s="3" t="s">
        <v>1160</v>
      </c>
      <c r="F384" s="2">
        <v>16</v>
      </c>
      <c r="G384" s="3" t="s">
        <v>1166</v>
      </c>
      <c r="H384" s="3" t="s">
        <v>2053</v>
      </c>
      <c r="I384" s="115" t="s">
        <v>1089</v>
      </c>
      <c r="J384" s="115"/>
      <c r="K384" s="121" t="str">
        <f ca="1"/>
        <v/>
      </c>
      <c r="L384" s="97" t="str">
        <f ca="1"/>
        <v>3.4.9.1</v>
      </c>
      <c r="M384" s="98" t="str">
        <f ca="1"/>
        <v>General ambulatories</v>
      </c>
      <c r="N384" s="61" t="str">
        <f ca="1"/>
        <v>1.3.1</v>
      </c>
      <c r="O384" s="61" t="str">
        <f ca="1"/>
        <v>General outpatient curative care</v>
      </c>
      <c r="P384" s="61" t="str">
        <f ca="1"/>
        <v>13</v>
      </c>
      <c r="Q384" s="61" t="str">
        <f ca="1"/>
        <v>General population</v>
      </c>
      <c r="R384" s="61" t="str">
        <f ca="1"/>
        <v>nec</v>
      </c>
      <c r="S384" s="61" t="str">
        <f ca="1"/>
        <v>Other and unspecified age (n.e.c.)</v>
      </c>
      <c r="T384" s="61" t="str">
        <f ca="1"/>
        <v>nec</v>
      </c>
      <c r="U384" s="61" t="str">
        <f ca="1"/>
        <v>Other and unspecified gender (n.e.c.)</v>
      </c>
      <c r="V384" s="61"/>
      <c r="W384" s="132">
        <v>2</v>
      </c>
      <c r="X384" t="b">
        <f t="shared" si="5"/>
        <v>1</v>
      </c>
      <c r="Y384" t="b">
        <v>0</v>
      </c>
    </row>
    <row r="385" spans="1:25" x14ac:dyDescent="0.4">
      <c r="A385" s="2">
        <v>393</v>
      </c>
      <c r="B385" s="2">
        <v>404941532</v>
      </c>
      <c r="C385" s="3" t="s">
        <v>727</v>
      </c>
      <c r="D385" s="2">
        <v>3</v>
      </c>
      <c r="E385" s="3" t="s">
        <v>1160</v>
      </c>
      <c r="F385" s="2">
        <v>12</v>
      </c>
      <c r="G385" s="3" t="s">
        <v>1161</v>
      </c>
      <c r="H385" s="3" t="s">
        <v>2052</v>
      </c>
      <c r="I385" s="115" t="s">
        <v>1089</v>
      </c>
      <c r="J385" s="115"/>
      <c r="K385" s="121" t="str">
        <f ca="1"/>
        <v/>
      </c>
      <c r="L385" s="97" t="str">
        <f ca="1"/>
        <v>3.4.9.1</v>
      </c>
      <c r="M385" s="98" t="str">
        <f ca="1"/>
        <v>General ambulatories</v>
      </c>
      <c r="N385" s="61" t="str">
        <f ca="1"/>
        <v>1.3.1</v>
      </c>
      <c r="O385" s="61" t="str">
        <f ca="1"/>
        <v>General outpatient curative care</v>
      </c>
      <c r="P385" s="61" t="str">
        <f ca="1"/>
        <v>13</v>
      </c>
      <c r="Q385" s="61" t="str">
        <f ca="1"/>
        <v>General population</v>
      </c>
      <c r="R385" s="61" t="str">
        <f ca="1"/>
        <v>nec</v>
      </c>
      <c r="S385" s="61" t="str">
        <f ca="1"/>
        <v>Other and unspecified age (n.e.c.)</v>
      </c>
      <c r="T385" s="61" t="str">
        <f ca="1"/>
        <v>nec</v>
      </c>
      <c r="U385" s="61" t="str">
        <f ca="1"/>
        <v>Other and unspecified gender (n.e.c.)</v>
      </c>
      <c r="V385" s="61"/>
      <c r="W385" s="132">
        <v>2</v>
      </c>
      <c r="X385" t="b">
        <f t="shared" si="5"/>
        <v>1</v>
      </c>
      <c r="Y385" t="b">
        <v>0</v>
      </c>
    </row>
    <row r="386" spans="1:25" x14ac:dyDescent="0.4">
      <c r="A386" s="2">
        <v>394</v>
      </c>
      <c r="B386" s="2">
        <v>404945164</v>
      </c>
      <c r="C386" s="3" t="s">
        <v>2054</v>
      </c>
      <c r="D386" s="2">
        <v>3</v>
      </c>
      <c r="E386" s="3" t="s">
        <v>1160</v>
      </c>
      <c r="F386" s="2">
        <v>17</v>
      </c>
      <c r="G386" s="3" t="s">
        <v>1246</v>
      </c>
      <c r="H386" s="3" t="s">
        <v>2055</v>
      </c>
      <c r="I386" s="115" t="s">
        <v>1084</v>
      </c>
      <c r="J386" s="115"/>
      <c r="K386" s="121" t="str">
        <f ca="1"/>
        <v/>
      </c>
      <c r="L386" s="97" t="str">
        <f ca="1"/>
        <v>1.2</v>
      </c>
      <c r="M386" s="98" t="str">
        <f ca="1"/>
        <v>Mental health hospitals</v>
      </c>
      <c r="N386" s="61" t="str">
        <f ca="1"/>
        <v>1.3.1</v>
      </c>
      <c r="O386" s="61" t="str">
        <f ca="1"/>
        <v>General outpatient curative care</v>
      </c>
      <c r="P386" s="61" t="str">
        <f ca="1"/>
        <v>13</v>
      </c>
      <c r="Q386" s="61" t="str">
        <f ca="1"/>
        <v>General population</v>
      </c>
      <c r="R386" s="61" t="str">
        <f ca="1"/>
        <v>nec</v>
      </c>
      <c r="S386" s="61" t="str">
        <f ca="1"/>
        <v>Other and unspecified age (n.e.c.)</v>
      </c>
      <c r="T386" s="61" t="str">
        <f ca="1"/>
        <v>nec</v>
      </c>
      <c r="U386" s="61" t="str">
        <f ca="1"/>
        <v>Other and unspecified gender (n.e.c.)</v>
      </c>
      <c r="V386" s="61"/>
      <c r="W386" s="132">
        <v>1</v>
      </c>
      <c r="X386" t="b">
        <f t="shared" si="5"/>
        <v>1</v>
      </c>
      <c r="Y386" t="b">
        <v>0</v>
      </c>
    </row>
    <row r="387" spans="1:25" x14ac:dyDescent="0.4">
      <c r="A387" s="2">
        <v>395</v>
      </c>
      <c r="B387" s="2">
        <v>404945217</v>
      </c>
      <c r="C387" s="3" t="s">
        <v>2056</v>
      </c>
      <c r="D387" s="2">
        <v>3</v>
      </c>
      <c r="E387" s="3" t="s">
        <v>1160</v>
      </c>
      <c r="F387" s="2">
        <v>11</v>
      </c>
      <c r="G387" s="3" t="s">
        <v>1183</v>
      </c>
      <c r="H387" s="3" t="s">
        <v>2057</v>
      </c>
      <c r="I387" s="115" t="s">
        <v>1054</v>
      </c>
      <c r="J387" s="115"/>
      <c r="K387" s="121" t="str">
        <f ca="1"/>
        <v/>
      </c>
      <c r="L387" s="97" t="str">
        <f ca="1"/>
        <v>1.1</v>
      </c>
      <c r="M387" s="98" t="str">
        <f ca="1"/>
        <v>General hospitals</v>
      </c>
      <c r="N387" s="61" t="str">
        <f ca="1"/>
        <v>1.3.1</v>
      </c>
      <c r="O387" s="61" t="str">
        <f ca="1"/>
        <v>General outpatient curative care</v>
      </c>
      <c r="P387" s="61" t="str">
        <f ca="1"/>
        <v>13</v>
      </c>
      <c r="Q387" s="61" t="str">
        <f ca="1"/>
        <v>General population</v>
      </c>
      <c r="R387" s="61" t="str">
        <f ca="1"/>
        <v>nec</v>
      </c>
      <c r="S387" s="61" t="str">
        <f ca="1"/>
        <v>Other and unspecified age (n.e.c.)</v>
      </c>
      <c r="T387" s="61" t="str">
        <f ca="1"/>
        <v>nec</v>
      </c>
      <c r="U387" s="61" t="str">
        <f ca="1"/>
        <v>Other and unspecified gender (n.e.c.)</v>
      </c>
      <c r="V387" s="61"/>
      <c r="W387" s="132">
        <v>1</v>
      </c>
      <c r="X387" t="b">
        <f t="shared" ref="X387:X450" si="6">NOT(ISBLANK(I387))</f>
        <v>1</v>
      </c>
      <c r="Y387" t="b">
        <v>0</v>
      </c>
    </row>
    <row r="388" spans="1:25" x14ac:dyDescent="0.4">
      <c r="A388" s="2">
        <v>396</v>
      </c>
      <c r="B388" s="2">
        <v>404945761</v>
      </c>
      <c r="C388" s="3" t="s">
        <v>729</v>
      </c>
      <c r="D388" s="2">
        <v>8</v>
      </c>
      <c r="E388" s="3" t="s">
        <v>1258</v>
      </c>
      <c r="F388" s="2">
        <v>52</v>
      </c>
      <c r="G388" s="3" t="s">
        <v>1274</v>
      </c>
      <c r="H388" s="3" t="s">
        <v>2058</v>
      </c>
      <c r="I388" s="115" t="s">
        <v>1054</v>
      </c>
      <c r="J388" s="115"/>
      <c r="K388" s="121" t="str">
        <f ca="1"/>
        <v/>
      </c>
      <c r="L388" s="97" t="str">
        <f ca="1"/>
        <v>1.1</v>
      </c>
      <c r="M388" s="98" t="str">
        <f ca="1"/>
        <v>General hospitals</v>
      </c>
      <c r="N388" s="61" t="str">
        <f ca="1"/>
        <v>1.3.1</v>
      </c>
      <c r="O388" s="61" t="str">
        <f ca="1"/>
        <v>General outpatient curative care</v>
      </c>
      <c r="P388" s="61" t="str">
        <f ca="1"/>
        <v>13</v>
      </c>
      <c r="Q388" s="61" t="str">
        <f ca="1"/>
        <v>General population</v>
      </c>
      <c r="R388" s="61" t="str">
        <f ca="1"/>
        <v>nec</v>
      </c>
      <c r="S388" s="61" t="str">
        <f ca="1"/>
        <v>Other and unspecified age (n.e.c.)</v>
      </c>
      <c r="T388" s="61" t="str">
        <f ca="1"/>
        <v>nec</v>
      </c>
      <c r="U388" s="61" t="str">
        <f ca="1"/>
        <v>Other and unspecified gender (n.e.c.)</v>
      </c>
      <c r="V388" s="61"/>
      <c r="W388" s="132">
        <v>1</v>
      </c>
      <c r="X388" t="b">
        <f t="shared" si="6"/>
        <v>1</v>
      </c>
      <c r="Y388" t="b">
        <v>0</v>
      </c>
    </row>
    <row r="389" spans="1:25" x14ac:dyDescent="0.4">
      <c r="A389" s="2">
        <v>397</v>
      </c>
      <c r="B389" s="2">
        <v>404953699</v>
      </c>
      <c r="C389" s="3" t="s">
        <v>2060</v>
      </c>
      <c r="D389" s="2">
        <v>3</v>
      </c>
      <c r="E389" s="3" t="s">
        <v>1160</v>
      </c>
      <c r="F389" s="2">
        <v>17</v>
      </c>
      <c r="G389" s="3" t="s">
        <v>1246</v>
      </c>
      <c r="H389" s="3" t="s">
        <v>2061</v>
      </c>
      <c r="I389" s="115"/>
      <c r="J389" s="115"/>
      <c r="K389" s="121" t="str">
        <f ca="1"/>
        <v/>
      </c>
      <c r="L389" s="97" t="str">
        <f ca="1"/>
        <v/>
      </c>
      <c r="M389" s="98" t="str">
        <f ca="1"/>
        <v/>
      </c>
      <c r="N389" s="61" t="str">
        <f ca="1"/>
        <v/>
      </c>
      <c r="O389" s="61" t="str">
        <f ca="1"/>
        <v/>
      </c>
      <c r="P389" s="61" t="str">
        <f ca="1"/>
        <v/>
      </c>
      <c r="Q389" s="61" t="str">
        <f ca="1"/>
        <v/>
      </c>
      <c r="R389" s="61" t="str">
        <f ca="1"/>
        <v/>
      </c>
      <c r="S389" s="61" t="str">
        <f ca="1"/>
        <v/>
      </c>
      <c r="T389" s="61" t="str">
        <f ca="1"/>
        <v/>
      </c>
      <c r="U389" s="61" t="str">
        <f ca="1"/>
        <v/>
      </c>
      <c r="V389" s="61"/>
      <c r="W389" s="132">
        <v>1</v>
      </c>
      <c r="X389" t="b">
        <f t="shared" si="6"/>
        <v>0</v>
      </c>
      <c r="Y389" t="b">
        <v>0</v>
      </c>
    </row>
    <row r="390" spans="1:25" x14ac:dyDescent="0.4">
      <c r="A390" s="2">
        <v>398</v>
      </c>
      <c r="B390" s="2">
        <v>404954199</v>
      </c>
      <c r="C390" s="3" t="s">
        <v>2062</v>
      </c>
      <c r="D390" s="2">
        <v>3</v>
      </c>
      <c r="E390" s="3" t="s">
        <v>1160</v>
      </c>
      <c r="F390" s="2">
        <v>17</v>
      </c>
      <c r="G390" s="3" t="s">
        <v>1246</v>
      </c>
      <c r="H390" s="3" t="s">
        <v>2063</v>
      </c>
      <c r="I390" s="115"/>
      <c r="J390" s="115"/>
      <c r="K390" s="121" t="str">
        <f ca="1"/>
        <v/>
      </c>
      <c r="L390" s="97" t="str">
        <f ca="1"/>
        <v/>
      </c>
      <c r="M390" s="98" t="str">
        <f ca="1"/>
        <v/>
      </c>
      <c r="N390" s="61" t="str">
        <f ca="1"/>
        <v/>
      </c>
      <c r="O390" s="61" t="str">
        <f ca="1"/>
        <v/>
      </c>
      <c r="P390" s="61" t="str">
        <f ca="1"/>
        <v/>
      </c>
      <c r="Q390" s="61" t="str">
        <f ca="1"/>
        <v/>
      </c>
      <c r="R390" s="61" t="str">
        <f ca="1"/>
        <v/>
      </c>
      <c r="S390" s="61" t="str">
        <f ca="1"/>
        <v/>
      </c>
      <c r="T390" s="61" t="str">
        <f ca="1"/>
        <v/>
      </c>
      <c r="U390" s="61" t="str">
        <f ca="1"/>
        <v/>
      </c>
      <c r="V390" s="61"/>
      <c r="W390" s="132">
        <v>1</v>
      </c>
      <c r="X390" t="b">
        <f t="shared" si="6"/>
        <v>0</v>
      </c>
      <c r="Y390" t="b">
        <v>0</v>
      </c>
    </row>
    <row r="391" spans="1:25" x14ac:dyDescent="0.4">
      <c r="A391" s="2">
        <v>399</v>
      </c>
      <c r="B391" s="2">
        <v>404954563</v>
      </c>
      <c r="C391" s="3" t="s">
        <v>2064</v>
      </c>
      <c r="D391" s="2">
        <v>3</v>
      </c>
      <c r="E391" s="3" t="s">
        <v>1160</v>
      </c>
      <c r="F391" s="2">
        <v>12</v>
      </c>
      <c r="G391" s="3" t="s">
        <v>1161</v>
      </c>
      <c r="H391" s="3" t="s">
        <v>2065</v>
      </c>
      <c r="I391" s="115"/>
      <c r="J391" s="115"/>
      <c r="K391" s="121" t="str">
        <f ca="1"/>
        <v/>
      </c>
      <c r="L391" s="97" t="str">
        <f ca="1"/>
        <v/>
      </c>
      <c r="M391" s="98" t="str">
        <f ca="1"/>
        <v/>
      </c>
      <c r="N391" s="61" t="str">
        <f ca="1"/>
        <v/>
      </c>
      <c r="O391" s="61" t="str">
        <f ca="1"/>
        <v/>
      </c>
      <c r="P391" s="61" t="str">
        <f ca="1"/>
        <v/>
      </c>
      <c r="Q391" s="61" t="str">
        <f ca="1"/>
        <v/>
      </c>
      <c r="R391" s="61" t="str">
        <f ca="1"/>
        <v/>
      </c>
      <c r="S391" s="61" t="str">
        <f ca="1"/>
        <v/>
      </c>
      <c r="T391" s="61" t="str">
        <f ca="1"/>
        <v/>
      </c>
      <c r="U391" s="61" t="str">
        <f ca="1"/>
        <v/>
      </c>
      <c r="V391" s="61"/>
      <c r="W391" s="132">
        <v>1</v>
      </c>
      <c r="X391" t="b">
        <f t="shared" si="6"/>
        <v>0</v>
      </c>
      <c r="Y391" t="b">
        <v>0</v>
      </c>
    </row>
    <row r="392" spans="1:25" x14ac:dyDescent="0.4">
      <c r="A392" s="2">
        <v>400</v>
      </c>
      <c r="B392" s="2">
        <v>404963679</v>
      </c>
      <c r="C392" s="3" t="s">
        <v>2067</v>
      </c>
      <c r="D392" s="2">
        <v>3</v>
      </c>
      <c r="E392" s="3" t="s">
        <v>1160</v>
      </c>
      <c r="F392" s="2">
        <v>15</v>
      </c>
      <c r="G392" s="3" t="s">
        <v>1187</v>
      </c>
      <c r="H392" s="3" t="s">
        <v>2068</v>
      </c>
      <c r="I392" s="115" t="s">
        <v>1101</v>
      </c>
      <c r="J392" s="115"/>
      <c r="K392" s="121" t="str">
        <f ca="1"/>
        <v/>
      </c>
      <c r="L392" s="97" t="str">
        <f ca="1"/>
        <v>3.4.9.1</v>
      </c>
      <c r="M392" s="98" t="str">
        <f ca="1"/>
        <v>General ambulatories</v>
      </c>
      <c r="N392" s="61" t="str">
        <f ca="1"/>
        <v>1.3.1</v>
      </c>
      <c r="O392" s="61" t="str">
        <f ca="1"/>
        <v>General outpatient curative care</v>
      </c>
      <c r="P392" s="61" t="str">
        <f ca="1"/>
        <v>13</v>
      </c>
      <c r="Q392" s="61" t="str">
        <f ca="1"/>
        <v>General population</v>
      </c>
      <c r="R392" s="61" t="str">
        <f ca="1"/>
        <v>nec</v>
      </c>
      <c r="S392" s="61" t="str">
        <f ca="1"/>
        <v>Other and unspecified age (n.e.c.)</v>
      </c>
      <c r="T392" s="61" t="str">
        <f ca="1"/>
        <v>nec</v>
      </c>
      <c r="U392" s="61" t="str">
        <f ca="1"/>
        <v>Other and unspecified gender (n.e.c.)</v>
      </c>
      <c r="V392" s="61"/>
      <c r="W392" s="132">
        <v>1</v>
      </c>
      <c r="X392" t="b">
        <f t="shared" si="6"/>
        <v>1</v>
      </c>
      <c r="Y392" t="b">
        <v>0</v>
      </c>
    </row>
    <row r="393" spans="1:25" x14ac:dyDescent="0.4">
      <c r="A393" s="2">
        <v>401</v>
      </c>
      <c r="B393" s="2">
        <v>405013195</v>
      </c>
      <c r="C393" s="3" t="s">
        <v>745</v>
      </c>
      <c r="D393" s="2">
        <v>3</v>
      </c>
      <c r="E393" s="3" t="s">
        <v>1160</v>
      </c>
      <c r="F393" s="2">
        <v>17</v>
      </c>
      <c r="G393" s="3" t="s">
        <v>1246</v>
      </c>
      <c r="H393" s="3" t="s">
        <v>2081</v>
      </c>
      <c r="I393" s="115" t="s">
        <v>1050</v>
      </c>
      <c r="J393" s="115"/>
      <c r="K393" s="121" t="str">
        <f ca="1"/>
        <v/>
      </c>
      <c r="L393" s="97" t="str">
        <f ca="1"/>
        <v>1.3.nec</v>
      </c>
      <c r="M393" s="98" t="str">
        <f ca="1"/>
        <v>Other Specialised hospitals (Other than mental health hospitals)</v>
      </c>
      <c r="N393" s="61" t="str">
        <f ca="1"/>
        <v>1.3.1</v>
      </c>
      <c r="O393" s="61" t="str">
        <f ca="1"/>
        <v>General outpatient curative care</v>
      </c>
      <c r="P393" s="61" t="str">
        <f ca="1"/>
        <v>13</v>
      </c>
      <c r="Q393" s="61" t="str">
        <f ca="1"/>
        <v>General population</v>
      </c>
      <c r="R393" s="61" t="str">
        <f ca="1"/>
        <v>nec</v>
      </c>
      <c r="S393" s="61" t="str">
        <f ca="1"/>
        <v>Other and unspecified age (n.e.c.)</v>
      </c>
      <c r="T393" s="61" t="str">
        <f ca="1"/>
        <v>nec</v>
      </c>
      <c r="U393" s="61" t="str">
        <f ca="1"/>
        <v>Other and unspecified gender (n.e.c.)</v>
      </c>
      <c r="V393" s="61"/>
      <c r="W393" s="132">
        <v>1</v>
      </c>
      <c r="X393" t="b">
        <f t="shared" si="6"/>
        <v>1</v>
      </c>
      <c r="Y393" t="b">
        <v>0</v>
      </c>
    </row>
    <row r="394" spans="1:25" x14ac:dyDescent="0.4">
      <c r="A394" s="2">
        <v>402</v>
      </c>
      <c r="B394" s="2">
        <v>405022247</v>
      </c>
      <c r="C394" s="3" t="s">
        <v>2083</v>
      </c>
      <c r="D394" s="2">
        <v>3</v>
      </c>
      <c r="E394" s="3" t="s">
        <v>1160</v>
      </c>
      <c r="F394" s="2">
        <v>12</v>
      </c>
      <c r="G394" s="3" t="s">
        <v>1161</v>
      </c>
      <c r="H394" s="3" t="s">
        <v>2084</v>
      </c>
      <c r="I394" s="115" t="s">
        <v>1109</v>
      </c>
      <c r="J394" s="115"/>
      <c r="K394" s="121" t="str">
        <f ca="1"/>
        <v/>
      </c>
      <c r="L394" s="97" t="str">
        <f ca="1"/>
        <v>3.4.9.nec</v>
      </c>
      <c r="M394" s="98" t="str">
        <f ca="1"/>
        <v>Other All Other ambulatory centres</v>
      </c>
      <c r="N394" s="61" t="str">
        <f ca="1"/>
        <v>1.3.1</v>
      </c>
      <c r="O394" s="61" t="str">
        <f ca="1"/>
        <v>General outpatient curative care</v>
      </c>
      <c r="P394" s="61" t="str">
        <f ca="1"/>
        <v>13</v>
      </c>
      <c r="Q394" s="61" t="str">
        <f ca="1"/>
        <v>General population</v>
      </c>
      <c r="R394" s="61" t="str">
        <f ca="1"/>
        <v>nec</v>
      </c>
      <c r="S394" s="61" t="str">
        <f ca="1"/>
        <v>Other and unspecified age (n.e.c.)</v>
      </c>
      <c r="T394" s="61" t="str">
        <f ca="1"/>
        <v>nec</v>
      </c>
      <c r="U394" s="61" t="str">
        <f ca="1"/>
        <v>Other and unspecified gender (n.e.c.)</v>
      </c>
      <c r="V394" s="61"/>
      <c r="W394" s="132">
        <v>1</v>
      </c>
      <c r="X394" t="b">
        <f t="shared" si="6"/>
        <v>1</v>
      </c>
      <c r="Y394" t="b">
        <v>0</v>
      </c>
    </row>
    <row r="395" spans="1:25" x14ac:dyDescent="0.4">
      <c r="A395" s="2">
        <v>403</v>
      </c>
      <c r="B395" s="2">
        <v>405032593</v>
      </c>
      <c r="C395" s="3" t="s">
        <v>2085</v>
      </c>
      <c r="D395" s="2">
        <v>3</v>
      </c>
      <c r="E395" s="3" t="s">
        <v>1160</v>
      </c>
      <c r="F395" s="2">
        <v>12</v>
      </c>
      <c r="G395" s="3" t="s">
        <v>1161</v>
      </c>
      <c r="H395" s="3" t="s">
        <v>2086</v>
      </c>
      <c r="I395" s="118" t="s">
        <v>1123</v>
      </c>
      <c r="J395" s="115"/>
      <c r="K395" s="121" t="str">
        <f ca="1"/>
        <v/>
      </c>
      <c r="L395" s="97" t="str">
        <f ca="1"/>
        <v>3.3</v>
      </c>
      <c r="M395" s="98" t="str">
        <f ca="1"/>
        <v>Other health care practitioners</v>
      </c>
      <c r="N395" s="61" t="str">
        <f ca="1"/>
        <v>1.3.1</v>
      </c>
      <c r="O395" s="61" t="str">
        <f ca="1"/>
        <v>General outpatient curative care</v>
      </c>
      <c r="P395" s="61" t="str">
        <f ca="1"/>
        <v>13</v>
      </c>
      <c r="Q395" s="61" t="str">
        <f ca="1"/>
        <v>General population</v>
      </c>
      <c r="R395" s="61" t="str">
        <f ca="1"/>
        <v>nec</v>
      </c>
      <c r="S395" s="61" t="str">
        <f ca="1"/>
        <v>Other and unspecified age (n.e.c.)</v>
      </c>
      <c r="T395" s="61" t="str">
        <f ca="1"/>
        <v>nec</v>
      </c>
      <c r="U395" s="61" t="str">
        <f ca="1"/>
        <v>Other and unspecified gender (n.e.c.)</v>
      </c>
      <c r="V395" s="61"/>
      <c r="W395" s="132">
        <v>1</v>
      </c>
      <c r="X395" t="b">
        <f t="shared" si="6"/>
        <v>1</v>
      </c>
      <c r="Y395" t="b">
        <v>0</v>
      </c>
    </row>
    <row r="396" spans="1:25" x14ac:dyDescent="0.4">
      <c r="A396" s="2">
        <v>404</v>
      </c>
      <c r="B396" s="2">
        <v>405032806</v>
      </c>
      <c r="C396" s="3" t="s">
        <v>749</v>
      </c>
      <c r="D396" s="2">
        <v>3</v>
      </c>
      <c r="E396" s="3" t="s">
        <v>1160</v>
      </c>
      <c r="F396" s="2">
        <v>17</v>
      </c>
      <c r="G396" s="3" t="s">
        <v>1246</v>
      </c>
      <c r="H396" s="3" t="s">
        <v>2088</v>
      </c>
      <c r="I396" s="115" t="s">
        <v>1054</v>
      </c>
      <c r="J396" s="115"/>
      <c r="K396" s="121" t="str">
        <f ca="1"/>
        <v/>
      </c>
      <c r="L396" s="97" t="str">
        <f ca="1"/>
        <v>1.1</v>
      </c>
      <c r="M396" s="98" t="str">
        <f ca="1"/>
        <v>General hospitals</v>
      </c>
      <c r="N396" s="61" t="str">
        <f ca="1"/>
        <v>1.3.1</v>
      </c>
      <c r="O396" s="61" t="str">
        <f ca="1"/>
        <v>General outpatient curative care</v>
      </c>
      <c r="P396" s="61" t="str">
        <f ca="1"/>
        <v>13</v>
      </c>
      <c r="Q396" s="61" t="str">
        <f ca="1"/>
        <v>General population</v>
      </c>
      <c r="R396" s="61" t="str">
        <f ca="1"/>
        <v>nec</v>
      </c>
      <c r="S396" s="61" t="str">
        <f ca="1"/>
        <v>Other and unspecified age (n.e.c.)</v>
      </c>
      <c r="T396" s="61" t="str">
        <f ca="1"/>
        <v>nec</v>
      </c>
      <c r="U396" s="61" t="str">
        <f ca="1"/>
        <v>Other and unspecified gender (n.e.c.)</v>
      </c>
      <c r="V396" s="61"/>
      <c r="W396" s="132">
        <v>1</v>
      </c>
      <c r="X396" t="b">
        <f t="shared" si="6"/>
        <v>1</v>
      </c>
      <c r="Y396" t="b">
        <v>0</v>
      </c>
    </row>
    <row r="397" spans="1:25" x14ac:dyDescent="0.4">
      <c r="A397" s="2">
        <v>405</v>
      </c>
      <c r="B397" s="2">
        <v>405034680</v>
      </c>
      <c r="C397" s="3" t="s">
        <v>751</v>
      </c>
      <c r="D397" s="2">
        <v>3</v>
      </c>
      <c r="E397" s="3" t="s">
        <v>1160</v>
      </c>
      <c r="F397" s="2">
        <v>17</v>
      </c>
      <c r="G397" s="3" t="s">
        <v>1246</v>
      </c>
      <c r="H397" s="3" t="s">
        <v>2089</v>
      </c>
      <c r="I397" s="115" t="s">
        <v>1109</v>
      </c>
      <c r="J397" s="115"/>
      <c r="K397" s="121" t="str">
        <f ca="1"/>
        <v/>
      </c>
      <c r="L397" s="97" t="str">
        <f ca="1"/>
        <v>3.4.9.nec</v>
      </c>
      <c r="M397" s="98" t="str">
        <f ca="1"/>
        <v>Other All Other ambulatory centres</v>
      </c>
      <c r="N397" s="61" t="str">
        <f ca="1"/>
        <v>1.3.1</v>
      </c>
      <c r="O397" s="61" t="str">
        <f ca="1"/>
        <v>General outpatient curative care</v>
      </c>
      <c r="P397" s="61" t="str">
        <f ca="1"/>
        <v>13</v>
      </c>
      <c r="Q397" s="61" t="str">
        <f ca="1"/>
        <v>General population</v>
      </c>
      <c r="R397" s="61" t="str">
        <f ca="1"/>
        <v>nec</v>
      </c>
      <c r="S397" s="61" t="str">
        <f ca="1"/>
        <v>Other and unspecified age (n.e.c.)</v>
      </c>
      <c r="T397" s="61" t="str">
        <f ca="1"/>
        <v>nec</v>
      </c>
      <c r="U397" s="61" t="str">
        <f ca="1"/>
        <v>Other and unspecified gender (n.e.c.)</v>
      </c>
      <c r="V397" s="61"/>
      <c r="W397" s="132">
        <v>1</v>
      </c>
      <c r="X397" t="b">
        <f t="shared" si="6"/>
        <v>1</v>
      </c>
      <c r="Y397" t="b">
        <v>0</v>
      </c>
    </row>
    <row r="398" spans="1:25" x14ac:dyDescent="0.4">
      <c r="A398" s="2">
        <v>406</v>
      </c>
      <c r="B398" s="2">
        <v>405043705</v>
      </c>
      <c r="C398" s="3" t="s">
        <v>755</v>
      </c>
      <c r="D398" s="2">
        <v>3</v>
      </c>
      <c r="E398" s="3" t="s">
        <v>1160</v>
      </c>
      <c r="F398" s="2">
        <v>17</v>
      </c>
      <c r="G398" s="3" t="s">
        <v>1246</v>
      </c>
      <c r="H398" s="3" t="s">
        <v>2091</v>
      </c>
      <c r="I398" s="115" t="s">
        <v>1109</v>
      </c>
      <c r="J398" s="115"/>
      <c r="K398" s="121" t="str">
        <f ca="1"/>
        <v/>
      </c>
      <c r="L398" s="97" t="str">
        <f ca="1"/>
        <v>3.4.9.nec</v>
      </c>
      <c r="M398" s="98" t="str">
        <f ca="1"/>
        <v>Other All Other ambulatory centres</v>
      </c>
      <c r="N398" s="61" t="str">
        <f ca="1"/>
        <v>1.3.1</v>
      </c>
      <c r="O398" s="61" t="str">
        <f ca="1"/>
        <v>General outpatient curative care</v>
      </c>
      <c r="P398" s="61" t="str">
        <f ca="1"/>
        <v>13</v>
      </c>
      <c r="Q398" s="61" t="str">
        <f ca="1"/>
        <v>General population</v>
      </c>
      <c r="R398" s="61" t="str">
        <f ca="1"/>
        <v>nec</v>
      </c>
      <c r="S398" s="61" t="str">
        <f ca="1"/>
        <v>Other and unspecified age (n.e.c.)</v>
      </c>
      <c r="T398" s="61" t="str">
        <f ca="1"/>
        <v>nec</v>
      </c>
      <c r="U398" s="61" t="str">
        <f ca="1"/>
        <v>Other and unspecified gender (n.e.c.)</v>
      </c>
      <c r="V398" s="61"/>
      <c r="W398" s="132">
        <v>1</v>
      </c>
      <c r="X398" t="b">
        <f t="shared" si="6"/>
        <v>1</v>
      </c>
      <c r="Y398" t="b">
        <v>0</v>
      </c>
    </row>
    <row r="399" spans="1:25" x14ac:dyDescent="0.4">
      <c r="A399" s="2">
        <v>407</v>
      </c>
      <c r="B399" s="2">
        <v>405045464</v>
      </c>
      <c r="C399" s="3" t="s">
        <v>757</v>
      </c>
      <c r="D399" s="2">
        <v>3</v>
      </c>
      <c r="E399" s="3" t="s">
        <v>1160</v>
      </c>
      <c r="F399" s="2">
        <v>12</v>
      </c>
      <c r="G399" s="3" t="s">
        <v>1161</v>
      </c>
      <c r="H399" s="3" t="s">
        <v>2092</v>
      </c>
      <c r="I399" s="115" t="s">
        <v>1103</v>
      </c>
      <c r="J399" s="115"/>
      <c r="K399" s="121" t="str">
        <f ca="1"/>
        <v/>
      </c>
      <c r="L399" s="97" t="str">
        <f ca="1"/>
        <v>3.4.3</v>
      </c>
      <c r="M399" s="98" t="str">
        <f ca="1"/>
        <v>Free-standing ambulatory surgery centres</v>
      </c>
      <c r="N399" s="61" t="str">
        <f ca="1"/>
        <v>1.3.1</v>
      </c>
      <c r="O399" s="61" t="str">
        <f ca="1"/>
        <v>General outpatient curative care</v>
      </c>
      <c r="P399" s="61" t="str">
        <f ca="1"/>
        <v>13</v>
      </c>
      <c r="Q399" s="61" t="str">
        <f ca="1"/>
        <v>General population</v>
      </c>
      <c r="R399" s="61" t="str">
        <f ca="1"/>
        <v>nec</v>
      </c>
      <c r="S399" s="61" t="str">
        <f ca="1"/>
        <v>Other and unspecified age (n.e.c.)</v>
      </c>
      <c r="T399" s="61" t="str">
        <f ca="1"/>
        <v>nec</v>
      </c>
      <c r="U399" s="61" t="str">
        <f ca="1"/>
        <v>Other and unspecified gender (n.e.c.)</v>
      </c>
      <c r="V399" s="61"/>
      <c r="W399" s="132">
        <v>1</v>
      </c>
      <c r="X399" t="b">
        <f t="shared" si="6"/>
        <v>1</v>
      </c>
      <c r="Y399" t="b">
        <v>0</v>
      </c>
    </row>
    <row r="400" spans="1:25" x14ac:dyDescent="0.4">
      <c r="A400" s="2">
        <v>408</v>
      </c>
      <c r="B400" s="2">
        <v>405056102</v>
      </c>
      <c r="C400" s="3" t="s">
        <v>2096</v>
      </c>
      <c r="D400" s="2">
        <v>3</v>
      </c>
      <c r="E400" s="3" t="s">
        <v>1160</v>
      </c>
      <c r="F400" s="2">
        <v>12</v>
      </c>
      <c r="G400" s="3" t="s">
        <v>1161</v>
      </c>
      <c r="H400" s="3" t="s">
        <v>2097</v>
      </c>
      <c r="I400" s="118" t="s">
        <v>1126</v>
      </c>
      <c r="J400" s="115"/>
      <c r="K400" s="121" t="str">
        <f ca="1"/>
        <v/>
      </c>
      <c r="L400" s="97">
        <f ca="1"/>
        <v>0</v>
      </c>
      <c r="M400" s="98" t="str">
        <f ca="1"/>
        <v/>
      </c>
      <c r="N400" s="61" t="str">
        <f ca="1"/>
        <v>1.3.1</v>
      </c>
      <c r="O400" s="61" t="str">
        <f ca="1"/>
        <v>General outpatient curative care</v>
      </c>
      <c r="P400" s="61" t="str">
        <f ca="1"/>
        <v>13</v>
      </c>
      <c r="Q400" s="61" t="str">
        <f ca="1"/>
        <v>General population</v>
      </c>
      <c r="R400" s="61" t="str">
        <f ca="1"/>
        <v>nec</v>
      </c>
      <c r="S400" s="61" t="str">
        <f ca="1"/>
        <v>Other and unspecified age (n.e.c.)</v>
      </c>
      <c r="T400" s="61" t="str">
        <f ca="1"/>
        <v>nec</v>
      </c>
      <c r="U400" s="61" t="str">
        <f ca="1"/>
        <v>Other and unspecified gender (n.e.c.)</v>
      </c>
      <c r="V400" s="61"/>
      <c r="W400" s="132">
        <v>1</v>
      </c>
      <c r="X400" t="b">
        <f t="shared" si="6"/>
        <v>1</v>
      </c>
      <c r="Y400" t="b">
        <v>0</v>
      </c>
    </row>
    <row r="401" spans="1:25" x14ac:dyDescent="0.4">
      <c r="A401" s="2">
        <v>409</v>
      </c>
      <c r="B401" s="2">
        <v>405064594</v>
      </c>
      <c r="C401" s="3" t="s">
        <v>769</v>
      </c>
      <c r="D401" s="2">
        <v>3</v>
      </c>
      <c r="E401" s="3" t="s">
        <v>1160</v>
      </c>
      <c r="F401" s="2">
        <v>14</v>
      </c>
      <c r="G401" s="3" t="s">
        <v>1285</v>
      </c>
      <c r="H401" s="3" t="s">
        <v>2100</v>
      </c>
      <c r="I401" s="115" t="s">
        <v>1118</v>
      </c>
      <c r="J401" s="115"/>
      <c r="K401" s="121" t="str">
        <f ca="1"/>
        <v/>
      </c>
      <c r="L401" s="97" t="str">
        <f ca="1"/>
        <v>1.3.1</v>
      </c>
      <c r="M401" s="98" t="str">
        <f ca="1"/>
        <v>Maternal House</v>
      </c>
      <c r="N401" s="61" t="str">
        <f ca="1"/>
        <v>1.3.1</v>
      </c>
      <c r="O401" s="61" t="str">
        <f ca="1"/>
        <v>General outpatient curative care</v>
      </c>
      <c r="P401" s="61" t="str">
        <f ca="1"/>
        <v>13</v>
      </c>
      <c r="Q401" s="61" t="str">
        <f ca="1"/>
        <v>General population</v>
      </c>
      <c r="R401" s="61" t="str">
        <f ca="1"/>
        <v>nec</v>
      </c>
      <c r="S401" s="61" t="str">
        <f ca="1"/>
        <v>Other and unspecified age (n.e.c.)</v>
      </c>
      <c r="T401" s="61" t="str">
        <f ca="1"/>
        <v>nec</v>
      </c>
      <c r="U401" s="61" t="str">
        <f ca="1"/>
        <v>Other and unspecified gender (n.e.c.)</v>
      </c>
      <c r="V401" s="61"/>
      <c r="W401" s="132">
        <v>1</v>
      </c>
      <c r="X401" t="b">
        <f t="shared" si="6"/>
        <v>1</v>
      </c>
      <c r="Y401" t="b">
        <v>0</v>
      </c>
    </row>
    <row r="402" spans="1:25" x14ac:dyDescent="0.4">
      <c r="A402" s="2">
        <v>410</v>
      </c>
      <c r="B402" s="2">
        <v>405076420</v>
      </c>
      <c r="C402" s="3" t="s">
        <v>776</v>
      </c>
      <c r="D402" s="2">
        <v>10</v>
      </c>
      <c r="E402" s="3" t="s">
        <v>1196</v>
      </c>
      <c r="F402" s="2">
        <v>65</v>
      </c>
      <c r="G402" s="3" t="s">
        <v>1657</v>
      </c>
      <c r="H402" s="3" t="s">
        <v>2106</v>
      </c>
      <c r="I402" s="115" t="s">
        <v>1054</v>
      </c>
      <c r="J402" s="115"/>
      <c r="K402" s="121" t="str">
        <f ca="1"/>
        <v/>
      </c>
      <c r="L402" s="97" t="str">
        <f ca="1"/>
        <v>1.1</v>
      </c>
      <c r="M402" s="98" t="str">
        <f ca="1"/>
        <v>General hospitals</v>
      </c>
      <c r="N402" s="61" t="str">
        <f ca="1"/>
        <v>1.3.1</v>
      </c>
      <c r="O402" s="61" t="str">
        <f ca="1"/>
        <v>General outpatient curative care</v>
      </c>
      <c r="P402" s="61" t="str">
        <f ca="1"/>
        <v>13</v>
      </c>
      <c r="Q402" s="61" t="str">
        <f ca="1"/>
        <v>General population</v>
      </c>
      <c r="R402" s="61" t="str">
        <f ca="1"/>
        <v>nec</v>
      </c>
      <c r="S402" s="61" t="str">
        <f ca="1"/>
        <v>Other and unspecified age (n.e.c.)</v>
      </c>
      <c r="T402" s="61" t="str">
        <f ca="1"/>
        <v>nec</v>
      </c>
      <c r="U402" s="61" t="str">
        <f ca="1"/>
        <v>Other and unspecified gender (n.e.c.)</v>
      </c>
      <c r="V402" s="61"/>
      <c r="W402" s="132">
        <v>1</v>
      </c>
      <c r="X402" t="b">
        <f t="shared" si="6"/>
        <v>1</v>
      </c>
      <c r="Y402" t="b">
        <v>0</v>
      </c>
    </row>
    <row r="403" spans="1:25" x14ac:dyDescent="0.4">
      <c r="A403" s="2">
        <v>411</v>
      </c>
      <c r="B403" s="2">
        <v>405097023</v>
      </c>
      <c r="C403" s="3" t="s">
        <v>2109</v>
      </c>
      <c r="D403" s="2">
        <v>3</v>
      </c>
      <c r="E403" s="3" t="s">
        <v>1160</v>
      </c>
      <c r="F403" s="2">
        <v>17</v>
      </c>
      <c r="G403" s="3" t="s">
        <v>1246</v>
      </c>
      <c r="H403" s="3" t="s">
        <v>2110</v>
      </c>
      <c r="I403" s="115" t="s">
        <v>1109</v>
      </c>
      <c r="J403" s="115"/>
      <c r="K403" s="121" t="str">
        <f ca="1"/>
        <v/>
      </c>
      <c r="L403" s="97" t="str">
        <f ca="1"/>
        <v>3.4.9.nec</v>
      </c>
      <c r="M403" s="98" t="str">
        <f ca="1"/>
        <v>Other All Other ambulatory centres</v>
      </c>
      <c r="N403" s="61" t="str">
        <f ca="1"/>
        <v>1.3.1</v>
      </c>
      <c r="O403" s="61" t="str">
        <f ca="1"/>
        <v>General outpatient curative care</v>
      </c>
      <c r="P403" s="61" t="str">
        <f ca="1"/>
        <v>13</v>
      </c>
      <c r="Q403" s="61" t="str">
        <f ca="1"/>
        <v>General population</v>
      </c>
      <c r="R403" s="61" t="str">
        <f ca="1"/>
        <v>nec</v>
      </c>
      <c r="S403" s="61" t="str">
        <f ca="1"/>
        <v>Other and unspecified age (n.e.c.)</v>
      </c>
      <c r="T403" s="61" t="str">
        <f ca="1"/>
        <v>nec</v>
      </c>
      <c r="U403" s="61" t="str">
        <f ca="1"/>
        <v>Other and unspecified gender (n.e.c.)</v>
      </c>
      <c r="V403" s="61"/>
      <c r="W403" s="132">
        <v>1</v>
      </c>
      <c r="X403" t="b">
        <f t="shared" si="6"/>
        <v>1</v>
      </c>
      <c r="Y403" t="b">
        <v>0</v>
      </c>
    </row>
    <row r="404" spans="1:25" x14ac:dyDescent="0.4">
      <c r="A404" s="2">
        <v>412</v>
      </c>
      <c r="B404" s="2">
        <v>405108477</v>
      </c>
      <c r="C404" s="3" t="s">
        <v>784</v>
      </c>
      <c r="D404" s="2">
        <v>11</v>
      </c>
      <c r="E404" s="3" t="s">
        <v>1372</v>
      </c>
      <c r="F404" s="2">
        <v>72</v>
      </c>
      <c r="G404" s="3" t="s">
        <v>1703</v>
      </c>
      <c r="H404" s="3" t="s">
        <v>2112</v>
      </c>
      <c r="I404" s="115" t="s">
        <v>1054</v>
      </c>
      <c r="J404" s="115"/>
      <c r="K404" s="121" t="str">
        <f ca="1"/>
        <v/>
      </c>
      <c r="L404" s="97" t="str">
        <f ca="1"/>
        <v>1.1</v>
      </c>
      <c r="M404" s="98" t="str">
        <f ca="1"/>
        <v>General hospitals</v>
      </c>
      <c r="N404" s="61" t="str">
        <f ca="1"/>
        <v>1.3.1</v>
      </c>
      <c r="O404" s="61" t="str">
        <f ca="1"/>
        <v>General outpatient curative care</v>
      </c>
      <c r="P404" s="61" t="str">
        <f ca="1"/>
        <v>13</v>
      </c>
      <c r="Q404" s="61" t="str">
        <f ca="1"/>
        <v>General population</v>
      </c>
      <c r="R404" s="61" t="str">
        <f ca="1"/>
        <v>nec</v>
      </c>
      <c r="S404" s="61" t="str">
        <f ca="1"/>
        <v>Other and unspecified age (n.e.c.)</v>
      </c>
      <c r="T404" s="61" t="str">
        <f ca="1"/>
        <v>nec</v>
      </c>
      <c r="U404" s="61" t="str">
        <f ca="1"/>
        <v>Other and unspecified gender (n.e.c.)</v>
      </c>
      <c r="V404" s="61"/>
      <c r="W404" s="132">
        <v>1</v>
      </c>
      <c r="X404" t="b">
        <f t="shared" si="6"/>
        <v>1</v>
      </c>
      <c r="Y404" t="b">
        <v>0</v>
      </c>
    </row>
    <row r="405" spans="1:25" x14ac:dyDescent="0.4">
      <c r="A405" s="2">
        <v>413</v>
      </c>
      <c r="B405" s="2">
        <v>405130807</v>
      </c>
      <c r="C405" s="3" t="s">
        <v>790</v>
      </c>
      <c r="D405" s="2">
        <v>11</v>
      </c>
      <c r="E405" s="3" t="s">
        <v>1372</v>
      </c>
      <c r="F405" s="2">
        <v>73</v>
      </c>
      <c r="G405" s="3" t="s">
        <v>1718</v>
      </c>
      <c r="H405" s="3" t="s">
        <v>2115</v>
      </c>
      <c r="I405" s="115" t="s">
        <v>1103</v>
      </c>
      <c r="J405" s="115"/>
      <c r="K405" s="121" t="str">
        <f ca="1"/>
        <v/>
      </c>
      <c r="L405" s="97" t="str">
        <f ca="1"/>
        <v>3.4.3</v>
      </c>
      <c r="M405" s="98" t="str">
        <f ca="1"/>
        <v>Free-standing ambulatory surgery centres</v>
      </c>
      <c r="N405" s="61" t="str">
        <f ca="1"/>
        <v>1.3.1</v>
      </c>
      <c r="O405" s="61" t="str">
        <f ca="1"/>
        <v>General outpatient curative care</v>
      </c>
      <c r="P405" s="61" t="str">
        <f ca="1"/>
        <v>13</v>
      </c>
      <c r="Q405" s="61" t="str">
        <f ca="1"/>
        <v>General population</v>
      </c>
      <c r="R405" s="61" t="str">
        <f ca="1"/>
        <v>nec</v>
      </c>
      <c r="S405" s="61" t="str">
        <f ca="1"/>
        <v>Other and unspecified age (n.e.c.)</v>
      </c>
      <c r="T405" s="61" t="str">
        <f ca="1"/>
        <v>nec</v>
      </c>
      <c r="U405" s="61" t="str">
        <f ca="1"/>
        <v>Other and unspecified gender (n.e.c.)</v>
      </c>
      <c r="V405" s="61"/>
      <c r="W405" s="132">
        <v>1</v>
      </c>
      <c r="X405" t="b">
        <f t="shared" si="6"/>
        <v>1</v>
      </c>
      <c r="Y405" t="b">
        <v>0</v>
      </c>
    </row>
    <row r="406" spans="1:25" x14ac:dyDescent="0.4">
      <c r="A406" s="2">
        <v>414</v>
      </c>
      <c r="B406" s="2">
        <v>405148870</v>
      </c>
      <c r="C406" s="3" t="s">
        <v>2116</v>
      </c>
      <c r="D406" s="2">
        <v>3</v>
      </c>
      <c r="E406" s="3" t="s">
        <v>1160</v>
      </c>
      <c r="F406" s="2">
        <v>17</v>
      </c>
      <c r="G406" s="3" t="s">
        <v>1246</v>
      </c>
      <c r="H406" s="3" t="s">
        <v>2117</v>
      </c>
      <c r="I406" s="115" t="s">
        <v>1106</v>
      </c>
      <c r="J406" s="115"/>
      <c r="K406" s="121" t="str">
        <f ca="1"/>
        <v/>
      </c>
      <c r="L406" s="97" t="str">
        <f ca="1"/>
        <v>3.4.2</v>
      </c>
      <c r="M406" s="98" t="str">
        <f ca="1"/>
        <v>Ambulatory mental health and substance abuse centres</v>
      </c>
      <c r="N406" s="61" t="str">
        <f ca="1"/>
        <v>1.3.1</v>
      </c>
      <c r="O406" s="61" t="str">
        <f ca="1"/>
        <v>General outpatient curative care</v>
      </c>
      <c r="P406" s="61" t="str">
        <f ca="1"/>
        <v>13</v>
      </c>
      <c r="Q406" s="61" t="str">
        <f ca="1"/>
        <v>General population</v>
      </c>
      <c r="R406" s="61" t="str">
        <f ca="1"/>
        <v>nec</v>
      </c>
      <c r="S406" s="61" t="str">
        <f ca="1"/>
        <v>Other and unspecified age (n.e.c.)</v>
      </c>
      <c r="T406" s="61" t="str">
        <f ca="1"/>
        <v>nec</v>
      </c>
      <c r="U406" s="61" t="str">
        <f ca="1"/>
        <v>Other and unspecified gender (n.e.c.)</v>
      </c>
      <c r="V406" s="61"/>
      <c r="W406" s="132">
        <v>1</v>
      </c>
      <c r="X406" t="b">
        <f t="shared" si="6"/>
        <v>1</v>
      </c>
      <c r="Y406" t="b">
        <v>0</v>
      </c>
    </row>
    <row r="407" spans="1:25" x14ac:dyDescent="0.4">
      <c r="A407" s="2">
        <v>415</v>
      </c>
      <c r="B407" s="2">
        <v>405153337</v>
      </c>
      <c r="C407" s="3" t="s">
        <v>792</v>
      </c>
      <c r="D407" s="2">
        <v>3</v>
      </c>
      <c r="E407" s="3" t="s">
        <v>1160</v>
      </c>
      <c r="F407" s="2">
        <v>18</v>
      </c>
      <c r="G407" s="3" t="s">
        <v>1253</v>
      </c>
      <c r="H407" s="3" t="s">
        <v>2118</v>
      </c>
      <c r="I407" s="115" t="s">
        <v>1101</v>
      </c>
      <c r="J407" s="115"/>
      <c r="K407" s="121" t="str">
        <f ca="1"/>
        <v/>
      </c>
      <c r="L407" s="97" t="str">
        <f ca="1"/>
        <v>3.4.9.1</v>
      </c>
      <c r="M407" s="98" t="str">
        <f ca="1"/>
        <v>General ambulatories</v>
      </c>
      <c r="N407" s="61" t="str">
        <f ca="1"/>
        <v>1.3.1</v>
      </c>
      <c r="O407" s="61" t="str">
        <f ca="1"/>
        <v>General outpatient curative care</v>
      </c>
      <c r="P407" s="61" t="str">
        <f ca="1"/>
        <v>13</v>
      </c>
      <c r="Q407" s="61" t="str">
        <f ca="1"/>
        <v>General population</v>
      </c>
      <c r="R407" s="61" t="str">
        <f ca="1"/>
        <v>nec</v>
      </c>
      <c r="S407" s="61" t="str">
        <f ca="1"/>
        <v>Other and unspecified age (n.e.c.)</v>
      </c>
      <c r="T407" s="61" t="str">
        <f ca="1"/>
        <v>nec</v>
      </c>
      <c r="U407" s="61" t="str">
        <f ca="1"/>
        <v>Other and unspecified gender (n.e.c.)</v>
      </c>
      <c r="V407" s="61"/>
      <c r="W407" s="132">
        <v>1</v>
      </c>
      <c r="X407" t="b">
        <f t="shared" si="6"/>
        <v>1</v>
      </c>
      <c r="Y407" t="b">
        <v>0</v>
      </c>
    </row>
    <row r="408" spans="1:25" x14ac:dyDescent="0.4">
      <c r="A408" s="2">
        <v>416</v>
      </c>
      <c r="B408" s="2">
        <v>405186445</v>
      </c>
      <c r="C408" s="3" t="s">
        <v>798</v>
      </c>
      <c r="D408" s="2">
        <v>3</v>
      </c>
      <c r="E408" s="3" t="s">
        <v>1160</v>
      </c>
      <c r="F408" s="2">
        <v>12</v>
      </c>
      <c r="G408" s="3" t="s">
        <v>1161</v>
      </c>
      <c r="H408" s="3" t="s">
        <v>2121</v>
      </c>
      <c r="I408" s="115" t="s">
        <v>1101</v>
      </c>
      <c r="J408" s="115"/>
      <c r="K408" s="121" t="str">
        <f ca="1"/>
        <v/>
      </c>
      <c r="L408" s="97" t="str">
        <f ca="1"/>
        <v>3.4.9.1</v>
      </c>
      <c r="M408" s="98" t="str">
        <f ca="1"/>
        <v>General ambulatories</v>
      </c>
      <c r="N408" s="61" t="str">
        <f ca="1"/>
        <v>1.3.1</v>
      </c>
      <c r="O408" s="61" t="str">
        <f ca="1"/>
        <v>General outpatient curative care</v>
      </c>
      <c r="P408" s="61" t="str">
        <f ca="1"/>
        <v>13</v>
      </c>
      <c r="Q408" s="61" t="str">
        <f ca="1"/>
        <v>General population</v>
      </c>
      <c r="R408" s="61" t="str">
        <f ca="1"/>
        <v>nec</v>
      </c>
      <c r="S408" s="61" t="str">
        <f ca="1"/>
        <v>Other and unspecified age (n.e.c.)</v>
      </c>
      <c r="T408" s="61" t="str">
        <f ca="1"/>
        <v>nec</v>
      </c>
      <c r="U408" s="61" t="str">
        <f ca="1"/>
        <v>Other and unspecified gender (n.e.c.)</v>
      </c>
      <c r="V408" s="61"/>
      <c r="W408" s="132">
        <v>1</v>
      </c>
      <c r="X408" t="b">
        <f t="shared" si="6"/>
        <v>1</v>
      </c>
      <c r="Y408" t="b">
        <v>0</v>
      </c>
    </row>
    <row r="409" spans="1:25" x14ac:dyDescent="0.4">
      <c r="A409" s="2">
        <v>417</v>
      </c>
      <c r="B409" s="2">
        <v>405219776</v>
      </c>
      <c r="C409" s="3" t="s">
        <v>802</v>
      </c>
      <c r="D409" s="2">
        <v>3</v>
      </c>
      <c r="E409" s="3" t="s">
        <v>1160</v>
      </c>
      <c r="F409" s="2">
        <v>18</v>
      </c>
      <c r="G409" s="3" t="s">
        <v>1253</v>
      </c>
      <c r="H409" s="3" t="s">
        <v>2125</v>
      </c>
      <c r="I409" s="115" t="s">
        <v>1101</v>
      </c>
      <c r="J409" s="115"/>
      <c r="K409" s="121" t="str">
        <f ca="1"/>
        <v/>
      </c>
      <c r="L409" s="97" t="str">
        <f ca="1"/>
        <v>3.4.9.1</v>
      </c>
      <c r="M409" s="98" t="str">
        <f ca="1"/>
        <v>General ambulatories</v>
      </c>
      <c r="N409" s="61" t="str">
        <f ca="1"/>
        <v>1.3.1</v>
      </c>
      <c r="O409" s="61" t="str">
        <f ca="1"/>
        <v>General outpatient curative care</v>
      </c>
      <c r="P409" s="61" t="str">
        <f ca="1"/>
        <v>13</v>
      </c>
      <c r="Q409" s="61" t="str">
        <f ca="1"/>
        <v>General population</v>
      </c>
      <c r="R409" s="61" t="str">
        <f ca="1"/>
        <v>nec</v>
      </c>
      <c r="S409" s="61" t="str">
        <f ca="1"/>
        <v>Other and unspecified age (n.e.c.)</v>
      </c>
      <c r="T409" s="61" t="str">
        <f ca="1"/>
        <v>nec</v>
      </c>
      <c r="U409" s="61" t="str">
        <f ca="1"/>
        <v>Other and unspecified gender (n.e.c.)</v>
      </c>
      <c r="V409" s="61"/>
      <c r="W409" s="132">
        <v>1</v>
      </c>
      <c r="X409" t="b">
        <f t="shared" si="6"/>
        <v>1</v>
      </c>
      <c r="Y409" t="b">
        <v>0</v>
      </c>
    </row>
    <row r="410" spans="1:25" x14ac:dyDescent="0.4">
      <c r="A410" s="2">
        <v>418</v>
      </c>
      <c r="B410" s="2">
        <v>405244926</v>
      </c>
      <c r="C410" s="3" t="s">
        <v>804</v>
      </c>
      <c r="D410" s="2">
        <v>3</v>
      </c>
      <c r="E410" s="3" t="s">
        <v>1160</v>
      </c>
      <c r="F410" s="2">
        <v>15</v>
      </c>
      <c r="G410" s="3" t="s">
        <v>1187</v>
      </c>
      <c r="H410" s="3" t="s">
        <v>2126</v>
      </c>
      <c r="I410" s="115" t="s">
        <v>1101</v>
      </c>
      <c r="J410" s="115"/>
      <c r="K410" s="121" t="str">
        <f ca="1"/>
        <v/>
      </c>
      <c r="L410" s="97" t="str">
        <f ca="1"/>
        <v>3.4.9.1</v>
      </c>
      <c r="M410" s="98" t="str">
        <f ca="1"/>
        <v>General ambulatories</v>
      </c>
      <c r="N410" s="61" t="str">
        <f ca="1"/>
        <v>1.3.1</v>
      </c>
      <c r="O410" s="61" t="str">
        <f ca="1"/>
        <v>General outpatient curative care</v>
      </c>
      <c r="P410" s="61" t="str">
        <f ca="1"/>
        <v>13</v>
      </c>
      <c r="Q410" s="61" t="str">
        <f ca="1"/>
        <v>General population</v>
      </c>
      <c r="R410" s="61" t="str">
        <f ca="1"/>
        <v>nec</v>
      </c>
      <c r="S410" s="61" t="str">
        <f ca="1"/>
        <v>Other and unspecified age (n.e.c.)</v>
      </c>
      <c r="T410" s="61" t="str">
        <f ca="1"/>
        <v>nec</v>
      </c>
      <c r="U410" s="61" t="str">
        <f ca="1"/>
        <v>Other and unspecified gender (n.e.c.)</v>
      </c>
      <c r="V410" s="61"/>
      <c r="W410" s="132">
        <v>1</v>
      </c>
      <c r="X410" t="b">
        <f t="shared" si="6"/>
        <v>1</v>
      </c>
      <c r="Y410" t="b">
        <v>0</v>
      </c>
    </row>
    <row r="411" spans="1:25" x14ac:dyDescent="0.4">
      <c r="A411" s="2">
        <v>419</v>
      </c>
      <c r="B411" s="2">
        <v>405266037</v>
      </c>
      <c r="C411" s="3" t="s">
        <v>810</v>
      </c>
      <c r="D411" s="2">
        <v>10</v>
      </c>
      <c r="E411" s="3" t="s">
        <v>1196</v>
      </c>
      <c r="F411" s="2">
        <v>67</v>
      </c>
      <c r="G411" s="3" t="s">
        <v>1197</v>
      </c>
      <c r="H411" s="3" t="s">
        <v>2129</v>
      </c>
      <c r="I411" s="115" t="s">
        <v>1101</v>
      </c>
      <c r="J411" s="115"/>
      <c r="K411" s="121" t="str">
        <f ca="1"/>
        <v/>
      </c>
      <c r="L411" s="97" t="str">
        <f ca="1"/>
        <v>3.4.9.1</v>
      </c>
      <c r="M411" s="98" t="str">
        <f ca="1"/>
        <v>General ambulatories</v>
      </c>
      <c r="N411" s="61" t="str">
        <f ca="1"/>
        <v>1.3.1</v>
      </c>
      <c r="O411" s="61" t="str">
        <f ca="1"/>
        <v>General outpatient curative care</v>
      </c>
      <c r="P411" s="61" t="str">
        <f ca="1"/>
        <v>13</v>
      </c>
      <c r="Q411" s="61" t="str">
        <f ca="1"/>
        <v>General population</v>
      </c>
      <c r="R411" s="61" t="str">
        <f ca="1"/>
        <v>nec</v>
      </c>
      <c r="S411" s="61" t="str">
        <f ca="1"/>
        <v>Other and unspecified age (n.e.c.)</v>
      </c>
      <c r="T411" s="61" t="str">
        <f ca="1"/>
        <v>nec</v>
      </c>
      <c r="U411" s="61" t="str">
        <f ca="1"/>
        <v>Other and unspecified gender (n.e.c.)</v>
      </c>
      <c r="V411" s="61"/>
      <c r="W411" s="132">
        <v>1</v>
      </c>
      <c r="X411" t="b">
        <f t="shared" si="6"/>
        <v>1</v>
      </c>
      <c r="Y411" t="b">
        <v>0</v>
      </c>
    </row>
    <row r="412" spans="1:25" x14ac:dyDescent="0.4">
      <c r="A412" s="2">
        <v>420</v>
      </c>
      <c r="B412" s="2">
        <v>405281190</v>
      </c>
      <c r="C412" s="3" t="s">
        <v>814</v>
      </c>
      <c r="D412" s="2">
        <v>11</v>
      </c>
      <c r="E412" s="3" t="s">
        <v>1372</v>
      </c>
      <c r="F412" s="2">
        <v>73</v>
      </c>
      <c r="G412" s="3" t="s">
        <v>1718</v>
      </c>
      <c r="H412" s="3" t="s">
        <v>2131</v>
      </c>
      <c r="I412" s="115" t="s">
        <v>1103</v>
      </c>
      <c r="J412" s="115"/>
      <c r="K412" s="121" t="str">
        <f ca="1"/>
        <v/>
      </c>
      <c r="L412" s="97" t="str">
        <f ca="1"/>
        <v>3.4.3</v>
      </c>
      <c r="M412" s="98" t="str">
        <f ca="1"/>
        <v>Free-standing ambulatory surgery centres</v>
      </c>
      <c r="N412" s="61" t="str">
        <f ca="1"/>
        <v>1.3.1</v>
      </c>
      <c r="O412" s="61" t="str">
        <f ca="1"/>
        <v>General outpatient curative care</v>
      </c>
      <c r="P412" s="61" t="str">
        <f ca="1"/>
        <v>13</v>
      </c>
      <c r="Q412" s="61" t="str">
        <f ca="1"/>
        <v>General population</v>
      </c>
      <c r="R412" s="61" t="str">
        <f ca="1"/>
        <v>nec</v>
      </c>
      <c r="S412" s="61" t="str">
        <f ca="1"/>
        <v>Other and unspecified age (n.e.c.)</v>
      </c>
      <c r="T412" s="61" t="str">
        <f ca="1"/>
        <v>nec</v>
      </c>
      <c r="U412" s="61" t="str">
        <f ca="1"/>
        <v>Other and unspecified gender (n.e.c.)</v>
      </c>
      <c r="V412" s="61"/>
      <c r="W412" s="132">
        <v>1</v>
      </c>
      <c r="X412" t="b">
        <f t="shared" si="6"/>
        <v>1</v>
      </c>
      <c r="Y412" t="b">
        <v>0</v>
      </c>
    </row>
    <row r="413" spans="1:25" x14ac:dyDescent="0.4">
      <c r="A413" s="2">
        <v>421</v>
      </c>
      <c r="B413" s="2">
        <v>406040895</v>
      </c>
      <c r="C413" s="3" t="s">
        <v>2162</v>
      </c>
      <c r="D413" s="2">
        <v>3</v>
      </c>
      <c r="E413" s="3" t="s">
        <v>1160</v>
      </c>
      <c r="F413" s="2">
        <v>13</v>
      </c>
      <c r="G413" s="3" t="s">
        <v>1163</v>
      </c>
      <c r="H413" s="3" t="s">
        <v>2163</v>
      </c>
      <c r="I413" s="115" t="s">
        <v>1101</v>
      </c>
      <c r="J413" s="115"/>
      <c r="K413" s="121" t="str">
        <f ca="1"/>
        <v/>
      </c>
      <c r="L413" s="97" t="str">
        <f ca="1"/>
        <v>3.4.9.1</v>
      </c>
      <c r="M413" s="98" t="str">
        <f ca="1"/>
        <v>General ambulatories</v>
      </c>
      <c r="N413" s="61" t="str">
        <f ca="1"/>
        <v>1.3.1</v>
      </c>
      <c r="O413" s="61" t="str">
        <f ca="1"/>
        <v>General outpatient curative care</v>
      </c>
      <c r="P413" s="61" t="str">
        <f ca="1"/>
        <v>13</v>
      </c>
      <c r="Q413" s="61" t="str">
        <f ca="1"/>
        <v>General population</v>
      </c>
      <c r="R413" s="61" t="str">
        <f ca="1"/>
        <v>nec</v>
      </c>
      <c r="S413" s="61" t="str">
        <f ca="1"/>
        <v>Other and unspecified age (n.e.c.)</v>
      </c>
      <c r="T413" s="61" t="str">
        <f ca="1"/>
        <v>nec</v>
      </c>
      <c r="U413" s="61" t="str">
        <f ca="1"/>
        <v>Other and unspecified gender (n.e.c.)</v>
      </c>
      <c r="V413" s="61"/>
      <c r="W413" s="132">
        <v>1</v>
      </c>
      <c r="X413" t="b">
        <f t="shared" si="6"/>
        <v>1</v>
      </c>
      <c r="Y413" t="b">
        <v>0</v>
      </c>
    </row>
    <row r="414" spans="1:25" x14ac:dyDescent="0.4">
      <c r="A414" s="2">
        <v>422</v>
      </c>
      <c r="B414" s="2">
        <v>406048281</v>
      </c>
      <c r="C414" s="3" t="s">
        <v>856</v>
      </c>
      <c r="D414" s="2">
        <v>3</v>
      </c>
      <c r="E414" s="3" t="s">
        <v>1160</v>
      </c>
      <c r="F414" s="2">
        <v>17</v>
      </c>
      <c r="G414" s="3" t="s">
        <v>1246</v>
      </c>
      <c r="H414" s="3" t="s">
        <v>2165</v>
      </c>
      <c r="I414" s="115" t="s">
        <v>1118</v>
      </c>
      <c r="J414" s="115"/>
      <c r="K414" s="121" t="str">
        <f ca="1"/>
        <v/>
      </c>
      <c r="L414" s="97" t="str">
        <f ca="1"/>
        <v>1.3.1</v>
      </c>
      <c r="M414" s="98" t="str">
        <f ca="1"/>
        <v>Maternal House</v>
      </c>
      <c r="N414" s="61" t="str">
        <f ca="1"/>
        <v>1.3.1</v>
      </c>
      <c r="O414" s="61" t="str">
        <f ca="1"/>
        <v>General outpatient curative care</v>
      </c>
      <c r="P414" s="61" t="str">
        <f ca="1"/>
        <v>13</v>
      </c>
      <c r="Q414" s="61" t="str">
        <f ca="1"/>
        <v>General population</v>
      </c>
      <c r="R414" s="61" t="str">
        <f ca="1"/>
        <v>nec</v>
      </c>
      <c r="S414" s="61" t="str">
        <f ca="1"/>
        <v>Other and unspecified age (n.e.c.)</v>
      </c>
      <c r="T414" s="61" t="str">
        <f ca="1"/>
        <v>nec</v>
      </c>
      <c r="U414" s="61" t="str">
        <f ca="1"/>
        <v>Other and unspecified gender (n.e.c.)</v>
      </c>
      <c r="V414" s="61"/>
      <c r="W414" s="132">
        <v>1</v>
      </c>
      <c r="X414" t="b">
        <f t="shared" si="6"/>
        <v>1</v>
      </c>
      <c r="Y414" t="b">
        <v>0</v>
      </c>
    </row>
    <row r="415" spans="1:25" x14ac:dyDescent="0.4">
      <c r="A415" s="2">
        <v>424</v>
      </c>
      <c r="B415" s="2">
        <v>406081788</v>
      </c>
      <c r="C415" s="3" t="s">
        <v>864</v>
      </c>
      <c r="D415" s="2">
        <v>4</v>
      </c>
      <c r="E415" s="3" t="s">
        <v>1452</v>
      </c>
      <c r="F415" s="2">
        <v>27</v>
      </c>
      <c r="G415" s="3" t="s">
        <v>1453</v>
      </c>
      <c r="H415" s="3" t="s">
        <v>2169</v>
      </c>
      <c r="I415" s="115" t="s">
        <v>1050</v>
      </c>
      <c r="J415" s="115"/>
      <c r="K415" s="121" t="str">
        <f ca="1"/>
        <v/>
      </c>
      <c r="L415" s="97" t="str">
        <f ca="1"/>
        <v>1.3.nec</v>
      </c>
      <c r="M415" s="98" t="str">
        <f ca="1"/>
        <v>Other Specialised hospitals (Other than mental health hospitals)</v>
      </c>
      <c r="N415" s="61" t="str">
        <f ca="1"/>
        <v>1.3.1</v>
      </c>
      <c r="O415" s="61" t="str">
        <f ca="1"/>
        <v>General outpatient curative care</v>
      </c>
      <c r="P415" s="61" t="str">
        <f ca="1"/>
        <v>13</v>
      </c>
      <c r="Q415" s="61" t="str">
        <f ca="1"/>
        <v>General population</v>
      </c>
      <c r="R415" s="61" t="str">
        <f ca="1"/>
        <v>nec</v>
      </c>
      <c r="S415" s="61" t="str">
        <f ca="1"/>
        <v>Other and unspecified age (n.e.c.)</v>
      </c>
      <c r="T415" s="61" t="str">
        <f ca="1"/>
        <v>nec</v>
      </c>
      <c r="U415" s="61" t="str">
        <f ca="1"/>
        <v>Other and unspecified gender (n.e.c.)</v>
      </c>
      <c r="V415" s="61"/>
      <c r="W415" s="132">
        <v>2</v>
      </c>
      <c r="X415" t="b">
        <f t="shared" si="6"/>
        <v>1</v>
      </c>
      <c r="Y415" t="b">
        <v>0</v>
      </c>
    </row>
    <row r="416" spans="1:25" x14ac:dyDescent="0.4">
      <c r="A416" s="2">
        <v>423</v>
      </c>
      <c r="B416" s="2">
        <v>406081788</v>
      </c>
      <c r="C416" s="3" t="s">
        <v>864</v>
      </c>
      <c r="D416" s="2">
        <v>3</v>
      </c>
      <c r="E416" s="3" t="s">
        <v>1160</v>
      </c>
      <c r="F416" s="2">
        <v>13</v>
      </c>
      <c r="G416" s="3" t="s">
        <v>1163</v>
      </c>
      <c r="H416" s="3" t="s">
        <v>2168</v>
      </c>
      <c r="I416" s="115" t="s">
        <v>1076</v>
      </c>
      <c r="J416" s="115"/>
      <c r="K416" s="121" t="str">
        <f ca="1"/>
        <v/>
      </c>
      <c r="L416" s="97" t="str">
        <f ca="1"/>
        <v>3.4.4</v>
      </c>
      <c r="M416" s="98" t="str">
        <f ca="1"/>
        <v>Dialysis care centres</v>
      </c>
      <c r="N416" s="61" t="str">
        <f ca="1"/>
        <v>1.3.1</v>
      </c>
      <c r="O416" s="61" t="str">
        <f ca="1"/>
        <v>General outpatient curative care</v>
      </c>
      <c r="P416" s="61" t="str">
        <f ca="1"/>
        <v>13</v>
      </c>
      <c r="Q416" s="61" t="str">
        <f ca="1"/>
        <v>General population</v>
      </c>
      <c r="R416" s="61" t="str">
        <f ca="1"/>
        <v>nec</v>
      </c>
      <c r="S416" s="61" t="str">
        <f ca="1"/>
        <v>Other and unspecified age (n.e.c.)</v>
      </c>
      <c r="T416" s="61" t="str">
        <f ca="1"/>
        <v>nec</v>
      </c>
      <c r="U416" s="61" t="str">
        <f ca="1"/>
        <v>Other and unspecified gender (n.e.c.)</v>
      </c>
      <c r="V416" s="61"/>
      <c r="W416" s="132">
        <v>2</v>
      </c>
      <c r="X416" t="b">
        <f t="shared" si="6"/>
        <v>1</v>
      </c>
      <c r="Y416" t="b">
        <v>0</v>
      </c>
    </row>
    <row r="417" spans="1:25" x14ac:dyDescent="0.4">
      <c r="A417" s="2">
        <v>425</v>
      </c>
      <c r="B417" s="2">
        <v>406113986</v>
      </c>
      <c r="C417" s="3" t="s">
        <v>2170</v>
      </c>
      <c r="D417" s="2">
        <v>3</v>
      </c>
      <c r="E417" s="3" t="s">
        <v>1160</v>
      </c>
      <c r="F417" s="2">
        <v>18</v>
      </c>
      <c r="G417" s="3" t="s">
        <v>1253</v>
      </c>
      <c r="H417" s="3" t="s">
        <v>2171</v>
      </c>
      <c r="I417" s="118" t="s">
        <v>1101</v>
      </c>
      <c r="J417" s="115"/>
      <c r="K417" s="121" t="str">
        <f ca="1"/>
        <v/>
      </c>
      <c r="L417" s="97" t="str">
        <f ca="1"/>
        <v>3.4.9.1</v>
      </c>
      <c r="M417" s="98" t="str">
        <f ca="1"/>
        <v>General ambulatories</v>
      </c>
      <c r="N417" s="61" t="str">
        <f ca="1"/>
        <v>1.3.1</v>
      </c>
      <c r="O417" s="61" t="str">
        <f ca="1"/>
        <v>General outpatient curative care</v>
      </c>
      <c r="P417" s="61" t="str">
        <f ca="1"/>
        <v>13</v>
      </c>
      <c r="Q417" s="61" t="str">
        <f ca="1"/>
        <v>General population</v>
      </c>
      <c r="R417" s="61" t="str">
        <f ca="1"/>
        <v>nec</v>
      </c>
      <c r="S417" s="61" t="str">
        <f ca="1"/>
        <v>Other and unspecified age (n.e.c.)</v>
      </c>
      <c r="T417" s="61" t="str">
        <f ca="1"/>
        <v>nec</v>
      </c>
      <c r="U417" s="61" t="str">
        <f ca="1"/>
        <v>Other and unspecified gender (n.e.c.)</v>
      </c>
      <c r="V417" s="61"/>
      <c r="W417" s="132">
        <v>1</v>
      </c>
      <c r="X417" t="b">
        <f t="shared" si="6"/>
        <v>1</v>
      </c>
      <c r="Y417" t="b">
        <v>0</v>
      </c>
    </row>
    <row r="418" spans="1:25" x14ac:dyDescent="0.4">
      <c r="A418" s="2">
        <v>426</v>
      </c>
      <c r="B418" s="2">
        <v>406131939</v>
      </c>
      <c r="C418" s="3" t="s">
        <v>868</v>
      </c>
      <c r="D418" s="2">
        <v>3</v>
      </c>
      <c r="E418" s="3" t="s">
        <v>1160</v>
      </c>
      <c r="F418" s="2">
        <v>12</v>
      </c>
      <c r="G418" s="3" t="s">
        <v>1161</v>
      </c>
      <c r="H418" s="3" t="s">
        <v>2173</v>
      </c>
      <c r="I418" s="115" t="s">
        <v>1118</v>
      </c>
      <c r="J418" s="115"/>
      <c r="K418" s="121" t="str">
        <f ca="1"/>
        <v/>
      </c>
      <c r="L418" s="97" t="str">
        <f ca="1"/>
        <v>1.3.1</v>
      </c>
      <c r="M418" s="98" t="str">
        <f ca="1"/>
        <v>Maternal House</v>
      </c>
      <c r="N418" s="61" t="str">
        <f ca="1"/>
        <v>1.3.1</v>
      </c>
      <c r="O418" s="61" t="str">
        <f ca="1"/>
        <v>General outpatient curative care</v>
      </c>
      <c r="P418" s="61" t="str">
        <f ca="1"/>
        <v>13</v>
      </c>
      <c r="Q418" s="61" t="str">
        <f ca="1"/>
        <v>General population</v>
      </c>
      <c r="R418" s="61" t="str">
        <f ca="1"/>
        <v>nec</v>
      </c>
      <c r="S418" s="61" t="str">
        <f ca="1"/>
        <v>Other and unspecified age (n.e.c.)</v>
      </c>
      <c r="T418" s="61" t="str">
        <f ca="1"/>
        <v>nec</v>
      </c>
      <c r="U418" s="61" t="str">
        <f ca="1"/>
        <v>Other and unspecified gender (n.e.c.)</v>
      </c>
      <c r="V418" s="61"/>
      <c r="W418" s="132">
        <v>1</v>
      </c>
      <c r="X418" t="b">
        <f t="shared" si="6"/>
        <v>1</v>
      </c>
      <c r="Y418" t="b">
        <v>0</v>
      </c>
    </row>
    <row r="419" spans="1:25" x14ac:dyDescent="0.4">
      <c r="A419" s="2">
        <v>427</v>
      </c>
      <c r="B419" s="2">
        <v>406179978</v>
      </c>
      <c r="C419" s="3" t="s">
        <v>2176</v>
      </c>
      <c r="D419" s="2">
        <v>3</v>
      </c>
      <c r="E419" s="3" t="s">
        <v>1160</v>
      </c>
      <c r="F419" s="2">
        <v>18</v>
      </c>
      <c r="G419" s="3" t="s">
        <v>1253</v>
      </c>
      <c r="H419" s="3" t="s">
        <v>2177</v>
      </c>
      <c r="I419" s="115" t="s">
        <v>1101</v>
      </c>
      <c r="J419" s="115"/>
      <c r="K419" s="121" t="str">
        <f ca="1"/>
        <v/>
      </c>
      <c r="L419" s="97" t="str">
        <f ca="1"/>
        <v>3.4.9.1</v>
      </c>
      <c r="M419" s="98" t="str">
        <f ca="1"/>
        <v>General ambulatories</v>
      </c>
      <c r="N419" s="61" t="str">
        <f ca="1"/>
        <v>1.3.1</v>
      </c>
      <c r="O419" s="61" t="str">
        <f ca="1"/>
        <v>General outpatient curative care</v>
      </c>
      <c r="P419" s="61" t="str">
        <f ca="1"/>
        <v>13</v>
      </c>
      <c r="Q419" s="61" t="str">
        <f ca="1"/>
        <v>General population</v>
      </c>
      <c r="R419" s="61" t="str">
        <f ca="1"/>
        <v>nec</v>
      </c>
      <c r="S419" s="61" t="str">
        <f ca="1"/>
        <v>Other and unspecified age (n.e.c.)</v>
      </c>
      <c r="T419" s="61" t="str">
        <f ca="1"/>
        <v>nec</v>
      </c>
      <c r="U419" s="61" t="str">
        <f ca="1"/>
        <v>Other and unspecified gender (n.e.c.)</v>
      </c>
      <c r="V419" s="61"/>
      <c r="W419" s="132">
        <v>1</v>
      </c>
      <c r="X419" t="b">
        <f t="shared" si="6"/>
        <v>1</v>
      </c>
      <c r="Y419" t="b">
        <v>0</v>
      </c>
    </row>
    <row r="420" spans="1:25" x14ac:dyDescent="0.4">
      <c r="A420" s="2">
        <v>429</v>
      </c>
      <c r="B420" s="2">
        <v>412673174</v>
      </c>
      <c r="C420" s="3" t="s">
        <v>876</v>
      </c>
      <c r="D420" s="2">
        <v>4</v>
      </c>
      <c r="E420" s="3" t="s">
        <v>1452</v>
      </c>
      <c r="F420" s="2">
        <v>27</v>
      </c>
      <c r="G420" s="3" t="s">
        <v>1453</v>
      </c>
      <c r="H420" s="3" t="s">
        <v>2183</v>
      </c>
      <c r="I420" s="115" t="s">
        <v>1118</v>
      </c>
      <c r="J420" s="115"/>
      <c r="K420" s="121" t="str">
        <f ca="1"/>
        <v/>
      </c>
      <c r="L420" s="97" t="str">
        <f ca="1"/>
        <v>1.3.1</v>
      </c>
      <c r="M420" s="98" t="str">
        <f ca="1"/>
        <v>Maternal House</v>
      </c>
      <c r="N420" s="61" t="str">
        <f ca="1"/>
        <v>1.3.1</v>
      </c>
      <c r="O420" s="61" t="str">
        <f ca="1"/>
        <v>General outpatient curative care</v>
      </c>
      <c r="P420" s="61" t="str">
        <f ca="1"/>
        <v>13</v>
      </c>
      <c r="Q420" s="61" t="str">
        <f ca="1"/>
        <v>General population</v>
      </c>
      <c r="R420" s="61" t="str">
        <f ca="1"/>
        <v>nec</v>
      </c>
      <c r="S420" s="61" t="str">
        <f ca="1"/>
        <v>Other and unspecified age (n.e.c.)</v>
      </c>
      <c r="T420" s="61" t="str">
        <f ca="1"/>
        <v>nec</v>
      </c>
      <c r="U420" s="61" t="str">
        <f ca="1"/>
        <v>Other and unspecified gender (n.e.c.)</v>
      </c>
      <c r="V420" s="61"/>
      <c r="W420" s="132">
        <v>1</v>
      </c>
      <c r="X420" t="b">
        <f t="shared" si="6"/>
        <v>1</v>
      </c>
      <c r="Y420" t="b">
        <v>0</v>
      </c>
    </row>
    <row r="421" spans="1:25" x14ac:dyDescent="0.4">
      <c r="A421" s="2">
        <v>430</v>
      </c>
      <c r="B421" s="2">
        <v>412682066</v>
      </c>
      <c r="C421" s="3" t="s">
        <v>880</v>
      </c>
      <c r="D421" s="2">
        <v>4</v>
      </c>
      <c r="E421" s="3" t="s">
        <v>1452</v>
      </c>
      <c r="F421" s="2">
        <v>27</v>
      </c>
      <c r="G421" s="3" t="s">
        <v>1453</v>
      </c>
      <c r="H421" s="3" t="s">
        <v>2185</v>
      </c>
      <c r="I421" s="115" t="s">
        <v>1118</v>
      </c>
      <c r="J421" s="115"/>
      <c r="K421" s="121" t="str">
        <f ca="1"/>
        <v/>
      </c>
      <c r="L421" s="97" t="str">
        <f ca="1"/>
        <v>1.3.1</v>
      </c>
      <c r="M421" s="98" t="str">
        <f ca="1"/>
        <v>Maternal House</v>
      </c>
      <c r="N421" s="61" t="str">
        <f ca="1"/>
        <v>1.3.1</v>
      </c>
      <c r="O421" s="61" t="str">
        <f ca="1"/>
        <v>General outpatient curative care</v>
      </c>
      <c r="P421" s="61" t="str">
        <f ca="1"/>
        <v>13</v>
      </c>
      <c r="Q421" s="61" t="str">
        <f ca="1"/>
        <v>General population</v>
      </c>
      <c r="R421" s="61" t="str">
        <f ca="1"/>
        <v>nec</v>
      </c>
      <c r="S421" s="61" t="str">
        <f ca="1"/>
        <v>Other and unspecified age (n.e.c.)</v>
      </c>
      <c r="T421" s="61" t="str">
        <f ca="1"/>
        <v>nec</v>
      </c>
      <c r="U421" s="61" t="str">
        <f ca="1"/>
        <v>Other and unspecified gender (n.e.c.)</v>
      </c>
      <c r="V421" s="61"/>
      <c r="W421" s="132">
        <v>1</v>
      </c>
      <c r="X421" t="b">
        <f t="shared" si="6"/>
        <v>1</v>
      </c>
      <c r="Y421" t="b">
        <v>0</v>
      </c>
    </row>
    <row r="422" spans="1:25" x14ac:dyDescent="0.4">
      <c r="A422" s="2">
        <v>431</v>
      </c>
      <c r="B422" s="2">
        <v>412682501</v>
      </c>
      <c r="C422" s="3" t="s">
        <v>882</v>
      </c>
      <c r="D422" s="2">
        <v>4</v>
      </c>
      <c r="E422" s="3" t="s">
        <v>1452</v>
      </c>
      <c r="F422" s="2">
        <v>27</v>
      </c>
      <c r="G422" s="3" t="s">
        <v>1453</v>
      </c>
      <c r="H422" s="3" t="s">
        <v>2186</v>
      </c>
      <c r="I422" s="115" t="s">
        <v>1054</v>
      </c>
      <c r="J422" s="115"/>
      <c r="K422" s="121" t="str">
        <f ca="1"/>
        <v/>
      </c>
      <c r="L422" s="97" t="str">
        <f ca="1"/>
        <v>1.1</v>
      </c>
      <c r="M422" s="98" t="str">
        <f ca="1"/>
        <v>General hospitals</v>
      </c>
      <c r="N422" s="61" t="str">
        <f ca="1"/>
        <v>1.3.1</v>
      </c>
      <c r="O422" s="61" t="str">
        <f ca="1"/>
        <v>General outpatient curative care</v>
      </c>
      <c r="P422" s="61" t="str">
        <f ca="1"/>
        <v>13</v>
      </c>
      <c r="Q422" s="61" t="str">
        <f ca="1"/>
        <v>General population</v>
      </c>
      <c r="R422" s="61" t="str">
        <f ca="1"/>
        <v>nec</v>
      </c>
      <c r="S422" s="61" t="str">
        <f ca="1"/>
        <v>Other and unspecified age (n.e.c.)</v>
      </c>
      <c r="T422" s="61" t="str">
        <f ca="1"/>
        <v>nec</v>
      </c>
      <c r="U422" s="61" t="str">
        <f ca="1"/>
        <v>Other and unspecified gender (n.e.c.)</v>
      </c>
      <c r="V422" s="61"/>
      <c r="W422" s="132">
        <v>1</v>
      </c>
      <c r="X422" t="b">
        <f t="shared" si="6"/>
        <v>1</v>
      </c>
      <c r="Y422" t="b">
        <v>0</v>
      </c>
    </row>
    <row r="423" spans="1:25" x14ac:dyDescent="0.4">
      <c r="A423" s="2">
        <v>432</v>
      </c>
      <c r="B423" s="2">
        <v>412683957</v>
      </c>
      <c r="C423" s="3" t="s">
        <v>2187</v>
      </c>
      <c r="D423" s="2">
        <v>4</v>
      </c>
      <c r="E423" s="3" t="s">
        <v>1452</v>
      </c>
      <c r="F423" s="2">
        <v>27</v>
      </c>
      <c r="G423" s="3" t="s">
        <v>1453</v>
      </c>
      <c r="H423" s="3" t="s">
        <v>2188</v>
      </c>
      <c r="I423" s="115" t="s">
        <v>1109</v>
      </c>
      <c r="J423" s="115"/>
      <c r="K423" s="121" t="str">
        <f ca="1"/>
        <v/>
      </c>
      <c r="L423" s="97" t="str">
        <f ca="1"/>
        <v>3.4.9.nec</v>
      </c>
      <c r="M423" s="98" t="str">
        <f ca="1"/>
        <v>Other All Other ambulatory centres</v>
      </c>
      <c r="N423" s="61" t="str">
        <f ca="1"/>
        <v>1.3.1</v>
      </c>
      <c r="O423" s="61" t="str">
        <f ca="1"/>
        <v>General outpatient curative care</v>
      </c>
      <c r="P423" s="61" t="str">
        <f ca="1"/>
        <v>13</v>
      </c>
      <c r="Q423" s="61" t="str">
        <f ca="1"/>
        <v>General population</v>
      </c>
      <c r="R423" s="61" t="str">
        <f ca="1"/>
        <v>nec</v>
      </c>
      <c r="S423" s="61" t="str">
        <f ca="1"/>
        <v>Other and unspecified age (n.e.c.)</v>
      </c>
      <c r="T423" s="61" t="str">
        <f ca="1"/>
        <v>nec</v>
      </c>
      <c r="U423" s="61" t="str">
        <f ca="1"/>
        <v>Other and unspecified gender (n.e.c.)</v>
      </c>
      <c r="V423" s="61"/>
      <c r="W423" s="132">
        <v>1</v>
      </c>
      <c r="X423" t="b">
        <f t="shared" si="6"/>
        <v>1</v>
      </c>
      <c r="Y423" t="b">
        <v>0</v>
      </c>
    </row>
    <row r="424" spans="1:25" x14ac:dyDescent="0.4">
      <c r="A424" s="2">
        <v>433</v>
      </c>
      <c r="B424" s="2">
        <v>412684607</v>
      </c>
      <c r="C424" s="3" t="s">
        <v>884</v>
      </c>
      <c r="D424" s="2">
        <v>4</v>
      </c>
      <c r="E424" s="3" t="s">
        <v>1452</v>
      </c>
      <c r="F424" s="2">
        <v>27</v>
      </c>
      <c r="G424" s="3" t="s">
        <v>1453</v>
      </c>
      <c r="H424" s="3" t="s">
        <v>2189</v>
      </c>
      <c r="I424" s="115" t="s">
        <v>1109</v>
      </c>
      <c r="J424" s="115"/>
      <c r="K424" s="121" t="str">
        <f ca="1"/>
        <v/>
      </c>
      <c r="L424" s="97" t="str">
        <f ca="1"/>
        <v>3.4.9.nec</v>
      </c>
      <c r="M424" s="98" t="str">
        <f ca="1"/>
        <v>Other All Other ambulatory centres</v>
      </c>
      <c r="N424" s="61" t="str">
        <f ca="1"/>
        <v>1.3.1</v>
      </c>
      <c r="O424" s="61" t="str">
        <f ca="1"/>
        <v>General outpatient curative care</v>
      </c>
      <c r="P424" s="61" t="str">
        <f ca="1"/>
        <v>13</v>
      </c>
      <c r="Q424" s="61" t="str">
        <f ca="1"/>
        <v>General population</v>
      </c>
      <c r="R424" s="61" t="str">
        <f ca="1"/>
        <v>nec</v>
      </c>
      <c r="S424" s="61" t="str">
        <f ca="1"/>
        <v>Other and unspecified age (n.e.c.)</v>
      </c>
      <c r="T424" s="61" t="str">
        <f ca="1"/>
        <v>nec</v>
      </c>
      <c r="U424" s="61" t="str">
        <f ca="1"/>
        <v>Other and unspecified gender (n.e.c.)</v>
      </c>
      <c r="V424" s="61"/>
      <c r="W424" s="132">
        <v>1</v>
      </c>
      <c r="X424" t="b">
        <f t="shared" si="6"/>
        <v>1</v>
      </c>
      <c r="Y424" t="b">
        <v>0</v>
      </c>
    </row>
    <row r="425" spans="1:25" x14ac:dyDescent="0.4">
      <c r="A425" s="2">
        <v>434</v>
      </c>
      <c r="B425" s="2">
        <v>412696462</v>
      </c>
      <c r="C425" s="3" t="s">
        <v>2192</v>
      </c>
      <c r="D425" s="2">
        <v>4</v>
      </c>
      <c r="E425" s="3" t="s">
        <v>1452</v>
      </c>
      <c r="F425" s="2">
        <v>27</v>
      </c>
      <c r="G425" s="3" t="s">
        <v>1453</v>
      </c>
      <c r="H425" s="3" t="s">
        <v>2193</v>
      </c>
      <c r="I425" s="115"/>
      <c r="J425" s="115"/>
      <c r="K425" s="121" t="str">
        <f ca="1"/>
        <v/>
      </c>
      <c r="L425" s="97" t="str">
        <f ca="1"/>
        <v/>
      </c>
      <c r="M425" s="98" t="str">
        <f ca="1"/>
        <v/>
      </c>
      <c r="N425" s="61" t="str">
        <f ca="1"/>
        <v/>
      </c>
      <c r="O425" s="61" t="str">
        <f ca="1"/>
        <v/>
      </c>
      <c r="P425" s="61" t="str">
        <f ca="1"/>
        <v/>
      </c>
      <c r="Q425" s="61" t="str">
        <f ca="1"/>
        <v/>
      </c>
      <c r="R425" s="61" t="str">
        <f ca="1"/>
        <v/>
      </c>
      <c r="S425" s="61" t="str">
        <f ca="1"/>
        <v/>
      </c>
      <c r="T425" s="61" t="str">
        <f ca="1"/>
        <v/>
      </c>
      <c r="U425" s="61" t="str">
        <f ca="1"/>
        <v/>
      </c>
      <c r="V425" s="61"/>
      <c r="W425" s="132">
        <v>1</v>
      </c>
      <c r="X425" t="b">
        <f t="shared" si="6"/>
        <v>0</v>
      </c>
      <c r="Y425" t="b">
        <v>0</v>
      </c>
    </row>
    <row r="426" spans="1:25" x14ac:dyDescent="0.4">
      <c r="A426" s="2">
        <v>435</v>
      </c>
      <c r="B426" s="2">
        <v>412696998</v>
      </c>
      <c r="C426" s="3" t="s">
        <v>2194</v>
      </c>
      <c r="D426" s="2">
        <v>4</v>
      </c>
      <c r="E426" s="3" t="s">
        <v>1452</v>
      </c>
      <c r="F426" s="2">
        <v>27</v>
      </c>
      <c r="G426" s="3" t="s">
        <v>1453</v>
      </c>
      <c r="H426" s="3" t="s">
        <v>2195</v>
      </c>
      <c r="I426" s="115" t="s">
        <v>1109</v>
      </c>
      <c r="J426" s="115"/>
      <c r="K426" s="121" t="str">
        <f ca="1"/>
        <v/>
      </c>
      <c r="L426" s="97" t="str">
        <f ca="1"/>
        <v>3.4.9.nec</v>
      </c>
      <c r="M426" s="98" t="str">
        <f ca="1"/>
        <v>Other All Other ambulatory centres</v>
      </c>
      <c r="N426" s="61" t="str">
        <f ca="1"/>
        <v>1.3.1</v>
      </c>
      <c r="O426" s="61" t="str">
        <f ca="1"/>
        <v>General outpatient curative care</v>
      </c>
      <c r="P426" s="61" t="str">
        <f ca="1"/>
        <v>13</v>
      </c>
      <c r="Q426" s="61" t="str">
        <f ca="1"/>
        <v>General population</v>
      </c>
      <c r="R426" s="61" t="str">
        <f ca="1"/>
        <v>nec</v>
      </c>
      <c r="S426" s="61" t="str">
        <f ca="1"/>
        <v>Other and unspecified age (n.e.c.)</v>
      </c>
      <c r="T426" s="61" t="str">
        <f ca="1"/>
        <v>nec</v>
      </c>
      <c r="U426" s="61" t="str">
        <f ca="1"/>
        <v>Other and unspecified gender (n.e.c.)</v>
      </c>
      <c r="V426" s="61"/>
      <c r="W426" s="132">
        <v>1</v>
      </c>
      <c r="X426" t="b">
        <f t="shared" si="6"/>
        <v>1</v>
      </c>
      <c r="Y426" t="b">
        <v>0</v>
      </c>
    </row>
    <row r="427" spans="1:25" x14ac:dyDescent="0.4">
      <c r="A427" s="2">
        <v>436</v>
      </c>
      <c r="B427" s="2">
        <v>412700242</v>
      </c>
      <c r="C427" s="3" t="s">
        <v>2196</v>
      </c>
      <c r="D427" s="2">
        <v>4</v>
      </c>
      <c r="E427" s="3" t="s">
        <v>1452</v>
      </c>
      <c r="F427" s="2">
        <v>27</v>
      </c>
      <c r="G427" s="3" t="s">
        <v>1453</v>
      </c>
      <c r="H427" s="3" t="s">
        <v>2197</v>
      </c>
      <c r="I427" s="115" t="s">
        <v>1109</v>
      </c>
      <c r="J427" s="115"/>
      <c r="K427" s="121" t="str">
        <f ca="1"/>
        <v/>
      </c>
      <c r="L427" s="97" t="str">
        <f ca="1"/>
        <v>3.4.9.nec</v>
      </c>
      <c r="M427" s="98" t="str">
        <f ca="1"/>
        <v>Other All Other ambulatory centres</v>
      </c>
      <c r="N427" s="61" t="str">
        <f ca="1"/>
        <v>1.3.1</v>
      </c>
      <c r="O427" s="61" t="str">
        <f ca="1"/>
        <v>General outpatient curative care</v>
      </c>
      <c r="P427" s="61" t="str">
        <f ca="1"/>
        <v>13</v>
      </c>
      <c r="Q427" s="61" t="str">
        <f ca="1"/>
        <v>General population</v>
      </c>
      <c r="R427" s="61" t="str">
        <f ca="1"/>
        <v>nec</v>
      </c>
      <c r="S427" s="61" t="str">
        <f ca="1"/>
        <v>Other and unspecified age (n.e.c.)</v>
      </c>
      <c r="T427" s="61" t="str">
        <f ca="1"/>
        <v>nec</v>
      </c>
      <c r="U427" s="61" t="str">
        <f ca="1"/>
        <v>Other and unspecified gender (n.e.c.)</v>
      </c>
      <c r="V427" s="61"/>
      <c r="W427" s="132">
        <v>1</v>
      </c>
      <c r="X427" t="b">
        <f t="shared" si="6"/>
        <v>1</v>
      </c>
      <c r="Y427" t="b">
        <v>0</v>
      </c>
    </row>
    <row r="428" spans="1:25" x14ac:dyDescent="0.4">
      <c r="A428" s="2">
        <v>437</v>
      </c>
      <c r="B428" s="2">
        <v>412700965</v>
      </c>
      <c r="C428" s="3" t="s">
        <v>2198</v>
      </c>
      <c r="D428" s="2">
        <v>4</v>
      </c>
      <c r="E428" s="3" t="s">
        <v>1452</v>
      </c>
      <c r="F428" s="2">
        <v>27</v>
      </c>
      <c r="G428" s="3" t="s">
        <v>1453</v>
      </c>
      <c r="H428" s="3" t="s">
        <v>2199</v>
      </c>
      <c r="I428" s="115" t="s">
        <v>1109</v>
      </c>
      <c r="J428" s="115"/>
      <c r="K428" s="121" t="str">
        <f ca="1"/>
        <v/>
      </c>
      <c r="L428" s="97" t="str">
        <f ca="1"/>
        <v>3.4.9.nec</v>
      </c>
      <c r="M428" s="98" t="str">
        <f ca="1"/>
        <v>Other All Other ambulatory centres</v>
      </c>
      <c r="N428" s="61" t="str">
        <f ca="1"/>
        <v>1.3.1</v>
      </c>
      <c r="O428" s="61" t="str">
        <f ca="1"/>
        <v>General outpatient curative care</v>
      </c>
      <c r="P428" s="61" t="str">
        <f ca="1"/>
        <v>13</v>
      </c>
      <c r="Q428" s="61" t="str">
        <f ca="1"/>
        <v>General population</v>
      </c>
      <c r="R428" s="61" t="str">
        <f ca="1"/>
        <v>nec</v>
      </c>
      <c r="S428" s="61" t="str">
        <f ca="1"/>
        <v>Other and unspecified age (n.e.c.)</v>
      </c>
      <c r="T428" s="61" t="str">
        <f ca="1"/>
        <v>nec</v>
      </c>
      <c r="U428" s="61" t="str">
        <f ca="1"/>
        <v>Other and unspecified gender (n.e.c.)</v>
      </c>
      <c r="V428" s="61"/>
      <c r="W428" s="132">
        <v>1</v>
      </c>
      <c r="X428" t="b">
        <f t="shared" si="6"/>
        <v>1</v>
      </c>
      <c r="Y428" t="b">
        <v>0</v>
      </c>
    </row>
    <row r="429" spans="1:25" x14ac:dyDescent="0.4">
      <c r="A429" s="2">
        <v>438</v>
      </c>
      <c r="B429" s="2">
        <v>412704596</v>
      </c>
      <c r="C429" s="3" t="s">
        <v>890</v>
      </c>
      <c r="D429" s="2">
        <v>4</v>
      </c>
      <c r="E429" s="3" t="s">
        <v>1452</v>
      </c>
      <c r="F429" s="2">
        <v>27</v>
      </c>
      <c r="G429" s="3" t="s">
        <v>1453</v>
      </c>
      <c r="H429" s="3" t="s">
        <v>2200</v>
      </c>
      <c r="I429" s="115" t="s">
        <v>1109</v>
      </c>
      <c r="J429" s="115"/>
      <c r="K429" s="121" t="str">
        <f ca="1"/>
        <v/>
      </c>
      <c r="L429" s="97" t="str">
        <f ca="1"/>
        <v>3.4.9.nec</v>
      </c>
      <c r="M429" s="98" t="str">
        <f ca="1"/>
        <v>Other All Other ambulatory centres</v>
      </c>
      <c r="N429" s="61" t="str">
        <f ca="1"/>
        <v>1.3.1</v>
      </c>
      <c r="O429" s="61" t="str">
        <f ca="1"/>
        <v>General outpatient curative care</v>
      </c>
      <c r="P429" s="61" t="str">
        <f ca="1"/>
        <v>13</v>
      </c>
      <c r="Q429" s="61" t="str">
        <f ca="1"/>
        <v>General population</v>
      </c>
      <c r="R429" s="61" t="str">
        <f ca="1"/>
        <v>nec</v>
      </c>
      <c r="S429" s="61" t="str">
        <f ca="1"/>
        <v>Other and unspecified age (n.e.c.)</v>
      </c>
      <c r="T429" s="61" t="str">
        <f ca="1"/>
        <v>nec</v>
      </c>
      <c r="U429" s="61" t="str">
        <f ca="1"/>
        <v>Other and unspecified gender (n.e.c.)</v>
      </c>
      <c r="V429" s="61"/>
      <c r="W429" s="132">
        <v>1</v>
      </c>
      <c r="X429" t="b">
        <f t="shared" si="6"/>
        <v>1</v>
      </c>
      <c r="Y429" t="b">
        <v>0</v>
      </c>
    </row>
    <row r="430" spans="1:25" x14ac:dyDescent="0.4">
      <c r="A430" s="2">
        <v>439</v>
      </c>
      <c r="B430" s="2">
        <v>412714870</v>
      </c>
      <c r="C430" s="3" t="s">
        <v>894</v>
      </c>
      <c r="D430" s="2">
        <v>4</v>
      </c>
      <c r="E430" s="3" t="s">
        <v>1452</v>
      </c>
      <c r="F430" s="2">
        <v>27</v>
      </c>
      <c r="G430" s="3" t="s">
        <v>1453</v>
      </c>
      <c r="H430" s="3" t="s">
        <v>2202</v>
      </c>
      <c r="I430" s="115" t="s">
        <v>1054</v>
      </c>
      <c r="J430" s="115"/>
      <c r="K430" s="121" t="str">
        <f ca="1"/>
        <v/>
      </c>
      <c r="L430" s="97" t="str">
        <f ca="1"/>
        <v>1.1</v>
      </c>
      <c r="M430" s="98" t="str">
        <f ca="1"/>
        <v>General hospitals</v>
      </c>
      <c r="N430" s="61" t="str">
        <f ca="1"/>
        <v>1.3.1</v>
      </c>
      <c r="O430" s="61" t="str">
        <f ca="1"/>
        <v>General outpatient curative care</v>
      </c>
      <c r="P430" s="61" t="str">
        <f ca="1"/>
        <v>13</v>
      </c>
      <c r="Q430" s="61" t="str">
        <f ca="1"/>
        <v>General population</v>
      </c>
      <c r="R430" s="61" t="str">
        <f ca="1"/>
        <v>nec</v>
      </c>
      <c r="S430" s="61" t="str">
        <f ca="1"/>
        <v>Other and unspecified age (n.e.c.)</v>
      </c>
      <c r="T430" s="61" t="str">
        <f ca="1"/>
        <v>nec</v>
      </c>
      <c r="U430" s="61" t="str">
        <f ca="1"/>
        <v>Other and unspecified gender (n.e.c.)</v>
      </c>
      <c r="V430" s="61"/>
      <c r="W430" s="132">
        <v>1</v>
      </c>
      <c r="X430" t="b">
        <f t="shared" si="6"/>
        <v>1</v>
      </c>
      <c r="Y430" t="b">
        <v>0</v>
      </c>
    </row>
    <row r="431" spans="1:25" x14ac:dyDescent="0.4">
      <c r="A431" s="2">
        <v>440</v>
      </c>
      <c r="B431" s="2">
        <v>412719651</v>
      </c>
      <c r="C431" s="3" t="s">
        <v>898</v>
      </c>
      <c r="D431" s="2">
        <v>4</v>
      </c>
      <c r="E431" s="3" t="s">
        <v>1452</v>
      </c>
      <c r="F431" s="2">
        <v>27</v>
      </c>
      <c r="G431" s="3" t="s">
        <v>1453</v>
      </c>
      <c r="H431" s="3" t="s">
        <v>2204</v>
      </c>
      <c r="I431" s="115" t="s">
        <v>1054</v>
      </c>
      <c r="J431" s="115"/>
      <c r="K431" s="121" t="str">
        <f ca="1"/>
        <v/>
      </c>
      <c r="L431" s="97" t="str">
        <f ca="1"/>
        <v>1.1</v>
      </c>
      <c r="M431" s="98" t="str">
        <f ca="1"/>
        <v>General hospitals</v>
      </c>
      <c r="N431" s="61" t="str">
        <f ca="1"/>
        <v>1.3.1</v>
      </c>
      <c r="O431" s="61" t="str">
        <f ca="1"/>
        <v>General outpatient curative care</v>
      </c>
      <c r="P431" s="61" t="str">
        <f ca="1"/>
        <v>13</v>
      </c>
      <c r="Q431" s="61" t="str">
        <f ca="1"/>
        <v>General population</v>
      </c>
      <c r="R431" s="61" t="str">
        <f ca="1"/>
        <v>nec</v>
      </c>
      <c r="S431" s="61" t="str">
        <f ca="1"/>
        <v>Other and unspecified age (n.e.c.)</v>
      </c>
      <c r="T431" s="61" t="str">
        <f ca="1"/>
        <v>nec</v>
      </c>
      <c r="U431" s="61" t="str">
        <f ca="1"/>
        <v>Other and unspecified gender (n.e.c.)</v>
      </c>
      <c r="V431" s="61"/>
      <c r="W431" s="132">
        <v>1</v>
      </c>
      <c r="X431" t="b">
        <f t="shared" si="6"/>
        <v>1</v>
      </c>
      <c r="Y431" t="b">
        <v>0</v>
      </c>
    </row>
    <row r="432" spans="1:25" x14ac:dyDescent="0.4">
      <c r="A432" s="2">
        <v>441</v>
      </c>
      <c r="B432" s="2">
        <v>415085286</v>
      </c>
      <c r="C432" s="3" t="s">
        <v>912</v>
      </c>
      <c r="D432" s="2">
        <v>8</v>
      </c>
      <c r="E432" s="3" t="s">
        <v>1258</v>
      </c>
      <c r="F432" s="2">
        <v>53</v>
      </c>
      <c r="G432" s="3" t="s">
        <v>1259</v>
      </c>
      <c r="H432" s="3" t="s">
        <v>2210</v>
      </c>
      <c r="I432" s="115" t="s">
        <v>1101</v>
      </c>
      <c r="J432" s="115"/>
      <c r="K432" s="121" t="str">
        <f ca="1"/>
        <v/>
      </c>
      <c r="L432" s="97" t="str">
        <f ca="1"/>
        <v>3.4.9.1</v>
      </c>
      <c r="M432" s="98" t="str">
        <f ca="1"/>
        <v>General ambulatories</v>
      </c>
      <c r="N432" s="61" t="str">
        <f ca="1"/>
        <v>1.3.1</v>
      </c>
      <c r="O432" s="61" t="str">
        <f ca="1"/>
        <v>General outpatient curative care</v>
      </c>
      <c r="P432" s="61" t="str">
        <f ca="1"/>
        <v>13</v>
      </c>
      <c r="Q432" s="61" t="str">
        <f ca="1"/>
        <v>General population</v>
      </c>
      <c r="R432" s="61" t="str">
        <f ca="1"/>
        <v>nec</v>
      </c>
      <c r="S432" s="61" t="str">
        <f ca="1"/>
        <v>Other and unspecified age (n.e.c.)</v>
      </c>
      <c r="T432" s="61" t="str">
        <f ca="1"/>
        <v>nec</v>
      </c>
      <c r="U432" s="61" t="str">
        <f ca="1"/>
        <v>Other and unspecified gender (n.e.c.)</v>
      </c>
      <c r="V432" s="61"/>
      <c r="W432" s="132">
        <v>1</v>
      </c>
      <c r="X432" t="b">
        <f t="shared" si="6"/>
        <v>1</v>
      </c>
      <c r="Y432" t="b">
        <v>0</v>
      </c>
    </row>
    <row r="433" spans="1:25" x14ac:dyDescent="0.4">
      <c r="A433" s="2">
        <v>442</v>
      </c>
      <c r="B433" s="2">
        <v>415097503</v>
      </c>
      <c r="C433" s="3" t="s">
        <v>914</v>
      </c>
      <c r="D433" s="2">
        <v>8</v>
      </c>
      <c r="E433" s="3" t="s">
        <v>1258</v>
      </c>
      <c r="F433" s="2">
        <v>53</v>
      </c>
      <c r="G433" s="3" t="s">
        <v>1259</v>
      </c>
      <c r="H433" s="3" t="s">
        <v>2211</v>
      </c>
      <c r="I433" s="115" t="s">
        <v>1109</v>
      </c>
      <c r="J433" s="115"/>
      <c r="K433" s="121" t="str">
        <f ca="1"/>
        <v/>
      </c>
      <c r="L433" s="97" t="str">
        <f ca="1"/>
        <v>3.4.9.nec</v>
      </c>
      <c r="M433" s="98" t="str">
        <f ca="1"/>
        <v>Other All Other ambulatory centres</v>
      </c>
      <c r="N433" s="61" t="str">
        <f ca="1"/>
        <v>1.3.1</v>
      </c>
      <c r="O433" s="61" t="str">
        <f ca="1"/>
        <v>General outpatient curative care</v>
      </c>
      <c r="P433" s="61" t="str">
        <f ca="1"/>
        <v>13</v>
      </c>
      <c r="Q433" s="61" t="str">
        <f ca="1"/>
        <v>General population</v>
      </c>
      <c r="R433" s="61" t="str">
        <f ca="1"/>
        <v>nec</v>
      </c>
      <c r="S433" s="61" t="str">
        <f ca="1"/>
        <v>Other and unspecified age (n.e.c.)</v>
      </c>
      <c r="T433" s="61" t="str">
        <f ca="1"/>
        <v>nec</v>
      </c>
      <c r="U433" s="61" t="str">
        <f ca="1"/>
        <v>Other and unspecified gender (n.e.c.)</v>
      </c>
      <c r="V433" s="61"/>
      <c r="W433" s="132">
        <v>1</v>
      </c>
      <c r="X433" t="b">
        <f t="shared" si="6"/>
        <v>1</v>
      </c>
      <c r="Y433" t="b">
        <v>0</v>
      </c>
    </row>
    <row r="434" spans="1:25" x14ac:dyDescent="0.4">
      <c r="A434" s="2">
        <v>443</v>
      </c>
      <c r="B434" s="2">
        <v>416289947</v>
      </c>
      <c r="C434" s="3" t="s">
        <v>918</v>
      </c>
      <c r="D434" s="2">
        <v>10</v>
      </c>
      <c r="E434" s="3" t="s">
        <v>1196</v>
      </c>
      <c r="F434" s="2">
        <v>68</v>
      </c>
      <c r="G434" s="3" t="s">
        <v>1477</v>
      </c>
      <c r="H434" s="3" t="s">
        <v>2214</v>
      </c>
      <c r="I434" s="115" t="s">
        <v>1054</v>
      </c>
      <c r="J434" s="115"/>
      <c r="K434" s="121" t="str">
        <f ca="1"/>
        <v/>
      </c>
      <c r="L434" s="97" t="str">
        <f ca="1"/>
        <v>1.1</v>
      </c>
      <c r="M434" s="98" t="str">
        <f ca="1"/>
        <v>General hospitals</v>
      </c>
      <c r="N434" s="61" t="str">
        <f ca="1"/>
        <v>1.3.1</v>
      </c>
      <c r="O434" s="61" t="str">
        <f ca="1"/>
        <v>General outpatient curative care</v>
      </c>
      <c r="P434" s="61" t="str">
        <f ca="1"/>
        <v>13</v>
      </c>
      <c r="Q434" s="61" t="str">
        <f ca="1"/>
        <v>General population</v>
      </c>
      <c r="R434" s="61" t="str">
        <f ca="1"/>
        <v>nec</v>
      </c>
      <c r="S434" s="61" t="str">
        <f ca="1"/>
        <v>Other and unspecified age (n.e.c.)</v>
      </c>
      <c r="T434" s="61" t="str">
        <f ca="1"/>
        <v>nec</v>
      </c>
      <c r="U434" s="61" t="str">
        <f ca="1"/>
        <v>Other and unspecified gender (n.e.c.)</v>
      </c>
      <c r="V434" s="61"/>
      <c r="W434" s="132">
        <v>1</v>
      </c>
      <c r="X434" t="b">
        <f t="shared" si="6"/>
        <v>1</v>
      </c>
      <c r="Y434" t="b">
        <v>0</v>
      </c>
    </row>
    <row r="435" spans="1:25" x14ac:dyDescent="0.4">
      <c r="A435" s="2">
        <v>444</v>
      </c>
      <c r="B435" s="2">
        <v>416294566</v>
      </c>
      <c r="C435" s="3" t="s">
        <v>920</v>
      </c>
      <c r="D435" s="2">
        <v>10</v>
      </c>
      <c r="E435" s="3" t="s">
        <v>1196</v>
      </c>
      <c r="F435" s="2">
        <v>68</v>
      </c>
      <c r="G435" s="3" t="s">
        <v>1477</v>
      </c>
      <c r="H435" s="3" t="s">
        <v>2215</v>
      </c>
      <c r="I435" s="115" t="s">
        <v>1101</v>
      </c>
      <c r="J435" s="115"/>
      <c r="K435" s="121" t="str">
        <f ca="1"/>
        <v/>
      </c>
      <c r="L435" s="97" t="str">
        <f ca="1"/>
        <v>3.4.9.1</v>
      </c>
      <c r="M435" s="98" t="str">
        <f ca="1"/>
        <v>General ambulatories</v>
      </c>
      <c r="N435" s="61" t="str">
        <f ca="1"/>
        <v>1.3.1</v>
      </c>
      <c r="O435" s="61" t="str">
        <f ca="1"/>
        <v>General outpatient curative care</v>
      </c>
      <c r="P435" s="61" t="str">
        <f ca="1"/>
        <v>13</v>
      </c>
      <c r="Q435" s="61" t="str">
        <f ca="1"/>
        <v>General population</v>
      </c>
      <c r="R435" s="61" t="str">
        <f ca="1"/>
        <v>nec</v>
      </c>
      <c r="S435" s="61" t="str">
        <f ca="1"/>
        <v>Other and unspecified age (n.e.c.)</v>
      </c>
      <c r="T435" s="61" t="str">
        <f ca="1"/>
        <v>nec</v>
      </c>
      <c r="U435" s="61" t="str">
        <f ca="1"/>
        <v>Other and unspecified gender (n.e.c.)</v>
      </c>
      <c r="V435" s="61"/>
      <c r="W435" s="132">
        <v>2</v>
      </c>
      <c r="X435" t="b">
        <f t="shared" si="6"/>
        <v>1</v>
      </c>
      <c r="Y435" t="b">
        <v>0</v>
      </c>
    </row>
    <row r="436" spans="1:25" x14ac:dyDescent="0.4">
      <c r="A436" s="2">
        <v>445</v>
      </c>
      <c r="B436" s="2">
        <v>416294566</v>
      </c>
      <c r="C436" s="3" t="s">
        <v>921</v>
      </c>
      <c r="D436" s="2">
        <v>10</v>
      </c>
      <c r="E436" s="3" t="s">
        <v>1196</v>
      </c>
      <c r="F436" s="2">
        <v>68</v>
      </c>
      <c r="G436" s="3" t="s">
        <v>1477</v>
      </c>
      <c r="H436" s="3" t="s">
        <v>2216</v>
      </c>
      <c r="I436" s="115" t="s">
        <v>1101</v>
      </c>
      <c r="J436" s="115"/>
      <c r="K436" s="121" t="str">
        <f ca="1"/>
        <v/>
      </c>
      <c r="L436" s="97" t="str">
        <f ca="1"/>
        <v>3.4.9.1</v>
      </c>
      <c r="M436" s="98" t="str">
        <f ca="1"/>
        <v>General ambulatories</v>
      </c>
      <c r="N436" s="61" t="str">
        <f ca="1"/>
        <v>1.3.1</v>
      </c>
      <c r="O436" s="61" t="str">
        <f ca="1"/>
        <v>General outpatient curative care</v>
      </c>
      <c r="P436" s="61" t="str">
        <f ca="1"/>
        <v>13</v>
      </c>
      <c r="Q436" s="61" t="str">
        <f ca="1"/>
        <v>General population</v>
      </c>
      <c r="R436" s="61" t="str">
        <f ca="1"/>
        <v>nec</v>
      </c>
      <c r="S436" s="61" t="str">
        <f ca="1"/>
        <v>Other and unspecified age (n.e.c.)</v>
      </c>
      <c r="T436" s="61" t="str">
        <f ca="1"/>
        <v>nec</v>
      </c>
      <c r="U436" s="61" t="str">
        <f ca="1"/>
        <v>Other and unspecified gender (n.e.c.)</v>
      </c>
      <c r="V436" s="61"/>
      <c r="W436" s="132">
        <v>2</v>
      </c>
      <c r="X436" t="b">
        <f t="shared" si="6"/>
        <v>1</v>
      </c>
      <c r="Y436" t="b">
        <v>0</v>
      </c>
    </row>
    <row r="437" spans="1:25" x14ac:dyDescent="0.4">
      <c r="A437" s="2">
        <v>446</v>
      </c>
      <c r="B437" s="2">
        <v>416311556</v>
      </c>
      <c r="C437" s="3" t="s">
        <v>923</v>
      </c>
      <c r="D437" s="2">
        <v>10</v>
      </c>
      <c r="E437" s="3" t="s">
        <v>1196</v>
      </c>
      <c r="F437" s="2">
        <v>64</v>
      </c>
      <c r="G437" s="3" t="s">
        <v>1603</v>
      </c>
      <c r="H437" s="3" t="s">
        <v>2217</v>
      </c>
      <c r="I437" s="115" t="s">
        <v>1101</v>
      </c>
      <c r="J437" s="115"/>
      <c r="K437" s="121" t="str">
        <f ca="1"/>
        <v/>
      </c>
      <c r="L437" s="97" t="str">
        <f ca="1"/>
        <v>3.4.9.1</v>
      </c>
      <c r="M437" s="98" t="str">
        <f ca="1"/>
        <v>General ambulatories</v>
      </c>
      <c r="N437" s="61" t="str">
        <f ca="1"/>
        <v>1.3.1</v>
      </c>
      <c r="O437" s="61" t="str">
        <f ca="1"/>
        <v>General outpatient curative care</v>
      </c>
      <c r="P437" s="61" t="str">
        <f ca="1"/>
        <v>13</v>
      </c>
      <c r="Q437" s="61" t="str">
        <f ca="1"/>
        <v>General population</v>
      </c>
      <c r="R437" s="61" t="str">
        <f ca="1"/>
        <v>nec</v>
      </c>
      <c r="S437" s="61" t="str">
        <f ca="1"/>
        <v>Other and unspecified age (n.e.c.)</v>
      </c>
      <c r="T437" s="61" t="str">
        <f ca="1"/>
        <v>nec</v>
      </c>
      <c r="U437" s="61" t="str">
        <f ca="1"/>
        <v>Other and unspecified gender (n.e.c.)</v>
      </c>
      <c r="V437" s="61"/>
      <c r="W437" s="132">
        <v>1</v>
      </c>
      <c r="X437" t="b">
        <f t="shared" si="6"/>
        <v>1</v>
      </c>
      <c r="Y437" t="b">
        <v>0</v>
      </c>
    </row>
    <row r="438" spans="1:25" x14ac:dyDescent="0.4">
      <c r="A438" s="2">
        <v>447</v>
      </c>
      <c r="B438" s="2">
        <v>416328922</v>
      </c>
      <c r="C438" s="3" t="s">
        <v>925</v>
      </c>
      <c r="D438" s="2">
        <v>10</v>
      </c>
      <c r="E438" s="3" t="s">
        <v>1196</v>
      </c>
      <c r="F438" s="2">
        <v>68</v>
      </c>
      <c r="G438" s="3" t="s">
        <v>1477</v>
      </c>
      <c r="H438" s="3" t="s">
        <v>2218</v>
      </c>
      <c r="I438" s="115" t="s">
        <v>1101</v>
      </c>
      <c r="J438" s="115"/>
      <c r="K438" s="121" t="str">
        <f ca="1"/>
        <v/>
      </c>
      <c r="L438" s="97" t="str">
        <f ca="1"/>
        <v>3.4.9.1</v>
      </c>
      <c r="M438" s="98" t="str">
        <f ca="1"/>
        <v>General ambulatories</v>
      </c>
      <c r="N438" s="61" t="str">
        <f ca="1"/>
        <v>1.3.1</v>
      </c>
      <c r="O438" s="61" t="str">
        <f ca="1"/>
        <v>General outpatient curative care</v>
      </c>
      <c r="P438" s="61" t="str">
        <f ca="1"/>
        <v>13</v>
      </c>
      <c r="Q438" s="61" t="str">
        <f ca="1"/>
        <v>General population</v>
      </c>
      <c r="R438" s="61" t="str">
        <f ca="1"/>
        <v>nec</v>
      </c>
      <c r="S438" s="61" t="str">
        <f ca="1"/>
        <v>Other and unspecified age (n.e.c.)</v>
      </c>
      <c r="T438" s="61" t="str">
        <f ca="1"/>
        <v>nec</v>
      </c>
      <c r="U438" s="61" t="str">
        <f ca="1"/>
        <v>Other and unspecified gender (n.e.c.)</v>
      </c>
      <c r="V438" s="61"/>
      <c r="W438" s="132">
        <v>1</v>
      </c>
      <c r="X438" t="b">
        <f t="shared" si="6"/>
        <v>1</v>
      </c>
      <c r="Y438" t="b">
        <v>0</v>
      </c>
    </row>
    <row r="439" spans="1:25" x14ac:dyDescent="0.4">
      <c r="A439" s="2">
        <v>448</v>
      </c>
      <c r="B439" s="2">
        <v>417875375</v>
      </c>
      <c r="C439" s="3" t="s">
        <v>929</v>
      </c>
      <c r="D439" s="2">
        <v>11</v>
      </c>
      <c r="E439" s="3" t="s">
        <v>1372</v>
      </c>
      <c r="F439" s="2">
        <v>70</v>
      </c>
      <c r="G439" s="3" t="s">
        <v>1459</v>
      </c>
      <c r="H439" s="3" t="s">
        <v>2220</v>
      </c>
      <c r="I439" s="115" t="s">
        <v>1101</v>
      </c>
      <c r="J439" s="115"/>
      <c r="K439" s="121" t="str">
        <f ca="1"/>
        <v/>
      </c>
      <c r="L439" s="97" t="str">
        <f ca="1"/>
        <v>3.4.9.1</v>
      </c>
      <c r="M439" s="98" t="str">
        <f ca="1"/>
        <v>General ambulatories</v>
      </c>
      <c r="N439" s="61" t="str">
        <f ca="1"/>
        <v>1.3.1</v>
      </c>
      <c r="O439" s="61" t="str">
        <f ca="1"/>
        <v>General outpatient curative care</v>
      </c>
      <c r="P439" s="61" t="str">
        <f ca="1"/>
        <v>13</v>
      </c>
      <c r="Q439" s="61" t="str">
        <f ca="1"/>
        <v>General population</v>
      </c>
      <c r="R439" s="61" t="str">
        <f ca="1"/>
        <v>nec</v>
      </c>
      <c r="S439" s="61" t="str">
        <f ca="1"/>
        <v>Other and unspecified age (n.e.c.)</v>
      </c>
      <c r="T439" s="61" t="str">
        <f ca="1"/>
        <v>nec</v>
      </c>
      <c r="U439" s="61" t="str">
        <f ca="1"/>
        <v>Other and unspecified gender (n.e.c.)</v>
      </c>
      <c r="V439" s="61"/>
      <c r="W439" s="132">
        <v>1</v>
      </c>
      <c r="X439" t="b">
        <f t="shared" si="6"/>
        <v>1</v>
      </c>
      <c r="Y439" t="b">
        <v>0</v>
      </c>
    </row>
    <row r="440" spans="1:25" x14ac:dyDescent="0.4">
      <c r="A440" s="2">
        <v>451</v>
      </c>
      <c r="B440" s="2">
        <v>417876711</v>
      </c>
      <c r="C440" s="3" t="s">
        <v>931</v>
      </c>
      <c r="D440" s="2">
        <v>11</v>
      </c>
      <c r="E440" s="3" t="s">
        <v>1372</v>
      </c>
      <c r="F440" s="2">
        <v>73</v>
      </c>
      <c r="G440" s="3" t="s">
        <v>1718</v>
      </c>
      <c r="H440" s="3" t="s">
        <v>2223</v>
      </c>
      <c r="I440" s="115" t="s">
        <v>1054</v>
      </c>
      <c r="J440" s="115"/>
      <c r="K440" s="121" t="str">
        <f ca="1"/>
        <v/>
      </c>
      <c r="L440" s="97" t="str">
        <f ca="1"/>
        <v>1.1</v>
      </c>
      <c r="M440" s="98" t="str">
        <f ca="1"/>
        <v>General hospitals</v>
      </c>
      <c r="N440" s="61" t="str">
        <f ca="1"/>
        <v>1.3.1</v>
      </c>
      <c r="O440" s="61" t="str">
        <f ca="1"/>
        <v>General outpatient curative care</v>
      </c>
      <c r="P440" s="61" t="str">
        <f ca="1"/>
        <v>13</v>
      </c>
      <c r="Q440" s="61" t="str">
        <f ca="1"/>
        <v>General population</v>
      </c>
      <c r="R440" s="61" t="str">
        <f ca="1"/>
        <v>nec</v>
      </c>
      <c r="S440" s="61" t="str">
        <f ca="1"/>
        <v>Other and unspecified age (n.e.c.)</v>
      </c>
      <c r="T440" s="61" t="str">
        <f ca="1"/>
        <v>nec</v>
      </c>
      <c r="U440" s="61" t="str">
        <f ca="1"/>
        <v>Other and unspecified gender (n.e.c.)</v>
      </c>
      <c r="V440" s="61"/>
      <c r="W440" s="132">
        <v>3</v>
      </c>
      <c r="X440" t="b">
        <f t="shared" si="6"/>
        <v>1</v>
      </c>
      <c r="Y440" t="b">
        <v>0</v>
      </c>
    </row>
    <row r="441" spans="1:25" x14ac:dyDescent="0.4">
      <c r="A441" s="2">
        <v>450</v>
      </c>
      <c r="B441" s="2">
        <v>417876711</v>
      </c>
      <c r="C441" s="3" t="s">
        <v>931</v>
      </c>
      <c r="D441" s="2">
        <v>11</v>
      </c>
      <c r="E441" s="3" t="s">
        <v>1372</v>
      </c>
      <c r="F441" s="2">
        <v>70</v>
      </c>
      <c r="G441" s="3" t="s">
        <v>1459</v>
      </c>
      <c r="H441" s="3" t="s">
        <v>2221</v>
      </c>
      <c r="I441" s="115" t="s">
        <v>1054</v>
      </c>
      <c r="J441" s="115"/>
      <c r="K441" s="121" t="str">
        <f ca="1"/>
        <v/>
      </c>
      <c r="L441" s="97" t="str">
        <f ca="1"/>
        <v>1.1</v>
      </c>
      <c r="M441" s="98" t="str">
        <f ca="1"/>
        <v>General hospitals</v>
      </c>
      <c r="N441" s="61" t="str">
        <f ca="1"/>
        <v>1.3.1</v>
      </c>
      <c r="O441" s="61" t="str">
        <f ca="1"/>
        <v>General outpatient curative care</v>
      </c>
      <c r="P441" s="61" t="str">
        <f ca="1"/>
        <v>13</v>
      </c>
      <c r="Q441" s="61" t="str">
        <f ca="1"/>
        <v>General population</v>
      </c>
      <c r="R441" s="61" t="str">
        <f ca="1"/>
        <v>nec</v>
      </c>
      <c r="S441" s="61" t="str">
        <f ca="1"/>
        <v>Other and unspecified age (n.e.c.)</v>
      </c>
      <c r="T441" s="61" t="str">
        <f ca="1"/>
        <v>nec</v>
      </c>
      <c r="U441" s="61" t="str">
        <f ca="1"/>
        <v>Other and unspecified gender (n.e.c.)</v>
      </c>
      <c r="V441" s="61"/>
      <c r="W441" s="132">
        <v>3</v>
      </c>
      <c r="X441" t="b">
        <f t="shared" si="6"/>
        <v>1</v>
      </c>
      <c r="Y441" t="b">
        <v>0</v>
      </c>
    </row>
    <row r="442" spans="1:25" x14ac:dyDescent="0.4">
      <c r="A442" s="2">
        <v>449</v>
      </c>
      <c r="B442" s="2">
        <v>417876711</v>
      </c>
      <c r="C442" s="3" t="s">
        <v>931</v>
      </c>
      <c r="D442" s="2">
        <v>11</v>
      </c>
      <c r="E442" s="3" t="s">
        <v>1372</v>
      </c>
      <c r="F442" s="2">
        <v>72</v>
      </c>
      <c r="G442" s="3" t="s">
        <v>1703</v>
      </c>
      <c r="H442" s="3" t="s">
        <v>2222</v>
      </c>
      <c r="I442" s="115" t="s">
        <v>1054</v>
      </c>
      <c r="J442" s="115"/>
      <c r="K442" s="121" t="str">
        <f ca="1"/>
        <v/>
      </c>
      <c r="L442" s="97" t="str">
        <f ca="1"/>
        <v>1.1</v>
      </c>
      <c r="M442" s="98" t="str">
        <f ca="1"/>
        <v>General hospitals</v>
      </c>
      <c r="N442" s="61" t="str">
        <f ca="1"/>
        <v>1.3.1</v>
      </c>
      <c r="O442" s="61" t="str">
        <f ca="1"/>
        <v>General outpatient curative care</v>
      </c>
      <c r="P442" s="61" t="str">
        <f ca="1"/>
        <v>13</v>
      </c>
      <c r="Q442" s="61" t="str">
        <f ca="1"/>
        <v>General population</v>
      </c>
      <c r="R442" s="61" t="str">
        <f ca="1"/>
        <v>nec</v>
      </c>
      <c r="S442" s="61" t="str">
        <f ca="1"/>
        <v>Other and unspecified age (n.e.c.)</v>
      </c>
      <c r="T442" s="61" t="str">
        <f ca="1"/>
        <v>nec</v>
      </c>
      <c r="U442" s="61" t="str">
        <f ca="1"/>
        <v>Other and unspecified gender (n.e.c.)</v>
      </c>
      <c r="V442" s="61"/>
      <c r="W442" s="132">
        <v>3</v>
      </c>
      <c r="X442" t="b">
        <f t="shared" si="6"/>
        <v>1</v>
      </c>
      <c r="Y442" t="b">
        <v>0</v>
      </c>
    </row>
    <row r="443" spans="1:25" x14ac:dyDescent="0.4">
      <c r="A443" s="2">
        <v>452</v>
      </c>
      <c r="B443" s="2">
        <v>417883945</v>
      </c>
      <c r="C443" s="3" t="s">
        <v>935</v>
      </c>
      <c r="D443" s="2">
        <v>11</v>
      </c>
      <c r="E443" s="3" t="s">
        <v>1372</v>
      </c>
      <c r="F443" s="2">
        <v>70</v>
      </c>
      <c r="G443" s="3" t="s">
        <v>1459</v>
      </c>
      <c r="H443" s="3" t="s">
        <v>2225</v>
      </c>
      <c r="I443" s="115" t="s">
        <v>1054</v>
      </c>
      <c r="J443" s="115"/>
      <c r="K443" s="121" t="str">
        <f ca="1"/>
        <v/>
      </c>
      <c r="L443" s="97" t="str">
        <f ca="1"/>
        <v>1.1</v>
      </c>
      <c r="M443" s="98" t="str">
        <f ca="1"/>
        <v>General hospitals</v>
      </c>
      <c r="N443" s="61" t="str">
        <f ca="1"/>
        <v>1.3.1</v>
      </c>
      <c r="O443" s="61" t="str">
        <f ca="1"/>
        <v>General outpatient curative care</v>
      </c>
      <c r="P443" s="61" t="str">
        <f ca="1"/>
        <v>13</v>
      </c>
      <c r="Q443" s="61" t="str">
        <f ca="1"/>
        <v>General population</v>
      </c>
      <c r="R443" s="61" t="str">
        <f ca="1"/>
        <v>nec</v>
      </c>
      <c r="S443" s="61" t="str">
        <f ca="1"/>
        <v>Other and unspecified age (n.e.c.)</v>
      </c>
      <c r="T443" s="61" t="str">
        <f ca="1"/>
        <v>nec</v>
      </c>
      <c r="U443" s="61" t="str">
        <f ca="1"/>
        <v>Other and unspecified gender (n.e.c.)</v>
      </c>
      <c r="V443" s="61"/>
      <c r="W443" s="132">
        <v>1</v>
      </c>
      <c r="X443" t="b">
        <f t="shared" si="6"/>
        <v>1</v>
      </c>
      <c r="Y443" t="b">
        <v>0</v>
      </c>
    </row>
    <row r="444" spans="1:25" x14ac:dyDescent="0.4">
      <c r="A444" s="2">
        <v>453</v>
      </c>
      <c r="B444" s="2">
        <v>419986938</v>
      </c>
      <c r="C444" s="3" t="s">
        <v>2226</v>
      </c>
      <c r="D444" s="2">
        <v>8</v>
      </c>
      <c r="E444" s="3" t="s">
        <v>1258</v>
      </c>
      <c r="F444" s="2">
        <v>49</v>
      </c>
      <c r="G444" s="3" t="s">
        <v>1338</v>
      </c>
      <c r="H444" s="3" t="s">
        <v>2227</v>
      </c>
      <c r="I444" s="115" t="s">
        <v>1050</v>
      </c>
      <c r="J444" s="115"/>
      <c r="K444" s="121" t="str">
        <f ca="1"/>
        <v/>
      </c>
      <c r="L444" s="97" t="str">
        <f ca="1"/>
        <v>1.3.nec</v>
      </c>
      <c r="M444" s="98" t="str">
        <f ca="1"/>
        <v>Other Specialised hospitals (Other than mental health hospitals)</v>
      </c>
      <c r="N444" s="61" t="str">
        <f ca="1"/>
        <v>1.3.1</v>
      </c>
      <c r="O444" s="61" t="str">
        <f ca="1"/>
        <v>General outpatient curative care</v>
      </c>
      <c r="P444" s="61" t="str">
        <f ca="1"/>
        <v>13</v>
      </c>
      <c r="Q444" s="61" t="str">
        <f ca="1"/>
        <v>General population</v>
      </c>
      <c r="R444" s="61" t="str">
        <f ca="1"/>
        <v>nec</v>
      </c>
      <c r="S444" s="61" t="str">
        <f ca="1"/>
        <v>Other and unspecified age (n.e.c.)</v>
      </c>
      <c r="T444" s="61" t="str">
        <f ca="1"/>
        <v>nec</v>
      </c>
      <c r="U444" s="61" t="str">
        <f ca="1"/>
        <v>Other and unspecified gender (n.e.c.)</v>
      </c>
      <c r="V444" s="61"/>
      <c r="W444" s="132">
        <v>1</v>
      </c>
      <c r="X444" t="b">
        <f t="shared" si="6"/>
        <v>1</v>
      </c>
      <c r="Y444" t="b">
        <v>0</v>
      </c>
    </row>
    <row r="445" spans="1:25" x14ac:dyDescent="0.4">
      <c r="A445" s="2">
        <v>454</v>
      </c>
      <c r="B445" s="2">
        <v>419989613</v>
      </c>
      <c r="C445" s="3" t="s">
        <v>937</v>
      </c>
      <c r="D445" s="2">
        <v>8</v>
      </c>
      <c r="E445" s="3" t="s">
        <v>1258</v>
      </c>
      <c r="F445" s="2">
        <v>49</v>
      </c>
      <c r="G445" s="3" t="s">
        <v>1338</v>
      </c>
      <c r="H445" s="3" t="s">
        <v>2228</v>
      </c>
      <c r="I445" s="115" t="s">
        <v>1109</v>
      </c>
      <c r="J445" s="115"/>
      <c r="K445" s="121" t="str">
        <f ca="1"/>
        <v/>
      </c>
      <c r="L445" s="97" t="str">
        <f ca="1"/>
        <v>3.4.9.nec</v>
      </c>
      <c r="M445" s="98" t="str">
        <f ca="1"/>
        <v>Other All Other ambulatory centres</v>
      </c>
      <c r="N445" s="61" t="str">
        <f ca="1"/>
        <v>1.3.1</v>
      </c>
      <c r="O445" s="61" t="str">
        <f ca="1"/>
        <v>General outpatient curative care</v>
      </c>
      <c r="P445" s="61" t="str">
        <f ca="1"/>
        <v>13</v>
      </c>
      <c r="Q445" s="61" t="str">
        <f ca="1"/>
        <v>General population</v>
      </c>
      <c r="R445" s="61" t="str">
        <f ca="1"/>
        <v>nec</v>
      </c>
      <c r="S445" s="61" t="str">
        <f ca="1"/>
        <v>Other and unspecified age (n.e.c.)</v>
      </c>
      <c r="T445" s="61" t="str">
        <f ca="1"/>
        <v>nec</v>
      </c>
      <c r="U445" s="61" t="str">
        <f ca="1"/>
        <v>Other and unspecified gender (n.e.c.)</v>
      </c>
      <c r="V445" s="61"/>
      <c r="W445" s="132">
        <v>1</v>
      </c>
      <c r="X445" t="b">
        <f t="shared" si="6"/>
        <v>1</v>
      </c>
      <c r="Y445" t="b">
        <v>0</v>
      </c>
    </row>
    <row r="446" spans="1:25" x14ac:dyDescent="0.4">
      <c r="A446" s="2">
        <v>455</v>
      </c>
      <c r="B446" s="2">
        <v>419994741</v>
      </c>
      <c r="C446" s="3" t="s">
        <v>939</v>
      </c>
      <c r="D446" s="2">
        <v>8</v>
      </c>
      <c r="E446" s="3" t="s">
        <v>1258</v>
      </c>
      <c r="F446" s="2">
        <v>49</v>
      </c>
      <c r="G446" s="3" t="s">
        <v>1338</v>
      </c>
      <c r="H446" s="3" t="s">
        <v>2229</v>
      </c>
      <c r="I446" s="115" t="s">
        <v>1054</v>
      </c>
      <c r="J446" s="115"/>
      <c r="K446" s="121" t="str">
        <f ca="1"/>
        <v/>
      </c>
      <c r="L446" s="97" t="str">
        <f ca="1"/>
        <v>1.1</v>
      </c>
      <c r="M446" s="98" t="str">
        <f ca="1"/>
        <v>General hospitals</v>
      </c>
      <c r="N446" s="61" t="str">
        <f ca="1"/>
        <v>1.3.1</v>
      </c>
      <c r="O446" s="61" t="str">
        <f ca="1"/>
        <v>General outpatient curative care</v>
      </c>
      <c r="P446" s="61" t="str">
        <f ca="1"/>
        <v>13</v>
      </c>
      <c r="Q446" s="61" t="str">
        <f ca="1"/>
        <v>General population</v>
      </c>
      <c r="R446" s="61" t="str">
        <f ca="1"/>
        <v>nec</v>
      </c>
      <c r="S446" s="61" t="str">
        <f ca="1"/>
        <v>Other and unspecified age (n.e.c.)</v>
      </c>
      <c r="T446" s="61" t="str">
        <f ca="1"/>
        <v>nec</v>
      </c>
      <c r="U446" s="61" t="str">
        <f ca="1"/>
        <v>Other and unspecified gender (n.e.c.)</v>
      </c>
      <c r="V446" s="61"/>
      <c r="W446" s="132">
        <v>1</v>
      </c>
      <c r="X446" t="b">
        <f t="shared" si="6"/>
        <v>1</v>
      </c>
      <c r="Y446" t="b">
        <v>0</v>
      </c>
    </row>
    <row r="447" spans="1:25" x14ac:dyDescent="0.4">
      <c r="A447" s="2">
        <v>456</v>
      </c>
      <c r="B447" s="2">
        <v>419997775</v>
      </c>
      <c r="C447" s="3" t="s">
        <v>2230</v>
      </c>
      <c r="D447" s="2">
        <v>8</v>
      </c>
      <c r="E447" s="3" t="s">
        <v>1258</v>
      </c>
      <c r="F447" s="2">
        <v>49</v>
      </c>
      <c r="G447" s="3" t="s">
        <v>1338</v>
      </c>
      <c r="H447" s="3" t="s">
        <v>2231</v>
      </c>
      <c r="I447" s="115" t="s">
        <v>1109</v>
      </c>
      <c r="J447" s="115"/>
      <c r="K447" s="121" t="str">
        <f ca="1"/>
        <v/>
      </c>
      <c r="L447" s="97" t="str">
        <f ca="1"/>
        <v>3.4.9.nec</v>
      </c>
      <c r="M447" s="98" t="str">
        <f ca="1"/>
        <v>Other All Other ambulatory centres</v>
      </c>
      <c r="N447" s="61" t="str">
        <f ca="1"/>
        <v>1.3.1</v>
      </c>
      <c r="O447" s="61" t="str">
        <f ca="1"/>
        <v>General outpatient curative care</v>
      </c>
      <c r="P447" s="61" t="str">
        <f ca="1"/>
        <v>13</v>
      </c>
      <c r="Q447" s="61" t="str">
        <f ca="1"/>
        <v>General population</v>
      </c>
      <c r="R447" s="61" t="str">
        <f ca="1"/>
        <v>nec</v>
      </c>
      <c r="S447" s="61" t="str">
        <f ca="1"/>
        <v>Other and unspecified age (n.e.c.)</v>
      </c>
      <c r="T447" s="61" t="str">
        <f ca="1"/>
        <v>nec</v>
      </c>
      <c r="U447" s="61" t="str">
        <f ca="1"/>
        <v>Other and unspecified gender (n.e.c.)</v>
      </c>
      <c r="V447" s="61"/>
      <c r="W447" s="132">
        <v>1</v>
      </c>
      <c r="X447" t="b">
        <f t="shared" si="6"/>
        <v>1</v>
      </c>
      <c r="Y447" t="b">
        <v>0</v>
      </c>
    </row>
    <row r="448" spans="1:25" x14ac:dyDescent="0.4">
      <c r="A448" s="2">
        <v>457</v>
      </c>
      <c r="B448" s="2">
        <v>422934908</v>
      </c>
      <c r="C448" s="3" t="s">
        <v>2232</v>
      </c>
      <c r="D448" s="2">
        <v>3</v>
      </c>
      <c r="E448" s="3" t="s">
        <v>1160</v>
      </c>
      <c r="F448" s="2">
        <v>11</v>
      </c>
      <c r="G448" s="3" t="s">
        <v>1183</v>
      </c>
      <c r="H448" s="3" t="s">
        <v>2233</v>
      </c>
      <c r="I448" s="115" t="s">
        <v>1106</v>
      </c>
      <c r="J448" s="115"/>
      <c r="K448" s="121" t="str">
        <f ca="1"/>
        <v/>
      </c>
      <c r="L448" s="97" t="str">
        <f ca="1"/>
        <v>3.4.2</v>
      </c>
      <c r="M448" s="98" t="str">
        <f ca="1"/>
        <v>Ambulatory mental health and substance abuse centres</v>
      </c>
      <c r="N448" s="61" t="str">
        <f ca="1"/>
        <v>1.3.1</v>
      </c>
      <c r="O448" s="61" t="str">
        <f ca="1"/>
        <v>General outpatient curative care</v>
      </c>
      <c r="P448" s="61" t="str">
        <f ca="1"/>
        <v>13</v>
      </c>
      <c r="Q448" s="61" t="str">
        <f ca="1"/>
        <v>General population</v>
      </c>
      <c r="R448" s="61" t="str">
        <f ca="1"/>
        <v>nec</v>
      </c>
      <c r="S448" s="61" t="str">
        <f ca="1"/>
        <v>Other and unspecified age (n.e.c.)</v>
      </c>
      <c r="T448" s="61" t="str">
        <f ca="1"/>
        <v>nec</v>
      </c>
      <c r="U448" s="61" t="str">
        <f ca="1"/>
        <v>Other and unspecified gender (n.e.c.)</v>
      </c>
      <c r="V448" s="61"/>
      <c r="W448" s="132">
        <v>1</v>
      </c>
      <c r="X448" t="b">
        <f t="shared" si="6"/>
        <v>1</v>
      </c>
      <c r="Y448" t="b">
        <v>0</v>
      </c>
    </row>
    <row r="449" spans="1:25" x14ac:dyDescent="0.4">
      <c r="A449" s="2">
        <v>458</v>
      </c>
      <c r="B449" s="2">
        <v>424067306</v>
      </c>
      <c r="C449" s="3" t="s">
        <v>941</v>
      </c>
      <c r="D449" s="2">
        <v>9</v>
      </c>
      <c r="E449" s="3" t="s">
        <v>1591</v>
      </c>
      <c r="F449" s="2">
        <v>60</v>
      </c>
      <c r="G449" s="3" t="s">
        <v>1592</v>
      </c>
      <c r="H449" s="3" t="s">
        <v>2234</v>
      </c>
      <c r="I449" s="115" t="s">
        <v>1054</v>
      </c>
      <c r="J449" s="115"/>
      <c r="K449" s="121" t="str">
        <f ca="1"/>
        <v/>
      </c>
      <c r="L449" s="97" t="str">
        <f ca="1"/>
        <v>1.1</v>
      </c>
      <c r="M449" s="98" t="str">
        <f ca="1"/>
        <v>General hospitals</v>
      </c>
      <c r="N449" s="61" t="str">
        <f ca="1"/>
        <v>1.3.1</v>
      </c>
      <c r="O449" s="61" t="str">
        <f ca="1"/>
        <v>General outpatient curative care</v>
      </c>
      <c r="P449" s="61" t="str">
        <f ca="1"/>
        <v>13</v>
      </c>
      <c r="Q449" s="61" t="str">
        <f ca="1"/>
        <v>General population</v>
      </c>
      <c r="R449" s="61" t="str">
        <f ca="1"/>
        <v>nec</v>
      </c>
      <c r="S449" s="61" t="str">
        <f ca="1"/>
        <v>Other and unspecified age (n.e.c.)</v>
      </c>
      <c r="T449" s="61" t="str">
        <f ca="1"/>
        <v>nec</v>
      </c>
      <c r="U449" s="61" t="str">
        <f ca="1"/>
        <v>Other and unspecified gender (n.e.c.)</v>
      </c>
      <c r="V449" s="61"/>
      <c r="W449" s="132">
        <v>1</v>
      </c>
      <c r="X449" t="b">
        <f t="shared" si="6"/>
        <v>1</v>
      </c>
      <c r="Y449" t="b">
        <v>0</v>
      </c>
    </row>
    <row r="450" spans="1:25" x14ac:dyDescent="0.4">
      <c r="A450" s="2">
        <v>459</v>
      </c>
      <c r="B450" s="2">
        <v>425052612</v>
      </c>
      <c r="C450" s="3" t="s">
        <v>2235</v>
      </c>
      <c r="D450" s="2">
        <v>4</v>
      </c>
      <c r="E450" s="3" t="s">
        <v>1452</v>
      </c>
      <c r="F450" s="2">
        <v>20</v>
      </c>
      <c r="G450" s="3" t="s">
        <v>2005</v>
      </c>
      <c r="H450" s="3" t="s">
        <v>2236</v>
      </c>
      <c r="I450" s="115" t="s">
        <v>1101</v>
      </c>
      <c r="J450" s="115"/>
      <c r="K450" s="121" t="str">
        <f ca="1"/>
        <v/>
      </c>
      <c r="L450" s="97" t="str">
        <f ca="1"/>
        <v>3.4.9.1</v>
      </c>
      <c r="M450" s="98" t="str">
        <f ca="1"/>
        <v>General ambulatories</v>
      </c>
      <c r="N450" s="61" t="str">
        <f ca="1"/>
        <v>1.3.1</v>
      </c>
      <c r="O450" s="61" t="str">
        <f ca="1"/>
        <v>General outpatient curative care</v>
      </c>
      <c r="P450" s="61" t="str">
        <f ca="1"/>
        <v>13</v>
      </c>
      <c r="Q450" s="61" t="str">
        <f ca="1"/>
        <v>General population</v>
      </c>
      <c r="R450" s="61" t="str">
        <f ca="1"/>
        <v>nec</v>
      </c>
      <c r="S450" s="61" t="str">
        <f ca="1"/>
        <v>Other and unspecified age (n.e.c.)</v>
      </c>
      <c r="T450" s="61" t="str">
        <f ca="1"/>
        <v>nec</v>
      </c>
      <c r="U450" s="61" t="str">
        <f ca="1"/>
        <v>Other and unspecified gender (n.e.c.)</v>
      </c>
      <c r="V450" s="61"/>
      <c r="W450" s="132">
        <v>1</v>
      </c>
      <c r="X450" t="b">
        <f t="shared" si="6"/>
        <v>1</v>
      </c>
      <c r="Y450" t="b">
        <v>0</v>
      </c>
    </row>
    <row r="451" spans="1:25" x14ac:dyDescent="0.4">
      <c r="A451" s="2">
        <v>460</v>
      </c>
      <c r="B451" s="2">
        <v>426519421</v>
      </c>
      <c r="C451" s="3" t="s">
        <v>2237</v>
      </c>
      <c r="D451" s="2">
        <v>10</v>
      </c>
      <c r="E451" s="3" t="s">
        <v>1196</v>
      </c>
      <c r="F451" s="2">
        <v>64</v>
      </c>
      <c r="G451" s="3" t="s">
        <v>1603</v>
      </c>
      <c r="H451" s="3" t="s">
        <v>2238</v>
      </c>
      <c r="I451" s="115" t="s">
        <v>1054</v>
      </c>
      <c r="J451" s="115"/>
      <c r="K451" s="121" t="str">
        <f ca="1"/>
        <v/>
      </c>
      <c r="L451" s="97" t="str">
        <f ca="1"/>
        <v>1.1</v>
      </c>
      <c r="M451" s="98" t="str">
        <f ca="1"/>
        <v>General hospitals</v>
      </c>
      <c r="N451" s="61" t="str">
        <f ca="1"/>
        <v>1.3.1</v>
      </c>
      <c r="O451" s="61" t="str">
        <f ca="1"/>
        <v>General outpatient curative care</v>
      </c>
      <c r="P451" s="61" t="str">
        <f ca="1"/>
        <v>13</v>
      </c>
      <c r="Q451" s="61" t="str">
        <f ca="1"/>
        <v>General population</v>
      </c>
      <c r="R451" s="61" t="str">
        <f ca="1"/>
        <v>nec</v>
      </c>
      <c r="S451" s="61" t="str">
        <f ca="1"/>
        <v>Other and unspecified age (n.e.c.)</v>
      </c>
      <c r="T451" s="61" t="str">
        <f ca="1"/>
        <v>nec</v>
      </c>
      <c r="U451" s="61" t="str">
        <f ca="1"/>
        <v>Other and unspecified gender (n.e.c.)</v>
      </c>
      <c r="V451" s="61"/>
      <c r="W451" s="132">
        <v>1</v>
      </c>
      <c r="X451" t="b">
        <f t="shared" ref="X451:X487" si="7">NOT(ISBLANK(I451))</f>
        <v>1</v>
      </c>
      <c r="Y451" t="b">
        <v>0</v>
      </c>
    </row>
    <row r="452" spans="1:25" x14ac:dyDescent="0.4">
      <c r="A452" s="2">
        <v>461</v>
      </c>
      <c r="B452" s="2">
        <v>429649026</v>
      </c>
      <c r="C452" s="3" t="s">
        <v>943</v>
      </c>
      <c r="D452" s="2">
        <v>4</v>
      </c>
      <c r="E452" s="3" t="s">
        <v>1452</v>
      </c>
      <c r="F452" s="2">
        <v>21</v>
      </c>
      <c r="G452" s="3" t="s">
        <v>2003</v>
      </c>
      <c r="H452" s="3" t="s">
        <v>2239</v>
      </c>
      <c r="I452" s="115" t="s">
        <v>1115</v>
      </c>
      <c r="J452" s="115"/>
      <c r="K452" s="121" t="str">
        <f ca="1"/>
        <v/>
      </c>
      <c r="L452" s="97" t="str">
        <f ca="1"/>
        <v>8.2</v>
      </c>
      <c r="M452" s="98" t="str">
        <f ca="1"/>
        <v>All Other industries as secondary providers of health care</v>
      </c>
      <c r="N452" s="61" t="str">
        <f ca="1"/>
        <v>1.3.1</v>
      </c>
      <c r="O452" s="61" t="str">
        <f ca="1"/>
        <v>General outpatient curative care</v>
      </c>
      <c r="P452" s="61" t="str">
        <f ca="1"/>
        <v>13</v>
      </c>
      <c r="Q452" s="61" t="str">
        <f ca="1"/>
        <v>General population</v>
      </c>
      <c r="R452" s="61" t="str">
        <f ca="1"/>
        <v>nec</v>
      </c>
      <c r="S452" s="61" t="str">
        <f ca="1"/>
        <v>Other and unspecified age (n.e.c.)</v>
      </c>
      <c r="T452" s="61" t="str">
        <f ca="1"/>
        <v>nec</v>
      </c>
      <c r="U452" s="61" t="str">
        <f ca="1"/>
        <v>Other and unspecified gender (n.e.c.)</v>
      </c>
      <c r="V452" s="61"/>
      <c r="W452" s="132">
        <v>1</v>
      </c>
      <c r="X452" t="b">
        <f t="shared" si="7"/>
        <v>1</v>
      </c>
      <c r="Y452" t="b">
        <v>0</v>
      </c>
    </row>
    <row r="453" spans="1:25" x14ac:dyDescent="0.4">
      <c r="A453" s="2">
        <v>462</v>
      </c>
      <c r="B453" s="2">
        <v>430024332</v>
      </c>
      <c r="C453" s="3" t="s">
        <v>945</v>
      </c>
      <c r="D453" s="2">
        <v>4</v>
      </c>
      <c r="E453" s="3" t="s">
        <v>1452</v>
      </c>
      <c r="F453" s="2">
        <v>22</v>
      </c>
      <c r="G453" s="3" t="s">
        <v>1615</v>
      </c>
      <c r="H453" s="3" t="s">
        <v>2240</v>
      </c>
      <c r="I453" s="115" t="s">
        <v>1054</v>
      </c>
      <c r="J453" s="115"/>
      <c r="K453" s="121" t="str">
        <f ca="1"/>
        <v/>
      </c>
      <c r="L453" s="97" t="str">
        <f ca="1"/>
        <v>1.1</v>
      </c>
      <c r="M453" s="98" t="str">
        <f ca="1"/>
        <v>General hospitals</v>
      </c>
      <c r="N453" s="61" t="str">
        <f ca="1"/>
        <v>1.3.1</v>
      </c>
      <c r="O453" s="61" t="str">
        <f ca="1"/>
        <v>General outpatient curative care</v>
      </c>
      <c r="P453" s="61" t="str">
        <f ca="1"/>
        <v>13</v>
      </c>
      <c r="Q453" s="61" t="str">
        <f ca="1"/>
        <v>General population</v>
      </c>
      <c r="R453" s="61" t="str">
        <f ca="1"/>
        <v>nec</v>
      </c>
      <c r="S453" s="61" t="str">
        <f ca="1"/>
        <v>Other and unspecified age (n.e.c.)</v>
      </c>
      <c r="T453" s="61" t="str">
        <f ca="1"/>
        <v>nec</v>
      </c>
      <c r="U453" s="61" t="str">
        <f ca="1"/>
        <v>Other and unspecified gender (n.e.c.)</v>
      </c>
      <c r="V453" s="61"/>
      <c r="W453" s="132">
        <v>1</v>
      </c>
      <c r="X453" t="b">
        <f t="shared" si="7"/>
        <v>1</v>
      </c>
      <c r="Y453" t="b">
        <v>0</v>
      </c>
    </row>
    <row r="454" spans="1:25" x14ac:dyDescent="0.4">
      <c r="A454" s="2">
        <v>463</v>
      </c>
      <c r="B454" s="2">
        <v>431167097</v>
      </c>
      <c r="C454" s="3" t="s">
        <v>2242</v>
      </c>
      <c r="D454" s="2">
        <v>5</v>
      </c>
      <c r="E454" s="3" t="s">
        <v>1367</v>
      </c>
      <c r="F454" s="2">
        <v>35</v>
      </c>
      <c r="G454" s="3" t="s">
        <v>1456</v>
      </c>
      <c r="H454" s="3" t="s">
        <v>2243</v>
      </c>
      <c r="I454" s="115" t="s">
        <v>1109</v>
      </c>
      <c r="J454" s="115"/>
      <c r="K454" s="121" t="str">
        <f ca="1"/>
        <v/>
      </c>
      <c r="L454" s="97" t="str">
        <f ca="1"/>
        <v>3.4.9.nec</v>
      </c>
      <c r="M454" s="98" t="str">
        <f ca="1"/>
        <v>Other All Other ambulatory centres</v>
      </c>
      <c r="N454" s="61" t="str">
        <f ca="1"/>
        <v>1.3.1</v>
      </c>
      <c r="O454" s="61" t="str">
        <f ca="1"/>
        <v>General outpatient curative care</v>
      </c>
      <c r="P454" s="61" t="str">
        <f ca="1"/>
        <v>13</v>
      </c>
      <c r="Q454" s="61" t="str">
        <f ca="1"/>
        <v>General population</v>
      </c>
      <c r="R454" s="61" t="str">
        <f ca="1"/>
        <v>nec</v>
      </c>
      <c r="S454" s="61" t="str">
        <f ca="1"/>
        <v>Other and unspecified age (n.e.c.)</v>
      </c>
      <c r="T454" s="61" t="str">
        <f ca="1"/>
        <v>nec</v>
      </c>
      <c r="U454" s="61" t="str">
        <f ca="1"/>
        <v>Other and unspecified gender (n.e.c.)</v>
      </c>
      <c r="V454" s="61"/>
      <c r="W454" s="132">
        <v>1</v>
      </c>
      <c r="X454" t="b">
        <f t="shared" si="7"/>
        <v>1</v>
      </c>
      <c r="Y454" t="b">
        <v>0</v>
      </c>
    </row>
    <row r="455" spans="1:25" x14ac:dyDescent="0.4">
      <c r="A455" s="2">
        <v>464</v>
      </c>
      <c r="B455" s="2">
        <v>431948066</v>
      </c>
      <c r="C455" s="3" t="s">
        <v>951</v>
      </c>
      <c r="D455" s="2">
        <v>4</v>
      </c>
      <c r="E455" s="3" t="s">
        <v>1452</v>
      </c>
      <c r="F455" s="2">
        <v>23</v>
      </c>
      <c r="G455" s="3" t="s">
        <v>1836</v>
      </c>
      <c r="H455" s="3" t="s">
        <v>2245</v>
      </c>
      <c r="I455" s="115" t="s">
        <v>1054</v>
      </c>
      <c r="J455" s="115"/>
      <c r="K455" s="121" t="str">
        <f ca="1"/>
        <v/>
      </c>
      <c r="L455" s="97" t="str">
        <f ca="1"/>
        <v>1.1</v>
      </c>
      <c r="M455" s="98" t="str">
        <f ca="1"/>
        <v>General hospitals</v>
      </c>
      <c r="N455" s="61" t="str">
        <f ca="1"/>
        <v>1.3.1</v>
      </c>
      <c r="O455" s="61" t="str">
        <f ca="1"/>
        <v>General outpatient curative care</v>
      </c>
      <c r="P455" s="61" t="str">
        <f ca="1"/>
        <v>13</v>
      </c>
      <c r="Q455" s="61" t="str">
        <f ca="1"/>
        <v>General population</v>
      </c>
      <c r="R455" s="61" t="str">
        <f ca="1"/>
        <v>nec</v>
      </c>
      <c r="S455" s="61" t="str">
        <f ca="1"/>
        <v>Other and unspecified age (n.e.c.)</v>
      </c>
      <c r="T455" s="61" t="str">
        <f ca="1"/>
        <v>nec</v>
      </c>
      <c r="U455" s="61" t="str">
        <f ca="1"/>
        <v>Other and unspecified gender (n.e.c.)</v>
      </c>
      <c r="V455" s="61"/>
      <c r="W455" s="132">
        <v>1</v>
      </c>
      <c r="X455" t="b">
        <f t="shared" si="7"/>
        <v>1</v>
      </c>
      <c r="Y455" t="b">
        <v>0</v>
      </c>
    </row>
    <row r="456" spans="1:25" x14ac:dyDescent="0.4">
      <c r="A456" s="2">
        <v>465</v>
      </c>
      <c r="B456" s="2">
        <v>432539782</v>
      </c>
      <c r="C456" s="3" t="s">
        <v>953</v>
      </c>
      <c r="D456" s="2">
        <v>11</v>
      </c>
      <c r="E456" s="3" t="s">
        <v>1372</v>
      </c>
      <c r="F456" s="2">
        <v>71</v>
      </c>
      <c r="G456" s="3" t="s">
        <v>1373</v>
      </c>
      <c r="H456" s="3" t="s">
        <v>2246</v>
      </c>
      <c r="I456" s="115" t="s">
        <v>1080</v>
      </c>
      <c r="J456" s="115"/>
      <c r="K456" s="121" t="str">
        <f ca="1"/>
        <v/>
      </c>
      <c r="L456" s="97" t="str">
        <f ca="1"/>
        <v>3.2</v>
      </c>
      <c r="M456" s="98" t="str">
        <f ca="1"/>
        <v>Dental practice</v>
      </c>
      <c r="N456" s="61" t="str">
        <f ca="1"/>
        <v>1.3.1</v>
      </c>
      <c r="O456" s="61" t="str">
        <f ca="1"/>
        <v>General outpatient curative care</v>
      </c>
      <c r="P456" s="61" t="str">
        <f ca="1"/>
        <v>13</v>
      </c>
      <c r="Q456" s="61" t="str">
        <f ca="1"/>
        <v>General population</v>
      </c>
      <c r="R456" s="61" t="str">
        <f ca="1"/>
        <v>nec</v>
      </c>
      <c r="S456" s="61" t="str">
        <f ca="1"/>
        <v>Other and unspecified age (n.e.c.)</v>
      </c>
      <c r="T456" s="61" t="str">
        <f ca="1"/>
        <v>nec</v>
      </c>
      <c r="U456" s="61" t="str">
        <f ca="1"/>
        <v>Other and unspecified gender (n.e.c.)</v>
      </c>
      <c r="V456" s="61"/>
      <c r="W456" s="132">
        <v>1</v>
      </c>
      <c r="X456" t="b">
        <f t="shared" si="7"/>
        <v>1</v>
      </c>
      <c r="Y456" t="b">
        <v>0</v>
      </c>
    </row>
    <row r="457" spans="1:25" x14ac:dyDescent="0.4">
      <c r="A457" s="2">
        <v>466</v>
      </c>
      <c r="B457" s="2">
        <v>434163433</v>
      </c>
      <c r="C457" s="3" t="s">
        <v>961</v>
      </c>
      <c r="D457" s="2">
        <v>10</v>
      </c>
      <c r="E457" s="3" t="s">
        <v>1196</v>
      </c>
      <c r="F457" s="2">
        <v>67</v>
      </c>
      <c r="G457" s="3" t="s">
        <v>1197</v>
      </c>
      <c r="H457" s="3" t="s">
        <v>2250</v>
      </c>
      <c r="I457" s="115" t="s">
        <v>1109</v>
      </c>
      <c r="J457" s="115"/>
      <c r="K457" s="121" t="str">
        <f ca="1"/>
        <v/>
      </c>
      <c r="L457" s="97" t="str">
        <f ca="1"/>
        <v>3.4.9.nec</v>
      </c>
      <c r="M457" s="98" t="str">
        <f ca="1"/>
        <v>Other All Other ambulatory centres</v>
      </c>
      <c r="N457" s="61" t="str">
        <f ca="1"/>
        <v>1.3.1</v>
      </c>
      <c r="O457" s="61" t="str">
        <f ca="1"/>
        <v>General outpatient curative care</v>
      </c>
      <c r="P457" s="61" t="str">
        <f ca="1"/>
        <v>13</v>
      </c>
      <c r="Q457" s="61" t="str">
        <f ca="1"/>
        <v>General population</v>
      </c>
      <c r="R457" s="61" t="str">
        <f ca="1"/>
        <v>nec</v>
      </c>
      <c r="S457" s="61" t="str">
        <f ca="1"/>
        <v>Other and unspecified age (n.e.c.)</v>
      </c>
      <c r="T457" s="61" t="str">
        <f ca="1"/>
        <v>nec</v>
      </c>
      <c r="U457" s="61" t="str">
        <f ca="1"/>
        <v>Other and unspecified gender (n.e.c.)</v>
      </c>
      <c r="V457" s="61"/>
      <c r="W457" s="132">
        <v>1</v>
      </c>
      <c r="X457" t="b">
        <f t="shared" si="7"/>
        <v>1</v>
      </c>
      <c r="Y457" t="b">
        <v>0</v>
      </c>
    </row>
    <row r="458" spans="1:25" x14ac:dyDescent="0.4">
      <c r="A458" s="2">
        <v>467</v>
      </c>
      <c r="B458" s="2">
        <v>435428299</v>
      </c>
      <c r="C458" s="3" t="s">
        <v>2251</v>
      </c>
      <c r="D458" s="2">
        <v>8</v>
      </c>
      <c r="E458" s="3" t="s">
        <v>1258</v>
      </c>
      <c r="F458" s="2">
        <v>50</v>
      </c>
      <c r="G458" s="3" t="s">
        <v>1644</v>
      </c>
      <c r="H458" s="3" t="s">
        <v>2252</v>
      </c>
      <c r="I458" s="115" t="s">
        <v>1089</v>
      </c>
      <c r="J458" s="115"/>
      <c r="K458" s="121" t="str">
        <f ca="1"/>
        <v/>
      </c>
      <c r="L458" s="97" t="str">
        <f ca="1"/>
        <v>3.4.9.1</v>
      </c>
      <c r="M458" s="98" t="str">
        <f ca="1"/>
        <v>General ambulatories</v>
      </c>
      <c r="N458" s="61" t="str">
        <f ca="1"/>
        <v>1.3.1</v>
      </c>
      <c r="O458" s="61" t="str">
        <f ca="1"/>
        <v>General outpatient curative care</v>
      </c>
      <c r="P458" s="61" t="str">
        <f ca="1"/>
        <v>13</v>
      </c>
      <c r="Q458" s="61" t="str">
        <f ca="1"/>
        <v>General population</v>
      </c>
      <c r="R458" s="61" t="str">
        <f ca="1"/>
        <v>nec</v>
      </c>
      <c r="S458" s="61" t="str">
        <f ca="1"/>
        <v>Other and unspecified age (n.e.c.)</v>
      </c>
      <c r="T458" s="61" t="str">
        <f ca="1"/>
        <v>nec</v>
      </c>
      <c r="U458" s="61" t="str">
        <f ca="1"/>
        <v>Other and unspecified gender (n.e.c.)</v>
      </c>
      <c r="V458" s="61"/>
      <c r="W458" s="132">
        <v>1</v>
      </c>
      <c r="X458" t="b">
        <f t="shared" si="7"/>
        <v>1</v>
      </c>
      <c r="Y458" t="b">
        <v>0</v>
      </c>
    </row>
    <row r="459" spans="1:25" x14ac:dyDescent="0.4">
      <c r="A459" s="2">
        <v>468</v>
      </c>
      <c r="B459" s="2">
        <v>435892483</v>
      </c>
      <c r="C459" s="3" t="s">
        <v>963</v>
      </c>
      <c r="D459" s="2">
        <v>8</v>
      </c>
      <c r="E459" s="3" t="s">
        <v>1258</v>
      </c>
      <c r="F459" s="2">
        <v>51</v>
      </c>
      <c r="G459" s="3" t="s">
        <v>1982</v>
      </c>
      <c r="H459" s="3" t="s">
        <v>2253</v>
      </c>
      <c r="I459" s="115" t="s">
        <v>1054</v>
      </c>
      <c r="J459" s="115"/>
      <c r="K459" s="121" t="str">
        <f ca="1"/>
        <v/>
      </c>
      <c r="L459" s="97" t="str">
        <f ca="1"/>
        <v>1.1</v>
      </c>
      <c r="M459" s="98" t="str">
        <f ca="1"/>
        <v>General hospitals</v>
      </c>
      <c r="N459" s="61" t="str">
        <f ca="1"/>
        <v>1.3.1</v>
      </c>
      <c r="O459" s="61" t="str">
        <f ca="1"/>
        <v>General outpatient curative care</v>
      </c>
      <c r="P459" s="61" t="str">
        <f ca="1"/>
        <v>13</v>
      </c>
      <c r="Q459" s="61" t="str">
        <f ca="1"/>
        <v>General population</v>
      </c>
      <c r="R459" s="61" t="str">
        <f ca="1"/>
        <v>nec</v>
      </c>
      <c r="S459" s="61" t="str">
        <f ca="1"/>
        <v>Other and unspecified age (n.e.c.)</v>
      </c>
      <c r="T459" s="61" t="str">
        <f ca="1"/>
        <v>nec</v>
      </c>
      <c r="U459" s="61" t="str">
        <f ca="1"/>
        <v>Other and unspecified gender (n.e.c.)</v>
      </c>
      <c r="V459" s="61"/>
      <c r="W459" s="132">
        <v>1</v>
      </c>
      <c r="X459" t="b">
        <f t="shared" si="7"/>
        <v>1</v>
      </c>
      <c r="Y459" t="b">
        <v>0</v>
      </c>
    </row>
    <row r="460" spans="1:25" x14ac:dyDescent="0.4">
      <c r="A460" s="2">
        <v>469</v>
      </c>
      <c r="B460" s="2">
        <v>439863480</v>
      </c>
      <c r="C460" s="3" t="s">
        <v>1609</v>
      </c>
      <c r="D460" s="2">
        <v>8</v>
      </c>
      <c r="E460" s="3" t="s">
        <v>1258</v>
      </c>
      <c r="F460" s="2">
        <v>52</v>
      </c>
      <c r="G460" s="3" t="s">
        <v>1274</v>
      </c>
      <c r="H460" s="3" t="s">
        <v>2264</v>
      </c>
      <c r="I460" s="115" t="s">
        <v>1089</v>
      </c>
      <c r="J460" s="115"/>
      <c r="K460" s="121" t="str">
        <f ca="1"/>
        <v/>
      </c>
      <c r="L460" s="97" t="str">
        <f ca="1"/>
        <v>3.4.9.1</v>
      </c>
      <c r="M460" s="98" t="str">
        <f ca="1"/>
        <v>General ambulatories</v>
      </c>
      <c r="N460" s="61" t="str">
        <f ca="1"/>
        <v>1.3.1</v>
      </c>
      <c r="O460" s="61" t="str">
        <f ca="1"/>
        <v>General outpatient curative care</v>
      </c>
      <c r="P460" s="61" t="str">
        <f ca="1"/>
        <v>13</v>
      </c>
      <c r="Q460" s="61" t="str">
        <f ca="1"/>
        <v>General population</v>
      </c>
      <c r="R460" s="61" t="str">
        <f ca="1"/>
        <v>nec</v>
      </c>
      <c r="S460" s="61" t="str">
        <f ca="1"/>
        <v>Other and unspecified age (n.e.c.)</v>
      </c>
      <c r="T460" s="61" t="str">
        <f ca="1"/>
        <v>nec</v>
      </c>
      <c r="U460" s="61" t="str">
        <f ca="1"/>
        <v>Other and unspecified gender (n.e.c.)</v>
      </c>
      <c r="V460" s="61"/>
      <c r="W460" s="132">
        <v>1</v>
      </c>
      <c r="X460" t="b">
        <f t="shared" si="7"/>
        <v>1</v>
      </c>
      <c r="Y460" t="b">
        <v>0</v>
      </c>
    </row>
    <row r="461" spans="1:25" x14ac:dyDescent="0.4">
      <c r="A461" s="2">
        <v>470</v>
      </c>
      <c r="B461" s="2">
        <v>439864185</v>
      </c>
      <c r="C461" s="3" t="s">
        <v>987</v>
      </c>
      <c r="D461" s="2">
        <v>8</v>
      </c>
      <c r="E461" s="3" t="s">
        <v>1258</v>
      </c>
      <c r="F461" s="2">
        <v>52</v>
      </c>
      <c r="G461" s="3" t="s">
        <v>1274</v>
      </c>
      <c r="H461" s="3" t="s">
        <v>2265</v>
      </c>
      <c r="I461" s="115" t="s">
        <v>1101</v>
      </c>
      <c r="J461" s="115"/>
      <c r="K461" s="121" t="str">
        <f ca="1"/>
        <v/>
      </c>
      <c r="L461" s="97" t="str">
        <f ca="1"/>
        <v>3.4.9.1</v>
      </c>
      <c r="M461" s="98" t="str">
        <f ca="1"/>
        <v>General ambulatories</v>
      </c>
      <c r="N461" s="61" t="str">
        <f ca="1"/>
        <v>1.3.1</v>
      </c>
      <c r="O461" s="61" t="str">
        <f ca="1"/>
        <v>General outpatient curative care</v>
      </c>
      <c r="P461" s="61" t="str">
        <f ca="1"/>
        <v>13</v>
      </c>
      <c r="Q461" s="61" t="str">
        <f ca="1"/>
        <v>General population</v>
      </c>
      <c r="R461" s="61" t="str">
        <f ca="1"/>
        <v>nec</v>
      </c>
      <c r="S461" s="61" t="str">
        <f ca="1"/>
        <v>Other and unspecified age (n.e.c.)</v>
      </c>
      <c r="T461" s="61" t="str">
        <f ca="1"/>
        <v>nec</v>
      </c>
      <c r="U461" s="61" t="str">
        <f ca="1"/>
        <v>Other and unspecified gender (n.e.c.)</v>
      </c>
      <c r="V461" s="61"/>
      <c r="W461" s="132">
        <v>1</v>
      </c>
      <c r="X461" t="b">
        <f t="shared" si="7"/>
        <v>1</v>
      </c>
      <c r="Y461" t="b">
        <v>0</v>
      </c>
    </row>
    <row r="462" spans="1:25" x14ac:dyDescent="0.4">
      <c r="A462" s="2">
        <v>471</v>
      </c>
      <c r="B462" s="2">
        <v>442728657</v>
      </c>
      <c r="C462" s="3" t="s">
        <v>991</v>
      </c>
      <c r="D462" s="2">
        <v>8</v>
      </c>
      <c r="E462" s="3" t="s">
        <v>1258</v>
      </c>
      <c r="F462" s="2">
        <v>55</v>
      </c>
      <c r="G462" s="3" t="s">
        <v>1711</v>
      </c>
      <c r="H462" s="3" t="s">
        <v>2267</v>
      </c>
      <c r="I462" s="115" t="s">
        <v>1101</v>
      </c>
      <c r="J462" s="115"/>
      <c r="K462" s="121" t="str">
        <f ca="1"/>
        <v/>
      </c>
      <c r="L462" s="97" t="str">
        <f ca="1"/>
        <v>3.4.9.1</v>
      </c>
      <c r="M462" s="98" t="str">
        <f ca="1"/>
        <v>General ambulatories</v>
      </c>
      <c r="N462" s="61" t="str">
        <f ca="1"/>
        <v>1.3.1</v>
      </c>
      <c r="O462" s="61" t="str">
        <f ca="1"/>
        <v>General outpatient curative care</v>
      </c>
      <c r="P462" s="61" t="str">
        <f ca="1"/>
        <v>13</v>
      </c>
      <c r="Q462" s="61" t="str">
        <f ca="1"/>
        <v>General population</v>
      </c>
      <c r="R462" s="61" t="str">
        <f ca="1"/>
        <v>nec</v>
      </c>
      <c r="S462" s="61" t="str">
        <f ca="1"/>
        <v>Other and unspecified age (n.e.c.)</v>
      </c>
      <c r="T462" s="61" t="str">
        <f ca="1"/>
        <v>nec</v>
      </c>
      <c r="U462" s="61" t="str">
        <f ca="1"/>
        <v>Other and unspecified gender (n.e.c.)</v>
      </c>
      <c r="V462" s="61"/>
      <c r="W462" s="132">
        <v>1</v>
      </c>
      <c r="X462" t="b">
        <f t="shared" si="7"/>
        <v>1</v>
      </c>
      <c r="Y462" t="b">
        <v>0</v>
      </c>
    </row>
    <row r="463" spans="1:25" x14ac:dyDescent="0.4">
      <c r="A463" s="2">
        <v>472</v>
      </c>
      <c r="B463" s="2">
        <v>443855375</v>
      </c>
      <c r="C463" s="3" t="s">
        <v>995</v>
      </c>
      <c r="D463" s="2">
        <v>11</v>
      </c>
      <c r="E463" s="3" t="s">
        <v>1372</v>
      </c>
      <c r="F463" s="2">
        <v>73</v>
      </c>
      <c r="G463" s="3" t="s">
        <v>1718</v>
      </c>
      <c r="H463" s="3" t="s">
        <v>2269</v>
      </c>
      <c r="I463" s="115" t="s">
        <v>1101</v>
      </c>
      <c r="J463" s="115"/>
      <c r="K463" s="121" t="str">
        <f ca="1"/>
        <v/>
      </c>
      <c r="L463" s="97" t="str">
        <f ca="1"/>
        <v>3.4.9.1</v>
      </c>
      <c r="M463" s="98" t="str">
        <f ca="1"/>
        <v>General ambulatories</v>
      </c>
      <c r="N463" s="61" t="str">
        <f ca="1"/>
        <v>1.3.1</v>
      </c>
      <c r="O463" s="61" t="str">
        <f ca="1"/>
        <v>General outpatient curative care</v>
      </c>
      <c r="P463" s="61" t="str">
        <f ca="1"/>
        <v>13</v>
      </c>
      <c r="Q463" s="61" t="str">
        <f ca="1"/>
        <v>General population</v>
      </c>
      <c r="R463" s="61" t="str">
        <f ca="1"/>
        <v>nec</v>
      </c>
      <c r="S463" s="61" t="str">
        <f ca="1"/>
        <v>Other and unspecified age (n.e.c.)</v>
      </c>
      <c r="T463" s="61" t="str">
        <f ca="1"/>
        <v>nec</v>
      </c>
      <c r="U463" s="61" t="str">
        <f ca="1"/>
        <v>Other and unspecified gender (n.e.c.)</v>
      </c>
      <c r="V463" s="61"/>
      <c r="W463" s="132">
        <v>1</v>
      </c>
      <c r="X463" t="b">
        <f t="shared" si="7"/>
        <v>1</v>
      </c>
      <c r="Y463" t="b">
        <v>0</v>
      </c>
    </row>
    <row r="464" spans="1:25" x14ac:dyDescent="0.4">
      <c r="A464" s="2">
        <v>473</v>
      </c>
      <c r="B464" s="2">
        <v>443857051</v>
      </c>
      <c r="C464" s="3" t="s">
        <v>2270</v>
      </c>
      <c r="D464" s="2">
        <v>11</v>
      </c>
      <c r="E464" s="3" t="s">
        <v>1372</v>
      </c>
      <c r="F464" s="2">
        <v>73</v>
      </c>
      <c r="G464" s="3" t="s">
        <v>1718</v>
      </c>
      <c r="H464" s="3" t="s">
        <v>2271</v>
      </c>
      <c r="I464" s="115" t="s">
        <v>1041</v>
      </c>
      <c r="J464" s="115"/>
      <c r="K464" s="121" t="str">
        <f ca="1"/>
        <v/>
      </c>
      <c r="L464" s="97" t="str">
        <f ca="1"/>
        <v>3.4.1</v>
      </c>
      <c r="M464" s="98" t="str">
        <f ca="1"/>
        <v>Family planning centres</v>
      </c>
      <c r="N464" s="61" t="str">
        <f ca="1"/>
        <v>1.3.1</v>
      </c>
      <c r="O464" s="61" t="str">
        <f ca="1"/>
        <v>General outpatient curative care</v>
      </c>
      <c r="P464" s="61" t="str">
        <f ca="1"/>
        <v>13</v>
      </c>
      <c r="Q464" s="61" t="str">
        <f ca="1"/>
        <v>General population</v>
      </c>
      <c r="R464" s="61" t="str">
        <f ca="1"/>
        <v>nec</v>
      </c>
      <c r="S464" s="61" t="str">
        <f ca="1"/>
        <v>Other and unspecified age (n.e.c.)</v>
      </c>
      <c r="T464" s="61" t="str">
        <f ca="1"/>
        <v>nec</v>
      </c>
      <c r="U464" s="61" t="str">
        <f ca="1"/>
        <v>Other and unspecified gender (n.e.c.)</v>
      </c>
      <c r="V464" s="61"/>
      <c r="W464" s="132">
        <v>1</v>
      </c>
      <c r="X464" t="b">
        <f t="shared" si="7"/>
        <v>1</v>
      </c>
      <c r="Y464" t="b">
        <v>0</v>
      </c>
    </row>
    <row r="465" spans="1:25" x14ac:dyDescent="0.4">
      <c r="A465" s="2">
        <v>474</v>
      </c>
      <c r="B465" s="2">
        <v>444549883</v>
      </c>
      <c r="C465" s="3" t="s">
        <v>480</v>
      </c>
      <c r="D465" s="2">
        <v>8</v>
      </c>
      <c r="E465" s="3" t="s">
        <v>1258</v>
      </c>
      <c r="F465" s="2">
        <v>56</v>
      </c>
      <c r="G465" s="3" t="s">
        <v>1720</v>
      </c>
      <c r="H465" s="3" t="s">
        <v>2272</v>
      </c>
      <c r="I465" s="115" t="s">
        <v>1101</v>
      </c>
      <c r="J465" s="115"/>
      <c r="K465" s="121" t="str">
        <f ca="1"/>
        <v/>
      </c>
      <c r="L465" s="97" t="str">
        <f ca="1"/>
        <v>3.4.9.1</v>
      </c>
      <c r="M465" s="98" t="str">
        <f ca="1"/>
        <v>General ambulatories</v>
      </c>
      <c r="N465" s="61" t="str">
        <f ca="1"/>
        <v>1.3.1</v>
      </c>
      <c r="O465" s="61" t="str">
        <f ca="1"/>
        <v>General outpatient curative care</v>
      </c>
      <c r="P465" s="61" t="str">
        <f ca="1"/>
        <v>13</v>
      </c>
      <c r="Q465" s="61" t="str">
        <f ca="1"/>
        <v>General population</v>
      </c>
      <c r="R465" s="61" t="str">
        <f ca="1"/>
        <v>nec</v>
      </c>
      <c r="S465" s="61" t="str">
        <f ca="1"/>
        <v>Other and unspecified age (n.e.c.)</v>
      </c>
      <c r="T465" s="61" t="str">
        <f ca="1"/>
        <v>nec</v>
      </c>
      <c r="U465" s="61" t="str">
        <f ca="1"/>
        <v>Other and unspecified gender (n.e.c.)</v>
      </c>
      <c r="V465" s="61"/>
      <c r="W465" s="132">
        <v>1</v>
      </c>
      <c r="X465" t="b">
        <f t="shared" si="7"/>
        <v>1</v>
      </c>
      <c r="Y465" t="b">
        <v>0</v>
      </c>
    </row>
    <row r="466" spans="1:25" x14ac:dyDescent="0.4">
      <c r="A466" s="2">
        <v>475</v>
      </c>
      <c r="B466" s="2">
        <v>444956932</v>
      </c>
      <c r="C466" s="3" t="s">
        <v>2273</v>
      </c>
      <c r="D466" s="2">
        <v>4</v>
      </c>
      <c r="E466" s="3" t="s">
        <v>1452</v>
      </c>
      <c r="F466" s="2">
        <v>31</v>
      </c>
      <c r="G466" s="3" t="s">
        <v>1890</v>
      </c>
      <c r="H466" s="3" t="s">
        <v>2274</v>
      </c>
      <c r="I466" s="115" t="s">
        <v>1101</v>
      </c>
      <c r="J466" s="115"/>
      <c r="K466" s="121" t="str">
        <f ca="1"/>
        <v/>
      </c>
      <c r="L466" s="97" t="str">
        <f ca="1"/>
        <v>3.4.9.1</v>
      </c>
      <c r="M466" s="98" t="str">
        <f ca="1"/>
        <v>General ambulatories</v>
      </c>
      <c r="N466" s="61" t="str">
        <f ca="1"/>
        <v>1.3.1</v>
      </c>
      <c r="O466" s="61" t="str">
        <f ca="1"/>
        <v>General outpatient curative care</v>
      </c>
      <c r="P466" s="61" t="str">
        <f ca="1"/>
        <v>13</v>
      </c>
      <c r="Q466" s="61" t="str">
        <f ca="1"/>
        <v>General population</v>
      </c>
      <c r="R466" s="61" t="str">
        <f ca="1"/>
        <v>nec</v>
      </c>
      <c r="S466" s="61" t="str">
        <f ca="1"/>
        <v>Other and unspecified age (n.e.c.)</v>
      </c>
      <c r="T466" s="61" t="str">
        <f ca="1"/>
        <v>nec</v>
      </c>
      <c r="U466" s="61" t="str">
        <f ca="1"/>
        <v>Other and unspecified gender (n.e.c.)</v>
      </c>
      <c r="V466" s="61"/>
      <c r="W466" s="132">
        <v>1</v>
      </c>
      <c r="X466" t="b">
        <f t="shared" si="7"/>
        <v>1</v>
      </c>
      <c r="Y466" t="b">
        <v>0</v>
      </c>
    </row>
    <row r="467" spans="1:25" x14ac:dyDescent="0.4">
      <c r="A467" s="2">
        <v>476</v>
      </c>
      <c r="B467" s="2">
        <v>445393832</v>
      </c>
      <c r="C467" s="3" t="s">
        <v>2276</v>
      </c>
      <c r="D467" s="2">
        <v>1</v>
      </c>
      <c r="E467" s="3" t="s">
        <v>1396</v>
      </c>
      <c r="F467" s="2">
        <v>1</v>
      </c>
      <c r="G467" s="3" t="s">
        <v>1397</v>
      </c>
      <c r="H467" s="3" t="s">
        <v>2277</v>
      </c>
      <c r="I467" s="115" t="s">
        <v>1101</v>
      </c>
      <c r="J467" s="115"/>
      <c r="K467" s="121" t="str">
        <f ca="1"/>
        <v/>
      </c>
      <c r="L467" s="97" t="str">
        <f ca="1"/>
        <v>3.4.9.1</v>
      </c>
      <c r="M467" s="98" t="str">
        <f ca="1"/>
        <v>General ambulatories</v>
      </c>
      <c r="N467" s="61" t="str">
        <f ca="1"/>
        <v>1.3.1</v>
      </c>
      <c r="O467" s="61" t="str">
        <f ca="1"/>
        <v>General outpatient curative care</v>
      </c>
      <c r="P467" s="61" t="str">
        <f ca="1"/>
        <v>13</v>
      </c>
      <c r="Q467" s="61" t="str">
        <f ca="1"/>
        <v>General population</v>
      </c>
      <c r="R467" s="61" t="str">
        <f ca="1"/>
        <v>nec</v>
      </c>
      <c r="S467" s="61" t="str">
        <f ca="1"/>
        <v>Other and unspecified age (n.e.c.)</v>
      </c>
      <c r="T467" s="61" t="str">
        <f ca="1"/>
        <v>nec</v>
      </c>
      <c r="U467" s="61" t="str">
        <f ca="1"/>
        <v>Other and unspecified gender (n.e.c.)</v>
      </c>
      <c r="V467" s="61"/>
      <c r="W467" s="132">
        <v>1</v>
      </c>
      <c r="X467" t="b">
        <f t="shared" si="7"/>
        <v>1</v>
      </c>
      <c r="Y467" t="b">
        <v>0</v>
      </c>
    </row>
    <row r="468" spans="1:25" x14ac:dyDescent="0.4">
      <c r="A468" s="2">
        <v>477</v>
      </c>
      <c r="B468" s="2">
        <v>445412152</v>
      </c>
      <c r="C468" s="3" t="s">
        <v>1002</v>
      </c>
      <c r="D468" s="2">
        <v>1</v>
      </c>
      <c r="E468" s="3" t="s">
        <v>1396</v>
      </c>
      <c r="F468" s="2">
        <v>1</v>
      </c>
      <c r="G468" s="3" t="s">
        <v>1397</v>
      </c>
      <c r="H468" s="3" t="s">
        <v>2279</v>
      </c>
      <c r="I468" s="115" t="s">
        <v>1054</v>
      </c>
      <c r="J468" s="115"/>
      <c r="K468" s="121" t="str">
        <f ca="1"/>
        <v/>
      </c>
      <c r="L468" s="97" t="str">
        <f ca="1"/>
        <v>1.1</v>
      </c>
      <c r="M468" s="98" t="str">
        <f ca="1"/>
        <v>General hospitals</v>
      </c>
      <c r="N468" s="61" t="str">
        <f ca="1"/>
        <v>1.3.1</v>
      </c>
      <c r="O468" s="61" t="str">
        <f ca="1"/>
        <v>General outpatient curative care</v>
      </c>
      <c r="P468" s="61" t="str">
        <f ca="1"/>
        <v>13</v>
      </c>
      <c r="Q468" s="61" t="str">
        <f ca="1"/>
        <v>General population</v>
      </c>
      <c r="R468" s="61" t="str">
        <f ca="1"/>
        <v>nec</v>
      </c>
      <c r="S468" s="61" t="str">
        <f ca="1"/>
        <v>Other and unspecified age (n.e.c.)</v>
      </c>
      <c r="T468" s="61" t="str">
        <f ca="1"/>
        <v>nec</v>
      </c>
      <c r="U468" s="61" t="str">
        <f ca="1"/>
        <v>Other and unspecified gender (n.e.c.)</v>
      </c>
      <c r="V468" s="61"/>
      <c r="W468" s="132">
        <v>1</v>
      </c>
      <c r="X468" t="b">
        <f t="shared" si="7"/>
        <v>1</v>
      </c>
      <c r="Y468" t="b">
        <v>0</v>
      </c>
    </row>
    <row r="469" spans="1:25" x14ac:dyDescent="0.4">
      <c r="A469" s="2">
        <v>478</v>
      </c>
      <c r="B469" s="2">
        <v>445435707</v>
      </c>
      <c r="C469" s="3" t="s">
        <v>1004</v>
      </c>
      <c r="D469" s="2">
        <v>1</v>
      </c>
      <c r="E469" s="3" t="s">
        <v>1396</v>
      </c>
      <c r="F469" s="2">
        <v>1</v>
      </c>
      <c r="G469" s="3" t="s">
        <v>1397</v>
      </c>
      <c r="H469" s="3" t="s">
        <v>2280</v>
      </c>
      <c r="I469" s="115" t="s">
        <v>1054</v>
      </c>
      <c r="J469" s="115"/>
      <c r="K469" s="121" t="str">
        <f ca="1"/>
        <v/>
      </c>
      <c r="L469" s="97" t="str">
        <f ca="1"/>
        <v>1.1</v>
      </c>
      <c r="M469" s="98" t="str">
        <f ca="1"/>
        <v>General hospitals</v>
      </c>
      <c r="N469" s="61" t="str">
        <f ca="1"/>
        <v>1.3.1</v>
      </c>
      <c r="O469" s="61" t="str">
        <f ca="1"/>
        <v>General outpatient curative care</v>
      </c>
      <c r="P469" s="61" t="str">
        <f ca="1"/>
        <v>13</v>
      </c>
      <c r="Q469" s="61" t="str">
        <f ca="1"/>
        <v>General population</v>
      </c>
      <c r="R469" s="61" t="str">
        <f ca="1"/>
        <v>nec</v>
      </c>
      <c r="S469" s="61" t="str">
        <f ca="1"/>
        <v>Other and unspecified age (n.e.c.)</v>
      </c>
      <c r="T469" s="61" t="str">
        <f ca="1"/>
        <v>nec</v>
      </c>
      <c r="U469" s="61" t="str">
        <f ca="1"/>
        <v>Other and unspecified gender (n.e.c.)</v>
      </c>
      <c r="V469" s="61"/>
      <c r="W469" s="132">
        <v>1</v>
      </c>
      <c r="X469" t="b">
        <f t="shared" si="7"/>
        <v>1</v>
      </c>
      <c r="Y469" t="b">
        <v>0</v>
      </c>
    </row>
    <row r="470" spans="1:25" x14ac:dyDescent="0.4">
      <c r="A470" s="2">
        <v>479</v>
      </c>
      <c r="B470" s="2">
        <v>445455720</v>
      </c>
      <c r="C470" s="3" t="s">
        <v>2282</v>
      </c>
      <c r="D470" s="2">
        <v>1</v>
      </c>
      <c r="E470" s="3" t="s">
        <v>1396</v>
      </c>
      <c r="F470" s="2">
        <v>1</v>
      </c>
      <c r="G470" s="3" t="s">
        <v>1397</v>
      </c>
      <c r="H470" s="3" t="s">
        <v>2283</v>
      </c>
      <c r="I470" s="115" t="s">
        <v>1109</v>
      </c>
      <c r="J470" s="115"/>
      <c r="K470" s="121" t="str">
        <f ca="1"/>
        <v/>
      </c>
      <c r="L470" s="97" t="str">
        <f ca="1"/>
        <v>3.4.9.nec</v>
      </c>
      <c r="M470" s="98" t="str">
        <f ca="1"/>
        <v>Other All Other ambulatory centres</v>
      </c>
      <c r="N470" s="61" t="str">
        <f ca="1"/>
        <v>1.3.1</v>
      </c>
      <c r="O470" s="61" t="str">
        <f ca="1"/>
        <v>General outpatient curative care</v>
      </c>
      <c r="P470" s="61" t="str">
        <f ca="1"/>
        <v>13</v>
      </c>
      <c r="Q470" s="61" t="str">
        <f ca="1"/>
        <v>General population</v>
      </c>
      <c r="R470" s="61" t="str">
        <f ca="1"/>
        <v>nec</v>
      </c>
      <c r="S470" s="61" t="str">
        <f ca="1"/>
        <v>Other and unspecified age (n.e.c.)</v>
      </c>
      <c r="T470" s="61" t="str">
        <f ca="1"/>
        <v>nec</v>
      </c>
      <c r="U470" s="61" t="str">
        <f ca="1"/>
        <v>Other and unspecified gender (n.e.c.)</v>
      </c>
      <c r="V470" s="61"/>
      <c r="W470" s="132">
        <v>1</v>
      </c>
      <c r="X470" t="b">
        <f t="shared" si="7"/>
        <v>1</v>
      </c>
      <c r="Y470" t="b">
        <v>0</v>
      </c>
    </row>
    <row r="471" spans="1:25" x14ac:dyDescent="0.4">
      <c r="A471" s="2">
        <v>480</v>
      </c>
      <c r="B471" s="2">
        <v>445466870</v>
      </c>
      <c r="C471" s="3" t="s">
        <v>1008</v>
      </c>
      <c r="D471" s="2">
        <v>1</v>
      </c>
      <c r="E471" s="3" t="s">
        <v>1396</v>
      </c>
      <c r="F471" s="2">
        <v>1</v>
      </c>
      <c r="G471" s="3" t="s">
        <v>1397</v>
      </c>
      <c r="H471" s="3" t="s">
        <v>2284</v>
      </c>
      <c r="I471" s="115" t="s">
        <v>1054</v>
      </c>
      <c r="J471" s="115"/>
      <c r="K471" s="121" t="str">
        <f ca="1"/>
        <v/>
      </c>
      <c r="L471" s="97" t="str">
        <f ca="1"/>
        <v>1.1</v>
      </c>
      <c r="M471" s="98" t="str">
        <f ca="1"/>
        <v>General hospitals</v>
      </c>
      <c r="N471" s="61" t="str">
        <f ca="1"/>
        <v>1.3.1</v>
      </c>
      <c r="O471" s="61" t="str">
        <f ca="1"/>
        <v>General outpatient curative care</v>
      </c>
      <c r="P471" s="61" t="str">
        <f ca="1"/>
        <v>13</v>
      </c>
      <c r="Q471" s="61" t="str">
        <f ca="1"/>
        <v>General population</v>
      </c>
      <c r="R471" s="61" t="str">
        <f ca="1"/>
        <v>nec</v>
      </c>
      <c r="S471" s="61" t="str">
        <f ca="1"/>
        <v>Other and unspecified age (n.e.c.)</v>
      </c>
      <c r="T471" s="61" t="str">
        <f ca="1"/>
        <v>nec</v>
      </c>
      <c r="U471" s="61" t="str">
        <f ca="1"/>
        <v>Other and unspecified gender (n.e.c.)</v>
      </c>
      <c r="V471" s="61"/>
      <c r="W471" s="132">
        <v>1</v>
      </c>
      <c r="X471" t="b">
        <f t="shared" si="7"/>
        <v>1</v>
      </c>
      <c r="Y471" t="b">
        <v>0</v>
      </c>
    </row>
    <row r="472" spans="1:25" x14ac:dyDescent="0.4">
      <c r="A472" s="2">
        <v>481</v>
      </c>
      <c r="B472" s="2">
        <v>445501751</v>
      </c>
      <c r="C472" s="3" t="s">
        <v>422</v>
      </c>
      <c r="D472" s="2">
        <v>3</v>
      </c>
      <c r="E472" s="3" t="s">
        <v>1160</v>
      </c>
      <c r="F472" s="2">
        <v>16</v>
      </c>
      <c r="G472" s="3" t="s">
        <v>1166</v>
      </c>
      <c r="H472" s="3" t="s">
        <v>2285</v>
      </c>
      <c r="I472" s="115" t="s">
        <v>1099</v>
      </c>
      <c r="J472" s="115"/>
      <c r="K472" s="121" t="str">
        <f ca="1"/>
        <v/>
      </c>
      <c r="L472" s="97" t="str">
        <f ca="1"/>
        <v>3.4.9.1</v>
      </c>
      <c r="M472" s="98" t="str">
        <f ca="1"/>
        <v>General ambulatories</v>
      </c>
      <c r="N472" s="61" t="str">
        <f ca="1"/>
        <v>1.3.1</v>
      </c>
      <c r="O472" s="61" t="str">
        <f ca="1"/>
        <v>General outpatient curative care</v>
      </c>
      <c r="P472" s="61" t="str">
        <f ca="1"/>
        <v>13</v>
      </c>
      <c r="Q472" s="61" t="str">
        <f ca="1"/>
        <v>General population</v>
      </c>
      <c r="R472" s="61" t="str">
        <f ca="1"/>
        <v>nec</v>
      </c>
      <c r="S472" s="61" t="str">
        <f ca="1"/>
        <v>Other and unspecified age (n.e.c.)</v>
      </c>
      <c r="T472" s="61" t="str">
        <f ca="1"/>
        <v>nec</v>
      </c>
      <c r="U472" s="61" t="str">
        <f ca="1"/>
        <v>Other and unspecified gender (n.e.c.)</v>
      </c>
      <c r="V472" s="61"/>
      <c r="W472" s="132">
        <v>1</v>
      </c>
      <c r="X472" t="b">
        <f t="shared" si="7"/>
        <v>1</v>
      </c>
      <c r="Y472" t="b">
        <v>0</v>
      </c>
    </row>
    <row r="473" spans="1:25" x14ac:dyDescent="0.4">
      <c r="A473" s="2">
        <v>482</v>
      </c>
      <c r="B473" s="2">
        <v>445508264</v>
      </c>
      <c r="C473" s="3" t="s">
        <v>1016</v>
      </c>
      <c r="D473" s="2">
        <v>1</v>
      </c>
      <c r="E473" s="3" t="s">
        <v>1396</v>
      </c>
      <c r="F473" s="2">
        <v>1</v>
      </c>
      <c r="G473" s="3" t="s">
        <v>1397</v>
      </c>
      <c r="H473" s="3" t="s">
        <v>2289</v>
      </c>
      <c r="I473" s="115" t="s">
        <v>1118</v>
      </c>
      <c r="J473" s="115"/>
      <c r="K473" s="121" t="str">
        <f ca="1"/>
        <v/>
      </c>
      <c r="L473" s="97" t="str">
        <f ca="1"/>
        <v>1.3.1</v>
      </c>
      <c r="M473" s="98" t="str">
        <f ca="1"/>
        <v>Maternal House</v>
      </c>
      <c r="N473" s="61" t="str">
        <f ca="1"/>
        <v>1.3.1</v>
      </c>
      <c r="O473" s="61" t="str">
        <f ca="1"/>
        <v>General outpatient curative care</v>
      </c>
      <c r="P473" s="61" t="str">
        <f ca="1"/>
        <v>13</v>
      </c>
      <c r="Q473" s="61" t="str">
        <f ca="1"/>
        <v>General population</v>
      </c>
      <c r="R473" s="61" t="str">
        <f ca="1"/>
        <v>nec</v>
      </c>
      <c r="S473" s="61" t="str">
        <f ca="1"/>
        <v>Other and unspecified age (n.e.c.)</v>
      </c>
      <c r="T473" s="61" t="str">
        <f ca="1"/>
        <v>nec</v>
      </c>
      <c r="U473" s="61" t="str">
        <f ca="1"/>
        <v>Other and unspecified gender (n.e.c.)</v>
      </c>
      <c r="V473" s="61"/>
      <c r="W473" s="132">
        <v>1</v>
      </c>
      <c r="X473" t="b">
        <f t="shared" si="7"/>
        <v>1</v>
      </c>
      <c r="Y473" t="b">
        <v>0</v>
      </c>
    </row>
    <row r="474" spans="1:25" x14ac:dyDescent="0.4">
      <c r="A474" s="2">
        <v>483</v>
      </c>
      <c r="B474" s="2">
        <v>446955484</v>
      </c>
      <c r="C474" s="3" t="s">
        <v>1020</v>
      </c>
      <c r="D474" s="2">
        <v>1</v>
      </c>
      <c r="E474" s="3" t="s">
        <v>1396</v>
      </c>
      <c r="F474" s="2">
        <v>3</v>
      </c>
      <c r="G474" s="3" t="s">
        <v>1843</v>
      </c>
      <c r="H474" s="3" t="s">
        <v>2291</v>
      </c>
      <c r="I474" s="115" t="s">
        <v>1054</v>
      </c>
      <c r="J474" s="115"/>
      <c r="K474" s="121" t="str">
        <f ca="1"/>
        <v/>
      </c>
      <c r="L474" s="97" t="str">
        <f ca="1"/>
        <v>1.1</v>
      </c>
      <c r="M474" s="98" t="str">
        <f ca="1"/>
        <v>General hospitals</v>
      </c>
      <c r="N474" s="61" t="str">
        <f ca="1"/>
        <v>1.3.1</v>
      </c>
      <c r="O474" s="61" t="str">
        <f ca="1"/>
        <v>General outpatient curative care</v>
      </c>
      <c r="P474" s="61" t="str">
        <f ca="1"/>
        <v>13</v>
      </c>
      <c r="Q474" s="61" t="str">
        <f ca="1"/>
        <v>General population</v>
      </c>
      <c r="R474" s="61" t="str">
        <f ca="1"/>
        <v>nec</v>
      </c>
      <c r="S474" s="61" t="str">
        <f ca="1"/>
        <v>Other and unspecified age (n.e.c.)</v>
      </c>
      <c r="T474" s="61" t="str">
        <f ca="1"/>
        <v>nec</v>
      </c>
      <c r="U474" s="61" t="str">
        <f ca="1"/>
        <v>Other and unspecified gender (n.e.c.)</v>
      </c>
      <c r="V474" s="61"/>
      <c r="W474" s="132">
        <v>1</v>
      </c>
      <c r="X474" t="b">
        <f t="shared" si="7"/>
        <v>1</v>
      </c>
      <c r="Y474" t="b">
        <v>0</v>
      </c>
    </row>
    <row r="475" spans="1:25" x14ac:dyDescent="0.4">
      <c r="A475" s="2">
        <v>1</v>
      </c>
      <c r="B475" s="2">
        <v>1024047623</v>
      </c>
      <c r="C475" s="3" t="s">
        <v>2293</v>
      </c>
      <c r="D475" s="2">
        <v>8</v>
      </c>
      <c r="E475" s="3" t="s">
        <v>1258</v>
      </c>
      <c r="F475" s="2">
        <v>55</v>
      </c>
      <c r="G475" s="3" t="s">
        <v>1711</v>
      </c>
      <c r="H475" s="3" t="s">
        <v>2294</v>
      </c>
      <c r="I475" s="115" t="s">
        <v>1070</v>
      </c>
      <c r="J475" s="115"/>
      <c r="K475" s="121" t="str">
        <f ca="1"/>
        <v/>
      </c>
      <c r="L475" s="97" t="str">
        <f ca="1"/>
        <v>3.1.1</v>
      </c>
      <c r="M475" s="98" t="str">
        <f ca="1"/>
        <v>Offices of general medical practitioners</v>
      </c>
      <c r="N475" s="61" t="str">
        <f ca="1"/>
        <v>1.3.1</v>
      </c>
      <c r="O475" s="61" t="str">
        <f ca="1"/>
        <v>General outpatient curative care</v>
      </c>
      <c r="P475" s="61" t="str">
        <f ca="1"/>
        <v>13</v>
      </c>
      <c r="Q475" s="61" t="str">
        <f ca="1"/>
        <v>General population</v>
      </c>
      <c r="R475" s="61" t="str">
        <f ca="1"/>
        <v>nec</v>
      </c>
      <c r="S475" s="61" t="str">
        <f ca="1"/>
        <v>Other and unspecified age (n.e.c.)</v>
      </c>
      <c r="T475" s="61" t="str">
        <f ca="1"/>
        <v>nec</v>
      </c>
      <c r="U475" s="61" t="str">
        <f ca="1"/>
        <v>Other and unspecified gender (n.e.c.)</v>
      </c>
      <c r="V475" s="61"/>
      <c r="W475" s="132">
        <v>1</v>
      </c>
      <c r="X475" t="b">
        <f t="shared" si="7"/>
        <v>1</v>
      </c>
      <c r="Y475" t="b">
        <v>0</v>
      </c>
    </row>
    <row r="476" spans="1:25" x14ac:dyDescent="0.4">
      <c r="A476" s="2">
        <v>2</v>
      </c>
      <c r="B476" s="2">
        <v>9001022596</v>
      </c>
      <c r="C476" s="3" t="s">
        <v>2295</v>
      </c>
      <c r="D476" s="2">
        <v>4</v>
      </c>
      <c r="E476" s="3" t="s">
        <v>1452</v>
      </c>
      <c r="F476" s="2">
        <v>20</v>
      </c>
      <c r="G476" s="3" t="s">
        <v>2005</v>
      </c>
      <c r="H476" s="3" t="s">
        <v>2296</v>
      </c>
      <c r="I476" s="115" t="s">
        <v>1109</v>
      </c>
      <c r="J476" s="115"/>
      <c r="K476" s="121" t="str">
        <f ca="1"/>
        <v/>
      </c>
      <c r="L476" s="97" t="str">
        <f ca="1"/>
        <v>3.4.9.nec</v>
      </c>
      <c r="M476" s="98" t="str">
        <f ca="1"/>
        <v>Other All Other ambulatory centres</v>
      </c>
      <c r="N476" s="61" t="str">
        <f ca="1"/>
        <v>1.3.1</v>
      </c>
      <c r="O476" s="61" t="str">
        <f ca="1"/>
        <v>General outpatient curative care</v>
      </c>
      <c r="P476" s="61" t="str">
        <f ca="1"/>
        <v>13</v>
      </c>
      <c r="Q476" s="61" t="str">
        <f ca="1"/>
        <v>General population</v>
      </c>
      <c r="R476" s="61" t="str">
        <f ca="1"/>
        <v>nec</v>
      </c>
      <c r="S476" s="61" t="str">
        <f ca="1"/>
        <v>Other and unspecified age (n.e.c.)</v>
      </c>
      <c r="T476" s="61" t="str">
        <f ca="1"/>
        <v>nec</v>
      </c>
      <c r="U476" s="61" t="str">
        <f ca="1"/>
        <v>Other and unspecified gender (n.e.c.)</v>
      </c>
      <c r="V476" s="61"/>
      <c r="W476" s="132">
        <v>1</v>
      </c>
      <c r="X476" t="b">
        <f t="shared" si="7"/>
        <v>1</v>
      </c>
      <c r="Y476" t="b">
        <v>0</v>
      </c>
    </row>
    <row r="477" spans="1:25" x14ac:dyDescent="0.4">
      <c r="A477" s="2">
        <v>4</v>
      </c>
      <c r="B477" s="2">
        <v>13001006410</v>
      </c>
      <c r="C477" s="3" t="s">
        <v>2297</v>
      </c>
      <c r="D477" s="2">
        <v>3</v>
      </c>
      <c r="E477" s="3" t="s">
        <v>1160</v>
      </c>
      <c r="F477" s="2">
        <v>13</v>
      </c>
      <c r="G477" s="3" t="s">
        <v>1163</v>
      </c>
      <c r="H477" s="3" t="s">
        <v>2298</v>
      </c>
      <c r="I477" s="115" t="s">
        <v>1109</v>
      </c>
      <c r="J477" s="115"/>
      <c r="K477" s="121" t="str">
        <f ca="1"/>
        <v/>
      </c>
      <c r="L477" s="97" t="str">
        <f ca="1"/>
        <v>3.4.9.nec</v>
      </c>
      <c r="M477" s="98" t="str">
        <f ca="1"/>
        <v>Other All Other ambulatory centres</v>
      </c>
      <c r="N477" s="61" t="str">
        <f ca="1"/>
        <v>1.3.1</v>
      </c>
      <c r="O477" s="61" t="str">
        <f ca="1"/>
        <v>General outpatient curative care</v>
      </c>
      <c r="P477" s="61" t="str">
        <f ca="1"/>
        <v>13</v>
      </c>
      <c r="Q477" s="61" t="str">
        <f ca="1"/>
        <v>General population</v>
      </c>
      <c r="R477" s="61" t="str">
        <f ca="1"/>
        <v>nec</v>
      </c>
      <c r="S477" s="61" t="str">
        <f ca="1"/>
        <v>Other and unspecified age (n.e.c.)</v>
      </c>
      <c r="T477" s="61" t="str">
        <f ca="1"/>
        <v>nec</v>
      </c>
      <c r="U477" s="61" t="str">
        <f ca="1"/>
        <v>Other and unspecified gender (n.e.c.)</v>
      </c>
      <c r="V477" s="61"/>
      <c r="W477" s="132">
        <v>1</v>
      </c>
      <c r="X477" t="b">
        <f t="shared" si="7"/>
        <v>1</v>
      </c>
      <c r="Y477" t="b">
        <v>0</v>
      </c>
    </row>
    <row r="478" spans="1:25" x14ac:dyDescent="0.4">
      <c r="A478" s="2">
        <v>5</v>
      </c>
      <c r="B478" s="2">
        <v>19001026655</v>
      </c>
      <c r="C478" s="3" t="s">
        <v>2299</v>
      </c>
      <c r="D478" s="2">
        <v>8</v>
      </c>
      <c r="E478" s="3" t="s">
        <v>1258</v>
      </c>
      <c r="F478" s="2">
        <v>49</v>
      </c>
      <c r="G478" s="3" t="s">
        <v>1338</v>
      </c>
      <c r="H478" s="3" t="s">
        <v>2300</v>
      </c>
      <c r="I478" s="115" t="s">
        <v>1109</v>
      </c>
      <c r="J478" s="115"/>
      <c r="K478" s="121" t="str">
        <f ca="1"/>
        <v/>
      </c>
      <c r="L478" s="97" t="str">
        <f ca="1"/>
        <v>3.4.9.nec</v>
      </c>
      <c r="M478" s="98" t="str">
        <f ca="1"/>
        <v>Other All Other ambulatory centres</v>
      </c>
      <c r="N478" s="61" t="str">
        <f ca="1"/>
        <v>1.3.1</v>
      </c>
      <c r="O478" s="61" t="str">
        <f ca="1"/>
        <v>General outpatient curative care</v>
      </c>
      <c r="P478" s="61" t="str">
        <f ca="1"/>
        <v>13</v>
      </c>
      <c r="Q478" s="61" t="str">
        <f ca="1"/>
        <v>General population</v>
      </c>
      <c r="R478" s="61" t="str">
        <f ca="1"/>
        <v>nec</v>
      </c>
      <c r="S478" s="61" t="str">
        <f ca="1"/>
        <v>Other and unspecified age (n.e.c.)</v>
      </c>
      <c r="T478" s="61" t="str">
        <f ca="1"/>
        <v>nec</v>
      </c>
      <c r="U478" s="61" t="str">
        <f ca="1"/>
        <v>Other and unspecified gender (n.e.c.)</v>
      </c>
      <c r="V478" s="61"/>
      <c r="W478" s="132">
        <v>1</v>
      </c>
      <c r="X478" t="b">
        <f t="shared" si="7"/>
        <v>1</v>
      </c>
      <c r="Y478" t="b">
        <v>0</v>
      </c>
    </row>
    <row r="479" spans="1:25" x14ac:dyDescent="0.4">
      <c r="A479" s="2">
        <v>131</v>
      </c>
      <c r="B479" s="2">
        <v>21001003751</v>
      </c>
      <c r="C479" s="3" t="s">
        <v>242</v>
      </c>
      <c r="D479" s="2">
        <v>4</v>
      </c>
      <c r="E479" s="3" t="s">
        <v>1452</v>
      </c>
      <c r="F479" s="2">
        <v>23</v>
      </c>
      <c r="G479" s="3" t="s">
        <v>1836</v>
      </c>
      <c r="H479" s="3" t="s">
        <v>2301</v>
      </c>
      <c r="I479" s="115" t="s">
        <v>1109</v>
      </c>
      <c r="J479" s="115"/>
      <c r="K479" s="121" t="str">
        <f ca="1"/>
        <v/>
      </c>
      <c r="L479" s="97" t="str">
        <f ca="1"/>
        <v>3.4.9.nec</v>
      </c>
      <c r="M479" s="98" t="str">
        <f ca="1"/>
        <v>Other All Other ambulatory centres</v>
      </c>
      <c r="N479" s="61" t="str">
        <f ca="1"/>
        <v>1.3.1</v>
      </c>
      <c r="O479" s="61" t="str">
        <f ca="1"/>
        <v>General outpatient curative care</v>
      </c>
      <c r="P479" s="61" t="str">
        <f ca="1"/>
        <v>13</v>
      </c>
      <c r="Q479" s="61" t="str">
        <f ca="1"/>
        <v>General population</v>
      </c>
      <c r="R479" s="61" t="str">
        <f ca="1"/>
        <v>nec</v>
      </c>
      <c r="S479" s="61" t="str">
        <f ca="1"/>
        <v>Other and unspecified age (n.e.c.)</v>
      </c>
      <c r="T479" s="61" t="str">
        <f ca="1"/>
        <v>nec</v>
      </c>
      <c r="U479" s="61" t="str">
        <f ca="1"/>
        <v>Other and unspecified gender (n.e.c.)</v>
      </c>
      <c r="V479" s="61"/>
      <c r="W479" s="132">
        <v>1</v>
      </c>
      <c r="X479" t="b">
        <f t="shared" si="7"/>
        <v>1</v>
      </c>
      <c r="Y479" t="b">
        <v>0</v>
      </c>
    </row>
    <row r="480" spans="1:25" x14ac:dyDescent="0.4">
      <c r="A480" s="2">
        <v>288</v>
      </c>
      <c r="B480" s="2">
        <v>35001012202</v>
      </c>
      <c r="C480" s="3" t="s">
        <v>2302</v>
      </c>
      <c r="D480" s="2">
        <v>10</v>
      </c>
      <c r="E480" s="3" t="s">
        <v>1196</v>
      </c>
      <c r="F480" s="2">
        <v>68</v>
      </c>
      <c r="G480" s="3" t="s">
        <v>1477</v>
      </c>
      <c r="H480" s="3" t="s">
        <v>2303</v>
      </c>
      <c r="I480" s="115" t="s">
        <v>1109</v>
      </c>
      <c r="J480" s="115"/>
      <c r="K480" s="121" t="str">
        <f ca="1"/>
        <v/>
      </c>
      <c r="L480" s="97" t="str">
        <f ca="1"/>
        <v>3.4.9.nec</v>
      </c>
      <c r="M480" s="98" t="str">
        <f ca="1"/>
        <v>Other All Other ambulatory centres</v>
      </c>
      <c r="N480" s="61" t="str">
        <f ca="1"/>
        <v>1.3.1</v>
      </c>
      <c r="O480" s="61" t="str">
        <f ca="1"/>
        <v>General outpatient curative care</v>
      </c>
      <c r="P480" s="61" t="str">
        <f ca="1"/>
        <v>13</v>
      </c>
      <c r="Q480" s="61" t="str">
        <f ca="1"/>
        <v>General population</v>
      </c>
      <c r="R480" s="61" t="str">
        <f ca="1"/>
        <v>nec</v>
      </c>
      <c r="S480" s="61" t="str">
        <f ca="1"/>
        <v>Other and unspecified age (n.e.c.)</v>
      </c>
      <c r="T480" s="61" t="str">
        <f ca="1"/>
        <v>nec</v>
      </c>
      <c r="U480" s="61" t="str">
        <f ca="1"/>
        <v>Other and unspecified gender (n.e.c.)</v>
      </c>
      <c r="V480" s="61"/>
      <c r="W480" s="132">
        <v>1</v>
      </c>
      <c r="X480" t="b">
        <f t="shared" si="7"/>
        <v>1</v>
      </c>
      <c r="Y480" t="b">
        <v>0</v>
      </c>
    </row>
    <row r="481" spans="1:25" x14ac:dyDescent="0.4">
      <c r="A481" s="2">
        <v>289</v>
      </c>
      <c r="B481" s="2">
        <v>37001007958</v>
      </c>
      <c r="C481" s="3" t="s">
        <v>2304</v>
      </c>
      <c r="D481" s="2">
        <v>4</v>
      </c>
      <c r="E481" s="3" t="s">
        <v>1452</v>
      </c>
      <c r="F481" s="2">
        <v>24</v>
      </c>
      <c r="G481" s="3" t="s">
        <v>1687</v>
      </c>
      <c r="H481" s="3" t="s">
        <v>2305</v>
      </c>
      <c r="I481" s="115" t="s">
        <v>1074</v>
      </c>
      <c r="J481" s="115"/>
      <c r="K481" s="121" t="str">
        <f ca="1"/>
        <v/>
      </c>
      <c r="L481" s="97" t="str">
        <f ca="1"/>
        <v>3.1.3</v>
      </c>
      <c r="M481" s="98" t="str">
        <f ca="1"/>
        <v>Offices of medical specialists (Other than mental medical specialists)</v>
      </c>
      <c r="N481" s="61" t="str">
        <f ca="1"/>
        <v>1.3.1</v>
      </c>
      <c r="O481" s="61" t="str">
        <f ca="1"/>
        <v>General outpatient curative care</v>
      </c>
      <c r="P481" s="61" t="str">
        <f ca="1"/>
        <v>13</v>
      </c>
      <c r="Q481" s="61" t="str">
        <f ca="1"/>
        <v>General population</v>
      </c>
      <c r="R481" s="61" t="str">
        <f ca="1"/>
        <v>nec</v>
      </c>
      <c r="S481" s="61" t="str">
        <f ca="1"/>
        <v>Other and unspecified age (n.e.c.)</v>
      </c>
      <c r="T481" s="61" t="str">
        <f ca="1"/>
        <v>nec</v>
      </c>
      <c r="U481" s="61" t="str">
        <f ca="1"/>
        <v>Other and unspecified gender (n.e.c.)</v>
      </c>
      <c r="V481" s="61"/>
      <c r="W481" s="132">
        <v>1</v>
      </c>
      <c r="X481" t="b">
        <f t="shared" si="7"/>
        <v>1</v>
      </c>
      <c r="Y481" t="b">
        <v>0</v>
      </c>
    </row>
    <row r="482" spans="1:25" x14ac:dyDescent="0.4">
      <c r="A482" s="2">
        <v>290</v>
      </c>
      <c r="B482" s="2">
        <v>37001019391</v>
      </c>
      <c r="C482" s="3" t="s">
        <v>544</v>
      </c>
      <c r="D482" s="2">
        <v>4</v>
      </c>
      <c r="E482" s="3" t="s">
        <v>1452</v>
      </c>
      <c r="F482" s="2">
        <v>24</v>
      </c>
      <c r="G482" s="3" t="s">
        <v>1687</v>
      </c>
      <c r="H482" s="3" t="s">
        <v>2306</v>
      </c>
      <c r="I482" s="115"/>
      <c r="J482" s="115"/>
      <c r="K482" s="121" t="str">
        <f ca="1"/>
        <v/>
      </c>
      <c r="L482" s="97" t="str">
        <f ca="1"/>
        <v/>
      </c>
      <c r="M482" s="98" t="str">
        <f ca="1"/>
        <v/>
      </c>
      <c r="N482" s="61" t="str">
        <f ca="1"/>
        <v/>
      </c>
      <c r="O482" s="61" t="str">
        <f ca="1"/>
        <v/>
      </c>
      <c r="P482" s="61" t="str">
        <f ca="1"/>
        <v/>
      </c>
      <c r="Q482" s="61" t="str">
        <f ca="1"/>
        <v/>
      </c>
      <c r="R482" s="61" t="str">
        <f ca="1"/>
        <v/>
      </c>
      <c r="S482" s="61" t="str">
        <f ca="1"/>
        <v/>
      </c>
      <c r="T482" s="61" t="str">
        <f ca="1"/>
        <v/>
      </c>
      <c r="U482" s="61" t="str">
        <f ca="1"/>
        <v/>
      </c>
      <c r="V482" s="61"/>
      <c r="W482" s="132">
        <v>1</v>
      </c>
      <c r="X482" t="b">
        <f t="shared" si="7"/>
        <v>0</v>
      </c>
      <c r="Y482" t="b">
        <v>0</v>
      </c>
    </row>
    <row r="483" spans="1:25" x14ac:dyDescent="0.4">
      <c r="A483" s="2">
        <v>291</v>
      </c>
      <c r="B483" s="2">
        <v>37001027003</v>
      </c>
      <c r="C483" s="3" t="s">
        <v>2307</v>
      </c>
      <c r="D483" s="2">
        <v>4</v>
      </c>
      <c r="E483" s="3" t="s">
        <v>1452</v>
      </c>
      <c r="F483" s="2">
        <v>24</v>
      </c>
      <c r="G483" s="3" t="s">
        <v>1687</v>
      </c>
      <c r="H483" s="3" t="s">
        <v>2308</v>
      </c>
      <c r="I483" s="115" t="s">
        <v>1109</v>
      </c>
      <c r="J483" s="115"/>
      <c r="K483" s="121" t="str">
        <f ca="1"/>
        <v/>
      </c>
      <c r="L483" s="97" t="str">
        <f ca="1"/>
        <v>3.4.9.nec</v>
      </c>
      <c r="M483" s="98" t="str">
        <f ca="1"/>
        <v>Other All Other ambulatory centres</v>
      </c>
      <c r="N483" s="61" t="str">
        <f ca="1"/>
        <v>1.3.1</v>
      </c>
      <c r="O483" s="61" t="str">
        <f ca="1"/>
        <v>General outpatient curative care</v>
      </c>
      <c r="P483" s="61" t="str">
        <f ca="1"/>
        <v>13</v>
      </c>
      <c r="Q483" s="61" t="str">
        <f ca="1"/>
        <v>General population</v>
      </c>
      <c r="R483" s="61" t="str">
        <f ca="1"/>
        <v>nec</v>
      </c>
      <c r="S483" s="61" t="str">
        <f ca="1"/>
        <v>Other and unspecified age (n.e.c.)</v>
      </c>
      <c r="T483" s="61" t="str">
        <f ca="1"/>
        <v>nec</v>
      </c>
      <c r="U483" s="61" t="str">
        <f ca="1"/>
        <v>Other and unspecified gender (n.e.c.)</v>
      </c>
      <c r="V483" s="61"/>
      <c r="W483" s="132">
        <v>1</v>
      </c>
      <c r="X483" t="b">
        <f t="shared" si="7"/>
        <v>1</v>
      </c>
      <c r="Y483" t="b">
        <v>0</v>
      </c>
    </row>
    <row r="484" spans="1:25" x14ac:dyDescent="0.4">
      <c r="A484" s="2">
        <v>428</v>
      </c>
      <c r="B484" s="2">
        <v>41001013004</v>
      </c>
      <c r="C484" s="3" t="s">
        <v>2309</v>
      </c>
      <c r="D484" s="2">
        <v>4</v>
      </c>
      <c r="E484" s="3" t="s">
        <v>1452</v>
      </c>
      <c r="F484" s="2">
        <v>26</v>
      </c>
      <c r="G484" s="3" t="s">
        <v>1885</v>
      </c>
      <c r="H484" s="3" t="s">
        <v>1885</v>
      </c>
      <c r="I484" s="115"/>
      <c r="J484" s="115"/>
      <c r="K484" s="121" t="str">
        <f ca="1"/>
        <v/>
      </c>
      <c r="L484" s="97" t="str">
        <f ca="1"/>
        <v/>
      </c>
      <c r="M484" s="98" t="str">
        <f ca="1"/>
        <v/>
      </c>
      <c r="N484" s="61" t="str">
        <f ca="1"/>
        <v/>
      </c>
      <c r="O484" s="61" t="str">
        <f ca="1"/>
        <v/>
      </c>
      <c r="P484" s="61" t="str">
        <f ca="1"/>
        <v/>
      </c>
      <c r="Q484" s="61" t="str">
        <f ca="1"/>
        <v/>
      </c>
      <c r="R484" s="61" t="str">
        <f ca="1"/>
        <v/>
      </c>
      <c r="S484" s="61" t="str">
        <f ca="1"/>
        <v/>
      </c>
      <c r="T484" s="61" t="str">
        <f ca="1"/>
        <v/>
      </c>
      <c r="U484" s="61" t="str">
        <f ca="1"/>
        <v/>
      </c>
      <c r="V484" s="61"/>
      <c r="W484" s="132">
        <v>1</v>
      </c>
      <c r="X484" t="b">
        <f t="shared" si="7"/>
        <v>0</v>
      </c>
      <c r="Y484" t="b">
        <v>0</v>
      </c>
    </row>
    <row r="485" spans="1:25" x14ac:dyDescent="0.4">
      <c r="A485" s="2">
        <v>484</v>
      </c>
      <c r="B485" s="2">
        <v>47001012360</v>
      </c>
      <c r="C485" s="3" t="s">
        <v>2310</v>
      </c>
      <c r="D485" s="2">
        <v>9</v>
      </c>
      <c r="E485" s="3" t="s">
        <v>1591</v>
      </c>
      <c r="F485" s="2">
        <v>59</v>
      </c>
      <c r="G485" s="3" t="s">
        <v>1827</v>
      </c>
      <c r="H485" s="3" t="s">
        <v>2311</v>
      </c>
      <c r="I485" s="115"/>
      <c r="J485" s="115"/>
      <c r="K485" s="121" t="str">
        <f ca="1"/>
        <v/>
      </c>
      <c r="L485" s="97" t="str">
        <f ca="1"/>
        <v/>
      </c>
      <c r="M485" s="98" t="str">
        <f ca="1"/>
        <v/>
      </c>
      <c r="N485" s="61" t="str">
        <f ca="1"/>
        <v/>
      </c>
      <c r="O485" s="61" t="str">
        <f ca="1"/>
        <v/>
      </c>
      <c r="P485" s="61" t="str">
        <f ca="1"/>
        <v/>
      </c>
      <c r="Q485" s="61" t="str">
        <f ca="1"/>
        <v/>
      </c>
      <c r="R485" s="61" t="str">
        <f ca="1"/>
        <v/>
      </c>
      <c r="S485" s="61" t="str">
        <f ca="1"/>
        <v/>
      </c>
      <c r="T485" s="61" t="str">
        <f ca="1"/>
        <v/>
      </c>
      <c r="U485" s="61" t="str">
        <f ca="1"/>
        <v/>
      </c>
      <c r="V485" s="61"/>
      <c r="W485" s="132">
        <v>1</v>
      </c>
      <c r="X485" t="b">
        <f t="shared" si="7"/>
        <v>0</v>
      </c>
      <c r="Y485" t="b">
        <v>0</v>
      </c>
    </row>
    <row r="486" spans="1:25" x14ac:dyDescent="0.4">
      <c r="A486" s="2">
        <v>485</v>
      </c>
      <c r="B486" s="2">
        <v>60002014416</v>
      </c>
      <c r="C486" s="3" t="s">
        <v>2312</v>
      </c>
      <c r="D486" s="2">
        <v>3</v>
      </c>
      <c r="E486" s="3" t="s">
        <v>1160</v>
      </c>
      <c r="F486" s="2">
        <v>10</v>
      </c>
      <c r="G486" s="3" t="s">
        <v>1179</v>
      </c>
      <c r="H486" s="3" t="s">
        <v>2313</v>
      </c>
      <c r="I486" s="118" t="s">
        <v>1101</v>
      </c>
      <c r="J486" s="115"/>
      <c r="K486" s="121" t="str">
        <f ca="1"/>
        <v/>
      </c>
      <c r="L486" s="97" t="str">
        <f ca="1"/>
        <v>3.4.9.1</v>
      </c>
      <c r="M486" s="98" t="str">
        <f ca="1"/>
        <v>General ambulatories</v>
      </c>
      <c r="N486" s="61" t="str">
        <f ca="1"/>
        <v>1.3.1</v>
      </c>
      <c r="O486" s="61" t="str">
        <f ca="1"/>
        <v>General outpatient curative care</v>
      </c>
      <c r="P486" s="61" t="str">
        <f ca="1"/>
        <v>13</v>
      </c>
      <c r="Q486" s="61" t="str">
        <f ca="1"/>
        <v>General population</v>
      </c>
      <c r="R486" s="61" t="str">
        <f ca="1"/>
        <v>nec</v>
      </c>
      <c r="S486" s="61" t="str">
        <f ca="1"/>
        <v>Other and unspecified age (n.e.c.)</v>
      </c>
      <c r="T486" s="61" t="str">
        <f ca="1"/>
        <v>nec</v>
      </c>
      <c r="U486" s="61" t="str">
        <f ca="1"/>
        <v>Other and unspecified gender (n.e.c.)</v>
      </c>
      <c r="V486" s="61"/>
      <c r="W486" s="132">
        <v>1</v>
      </c>
      <c r="X486" t="b">
        <f t="shared" si="7"/>
        <v>1</v>
      </c>
      <c r="Y486" t="b">
        <v>0</v>
      </c>
    </row>
    <row r="487" spans="1:25" x14ac:dyDescent="0.4">
      <c r="A487" s="2">
        <v>486</v>
      </c>
      <c r="B487" s="2">
        <v>61001060774</v>
      </c>
      <c r="C487" s="3" t="s">
        <v>5931</v>
      </c>
      <c r="D487" s="2">
        <v>12</v>
      </c>
      <c r="E487" s="3" t="s">
        <v>2472</v>
      </c>
      <c r="F487" s="2">
        <v>75</v>
      </c>
      <c r="G487" s="3" t="s">
        <v>2472</v>
      </c>
      <c r="H487" s="3" t="s">
        <v>2748</v>
      </c>
      <c r="I487" s="115"/>
      <c r="J487" s="115"/>
      <c r="K487" s="121" t="str">
        <f ca="1"/>
        <v/>
      </c>
      <c r="L487" s="99" t="str">
        <f ca="1"/>
        <v/>
      </c>
      <c r="M487" s="100" t="str">
        <f ca="1"/>
        <v/>
      </c>
      <c r="N487" s="61" t="str">
        <f ca="1"/>
        <v/>
      </c>
      <c r="O487" s="61" t="str">
        <f ca="1"/>
        <v/>
      </c>
      <c r="P487" s="61" t="str">
        <f ca="1"/>
        <v/>
      </c>
      <c r="Q487" s="61" t="str">
        <f ca="1"/>
        <v/>
      </c>
      <c r="R487" s="61" t="str">
        <f ca="1"/>
        <v/>
      </c>
      <c r="S487" s="61" t="str">
        <f ca="1"/>
        <v/>
      </c>
      <c r="T487" s="61" t="str">
        <f ca="1"/>
        <v/>
      </c>
      <c r="U487" s="61" t="str">
        <f ca="1"/>
        <v/>
      </c>
      <c r="V487" s="61"/>
      <c r="W487" s="132">
        <v>1</v>
      </c>
      <c r="X487" t="b">
        <f t="shared" si="7"/>
        <v>0</v>
      </c>
      <c r="Y487" t="b">
        <v>0</v>
      </c>
    </row>
    <row r="488" spans="1:25" x14ac:dyDescent="0.4">
      <c r="I488" s="49"/>
      <c r="J488" s="49"/>
      <c r="K488" s="49"/>
      <c r="L488" s="49"/>
      <c r="M488" s="49"/>
    </row>
  </sheetData>
  <sheetProtection formatColumns="0" autoFilter="0"/>
  <autoFilter ref="A1:Z487" xr:uid="{A20EE06F-C1AB-4186-BBCC-E36A1F824D31}"/>
  <dataValidations count="2">
    <dataValidation type="list" allowBlank="1" showInputMessage="1" showErrorMessage="1" sqref="I2:I487" xr:uid="{7FBA580D-9467-490E-AE68-D3C6F5407264}">
      <formula1>l_HPType</formula1>
    </dataValidation>
    <dataValidation type="list" allowBlank="1" showInputMessage="1" showErrorMessage="1" sqref="J2:J488" xr:uid="{65DF79A8-C080-43F3-963F-462CA3FB8C4A}">
      <formula1>_HC</formula1>
    </dataValidation>
  </dataValidations>
  <pageMargins left="0.7" right="0.7" top="0.75" bottom="0.75" header="0.3" footer="0.3"/>
  <pageSetup paperSize="9" orientation="portrait" horizontalDpi="0" verticalDpi="0"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D7606-4124-473C-9C26-FCBABCDEE69F}">
  <dimension ref="A1:N83"/>
  <sheetViews>
    <sheetView topLeftCell="A60" workbookViewId="0">
      <selection activeCell="G23" sqref="G23"/>
    </sheetView>
  </sheetViews>
  <sheetFormatPr defaultColWidth="8.84375" defaultRowHeight="14.6" x14ac:dyDescent="0.4"/>
  <cols>
    <col min="2" max="2" width="108.84375" bestFit="1" customWidth="1"/>
  </cols>
  <sheetData>
    <row r="1" spans="1:14" x14ac:dyDescent="0.4">
      <c r="B1" t="s">
        <v>5932</v>
      </c>
      <c r="E1" s="150" t="s">
        <v>1147</v>
      </c>
      <c r="F1" s="150" t="s">
        <v>1148</v>
      </c>
      <c r="G1" t="s">
        <v>1146</v>
      </c>
      <c r="I1" s="150" t="s">
        <v>1145</v>
      </c>
      <c r="J1" s="150" t="s">
        <v>1146</v>
      </c>
    </row>
    <row r="2" spans="1:14" x14ac:dyDescent="0.4">
      <c r="A2" s="145">
        <v>1</v>
      </c>
      <c r="B2" t="s">
        <v>2711</v>
      </c>
      <c r="E2" s="151">
        <v>1</v>
      </c>
      <c r="F2" s="152" t="s">
        <v>1397</v>
      </c>
      <c r="G2" t="s">
        <v>1396</v>
      </c>
      <c r="I2" s="151">
        <v>1</v>
      </c>
      <c r="J2" s="152" t="s">
        <v>1396</v>
      </c>
      <c r="M2" t="str" cm="1">
        <f t="array" ref="M2:N7">_xlfn._xlws.FILTER($F$2:$G$83,$G$2:$G$83=J2)</f>
        <v>ბათუმი</v>
      </c>
      <c r="N2" t="str">
        <v>აჭარა</v>
      </c>
    </row>
    <row r="3" spans="1:14" x14ac:dyDescent="0.4">
      <c r="A3" s="145">
        <v>2</v>
      </c>
      <c r="B3" t="s">
        <v>2714</v>
      </c>
      <c r="E3" s="151">
        <v>2</v>
      </c>
      <c r="F3" s="152" t="s">
        <v>1857</v>
      </c>
      <c r="G3" t="s">
        <v>1396</v>
      </c>
      <c r="I3" s="151">
        <v>2</v>
      </c>
      <c r="J3" s="152" t="s">
        <v>1639</v>
      </c>
      <c r="M3" t="str">
        <v>ქედა</v>
      </c>
      <c r="N3" t="str">
        <v>აჭარა</v>
      </c>
    </row>
    <row r="4" spans="1:14" x14ac:dyDescent="0.4">
      <c r="A4" s="145">
        <v>3</v>
      </c>
      <c r="B4" t="s">
        <v>2723</v>
      </c>
      <c r="E4" s="151">
        <v>3</v>
      </c>
      <c r="F4" s="152" t="s">
        <v>1843</v>
      </c>
      <c r="G4" t="s">
        <v>1396</v>
      </c>
      <c r="I4" s="151">
        <v>3</v>
      </c>
      <c r="J4" s="152" t="s">
        <v>1160</v>
      </c>
      <c r="M4" t="str">
        <v>ქობულეთი</v>
      </c>
      <c r="N4" t="str">
        <v>აჭარა</v>
      </c>
    </row>
    <row r="5" spans="1:14" x14ac:dyDescent="0.4">
      <c r="A5" s="145">
        <v>4</v>
      </c>
      <c r="B5" t="s">
        <v>2729</v>
      </c>
      <c r="E5" s="151">
        <v>4</v>
      </c>
      <c r="F5" s="152" t="s">
        <v>1861</v>
      </c>
      <c r="G5" t="s">
        <v>1396</v>
      </c>
      <c r="I5" s="151">
        <v>4</v>
      </c>
      <c r="J5" s="152" t="s">
        <v>1452</v>
      </c>
      <c r="M5" t="str">
        <v>შუახევი</v>
      </c>
      <c r="N5" t="str">
        <v>აჭარა</v>
      </c>
    </row>
    <row r="6" spans="1:14" x14ac:dyDescent="0.4">
      <c r="A6" s="145">
        <v>5</v>
      </c>
      <c r="B6" t="s">
        <v>2731</v>
      </c>
      <c r="E6" s="151">
        <v>5</v>
      </c>
      <c r="F6" s="152" t="s">
        <v>1745</v>
      </c>
      <c r="G6" t="s">
        <v>1396</v>
      </c>
      <c r="I6" s="151">
        <v>5</v>
      </c>
      <c r="J6" s="152" t="s">
        <v>1367</v>
      </c>
      <c r="M6" t="str">
        <v>ხელვაჩაური</v>
      </c>
      <c r="N6" t="str">
        <v>აჭარა</v>
      </c>
    </row>
    <row r="7" spans="1:14" x14ac:dyDescent="0.4">
      <c r="A7" s="145">
        <v>6</v>
      </c>
      <c r="B7" t="s">
        <v>2733</v>
      </c>
      <c r="E7" s="151">
        <v>6</v>
      </c>
      <c r="F7" s="152" t="s">
        <v>1871</v>
      </c>
      <c r="G7" t="s">
        <v>1396</v>
      </c>
      <c r="I7" s="151">
        <v>6</v>
      </c>
      <c r="J7" s="152" t="s">
        <v>1587</v>
      </c>
      <c r="M7" t="str">
        <v>ხულო</v>
      </c>
      <c r="N7" t="str">
        <v>აჭარა</v>
      </c>
    </row>
    <row r="8" spans="1:14" x14ac:dyDescent="0.4">
      <c r="A8" s="145">
        <v>7</v>
      </c>
      <c r="B8" t="s">
        <v>2736</v>
      </c>
      <c r="E8" s="151">
        <v>7</v>
      </c>
      <c r="F8" s="152" t="s">
        <v>1640</v>
      </c>
      <c r="G8" t="s">
        <v>1639</v>
      </c>
      <c r="I8" s="151">
        <v>7</v>
      </c>
      <c r="J8" s="152" t="s">
        <v>1652</v>
      </c>
    </row>
    <row r="9" spans="1:14" x14ac:dyDescent="0.4">
      <c r="A9" s="145">
        <v>8</v>
      </c>
      <c r="B9" t="s">
        <v>2740</v>
      </c>
      <c r="E9" s="151">
        <v>8</v>
      </c>
      <c r="F9" s="152" t="s">
        <v>1684</v>
      </c>
      <c r="G9" t="s">
        <v>1639</v>
      </c>
      <c r="I9" s="151">
        <v>8</v>
      </c>
      <c r="J9" s="152" t="s">
        <v>1258</v>
      </c>
    </row>
    <row r="10" spans="1:14" x14ac:dyDescent="0.4">
      <c r="A10" s="145">
        <v>9</v>
      </c>
      <c r="B10" t="s">
        <v>2742</v>
      </c>
      <c r="E10" s="151">
        <v>9</v>
      </c>
      <c r="F10" s="152" t="s">
        <v>1705</v>
      </c>
      <c r="G10" t="s">
        <v>1639</v>
      </c>
      <c r="I10" s="151">
        <v>9</v>
      </c>
      <c r="J10" s="152" t="s">
        <v>1591</v>
      </c>
    </row>
    <row r="11" spans="1:14" x14ac:dyDescent="0.4">
      <c r="A11" s="145">
        <v>10</v>
      </c>
      <c r="B11" t="s">
        <v>2711</v>
      </c>
      <c r="E11" s="151">
        <v>10</v>
      </c>
      <c r="F11" s="152" t="s">
        <v>1179</v>
      </c>
      <c r="G11" t="s">
        <v>1160</v>
      </c>
      <c r="I11" s="151">
        <v>10</v>
      </c>
      <c r="J11" s="152" t="s">
        <v>1196</v>
      </c>
    </row>
    <row r="12" spans="1:14" x14ac:dyDescent="0.4">
      <c r="A12" s="145">
        <v>11</v>
      </c>
      <c r="B12" t="s">
        <v>2714</v>
      </c>
      <c r="E12" s="151">
        <v>11</v>
      </c>
      <c r="F12" s="152" t="s">
        <v>1183</v>
      </c>
      <c r="G12" t="s">
        <v>1160</v>
      </c>
      <c r="I12" s="151">
        <v>11</v>
      </c>
      <c r="J12" s="152" t="s">
        <v>1372</v>
      </c>
    </row>
    <row r="13" spans="1:14" x14ac:dyDescent="0.4">
      <c r="A13" s="145">
        <v>12</v>
      </c>
      <c r="B13" t="s">
        <v>2722</v>
      </c>
      <c r="E13" s="151">
        <v>12</v>
      </c>
      <c r="F13" s="152" t="s">
        <v>1161</v>
      </c>
      <c r="G13" t="s">
        <v>1160</v>
      </c>
      <c r="I13" s="151">
        <v>12</v>
      </c>
      <c r="J13" s="152" t="s">
        <v>5933</v>
      </c>
    </row>
    <row r="14" spans="1:14" x14ac:dyDescent="0.4">
      <c r="A14" s="145">
        <v>13</v>
      </c>
      <c r="B14" t="s">
        <v>2723</v>
      </c>
      <c r="E14" s="151">
        <v>13</v>
      </c>
      <c r="F14" s="152" t="s">
        <v>1163</v>
      </c>
      <c r="G14" t="s">
        <v>1160</v>
      </c>
      <c r="I14" s="151">
        <v>13</v>
      </c>
      <c r="J14" s="152" t="s">
        <v>2472</v>
      </c>
    </row>
    <row r="15" spans="1:14" x14ac:dyDescent="0.4">
      <c r="A15" s="145">
        <v>14</v>
      </c>
      <c r="B15" t="s">
        <v>2729</v>
      </c>
      <c r="E15" s="151">
        <v>14</v>
      </c>
      <c r="F15" s="152" t="s">
        <v>1285</v>
      </c>
      <c r="G15" t="s">
        <v>1160</v>
      </c>
    </row>
    <row r="16" spans="1:14" x14ac:dyDescent="0.4">
      <c r="A16" s="145">
        <v>15</v>
      </c>
      <c r="B16" t="s">
        <v>2731</v>
      </c>
      <c r="E16" s="151">
        <v>15</v>
      </c>
      <c r="F16" s="152" t="s">
        <v>1187</v>
      </c>
      <c r="G16" t="s">
        <v>1160</v>
      </c>
    </row>
    <row r="17" spans="1:10" x14ac:dyDescent="0.4">
      <c r="A17" s="145">
        <v>16</v>
      </c>
      <c r="B17" t="s">
        <v>2733</v>
      </c>
      <c r="E17" s="151">
        <v>16</v>
      </c>
      <c r="F17" s="152" t="s">
        <v>1166</v>
      </c>
      <c r="G17" t="s">
        <v>1160</v>
      </c>
    </row>
    <row r="18" spans="1:10" x14ac:dyDescent="0.4">
      <c r="A18" s="145">
        <v>17</v>
      </c>
      <c r="B18" t="s">
        <v>2736</v>
      </c>
      <c r="E18" s="151">
        <v>17</v>
      </c>
      <c r="F18" s="152" t="s">
        <v>1246</v>
      </c>
      <c r="G18" t="s">
        <v>1160</v>
      </c>
    </row>
    <row r="19" spans="1:10" x14ac:dyDescent="0.4">
      <c r="A19" s="145">
        <v>18</v>
      </c>
      <c r="B19" t="s">
        <v>2740</v>
      </c>
      <c r="E19" s="151">
        <v>18</v>
      </c>
      <c r="F19" s="152" t="s">
        <v>1253</v>
      </c>
      <c r="G19" t="s">
        <v>1160</v>
      </c>
      <c r="J19" s="156" t="s">
        <v>1367</v>
      </c>
    </row>
    <row r="20" spans="1:10" x14ac:dyDescent="0.4">
      <c r="A20" s="145">
        <v>19</v>
      </c>
      <c r="B20" t="s">
        <v>2742</v>
      </c>
      <c r="E20" s="151">
        <v>19</v>
      </c>
      <c r="F20" s="152" t="s">
        <v>1228</v>
      </c>
      <c r="G20" t="s">
        <v>1160</v>
      </c>
    </row>
    <row r="21" spans="1:10" x14ac:dyDescent="0.4">
      <c r="E21" s="151">
        <v>20</v>
      </c>
      <c r="F21" s="152" t="s">
        <v>2005</v>
      </c>
      <c r="G21" t="s">
        <v>1452</v>
      </c>
    </row>
    <row r="22" spans="1:10" x14ac:dyDescent="0.4">
      <c r="E22" s="151">
        <v>21</v>
      </c>
      <c r="F22" s="152" t="s">
        <v>2003</v>
      </c>
      <c r="G22" t="s">
        <v>1452</v>
      </c>
    </row>
    <row r="23" spans="1:10" x14ac:dyDescent="0.4">
      <c r="E23" s="151">
        <v>22</v>
      </c>
      <c r="F23" s="152" t="s">
        <v>1615</v>
      </c>
      <c r="G23" t="s">
        <v>1452</v>
      </c>
    </row>
    <row r="24" spans="1:10" x14ac:dyDescent="0.4">
      <c r="E24" s="151">
        <v>23</v>
      </c>
      <c r="F24" s="152" t="s">
        <v>1836</v>
      </c>
      <c r="G24" t="s">
        <v>1452</v>
      </c>
    </row>
    <row r="25" spans="1:10" x14ac:dyDescent="0.4">
      <c r="E25" s="151">
        <v>24</v>
      </c>
      <c r="F25" s="152" t="s">
        <v>1687</v>
      </c>
      <c r="G25" t="s">
        <v>1452</v>
      </c>
    </row>
    <row r="26" spans="1:10" x14ac:dyDescent="0.4">
      <c r="E26" s="151">
        <v>25</v>
      </c>
      <c r="F26" s="152" t="s">
        <v>1691</v>
      </c>
      <c r="G26" t="s">
        <v>1452</v>
      </c>
    </row>
    <row r="27" spans="1:10" x14ac:dyDescent="0.4">
      <c r="E27" s="151">
        <v>26</v>
      </c>
      <c r="F27" s="152" t="s">
        <v>1885</v>
      </c>
      <c r="G27" t="s">
        <v>1452</v>
      </c>
    </row>
    <row r="28" spans="1:10" x14ac:dyDescent="0.4">
      <c r="E28" s="151">
        <v>27</v>
      </c>
      <c r="F28" s="152" t="s">
        <v>1453</v>
      </c>
      <c r="G28" t="s">
        <v>1452</v>
      </c>
    </row>
    <row r="29" spans="1:10" x14ac:dyDescent="0.4">
      <c r="E29" s="151">
        <v>28</v>
      </c>
      <c r="F29" s="152" t="s">
        <v>1576</v>
      </c>
      <c r="G29" t="s">
        <v>1452</v>
      </c>
    </row>
    <row r="30" spans="1:10" x14ac:dyDescent="0.4">
      <c r="E30" s="151">
        <v>29</v>
      </c>
      <c r="F30" s="152" t="s">
        <v>1532</v>
      </c>
      <c r="G30" t="s">
        <v>1452</v>
      </c>
    </row>
    <row r="31" spans="1:10" x14ac:dyDescent="0.4">
      <c r="E31" s="151">
        <v>30</v>
      </c>
      <c r="F31" s="152" t="s">
        <v>1661</v>
      </c>
      <c r="G31" t="s">
        <v>1452</v>
      </c>
    </row>
    <row r="32" spans="1:10" x14ac:dyDescent="0.4">
      <c r="E32" s="151">
        <v>31</v>
      </c>
      <c r="F32" s="152" t="s">
        <v>1890</v>
      </c>
      <c r="G32" t="s">
        <v>1452</v>
      </c>
    </row>
    <row r="33" spans="5:7" x14ac:dyDescent="0.4">
      <c r="E33" s="151">
        <v>32</v>
      </c>
      <c r="F33" s="152" t="s">
        <v>1648</v>
      </c>
      <c r="G33" t="s">
        <v>1367</v>
      </c>
    </row>
    <row r="34" spans="5:7" x14ac:dyDescent="0.4">
      <c r="E34" s="151">
        <v>33</v>
      </c>
      <c r="F34" s="152" t="s">
        <v>1607</v>
      </c>
      <c r="G34" t="s">
        <v>1367</v>
      </c>
    </row>
    <row r="35" spans="5:7" x14ac:dyDescent="0.4">
      <c r="E35" s="151">
        <v>34</v>
      </c>
      <c r="F35" s="152" t="s">
        <v>1663</v>
      </c>
      <c r="G35" t="s">
        <v>1367</v>
      </c>
    </row>
    <row r="36" spans="5:7" x14ac:dyDescent="0.4">
      <c r="E36" s="151">
        <v>35</v>
      </c>
      <c r="F36" s="152" t="s">
        <v>1456</v>
      </c>
      <c r="G36" t="s">
        <v>1367</v>
      </c>
    </row>
    <row r="37" spans="5:7" x14ac:dyDescent="0.4">
      <c r="E37" s="151">
        <v>36</v>
      </c>
      <c r="F37" s="152" t="s">
        <v>1636</v>
      </c>
      <c r="G37" t="s">
        <v>1367</v>
      </c>
    </row>
    <row r="38" spans="5:7" x14ac:dyDescent="0.4">
      <c r="E38" s="151">
        <v>37</v>
      </c>
      <c r="F38" s="152" t="s">
        <v>1997</v>
      </c>
      <c r="G38" t="s">
        <v>1367</v>
      </c>
    </row>
    <row r="39" spans="5:7" x14ac:dyDescent="0.4">
      <c r="E39" s="151">
        <v>38</v>
      </c>
      <c r="F39" s="152" t="s">
        <v>1368</v>
      </c>
      <c r="G39" t="s">
        <v>1367</v>
      </c>
    </row>
    <row r="40" spans="5:7" x14ac:dyDescent="0.4">
      <c r="E40" s="151">
        <v>39</v>
      </c>
      <c r="F40" s="152" t="s">
        <v>1905</v>
      </c>
      <c r="G40" t="s">
        <v>1367</v>
      </c>
    </row>
    <row r="41" spans="5:7" x14ac:dyDescent="0.4">
      <c r="E41" s="151">
        <v>40</v>
      </c>
      <c r="F41" s="152" t="s">
        <v>2017</v>
      </c>
      <c r="G41" t="s">
        <v>1587</v>
      </c>
    </row>
    <row r="42" spans="5:7" x14ac:dyDescent="0.4">
      <c r="E42" s="151">
        <v>41</v>
      </c>
      <c r="F42" s="152" t="s">
        <v>1666</v>
      </c>
      <c r="G42" t="s">
        <v>1587</v>
      </c>
    </row>
    <row r="43" spans="5:7" x14ac:dyDescent="0.4">
      <c r="E43" s="151">
        <v>42</v>
      </c>
      <c r="F43" s="152" t="s">
        <v>1646</v>
      </c>
      <c r="G43" t="s">
        <v>1587</v>
      </c>
    </row>
    <row r="44" spans="5:7" x14ac:dyDescent="0.4">
      <c r="E44" s="151">
        <v>43</v>
      </c>
      <c r="F44" s="152" t="s">
        <v>5934</v>
      </c>
      <c r="G44" t="s">
        <v>1587</v>
      </c>
    </row>
    <row r="45" spans="5:7" x14ac:dyDescent="0.4">
      <c r="E45" s="151">
        <v>44</v>
      </c>
      <c r="F45" s="152" t="s">
        <v>1653</v>
      </c>
      <c r="G45" t="s">
        <v>1652</v>
      </c>
    </row>
    <row r="46" spans="5:7" x14ac:dyDescent="0.4">
      <c r="E46" s="151">
        <v>45</v>
      </c>
      <c r="F46" s="152" t="s">
        <v>1669</v>
      </c>
      <c r="G46" t="s">
        <v>1652</v>
      </c>
    </row>
    <row r="47" spans="5:7" x14ac:dyDescent="0.4">
      <c r="E47" s="151">
        <v>46</v>
      </c>
      <c r="F47" s="152" t="s">
        <v>1671</v>
      </c>
      <c r="G47" t="s">
        <v>1652</v>
      </c>
    </row>
    <row r="48" spans="5:7" x14ac:dyDescent="0.4">
      <c r="E48" s="151">
        <v>47</v>
      </c>
      <c r="F48" s="152" t="s">
        <v>1673</v>
      </c>
      <c r="G48" t="s">
        <v>1652</v>
      </c>
    </row>
    <row r="49" spans="5:7" x14ac:dyDescent="0.4">
      <c r="E49" s="151">
        <v>48</v>
      </c>
      <c r="F49" s="152" t="s">
        <v>1583</v>
      </c>
      <c r="G49" t="s">
        <v>1258</v>
      </c>
    </row>
    <row r="50" spans="5:7" x14ac:dyDescent="0.4">
      <c r="E50" s="151">
        <v>49</v>
      </c>
      <c r="F50" s="152" t="s">
        <v>1338</v>
      </c>
      <c r="G50" t="s">
        <v>1258</v>
      </c>
    </row>
    <row r="51" spans="5:7" x14ac:dyDescent="0.4">
      <c r="E51" s="151">
        <v>50</v>
      </c>
      <c r="F51" s="152" t="s">
        <v>1644</v>
      </c>
      <c r="G51" t="s">
        <v>1258</v>
      </c>
    </row>
    <row r="52" spans="5:7" x14ac:dyDescent="0.4">
      <c r="E52" s="151">
        <v>51</v>
      </c>
      <c r="F52" s="152" t="s">
        <v>1982</v>
      </c>
      <c r="G52" t="s">
        <v>1258</v>
      </c>
    </row>
    <row r="53" spans="5:7" x14ac:dyDescent="0.4">
      <c r="E53" s="151">
        <v>52</v>
      </c>
      <c r="F53" s="152" t="s">
        <v>1274</v>
      </c>
      <c r="G53" t="s">
        <v>1258</v>
      </c>
    </row>
    <row r="54" spans="5:7" x14ac:dyDescent="0.4">
      <c r="E54" s="151">
        <v>53</v>
      </c>
      <c r="F54" s="152" t="s">
        <v>1259</v>
      </c>
      <c r="G54" t="s">
        <v>1258</v>
      </c>
    </row>
    <row r="55" spans="5:7" x14ac:dyDescent="0.4">
      <c r="E55" s="151">
        <v>54</v>
      </c>
      <c r="F55" s="152" t="s">
        <v>1707</v>
      </c>
      <c r="G55" t="s">
        <v>1258</v>
      </c>
    </row>
    <row r="56" spans="5:7" x14ac:dyDescent="0.4">
      <c r="E56" s="151">
        <v>55</v>
      </c>
      <c r="F56" s="152" t="s">
        <v>1711</v>
      </c>
      <c r="G56" t="s">
        <v>1258</v>
      </c>
    </row>
    <row r="57" spans="5:7" x14ac:dyDescent="0.4">
      <c r="E57" s="151">
        <v>56</v>
      </c>
      <c r="F57" s="152" t="s">
        <v>1720</v>
      </c>
      <c r="G57" t="s">
        <v>1258</v>
      </c>
    </row>
    <row r="58" spans="5:7" x14ac:dyDescent="0.4">
      <c r="E58" s="151">
        <v>57</v>
      </c>
      <c r="F58" s="152" t="s">
        <v>1848</v>
      </c>
      <c r="G58" t="s">
        <v>1591</v>
      </c>
    </row>
    <row r="59" spans="5:7" x14ac:dyDescent="0.4">
      <c r="E59" s="151">
        <v>58</v>
      </c>
      <c r="F59" s="152" t="s">
        <v>1851</v>
      </c>
      <c r="G59" t="s">
        <v>1591</v>
      </c>
    </row>
    <row r="60" spans="5:7" x14ac:dyDescent="0.4">
      <c r="E60" s="151">
        <v>59</v>
      </c>
      <c r="F60" s="152" t="s">
        <v>1827</v>
      </c>
      <c r="G60" t="s">
        <v>1591</v>
      </c>
    </row>
    <row r="61" spans="5:7" x14ac:dyDescent="0.4">
      <c r="E61" s="151">
        <v>60</v>
      </c>
      <c r="F61" s="152" t="s">
        <v>1592</v>
      </c>
      <c r="G61" t="s">
        <v>1591</v>
      </c>
    </row>
    <row r="62" spans="5:7" x14ac:dyDescent="0.4">
      <c r="E62" s="151">
        <v>61</v>
      </c>
      <c r="F62" s="152" t="s">
        <v>1655</v>
      </c>
      <c r="G62" t="s">
        <v>1591</v>
      </c>
    </row>
    <row r="63" spans="5:7" x14ac:dyDescent="0.4">
      <c r="E63" s="151">
        <v>62</v>
      </c>
      <c r="F63" s="152" t="s">
        <v>1867</v>
      </c>
      <c r="G63" t="s">
        <v>1591</v>
      </c>
    </row>
    <row r="64" spans="5:7" x14ac:dyDescent="0.4">
      <c r="E64" s="151">
        <v>63</v>
      </c>
      <c r="F64" s="152" t="s">
        <v>1595</v>
      </c>
      <c r="G64" t="s">
        <v>1196</v>
      </c>
    </row>
    <row r="65" spans="5:7" x14ac:dyDescent="0.4">
      <c r="E65" s="151">
        <v>64</v>
      </c>
      <c r="F65" s="152" t="s">
        <v>1603</v>
      </c>
      <c r="G65" t="s">
        <v>1196</v>
      </c>
    </row>
    <row r="66" spans="5:7" x14ac:dyDescent="0.4">
      <c r="E66" s="151">
        <v>65</v>
      </c>
      <c r="F66" s="152" t="s">
        <v>1657</v>
      </c>
      <c r="G66" t="s">
        <v>1196</v>
      </c>
    </row>
    <row r="67" spans="5:7" x14ac:dyDescent="0.4">
      <c r="E67" s="151">
        <v>66</v>
      </c>
      <c r="F67" s="152" t="s">
        <v>1620</v>
      </c>
      <c r="G67" t="s">
        <v>1196</v>
      </c>
    </row>
    <row r="68" spans="5:7" x14ac:dyDescent="0.4">
      <c r="E68" s="151">
        <v>67</v>
      </c>
      <c r="F68" s="152" t="s">
        <v>1197</v>
      </c>
      <c r="G68" t="s">
        <v>1196</v>
      </c>
    </row>
    <row r="69" spans="5:7" x14ac:dyDescent="0.4">
      <c r="E69" s="151">
        <v>68</v>
      </c>
      <c r="F69" s="152" t="s">
        <v>1477</v>
      </c>
      <c r="G69" t="s">
        <v>1196</v>
      </c>
    </row>
    <row r="70" spans="5:7" x14ac:dyDescent="0.4">
      <c r="E70" s="151">
        <v>69</v>
      </c>
      <c r="F70" s="152" t="s">
        <v>1675</v>
      </c>
      <c r="G70" t="s">
        <v>1196</v>
      </c>
    </row>
    <row r="71" spans="5:7" x14ac:dyDescent="0.4">
      <c r="E71" s="151">
        <v>70</v>
      </c>
      <c r="F71" s="152" t="s">
        <v>1459</v>
      </c>
      <c r="G71" t="s">
        <v>1372</v>
      </c>
    </row>
    <row r="72" spans="5:7" x14ac:dyDescent="0.4">
      <c r="E72" s="151">
        <v>71</v>
      </c>
      <c r="F72" s="152" t="s">
        <v>1373</v>
      </c>
      <c r="G72" t="s">
        <v>1372</v>
      </c>
    </row>
    <row r="73" spans="5:7" x14ac:dyDescent="0.4">
      <c r="E73" s="151">
        <v>72</v>
      </c>
      <c r="F73" s="152" t="s">
        <v>1703</v>
      </c>
      <c r="G73" t="s">
        <v>1372</v>
      </c>
    </row>
    <row r="74" spans="5:7" x14ac:dyDescent="0.4">
      <c r="E74" s="151">
        <v>73</v>
      </c>
      <c r="F74" s="152" t="s">
        <v>1718</v>
      </c>
      <c r="G74" t="s">
        <v>1372</v>
      </c>
    </row>
    <row r="75" spans="5:7" x14ac:dyDescent="0.4">
      <c r="E75" s="151">
        <v>74</v>
      </c>
      <c r="F75" s="152" t="s">
        <v>1588</v>
      </c>
      <c r="G75" t="s">
        <v>1587</v>
      </c>
    </row>
    <row r="76" spans="5:7" x14ac:dyDescent="0.4">
      <c r="E76" s="151">
        <v>75</v>
      </c>
      <c r="F76" s="152" t="s">
        <v>5935</v>
      </c>
      <c r="G76" t="s">
        <v>5933</v>
      </c>
    </row>
    <row r="77" spans="5:7" x14ac:dyDescent="0.4">
      <c r="E77" s="151">
        <v>76</v>
      </c>
      <c r="F77" s="152" t="s">
        <v>5936</v>
      </c>
      <c r="G77" t="s">
        <v>5933</v>
      </c>
    </row>
    <row r="78" spans="5:7" x14ac:dyDescent="0.4">
      <c r="E78" s="151">
        <v>77</v>
      </c>
      <c r="F78" s="152" t="s">
        <v>5937</v>
      </c>
      <c r="G78" t="s">
        <v>5933</v>
      </c>
    </row>
    <row r="79" spans="5:7" x14ac:dyDescent="0.4">
      <c r="E79" s="151">
        <v>78</v>
      </c>
      <c r="F79" s="152" t="s">
        <v>5938</v>
      </c>
      <c r="G79" t="s">
        <v>5933</v>
      </c>
    </row>
    <row r="80" spans="5:7" x14ac:dyDescent="0.4">
      <c r="E80" s="151">
        <v>79</v>
      </c>
      <c r="F80" s="152" t="s">
        <v>5939</v>
      </c>
      <c r="G80" t="s">
        <v>5933</v>
      </c>
    </row>
    <row r="81" spans="5:7" x14ac:dyDescent="0.4">
      <c r="E81" s="151">
        <v>80</v>
      </c>
      <c r="F81" s="152" t="s">
        <v>5940</v>
      </c>
      <c r="G81" t="s">
        <v>5933</v>
      </c>
    </row>
    <row r="82" spans="5:7" x14ac:dyDescent="0.4">
      <c r="E82" s="151">
        <v>81</v>
      </c>
      <c r="F82" s="152" t="s">
        <v>5941</v>
      </c>
      <c r="G82" t="s">
        <v>5933</v>
      </c>
    </row>
    <row r="83" spans="5:7" x14ac:dyDescent="0.4">
      <c r="E83" s="151">
        <v>82</v>
      </c>
      <c r="F83" s="152" t="s">
        <v>2472</v>
      </c>
      <c r="G83" t="s">
        <v>2472</v>
      </c>
    </row>
  </sheetData>
  <sortState xmlns:xlrd2="http://schemas.microsoft.com/office/spreadsheetml/2017/richdata2" ref="B2:B68">
    <sortCondition ref="B68"/>
  </sortState>
  <dataValidations count="2">
    <dataValidation type="list" allowBlank="1" showInputMessage="1" showErrorMessage="1" sqref="M20:M27" xr:uid="{1737DD54-F17A-448F-9E79-889D12AFEF5C}">
      <formula1>_xlfn._xlws.FILTER($F$2:$G$83,$G$2:$G$83=$J$19)</formula1>
    </dataValidation>
    <dataValidation type="list" allowBlank="1" showInputMessage="1" showErrorMessage="1" sqref="M19" xr:uid="{4AA1FE04-019F-4F23-87CD-DEE5D8171127}">
      <formula1>_xlfn._xlws.FILTER($F$2:$G$83,$G$2:$G$83=$J19)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85737-7BF4-410C-9ABF-D5566AAD8066}">
  <sheetPr codeName="Sheet3">
    <tabColor theme="4" tint="0.59999389629810485"/>
  </sheetPr>
  <dimension ref="A1:P488"/>
  <sheetViews>
    <sheetView showGridLines="0" showRowColHeaders="0" zoomScaleNormal="100" workbookViewId="0">
      <pane xSplit="1" ySplit="1" topLeftCell="B2" activePane="bottomRight" state="frozen"/>
      <selection activeCell="B26" sqref="B26"/>
      <selection pane="topRight" activeCell="B26" sqref="B26"/>
      <selection pane="bottomLeft" activeCell="B26" sqref="B26"/>
      <selection pane="bottomRight" activeCell="A10" sqref="A10"/>
    </sheetView>
  </sheetViews>
  <sheetFormatPr defaultColWidth="0" defaultRowHeight="14.6" zeroHeight="1" x14ac:dyDescent="0.4"/>
  <cols>
    <col min="1" max="1" width="49" customWidth="1"/>
    <col min="2" max="2" width="11.69140625" customWidth="1"/>
    <col min="3" max="3" width="33" customWidth="1"/>
    <col min="4" max="4" width="11.3046875" customWidth="1"/>
    <col min="5" max="5" width="61.84375" customWidth="1"/>
    <col min="6" max="6" width="8.3046875" bestFit="1" customWidth="1"/>
    <col min="7" max="7" width="47" customWidth="1"/>
    <col min="8" max="8" width="4.3046875" bestFit="1" customWidth="1"/>
    <col min="9" max="9" width="20.84375" customWidth="1"/>
    <col min="10" max="10" width="10.69140625" customWidth="1"/>
    <col min="11" max="11" width="33.3046875" bestFit="1" customWidth="1"/>
    <col min="12" max="12" width="4.3046875" bestFit="1" customWidth="1"/>
    <col min="13" max="13" width="36.3046875" bestFit="1" customWidth="1"/>
    <col min="14" max="14" width="7.3046875" bestFit="1" customWidth="1"/>
    <col min="15" max="16384" width="8.84375" hidden="1"/>
  </cols>
  <sheetData>
    <row r="1" spans="1:16" x14ac:dyDescent="0.4">
      <c r="A1" s="58">
        <f>COUNTA(A2:A39)</f>
        <v>35</v>
      </c>
      <c r="B1" s="58" t="s">
        <v>1023</v>
      </c>
      <c r="C1" s="54" t="s">
        <v>1024</v>
      </c>
      <c r="D1" s="54" t="s">
        <v>1025</v>
      </c>
      <c r="E1" s="55" t="s">
        <v>1026</v>
      </c>
      <c r="F1" s="54" t="s">
        <v>1027</v>
      </c>
      <c r="G1" s="56" t="s">
        <v>1028</v>
      </c>
      <c r="H1" s="54" t="s">
        <v>1029</v>
      </c>
      <c r="I1" s="57" t="s">
        <v>1030</v>
      </c>
      <c r="J1" s="54" t="s">
        <v>1031</v>
      </c>
      <c r="K1" s="57" t="s">
        <v>1032</v>
      </c>
      <c r="L1" s="54" t="s">
        <v>1033</v>
      </c>
      <c r="M1" s="54" t="str">
        <f>K1</f>
        <v>Descriptoin</v>
      </c>
      <c r="N1" s="54" t="s">
        <v>1034</v>
      </c>
    </row>
    <row r="2" spans="1:16" x14ac:dyDescent="0.4">
      <c r="A2" s="91" t="s">
        <v>1035</v>
      </c>
      <c r="B2" s="101" cm="1">
        <f t="array" ref="B2:B38">IF(ISBLANK(A2:A38),"",COUNTIF(HP_All!H2:$H$2000,A2:A38) )</f>
        <v>14</v>
      </c>
      <c r="C2" s="50" t="s">
        <v>1036</v>
      </c>
      <c r="D2" s="90" t="s">
        <v>1037</v>
      </c>
      <c r="E2" s="48" t="str" cm="1">
        <f t="array" aca="1" ref="E2" ca="1">IF(ISBLANK(D2),"",INDEX(HP_Dscr,MATCH(D2,_HP,0)))</f>
        <v>Pharmacies</v>
      </c>
      <c r="F2" s="90" t="s">
        <v>1038</v>
      </c>
      <c r="G2" s="51" t="str" cm="1">
        <f t="array" aca="1" ref="G2" ca="1">IF(ISBLANK(F2),"",INDEX(HC_Dscr,MATCH(F2,_HC,0)))</f>
        <v>Over-the-counter medicines</v>
      </c>
      <c r="H2" s="90" t="s">
        <v>1039</v>
      </c>
      <c r="I2" s="52" t="str" cm="1">
        <f t="array" aca="1" ref="I2" ca="1">IF(ISBLANK(H2),"",INDEX(BEN_Dscr,MATCH(H2,_BEN,0)))</f>
        <v>General population</v>
      </c>
      <c r="J2" s="90" t="s">
        <v>1040</v>
      </c>
      <c r="K2" s="52" t="str" cm="1">
        <f t="array" aca="1" ref="K2" ca="1">IF(ISBLANK(J2),"",INDEX(AGE_Dscr,MATCH(J2,_AGE,0)))</f>
        <v>Other and unspecified age (n.e.c.)</v>
      </c>
      <c r="L2" s="46" t="s">
        <v>1040</v>
      </c>
      <c r="M2" s="52" t="str" cm="1">
        <f t="array" aca="1" ref="M2" ca="1">IF(ISBLANK(L2),"",INDEX(GEN_Dscr,MATCH(L2,_GEN,0)))</f>
        <v>Other and unspecified gender (n.e.c.)</v>
      </c>
      <c r="N2" s="53"/>
      <c r="P2" t="str" cm="1">
        <f t="array" aca="1" ref="P2:P36" ca="1">_xlfn._xlws.SORT(l_HPType)</f>
        <v>არასამედიცინო მომსახურების მიმწოდებელი</v>
      </c>
    </row>
    <row r="3" spans="1:16" x14ac:dyDescent="0.4">
      <c r="A3" s="115" t="s">
        <v>1041</v>
      </c>
      <c r="B3" s="101">
        <v>37</v>
      </c>
      <c r="C3" s="50" t="s">
        <v>1042</v>
      </c>
      <c r="D3" s="90" t="s">
        <v>1043</v>
      </c>
      <c r="E3" s="48" t="str" cm="1">
        <f t="array" aca="1" ref="E3" ca="1">IF(ISBLANK(D3),"",INDEX(HP_Dscr,MATCH(D3,_HP,0)))</f>
        <v>Family planning centres</v>
      </c>
      <c r="F3" s="90" t="s">
        <v>1044</v>
      </c>
      <c r="G3" s="51" t="str" cm="1">
        <f t="array" aca="1" ref="G3" ca="1">IF(ISBLANK(F3),"",INDEX(HC_Dscr,MATCH(F3,_HC,0)))</f>
        <v>Other Specialised outpatient curative care</v>
      </c>
      <c r="H3" s="90" t="s">
        <v>1039</v>
      </c>
      <c r="I3" s="52" t="str" cm="1">
        <f t="array" aca="1" ref="I3" ca="1">IF(ISBLANK(H3),"",INDEX(BEN_Dscr,MATCH(H3,_BEN,0)))</f>
        <v>General population</v>
      </c>
      <c r="J3" s="90" t="s">
        <v>1045</v>
      </c>
      <c r="K3" s="52" t="str" cm="1">
        <f t="array" aca="1" ref="K3" ca="1">IF(ISBLANK(J3),"",INDEX(AGE_Dscr,MATCH(J3,_AGE,0)))</f>
        <v>Other ≥ 19</v>
      </c>
      <c r="L3" s="46" t="s">
        <v>1040</v>
      </c>
      <c r="M3" s="52" t="str" cm="1">
        <f t="array" aca="1" ref="M3" ca="1">IF(ISBLANK(L3),"",INDEX(GEN_Dscr,MATCH(L3,_GEN,0)))</f>
        <v>Other and unspecified gender (n.e.c.)</v>
      </c>
      <c r="N3" s="53"/>
      <c r="P3" t="str">
        <f ca="1"/>
        <v>არატრადიციული მედიცინის კლინიკა</v>
      </c>
    </row>
    <row r="4" spans="1:16" x14ac:dyDescent="0.4">
      <c r="A4" s="118" t="s">
        <v>1046</v>
      </c>
      <c r="B4" s="101">
        <v>6</v>
      </c>
      <c r="C4" s="50" t="s">
        <v>1047</v>
      </c>
      <c r="D4" s="90" t="s">
        <v>1048</v>
      </c>
      <c r="E4" s="48" t="str" cm="1">
        <f t="array" aca="1" ref="E4" ca="1">IF(ISBLANK(D4),"",INDEX(HP_Dscr,MATCH(D4,_HP,0)))</f>
        <v>Other All Other ambulatory centres</v>
      </c>
      <c r="F4" s="90" t="s">
        <v>1049</v>
      </c>
      <c r="G4" s="51" t="str" cm="1">
        <f t="array" aca="1" ref="G4" ca="1">IF(ISBLANK(F4),"",INDEX(HC_Dscr,MATCH(F4,_HC,0)))</f>
        <v>Outpatient rehabilitative care</v>
      </c>
      <c r="H4" s="90" t="s">
        <v>1039</v>
      </c>
      <c r="I4" s="52" t="str" cm="1">
        <f t="array" aca="1" ref="I4" ca="1">IF(ISBLANK(H4),"",INDEX(BEN_Dscr,MATCH(H4,_BEN,0)))</f>
        <v>General population</v>
      </c>
      <c r="J4" s="90" t="s">
        <v>1040</v>
      </c>
      <c r="K4" s="52" t="str" cm="1">
        <f t="array" aca="1" ref="K4" ca="1">IF(ISBLANK(J4),"",INDEX(AGE_Dscr,MATCH(J4,_AGE,0)))</f>
        <v>Other and unspecified age (n.e.c.)</v>
      </c>
      <c r="L4" s="46" t="s">
        <v>1040</v>
      </c>
      <c r="M4" s="52" t="str" cm="1">
        <f t="array" aca="1" ref="M4" ca="1">IF(ISBLANK(L4),"",INDEX(GEN_Dscr,MATCH(L4,_GEN,0)))</f>
        <v>Other and unspecified gender (n.e.c.)</v>
      </c>
      <c r="N4" s="53"/>
      <c r="P4" t="str">
        <f ca="1"/>
        <v>აფთიაქი</v>
      </c>
    </row>
    <row r="5" spans="1:16" x14ac:dyDescent="0.4">
      <c r="A5" s="115" t="s">
        <v>1050</v>
      </c>
      <c r="B5" s="101">
        <v>82</v>
      </c>
      <c r="C5" s="50" t="s">
        <v>1051</v>
      </c>
      <c r="D5" s="90" t="s">
        <v>1052</v>
      </c>
      <c r="E5" s="48" t="str" cm="1">
        <f t="array" aca="1" ref="E5" ca="1">IF(ISBLANK(D5),"",INDEX(HP_Dscr,MATCH(D5,_HP,0)))</f>
        <v>Other Specialised hospitals (Other than mental health hospitals)</v>
      </c>
      <c r="F5" s="90" t="s">
        <v>1053</v>
      </c>
      <c r="G5" s="51" t="str" cm="1">
        <f t="array" aca="1" ref="G5" ca="1">IF(ISBLANK(F5),"",INDEX(HC_Dscr,MATCH(F5,_HC,0)))</f>
        <v>Specialised inpatient curative care</v>
      </c>
      <c r="H5" s="90" t="s">
        <v>1039</v>
      </c>
      <c r="I5" s="52" t="str" cm="1">
        <f t="array" aca="1" ref="I5" ca="1">IF(ISBLANK(H5),"",INDEX(BEN_Dscr,MATCH(H5,_BEN,0)))</f>
        <v>General population</v>
      </c>
      <c r="J5" s="90" t="s">
        <v>1040</v>
      </c>
      <c r="K5" s="52" t="str" cm="1">
        <f t="array" aca="1" ref="K5" ca="1">IF(ISBLANK(J5),"",INDEX(AGE_Dscr,MATCH(J5,_AGE,0)))</f>
        <v>Other and unspecified age (n.e.c.)</v>
      </c>
      <c r="L5" s="46" t="s">
        <v>1040</v>
      </c>
      <c r="M5" s="52" t="str" cm="1">
        <f t="array" aca="1" ref="M5" ca="1">IF(ISBLANK(L5),"",INDEX(GEN_Dscr,MATCH(L5,_GEN,0)))</f>
        <v>Other and unspecified gender (n.e.c.)</v>
      </c>
      <c r="N5" s="53"/>
      <c r="P5" t="str">
        <f ca="1"/>
        <v>გინეკოლოგის პრაქტიკა</v>
      </c>
    </row>
    <row r="6" spans="1:16" x14ac:dyDescent="0.4">
      <c r="A6" s="115" t="s">
        <v>1054</v>
      </c>
      <c r="B6" s="101">
        <v>357</v>
      </c>
      <c r="C6" s="50" t="s">
        <v>1055</v>
      </c>
      <c r="D6" s="90" t="s">
        <v>1056</v>
      </c>
      <c r="E6" s="48" t="str" cm="1">
        <f t="array" aca="1" ref="E6" ca="1">IF(ISBLANK(D6),"",INDEX(HP_Dscr,MATCH(D6,_HP,0)))</f>
        <v>General hospitals</v>
      </c>
      <c r="F6" s="90" t="s">
        <v>1057</v>
      </c>
      <c r="G6" s="51" t="str" cm="1">
        <f t="array" aca="1" ref="G6" ca="1">IF(ISBLANK(F6),"",INDEX(HC_Dscr,MATCH(F6,_HC,0)))</f>
        <v>General inpatient curative care</v>
      </c>
      <c r="H6" s="90" t="s">
        <v>1039</v>
      </c>
      <c r="I6" s="52" t="str" cm="1">
        <f t="array" aca="1" ref="I6" ca="1">IF(ISBLANK(H6),"",INDEX(BEN_Dscr,MATCH(H6,_BEN,0)))</f>
        <v>General population</v>
      </c>
      <c r="J6" s="90" t="s">
        <v>1040</v>
      </c>
      <c r="K6" s="52" t="str" cm="1">
        <f t="array" aca="1" ref="K6" ca="1">IF(ISBLANK(J6),"",INDEX(AGE_Dscr,MATCH(J6,_AGE,0)))</f>
        <v>Other and unspecified age (n.e.c.)</v>
      </c>
      <c r="L6" s="46" t="s">
        <v>1040</v>
      </c>
      <c r="M6" s="52" t="str" cm="1">
        <f t="array" aca="1" ref="M6" ca="1">IF(ISBLANK(L6),"",INDEX(GEN_Dscr,MATCH(L6,_GEN,0)))</f>
        <v>Other and unspecified gender (n.e.c.)</v>
      </c>
      <c r="N6" s="53"/>
      <c r="P6" t="str">
        <f ca="1"/>
        <v>დაუდგენელი</v>
      </c>
    </row>
    <row r="7" spans="1:16" x14ac:dyDescent="0.4">
      <c r="A7" s="118" t="s">
        <v>1058</v>
      </c>
      <c r="B7" s="101">
        <v>25</v>
      </c>
      <c r="C7" s="50" t="s">
        <v>1059</v>
      </c>
      <c r="D7" s="90" t="s">
        <v>1060</v>
      </c>
      <c r="E7" s="48" t="str" cm="1">
        <f t="array" aca="1" ref="E7" ca="1">IF(ISBLANK(D7),"",INDEX(HP_Dscr,MATCH(D7,_HP,0)))</f>
        <v>Medical and diagnostic laboratories</v>
      </c>
      <c r="F7" s="90" t="s">
        <v>1061</v>
      </c>
      <c r="G7" s="51" t="str" cm="1">
        <f t="array" aca="1" ref="G7" ca="1">IF(ISBLANK(F7),"",INDEX(HC_Dscr,MATCH(F7,_HC,0)))</f>
        <v>Laboratory services</v>
      </c>
      <c r="H7" s="90" t="s">
        <v>1039</v>
      </c>
      <c r="I7" s="52" t="str" cm="1">
        <f t="array" aca="1" ref="I7" ca="1">IF(ISBLANK(H7),"",INDEX(BEN_Dscr,MATCH(H7,_BEN,0)))</f>
        <v>General population</v>
      </c>
      <c r="J7" s="90" t="s">
        <v>1040</v>
      </c>
      <c r="K7" s="52" t="str" cm="1">
        <f t="array" aca="1" ref="K7" ca="1">IF(ISBLANK(J7),"",INDEX(AGE_Dscr,MATCH(J7,_AGE,0)))</f>
        <v>Other and unspecified age (n.e.c.)</v>
      </c>
      <c r="L7" s="46" t="s">
        <v>1040</v>
      </c>
      <c r="M7" s="52" t="str" cm="1">
        <f t="array" aca="1" ref="M7" ca="1">IF(ISBLANK(L7),"",INDEX(GEN_Dscr,MATCH(L7,_GEN,0)))</f>
        <v>Other and unspecified gender (n.e.c.)</v>
      </c>
      <c r="N7" s="53"/>
      <c r="P7" t="str">
        <f ca="1"/>
        <v>დიაგნოსტიკური ცენტრი (ლაბორატორია)</v>
      </c>
    </row>
    <row r="8" spans="1:16" x14ac:dyDescent="0.4">
      <c r="A8" s="115" t="s">
        <v>1062</v>
      </c>
      <c r="B8" s="101">
        <v>1</v>
      </c>
      <c r="C8" s="50" t="s">
        <v>1063</v>
      </c>
      <c r="D8" s="90" t="s">
        <v>1064</v>
      </c>
      <c r="E8" s="48" t="str" cm="1">
        <f t="array" aca="1" ref="E8" ca="1">IF(ISBLANK(D8),"",INDEX(HP_Dscr,MATCH(D8,_HP,0)))</f>
        <v>Retail sellers and Other suppliers of durable medical goods and medical appliances</v>
      </c>
      <c r="F8" s="90" t="s">
        <v>1065</v>
      </c>
      <c r="G8" s="51" t="str" cm="1">
        <f t="array" aca="1" ref="G8" ca="1">IF(ISBLANK(F8),"",INDEX(HC_Dscr,MATCH(F8,_HC,0)))</f>
        <v>Other orthopaedic appliances and prosthetics (excluding glasses and hearing aids)</v>
      </c>
      <c r="H8" s="90" t="s">
        <v>1039</v>
      </c>
      <c r="I8" s="52" t="str" cm="1">
        <f t="array" aca="1" ref="I8" ca="1">IF(ISBLANK(H8),"",INDEX(BEN_Dscr,MATCH(H8,_BEN,0)))</f>
        <v>General population</v>
      </c>
      <c r="J8" s="90" t="s">
        <v>1040</v>
      </c>
      <c r="K8" s="52" t="str" cm="1">
        <f t="array" aca="1" ref="K8" ca="1">IF(ISBLANK(J8),"",INDEX(AGE_Dscr,MATCH(J8,_AGE,0)))</f>
        <v>Other and unspecified age (n.e.c.)</v>
      </c>
      <c r="L8" s="46" t="s">
        <v>1040</v>
      </c>
      <c r="M8" s="52" t="str" cm="1">
        <f t="array" aca="1" ref="M8" ca="1">IF(ISBLANK(L8),"",INDEX(GEN_Dscr,MATCH(L8,_GEN,0)))</f>
        <v>Other and unspecified gender (n.e.c.)</v>
      </c>
      <c r="N8" s="53"/>
      <c r="P8" t="str">
        <f ca="1"/>
        <v>დიალიზი</v>
      </c>
    </row>
    <row r="9" spans="1:16" x14ac:dyDescent="0.4">
      <c r="A9" s="115" t="s">
        <v>1066</v>
      </c>
      <c r="B9" s="101">
        <v>1</v>
      </c>
      <c r="C9" s="50" t="s">
        <v>1067</v>
      </c>
      <c r="D9" s="90" t="s">
        <v>1068</v>
      </c>
      <c r="E9" s="48" t="str" cm="1">
        <f t="array" aca="1" ref="E9" ca="1">IF(ISBLANK(D9),"",INDEX(HP_Dscr,MATCH(D9,_HP,0)))</f>
        <v>Offices of medical specialists (Other than mental medical specialists)</v>
      </c>
      <c r="F9" s="90" t="s">
        <v>1044</v>
      </c>
      <c r="G9" s="51" t="str" cm="1">
        <f t="array" aca="1" ref="G9" ca="1">IF(ISBLANK(F9),"",INDEX(HC_Dscr,MATCH(F9,_HC,0)))</f>
        <v>Other Specialised outpatient curative care</v>
      </c>
      <c r="H9" s="90" t="s">
        <v>1039</v>
      </c>
      <c r="I9" s="52" t="str" cm="1">
        <f t="array" aca="1" ref="I9" ca="1">IF(ISBLANK(H9),"",INDEX(BEN_Dscr,MATCH(H9,_BEN,0)))</f>
        <v>General population</v>
      </c>
      <c r="J9" s="90" t="s">
        <v>1040</v>
      </c>
      <c r="K9" s="52" t="str" cm="1">
        <f t="array" aca="1" ref="K9" ca="1">IF(ISBLANK(J9),"",INDEX(AGE_Dscr,MATCH(J9,_AGE,0)))</f>
        <v>Other and unspecified age (n.e.c.)</v>
      </c>
      <c r="L9" s="46" t="s">
        <v>1069</v>
      </c>
      <c r="M9" s="52" t="str" cm="1">
        <f t="array" aca="1" ref="M9" ca="1">IF(ISBLANK(L9),"",INDEX(GEN_Dscr,MATCH(L9,_GEN,0)))</f>
        <v>Female</v>
      </c>
      <c r="N9" s="53"/>
      <c r="P9" t="str">
        <f ca="1"/>
        <v>ზიანის შემცირების ცენტრი</v>
      </c>
    </row>
    <row r="10" spans="1:16" x14ac:dyDescent="0.4">
      <c r="A10" s="115" t="s">
        <v>1070</v>
      </c>
      <c r="B10" s="101">
        <v>79</v>
      </c>
      <c r="C10" s="50" t="s">
        <v>1071</v>
      </c>
      <c r="D10" s="90" t="s">
        <v>1072</v>
      </c>
      <c r="E10" s="48" t="str" cm="1">
        <f t="array" aca="1" ref="E10" ca="1">IF(ISBLANK(D10),"",INDEX(HP_Dscr,MATCH(D10,_HP,0)))</f>
        <v>Offices of general medical practitioners</v>
      </c>
      <c r="F10" s="90" t="s">
        <v>1073</v>
      </c>
      <c r="G10" s="51" t="str" cm="1">
        <f t="array" aca="1" ref="G10" ca="1">IF(ISBLANK(F10),"",INDEX(HC_Dscr,MATCH(F10,_HC,0)))</f>
        <v>General outpatient curative care</v>
      </c>
      <c r="H10" s="90" t="s">
        <v>1039</v>
      </c>
      <c r="I10" s="52" t="str" cm="1">
        <f t="array" aca="1" ref="I10" ca="1">IF(ISBLANK(H10),"",INDEX(BEN_Dscr,MATCH(H10,_BEN,0)))</f>
        <v>General population</v>
      </c>
      <c r="J10" s="90" t="s">
        <v>1040</v>
      </c>
      <c r="K10" s="52" t="str" cm="1">
        <f t="array" aca="1" ref="K10" ca="1">IF(ISBLANK(J10),"",INDEX(AGE_Dscr,MATCH(J10,_AGE,0)))</f>
        <v>Other and unspecified age (n.e.c.)</v>
      </c>
      <c r="L10" s="46" t="s">
        <v>1040</v>
      </c>
      <c r="M10" s="52" t="str" cm="1">
        <f t="array" aca="1" ref="M10" ca="1">IF(ISBLANK(L10),"",INDEX(GEN_Dscr,MATCH(L10,_GEN,0)))</f>
        <v>Other and unspecified gender (n.e.c.)</v>
      </c>
      <c r="N10" s="53"/>
      <c r="P10" t="str">
        <f ca="1"/>
        <v>თვალის კლინიკა</v>
      </c>
    </row>
    <row r="11" spans="1:16" x14ac:dyDescent="0.4">
      <c r="A11" s="115" t="s">
        <v>1074</v>
      </c>
      <c r="B11" s="101">
        <v>7</v>
      </c>
      <c r="C11" s="50" t="s">
        <v>1075</v>
      </c>
      <c r="D11" s="90" t="s">
        <v>1068</v>
      </c>
      <c r="E11" s="48" t="str" cm="1">
        <f t="array" aca="1" ref="E11" ca="1">IF(ISBLANK(D11),"",INDEX(HP_Dscr,MATCH(D11,_HP,0)))</f>
        <v>Offices of medical specialists (Other than mental medical specialists)</v>
      </c>
      <c r="F11" s="90" t="s">
        <v>1044</v>
      </c>
      <c r="G11" s="51" t="str" cm="1">
        <f t="array" aca="1" ref="G11" ca="1">IF(ISBLANK(F11),"",INDEX(HC_Dscr,MATCH(F11,_HC,0)))</f>
        <v>Other Specialised outpatient curative care</v>
      </c>
      <c r="H11" s="90" t="s">
        <v>1039</v>
      </c>
      <c r="I11" s="52" t="str" cm="1">
        <f t="array" aca="1" ref="I11" ca="1">IF(ISBLANK(H11),"",INDEX(BEN_Dscr,MATCH(H11,_BEN,0)))</f>
        <v>General population</v>
      </c>
      <c r="J11" s="90" t="s">
        <v>1040</v>
      </c>
      <c r="K11" s="52" t="str" cm="1">
        <f t="array" aca="1" ref="K11" ca="1">IF(ISBLANK(J11),"",INDEX(AGE_Dscr,MATCH(J11,_AGE,0)))</f>
        <v>Other and unspecified age (n.e.c.)</v>
      </c>
      <c r="L11" s="46" t="s">
        <v>1040</v>
      </c>
      <c r="M11" s="52" t="str" cm="1">
        <f t="array" aca="1" ref="M11" ca="1">IF(ISBLANK(L11),"",INDEX(GEN_Dscr,MATCH(L11,_GEN,0)))</f>
        <v>Other and unspecified gender (n.e.c.)</v>
      </c>
      <c r="N11" s="53"/>
      <c r="P11" t="str">
        <f ca="1"/>
        <v>ინვალინდთა ან ხანდაზმულთა საავადმყოფო</v>
      </c>
    </row>
    <row r="12" spans="1:16" x14ac:dyDescent="0.4">
      <c r="A12" s="115" t="s">
        <v>1076</v>
      </c>
      <c r="B12" s="101">
        <v>11</v>
      </c>
      <c r="C12" s="50" t="s">
        <v>1077</v>
      </c>
      <c r="D12" s="90" t="s">
        <v>1078</v>
      </c>
      <c r="E12" s="48" t="str" cm="1">
        <f t="array" aca="1" ref="E12" ca="1">IF(ISBLANK(D12),"",INDEX(HP_Dscr,MATCH(D12,_HP,0)))</f>
        <v>Dialysis care centres</v>
      </c>
      <c r="F12" s="90" t="s">
        <v>1079</v>
      </c>
      <c r="G12" s="51" t="str" cm="1">
        <f t="array" aca="1" ref="G12" ca="1">IF(ISBLANK(F12),"",INDEX(HC_Dscr,MATCH(F12,_HC,0)))</f>
        <v>Specialised day curative care</v>
      </c>
      <c r="H12" s="90" t="s">
        <v>1039</v>
      </c>
      <c r="I12" s="52" t="str" cm="1">
        <f t="array" aca="1" ref="I12" ca="1">IF(ISBLANK(H12),"",INDEX(BEN_Dscr,MATCH(H12,_BEN,0)))</f>
        <v>General population</v>
      </c>
      <c r="J12" s="90" t="s">
        <v>1045</v>
      </c>
      <c r="K12" s="52" t="str" cm="1">
        <f t="array" aca="1" ref="K12" ca="1">IF(ISBLANK(J12),"",INDEX(AGE_Dscr,MATCH(J12,_AGE,0)))</f>
        <v>Other ≥ 19</v>
      </c>
      <c r="L12" s="46" t="s">
        <v>1040</v>
      </c>
      <c r="M12" s="52" t="str" cm="1">
        <f t="array" aca="1" ref="M12" ca="1">IF(ISBLANK(L12),"",INDEX(GEN_Dscr,MATCH(L12,_GEN,0)))</f>
        <v>Other and unspecified gender (n.e.c.)</v>
      </c>
      <c r="N12" s="53"/>
      <c r="P12" t="str">
        <f ca="1"/>
        <v>მრავალპროფილური საავადმყოფო</v>
      </c>
    </row>
    <row r="13" spans="1:16" x14ac:dyDescent="0.4">
      <c r="A13" s="115" t="s">
        <v>1080</v>
      </c>
      <c r="B13" s="101">
        <v>2</v>
      </c>
      <c r="C13" s="50" t="s">
        <v>1081</v>
      </c>
      <c r="D13" s="90" t="s">
        <v>1082</v>
      </c>
      <c r="E13" s="48" t="str" cm="1">
        <f t="array" aca="1" ref="E13" ca="1">IF(ISBLANK(D13),"",INDEX(HP_Dscr,MATCH(D13,_HP,0)))</f>
        <v>Dental practice</v>
      </c>
      <c r="F13" s="90" t="s">
        <v>1083</v>
      </c>
      <c r="G13" s="51" t="str" cm="1">
        <f t="array" aca="1" ref="G13" ca="1">IF(ISBLANK(F13),"",INDEX(HC_Dscr,MATCH(F13,_HC,0)))</f>
        <v>Dental outpatient curative care</v>
      </c>
      <c r="H13" s="90" t="s">
        <v>1039</v>
      </c>
      <c r="I13" s="52" t="str" cm="1">
        <f t="array" aca="1" ref="I13" ca="1">IF(ISBLANK(H13),"",INDEX(BEN_Dscr,MATCH(H13,_BEN,0)))</f>
        <v>General population</v>
      </c>
      <c r="J13" s="90" t="s">
        <v>1040</v>
      </c>
      <c r="K13" s="52" t="str" cm="1">
        <f t="array" aca="1" ref="K13" ca="1">IF(ISBLANK(J13),"",INDEX(AGE_Dscr,MATCH(J13,_AGE,0)))</f>
        <v>Other and unspecified age (n.e.c.)</v>
      </c>
      <c r="L13" s="46" t="s">
        <v>1040</v>
      </c>
      <c r="M13" s="52" t="str" cm="1">
        <f t="array" aca="1" ref="M13" ca="1">IF(ISBLANK(L13),"",INDEX(GEN_Dscr,MATCH(L13,_GEN,0)))</f>
        <v>Other and unspecified gender (n.e.c.)</v>
      </c>
      <c r="N13" s="53"/>
      <c r="P13" t="str">
        <f ca="1"/>
        <v>ორთოპედიული (საქონელი)</v>
      </c>
    </row>
    <row r="14" spans="1:16" x14ac:dyDescent="0.4">
      <c r="A14" s="115" t="s">
        <v>1084</v>
      </c>
      <c r="B14" s="101">
        <v>10</v>
      </c>
      <c r="C14" s="50" t="s">
        <v>1085</v>
      </c>
      <c r="D14" s="90" t="s">
        <v>1086</v>
      </c>
      <c r="E14" s="48" t="str" cm="1">
        <f t="array" aca="1" ref="E14" ca="1">IF(ISBLANK(D14),"",INDEX(HP_Dscr,MATCH(D14,_HP,0)))</f>
        <v>Mental health hospitals</v>
      </c>
      <c r="F14" s="90" t="s">
        <v>1053</v>
      </c>
      <c r="G14" s="51" t="str" cm="1">
        <f t="array" aca="1" ref="G14" ca="1">IF(ISBLANK(F14),"",INDEX(HC_Dscr,MATCH(F14,_HC,0)))</f>
        <v>Specialised inpatient curative care</v>
      </c>
      <c r="H14" s="90" t="s">
        <v>1039</v>
      </c>
      <c r="I14" s="52" t="str" cm="1">
        <f t="array" aca="1" ref="I14" ca="1">IF(ISBLANK(H14),"",INDEX(BEN_Dscr,MATCH(H14,_BEN,0)))</f>
        <v>General population</v>
      </c>
      <c r="J14" s="90" t="s">
        <v>1040</v>
      </c>
      <c r="K14" s="52" t="str" cm="1">
        <f t="array" aca="1" ref="K14" ca="1">IF(ISBLANK(J14),"",INDEX(AGE_Dscr,MATCH(J14,_AGE,0)))</f>
        <v>Other and unspecified age (n.e.c.)</v>
      </c>
      <c r="L14" s="46" t="s">
        <v>1040</v>
      </c>
      <c r="M14" s="52" t="str" cm="1">
        <f t="array" aca="1" ref="M14" ca="1">IF(ISBLANK(L14),"",INDEX(GEN_Dscr,MATCH(L14,_GEN,0)))</f>
        <v>Other and unspecified gender (n.e.c.)</v>
      </c>
      <c r="N14" s="53"/>
      <c r="P14" t="str">
        <f ca="1"/>
        <v>ოჯახის ექიმთა ამბულატორია</v>
      </c>
    </row>
    <row r="15" spans="1:16" x14ac:dyDescent="0.4">
      <c r="A15" s="115" t="s">
        <v>1087</v>
      </c>
      <c r="B15" s="101">
        <v>0</v>
      </c>
      <c r="C15" s="50" t="s">
        <v>1088</v>
      </c>
      <c r="D15" s="90" t="s">
        <v>1052</v>
      </c>
      <c r="E15" s="48" t="str" cm="1">
        <f t="array" aca="1" ref="E15" ca="1">IF(ISBLANK(D15),"",INDEX(HP_Dscr,MATCH(D15,_HP,0)))</f>
        <v>Other Specialised hospitals (Other than mental health hospitals)</v>
      </c>
      <c r="F15" s="90" t="s">
        <v>1053</v>
      </c>
      <c r="G15" s="51" t="str" cm="1">
        <f t="array" aca="1" ref="G15" ca="1">IF(ISBLANK(F15),"",INDEX(HC_Dscr,MATCH(F15,_HC,0)))</f>
        <v>Specialised inpatient curative care</v>
      </c>
      <c r="H15" s="90" t="s">
        <v>1039</v>
      </c>
      <c r="I15" s="52" t="str" cm="1">
        <f t="array" aca="1" ref="I15" ca="1">IF(ISBLANK(H15),"",INDEX(BEN_Dscr,MATCH(H15,_BEN,0)))</f>
        <v>General population</v>
      </c>
      <c r="J15" s="90" t="s">
        <v>1040</v>
      </c>
      <c r="K15" s="52" t="str" cm="1">
        <f t="array" aca="1" ref="K15" ca="1">IF(ISBLANK(J15),"",INDEX(AGE_Dscr,MATCH(J15,_AGE,0)))</f>
        <v>Other and unspecified age (n.e.c.)</v>
      </c>
      <c r="L15" s="46" t="s">
        <v>1040</v>
      </c>
      <c r="M15" s="52" t="str" cm="1">
        <f t="array" aca="1" ref="M15" ca="1">IF(ISBLANK(L15),"",INDEX(GEN_Dscr,MATCH(L15,_GEN,0)))</f>
        <v>Other and unspecified gender (n.e.c.)</v>
      </c>
      <c r="N15" s="53"/>
      <c r="P15" t="str">
        <f ca="1"/>
        <v>ოჯახის/სოფლის ექიმის პრაქტიკა</v>
      </c>
    </row>
    <row r="16" spans="1:16" x14ac:dyDescent="0.4">
      <c r="A16" s="118" t="s">
        <v>1089</v>
      </c>
      <c r="B16" s="101">
        <v>45</v>
      </c>
      <c r="C16" s="50" t="s">
        <v>1090</v>
      </c>
      <c r="D16" s="90" t="s">
        <v>1091</v>
      </c>
      <c r="E16" s="48" t="str" cm="1">
        <f t="array" aca="1" ref="E16" ca="1">IF(ISBLANK(D16),"",INDEX(HP_Dscr,MATCH(D16,_HP,0)))</f>
        <v>General ambulatories</v>
      </c>
      <c r="F16" s="90" t="s">
        <v>1092</v>
      </c>
      <c r="G16" s="51" t="str" cm="1">
        <f t="array" aca="1" ref="G16" ca="1">IF(ISBLANK(F16),"",INDEX(HC_Dscr,MATCH(F16,_HC,0)))</f>
        <v>Emergency specialised outpatient curative care</v>
      </c>
      <c r="H16" s="90" t="s">
        <v>1039</v>
      </c>
      <c r="I16" s="52" t="str" cm="1">
        <f t="array" aca="1" ref="I16" ca="1">IF(ISBLANK(H16),"",INDEX(BEN_Dscr,MATCH(H16,_BEN,0)))</f>
        <v>General population</v>
      </c>
      <c r="J16" s="90" t="s">
        <v>1040</v>
      </c>
      <c r="K16" s="52" t="str" cm="1">
        <f t="array" aca="1" ref="K16" ca="1">IF(ISBLANK(J16),"",INDEX(AGE_Dscr,MATCH(J16,_AGE,0)))</f>
        <v>Other and unspecified age (n.e.c.)</v>
      </c>
      <c r="L16" s="46" t="s">
        <v>1040</v>
      </c>
      <c r="M16" s="52" t="str" cm="1">
        <f t="array" aca="1" ref="M16" ca="1">IF(ISBLANK(L16),"",INDEX(GEN_Dscr,MATCH(L16,_GEN,0)))</f>
        <v>Other and unspecified gender (n.e.c.)</v>
      </c>
      <c r="N16" s="53"/>
      <c r="P16" t="str">
        <f ca="1"/>
        <v>პალიატიური სტაციონარი</v>
      </c>
    </row>
    <row r="17" spans="1:16" x14ac:dyDescent="0.4">
      <c r="A17" s="115" t="s">
        <v>1093</v>
      </c>
      <c r="B17" s="101">
        <v>63</v>
      </c>
      <c r="C17" s="50" t="s">
        <v>1094</v>
      </c>
      <c r="D17" s="90" t="s">
        <v>1095</v>
      </c>
      <c r="E17" s="48" t="str" cm="1">
        <f t="array" aca="1" ref="E17" ca="1">IF(ISBLANK(D17),"",INDEX(HP_Dscr,MATCH(D17,_HP,0)))</f>
        <v>Providers of preventive care</v>
      </c>
      <c r="F17" s="90" t="s">
        <v>1096</v>
      </c>
      <c r="G17" s="51" t="str" cm="1">
        <f t="array" aca="1" ref="G17" ca="1">IF(ISBLANK(F17),"",INDEX(HC_Dscr,MATCH(F17,_HC,0)))</f>
        <v>Unspecified preventive care (n.e.c.)</v>
      </c>
      <c r="H17" s="90" t="s">
        <v>1039</v>
      </c>
      <c r="I17" s="52" t="str" cm="1">
        <f t="array" aca="1" ref="I17" ca="1">IF(ISBLANK(H17),"",INDEX(BEN_Dscr,MATCH(H17,_BEN,0)))</f>
        <v>General population</v>
      </c>
      <c r="J17" s="90" t="s">
        <v>1040</v>
      </c>
      <c r="K17" s="52" t="str" cm="1">
        <f t="array" aca="1" ref="K17" ca="1">IF(ISBLANK(J17),"",INDEX(AGE_Dscr,MATCH(J17,_AGE,0)))</f>
        <v>Other and unspecified age (n.e.c.)</v>
      </c>
      <c r="L17" s="46" t="s">
        <v>1040</v>
      </c>
      <c r="M17" s="52" t="str" cm="1">
        <f t="array" aca="1" ref="M17" ca="1">IF(ISBLANK(L17),"",INDEX(GEN_Dscr,MATCH(L17,_GEN,0)))</f>
        <v>Other and unspecified gender (n.e.c.)</v>
      </c>
      <c r="N17" s="53"/>
      <c r="P17" t="str">
        <f ca="1"/>
        <v>პედიატრიული პოლიკლინიკა</v>
      </c>
    </row>
    <row r="18" spans="1:16" x14ac:dyDescent="0.4">
      <c r="A18" s="119" t="s">
        <v>1097</v>
      </c>
      <c r="B18" s="101">
        <v>12</v>
      </c>
      <c r="C18" s="62" t="s">
        <v>1098</v>
      </c>
      <c r="D18" s="91" t="s">
        <v>1056</v>
      </c>
      <c r="E18" s="48" t="str" cm="1">
        <f t="array" aca="1" ref="E18" ca="1">IF(ISBLANK(D18),"",INDEX(HP_Dscr,MATCH(D18,_HP,0)))</f>
        <v>General hospitals</v>
      </c>
      <c r="F18" s="157" t="s">
        <v>1057</v>
      </c>
      <c r="G18" s="51" t="str" cm="1">
        <f t="array" aca="1" ref="G18" ca="1">IF(ISBLANK(F18),"",INDEX(HC_Dscr,MATCH(F18,_HC,0)))</f>
        <v>General inpatient curative care</v>
      </c>
      <c r="H18" s="91" t="s">
        <v>1039</v>
      </c>
      <c r="I18" s="52" t="str" cm="1">
        <f t="array" aca="1" ref="I18" ca="1">IF(ISBLANK(H18),"",INDEX(BEN_Dscr,MATCH(H18,_BEN,0)))</f>
        <v>General population</v>
      </c>
      <c r="J18" s="91" t="s">
        <v>1040</v>
      </c>
      <c r="K18" s="52" t="str" cm="1">
        <f t="array" aca="1" ref="K18" ca="1">IF(ISBLANK(J18),"",INDEX(AGE_Dscr,MATCH(J18,_AGE,0)))</f>
        <v>Other and unspecified age (n.e.c.)</v>
      </c>
      <c r="L18" s="46" t="s">
        <v>1040</v>
      </c>
      <c r="M18" s="52" t="str" cm="1">
        <f t="array" aca="1" ref="M18" ca="1">IF(ISBLANK(L18),"",INDEX(GEN_Dscr,MATCH(L18,_GEN,0)))</f>
        <v>Other and unspecified gender (n.e.c.)</v>
      </c>
      <c r="N18" s="53"/>
      <c r="P18" t="str">
        <f ca="1"/>
        <v>პედიატრიული ჰოსპიტალი</v>
      </c>
    </row>
    <row r="19" spans="1:16" x14ac:dyDescent="0.4">
      <c r="A19" s="119" t="s">
        <v>1099</v>
      </c>
      <c r="B19" s="101">
        <v>2</v>
      </c>
      <c r="C19" s="62" t="s">
        <v>1100</v>
      </c>
      <c r="D19" s="91" t="s">
        <v>1091</v>
      </c>
      <c r="E19" s="48" t="str" cm="1">
        <f t="array" aca="1" ref="E19" ca="1">IF(ISBLANK(D19),"",INDEX(HP_Dscr,MATCH(D19,_HP,0)))</f>
        <v>General ambulatories</v>
      </c>
      <c r="F19" s="157" t="s">
        <v>1073</v>
      </c>
      <c r="G19" s="51" t="str" cm="1">
        <f t="array" aca="1" ref="G19" ca="1">IF(ISBLANK(F19),"",INDEX(HC_Dscr,MATCH(F19,_HC,0)))</f>
        <v>General outpatient curative care</v>
      </c>
      <c r="H19" s="91" t="s">
        <v>1039</v>
      </c>
      <c r="I19" s="52" t="str" cm="1">
        <f t="array" aca="1" ref="I19" ca="1">IF(ISBLANK(H19),"",INDEX(BEN_Dscr,MATCH(H19,_BEN,0)))</f>
        <v>General population</v>
      </c>
      <c r="J19" s="91" t="s">
        <v>1069</v>
      </c>
      <c r="K19" s="52" t="str" cm="1">
        <f t="array" aca="1" ref="K19" ca="1">IF(ISBLANK(J19),"",INDEX(AGE_Dscr,MATCH(J19,_AGE,0)))</f>
        <v>&lt; 5 years old</v>
      </c>
      <c r="L19" s="46" t="s">
        <v>1040</v>
      </c>
      <c r="M19" s="52" t="str" cm="1">
        <f t="array" aca="1" ref="M19" ca="1">IF(ISBLANK(L19),"",INDEX(GEN_Dscr,MATCH(L19,_GEN,0)))</f>
        <v>Other and unspecified gender (n.e.c.)</v>
      </c>
      <c r="N19" s="53"/>
      <c r="P19" t="str">
        <f ca="1"/>
        <v>პოლიკლინიკა</v>
      </c>
    </row>
    <row r="20" spans="1:16" x14ac:dyDescent="0.4">
      <c r="A20" s="115" t="s">
        <v>1101</v>
      </c>
      <c r="B20" s="101">
        <v>285</v>
      </c>
      <c r="C20" s="49" t="s">
        <v>1102</v>
      </c>
      <c r="D20" s="91" t="s">
        <v>1091</v>
      </c>
      <c r="E20" s="48" t="str" cm="1">
        <f t="array" aca="1" ref="E20" ca="1">IF(ISBLANK(D20),"",INDEX(HP_Dscr,MATCH(D20,_HP,0)))</f>
        <v>General ambulatories</v>
      </c>
      <c r="F20" s="157" t="s">
        <v>1073</v>
      </c>
      <c r="G20" s="51" t="str" cm="1">
        <f t="array" aca="1" ref="G20" ca="1">IF(ISBLANK(F20),"",INDEX(HC_Dscr,MATCH(F20,_HC,0)))</f>
        <v>General outpatient curative care</v>
      </c>
      <c r="H20" s="91" t="s">
        <v>1039</v>
      </c>
      <c r="I20" s="52" t="str" cm="1">
        <f t="array" aca="1" ref="I20" ca="1">IF(ISBLANK(H20),"",INDEX(BEN_Dscr,MATCH(H20,_BEN,0)))</f>
        <v>General population</v>
      </c>
      <c r="J20" s="91" t="s">
        <v>1040</v>
      </c>
      <c r="K20" s="52" t="str" cm="1">
        <f t="array" aca="1" ref="K20" ca="1">IF(ISBLANK(J20),"",INDEX(AGE_Dscr,MATCH(J20,_AGE,0)))</f>
        <v>Other and unspecified age (n.e.c.)</v>
      </c>
      <c r="L20" s="46" t="s">
        <v>1040</v>
      </c>
      <c r="M20" s="52" t="str" cm="1">
        <f t="array" aca="1" ref="M20" ca="1">IF(ISBLANK(L20),"",INDEX(GEN_Dscr,MATCH(L20,_GEN,0)))</f>
        <v>Other and unspecified gender (n.e.c.)</v>
      </c>
      <c r="N20" s="53"/>
      <c r="P20" t="str">
        <f ca="1"/>
        <v>პრევენციული დაწესებულება</v>
      </c>
    </row>
    <row r="21" spans="1:16" x14ac:dyDescent="0.4">
      <c r="A21" s="115" t="s">
        <v>1103</v>
      </c>
      <c r="B21" s="101">
        <v>28</v>
      </c>
      <c r="C21" s="49" t="s">
        <v>1104</v>
      </c>
      <c r="D21" s="91" t="s">
        <v>1105</v>
      </c>
      <c r="E21" s="48" t="str" cm="1">
        <f t="array" aca="1" ref="E21" ca="1">IF(ISBLANK(D21),"",INDEX(HP_Dscr,MATCH(D21,_HP,0)))</f>
        <v>Free-standing ambulatory surgery centres</v>
      </c>
      <c r="F21" s="157" t="s">
        <v>1079</v>
      </c>
      <c r="G21" s="51" t="str" cm="1">
        <f t="array" aca="1" ref="G21" ca="1">IF(ISBLANK(F21),"",INDEX(HC_Dscr,MATCH(F21,_HC,0)))</f>
        <v>Specialised day curative care</v>
      </c>
      <c r="H21" s="91" t="s">
        <v>1039</v>
      </c>
      <c r="I21" s="52" t="str" cm="1">
        <f t="array" aca="1" ref="I21" ca="1">IF(ISBLANK(H21),"",INDEX(BEN_Dscr,MATCH(H21,_BEN,0)))</f>
        <v>General population</v>
      </c>
      <c r="J21" s="91" t="s">
        <v>1040</v>
      </c>
      <c r="K21" s="52" t="str" cm="1">
        <f t="array" aca="1" ref="K21" ca="1">IF(ISBLANK(J21),"",INDEX(AGE_Dscr,MATCH(J21,_AGE,0)))</f>
        <v>Other and unspecified age (n.e.c.)</v>
      </c>
      <c r="L21" s="46" t="s">
        <v>1040</v>
      </c>
      <c r="M21" s="52" t="str" cm="1">
        <f t="array" aca="1" ref="M21" ca="1">IF(ISBLANK(L21),"",INDEX(GEN_Dscr,MATCH(L21,_GEN,0)))</f>
        <v>Other and unspecified gender (n.e.c.)</v>
      </c>
      <c r="N21" s="53"/>
      <c r="P21" t="str">
        <f ca="1"/>
        <v>რეაბილიტაციის ცენტრი</v>
      </c>
    </row>
    <row r="22" spans="1:16" x14ac:dyDescent="0.4">
      <c r="A22" s="115" t="s">
        <v>1106</v>
      </c>
      <c r="B22" s="101">
        <v>12</v>
      </c>
      <c r="C22" s="49" t="s">
        <v>1107</v>
      </c>
      <c r="D22" s="91" t="s">
        <v>1108</v>
      </c>
      <c r="E22" s="48" t="str" cm="1">
        <f t="array" aca="1" ref="E22" ca="1">IF(ISBLANK(D22),"",INDEX(HP_Dscr,MATCH(D22,_HP,0)))</f>
        <v>Ambulatory mental health and substance abuse centres</v>
      </c>
      <c r="F22" s="157" t="s">
        <v>1044</v>
      </c>
      <c r="G22" s="51" t="str" cm="1">
        <f t="array" aca="1" ref="G22" ca="1">IF(ISBLANK(F22),"",INDEX(HC_Dscr,MATCH(F22,_HC,0)))</f>
        <v>Other Specialised outpatient curative care</v>
      </c>
      <c r="H22" s="91" t="s">
        <v>1039</v>
      </c>
      <c r="I22" s="52" t="str" cm="1">
        <f t="array" aca="1" ref="I22" ca="1">IF(ISBLANK(H22),"",INDEX(BEN_Dscr,MATCH(H22,_BEN,0)))</f>
        <v>General population</v>
      </c>
      <c r="J22" s="91" t="s">
        <v>1040</v>
      </c>
      <c r="K22" s="52" t="str" cm="1">
        <f t="array" aca="1" ref="K22" ca="1">IF(ISBLANK(J22),"",INDEX(AGE_Dscr,MATCH(J22,_AGE,0)))</f>
        <v>Other and unspecified age (n.e.c.)</v>
      </c>
      <c r="L22" s="46" t="s">
        <v>1040</v>
      </c>
      <c r="M22" s="52" t="str" cm="1">
        <f t="array" aca="1" ref="M22" ca="1">IF(ISBLANK(L22),"",INDEX(GEN_Dscr,MATCH(L22,_GEN,0)))</f>
        <v>Other and unspecified gender (n.e.c.)</v>
      </c>
      <c r="N22" s="53"/>
      <c r="P22" t="str">
        <f ca="1"/>
        <v>რებილიტაციის ცენტრები</v>
      </c>
    </row>
    <row r="23" spans="1:16" x14ac:dyDescent="0.4">
      <c r="A23" s="118" t="s">
        <v>1109</v>
      </c>
      <c r="B23" s="101">
        <v>158</v>
      </c>
      <c r="C23" s="49" t="s">
        <v>1110</v>
      </c>
      <c r="D23" s="91" t="s">
        <v>1048</v>
      </c>
      <c r="E23" s="48" t="str" cm="1">
        <f t="array" aca="1" ref="E23" ca="1">IF(ISBLANK(D23),"",INDEX(HP_Dscr,MATCH(D23,_HP,0)))</f>
        <v>Other All Other ambulatory centres</v>
      </c>
      <c r="F23" s="157" t="s">
        <v>1044</v>
      </c>
      <c r="G23" s="51" t="str" cm="1">
        <f t="array" aca="1" ref="G23" ca="1">IF(ISBLANK(F23),"",INDEX(HC_Dscr,MATCH(F23,_HC,0)))</f>
        <v>Other Specialised outpatient curative care</v>
      </c>
      <c r="H23" s="91" t="s">
        <v>1039</v>
      </c>
      <c r="I23" s="52" t="str" cm="1">
        <f t="array" aca="1" ref="I23" ca="1">IF(ISBLANK(H23),"",INDEX(BEN_Dscr,MATCH(H23,_BEN,0)))</f>
        <v>General population</v>
      </c>
      <c r="J23" s="91" t="s">
        <v>1040</v>
      </c>
      <c r="K23" s="52" t="str" cm="1">
        <f t="array" aca="1" ref="K23" ca="1">IF(ISBLANK(J23),"",INDEX(AGE_Dscr,MATCH(J23,_AGE,0)))</f>
        <v>Other and unspecified age (n.e.c.)</v>
      </c>
      <c r="L23" s="46" t="s">
        <v>1040</v>
      </c>
      <c r="M23" s="52" t="str" cm="1">
        <f t="array" aca="1" ref="M23" ca="1">IF(ISBLANK(L23),"",INDEX(GEN_Dscr,MATCH(L23,_GEN,0)))</f>
        <v>Other and unspecified gender (n.e.c.)</v>
      </c>
      <c r="N23" s="53"/>
      <c r="P23" t="str">
        <f ca="1"/>
        <v>რეპროდუქციული ცენტრი</v>
      </c>
    </row>
    <row r="24" spans="1:16" x14ac:dyDescent="0.4">
      <c r="A24" s="115" t="s">
        <v>1111</v>
      </c>
      <c r="B24" s="102">
        <v>13</v>
      </c>
      <c r="C24" s="49" t="s">
        <v>1112</v>
      </c>
      <c r="D24" s="91" t="s">
        <v>1113</v>
      </c>
      <c r="E24" s="48" t="str" cm="1">
        <f t="array" aca="1" ref="E24" ca="1">IF(ISBLANK(D24),"",INDEX(HP_Dscr,MATCH(D24,_HP,0)))</f>
        <v>Other industries n.e.c.</v>
      </c>
      <c r="F24" s="157" t="s">
        <v>1114</v>
      </c>
      <c r="G24" s="51" t="str" cm="1">
        <f t="array" aca="1" ref="G24" ca="1">IF(ISBLANK(F24),"",INDEX(HC_Dscr,MATCH(F24,_HC,0)))</f>
        <v>Other health care services not elsewhere classified (n.e.c.)</v>
      </c>
      <c r="H24" s="91" t="s">
        <v>1040</v>
      </c>
      <c r="I24" s="52" t="str" cm="1">
        <f t="array" aca="1" ref="I24" ca="1">IF(ISBLANK(H24),"",INDEX(BEN_Dscr,MATCH(H24,_BEN,0)))</f>
        <v>Other and unspecified beneficiaries (n.e.c.)</v>
      </c>
      <c r="J24" s="91" t="s">
        <v>1040</v>
      </c>
      <c r="K24" s="52" t="str" cm="1">
        <f t="array" aca="1" ref="K24" ca="1">IF(ISBLANK(J24),"",INDEX(AGE_Dscr,MATCH(J24,_AGE,0)))</f>
        <v>Other and unspecified age (n.e.c.)</v>
      </c>
      <c r="L24" s="46" t="s">
        <v>1040</v>
      </c>
      <c r="M24" s="52" t="str" cm="1">
        <f t="array" aca="1" ref="M24" ca="1">IF(ISBLANK(L24),"",INDEX(GEN_Dscr,MATCH(L24,_GEN,0)))</f>
        <v>Other and unspecified gender (n.e.c.)</v>
      </c>
      <c r="N24" s="53"/>
      <c r="P24" t="str">
        <f ca="1"/>
        <v>საბითუმო მოვაჭრე</v>
      </c>
    </row>
    <row r="25" spans="1:16" x14ac:dyDescent="0.4">
      <c r="A25" s="115" t="s">
        <v>1115</v>
      </c>
      <c r="B25" s="101">
        <v>70</v>
      </c>
      <c r="C25" s="49" t="s">
        <v>1116</v>
      </c>
      <c r="D25" s="91" t="s">
        <v>6325</v>
      </c>
      <c r="E25" s="48" t="str" cm="1">
        <f t="array" aca="1" ref="E25" ca="1">IF(ISBLANK(D25),"",INDEX(HP_Dscr,MATCH(D25,_HP,0)))</f>
        <v>All Other industries as secondary providers of health care</v>
      </c>
      <c r="F25" s="157" t="s">
        <v>6326</v>
      </c>
      <c r="G25" s="51" t="str" cm="1">
        <f t="array" aca="1" ref="G25" ca="1">IF(ISBLANK(F25),"",INDEX(HC_Dscr,MATCH(F25,_HC,0)))</f>
        <v>Unspecified medical goods (n.e.c.)</v>
      </c>
      <c r="H25" s="91" t="s">
        <v>1040</v>
      </c>
      <c r="I25" s="52" t="str" cm="1">
        <f t="array" aca="1" ref="I25" ca="1">IF(ISBLANK(H25),"",INDEX(BEN_Dscr,MATCH(H25,_BEN,0)))</f>
        <v>Other and unspecified beneficiaries (n.e.c.)</v>
      </c>
      <c r="J25" s="91" t="s">
        <v>1040</v>
      </c>
      <c r="K25" s="52" t="str" cm="1">
        <f t="array" aca="1" ref="K25" ca="1">IF(ISBLANK(J25),"",INDEX(AGE_Dscr,MATCH(J25,_AGE,0)))</f>
        <v>Other and unspecified age (n.e.c.)</v>
      </c>
      <c r="L25" s="46" t="s">
        <v>1040</v>
      </c>
      <c r="M25" s="52" t="str" cm="1">
        <f t="array" aca="1" ref="M25" ca="1">IF(ISBLANK(L25),"",INDEX(GEN_Dscr,MATCH(L25,_GEN,0)))</f>
        <v>Other and unspecified gender (n.e.c.)</v>
      </c>
      <c r="N25" s="53" t="s">
        <v>1117</v>
      </c>
      <c r="P25" t="str">
        <f ca="1"/>
        <v>სამშობიარო / პერინატალური ცენტრი (საავადმყოფო)</v>
      </c>
    </row>
    <row r="26" spans="1:16" x14ac:dyDescent="0.4">
      <c r="A26" s="115" t="s">
        <v>1118</v>
      </c>
      <c r="B26" s="101">
        <v>26</v>
      </c>
      <c r="C26" s="49" t="s">
        <v>1119</v>
      </c>
      <c r="D26" s="91" t="s">
        <v>1073</v>
      </c>
      <c r="E26" s="48" t="str" cm="1">
        <f t="array" aca="1" ref="E26" ca="1">IF(ISBLANK(D26),"",INDEX(HP_Dscr,MATCH(D26,_HP,0)))</f>
        <v>Maternal House</v>
      </c>
      <c r="F26" s="157" t="s">
        <v>1053</v>
      </c>
      <c r="G26" s="51" t="str" cm="1">
        <f t="array" aca="1" ref="G26" ca="1">IF(ISBLANK(F26),"",INDEX(HC_Dscr,MATCH(F26,_HC,0)))</f>
        <v>Specialised inpatient curative care</v>
      </c>
      <c r="H26" s="91" t="s">
        <v>1039</v>
      </c>
      <c r="I26" s="52" t="str" cm="1">
        <f t="array" aca="1" ref="I26" ca="1">IF(ISBLANK(H26),"",INDEX(BEN_Dscr,MATCH(H26,_BEN,0)))</f>
        <v>General population</v>
      </c>
      <c r="J26" s="90" t="s">
        <v>1045</v>
      </c>
      <c r="K26" s="52" t="str" cm="1">
        <f t="array" aca="1" ref="K26" ca="1">IF(ISBLANK(J26),"",INDEX(AGE_Dscr,MATCH(J26,_AGE,0)))</f>
        <v>Other ≥ 19</v>
      </c>
      <c r="L26" s="46" t="s">
        <v>1120</v>
      </c>
      <c r="M26" s="52" t="str" cm="1">
        <f t="array" aca="1" ref="M26" ca="1">IF(ISBLANK(L26),"",INDEX(GEN_Dscr,MATCH(L26,_GEN,0)))</f>
        <v>Male</v>
      </c>
      <c r="N26" s="53"/>
      <c r="P26" t="str">
        <f ca="1"/>
        <v>სასწავლო დაწესებულება</v>
      </c>
    </row>
    <row r="27" spans="1:16" x14ac:dyDescent="0.4">
      <c r="A27" s="115" t="s">
        <v>1121</v>
      </c>
      <c r="B27" s="101">
        <v>3</v>
      </c>
      <c r="C27" s="49" t="s">
        <v>1122</v>
      </c>
      <c r="D27" s="91" t="s">
        <v>1083</v>
      </c>
      <c r="E27" s="48" t="str" cm="1">
        <f t="array" aca="1" ref="E27" ca="1">IF(ISBLANK(D27),"",INDEX(HP_Dscr,MATCH(D27,_HP,0)))</f>
        <v>TB-Pulmonary Hospital</v>
      </c>
      <c r="F27" s="157" t="s">
        <v>1053</v>
      </c>
      <c r="G27" s="51" t="str" cm="1">
        <f t="array" aca="1" ref="G27" ca="1">IF(ISBLANK(F27),"",INDEX(HC_Dscr,MATCH(F27,_HC,0)))</f>
        <v>Specialised inpatient curative care</v>
      </c>
      <c r="H27" s="91" t="s">
        <v>1039</v>
      </c>
      <c r="I27" s="52" t="str" cm="1">
        <f t="array" aca="1" ref="I27" ca="1">IF(ISBLANK(H27),"",INDEX(BEN_Dscr,MATCH(H27,_BEN,0)))</f>
        <v>General population</v>
      </c>
      <c r="J27" s="91" t="s">
        <v>1040</v>
      </c>
      <c r="K27" s="52" t="str" cm="1">
        <f t="array" aca="1" ref="K27" ca="1">IF(ISBLANK(J27),"",INDEX(AGE_Dscr,MATCH(J27,_AGE,0)))</f>
        <v>Other and unspecified age (n.e.c.)</v>
      </c>
      <c r="L27" s="46" t="s">
        <v>1040</v>
      </c>
      <c r="M27" s="52" t="str" cm="1">
        <f t="array" aca="1" ref="M27" ca="1">IF(ISBLANK(L27),"",INDEX(GEN_Dscr,MATCH(L27,_GEN,0)))</f>
        <v>Other and unspecified gender (n.e.c.)</v>
      </c>
      <c r="N27" s="53"/>
      <c r="P27" t="str">
        <f ca="1"/>
        <v>სისხლის ბანკი</v>
      </c>
    </row>
    <row r="28" spans="1:16" x14ac:dyDescent="0.4">
      <c r="A28" s="115" t="s">
        <v>1123</v>
      </c>
      <c r="B28" s="101">
        <v>2</v>
      </c>
      <c r="C28" s="49" t="s">
        <v>1124</v>
      </c>
      <c r="D28" s="91" t="s">
        <v>1125</v>
      </c>
      <c r="E28" s="48" t="str" cm="1">
        <f t="array" aca="1" ref="E28" ca="1">IF(ISBLANK(D28),"",INDEX(HP_Dscr,MATCH(D28,_HP,0)))</f>
        <v>Other health care practitioners</v>
      </c>
      <c r="F28" s="157" t="s">
        <v>1044</v>
      </c>
      <c r="G28" s="51" t="str" cm="1">
        <f t="array" aca="1" ref="G28" ca="1">IF(ISBLANK(F28),"",INDEX(HC_Dscr,MATCH(F28,_HC,0)))</f>
        <v>Other Specialised outpatient curative care</v>
      </c>
      <c r="H28" s="91" t="s">
        <v>1039</v>
      </c>
      <c r="I28" s="52" t="str" cm="1">
        <f t="array" aca="1" ref="I28" ca="1">IF(ISBLANK(H28),"",INDEX(BEN_Dscr,MATCH(H28,_BEN,0)))</f>
        <v>General population</v>
      </c>
      <c r="J28" s="91" t="s">
        <v>1040</v>
      </c>
      <c r="K28" s="52" t="str" cm="1">
        <f t="array" aca="1" ref="K28" ca="1">IF(ISBLANK(J28),"",INDEX(AGE_Dscr,MATCH(J28,_AGE,0)))</f>
        <v>Other and unspecified age (n.e.c.)</v>
      </c>
      <c r="L28" s="46" t="s">
        <v>1040</v>
      </c>
      <c r="M28" s="52" t="str" cm="1">
        <f t="array" aca="1" ref="M28" ca="1">IF(ISBLANK(L28),"",INDEX(GEN_Dscr,MATCH(L28,_GEN,0)))</f>
        <v>Other and unspecified gender (n.e.c.)</v>
      </c>
      <c r="N28" s="53"/>
      <c r="P28" t="str">
        <f ca="1"/>
        <v>სპეციალიზებული ამბულატორია</v>
      </c>
    </row>
    <row r="29" spans="1:16" x14ac:dyDescent="0.4">
      <c r="A29" s="115" t="s">
        <v>1126</v>
      </c>
      <c r="B29" s="101">
        <v>2</v>
      </c>
      <c r="C29" s="49"/>
      <c r="D29" s="91"/>
      <c r="E29" s="48" t="str" cm="1">
        <f t="array" ref="E29">IF(ISBLANK(D29),"",INDEX(HP_Dscr,MATCH(D29,_HP,0)))</f>
        <v/>
      </c>
      <c r="F29" s="157"/>
      <c r="G29" s="51" t="str" cm="1">
        <f t="array" ref="G29">IF(ISBLANK(F29),"",INDEX(HC_Dscr,MATCH(F29,_HC,0)))</f>
        <v/>
      </c>
      <c r="H29" s="91"/>
      <c r="I29" s="52" t="str" cm="1">
        <f t="array" ref="I29">IF(ISBLANK(H29),"",INDEX(BEN_Dscr,MATCH(H29,_BEN,0)))</f>
        <v/>
      </c>
      <c r="J29" s="91"/>
      <c r="K29" s="52" t="str" cm="1">
        <f t="array" ref="K29">IF(ISBLANK(J29),"",INDEX(AGE_Dscr,MATCH(J29,_AGE,0)))</f>
        <v/>
      </c>
      <c r="L29" s="46"/>
      <c r="M29" s="52" t="str" cm="1">
        <f t="array" ref="M29">IF(ISBLANK(L29),"",INDEX(GEN_Dscr,MATCH(L29,_GEN,0)))</f>
        <v/>
      </c>
      <c r="N29" s="53" t="s">
        <v>1117</v>
      </c>
      <c r="P29" t="str">
        <f ca="1"/>
        <v>სპეციალიზებული საავადმყოფო</v>
      </c>
    </row>
    <row r="30" spans="1:16" x14ac:dyDescent="0.4">
      <c r="A30" s="115" t="s">
        <v>1127</v>
      </c>
      <c r="B30" s="101">
        <v>57</v>
      </c>
      <c r="C30" s="49" t="s">
        <v>1047</v>
      </c>
      <c r="D30" s="91" t="s">
        <v>1048</v>
      </c>
      <c r="E30" s="48" t="str" cm="1">
        <f t="array" aca="1" ref="E30" ca="1">IF(ISBLANK(D30),"",INDEX(HP_Dscr,MATCH(D30,_HP,0)))</f>
        <v>Other All Other ambulatory centres</v>
      </c>
      <c r="F30" s="157" t="s">
        <v>1049</v>
      </c>
      <c r="G30" s="51" t="str" cm="1">
        <f t="array" aca="1" ref="G30" ca="1">IF(ISBLANK(F30),"",INDEX(HC_Dscr,MATCH(F30,_HC,0)))</f>
        <v>Outpatient rehabilitative care</v>
      </c>
      <c r="H30" s="91" t="s">
        <v>1039</v>
      </c>
      <c r="I30" s="52" t="str" cm="1">
        <f t="array" aca="1" ref="I30" ca="1">IF(ISBLANK(H30),"",INDEX(BEN_Dscr,MATCH(H30,_BEN,0)))</f>
        <v>General population</v>
      </c>
      <c r="J30" s="90" t="s">
        <v>1045</v>
      </c>
      <c r="K30" s="52" t="str" cm="1">
        <f t="array" aca="1" ref="K30" ca="1">IF(ISBLANK(J30),"",INDEX(AGE_Dscr,MATCH(J30,_AGE,0)))</f>
        <v>Other ≥ 19</v>
      </c>
      <c r="L30" s="46" t="s">
        <v>1040</v>
      </c>
      <c r="M30" s="52" t="str" cm="1">
        <f t="array" aca="1" ref="M30" ca="1">IF(ISBLANK(L30),"",INDEX(GEN_Dscr,MATCH(L30,_GEN,0)))</f>
        <v>Other and unspecified gender (n.e.c.)</v>
      </c>
      <c r="N30" s="53"/>
      <c r="P30" t="str">
        <f ca="1"/>
        <v>სპეციალისტის პრაქტიკა</v>
      </c>
    </row>
    <row r="31" spans="1:16" x14ac:dyDescent="0.4">
      <c r="A31" s="115" t="s">
        <v>1128</v>
      </c>
      <c r="B31" s="101">
        <v>1</v>
      </c>
      <c r="C31" s="49" t="s">
        <v>1129</v>
      </c>
      <c r="D31" s="91" t="s">
        <v>1130</v>
      </c>
      <c r="E31" s="48" t="str" cm="1">
        <f t="array" aca="1" ref="E31" ca="1">IF(ISBLANK(D31),"",INDEX(HP_Dscr,MATCH(D31,_HP,0)))</f>
        <v>Other residential long-term care facilities</v>
      </c>
      <c r="F31" s="157" t="s">
        <v>1131</v>
      </c>
      <c r="G31" s="51" t="str" cm="1">
        <f t="array" aca="1" ref="G31" ca="1">IF(ISBLANK(F31),"",INDEX(HC_Dscr,MATCH(F31,_HC,0)))</f>
        <v>Inpatient long-term care (health)</v>
      </c>
      <c r="H31" s="91" t="s">
        <v>1039</v>
      </c>
      <c r="I31" s="52" t="str" cm="1">
        <f t="array" aca="1" ref="I31" ca="1">IF(ISBLANK(H31),"",INDEX(BEN_Dscr,MATCH(H31,_BEN,0)))</f>
        <v>General population</v>
      </c>
      <c r="J31" s="91" t="s">
        <v>1132</v>
      </c>
      <c r="K31" s="52" t="str" cm="1">
        <f t="array" aca="1" ref="K31" ca="1">IF(ISBLANK(J31),"",INDEX(AGE_Dscr,MATCH(J31,_AGE,0)))</f>
        <v>65+</v>
      </c>
      <c r="L31" s="46" t="s">
        <v>1040</v>
      </c>
      <c r="M31" s="52" t="str" cm="1">
        <f t="array" aca="1" ref="M31" ca="1">IF(ISBLANK(L31),"",INDEX(GEN_Dscr,MATCH(L31,_GEN,0)))</f>
        <v>Other and unspecified gender (n.e.c.)</v>
      </c>
      <c r="N31" s="53"/>
      <c r="P31" t="str">
        <f ca="1"/>
        <v>სტომატოლოგია</v>
      </c>
    </row>
    <row r="32" spans="1:16" x14ac:dyDescent="0.4">
      <c r="A32" s="115" t="s">
        <v>1133</v>
      </c>
      <c r="B32" s="101">
        <v>0</v>
      </c>
      <c r="C32" s="49" t="s">
        <v>1134</v>
      </c>
      <c r="D32" s="91" t="s">
        <v>1040</v>
      </c>
      <c r="E32" s="48" t="str" cm="1">
        <f t="array" aca="1" ref="E32" ca="1">IF(ISBLANK(D32),"",INDEX(HP_Dscr,MATCH(D32,_HP,0)))</f>
        <v>Unspecified health care providers (n.e.c.)</v>
      </c>
      <c r="F32" s="157" t="s">
        <v>1114</v>
      </c>
      <c r="G32" s="51" t="str" cm="1">
        <f t="array" aca="1" ref="G32" ca="1">IF(ISBLANK(F32),"",INDEX(HC_Dscr,MATCH(F32,_HC,0)))</f>
        <v>Other health care services not elsewhere classified (n.e.c.)</v>
      </c>
      <c r="H32" s="91" t="s">
        <v>1040</v>
      </c>
      <c r="I32" s="52" t="str" cm="1">
        <f t="array" aca="1" ref="I32" ca="1">IF(ISBLANK(H32),"",INDEX(BEN_Dscr,MATCH(H32,_BEN,0)))</f>
        <v>Other and unspecified beneficiaries (n.e.c.)</v>
      </c>
      <c r="J32" s="91" t="s">
        <v>1040</v>
      </c>
      <c r="K32" s="52" t="str" cm="1">
        <f t="array" aca="1" ref="K32" ca="1">IF(ISBLANK(J32),"",INDEX(AGE_Dscr,MATCH(J32,_AGE,0)))</f>
        <v>Other and unspecified age (n.e.c.)</v>
      </c>
      <c r="L32" s="46" t="s">
        <v>1040</v>
      </c>
      <c r="M32" s="52" t="str" cm="1">
        <f t="array" aca="1" ref="M32" ca="1">IF(ISBLANK(L32),"",INDEX(GEN_Dscr,MATCH(L32,_GEN,0)))</f>
        <v>Other and unspecified gender (n.e.c.)</v>
      </c>
      <c r="N32" s="53"/>
      <c r="P32" t="str">
        <f ca="1"/>
        <v>სხვა დაწესებულება</v>
      </c>
    </row>
    <row r="33" spans="1:16" x14ac:dyDescent="0.4">
      <c r="A33" s="115" t="s">
        <v>1135</v>
      </c>
      <c r="B33" s="101">
        <v>0</v>
      </c>
      <c r="C33" s="49" t="s">
        <v>1047</v>
      </c>
      <c r="D33" s="91" t="s">
        <v>1136</v>
      </c>
      <c r="E33" s="48" t="str" cm="1">
        <f t="array" aca="1" ref="E33" ca="1">IF(ISBLANK(D33),"",INDEX(HP_Dscr,MATCH(D33,_HP,0)))</f>
        <v>Long-term nursing care facilities</v>
      </c>
      <c r="F33" s="157" t="s">
        <v>1131</v>
      </c>
      <c r="G33" s="51" t="str" cm="1">
        <f t="array" aca="1" ref="G33" ca="1">IF(ISBLANK(F33),"",INDEX(HC_Dscr,MATCH(F33,_HC,0)))</f>
        <v>Inpatient long-term care (health)</v>
      </c>
      <c r="H33" s="91" t="s">
        <v>1040</v>
      </c>
      <c r="I33" s="52" t="str" cm="1">
        <f t="array" aca="1" ref="I33" ca="1">IF(ISBLANK(H33),"",INDEX(BEN_Dscr,MATCH(H33,_BEN,0)))</f>
        <v>Other and unspecified beneficiaries (n.e.c.)</v>
      </c>
      <c r="J33" s="91" t="s">
        <v>1040</v>
      </c>
      <c r="K33" s="52" t="str" cm="1">
        <f t="array" aca="1" ref="K33" ca="1">IF(ISBLANK(J33),"",INDEX(AGE_Dscr,MATCH(J33,_AGE,0)))</f>
        <v>Other and unspecified age (n.e.c.)</v>
      </c>
      <c r="L33" s="46" t="s">
        <v>1040</v>
      </c>
      <c r="M33" s="52" t="str" cm="1">
        <f t="array" aca="1" ref="M33" ca="1">IF(ISBLANK(L33),"",INDEX(GEN_Dscr,MATCH(L33,_GEN,0)))</f>
        <v>Other and unspecified gender (n.e.c.)</v>
      </c>
      <c r="N33" s="53"/>
      <c r="P33" t="str">
        <f ca="1"/>
        <v>ტუბერკულოზი / ფილტვი საავადმყოფი)</v>
      </c>
    </row>
    <row r="34" spans="1:16" x14ac:dyDescent="0.4">
      <c r="A34" s="115" t="s">
        <v>1137</v>
      </c>
      <c r="B34" s="101">
        <v>104</v>
      </c>
      <c r="C34" s="49" t="s">
        <v>1138</v>
      </c>
      <c r="D34" s="91" t="s">
        <v>1040</v>
      </c>
      <c r="E34" s="48" t="str" cm="1">
        <f t="array" aca="1" ref="E34" ca="1">IF(ISBLANK(D34),"",INDEX(HP_Dscr,MATCH(D34,_HP,0)))</f>
        <v>Unspecified health care providers (n.e.c.)</v>
      </c>
      <c r="F34" s="157" t="s">
        <v>1114</v>
      </c>
      <c r="G34" s="51" t="str" cm="1">
        <f t="array" aca="1" ref="G34" ca="1">IF(ISBLANK(F34),"",INDEX(HC_Dscr,MATCH(F34,_HC,0)))</f>
        <v>Other health care services not elsewhere classified (n.e.c.)</v>
      </c>
      <c r="H34" s="91" t="s">
        <v>1040</v>
      </c>
      <c r="I34" s="52" t="str" cm="1">
        <f t="array" aca="1" ref="I34" ca="1">IF(ISBLANK(H34),"",INDEX(BEN_Dscr,MATCH(H34,_BEN,0)))</f>
        <v>Other and unspecified beneficiaries (n.e.c.)</v>
      </c>
      <c r="J34" s="91" t="s">
        <v>1040</v>
      </c>
      <c r="K34" s="52" t="str" cm="1">
        <f t="array" aca="1" ref="K34" ca="1">IF(ISBLANK(J34),"",INDEX(AGE_Dscr,MATCH(J34,_AGE,0)))</f>
        <v>Other and unspecified age (n.e.c.)</v>
      </c>
      <c r="L34" s="46" t="s">
        <v>1040</v>
      </c>
      <c r="M34" s="52" t="str" cm="1">
        <f t="array" aca="1" ref="M34" ca="1">IF(ISBLANK(L34),"",INDEX(GEN_Dscr,MATCH(L34,_GEN,0)))</f>
        <v>Other and unspecified gender (n.e.c.)</v>
      </c>
      <c r="N34" s="53"/>
      <c r="P34" t="str">
        <f ca="1"/>
        <v>ფსიქიატრიული საავამდყოფო</v>
      </c>
    </row>
    <row r="35" spans="1:16" x14ac:dyDescent="0.4">
      <c r="A35" s="115" t="s">
        <v>1139</v>
      </c>
      <c r="B35" s="101">
        <v>1</v>
      </c>
      <c r="C35" s="49" t="s">
        <v>1140</v>
      </c>
      <c r="D35" s="91" t="s">
        <v>1108</v>
      </c>
      <c r="E35" s="48" t="str" cm="1">
        <f t="array" aca="1" ref="E35" ca="1">IF(ISBLANK(D35),"",INDEX(HP_Dscr,MATCH(D35,_HP,0)))</f>
        <v>Ambulatory mental health and substance abuse centres</v>
      </c>
      <c r="F35" s="157" t="s">
        <v>6321</v>
      </c>
      <c r="G35" s="51" t="str" cm="1">
        <f t="array" aca="1" ref="G35" ca="1">IF(ISBLANK(F35),"",INDEX(HC_Dscr,MATCH(F35,_HC,0)))</f>
        <v>Drug substitution programme</v>
      </c>
      <c r="H35" s="91" t="s">
        <v>6322</v>
      </c>
      <c r="I35" s="52" t="str" cm="1">
        <f t="array" aca="1" ref="I35" ca="1">IF(ISBLANK(H35),"",INDEX(BEN_Dscr,MATCH(H35,_BEN,0)))</f>
        <v>Injecting drug users (IDUs)</v>
      </c>
      <c r="J35" s="91" t="s">
        <v>1045</v>
      </c>
      <c r="K35" s="52" t="str" cm="1">
        <f t="array" aca="1" ref="K35" ca="1">IF(ISBLANK(J35),"",INDEX(AGE_Dscr,MATCH(J35,_AGE,0)))</f>
        <v>Other ≥ 19</v>
      </c>
      <c r="L35" s="46" t="s">
        <v>1040</v>
      </c>
      <c r="M35" s="52" t="str" cm="1">
        <f t="array" aca="1" ref="M35" ca="1">IF(ISBLANK(L35),"",INDEX(GEN_Dscr,MATCH(L35,_GEN,0)))</f>
        <v>Other and unspecified gender (n.e.c.)</v>
      </c>
      <c r="N35" s="53"/>
      <c r="P35" t="str">
        <f ca="1"/>
        <v>ფსიქო-ნარკოლოგიური საავადმყოფო</v>
      </c>
    </row>
    <row r="36" spans="1:16" x14ac:dyDescent="0.4">
      <c r="A36" s="115" t="s">
        <v>6320</v>
      </c>
      <c r="B36" s="101">
        <v>5</v>
      </c>
      <c r="C36" s="49"/>
      <c r="D36" s="91" t="s">
        <v>6323</v>
      </c>
      <c r="E36" s="48" t="str" cm="1">
        <f t="array" aca="1" ref="E36" ca="1">IF(ISBLANK(D36),"",INDEX(HP_Dscr,MATCH(D36,_HP,0)))</f>
        <v>Other providers of ancillary services</v>
      </c>
      <c r="F36" s="157" t="s">
        <v>6324</v>
      </c>
      <c r="G36" s="51" t="str" cm="1">
        <f t="array" aca="1" ref="G36" ca="1">IF(ISBLANK(F36),"",INDEX(HC_Dscr,MATCH(F36,_HC,0)))</f>
        <v>Other medical non-durable goods</v>
      </c>
      <c r="H36" s="91" t="s">
        <v>1039</v>
      </c>
      <c r="I36" s="52" t="str" cm="1">
        <f t="array" aca="1" ref="I36" ca="1">IF(ISBLANK(H36),"",INDEX(BEN_Dscr,MATCH(H36,_BEN,0)))</f>
        <v>General population</v>
      </c>
      <c r="J36" s="91" t="s">
        <v>1040</v>
      </c>
      <c r="K36" s="52" t="str" cm="1">
        <f t="array" aca="1" ref="K36" ca="1">IF(ISBLANK(J36),"",INDEX(AGE_Dscr,MATCH(J36,_AGE,0)))</f>
        <v>Other and unspecified age (n.e.c.)</v>
      </c>
      <c r="L36" s="46" t="s">
        <v>1040</v>
      </c>
      <c r="M36" s="52" t="str" cm="1">
        <f t="array" aca="1" ref="M36" ca="1">IF(ISBLANK(L36),"",INDEX(GEN_Dscr,MATCH(L36,_GEN,0)))</f>
        <v>Other and unspecified gender (n.e.c.)</v>
      </c>
      <c r="N36" s="53"/>
      <c r="P36" t="str">
        <f ca="1"/>
        <v>ფსიქო-ნარკოლოგიური ცენტრი</v>
      </c>
    </row>
    <row r="37" spans="1:16" x14ac:dyDescent="0.4">
      <c r="A37" s="115"/>
      <c r="B37" s="101" t="str">
        <v/>
      </c>
      <c r="C37" s="49"/>
      <c r="D37" s="91"/>
      <c r="E37" s="48" t="str" cm="1">
        <f t="array" ref="E37">IF(ISBLANK(D37),"",INDEX(HP_Dscr,MATCH(D37,_HP,0)))</f>
        <v/>
      </c>
      <c r="F37" s="157"/>
      <c r="G37" s="51" t="str" cm="1">
        <f t="array" ref="G37">IF(ISBLANK(F37),"",INDEX(HC_Dscr,MATCH(F37,_HC,0)))</f>
        <v/>
      </c>
      <c r="H37" s="91"/>
      <c r="I37" s="52" t="str" cm="1">
        <f t="array" ref="I37">IF(ISBLANK(H37),"",INDEX(BEN_Dscr,MATCH(H37,_BEN,0)))</f>
        <v/>
      </c>
      <c r="J37" s="91"/>
      <c r="K37" s="52" t="str" cm="1">
        <f t="array" ref="K37">IF(ISBLANK(J37),"",INDEX(AGE_Dscr,MATCH(J37,_AGE,0)))</f>
        <v/>
      </c>
      <c r="L37" s="46"/>
      <c r="M37" s="52" t="str" cm="1">
        <f t="array" ref="M37">IF(ISBLANK(L37),"",INDEX(GEN_Dscr,MATCH(L37,_GEN,0)))</f>
        <v/>
      </c>
      <c r="N37" s="53"/>
    </row>
    <row r="38" spans="1:16" x14ac:dyDescent="0.4">
      <c r="A38" s="115"/>
      <c r="B38" s="101" t="str">
        <v/>
      </c>
      <c r="C38" s="49"/>
      <c r="D38" s="91"/>
      <c r="E38" s="48" t="str" cm="1">
        <f t="array" ref="E38">IF(ISBLANK(D38),"",INDEX(HP_Dscr,MATCH(D38,_HP,0)))</f>
        <v/>
      </c>
      <c r="F38" s="157"/>
      <c r="G38" s="51" t="str" cm="1">
        <f t="array" ref="G38">IF(ISBLANK(F38),"",INDEX(HC_Dscr,MATCH(F38,_HC,0)))</f>
        <v/>
      </c>
      <c r="H38" s="91"/>
      <c r="I38" s="52" t="str" cm="1">
        <f t="array" ref="I38">IF(ISBLANK(H38),"",INDEX(BEN_Dscr,MATCH(H38,_BEN,0)))</f>
        <v/>
      </c>
      <c r="J38" s="91"/>
      <c r="K38" s="52" t="str" cm="1">
        <f t="array" ref="K38">IF(ISBLANK(J38),"",INDEX(AGE_Dscr,MATCH(J38,_AGE,0)))</f>
        <v/>
      </c>
      <c r="L38" s="46"/>
      <c r="M38" s="52" t="str" cm="1">
        <f t="array" ref="M38">IF(ISBLANK(L38),"",INDEX(GEN_Dscr,MATCH(L38,_GEN,0)))</f>
        <v/>
      </c>
      <c r="N38" s="53"/>
    </row>
    <row r="39" spans="1:16" hidden="1" x14ac:dyDescent="0.4">
      <c r="H39" s="47"/>
    </row>
    <row r="40" spans="1:16" hidden="1" x14ac:dyDescent="0.4"/>
    <row r="41" spans="1:16" hidden="1" x14ac:dyDescent="0.4"/>
    <row r="42" spans="1:16" hidden="1" x14ac:dyDescent="0.4"/>
    <row r="43" spans="1:16" hidden="1" x14ac:dyDescent="0.4"/>
    <row r="44" spans="1:16" hidden="1" x14ac:dyDescent="0.4"/>
    <row r="45" spans="1:16" hidden="1" x14ac:dyDescent="0.4"/>
    <row r="46" spans="1:16" hidden="1" x14ac:dyDescent="0.4"/>
    <row r="47" spans="1:16" hidden="1" x14ac:dyDescent="0.4"/>
    <row r="48" spans="1:16" hidden="1" x14ac:dyDescent="0.4"/>
    <row r="49" hidden="1" x14ac:dyDescent="0.4"/>
    <row r="50" hidden="1" x14ac:dyDescent="0.4"/>
    <row r="51" hidden="1" x14ac:dyDescent="0.4"/>
    <row r="52" hidden="1" x14ac:dyDescent="0.4"/>
    <row r="53" hidden="1" x14ac:dyDescent="0.4"/>
    <row r="54" hidden="1" x14ac:dyDescent="0.4"/>
    <row r="55" hidden="1" x14ac:dyDescent="0.4"/>
    <row r="56" hidden="1" x14ac:dyDescent="0.4"/>
    <row r="57" hidden="1" x14ac:dyDescent="0.4"/>
    <row r="58" hidden="1" x14ac:dyDescent="0.4"/>
    <row r="59" hidden="1" x14ac:dyDescent="0.4"/>
    <row r="60" hidden="1" x14ac:dyDescent="0.4"/>
    <row r="61" hidden="1" x14ac:dyDescent="0.4"/>
    <row r="62" hidden="1" x14ac:dyDescent="0.4"/>
    <row r="63" hidden="1" x14ac:dyDescent="0.4"/>
    <row r="64" hidden="1" x14ac:dyDescent="0.4"/>
    <row r="65" hidden="1" x14ac:dyDescent="0.4"/>
    <row r="66" hidden="1" x14ac:dyDescent="0.4"/>
    <row r="67" hidden="1" x14ac:dyDescent="0.4"/>
    <row r="68" hidden="1" x14ac:dyDescent="0.4"/>
    <row r="69" hidden="1" x14ac:dyDescent="0.4"/>
    <row r="70" hidden="1" x14ac:dyDescent="0.4"/>
    <row r="71" hidden="1" x14ac:dyDescent="0.4"/>
    <row r="72" hidden="1" x14ac:dyDescent="0.4"/>
    <row r="73" hidden="1" x14ac:dyDescent="0.4"/>
    <row r="74" hidden="1" x14ac:dyDescent="0.4"/>
    <row r="75" hidden="1" x14ac:dyDescent="0.4"/>
    <row r="76" hidden="1" x14ac:dyDescent="0.4"/>
    <row r="77" hidden="1" x14ac:dyDescent="0.4"/>
    <row r="78" hidden="1" x14ac:dyDescent="0.4"/>
    <row r="79" hidden="1" x14ac:dyDescent="0.4"/>
    <row r="80" hidden="1" x14ac:dyDescent="0.4"/>
    <row r="81" hidden="1" x14ac:dyDescent="0.4"/>
    <row r="82" hidden="1" x14ac:dyDescent="0.4"/>
    <row r="83" hidden="1" x14ac:dyDescent="0.4"/>
    <row r="84" hidden="1" x14ac:dyDescent="0.4"/>
    <row r="85" hidden="1" x14ac:dyDescent="0.4"/>
    <row r="86" hidden="1" x14ac:dyDescent="0.4"/>
    <row r="87" hidden="1" x14ac:dyDescent="0.4"/>
    <row r="88" hidden="1" x14ac:dyDescent="0.4"/>
    <row r="89" hidden="1" x14ac:dyDescent="0.4"/>
    <row r="90" hidden="1" x14ac:dyDescent="0.4"/>
    <row r="91" hidden="1" x14ac:dyDescent="0.4"/>
    <row r="92" hidden="1" x14ac:dyDescent="0.4"/>
    <row r="93" hidden="1" x14ac:dyDescent="0.4"/>
    <row r="94" hidden="1" x14ac:dyDescent="0.4"/>
    <row r="95" hidden="1" x14ac:dyDescent="0.4"/>
    <row r="96" hidden="1" x14ac:dyDescent="0.4"/>
    <row r="97" hidden="1" x14ac:dyDescent="0.4"/>
    <row r="98" hidden="1" x14ac:dyDescent="0.4"/>
    <row r="99" hidden="1" x14ac:dyDescent="0.4"/>
    <row r="100" hidden="1" x14ac:dyDescent="0.4"/>
    <row r="101" hidden="1" x14ac:dyDescent="0.4"/>
    <row r="102" hidden="1" x14ac:dyDescent="0.4"/>
    <row r="103" hidden="1" x14ac:dyDescent="0.4"/>
    <row r="104" hidden="1" x14ac:dyDescent="0.4"/>
    <row r="105" hidden="1" x14ac:dyDescent="0.4"/>
    <row r="106" hidden="1" x14ac:dyDescent="0.4"/>
    <row r="107" hidden="1" x14ac:dyDescent="0.4"/>
    <row r="108" hidden="1" x14ac:dyDescent="0.4"/>
    <row r="109" hidden="1" x14ac:dyDescent="0.4"/>
    <row r="110" hidden="1" x14ac:dyDescent="0.4"/>
    <row r="111" hidden="1" x14ac:dyDescent="0.4"/>
    <row r="112" hidden="1" x14ac:dyDescent="0.4"/>
    <row r="113" hidden="1" x14ac:dyDescent="0.4"/>
    <row r="114" hidden="1" x14ac:dyDescent="0.4"/>
    <row r="115" hidden="1" x14ac:dyDescent="0.4"/>
    <row r="116" hidden="1" x14ac:dyDescent="0.4"/>
    <row r="117" hidden="1" x14ac:dyDescent="0.4"/>
    <row r="118" hidden="1" x14ac:dyDescent="0.4"/>
    <row r="119" hidden="1" x14ac:dyDescent="0.4"/>
    <row r="120" hidden="1" x14ac:dyDescent="0.4"/>
    <row r="121" hidden="1" x14ac:dyDescent="0.4"/>
    <row r="122" hidden="1" x14ac:dyDescent="0.4"/>
    <row r="123" hidden="1" x14ac:dyDescent="0.4"/>
    <row r="124" hidden="1" x14ac:dyDescent="0.4"/>
    <row r="125" hidden="1" x14ac:dyDescent="0.4"/>
    <row r="126" hidden="1" x14ac:dyDescent="0.4"/>
    <row r="127" hidden="1" x14ac:dyDescent="0.4"/>
    <row r="128" hidden="1" x14ac:dyDescent="0.4"/>
    <row r="129" hidden="1" x14ac:dyDescent="0.4"/>
    <row r="130" hidden="1" x14ac:dyDescent="0.4"/>
    <row r="131" hidden="1" x14ac:dyDescent="0.4"/>
    <row r="132" hidden="1" x14ac:dyDescent="0.4"/>
    <row r="133" hidden="1" x14ac:dyDescent="0.4"/>
    <row r="134" hidden="1" x14ac:dyDescent="0.4"/>
    <row r="135" hidden="1" x14ac:dyDescent="0.4"/>
    <row r="136" hidden="1" x14ac:dyDescent="0.4"/>
    <row r="137" hidden="1" x14ac:dyDescent="0.4"/>
    <row r="138" hidden="1" x14ac:dyDescent="0.4"/>
    <row r="139" hidden="1" x14ac:dyDescent="0.4"/>
    <row r="140" hidden="1" x14ac:dyDescent="0.4"/>
    <row r="141" hidden="1" x14ac:dyDescent="0.4"/>
    <row r="142" hidden="1" x14ac:dyDescent="0.4"/>
    <row r="143" hidden="1" x14ac:dyDescent="0.4"/>
    <row r="144" hidden="1" x14ac:dyDescent="0.4"/>
    <row r="145" hidden="1" x14ac:dyDescent="0.4"/>
    <row r="146" hidden="1" x14ac:dyDescent="0.4"/>
    <row r="147" hidden="1" x14ac:dyDescent="0.4"/>
    <row r="148" hidden="1" x14ac:dyDescent="0.4"/>
    <row r="149" hidden="1" x14ac:dyDescent="0.4"/>
    <row r="150" hidden="1" x14ac:dyDescent="0.4"/>
    <row r="151" hidden="1" x14ac:dyDescent="0.4"/>
    <row r="152" hidden="1" x14ac:dyDescent="0.4"/>
    <row r="153" hidden="1" x14ac:dyDescent="0.4"/>
    <row r="154" hidden="1" x14ac:dyDescent="0.4"/>
    <row r="155" hidden="1" x14ac:dyDescent="0.4"/>
    <row r="156" hidden="1" x14ac:dyDescent="0.4"/>
    <row r="157" hidden="1" x14ac:dyDescent="0.4"/>
    <row r="158" hidden="1" x14ac:dyDescent="0.4"/>
    <row r="159" hidden="1" x14ac:dyDescent="0.4"/>
    <row r="160" hidden="1" x14ac:dyDescent="0.4"/>
    <row r="161" hidden="1" x14ac:dyDescent="0.4"/>
    <row r="162" hidden="1" x14ac:dyDescent="0.4"/>
    <row r="163" hidden="1" x14ac:dyDescent="0.4"/>
    <row r="164" hidden="1" x14ac:dyDescent="0.4"/>
    <row r="165" hidden="1" x14ac:dyDescent="0.4"/>
    <row r="166" hidden="1" x14ac:dyDescent="0.4"/>
    <row r="167" hidden="1" x14ac:dyDescent="0.4"/>
    <row r="168" hidden="1" x14ac:dyDescent="0.4"/>
    <row r="169" hidden="1" x14ac:dyDescent="0.4"/>
    <row r="170" hidden="1" x14ac:dyDescent="0.4"/>
    <row r="171" hidden="1" x14ac:dyDescent="0.4"/>
    <row r="172" hidden="1" x14ac:dyDescent="0.4"/>
    <row r="173" hidden="1" x14ac:dyDescent="0.4"/>
    <row r="174" hidden="1" x14ac:dyDescent="0.4"/>
    <row r="175" hidden="1" x14ac:dyDescent="0.4"/>
    <row r="176" hidden="1" x14ac:dyDescent="0.4"/>
    <row r="177" hidden="1" x14ac:dyDescent="0.4"/>
    <row r="178" hidden="1" x14ac:dyDescent="0.4"/>
    <row r="179" hidden="1" x14ac:dyDescent="0.4"/>
    <row r="180" hidden="1" x14ac:dyDescent="0.4"/>
    <row r="181" hidden="1" x14ac:dyDescent="0.4"/>
    <row r="182" hidden="1" x14ac:dyDescent="0.4"/>
    <row r="183" hidden="1" x14ac:dyDescent="0.4"/>
    <row r="184" hidden="1" x14ac:dyDescent="0.4"/>
    <row r="185" hidden="1" x14ac:dyDescent="0.4"/>
    <row r="186" hidden="1" x14ac:dyDescent="0.4"/>
    <row r="187" hidden="1" x14ac:dyDescent="0.4"/>
    <row r="188" hidden="1" x14ac:dyDescent="0.4"/>
    <row r="189" hidden="1" x14ac:dyDescent="0.4"/>
    <row r="190" hidden="1" x14ac:dyDescent="0.4"/>
    <row r="191" hidden="1" x14ac:dyDescent="0.4"/>
    <row r="192" hidden="1" x14ac:dyDescent="0.4"/>
    <row r="193" hidden="1" x14ac:dyDescent="0.4"/>
    <row r="194" hidden="1" x14ac:dyDescent="0.4"/>
    <row r="195" hidden="1" x14ac:dyDescent="0.4"/>
    <row r="196" hidden="1" x14ac:dyDescent="0.4"/>
    <row r="197" hidden="1" x14ac:dyDescent="0.4"/>
    <row r="198" hidden="1" x14ac:dyDescent="0.4"/>
    <row r="199" hidden="1" x14ac:dyDescent="0.4"/>
    <row r="200" hidden="1" x14ac:dyDescent="0.4"/>
    <row r="201" hidden="1" x14ac:dyDescent="0.4"/>
    <row r="202" hidden="1" x14ac:dyDescent="0.4"/>
    <row r="203" hidden="1" x14ac:dyDescent="0.4"/>
    <row r="204" hidden="1" x14ac:dyDescent="0.4"/>
    <row r="205" hidden="1" x14ac:dyDescent="0.4"/>
    <row r="206" hidden="1" x14ac:dyDescent="0.4"/>
    <row r="207" hidden="1" x14ac:dyDescent="0.4"/>
    <row r="208" hidden="1" x14ac:dyDescent="0.4"/>
    <row r="209" hidden="1" x14ac:dyDescent="0.4"/>
    <row r="210" hidden="1" x14ac:dyDescent="0.4"/>
    <row r="211" hidden="1" x14ac:dyDescent="0.4"/>
    <row r="212" hidden="1" x14ac:dyDescent="0.4"/>
    <row r="213" hidden="1" x14ac:dyDescent="0.4"/>
    <row r="214" hidden="1" x14ac:dyDescent="0.4"/>
    <row r="215" hidden="1" x14ac:dyDescent="0.4"/>
    <row r="216" hidden="1" x14ac:dyDescent="0.4"/>
    <row r="217" hidden="1" x14ac:dyDescent="0.4"/>
    <row r="218" hidden="1" x14ac:dyDescent="0.4"/>
    <row r="219" hidden="1" x14ac:dyDescent="0.4"/>
    <row r="220" hidden="1" x14ac:dyDescent="0.4"/>
    <row r="221" hidden="1" x14ac:dyDescent="0.4"/>
    <row r="222" hidden="1" x14ac:dyDescent="0.4"/>
    <row r="223" hidden="1" x14ac:dyDescent="0.4"/>
    <row r="224" hidden="1" x14ac:dyDescent="0.4"/>
    <row r="225" hidden="1" x14ac:dyDescent="0.4"/>
    <row r="226" hidden="1" x14ac:dyDescent="0.4"/>
    <row r="227" hidden="1" x14ac:dyDescent="0.4"/>
    <row r="228" hidden="1" x14ac:dyDescent="0.4"/>
    <row r="229" hidden="1" x14ac:dyDescent="0.4"/>
    <row r="230" hidden="1" x14ac:dyDescent="0.4"/>
    <row r="231" hidden="1" x14ac:dyDescent="0.4"/>
    <row r="232" hidden="1" x14ac:dyDescent="0.4"/>
    <row r="233" hidden="1" x14ac:dyDescent="0.4"/>
    <row r="234" hidden="1" x14ac:dyDescent="0.4"/>
    <row r="235" hidden="1" x14ac:dyDescent="0.4"/>
    <row r="236" hidden="1" x14ac:dyDescent="0.4"/>
    <row r="237" hidden="1" x14ac:dyDescent="0.4"/>
    <row r="238" hidden="1" x14ac:dyDescent="0.4"/>
    <row r="239" hidden="1" x14ac:dyDescent="0.4"/>
    <row r="240" hidden="1" x14ac:dyDescent="0.4"/>
    <row r="241" hidden="1" x14ac:dyDescent="0.4"/>
    <row r="242" hidden="1" x14ac:dyDescent="0.4"/>
    <row r="243" hidden="1" x14ac:dyDescent="0.4"/>
    <row r="244" hidden="1" x14ac:dyDescent="0.4"/>
    <row r="245" hidden="1" x14ac:dyDescent="0.4"/>
    <row r="246" hidden="1" x14ac:dyDescent="0.4"/>
    <row r="247" hidden="1" x14ac:dyDescent="0.4"/>
    <row r="248" hidden="1" x14ac:dyDescent="0.4"/>
    <row r="249" hidden="1" x14ac:dyDescent="0.4"/>
    <row r="250" hidden="1" x14ac:dyDescent="0.4"/>
    <row r="251" hidden="1" x14ac:dyDescent="0.4"/>
    <row r="252" hidden="1" x14ac:dyDescent="0.4"/>
    <row r="253" hidden="1" x14ac:dyDescent="0.4"/>
    <row r="254" hidden="1" x14ac:dyDescent="0.4"/>
    <row r="255" hidden="1" x14ac:dyDescent="0.4"/>
    <row r="256" hidden="1" x14ac:dyDescent="0.4"/>
    <row r="257" hidden="1" x14ac:dyDescent="0.4"/>
    <row r="258" hidden="1" x14ac:dyDescent="0.4"/>
    <row r="259" hidden="1" x14ac:dyDescent="0.4"/>
    <row r="260" hidden="1" x14ac:dyDescent="0.4"/>
    <row r="261" hidden="1" x14ac:dyDescent="0.4"/>
    <row r="262" hidden="1" x14ac:dyDescent="0.4"/>
    <row r="263" hidden="1" x14ac:dyDescent="0.4"/>
    <row r="264" hidden="1" x14ac:dyDescent="0.4"/>
    <row r="265" hidden="1" x14ac:dyDescent="0.4"/>
    <row r="266" hidden="1" x14ac:dyDescent="0.4"/>
    <row r="267" hidden="1" x14ac:dyDescent="0.4"/>
    <row r="268" hidden="1" x14ac:dyDescent="0.4"/>
    <row r="269" hidden="1" x14ac:dyDescent="0.4"/>
    <row r="270" hidden="1" x14ac:dyDescent="0.4"/>
    <row r="271" hidden="1" x14ac:dyDescent="0.4"/>
    <row r="272" hidden="1" x14ac:dyDescent="0.4"/>
    <row r="273" hidden="1" x14ac:dyDescent="0.4"/>
    <row r="274" hidden="1" x14ac:dyDescent="0.4"/>
    <row r="275" hidden="1" x14ac:dyDescent="0.4"/>
    <row r="276" hidden="1" x14ac:dyDescent="0.4"/>
    <row r="277" hidden="1" x14ac:dyDescent="0.4"/>
    <row r="278" hidden="1" x14ac:dyDescent="0.4"/>
    <row r="279" hidden="1" x14ac:dyDescent="0.4"/>
    <row r="280" hidden="1" x14ac:dyDescent="0.4"/>
    <row r="281" hidden="1" x14ac:dyDescent="0.4"/>
    <row r="282" hidden="1" x14ac:dyDescent="0.4"/>
    <row r="283" hidden="1" x14ac:dyDescent="0.4"/>
    <row r="284" hidden="1" x14ac:dyDescent="0.4"/>
    <row r="285" hidden="1" x14ac:dyDescent="0.4"/>
    <row r="286" hidden="1" x14ac:dyDescent="0.4"/>
    <row r="287" hidden="1" x14ac:dyDescent="0.4"/>
    <row r="288" hidden="1" x14ac:dyDescent="0.4"/>
    <row r="289" hidden="1" x14ac:dyDescent="0.4"/>
    <row r="290" hidden="1" x14ac:dyDescent="0.4"/>
    <row r="291" hidden="1" x14ac:dyDescent="0.4"/>
    <row r="292" hidden="1" x14ac:dyDescent="0.4"/>
    <row r="293" hidden="1" x14ac:dyDescent="0.4"/>
    <row r="294" hidden="1" x14ac:dyDescent="0.4"/>
    <row r="295" hidden="1" x14ac:dyDescent="0.4"/>
    <row r="296" hidden="1" x14ac:dyDescent="0.4"/>
    <row r="297" hidden="1" x14ac:dyDescent="0.4"/>
    <row r="298" hidden="1" x14ac:dyDescent="0.4"/>
    <row r="299" hidden="1" x14ac:dyDescent="0.4"/>
    <row r="300" hidden="1" x14ac:dyDescent="0.4"/>
    <row r="301" hidden="1" x14ac:dyDescent="0.4"/>
    <row r="302" hidden="1" x14ac:dyDescent="0.4"/>
    <row r="303" hidden="1" x14ac:dyDescent="0.4"/>
    <row r="304" hidden="1" x14ac:dyDescent="0.4"/>
    <row r="305" hidden="1" x14ac:dyDescent="0.4"/>
    <row r="306" hidden="1" x14ac:dyDescent="0.4"/>
    <row r="307" hidden="1" x14ac:dyDescent="0.4"/>
    <row r="308" hidden="1" x14ac:dyDescent="0.4"/>
    <row r="309" hidden="1" x14ac:dyDescent="0.4"/>
    <row r="310" hidden="1" x14ac:dyDescent="0.4"/>
    <row r="311" hidden="1" x14ac:dyDescent="0.4"/>
    <row r="312" hidden="1" x14ac:dyDescent="0.4"/>
    <row r="313" hidden="1" x14ac:dyDescent="0.4"/>
    <row r="314" hidden="1" x14ac:dyDescent="0.4"/>
    <row r="315" hidden="1" x14ac:dyDescent="0.4"/>
    <row r="316" hidden="1" x14ac:dyDescent="0.4"/>
    <row r="317" hidden="1" x14ac:dyDescent="0.4"/>
    <row r="318" hidden="1" x14ac:dyDescent="0.4"/>
    <row r="319" hidden="1" x14ac:dyDescent="0.4"/>
    <row r="320" hidden="1" x14ac:dyDescent="0.4"/>
    <row r="321" hidden="1" x14ac:dyDescent="0.4"/>
    <row r="322" hidden="1" x14ac:dyDescent="0.4"/>
    <row r="323" hidden="1" x14ac:dyDescent="0.4"/>
    <row r="324" hidden="1" x14ac:dyDescent="0.4"/>
    <row r="325" hidden="1" x14ac:dyDescent="0.4"/>
    <row r="326" hidden="1" x14ac:dyDescent="0.4"/>
    <row r="327" hidden="1" x14ac:dyDescent="0.4"/>
    <row r="328" hidden="1" x14ac:dyDescent="0.4"/>
    <row r="329" hidden="1" x14ac:dyDescent="0.4"/>
    <row r="330" hidden="1" x14ac:dyDescent="0.4"/>
    <row r="331" hidden="1" x14ac:dyDescent="0.4"/>
    <row r="332" hidden="1" x14ac:dyDescent="0.4"/>
    <row r="333" hidden="1" x14ac:dyDescent="0.4"/>
    <row r="334" hidden="1" x14ac:dyDescent="0.4"/>
    <row r="335" hidden="1" x14ac:dyDescent="0.4"/>
    <row r="336" hidden="1" x14ac:dyDescent="0.4"/>
    <row r="337" hidden="1" x14ac:dyDescent="0.4"/>
    <row r="338" hidden="1" x14ac:dyDescent="0.4"/>
    <row r="339" hidden="1" x14ac:dyDescent="0.4"/>
    <row r="340" hidden="1" x14ac:dyDescent="0.4"/>
    <row r="341" hidden="1" x14ac:dyDescent="0.4"/>
    <row r="342" hidden="1" x14ac:dyDescent="0.4"/>
    <row r="343" hidden="1" x14ac:dyDescent="0.4"/>
    <row r="344" hidden="1" x14ac:dyDescent="0.4"/>
    <row r="345" hidden="1" x14ac:dyDescent="0.4"/>
    <row r="346" hidden="1" x14ac:dyDescent="0.4"/>
    <row r="347" hidden="1" x14ac:dyDescent="0.4"/>
    <row r="348" hidden="1" x14ac:dyDescent="0.4"/>
    <row r="349" hidden="1" x14ac:dyDescent="0.4"/>
    <row r="350" hidden="1" x14ac:dyDescent="0.4"/>
    <row r="351" hidden="1" x14ac:dyDescent="0.4"/>
    <row r="352" hidden="1" x14ac:dyDescent="0.4"/>
    <row r="353" hidden="1" x14ac:dyDescent="0.4"/>
    <row r="354" hidden="1" x14ac:dyDescent="0.4"/>
    <row r="355" hidden="1" x14ac:dyDescent="0.4"/>
    <row r="356" hidden="1" x14ac:dyDescent="0.4"/>
    <row r="357" hidden="1" x14ac:dyDescent="0.4"/>
    <row r="358" hidden="1" x14ac:dyDescent="0.4"/>
    <row r="359" hidden="1" x14ac:dyDescent="0.4"/>
    <row r="360" hidden="1" x14ac:dyDescent="0.4"/>
    <row r="361" hidden="1" x14ac:dyDescent="0.4"/>
    <row r="362" hidden="1" x14ac:dyDescent="0.4"/>
    <row r="363" hidden="1" x14ac:dyDescent="0.4"/>
    <row r="364" hidden="1" x14ac:dyDescent="0.4"/>
    <row r="365" hidden="1" x14ac:dyDescent="0.4"/>
    <row r="366" hidden="1" x14ac:dyDescent="0.4"/>
    <row r="367" hidden="1" x14ac:dyDescent="0.4"/>
    <row r="368" hidden="1" x14ac:dyDescent="0.4"/>
    <row r="369" hidden="1" x14ac:dyDescent="0.4"/>
    <row r="370" hidden="1" x14ac:dyDescent="0.4"/>
    <row r="371" hidden="1" x14ac:dyDescent="0.4"/>
    <row r="372" hidden="1" x14ac:dyDescent="0.4"/>
    <row r="373" hidden="1" x14ac:dyDescent="0.4"/>
    <row r="374" hidden="1" x14ac:dyDescent="0.4"/>
    <row r="375" hidden="1" x14ac:dyDescent="0.4"/>
    <row r="376" hidden="1" x14ac:dyDescent="0.4"/>
    <row r="377" hidden="1" x14ac:dyDescent="0.4"/>
    <row r="378" hidden="1" x14ac:dyDescent="0.4"/>
    <row r="379" hidden="1" x14ac:dyDescent="0.4"/>
    <row r="380" hidden="1" x14ac:dyDescent="0.4"/>
    <row r="381" hidden="1" x14ac:dyDescent="0.4"/>
    <row r="382" hidden="1" x14ac:dyDescent="0.4"/>
    <row r="383" hidden="1" x14ac:dyDescent="0.4"/>
    <row r="384" hidden="1" x14ac:dyDescent="0.4"/>
    <row r="385" hidden="1" x14ac:dyDescent="0.4"/>
    <row r="386" hidden="1" x14ac:dyDescent="0.4"/>
    <row r="387" hidden="1" x14ac:dyDescent="0.4"/>
    <row r="388" hidden="1" x14ac:dyDescent="0.4"/>
    <row r="389" hidden="1" x14ac:dyDescent="0.4"/>
    <row r="390" hidden="1" x14ac:dyDescent="0.4"/>
    <row r="391" hidden="1" x14ac:dyDescent="0.4"/>
    <row r="392" hidden="1" x14ac:dyDescent="0.4"/>
    <row r="393" hidden="1" x14ac:dyDescent="0.4"/>
    <row r="394" hidden="1" x14ac:dyDescent="0.4"/>
    <row r="395" hidden="1" x14ac:dyDescent="0.4"/>
    <row r="396" hidden="1" x14ac:dyDescent="0.4"/>
    <row r="397" hidden="1" x14ac:dyDescent="0.4"/>
    <row r="398" hidden="1" x14ac:dyDescent="0.4"/>
    <row r="399" hidden="1" x14ac:dyDescent="0.4"/>
    <row r="400" hidden="1" x14ac:dyDescent="0.4"/>
    <row r="401" hidden="1" x14ac:dyDescent="0.4"/>
    <row r="402" hidden="1" x14ac:dyDescent="0.4"/>
    <row r="403" hidden="1" x14ac:dyDescent="0.4"/>
    <row r="404" hidden="1" x14ac:dyDescent="0.4"/>
    <row r="405" hidden="1" x14ac:dyDescent="0.4"/>
    <row r="406" hidden="1" x14ac:dyDescent="0.4"/>
    <row r="407" hidden="1" x14ac:dyDescent="0.4"/>
    <row r="408" hidden="1" x14ac:dyDescent="0.4"/>
    <row r="409" hidden="1" x14ac:dyDescent="0.4"/>
    <row r="410" hidden="1" x14ac:dyDescent="0.4"/>
    <row r="411" hidden="1" x14ac:dyDescent="0.4"/>
    <row r="412" hidden="1" x14ac:dyDescent="0.4"/>
    <row r="413" hidden="1" x14ac:dyDescent="0.4"/>
    <row r="414" hidden="1" x14ac:dyDescent="0.4"/>
    <row r="415" hidden="1" x14ac:dyDescent="0.4"/>
    <row r="416" hidden="1" x14ac:dyDescent="0.4"/>
    <row r="417" hidden="1" x14ac:dyDescent="0.4"/>
    <row r="418" hidden="1" x14ac:dyDescent="0.4"/>
    <row r="419" hidden="1" x14ac:dyDescent="0.4"/>
    <row r="420" hidden="1" x14ac:dyDescent="0.4"/>
    <row r="421" hidden="1" x14ac:dyDescent="0.4"/>
    <row r="422" hidden="1" x14ac:dyDescent="0.4"/>
    <row r="423" hidden="1" x14ac:dyDescent="0.4"/>
    <row r="424" hidden="1" x14ac:dyDescent="0.4"/>
    <row r="425" hidden="1" x14ac:dyDescent="0.4"/>
    <row r="426" hidden="1" x14ac:dyDescent="0.4"/>
    <row r="427" hidden="1" x14ac:dyDescent="0.4"/>
    <row r="428" hidden="1" x14ac:dyDescent="0.4"/>
    <row r="429" hidden="1" x14ac:dyDescent="0.4"/>
    <row r="430" hidden="1" x14ac:dyDescent="0.4"/>
    <row r="431" hidden="1" x14ac:dyDescent="0.4"/>
    <row r="432" hidden="1" x14ac:dyDescent="0.4"/>
    <row r="433" hidden="1" x14ac:dyDescent="0.4"/>
    <row r="434" hidden="1" x14ac:dyDescent="0.4"/>
    <row r="435" hidden="1" x14ac:dyDescent="0.4"/>
    <row r="436" hidden="1" x14ac:dyDescent="0.4"/>
    <row r="437" hidden="1" x14ac:dyDescent="0.4"/>
    <row r="438" hidden="1" x14ac:dyDescent="0.4"/>
    <row r="439" hidden="1" x14ac:dyDescent="0.4"/>
    <row r="440" hidden="1" x14ac:dyDescent="0.4"/>
    <row r="441" hidden="1" x14ac:dyDescent="0.4"/>
    <row r="442" hidden="1" x14ac:dyDescent="0.4"/>
    <row r="443" hidden="1" x14ac:dyDescent="0.4"/>
    <row r="444" hidden="1" x14ac:dyDescent="0.4"/>
    <row r="445" hidden="1" x14ac:dyDescent="0.4"/>
    <row r="446" hidden="1" x14ac:dyDescent="0.4"/>
    <row r="447" hidden="1" x14ac:dyDescent="0.4"/>
    <row r="448" hidden="1" x14ac:dyDescent="0.4"/>
    <row r="449" hidden="1" x14ac:dyDescent="0.4"/>
    <row r="450" hidden="1" x14ac:dyDescent="0.4"/>
    <row r="451" hidden="1" x14ac:dyDescent="0.4"/>
    <row r="452" hidden="1" x14ac:dyDescent="0.4"/>
    <row r="453" hidden="1" x14ac:dyDescent="0.4"/>
    <row r="454" hidden="1" x14ac:dyDescent="0.4"/>
    <row r="455" hidden="1" x14ac:dyDescent="0.4"/>
    <row r="456" hidden="1" x14ac:dyDescent="0.4"/>
    <row r="457" hidden="1" x14ac:dyDescent="0.4"/>
    <row r="458" hidden="1" x14ac:dyDescent="0.4"/>
    <row r="459" hidden="1" x14ac:dyDescent="0.4"/>
    <row r="460" hidden="1" x14ac:dyDescent="0.4"/>
    <row r="461" hidden="1" x14ac:dyDescent="0.4"/>
    <row r="462" hidden="1" x14ac:dyDescent="0.4"/>
    <row r="463" hidden="1" x14ac:dyDescent="0.4"/>
    <row r="464" hidden="1" x14ac:dyDescent="0.4"/>
    <row r="465" hidden="1" x14ac:dyDescent="0.4"/>
    <row r="466" hidden="1" x14ac:dyDescent="0.4"/>
    <row r="467" hidden="1" x14ac:dyDescent="0.4"/>
    <row r="468" hidden="1" x14ac:dyDescent="0.4"/>
    <row r="469" hidden="1" x14ac:dyDescent="0.4"/>
    <row r="470" hidden="1" x14ac:dyDescent="0.4"/>
    <row r="471" hidden="1" x14ac:dyDescent="0.4"/>
    <row r="472" hidden="1" x14ac:dyDescent="0.4"/>
    <row r="473" hidden="1" x14ac:dyDescent="0.4"/>
    <row r="474" hidden="1" x14ac:dyDescent="0.4"/>
    <row r="475" hidden="1" x14ac:dyDescent="0.4"/>
    <row r="476" hidden="1" x14ac:dyDescent="0.4"/>
    <row r="477" hidden="1" x14ac:dyDescent="0.4"/>
    <row r="478" hidden="1" x14ac:dyDescent="0.4"/>
    <row r="479" hidden="1" x14ac:dyDescent="0.4"/>
    <row r="480" hidden="1" x14ac:dyDescent="0.4"/>
    <row r="481" hidden="1" x14ac:dyDescent="0.4"/>
    <row r="482" hidden="1" x14ac:dyDescent="0.4"/>
    <row r="483" hidden="1" x14ac:dyDescent="0.4"/>
    <row r="484" hidden="1" x14ac:dyDescent="0.4"/>
    <row r="485" hidden="1" x14ac:dyDescent="0.4"/>
    <row r="486" hidden="1" x14ac:dyDescent="0.4"/>
    <row r="487" hidden="1" x14ac:dyDescent="0.4"/>
    <row r="488" hidden="1" x14ac:dyDescent="0.4"/>
  </sheetData>
  <sheetProtection algorithmName="SHA-512" hashValue="jorLVqzXiFkg+YZ6xkszkuXWzGKHCxDkLqNCt1CIfH5PsmfK12tTR0Di0PpmF46ZOSxTl1rP/4cPExEfRJactg==" saltValue="FX4RM4pCP8COVWu/dIEbqQ==" spinCount="100000" sheet="1" objects="1" formatColumns="0" autoFilter="0"/>
  <conditionalFormatting sqref="A2:M38">
    <cfRule type="expression" dxfId="13" priority="1">
      <formula>$N2="Y"</formula>
    </cfRule>
  </conditionalFormatting>
  <dataValidations count="6">
    <dataValidation type="list" allowBlank="1" showInputMessage="1" showErrorMessage="1" sqref="D2:D38" xr:uid="{FF11E317-1379-44C8-A18E-2B84EBB50F8E}">
      <formula1>_HP</formula1>
    </dataValidation>
    <dataValidation type="list" allowBlank="1" showInputMessage="1" showErrorMessage="1" sqref="F2:F38" xr:uid="{9D3DADC7-268D-4AAF-9E87-9D06DFC91C70}">
      <formula1>_HC</formula1>
    </dataValidation>
    <dataValidation type="list" allowBlank="1" showInputMessage="1" showErrorMessage="1" sqref="H2:H38" xr:uid="{C0FA3194-B42E-4F3E-B9E3-CD6145E8B7C1}">
      <formula1>_BEN</formula1>
    </dataValidation>
    <dataValidation type="list" allowBlank="1" showInputMessage="1" showErrorMessage="1" sqref="J2:J38" xr:uid="{38DE30ED-B74F-48AD-B28A-2566A64FEFCE}">
      <formula1>_AGE</formula1>
    </dataValidation>
    <dataValidation type="list" allowBlank="1" showInputMessage="1" showErrorMessage="1" sqref="L2:L38" xr:uid="{8DB216FB-17C2-4C28-B36F-1A6EF4A594C1}">
      <formula1>_GEN</formula1>
    </dataValidation>
    <dataValidation type="list" allowBlank="1" showInputMessage="1" showErrorMessage="1" sqref="N2:N38" xr:uid="{B19C9D0E-5FB2-4CAE-927F-ED4810B66706}">
      <formula1>"Y"</formula1>
    </dataValidation>
  </dataValidations>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1A03F-BD07-4F25-A239-3E1C241A4D31}">
  <sheetPr>
    <tabColor rgb="FF00B0F0"/>
  </sheetPr>
  <dimension ref="A1:Y2976"/>
  <sheetViews>
    <sheetView showGridLines="0" showRowColHeaders="0" tabSelected="1" topLeftCell="C1" zoomScaleNormal="100" workbookViewId="0">
      <pane xSplit="2" ySplit="1" topLeftCell="E755" activePane="bottomRight" state="frozen"/>
      <selection activeCell="B26" sqref="B26"/>
      <selection pane="topRight" activeCell="B26" sqref="B26"/>
      <selection pane="bottomLeft" activeCell="B26" sqref="B26"/>
      <selection pane="bottomRight" activeCell="D783" sqref="D783"/>
    </sheetView>
  </sheetViews>
  <sheetFormatPr defaultColWidth="9.15234375" defaultRowHeight="14.6" zeroHeight="1" x14ac:dyDescent="0.4"/>
  <cols>
    <col min="1" max="1" width="6" hidden="1" customWidth="1"/>
    <col min="2" max="2" width="5.69140625" hidden="1" customWidth="1"/>
    <col min="3" max="3" width="12.15234375" bestFit="1" customWidth="1"/>
    <col min="4" max="4" width="50.4609375" customWidth="1"/>
    <col min="5" max="5" width="14.3046875" customWidth="1"/>
    <col min="6" max="6" width="26.4609375" customWidth="1"/>
    <col min="7" max="7" width="16.69140625" customWidth="1"/>
    <col min="8" max="8" width="36.3046875" customWidth="1"/>
    <col min="9" max="9" width="11.3046875" customWidth="1"/>
    <col min="10" max="10" width="59.84375" bestFit="1" customWidth="1"/>
    <col min="11" max="11" width="9.3046875" customWidth="1"/>
    <col min="12" max="12" width="31.3046875" bestFit="1" customWidth="1"/>
    <col min="13" max="13" width="9.3046875" customWidth="1"/>
    <col min="14" max="14" width="20.69140625" customWidth="1"/>
    <col min="15" max="15" width="9.3046875" customWidth="1"/>
    <col min="16" max="16" width="29.84375" bestFit="1" customWidth="1"/>
    <col min="17" max="17" width="9.3046875" customWidth="1"/>
    <col min="18" max="18" width="29.84375" bestFit="1" customWidth="1"/>
    <col min="19" max="19" width="9.15234375" customWidth="1"/>
  </cols>
  <sheetData>
    <row r="1" spans="1:25" x14ac:dyDescent="0.4">
      <c r="A1" s="136" t="s">
        <v>1141</v>
      </c>
      <c r="B1" s="4" t="s">
        <v>1142</v>
      </c>
      <c r="C1" s="4" t="s">
        <v>1143</v>
      </c>
      <c r="D1" s="4" t="s">
        <v>1144</v>
      </c>
      <c r="E1" s="4" t="s">
        <v>1148</v>
      </c>
      <c r="F1" s="4" t="s">
        <v>1149</v>
      </c>
      <c r="G1" s="196" t="s">
        <v>1150</v>
      </c>
      <c r="H1" s="130" t="s">
        <v>1151</v>
      </c>
      <c r="I1" s="72" t="s">
        <v>1025</v>
      </c>
      <c r="J1" s="72" t="s">
        <v>1152</v>
      </c>
      <c r="K1" s="60" t="str">
        <f>HP_Type!F1</f>
        <v>HC</v>
      </c>
      <c r="L1" s="60" t="s">
        <v>1153</v>
      </c>
      <c r="M1" s="79" t="str">
        <f>HP_Type!H1</f>
        <v>BEN</v>
      </c>
      <c r="N1" s="83" t="str">
        <f>HP_Type!I1</f>
        <v>Description</v>
      </c>
      <c r="O1" s="79" t="str">
        <f>HP_Type!J1</f>
        <v>AGE</v>
      </c>
      <c r="P1" s="83" t="str">
        <f>HP_Type!K1</f>
        <v>Descriptoin</v>
      </c>
      <c r="Q1" s="60" t="str">
        <f>HP_Type!L1</f>
        <v>GEN</v>
      </c>
      <c r="R1" s="60" t="str">
        <f>HP_Type!M1</f>
        <v>Descriptoin</v>
      </c>
      <c r="S1" s="135" t="s">
        <v>1154</v>
      </c>
      <c r="T1" t="s">
        <v>1155</v>
      </c>
      <c r="U1" t="s">
        <v>1156</v>
      </c>
      <c r="V1" t="s">
        <v>1157</v>
      </c>
      <c r="W1" s="109" t="s">
        <v>1158</v>
      </c>
      <c r="X1" t="s">
        <v>6327</v>
      </c>
      <c r="Y1" s="4" t="s">
        <v>1147</v>
      </c>
    </row>
    <row r="2" spans="1:25" x14ac:dyDescent="0.4">
      <c r="A2" s="136">
        <v>2</v>
      </c>
      <c r="B2" s="2">
        <v>3</v>
      </c>
      <c r="C2" s="140">
        <v>105014396</v>
      </c>
      <c r="D2" s="3" t="s">
        <v>1159</v>
      </c>
      <c r="E2" s="3" t="s">
        <v>1161</v>
      </c>
      <c r="F2" s="3" t="s">
        <v>1162</v>
      </c>
      <c r="G2" s="197"/>
      <c r="H2" s="115" t="s">
        <v>1070</v>
      </c>
      <c r="I2" s="76" t="str" cm="1">
        <f t="array" aca="1" ref="I2:I2000" ca="1">IF(_IsCoded,INDEX(Array_HPType,MATCH($H2:$H2000,l_HPType,0),COLUMN()-COLUMN($I:$I)+1),"")</f>
        <v>3.1.1</v>
      </c>
      <c r="J2" s="66" t="str" cm="1">
        <f t="array" aca="1" ref="J2:J2000" ca="1">IF(_IsCoded,INDEX(Array_HPType,MATCH($H2:$H2000,l_HPType,0),COLUMN()-COLUMN($I:$I)+1),"")</f>
        <v>Offices of general medical practitioners</v>
      </c>
      <c r="K2" s="73" t="str" cm="1">
        <f t="array" aca="1" ref="K2:K2000" ca="1">IF(_IsCoded,INDEX(Array_HPType,MATCH(H2:H2000,l_HPType,0),COLUMN(K:K)-COLUMN($I:$I)+1),"")</f>
        <v>1.3.1</v>
      </c>
      <c r="L2" s="67" t="str" cm="1">
        <f t="array" aca="1" ref="L2:L2000" ca="1">IF(_IsCoded,INDEX(Array_HPType,MATCH($H2:$H2000,l_HPType,0),COLUMN(L:L)-COLUMN($I:$I)+1),"")</f>
        <v>General outpatient curative care</v>
      </c>
      <c r="M2" s="84" t="str" cm="1">
        <f t="array" aca="1" ref="M2:M2000" ca="1">IF(_IsCoded,INDEX(Array_HPType,MATCH($H2,l_HPType,0),COLUMN(M:M)-COLUMN($I:$I)+1),"")</f>
        <v>13</v>
      </c>
      <c r="N2" s="85" t="str" cm="1">
        <f t="array" aca="1" ref="N2:N2000" ca="1">IF(_IsCoded,INDEX(Array_HPType,MATCH($H2,l_HPType,0),COLUMN(N:N)-COLUMN($I:$I)+1),"")</f>
        <v>General population</v>
      </c>
      <c r="O2" s="80" t="str" cm="1">
        <f t="array" aca="1" ref="O2:O2000" ca="1">IF(_IsCoded,INDEX(Array_HPType,MATCH($H2,l_HPType,0),COLUMN(O:O)-COLUMN($I:$I)+1),"")</f>
        <v>nec</v>
      </c>
      <c r="P2" s="85" t="str" cm="1">
        <f t="array" aca="1" ref="P2:P2000" ca="1">IF(_IsCoded,INDEX(Array_HPType,MATCH($H2,l_HPType,0),COLUMN(P:P)-COLUMN($I:$I)+1),"")</f>
        <v>Other and unspecified age (n.e.c.)</v>
      </c>
      <c r="Q2" s="67" t="str" cm="1">
        <f t="array" aca="1" ref="Q2:Q2000" ca="1">IF(_IsCoded,INDEX(Array_HPType,MATCH($H2,l_HPType,0),COLUMN(Q:Q)-COLUMN($I:$I)+1),"")</f>
        <v>nec</v>
      </c>
      <c r="R2" s="67" t="str" cm="1">
        <f t="array" aca="1" ref="R2:R2000" ca="1">IF(_IsCoded,INDEX(Array_HPType,MATCH($H2,l_HPType,0),COLUMN(R:R)-COLUMN($I:$I)+1),"")</f>
        <v>Other and unspecified gender (n.e.c.)</v>
      </c>
      <c r="S2" s="134" cm="1">
        <f t="array" ref="S2:S2000">IF(_IsCoded,COUNTIF(C2:C2000,C2:C2000),"")</f>
        <v>1</v>
      </c>
      <c r="T2" t="b" cm="1">
        <f t="array" ref="T2:T2000">NOT(ISBLANK(H2:H2000))</f>
        <v>1</v>
      </c>
      <c r="U2" t="b">
        <f>AND(T2=TRUE,C2=C1,F2=F1,H2&lt;&gt;H1)</f>
        <v>0</v>
      </c>
      <c r="V2" t="b">
        <f>OR(U2,U3)</f>
        <v>0</v>
      </c>
      <c r="W2" cm="1">
        <f t="array" ref="W2:W2000">COUNTIFS(C2:C2000,C2:C2000,D2:D2000,D2:D2000,F2:F2000,F2:F2000)</f>
        <v>1</v>
      </c>
      <c r="X2" t="b">
        <f>AND(T2,ISBLANK(E2))</f>
        <v>0</v>
      </c>
      <c r="Y2" s="153">
        <v>12</v>
      </c>
    </row>
    <row r="3" spans="1:25" x14ac:dyDescent="0.4">
      <c r="A3" s="136">
        <v>3</v>
      </c>
      <c r="B3" s="137"/>
      <c r="C3" s="141">
        <v>106063250</v>
      </c>
      <c r="D3" s="137" t="s">
        <v>4</v>
      </c>
      <c r="E3" s="137" t="s">
        <v>1163</v>
      </c>
      <c r="F3" s="137" t="s">
        <v>1164</v>
      </c>
      <c r="G3" s="198"/>
      <c r="H3" s="49" t="s">
        <v>1070</v>
      </c>
      <c r="I3" s="77" t="str">
        <f ca="1"/>
        <v>3.1.1</v>
      </c>
      <c r="J3" s="68" t="str">
        <f ca="1"/>
        <v>Offices of general medical practitioners</v>
      </c>
      <c r="K3" s="74" t="str">
        <f ca="1"/>
        <v>1.3.1</v>
      </c>
      <c r="L3" s="69" t="str">
        <f ca="1"/>
        <v>General outpatient curative care</v>
      </c>
      <c r="M3" s="86" t="str">
        <f ca="1"/>
        <v>13</v>
      </c>
      <c r="N3" s="87" t="str">
        <f ca="1"/>
        <v>General population</v>
      </c>
      <c r="O3" s="81" t="str">
        <f ca="1"/>
        <v>nec</v>
      </c>
      <c r="P3" s="87" t="str">
        <f ca="1"/>
        <v>Other and unspecified age (n.e.c.)</v>
      </c>
      <c r="Q3" s="69" t="str">
        <f ca="1"/>
        <v>nec</v>
      </c>
      <c r="R3" s="69" t="str">
        <f ca="1"/>
        <v>Other and unspecified gender (n.e.c.)</v>
      </c>
      <c r="S3" s="134">
        <v>1</v>
      </c>
      <c r="T3" t="b">
        <v>1</v>
      </c>
      <c r="U3" t="b">
        <f>AND(T3=TRUE,C3=C2,F3=F2,H3&lt;&gt;H2)</f>
        <v>0</v>
      </c>
      <c r="V3" t="b">
        <f t="shared" ref="V3:V66" si="0">OR(U3,U4)</f>
        <v>0</v>
      </c>
      <c r="W3">
        <v>1</v>
      </c>
      <c r="X3" t="b">
        <f t="shared" ref="X3:X66" si="1">AND(T3,ISBLANK(E3))</f>
        <v>0</v>
      </c>
      <c r="Y3" s="154">
        <v>13</v>
      </c>
    </row>
    <row r="4" spans="1:25" x14ac:dyDescent="0.4">
      <c r="A4" s="136">
        <v>2</v>
      </c>
      <c r="B4" s="2">
        <v>6</v>
      </c>
      <c r="C4" s="140">
        <v>200001247</v>
      </c>
      <c r="D4" s="3" t="s">
        <v>1165</v>
      </c>
      <c r="E4" s="3" t="s">
        <v>1166</v>
      </c>
      <c r="F4" s="3" t="s">
        <v>1167</v>
      </c>
      <c r="G4" s="197"/>
      <c r="H4" s="115" t="s">
        <v>1089</v>
      </c>
      <c r="I4" s="77" t="str">
        <f ca="1"/>
        <v>3.4.9.1</v>
      </c>
      <c r="J4" s="68" t="str">
        <f ca="1"/>
        <v>General ambulatories</v>
      </c>
      <c r="K4" s="74" t="str">
        <f ca="1"/>
        <v>1.3.3.1</v>
      </c>
      <c r="L4" s="69" t="str">
        <f ca="1"/>
        <v>Emergency specialised outpatient curative care</v>
      </c>
      <c r="M4" s="86" t="str">
        <f ca="1"/>
        <v>13</v>
      </c>
      <c r="N4" s="87" t="str">
        <f ca="1"/>
        <v>General population</v>
      </c>
      <c r="O4" s="81" t="str">
        <f ca="1"/>
        <v>nec</v>
      </c>
      <c r="P4" s="87" t="str">
        <f ca="1"/>
        <v>Other and unspecified age (n.e.c.)</v>
      </c>
      <c r="Q4" s="69" t="str">
        <f ca="1"/>
        <v>nec</v>
      </c>
      <c r="R4" s="69" t="str">
        <f ca="1"/>
        <v>Other and unspecified gender (n.e.c.)</v>
      </c>
      <c r="S4" s="134">
        <v>1</v>
      </c>
      <c r="T4" t="b">
        <v>1</v>
      </c>
      <c r="U4" t="b">
        <f>AND(T4=TRUE,C4=C3,F4=F3,H4&lt;&gt;H3)</f>
        <v>0</v>
      </c>
      <c r="V4" t="b">
        <f t="shared" si="0"/>
        <v>0</v>
      </c>
      <c r="W4">
        <v>1</v>
      </c>
      <c r="X4" t="b">
        <f t="shared" si="1"/>
        <v>0</v>
      </c>
      <c r="Y4" s="153">
        <v>16</v>
      </c>
    </row>
    <row r="5" spans="1:25" x14ac:dyDescent="0.4">
      <c r="A5" s="136">
        <v>2</v>
      </c>
      <c r="B5" s="2">
        <v>7</v>
      </c>
      <c r="C5" s="140">
        <v>200006493</v>
      </c>
      <c r="D5" s="3" t="s">
        <v>6</v>
      </c>
      <c r="E5" s="3" t="s">
        <v>1166</v>
      </c>
      <c r="F5" s="3" t="s">
        <v>1168</v>
      </c>
      <c r="G5" s="197"/>
      <c r="H5" s="115" t="s">
        <v>1089</v>
      </c>
      <c r="I5" s="77" t="str">
        <f ca="1"/>
        <v>3.4.9.1</v>
      </c>
      <c r="J5" s="68" t="str">
        <f ca="1"/>
        <v>General ambulatories</v>
      </c>
      <c r="K5" s="74" t="str">
        <f ca="1"/>
        <v>1.3.3.1</v>
      </c>
      <c r="L5" s="69" t="str">
        <f ca="1"/>
        <v>Emergency specialised outpatient curative care</v>
      </c>
      <c r="M5" s="86" t="str">
        <f ca="1"/>
        <v>13</v>
      </c>
      <c r="N5" s="87" t="str">
        <f ca="1"/>
        <v>General population</v>
      </c>
      <c r="O5" s="81" t="str">
        <f ca="1"/>
        <v>nec</v>
      </c>
      <c r="P5" s="87" t="str">
        <f ca="1"/>
        <v>Other and unspecified age (n.e.c.)</v>
      </c>
      <c r="Q5" s="69" t="str">
        <f ca="1"/>
        <v>nec</v>
      </c>
      <c r="R5" s="69" t="str">
        <f ca="1"/>
        <v>Other and unspecified gender (n.e.c.)</v>
      </c>
      <c r="S5" s="134">
        <v>1</v>
      </c>
      <c r="T5" t="b">
        <v>1</v>
      </c>
      <c r="U5" t="b">
        <f>AND(T5=TRUE,C5=C4,F5=F4,H5&lt;&gt;H4)</f>
        <v>0</v>
      </c>
      <c r="V5" t="b">
        <f t="shared" si="0"/>
        <v>0</v>
      </c>
      <c r="W5">
        <v>1</v>
      </c>
      <c r="X5" t="b">
        <f t="shared" si="1"/>
        <v>0</v>
      </c>
      <c r="Y5" s="153">
        <v>16</v>
      </c>
    </row>
    <row r="6" spans="1:25" x14ac:dyDescent="0.4">
      <c r="A6" s="136">
        <v>3</v>
      </c>
      <c r="B6" s="137"/>
      <c r="C6" s="141">
        <v>200006527</v>
      </c>
      <c r="D6" s="137" t="s">
        <v>8</v>
      </c>
      <c r="E6" s="137" t="s">
        <v>1166</v>
      </c>
      <c r="F6" s="137" t="s">
        <v>1169</v>
      </c>
      <c r="G6" s="198"/>
      <c r="H6" s="49" t="s">
        <v>1101</v>
      </c>
      <c r="I6" s="77" t="str">
        <f ca="1"/>
        <v>3.4.9.1</v>
      </c>
      <c r="J6" s="68" t="str">
        <f ca="1"/>
        <v>General ambulatories</v>
      </c>
      <c r="K6" s="74" t="str">
        <f ca="1"/>
        <v>1.3.1</v>
      </c>
      <c r="L6" s="69" t="str">
        <f ca="1"/>
        <v>General outpatient curative care</v>
      </c>
      <c r="M6" s="86" t="str">
        <f ca="1"/>
        <v>13</v>
      </c>
      <c r="N6" s="87" t="str">
        <f ca="1"/>
        <v>General population</v>
      </c>
      <c r="O6" s="81" t="str">
        <f ca="1"/>
        <v>nec</v>
      </c>
      <c r="P6" s="87" t="str">
        <f ca="1"/>
        <v>Other and unspecified age (n.e.c.)</v>
      </c>
      <c r="Q6" s="69" t="str">
        <f ca="1"/>
        <v>nec</v>
      </c>
      <c r="R6" s="69" t="str">
        <f ca="1"/>
        <v>Other and unspecified gender (n.e.c.)</v>
      </c>
      <c r="S6" s="134">
        <v>1</v>
      </c>
      <c r="T6" t="b">
        <v>1</v>
      </c>
      <c r="U6" t="b">
        <f>AND(T6=TRUE,C6=C5,F6=F5,H6&lt;&gt;H5)</f>
        <v>0</v>
      </c>
      <c r="V6" t="b">
        <f t="shared" si="0"/>
        <v>0</v>
      </c>
      <c r="W6">
        <v>1</v>
      </c>
      <c r="X6" t="b">
        <f t="shared" si="1"/>
        <v>0</v>
      </c>
      <c r="Y6" s="154">
        <v>16</v>
      </c>
    </row>
    <row r="7" spans="1:25" x14ac:dyDescent="0.4">
      <c r="A7" s="136">
        <v>2</v>
      </c>
      <c r="B7" s="2">
        <v>8</v>
      </c>
      <c r="C7" s="140">
        <v>200006536</v>
      </c>
      <c r="D7" s="3" t="s">
        <v>10</v>
      </c>
      <c r="E7" s="3" t="s">
        <v>1166</v>
      </c>
      <c r="F7" s="3" t="s">
        <v>1170</v>
      </c>
      <c r="G7" s="197"/>
      <c r="H7" s="115" t="s">
        <v>1054</v>
      </c>
      <c r="I7" s="77" t="str">
        <f ca="1"/>
        <v>1.1</v>
      </c>
      <c r="J7" s="68" t="str">
        <f ca="1"/>
        <v>General hospitals</v>
      </c>
      <c r="K7" s="74" t="str">
        <f ca="1"/>
        <v>1.1.1</v>
      </c>
      <c r="L7" s="69" t="str">
        <f ca="1"/>
        <v>General inpatient curative care</v>
      </c>
      <c r="M7" s="86" t="str">
        <f ca="1"/>
        <v>13</v>
      </c>
      <c r="N7" s="87" t="str">
        <f ca="1"/>
        <v>General population</v>
      </c>
      <c r="O7" s="81" t="str">
        <f ca="1"/>
        <v>nec</v>
      </c>
      <c r="P7" s="87" t="str">
        <f ca="1"/>
        <v>Other and unspecified age (n.e.c.)</v>
      </c>
      <c r="Q7" s="69" t="str">
        <f ca="1"/>
        <v>nec</v>
      </c>
      <c r="R7" s="69" t="str">
        <f ca="1"/>
        <v>Other and unspecified gender (n.e.c.)</v>
      </c>
      <c r="S7" s="134">
        <v>1</v>
      </c>
      <c r="T7" t="b">
        <v>1</v>
      </c>
      <c r="U7" t="b">
        <f>AND(T7=TRUE,C7=C6,F7=F6,H7&lt;&gt;H6)</f>
        <v>0</v>
      </c>
      <c r="V7" t="b">
        <f t="shared" si="0"/>
        <v>0</v>
      </c>
      <c r="W7">
        <v>1</v>
      </c>
      <c r="X7" t="b">
        <f t="shared" si="1"/>
        <v>0</v>
      </c>
      <c r="Y7" s="153">
        <v>16</v>
      </c>
    </row>
    <row r="8" spans="1:25" x14ac:dyDescent="0.4">
      <c r="A8" s="136">
        <v>2</v>
      </c>
      <c r="B8" s="5">
        <v>9</v>
      </c>
      <c r="C8" s="138">
        <v>200006616</v>
      </c>
      <c r="D8" s="6" t="s">
        <v>12</v>
      </c>
      <c r="E8" s="6" t="s">
        <v>1166</v>
      </c>
      <c r="F8" s="6" t="s">
        <v>1171</v>
      </c>
      <c r="G8" s="199"/>
      <c r="H8" s="115" t="s">
        <v>1101</v>
      </c>
      <c r="I8" s="77" t="str">
        <f ca="1"/>
        <v>3.4.9.1</v>
      </c>
      <c r="J8" s="68" t="str">
        <f ca="1"/>
        <v>General ambulatories</v>
      </c>
      <c r="K8" s="74" t="str">
        <f ca="1"/>
        <v>1.3.1</v>
      </c>
      <c r="L8" s="69" t="str">
        <f ca="1"/>
        <v>General outpatient curative care</v>
      </c>
      <c r="M8" s="86" t="str">
        <f ca="1"/>
        <v>13</v>
      </c>
      <c r="N8" s="87" t="str">
        <f ca="1"/>
        <v>General population</v>
      </c>
      <c r="O8" s="81" t="str">
        <f ca="1"/>
        <v>nec</v>
      </c>
      <c r="P8" s="87" t="str">
        <f ca="1"/>
        <v>Other and unspecified age (n.e.c.)</v>
      </c>
      <c r="Q8" s="69" t="str">
        <f ca="1"/>
        <v>nec</v>
      </c>
      <c r="R8" s="69" t="str">
        <f ca="1"/>
        <v>Other and unspecified gender (n.e.c.)</v>
      </c>
      <c r="S8" s="134">
        <v>1</v>
      </c>
      <c r="T8" t="b">
        <v>1</v>
      </c>
      <c r="U8" t="b">
        <f>AND(T8=TRUE,C8=C7,F8=F7,H8&lt;&gt;H7)</f>
        <v>0</v>
      </c>
      <c r="V8" t="b">
        <f t="shared" si="0"/>
        <v>0</v>
      </c>
      <c r="W8">
        <v>1</v>
      </c>
      <c r="X8" t="b">
        <f t="shared" si="1"/>
        <v>0</v>
      </c>
      <c r="Y8" s="155">
        <v>16</v>
      </c>
    </row>
    <row r="9" spans="1:25" x14ac:dyDescent="0.4">
      <c r="A9" s="136">
        <v>1</v>
      </c>
      <c r="B9" s="2">
        <v>2</v>
      </c>
      <c r="C9" s="140">
        <v>200007143</v>
      </c>
      <c r="D9" s="3" t="s">
        <v>14</v>
      </c>
      <c r="E9" s="3" t="s">
        <v>1166</v>
      </c>
      <c r="F9" s="3" t="s">
        <v>1172</v>
      </c>
      <c r="G9" s="197"/>
      <c r="H9" s="115" t="s">
        <v>1054</v>
      </c>
      <c r="I9" s="77" t="str">
        <f ca="1"/>
        <v>1.1</v>
      </c>
      <c r="J9" s="68" t="str">
        <f ca="1"/>
        <v>General hospitals</v>
      </c>
      <c r="K9" s="74" t="str">
        <f ca="1"/>
        <v>1.1.1</v>
      </c>
      <c r="L9" s="69" t="str">
        <f ca="1"/>
        <v>General inpatient curative care</v>
      </c>
      <c r="M9" s="86" t="str">
        <f ca="1"/>
        <v>13</v>
      </c>
      <c r="N9" s="87" t="str">
        <f ca="1"/>
        <v>General population</v>
      </c>
      <c r="O9" s="81" t="str">
        <f ca="1"/>
        <v>nec</v>
      </c>
      <c r="P9" s="87" t="str">
        <f ca="1"/>
        <v>Other and unspecified age (n.e.c.)</v>
      </c>
      <c r="Q9" s="69" t="str">
        <f ca="1"/>
        <v>nec</v>
      </c>
      <c r="R9" s="69" t="str">
        <f ca="1"/>
        <v>Other and unspecified gender (n.e.c.)</v>
      </c>
      <c r="S9" s="134">
        <v>1</v>
      </c>
      <c r="T9" t="b">
        <v>1</v>
      </c>
      <c r="U9" t="b">
        <f>AND(T9=TRUE,C9=C8,F9=F8,H9&lt;&gt;H8)</f>
        <v>0</v>
      </c>
      <c r="V9" t="b">
        <f t="shared" si="0"/>
        <v>0</v>
      </c>
      <c r="W9">
        <v>1</v>
      </c>
      <c r="X9" t="b">
        <f t="shared" si="1"/>
        <v>0</v>
      </c>
      <c r="Y9" s="153">
        <v>16</v>
      </c>
    </row>
    <row r="10" spans="1:25" x14ac:dyDescent="0.4">
      <c r="A10" s="136">
        <v>1</v>
      </c>
      <c r="B10" s="5">
        <v>3</v>
      </c>
      <c r="C10" s="138">
        <v>200010022</v>
      </c>
      <c r="D10" s="6" t="s">
        <v>16</v>
      </c>
      <c r="E10" s="6" t="s">
        <v>1166</v>
      </c>
      <c r="F10" s="6" t="s">
        <v>1173</v>
      </c>
      <c r="G10" s="199"/>
      <c r="H10" s="115" t="s">
        <v>1101</v>
      </c>
      <c r="I10" s="77" t="str">
        <f ca="1"/>
        <v>3.4.9.1</v>
      </c>
      <c r="J10" s="68" t="str">
        <f ca="1"/>
        <v>General ambulatories</v>
      </c>
      <c r="K10" s="74" t="str">
        <f ca="1"/>
        <v>1.3.1</v>
      </c>
      <c r="L10" s="69" t="str">
        <f ca="1"/>
        <v>General outpatient curative care</v>
      </c>
      <c r="M10" s="86" t="str">
        <f ca="1"/>
        <v>13</v>
      </c>
      <c r="N10" s="87" t="str">
        <f ca="1"/>
        <v>General population</v>
      </c>
      <c r="O10" s="81" t="str">
        <f ca="1"/>
        <v>nec</v>
      </c>
      <c r="P10" s="87" t="str">
        <f ca="1"/>
        <v>Other and unspecified age (n.e.c.)</v>
      </c>
      <c r="Q10" s="69" t="str">
        <f ca="1"/>
        <v>nec</v>
      </c>
      <c r="R10" s="69" t="str">
        <f ca="1"/>
        <v>Other and unspecified gender (n.e.c.)</v>
      </c>
      <c r="S10" s="134">
        <v>1</v>
      </c>
      <c r="T10" t="b">
        <v>1</v>
      </c>
      <c r="U10" t="b">
        <f>AND(T10=TRUE,C10=C9,F10=F9,H10&lt;&gt;H9)</f>
        <v>0</v>
      </c>
      <c r="V10" t="b">
        <f t="shared" si="0"/>
        <v>0</v>
      </c>
      <c r="W10">
        <v>1</v>
      </c>
      <c r="X10" t="b">
        <f t="shared" si="1"/>
        <v>0</v>
      </c>
      <c r="Y10" s="155">
        <v>16</v>
      </c>
    </row>
    <row r="11" spans="1:25" x14ac:dyDescent="0.4">
      <c r="A11" s="136">
        <v>2</v>
      </c>
      <c r="B11" s="5">
        <v>10</v>
      </c>
      <c r="C11" s="138">
        <v>200010674</v>
      </c>
      <c r="D11" s="6" t="s">
        <v>18</v>
      </c>
      <c r="E11" s="6" t="s">
        <v>1166</v>
      </c>
      <c r="F11" s="6" t="s">
        <v>1174</v>
      </c>
      <c r="G11" s="199"/>
      <c r="H11" s="115" t="s">
        <v>1054</v>
      </c>
      <c r="I11" s="77" t="str">
        <f ca="1"/>
        <v>1.1</v>
      </c>
      <c r="J11" s="68" t="str">
        <f ca="1"/>
        <v>General hospitals</v>
      </c>
      <c r="K11" s="74" t="str">
        <f ca="1"/>
        <v>1.1.1</v>
      </c>
      <c r="L11" s="69" t="str">
        <f ca="1"/>
        <v>General inpatient curative care</v>
      </c>
      <c r="M11" s="86" t="str">
        <f ca="1"/>
        <v>13</v>
      </c>
      <c r="N11" s="87" t="str">
        <f ca="1"/>
        <v>General population</v>
      </c>
      <c r="O11" s="81" t="str">
        <f ca="1"/>
        <v>nec</v>
      </c>
      <c r="P11" s="87" t="str">
        <f ca="1"/>
        <v>Other and unspecified age (n.e.c.)</v>
      </c>
      <c r="Q11" s="69" t="str">
        <f ca="1"/>
        <v>nec</v>
      </c>
      <c r="R11" s="69" t="str">
        <f ca="1"/>
        <v>Other and unspecified gender (n.e.c.)</v>
      </c>
      <c r="S11" s="134">
        <v>2</v>
      </c>
      <c r="T11" t="b">
        <v>1</v>
      </c>
      <c r="U11" t="b">
        <f>AND(T11=TRUE,C11=C10,F11=F10,H11&lt;&gt;H10)</f>
        <v>0</v>
      </c>
      <c r="V11" t="b">
        <f t="shared" si="0"/>
        <v>0</v>
      </c>
      <c r="W11">
        <v>1</v>
      </c>
      <c r="X11" t="b">
        <f t="shared" si="1"/>
        <v>0</v>
      </c>
      <c r="Y11" s="155">
        <v>16</v>
      </c>
    </row>
    <row r="12" spans="1:25" x14ac:dyDescent="0.4">
      <c r="A12" s="136">
        <v>2</v>
      </c>
      <c r="B12" s="2">
        <v>11</v>
      </c>
      <c r="C12" s="140">
        <v>200013083</v>
      </c>
      <c r="D12" s="3" t="s">
        <v>20</v>
      </c>
      <c r="E12" s="3" t="s">
        <v>1166</v>
      </c>
      <c r="F12" s="3" t="s">
        <v>1175</v>
      </c>
      <c r="G12" s="197"/>
      <c r="H12" s="115" t="s">
        <v>1089</v>
      </c>
      <c r="I12" s="77" t="str">
        <f ca="1"/>
        <v>3.4.9.1</v>
      </c>
      <c r="J12" s="68" t="str">
        <f ca="1"/>
        <v>General ambulatories</v>
      </c>
      <c r="K12" s="74" t="str">
        <f ca="1"/>
        <v>1.3.3.1</v>
      </c>
      <c r="L12" s="69" t="str">
        <f ca="1"/>
        <v>Emergency specialised outpatient curative care</v>
      </c>
      <c r="M12" s="86" t="str">
        <f ca="1"/>
        <v>13</v>
      </c>
      <c r="N12" s="87" t="str">
        <f ca="1"/>
        <v>General population</v>
      </c>
      <c r="O12" s="81" t="str">
        <f ca="1"/>
        <v>nec</v>
      </c>
      <c r="P12" s="87" t="str">
        <f ca="1"/>
        <v>Other and unspecified age (n.e.c.)</v>
      </c>
      <c r="Q12" s="69" t="str">
        <f ca="1"/>
        <v>nec</v>
      </c>
      <c r="R12" s="69" t="str">
        <f ca="1"/>
        <v>Other and unspecified gender (n.e.c.)</v>
      </c>
      <c r="S12" s="134">
        <v>2</v>
      </c>
      <c r="T12" t="b">
        <v>1</v>
      </c>
      <c r="U12" t="b">
        <f>AND(T12=TRUE,C12=C11,F12=F11,H12&lt;&gt;H11)</f>
        <v>0</v>
      </c>
      <c r="V12" t="b">
        <f t="shared" si="0"/>
        <v>0</v>
      </c>
      <c r="W12">
        <v>1</v>
      </c>
      <c r="X12" t="b">
        <f t="shared" si="1"/>
        <v>0</v>
      </c>
      <c r="Y12" s="153">
        <v>16</v>
      </c>
    </row>
    <row r="13" spans="1:25" x14ac:dyDescent="0.4">
      <c r="A13" s="136">
        <v>2</v>
      </c>
      <c r="B13" s="2">
        <v>12</v>
      </c>
      <c r="C13" s="140">
        <v>200038002</v>
      </c>
      <c r="D13" s="3" t="s">
        <v>1176</v>
      </c>
      <c r="E13" s="3" t="s">
        <v>1166</v>
      </c>
      <c r="F13" s="3" t="s">
        <v>1177</v>
      </c>
      <c r="G13" s="197"/>
      <c r="H13" s="115" t="s">
        <v>1041</v>
      </c>
      <c r="I13" s="77" t="str">
        <f ca="1"/>
        <v>3.4.1</v>
      </c>
      <c r="J13" s="68" t="str">
        <f ca="1"/>
        <v>Family planning centres</v>
      </c>
      <c r="K13" s="74" t="str">
        <f ca="1"/>
        <v>1.3.3.nec</v>
      </c>
      <c r="L13" s="69" t="str">
        <f ca="1"/>
        <v>Other Specialised outpatient curative care</v>
      </c>
      <c r="M13" s="86" t="str">
        <f ca="1"/>
        <v>13</v>
      </c>
      <c r="N13" s="87" t="str">
        <f ca="1"/>
        <v>General population</v>
      </c>
      <c r="O13" s="81" t="str">
        <f ca="1"/>
        <v>nec</v>
      </c>
      <c r="P13" s="87" t="str">
        <f ca="1"/>
        <v>Other and unspecified age (n.e.c.)</v>
      </c>
      <c r="Q13" s="69" t="str">
        <f ca="1"/>
        <v>nec</v>
      </c>
      <c r="R13" s="69" t="str">
        <f ca="1"/>
        <v>Other and unspecified gender (n.e.c.)</v>
      </c>
      <c r="S13" s="134">
        <v>1</v>
      </c>
      <c r="T13" t="b">
        <v>1</v>
      </c>
      <c r="U13" t="b">
        <f>AND(T13=TRUE,C13=C12,F13=F12,H13&lt;&gt;H12)</f>
        <v>0</v>
      </c>
      <c r="V13" t="b">
        <f t="shared" si="0"/>
        <v>0</v>
      </c>
      <c r="W13">
        <v>1</v>
      </c>
      <c r="X13" t="b">
        <f t="shared" si="1"/>
        <v>0</v>
      </c>
      <c r="Y13" s="153">
        <v>16</v>
      </c>
    </row>
    <row r="14" spans="1:25" x14ac:dyDescent="0.4">
      <c r="A14" s="136">
        <v>2</v>
      </c>
      <c r="B14" s="2">
        <v>13</v>
      </c>
      <c r="C14" s="140">
        <v>200073605</v>
      </c>
      <c r="D14" s="3" t="s">
        <v>1178</v>
      </c>
      <c r="E14" s="3" t="s">
        <v>1179</v>
      </c>
      <c r="F14" s="3" t="s">
        <v>1180</v>
      </c>
      <c r="G14" s="197"/>
      <c r="H14" s="115" t="s">
        <v>1118</v>
      </c>
      <c r="I14" s="77" t="str">
        <f ca="1"/>
        <v>1.3.1</v>
      </c>
      <c r="J14" s="68" t="str">
        <f ca="1"/>
        <v>Maternal House</v>
      </c>
      <c r="K14" s="74" t="str">
        <f ca="1"/>
        <v>1.1.2</v>
      </c>
      <c r="L14" s="69" t="str">
        <f ca="1"/>
        <v>Specialised inpatient curative care</v>
      </c>
      <c r="M14" s="86" t="str">
        <f ca="1"/>
        <v>13</v>
      </c>
      <c r="N14" s="87" t="str">
        <f ca="1"/>
        <v>General population</v>
      </c>
      <c r="O14" s="81" t="str">
        <f ca="1"/>
        <v>nec</v>
      </c>
      <c r="P14" s="87" t="str">
        <f ca="1"/>
        <v>Other and unspecified age (n.e.c.)</v>
      </c>
      <c r="Q14" s="69" t="str">
        <f ca="1"/>
        <v>nec</v>
      </c>
      <c r="R14" s="69" t="str">
        <f ca="1"/>
        <v>Other and unspecified gender (n.e.c.)</v>
      </c>
      <c r="S14" s="134">
        <v>1</v>
      </c>
      <c r="T14" t="b">
        <v>1</v>
      </c>
      <c r="U14" t="b">
        <f>AND(T14=TRUE,C14=C13,F14=F13,H14&lt;&gt;H13)</f>
        <v>0</v>
      </c>
      <c r="V14" t="b">
        <f t="shared" si="0"/>
        <v>0</v>
      </c>
      <c r="W14">
        <v>1</v>
      </c>
      <c r="X14" t="b">
        <f t="shared" si="1"/>
        <v>0</v>
      </c>
      <c r="Y14" s="153">
        <v>10</v>
      </c>
    </row>
    <row r="15" spans="1:25" x14ac:dyDescent="0.4">
      <c r="A15" s="136">
        <v>2</v>
      </c>
      <c r="B15" s="2">
        <v>14</v>
      </c>
      <c r="C15" s="140">
        <v>200079654</v>
      </c>
      <c r="D15" s="3" t="s">
        <v>22</v>
      </c>
      <c r="E15" s="3" t="s">
        <v>1166</v>
      </c>
      <c r="F15" s="3" t="s">
        <v>1181</v>
      </c>
      <c r="G15" s="197"/>
      <c r="H15" s="142" t="s">
        <v>1101</v>
      </c>
      <c r="I15" s="77" t="str">
        <f ca="1"/>
        <v>3.4.9.1</v>
      </c>
      <c r="J15" s="68" t="str">
        <f ca="1"/>
        <v>General ambulatories</v>
      </c>
      <c r="K15" s="74" t="str">
        <f ca="1"/>
        <v>1.3.1</v>
      </c>
      <c r="L15" s="69" t="str">
        <f ca="1"/>
        <v>General outpatient curative care</v>
      </c>
      <c r="M15" s="86" t="str">
        <f ca="1"/>
        <v>13</v>
      </c>
      <c r="N15" s="87" t="str">
        <f ca="1"/>
        <v>General population</v>
      </c>
      <c r="O15" s="81" t="str">
        <f ca="1"/>
        <v>nec</v>
      </c>
      <c r="P15" s="87" t="str">
        <f ca="1"/>
        <v>Other and unspecified age (n.e.c.)</v>
      </c>
      <c r="Q15" s="69" t="str">
        <f ca="1"/>
        <v>nec</v>
      </c>
      <c r="R15" s="69" t="str">
        <f ca="1"/>
        <v>Other and unspecified gender (n.e.c.)</v>
      </c>
      <c r="S15" s="134">
        <v>1</v>
      </c>
      <c r="T15" t="b">
        <v>1</v>
      </c>
      <c r="U15" t="b">
        <f>AND(T15=TRUE,C15=C14,F15=F14,H15&lt;&gt;H14)</f>
        <v>0</v>
      </c>
      <c r="V15" t="b">
        <f t="shared" si="0"/>
        <v>0</v>
      </c>
      <c r="W15">
        <v>1</v>
      </c>
      <c r="X15" t="b">
        <f t="shared" si="1"/>
        <v>0</v>
      </c>
      <c r="Y15" s="153">
        <v>16</v>
      </c>
    </row>
    <row r="16" spans="1:25" x14ac:dyDescent="0.4">
      <c r="A16" s="136">
        <v>2</v>
      </c>
      <c r="B16" s="2">
        <v>15</v>
      </c>
      <c r="C16" s="140">
        <v>200099384</v>
      </c>
      <c r="D16" s="3" t="s">
        <v>1182</v>
      </c>
      <c r="E16" s="3" t="s">
        <v>1183</v>
      </c>
      <c r="F16" s="3" t="s">
        <v>1184</v>
      </c>
      <c r="G16" s="197"/>
      <c r="H16" s="115" t="s">
        <v>1050</v>
      </c>
      <c r="I16" s="77" t="str">
        <f ca="1"/>
        <v>1.3.nec</v>
      </c>
      <c r="J16" s="68" t="str">
        <f ca="1"/>
        <v>Other Specialised hospitals (Other than mental health hospitals)</v>
      </c>
      <c r="K16" s="74" t="str">
        <f ca="1"/>
        <v>1.1.2</v>
      </c>
      <c r="L16" s="69" t="str">
        <f ca="1"/>
        <v>Specialised inpatient curative care</v>
      </c>
      <c r="M16" s="86" t="str">
        <f ca="1"/>
        <v>13</v>
      </c>
      <c r="N16" s="87" t="str">
        <f ca="1"/>
        <v>General population</v>
      </c>
      <c r="O16" s="81" t="str">
        <f ca="1"/>
        <v>nec</v>
      </c>
      <c r="P16" s="87" t="str">
        <f ca="1"/>
        <v>Other and unspecified age (n.e.c.)</v>
      </c>
      <c r="Q16" s="69" t="str">
        <f ca="1"/>
        <v>nec</v>
      </c>
      <c r="R16" s="69" t="str">
        <f ca="1"/>
        <v>Other and unspecified gender (n.e.c.)</v>
      </c>
      <c r="S16" s="134">
        <v>2</v>
      </c>
      <c r="T16" t="b">
        <v>1</v>
      </c>
      <c r="U16" t="b">
        <f>AND(T16=TRUE,C16=C15,F16=F15,H16&lt;&gt;H15)</f>
        <v>0</v>
      </c>
      <c r="V16" t="b">
        <f t="shared" si="0"/>
        <v>0</v>
      </c>
      <c r="W16">
        <v>1</v>
      </c>
      <c r="X16" t="b">
        <f t="shared" si="1"/>
        <v>0</v>
      </c>
      <c r="Y16" s="153">
        <v>11</v>
      </c>
    </row>
    <row r="17" spans="1:25" x14ac:dyDescent="0.4">
      <c r="A17" s="136">
        <v>1</v>
      </c>
      <c r="B17" s="2">
        <v>6</v>
      </c>
      <c r="C17" s="140">
        <v>200099384</v>
      </c>
      <c r="D17" s="3" t="s">
        <v>24</v>
      </c>
      <c r="E17" s="3" t="s">
        <v>1183</v>
      </c>
      <c r="F17" s="3" t="s">
        <v>1184</v>
      </c>
      <c r="G17" s="197"/>
      <c r="H17" s="115" t="s">
        <v>1050</v>
      </c>
      <c r="I17" s="77" t="str">
        <f ca="1"/>
        <v>1.3.nec</v>
      </c>
      <c r="J17" s="68" t="str">
        <f ca="1"/>
        <v>Other Specialised hospitals (Other than mental health hospitals)</v>
      </c>
      <c r="K17" s="74" t="str">
        <f ca="1"/>
        <v>1.1.2</v>
      </c>
      <c r="L17" s="69" t="str">
        <f ca="1"/>
        <v>Specialised inpatient curative care</v>
      </c>
      <c r="M17" s="86" t="str">
        <f ca="1"/>
        <v>13</v>
      </c>
      <c r="N17" s="87" t="str">
        <f ca="1"/>
        <v>General population</v>
      </c>
      <c r="O17" s="81" t="str">
        <f ca="1"/>
        <v>nec</v>
      </c>
      <c r="P17" s="87" t="str">
        <f ca="1"/>
        <v>Other and unspecified age (n.e.c.)</v>
      </c>
      <c r="Q17" s="69" t="str">
        <f ca="1"/>
        <v>nec</v>
      </c>
      <c r="R17" s="69" t="str">
        <f ca="1"/>
        <v>Other and unspecified gender (n.e.c.)</v>
      </c>
      <c r="S17" s="134">
        <v>2</v>
      </c>
      <c r="T17" t="b">
        <v>1</v>
      </c>
      <c r="U17" t="b">
        <f>AND(T17=TRUE,C17=C16,F17=F16,H17&lt;&gt;H16)</f>
        <v>0</v>
      </c>
      <c r="V17" t="b">
        <f t="shared" si="0"/>
        <v>0</v>
      </c>
      <c r="W17">
        <v>1</v>
      </c>
      <c r="X17" t="b">
        <f t="shared" si="1"/>
        <v>0</v>
      </c>
      <c r="Y17" s="153">
        <v>11</v>
      </c>
    </row>
    <row r="18" spans="1:25" x14ac:dyDescent="0.4">
      <c r="A18" s="136">
        <v>2</v>
      </c>
      <c r="B18" s="5">
        <v>16</v>
      </c>
      <c r="C18" s="138">
        <v>200102897</v>
      </c>
      <c r="D18" s="6" t="s">
        <v>1185</v>
      </c>
      <c r="E18" s="6" t="s">
        <v>1179</v>
      </c>
      <c r="F18" s="6" t="s">
        <v>1186</v>
      </c>
      <c r="G18" s="199"/>
      <c r="H18" s="115" t="s">
        <v>1109</v>
      </c>
      <c r="I18" s="77" t="str">
        <f ca="1"/>
        <v>3.4.9.nec</v>
      </c>
      <c r="J18" s="68" t="str">
        <f ca="1"/>
        <v>Other All Other ambulatory centres</v>
      </c>
      <c r="K18" s="74" t="str">
        <f ca="1"/>
        <v>1.3.3.nec</v>
      </c>
      <c r="L18" s="69" t="str">
        <f ca="1"/>
        <v>Other Specialised outpatient curative care</v>
      </c>
      <c r="M18" s="86" t="str">
        <f ca="1"/>
        <v>13</v>
      </c>
      <c r="N18" s="87" t="str">
        <f ca="1"/>
        <v>General population</v>
      </c>
      <c r="O18" s="81" t="str">
        <f ca="1"/>
        <v>nec</v>
      </c>
      <c r="P18" s="87" t="str">
        <f ca="1"/>
        <v>Other and unspecified age (n.e.c.)</v>
      </c>
      <c r="Q18" s="69" t="str">
        <f ca="1"/>
        <v>nec</v>
      </c>
      <c r="R18" s="69" t="str">
        <f ca="1"/>
        <v>Other and unspecified gender (n.e.c.)</v>
      </c>
      <c r="S18" s="134">
        <v>1</v>
      </c>
      <c r="T18" t="b">
        <v>1</v>
      </c>
      <c r="U18" t="b">
        <f>AND(T18=TRUE,C18=C17,F18=F17,H18&lt;&gt;H17)</f>
        <v>0</v>
      </c>
      <c r="V18" t="b">
        <f t="shared" si="0"/>
        <v>0</v>
      </c>
      <c r="W18">
        <v>1</v>
      </c>
      <c r="X18" t="b">
        <f t="shared" si="1"/>
        <v>0</v>
      </c>
      <c r="Y18" s="155">
        <v>10</v>
      </c>
    </row>
    <row r="19" spans="1:25" x14ac:dyDescent="0.4">
      <c r="A19" s="136">
        <v>3</v>
      </c>
      <c r="B19" s="2"/>
      <c r="C19" s="140">
        <v>200122036</v>
      </c>
      <c r="D19" s="3" t="s">
        <v>26</v>
      </c>
      <c r="E19" s="3" t="s">
        <v>1187</v>
      </c>
      <c r="F19" s="3" t="s">
        <v>1188</v>
      </c>
      <c r="G19" s="197"/>
      <c r="H19" s="115" t="s">
        <v>1109</v>
      </c>
      <c r="I19" s="77" t="str">
        <f ca="1"/>
        <v>3.4.9.nec</v>
      </c>
      <c r="J19" s="68" t="str">
        <f ca="1"/>
        <v>Other All Other ambulatory centres</v>
      </c>
      <c r="K19" s="74" t="str">
        <f ca="1"/>
        <v>1.3.3.nec</v>
      </c>
      <c r="L19" s="69" t="str">
        <f ca="1"/>
        <v>Other Specialised outpatient curative care</v>
      </c>
      <c r="M19" s="86" t="str">
        <f ca="1"/>
        <v>13</v>
      </c>
      <c r="N19" s="87" t="str">
        <f ca="1"/>
        <v>General population</v>
      </c>
      <c r="O19" s="81" t="str">
        <f ca="1"/>
        <v>nec</v>
      </c>
      <c r="P19" s="87" t="str">
        <f ca="1"/>
        <v>Other and unspecified age (n.e.c.)</v>
      </c>
      <c r="Q19" s="69" t="str">
        <f ca="1"/>
        <v>nec</v>
      </c>
      <c r="R19" s="69" t="str">
        <f ca="1"/>
        <v>Other and unspecified gender (n.e.c.)</v>
      </c>
      <c r="S19" s="134">
        <v>1</v>
      </c>
      <c r="T19" t="b">
        <v>1</v>
      </c>
      <c r="U19" t="b">
        <f>AND(T19=TRUE,C19=C18,F19=F18,H19&lt;&gt;H18)</f>
        <v>0</v>
      </c>
      <c r="V19" t="b">
        <f t="shared" si="0"/>
        <v>0</v>
      </c>
      <c r="W19">
        <v>1</v>
      </c>
      <c r="X19" t="b">
        <f t="shared" si="1"/>
        <v>0</v>
      </c>
      <c r="Y19" s="153">
        <v>15</v>
      </c>
    </row>
    <row r="20" spans="1:25" x14ac:dyDescent="0.4">
      <c r="A20" s="136">
        <v>2</v>
      </c>
      <c r="B20" s="137">
        <v>18</v>
      </c>
      <c r="C20" s="141">
        <v>200199702</v>
      </c>
      <c r="D20" s="137" t="s">
        <v>28</v>
      </c>
      <c r="E20" s="137" t="s">
        <v>1183</v>
      </c>
      <c r="F20" s="137" t="s">
        <v>1189</v>
      </c>
      <c r="G20" s="198"/>
      <c r="H20" s="49" t="s">
        <v>1041</v>
      </c>
      <c r="I20" s="77" t="str">
        <f ca="1"/>
        <v>3.4.1</v>
      </c>
      <c r="J20" s="68" t="str">
        <f ca="1"/>
        <v>Family planning centres</v>
      </c>
      <c r="K20" s="74" t="str">
        <f ca="1"/>
        <v>1.3.3.nec</v>
      </c>
      <c r="L20" s="69" t="str">
        <f ca="1"/>
        <v>Other Specialised outpatient curative care</v>
      </c>
      <c r="M20" s="86" t="str">
        <f ca="1"/>
        <v>13</v>
      </c>
      <c r="N20" s="87" t="str">
        <f ca="1"/>
        <v>General population</v>
      </c>
      <c r="O20" s="81" t="str">
        <f ca="1"/>
        <v>nec</v>
      </c>
      <c r="P20" s="87" t="str">
        <f ca="1"/>
        <v>Other and unspecified age (n.e.c.)</v>
      </c>
      <c r="Q20" s="69" t="str">
        <f ca="1"/>
        <v>nec</v>
      </c>
      <c r="R20" s="69" t="str">
        <f ca="1"/>
        <v>Other and unspecified gender (n.e.c.)</v>
      </c>
      <c r="S20" s="134">
        <v>2</v>
      </c>
      <c r="T20" t="b">
        <v>1</v>
      </c>
      <c r="U20" t="b">
        <f>AND(T20=TRUE,C20=C19,F20=F19,H20&lt;&gt;H19)</f>
        <v>0</v>
      </c>
      <c r="V20" t="b">
        <f t="shared" si="0"/>
        <v>0</v>
      </c>
      <c r="W20">
        <v>1</v>
      </c>
      <c r="X20" t="b">
        <f t="shared" si="1"/>
        <v>0</v>
      </c>
      <c r="Y20" s="154">
        <v>11</v>
      </c>
    </row>
    <row r="21" spans="1:25" x14ac:dyDescent="0.4">
      <c r="A21" s="136">
        <v>2</v>
      </c>
      <c r="B21" s="2">
        <v>17</v>
      </c>
      <c r="C21" s="140">
        <v>200199702</v>
      </c>
      <c r="D21" s="3" t="s">
        <v>28</v>
      </c>
      <c r="E21" s="3" t="s">
        <v>1187</v>
      </c>
      <c r="F21" s="3" t="s">
        <v>1190</v>
      </c>
      <c r="G21" s="197"/>
      <c r="H21" s="115" t="s">
        <v>1041</v>
      </c>
      <c r="I21" s="77" t="str">
        <f ca="1"/>
        <v>3.4.1</v>
      </c>
      <c r="J21" s="68" t="str">
        <f ca="1"/>
        <v>Family planning centres</v>
      </c>
      <c r="K21" s="74" t="str">
        <f ca="1"/>
        <v>1.3.3.nec</v>
      </c>
      <c r="L21" s="69" t="str">
        <f ca="1"/>
        <v>Other Specialised outpatient curative care</v>
      </c>
      <c r="M21" s="86" t="str">
        <f ca="1"/>
        <v>13</v>
      </c>
      <c r="N21" s="87" t="str">
        <f ca="1"/>
        <v>General population</v>
      </c>
      <c r="O21" s="81" t="str">
        <f ca="1"/>
        <v>nec</v>
      </c>
      <c r="P21" s="87" t="str">
        <f ca="1"/>
        <v>Other and unspecified age (n.e.c.)</v>
      </c>
      <c r="Q21" s="69" t="str">
        <f ca="1"/>
        <v>nec</v>
      </c>
      <c r="R21" s="69" t="str">
        <f ca="1"/>
        <v>Other and unspecified gender (n.e.c.)</v>
      </c>
      <c r="S21" s="134">
        <v>2</v>
      </c>
      <c r="T21" t="b">
        <v>1</v>
      </c>
      <c r="U21" t="b">
        <f>AND(T21=TRUE,C21=C20,F21=F20,H21&lt;&gt;H20)</f>
        <v>0</v>
      </c>
      <c r="V21" t="b">
        <f t="shared" si="0"/>
        <v>0</v>
      </c>
      <c r="W21">
        <v>1</v>
      </c>
      <c r="X21" t="b">
        <f t="shared" si="1"/>
        <v>0</v>
      </c>
      <c r="Y21" s="153">
        <v>15</v>
      </c>
    </row>
    <row r="22" spans="1:25" x14ac:dyDescent="0.4">
      <c r="A22" s="136">
        <v>2</v>
      </c>
      <c r="B22" s="2">
        <v>19</v>
      </c>
      <c r="C22" s="140">
        <v>200209103</v>
      </c>
      <c r="D22" s="3" t="s">
        <v>1191</v>
      </c>
      <c r="E22" s="3" t="s">
        <v>1179</v>
      </c>
      <c r="F22" s="3" t="s">
        <v>1192</v>
      </c>
      <c r="G22" s="197"/>
      <c r="H22" s="115" t="s">
        <v>1054</v>
      </c>
      <c r="I22" s="77" t="str">
        <f ca="1"/>
        <v>1.1</v>
      </c>
      <c r="J22" s="68" t="str">
        <f ca="1"/>
        <v>General hospitals</v>
      </c>
      <c r="K22" s="74" t="str">
        <f ca="1"/>
        <v>1.1.1</v>
      </c>
      <c r="L22" s="69" t="str">
        <f ca="1"/>
        <v>General inpatient curative care</v>
      </c>
      <c r="M22" s="86" t="str">
        <f ca="1"/>
        <v>13</v>
      </c>
      <c r="N22" s="87" t="str">
        <f ca="1"/>
        <v>General population</v>
      </c>
      <c r="O22" s="81" t="str">
        <f ca="1"/>
        <v>nec</v>
      </c>
      <c r="P22" s="87" t="str">
        <f ca="1"/>
        <v>Other and unspecified age (n.e.c.)</v>
      </c>
      <c r="Q22" s="69" t="str">
        <f ca="1"/>
        <v>nec</v>
      </c>
      <c r="R22" s="69" t="str">
        <f ca="1"/>
        <v>Other and unspecified gender (n.e.c.)</v>
      </c>
      <c r="S22" s="134">
        <v>2</v>
      </c>
      <c r="T22" t="b">
        <v>1</v>
      </c>
      <c r="U22" t="b">
        <f>AND(T22=TRUE,C22=C21,F22=F21,H22&lt;&gt;H21)</f>
        <v>0</v>
      </c>
      <c r="V22" t="b">
        <f t="shared" si="0"/>
        <v>0</v>
      </c>
      <c r="W22">
        <v>1</v>
      </c>
      <c r="X22" t="b">
        <f t="shared" si="1"/>
        <v>0</v>
      </c>
      <c r="Y22" s="153">
        <v>10</v>
      </c>
    </row>
    <row r="23" spans="1:25" x14ac:dyDescent="0.4">
      <c r="A23" s="136">
        <v>2</v>
      </c>
      <c r="B23" s="2">
        <v>20</v>
      </c>
      <c r="C23" s="140">
        <v>200209844</v>
      </c>
      <c r="D23" s="3" t="s">
        <v>30</v>
      </c>
      <c r="E23" s="3" t="s">
        <v>1179</v>
      </c>
      <c r="F23" s="3" t="s">
        <v>1193</v>
      </c>
      <c r="G23" s="197"/>
      <c r="H23" s="115" t="s">
        <v>1089</v>
      </c>
      <c r="I23" s="77" t="str">
        <f ca="1"/>
        <v>3.4.9.1</v>
      </c>
      <c r="J23" s="68" t="str">
        <f ca="1"/>
        <v>General ambulatories</v>
      </c>
      <c r="K23" s="74" t="str">
        <f ca="1"/>
        <v>1.3.3.1</v>
      </c>
      <c r="L23" s="69" t="str">
        <f ca="1"/>
        <v>Emergency specialised outpatient curative care</v>
      </c>
      <c r="M23" s="86" t="str">
        <f ca="1"/>
        <v>13</v>
      </c>
      <c r="N23" s="87" t="str">
        <f ca="1"/>
        <v>General population</v>
      </c>
      <c r="O23" s="81" t="str">
        <f ca="1"/>
        <v>nec</v>
      </c>
      <c r="P23" s="87" t="str">
        <f ca="1"/>
        <v>Other and unspecified age (n.e.c.)</v>
      </c>
      <c r="Q23" s="69" t="str">
        <f ca="1"/>
        <v>nec</v>
      </c>
      <c r="R23" s="69" t="str">
        <f ca="1"/>
        <v>Other and unspecified gender (n.e.c.)</v>
      </c>
      <c r="S23" s="134">
        <v>1</v>
      </c>
      <c r="T23" t="b">
        <v>1</v>
      </c>
      <c r="U23" t="b">
        <f>AND(T23=TRUE,C23=C22,F23=F22,H23&lt;&gt;H22)</f>
        <v>0</v>
      </c>
      <c r="V23" t="b">
        <f t="shared" si="0"/>
        <v>0</v>
      </c>
      <c r="W23">
        <v>1</v>
      </c>
      <c r="X23" t="b">
        <f t="shared" si="1"/>
        <v>0</v>
      </c>
      <c r="Y23" s="153">
        <v>10</v>
      </c>
    </row>
    <row r="24" spans="1:25" x14ac:dyDescent="0.4">
      <c r="A24" s="136">
        <v>2</v>
      </c>
      <c r="B24" s="2">
        <v>21</v>
      </c>
      <c r="C24" s="140">
        <v>200218772</v>
      </c>
      <c r="D24" s="3" t="s">
        <v>1194</v>
      </c>
      <c r="E24" s="3" t="s">
        <v>1179</v>
      </c>
      <c r="F24" s="3" t="s">
        <v>1195</v>
      </c>
      <c r="G24" s="197"/>
      <c r="H24" s="115" t="s">
        <v>1089</v>
      </c>
      <c r="I24" s="77" t="str">
        <f ca="1"/>
        <v>3.4.9.1</v>
      </c>
      <c r="J24" s="68" t="str">
        <f ca="1"/>
        <v>General ambulatories</v>
      </c>
      <c r="K24" s="74" t="str">
        <f ca="1"/>
        <v>1.3.3.1</v>
      </c>
      <c r="L24" s="69" t="str">
        <f ca="1"/>
        <v>Emergency specialised outpatient curative care</v>
      </c>
      <c r="M24" s="86" t="str">
        <f ca="1"/>
        <v>13</v>
      </c>
      <c r="N24" s="87" t="str">
        <f ca="1"/>
        <v>General population</v>
      </c>
      <c r="O24" s="81" t="str">
        <f ca="1"/>
        <v>nec</v>
      </c>
      <c r="P24" s="87" t="str">
        <f ca="1"/>
        <v>Other and unspecified age (n.e.c.)</v>
      </c>
      <c r="Q24" s="69" t="str">
        <f ca="1"/>
        <v>nec</v>
      </c>
      <c r="R24" s="69" t="str">
        <f ca="1"/>
        <v>Other and unspecified gender (n.e.c.)</v>
      </c>
      <c r="S24" s="134">
        <v>1</v>
      </c>
      <c r="T24" t="b">
        <v>1</v>
      </c>
      <c r="U24" t="b">
        <f>AND(T24=TRUE,C24=C23,F24=F23,H24&lt;&gt;H23)</f>
        <v>0</v>
      </c>
      <c r="V24" t="b">
        <f t="shared" si="0"/>
        <v>0</v>
      </c>
      <c r="W24">
        <v>1</v>
      </c>
      <c r="X24" t="b">
        <f t="shared" si="1"/>
        <v>0</v>
      </c>
      <c r="Y24" s="153">
        <v>10</v>
      </c>
    </row>
    <row r="25" spans="1:25" x14ac:dyDescent="0.4">
      <c r="A25" s="136">
        <v>1</v>
      </c>
      <c r="B25" s="2">
        <v>9</v>
      </c>
      <c r="C25" s="140">
        <v>200241648</v>
      </c>
      <c r="D25" s="3" t="s">
        <v>32</v>
      </c>
      <c r="E25" s="3" t="s">
        <v>1197</v>
      </c>
      <c r="F25" s="3" t="s">
        <v>1198</v>
      </c>
      <c r="G25" s="197"/>
      <c r="H25" s="115" t="s">
        <v>1054</v>
      </c>
      <c r="I25" s="77" t="str">
        <f ca="1"/>
        <v>1.1</v>
      </c>
      <c r="J25" s="68" t="str">
        <f ca="1"/>
        <v>General hospitals</v>
      </c>
      <c r="K25" s="74" t="str">
        <f ca="1"/>
        <v>1.1.1</v>
      </c>
      <c r="L25" s="69" t="str">
        <f ca="1"/>
        <v>General inpatient curative care</v>
      </c>
      <c r="M25" s="86" t="str">
        <f ca="1"/>
        <v>13</v>
      </c>
      <c r="N25" s="87" t="str">
        <f ca="1"/>
        <v>General population</v>
      </c>
      <c r="O25" s="81" t="str">
        <f ca="1"/>
        <v>nec</v>
      </c>
      <c r="P25" s="87" t="str">
        <f ca="1"/>
        <v>Other and unspecified age (n.e.c.)</v>
      </c>
      <c r="Q25" s="69" t="str">
        <f ca="1"/>
        <v>nec</v>
      </c>
      <c r="R25" s="69" t="str">
        <f ca="1"/>
        <v>Other and unspecified gender (n.e.c.)</v>
      </c>
      <c r="S25" s="134">
        <v>1</v>
      </c>
      <c r="T25" t="b">
        <v>1</v>
      </c>
      <c r="U25" t="b">
        <f>AND(T25=TRUE,C25=C24,F25=F24,H25&lt;&gt;H24)</f>
        <v>0</v>
      </c>
      <c r="V25" t="b">
        <f t="shared" si="0"/>
        <v>0</v>
      </c>
      <c r="W25">
        <v>1</v>
      </c>
      <c r="X25" t="b">
        <f t="shared" si="1"/>
        <v>0</v>
      </c>
      <c r="Y25" s="153">
        <v>67</v>
      </c>
    </row>
    <row r="26" spans="1:25" x14ac:dyDescent="0.4">
      <c r="A26" s="136">
        <v>2</v>
      </c>
      <c r="B26" s="5">
        <v>22</v>
      </c>
      <c r="C26" s="138">
        <v>200254090</v>
      </c>
      <c r="D26" s="6" t="s">
        <v>34</v>
      </c>
      <c r="E26" s="6" t="s">
        <v>1166</v>
      </c>
      <c r="F26" s="6" t="s">
        <v>1199</v>
      </c>
      <c r="G26" s="199"/>
      <c r="H26" s="115" t="s">
        <v>1101</v>
      </c>
      <c r="I26" s="77" t="str">
        <f ca="1"/>
        <v>3.4.9.1</v>
      </c>
      <c r="J26" s="68" t="str">
        <f ca="1"/>
        <v>General ambulatories</v>
      </c>
      <c r="K26" s="74" t="str">
        <f ca="1"/>
        <v>1.3.1</v>
      </c>
      <c r="L26" s="69" t="str">
        <f ca="1"/>
        <v>General outpatient curative care</v>
      </c>
      <c r="M26" s="86" t="str">
        <f ca="1"/>
        <v>13</v>
      </c>
      <c r="N26" s="87" t="str">
        <f ca="1"/>
        <v>General population</v>
      </c>
      <c r="O26" s="81" t="str">
        <f ca="1"/>
        <v>nec</v>
      </c>
      <c r="P26" s="87" t="str">
        <f ca="1"/>
        <v>Other and unspecified age (n.e.c.)</v>
      </c>
      <c r="Q26" s="69" t="str">
        <f ca="1"/>
        <v>nec</v>
      </c>
      <c r="R26" s="69" t="str">
        <f ca="1"/>
        <v>Other and unspecified gender (n.e.c.)</v>
      </c>
      <c r="S26" s="134">
        <v>1</v>
      </c>
      <c r="T26" t="b">
        <v>1</v>
      </c>
      <c r="U26" t="b">
        <f>AND(T26=TRUE,C26=C25,F26=F25,H26&lt;&gt;H25)</f>
        <v>0</v>
      </c>
      <c r="V26" t="b">
        <f t="shared" si="0"/>
        <v>0</v>
      </c>
      <c r="W26">
        <v>1</v>
      </c>
      <c r="X26" t="b">
        <f t="shared" si="1"/>
        <v>0</v>
      </c>
      <c r="Y26" s="155">
        <v>16</v>
      </c>
    </row>
    <row r="27" spans="1:25" x14ac:dyDescent="0.4">
      <c r="A27" s="136">
        <v>2</v>
      </c>
      <c r="B27" s="2">
        <v>23</v>
      </c>
      <c r="C27" s="140">
        <v>201943424</v>
      </c>
      <c r="D27" s="3" t="s">
        <v>1200</v>
      </c>
      <c r="E27" s="3" t="s">
        <v>1183</v>
      </c>
      <c r="F27" s="3" t="s">
        <v>1201</v>
      </c>
      <c r="G27" s="197"/>
      <c r="H27" s="115" t="s">
        <v>1101</v>
      </c>
      <c r="I27" s="77" t="str">
        <f ca="1"/>
        <v>3.4.9.1</v>
      </c>
      <c r="J27" s="68" t="str">
        <f ca="1"/>
        <v>General ambulatories</v>
      </c>
      <c r="K27" s="74" t="str">
        <f ca="1"/>
        <v>1.3.1</v>
      </c>
      <c r="L27" s="69" t="str">
        <f ca="1"/>
        <v>General outpatient curative care</v>
      </c>
      <c r="M27" s="86" t="str">
        <f ca="1"/>
        <v>13</v>
      </c>
      <c r="N27" s="87" t="str">
        <f ca="1"/>
        <v>General population</v>
      </c>
      <c r="O27" s="81" t="str">
        <f ca="1"/>
        <v>nec</v>
      </c>
      <c r="P27" s="87" t="str">
        <f ca="1"/>
        <v>Other and unspecified age (n.e.c.)</v>
      </c>
      <c r="Q27" s="69" t="str">
        <f ca="1"/>
        <v>nec</v>
      </c>
      <c r="R27" s="69" t="str">
        <f ca="1"/>
        <v>Other and unspecified gender (n.e.c.)</v>
      </c>
      <c r="S27" s="134">
        <v>1</v>
      </c>
      <c r="T27" t="b">
        <v>1</v>
      </c>
      <c r="U27" t="b">
        <f>AND(T27=TRUE,C27=C26,F27=F26,H27&lt;&gt;H26)</f>
        <v>0</v>
      </c>
      <c r="V27" t="b">
        <f t="shared" si="0"/>
        <v>0</v>
      </c>
      <c r="W27">
        <v>1</v>
      </c>
      <c r="X27" t="b">
        <f t="shared" si="1"/>
        <v>0</v>
      </c>
      <c r="Y27" s="153">
        <v>11</v>
      </c>
    </row>
    <row r="28" spans="1:25" x14ac:dyDescent="0.4">
      <c r="A28" s="136">
        <v>3</v>
      </c>
      <c r="B28" s="2"/>
      <c r="C28" s="140">
        <v>201944236</v>
      </c>
      <c r="D28" s="3" t="s">
        <v>36</v>
      </c>
      <c r="E28" s="3" t="s">
        <v>1183</v>
      </c>
      <c r="F28" s="3" t="s">
        <v>1202</v>
      </c>
      <c r="G28" s="197"/>
      <c r="H28" s="115" t="s">
        <v>1101</v>
      </c>
      <c r="I28" s="77" t="str">
        <f ca="1"/>
        <v>3.4.9.1</v>
      </c>
      <c r="J28" s="68" t="str">
        <f ca="1"/>
        <v>General ambulatories</v>
      </c>
      <c r="K28" s="74" t="str">
        <f ca="1"/>
        <v>1.3.1</v>
      </c>
      <c r="L28" s="69" t="str">
        <f ca="1"/>
        <v>General outpatient curative care</v>
      </c>
      <c r="M28" s="86" t="str">
        <f ca="1"/>
        <v>13</v>
      </c>
      <c r="N28" s="87" t="str">
        <f ca="1"/>
        <v>General population</v>
      </c>
      <c r="O28" s="81" t="str">
        <f ca="1"/>
        <v>nec</v>
      </c>
      <c r="P28" s="87" t="str">
        <f ca="1"/>
        <v>Other and unspecified age (n.e.c.)</v>
      </c>
      <c r="Q28" s="69" t="str">
        <f ca="1"/>
        <v>nec</v>
      </c>
      <c r="R28" s="69" t="str">
        <f ca="1"/>
        <v>Other and unspecified gender (n.e.c.)</v>
      </c>
      <c r="S28" s="134">
        <v>1</v>
      </c>
      <c r="T28" t="b">
        <v>1</v>
      </c>
      <c r="U28" t="b">
        <f>AND(T28=TRUE,C28=C27,F28=F27,H28&lt;&gt;H27)</f>
        <v>0</v>
      </c>
      <c r="V28" t="b">
        <f t="shared" si="0"/>
        <v>0</v>
      </c>
      <c r="W28">
        <v>1</v>
      </c>
      <c r="X28" t="b">
        <f t="shared" si="1"/>
        <v>0</v>
      </c>
      <c r="Y28" s="153">
        <v>11</v>
      </c>
    </row>
    <row r="29" spans="1:25" x14ac:dyDescent="0.4">
      <c r="A29" s="136">
        <v>2</v>
      </c>
      <c r="B29" s="137">
        <v>24</v>
      </c>
      <c r="C29" s="141">
        <v>201945182</v>
      </c>
      <c r="D29" s="137" t="s">
        <v>1203</v>
      </c>
      <c r="E29" s="137" t="s">
        <v>1166</v>
      </c>
      <c r="F29" s="137" t="s">
        <v>1204</v>
      </c>
      <c r="G29" s="198"/>
      <c r="H29" s="49" t="s">
        <v>1109</v>
      </c>
      <c r="I29" s="77" t="str">
        <f ca="1"/>
        <v>3.4.9.nec</v>
      </c>
      <c r="J29" s="68" t="str">
        <f ca="1"/>
        <v>Other All Other ambulatory centres</v>
      </c>
      <c r="K29" s="74" t="str">
        <f ca="1"/>
        <v>1.3.3.nec</v>
      </c>
      <c r="L29" s="69" t="str">
        <f ca="1"/>
        <v>Other Specialised outpatient curative care</v>
      </c>
      <c r="M29" s="86" t="str">
        <f ca="1"/>
        <v>13</v>
      </c>
      <c r="N29" s="87" t="str">
        <f ca="1"/>
        <v>General population</v>
      </c>
      <c r="O29" s="81" t="str">
        <f ca="1"/>
        <v>nec</v>
      </c>
      <c r="P29" s="87" t="str">
        <f ca="1"/>
        <v>Other and unspecified age (n.e.c.)</v>
      </c>
      <c r="Q29" s="69" t="str">
        <f ca="1"/>
        <v>nec</v>
      </c>
      <c r="R29" s="69" t="str">
        <f ca="1"/>
        <v>Other and unspecified gender (n.e.c.)</v>
      </c>
      <c r="S29" s="134">
        <v>1</v>
      </c>
      <c r="T29" t="b">
        <v>1</v>
      </c>
      <c r="U29" t="b">
        <f>AND(T29=TRUE,C29=C28,F29=F28,H29&lt;&gt;H28)</f>
        <v>0</v>
      </c>
      <c r="V29" t="b">
        <f t="shared" si="0"/>
        <v>0</v>
      </c>
      <c r="W29">
        <v>1</v>
      </c>
      <c r="X29" t="b">
        <f t="shared" si="1"/>
        <v>0</v>
      </c>
      <c r="Y29" s="154">
        <v>16</v>
      </c>
    </row>
    <row r="30" spans="1:25" x14ac:dyDescent="0.4">
      <c r="A30" s="136">
        <v>2</v>
      </c>
      <c r="B30" s="2">
        <v>25</v>
      </c>
      <c r="C30" s="140">
        <v>201945271</v>
      </c>
      <c r="D30" s="3" t="s">
        <v>38</v>
      </c>
      <c r="E30" s="3" t="s">
        <v>1183</v>
      </c>
      <c r="F30" s="3" t="s">
        <v>1205</v>
      </c>
      <c r="G30" s="197"/>
      <c r="H30" s="115" t="s">
        <v>1118</v>
      </c>
      <c r="I30" s="77" t="str">
        <f ca="1"/>
        <v>1.3.1</v>
      </c>
      <c r="J30" s="68" t="str">
        <f ca="1"/>
        <v>Maternal House</v>
      </c>
      <c r="K30" s="74" t="str">
        <f ca="1"/>
        <v>1.1.2</v>
      </c>
      <c r="L30" s="69" t="str">
        <f ca="1"/>
        <v>Specialised inpatient curative care</v>
      </c>
      <c r="M30" s="86" t="str">
        <f ca="1"/>
        <v>13</v>
      </c>
      <c r="N30" s="87" t="str">
        <f ca="1"/>
        <v>General population</v>
      </c>
      <c r="O30" s="81" t="str">
        <f ca="1"/>
        <v>nec</v>
      </c>
      <c r="P30" s="87" t="str">
        <f ca="1"/>
        <v>Other and unspecified age (n.e.c.)</v>
      </c>
      <c r="Q30" s="69" t="str">
        <f ca="1"/>
        <v>nec</v>
      </c>
      <c r="R30" s="69" t="str">
        <f ca="1"/>
        <v>Other and unspecified gender (n.e.c.)</v>
      </c>
      <c r="S30" s="134">
        <v>1</v>
      </c>
      <c r="T30" t="b">
        <v>1</v>
      </c>
      <c r="U30" t="b">
        <f>AND(T30=TRUE,C30=C29,F30=F29,H30&lt;&gt;H29)</f>
        <v>0</v>
      </c>
      <c r="V30" t="b">
        <f t="shared" si="0"/>
        <v>0</v>
      </c>
      <c r="W30">
        <v>1</v>
      </c>
      <c r="X30" t="b">
        <f t="shared" si="1"/>
        <v>0</v>
      </c>
      <c r="Y30" s="153">
        <v>11</v>
      </c>
    </row>
    <row r="31" spans="1:25" x14ac:dyDescent="0.4">
      <c r="A31" s="136">
        <v>3</v>
      </c>
      <c r="B31" s="2"/>
      <c r="C31" s="140">
        <v>201945280</v>
      </c>
      <c r="D31" s="3" t="s">
        <v>40</v>
      </c>
      <c r="E31" s="3" t="s">
        <v>1183</v>
      </c>
      <c r="F31" s="3" t="s">
        <v>1206</v>
      </c>
      <c r="G31" s="197"/>
      <c r="H31" s="115" t="s">
        <v>1054</v>
      </c>
      <c r="I31" s="77" t="str">
        <f ca="1"/>
        <v>1.1</v>
      </c>
      <c r="J31" s="68" t="str">
        <f ca="1"/>
        <v>General hospitals</v>
      </c>
      <c r="K31" s="74" t="str">
        <f ca="1"/>
        <v>1.1.1</v>
      </c>
      <c r="L31" s="69" t="str">
        <f ca="1"/>
        <v>General inpatient curative care</v>
      </c>
      <c r="M31" s="86" t="str">
        <f ca="1"/>
        <v>13</v>
      </c>
      <c r="N31" s="87" t="str">
        <f ca="1"/>
        <v>General population</v>
      </c>
      <c r="O31" s="81" t="str">
        <f ca="1"/>
        <v>nec</v>
      </c>
      <c r="P31" s="87" t="str">
        <f ca="1"/>
        <v>Other and unspecified age (n.e.c.)</v>
      </c>
      <c r="Q31" s="69" t="str">
        <f ca="1"/>
        <v>nec</v>
      </c>
      <c r="R31" s="69" t="str">
        <f ca="1"/>
        <v>Other and unspecified gender (n.e.c.)</v>
      </c>
      <c r="S31" s="134">
        <v>1</v>
      </c>
      <c r="T31" t="b">
        <v>1</v>
      </c>
      <c r="U31" t="b">
        <f>AND(T31=TRUE,C31=C30,F31=F30,H31&lt;&gt;H30)</f>
        <v>0</v>
      </c>
      <c r="V31" t="b">
        <f t="shared" si="0"/>
        <v>0</v>
      </c>
      <c r="W31">
        <v>1</v>
      </c>
      <c r="X31" t="b">
        <f t="shared" si="1"/>
        <v>0</v>
      </c>
      <c r="Y31" s="153">
        <v>11</v>
      </c>
    </row>
    <row r="32" spans="1:25" x14ac:dyDescent="0.4">
      <c r="A32" s="136">
        <v>3</v>
      </c>
      <c r="B32" s="137"/>
      <c r="C32" s="141">
        <v>201947340</v>
      </c>
      <c r="D32" s="137" t="s">
        <v>42</v>
      </c>
      <c r="E32" s="137" t="s">
        <v>1183</v>
      </c>
      <c r="F32" s="137" t="s">
        <v>1207</v>
      </c>
      <c r="G32" s="198"/>
      <c r="H32" s="49" t="s">
        <v>1035</v>
      </c>
      <c r="I32" s="77" t="str">
        <f ca="1"/>
        <v>5.1</v>
      </c>
      <c r="J32" s="68" t="str">
        <f ca="1"/>
        <v>Pharmacies</v>
      </c>
      <c r="K32" s="74" t="str">
        <f ca="1"/>
        <v>5.1.2</v>
      </c>
      <c r="L32" s="69" t="str">
        <f ca="1"/>
        <v>Over-the-counter medicines</v>
      </c>
      <c r="M32" s="86" t="str">
        <f ca="1"/>
        <v>13</v>
      </c>
      <c r="N32" s="87" t="str">
        <f ca="1"/>
        <v>General population</v>
      </c>
      <c r="O32" s="81" t="str">
        <f ca="1"/>
        <v>nec</v>
      </c>
      <c r="P32" s="87" t="str">
        <f ca="1"/>
        <v>Other and unspecified age (n.e.c.)</v>
      </c>
      <c r="Q32" s="69" t="str">
        <f ca="1"/>
        <v>nec</v>
      </c>
      <c r="R32" s="69" t="str">
        <f ca="1"/>
        <v>Other and unspecified gender (n.e.c.)</v>
      </c>
      <c r="S32" s="134">
        <v>1</v>
      </c>
      <c r="T32" t="b">
        <v>1</v>
      </c>
      <c r="U32" t="b">
        <f>AND(T32=TRUE,C32=C31,F32=F31,H32&lt;&gt;H31)</f>
        <v>0</v>
      </c>
      <c r="V32" t="b">
        <f t="shared" si="0"/>
        <v>0</v>
      </c>
      <c r="W32">
        <v>1</v>
      </c>
      <c r="X32" t="b">
        <f t="shared" si="1"/>
        <v>0</v>
      </c>
      <c r="Y32" s="154">
        <v>11</v>
      </c>
    </row>
    <row r="33" spans="1:25" x14ac:dyDescent="0.4">
      <c r="A33" s="136">
        <v>2</v>
      </c>
      <c r="B33" s="137">
        <v>26</v>
      </c>
      <c r="C33" s="141">
        <v>201947368</v>
      </c>
      <c r="D33" s="137" t="s">
        <v>44</v>
      </c>
      <c r="E33" s="137" t="s">
        <v>1183</v>
      </c>
      <c r="F33" s="137" t="s">
        <v>1208</v>
      </c>
      <c r="G33" s="198"/>
      <c r="H33" s="49" t="s">
        <v>1101</v>
      </c>
      <c r="I33" s="77" t="str">
        <f ca="1"/>
        <v>3.4.9.1</v>
      </c>
      <c r="J33" s="68" t="str">
        <f ca="1"/>
        <v>General ambulatories</v>
      </c>
      <c r="K33" s="74" t="str">
        <f ca="1"/>
        <v>1.3.1</v>
      </c>
      <c r="L33" s="69" t="str">
        <f ca="1"/>
        <v>General outpatient curative care</v>
      </c>
      <c r="M33" s="86" t="str">
        <f ca="1"/>
        <v>13</v>
      </c>
      <c r="N33" s="87" t="str">
        <f ca="1"/>
        <v>General population</v>
      </c>
      <c r="O33" s="81" t="str">
        <f ca="1"/>
        <v>nec</v>
      </c>
      <c r="P33" s="87" t="str">
        <f ca="1"/>
        <v>Other and unspecified age (n.e.c.)</v>
      </c>
      <c r="Q33" s="69" t="str">
        <f ca="1"/>
        <v>nec</v>
      </c>
      <c r="R33" s="69" t="str">
        <f ca="1"/>
        <v>Other and unspecified gender (n.e.c.)</v>
      </c>
      <c r="S33" s="134">
        <v>2</v>
      </c>
      <c r="T33" t="b">
        <v>1</v>
      </c>
      <c r="U33" t="b">
        <f>AND(T33=TRUE,C33=C32,F33=F32,H33&lt;&gt;H32)</f>
        <v>0</v>
      </c>
      <c r="V33" t="b">
        <f t="shared" si="0"/>
        <v>0</v>
      </c>
      <c r="W33">
        <v>1</v>
      </c>
      <c r="X33" t="b">
        <f t="shared" si="1"/>
        <v>0</v>
      </c>
      <c r="Y33" s="154">
        <v>11</v>
      </c>
    </row>
    <row r="34" spans="1:25" x14ac:dyDescent="0.4">
      <c r="A34" s="136">
        <v>2</v>
      </c>
      <c r="B34" s="2">
        <v>27</v>
      </c>
      <c r="C34" s="140">
        <v>201948642</v>
      </c>
      <c r="D34" s="3" t="s">
        <v>1209</v>
      </c>
      <c r="E34" s="3" t="s">
        <v>1183</v>
      </c>
      <c r="F34" s="3" t="s">
        <v>1210</v>
      </c>
      <c r="G34" s="197"/>
      <c r="H34" s="115" t="s">
        <v>1101</v>
      </c>
      <c r="I34" s="77" t="str">
        <f ca="1"/>
        <v>3.4.9.1</v>
      </c>
      <c r="J34" s="68" t="str">
        <f ca="1"/>
        <v>General ambulatories</v>
      </c>
      <c r="K34" s="74" t="str">
        <f ca="1"/>
        <v>1.3.1</v>
      </c>
      <c r="L34" s="69" t="str">
        <f ca="1"/>
        <v>General outpatient curative care</v>
      </c>
      <c r="M34" s="86" t="str">
        <f ca="1"/>
        <v>13</v>
      </c>
      <c r="N34" s="87" t="str">
        <f ca="1"/>
        <v>General population</v>
      </c>
      <c r="O34" s="81" t="str">
        <f ca="1"/>
        <v>nec</v>
      </c>
      <c r="P34" s="87" t="str">
        <f ca="1"/>
        <v>Other and unspecified age (n.e.c.)</v>
      </c>
      <c r="Q34" s="69" t="str">
        <f ca="1"/>
        <v>nec</v>
      </c>
      <c r="R34" s="69" t="str">
        <f ca="1"/>
        <v>Other and unspecified gender (n.e.c.)</v>
      </c>
      <c r="S34" s="134">
        <v>1</v>
      </c>
      <c r="T34" t="b">
        <v>1</v>
      </c>
      <c r="U34" t="b">
        <f>AND(T34=TRUE,C34=C33,F34=F33,H34&lt;&gt;H33)</f>
        <v>0</v>
      </c>
      <c r="V34" t="b">
        <f t="shared" si="0"/>
        <v>0</v>
      </c>
      <c r="W34">
        <v>1</v>
      </c>
      <c r="X34" t="b">
        <f t="shared" si="1"/>
        <v>0</v>
      </c>
      <c r="Y34" s="153">
        <v>11</v>
      </c>
    </row>
    <row r="35" spans="1:25" x14ac:dyDescent="0.4">
      <c r="A35" s="136">
        <v>2</v>
      </c>
      <c r="B35" s="2">
        <v>28</v>
      </c>
      <c r="C35" s="140">
        <v>201949302</v>
      </c>
      <c r="D35" s="3" t="s">
        <v>1211</v>
      </c>
      <c r="E35" s="3" t="s">
        <v>1183</v>
      </c>
      <c r="F35" s="3" t="s">
        <v>1212</v>
      </c>
      <c r="G35" s="197"/>
      <c r="H35" s="115" t="s">
        <v>1041</v>
      </c>
      <c r="I35" s="77" t="str">
        <f ca="1"/>
        <v>3.4.1</v>
      </c>
      <c r="J35" s="68" t="str">
        <f ca="1"/>
        <v>Family planning centres</v>
      </c>
      <c r="K35" s="74" t="str">
        <f ca="1"/>
        <v>1.3.3.nec</v>
      </c>
      <c r="L35" s="69" t="str">
        <f ca="1"/>
        <v>Other Specialised outpatient curative care</v>
      </c>
      <c r="M35" s="86" t="str">
        <f ca="1"/>
        <v>13</v>
      </c>
      <c r="N35" s="87" t="str">
        <f ca="1"/>
        <v>General population</v>
      </c>
      <c r="O35" s="81" t="str">
        <f ca="1"/>
        <v>nec</v>
      </c>
      <c r="P35" s="87" t="str">
        <f ca="1"/>
        <v>Other and unspecified age (n.e.c.)</v>
      </c>
      <c r="Q35" s="69" t="str">
        <f ca="1"/>
        <v>nec</v>
      </c>
      <c r="R35" s="69" t="str">
        <f ca="1"/>
        <v>Other and unspecified gender (n.e.c.)</v>
      </c>
      <c r="S35" s="134">
        <v>1</v>
      </c>
      <c r="T35" t="b">
        <v>1</v>
      </c>
      <c r="U35" t="b">
        <f>AND(T35=TRUE,C35=C34,F35=F34,H35&lt;&gt;H34)</f>
        <v>0</v>
      </c>
      <c r="V35" t="b">
        <f t="shared" si="0"/>
        <v>0</v>
      </c>
      <c r="W35">
        <v>1</v>
      </c>
      <c r="X35" t="b">
        <f t="shared" si="1"/>
        <v>0</v>
      </c>
      <c r="Y35" s="153">
        <v>11</v>
      </c>
    </row>
    <row r="36" spans="1:25" x14ac:dyDescent="0.4">
      <c r="A36" s="136">
        <v>2</v>
      </c>
      <c r="B36" s="2">
        <v>29</v>
      </c>
      <c r="C36" s="140">
        <v>201949776</v>
      </c>
      <c r="D36" s="3" t="s">
        <v>1213</v>
      </c>
      <c r="E36" s="3" t="s">
        <v>1183</v>
      </c>
      <c r="F36" s="3" t="s">
        <v>1214</v>
      </c>
      <c r="G36" s="197"/>
      <c r="H36" s="115" t="s">
        <v>1054</v>
      </c>
      <c r="I36" s="77" t="str">
        <f ca="1"/>
        <v>1.1</v>
      </c>
      <c r="J36" s="68" t="str">
        <f ca="1"/>
        <v>General hospitals</v>
      </c>
      <c r="K36" s="74" t="str">
        <f ca="1"/>
        <v>1.1.1</v>
      </c>
      <c r="L36" s="69" t="str">
        <f ca="1"/>
        <v>General inpatient curative care</v>
      </c>
      <c r="M36" s="86" t="str">
        <f ca="1"/>
        <v>13</v>
      </c>
      <c r="N36" s="87" t="str">
        <f ca="1"/>
        <v>General population</v>
      </c>
      <c r="O36" s="81" t="str">
        <f ca="1"/>
        <v>nec</v>
      </c>
      <c r="P36" s="87" t="str">
        <f ca="1"/>
        <v>Other and unspecified age (n.e.c.)</v>
      </c>
      <c r="Q36" s="69" t="str">
        <f ca="1"/>
        <v>nec</v>
      </c>
      <c r="R36" s="69" t="str">
        <f ca="1"/>
        <v>Other and unspecified gender (n.e.c.)</v>
      </c>
      <c r="S36" s="134">
        <v>1</v>
      </c>
      <c r="T36" t="b">
        <v>1</v>
      </c>
      <c r="U36" t="b">
        <f>AND(T36=TRUE,C36=C35,F36=F35,H36&lt;&gt;H35)</f>
        <v>0</v>
      </c>
      <c r="V36" t="b">
        <f t="shared" si="0"/>
        <v>0</v>
      </c>
      <c r="W36">
        <v>1</v>
      </c>
      <c r="X36" t="b">
        <f t="shared" si="1"/>
        <v>0</v>
      </c>
      <c r="Y36" s="153">
        <v>11</v>
      </c>
    </row>
    <row r="37" spans="1:25" x14ac:dyDescent="0.4">
      <c r="A37" s="136">
        <v>1</v>
      </c>
      <c r="B37" s="2">
        <v>11</v>
      </c>
      <c r="C37" s="140">
        <v>201954242</v>
      </c>
      <c r="D37" s="3" t="s">
        <v>1215</v>
      </c>
      <c r="E37" s="3" t="s">
        <v>1183</v>
      </c>
      <c r="F37" s="3" t="s">
        <v>1216</v>
      </c>
      <c r="G37" s="197"/>
      <c r="H37" s="115" t="s">
        <v>1050</v>
      </c>
      <c r="I37" s="77" t="str">
        <f ca="1"/>
        <v>1.3.nec</v>
      </c>
      <c r="J37" s="68" t="str">
        <f ca="1"/>
        <v>Other Specialised hospitals (Other than mental health hospitals)</v>
      </c>
      <c r="K37" s="74" t="str">
        <f ca="1"/>
        <v>1.1.2</v>
      </c>
      <c r="L37" s="69" t="str">
        <f ca="1"/>
        <v>Specialised inpatient curative care</v>
      </c>
      <c r="M37" s="86" t="str">
        <f ca="1"/>
        <v>13</v>
      </c>
      <c r="N37" s="87" t="str">
        <f ca="1"/>
        <v>General population</v>
      </c>
      <c r="O37" s="81" t="str">
        <f ca="1"/>
        <v>nec</v>
      </c>
      <c r="P37" s="87" t="str">
        <f ca="1"/>
        <v>Other and unspecified age (n.e.c.)</v>
      </c>
      <c r="Q37" s="69" t="str">
        <f ca="1"/>
        <v>nec</v>
      </c>
      <c r="R37" s="69" t="str">
        <f ca="1"/>
        <v>Other and unspecified gender (n.e.c.)</v>
      </c>
      <c r="S37" s="134">
        <v>4</v>
      </c>
      <c r="T37" t="b">
        <v>1</v>
      </c>
      <c r="U37" t="b">
        <f>AND(T37=TRUE,C37=C36,F37=F36,H37&lt;&gt;H36)</f>
        <v>0</v>
      </c>
      <c r="V37" t="b">
        <f t="shared" si="0"/>
        <v>0</v>
      </c>
      <c r="W37">
        <v>1</v>
      </c>
      <c r="X37" t="b">
        <f t="shared" si="1"/>
        <v>0</v>
      </c>
      <c r="Y37" s="153">
        <v>11</v>
      </c>
    </row>
    <row r="38" spans="1:25" x14ac:dyDescent="0.4">
      <c r="A38" s="136">
        <v>3</v>
      </c>
      <c r="B38" s="5"/>
      <c r="C38" s="138">
        <v>201954242</v>
      </c>
      <c r="D38" s="6" t="s">
        <v>46</v>
      </c>
      <c r="E38" s="6" t="s">
        <v>1183</v>
      </c>
      <c r="F38" s="6" t="s">
        <v>1216</v>
      </c>
      <c r="G38" s="199"/>
      <c r="H38" s="49" t="s">
        <v>1050</v>
      </c>
      <c r="I38" s="77" t="str">
        <f ca="1"/>
        <v>1.3.nec</v>
      </c>
      <c r="J38" s="68" t="str">
        <f ca="1"/>
        <v>Other Specialised hospitals (Other than mental health hospitals)</v>
      </c>
      <c r="K38" s="74" t="str">
        <f ca="1"/>
        <v>1.1.2</v>
      </c>
      <c r="L38" s="69" t="str">
        <f ca="1"/>
        <v>Specialised inpatient curative care</v>
      </c>
      <c r="M38" s="86" t="str">
        <f ca="1"/>
        <v>13</v>
      </c>
      <c r="N38" s="87" t="str">
        <f ca="1"/>
        <v>General population</v>
      </c>
      <c r="O38" s="81" t="str">
        <f ca="1"/>
        <v>nec</v>
      </c>
      <c r="P38" s="87" t="str">
        <f ca="1"/>
        <v>Other and unspecified age (n.e.c.)</v>
      </c>
      <c r="Q38" s="69" t="str">
        <f ca="1"/>
        <v>nec</v>
      </c>
      <c r="R38" s="69" t="str">
        <f ca="1"/>
        <v>Other and unspecified gender (n.e.c.)</v>
      </c>
      <c r="S38" s="134">
        <v>4</v>
      </c>
      <c r="T38" t="b">
        <v>1</v>
      </c>
      <c r="U38" t="b">
        <f>AND(T38=TRUE,C38=C37,F38=F37,H38&lt;&gt;H37)</f>
        <v>0</v>
      </c>
      <c r="V38" t="b">
        <f t="shared" si="0"/>
        <v>0</v>
      </c>
      <c r="W38">
        <v>1</v>
      </c>
      <c r="X38" t="b">
        <f t="shared" si="1"/>
        <v>0</v>
      </c>
      <c r="Y38" s="155">
        <v>11</v>
      </c>
    </row>
    <row r="39" spans="1:25" x14ac:dyDescent="0.4">
      <c r="A39" s="136">
        <v>2</v>
      </c>
      <c r="B39" s="137">
        <v>30</v>
      </c>
      <c r="C39" s="141">
        <v>201990694</v>
      </c>
      <c r="D39" s="137" t="s">
        <v>48</v>
      </c>
      <c r="E39" s="137" t="s">
        <v>1183</v>
      </c>
      <c r="F39" s="137" t="s">
        <v>1217</v>
      </c>
      <c r="G39" s="198"/>
      <c r="H39" s="49" t="s">
        <v>1054</v>
      </c>
      <c r="I39" s="77" t="str">
        <f ca="1"/>
        <v>1.1</v>
      </c>
      <c r="J39" s="68" t="str">
        <f ca="1"/>
        <v>General hospitals</v>
      </c>
      <c r="K39" s="74" t="str">
        <f ca="1"/>
        <v>1.1.1</v>
      </c>
      <c r="L39" s="69" t="str">
        <f ca="1"/>
        <v>General inpatient curative care</v>
      </c>
      <c r="M39" s="86" t="str">
        <f ca="1"/>
        <v>13</v>
      </c>
      <c r="N39" s="87" t="str">
        <f ca="1"/>
        <v>General population</v>
      </c>
      <c r="O39" s="81" t="str">
        <f ca="1"/>
        <v>nec</v>
      </c>
      <c r="P39" s="87" t="str">
        <f ca="1"/>
        <v>Other and unspecified age (n.e.c.)</v>
      </c>
      <c r="Q39" s="69" t="str">
        <f ca="1"/>
        <v>nec</v>
      </c>
      <c r="R39" s="69" t="str">
        <f ca="1"/>
        <v>Other and unspecified gender (n.e.c.)</v>
      </c>
      <c r="S39" s="134">
        <v>2</v>
      </c>
      <c r="T39" t="b">
        <v>1</v>
      </c>
      <c r="U39" t="b">
        <f>AND(T39=TRUE,C39=C38,F39=F38,H39&lt;&gt;H38)</f>
        <v>0</v>
      </c>
      <c r="V39" t="b">
        <f t="shared" si="0"/>
        <v>0</v>
      </c>
      <c r="W39">
        <v>1</v>
      </c>
      <c r="X39" t="b">
        <f t="shared" si="1"/>
        <v>0</v>
      </c>
      <c r="Y39" s="154">
        <v>11</v>
      </c>
    </row>
    <row r="40" spans="1:25" x14ac:dyDescent="0.4">
      <c r="A40" s="136">
        <v>3</v>
      </c>
      <c r="B40" s="2"/>
      <c r="C40" s="140">
        <v>201991229</v>
      </c>
      <c r="D40" s="3" t="s">
        <v>50</v>
      </c>
      <c r="E40" s="3" t="s">
        <v>1187</v>
      </c>
      <c r="F40" s="3" t="s">
        <v>1218</v>
      </c>
      <c r="G40" s="197"/>
      <c r="H40" s="115" t="s">
        <v>1115</v>
      </c>
      <c r="I40" s="77" t="str">
        <f ca="1"/>
        <v>8.2</v>
      </c>
      <c r="J40" s="68" t="str">
        <f ca="1"/>
        <v>All Other industries as secondary providers of health care</v>
      </c>
      <c r="K40" s="74" t="str">
        <f ca="1"/>
        <v>5.nec</v>
      </c>
      <c r="L40" s="69" t="str">
        <f ca="1"/>
        <v>Unspecified medical goods (n.e.c.)</v>
      </c>
      <c r="M40" s="86" t="str">
        <f ca="1"/>
        <v>13</v>
      </c>
      <c r="N40" s="87" t="str">
        <f ca="1"/>
        <v>General population</v>
      </c>
      <c r="O40" s="81" t="str">
        <f ca="1"/>
        <v>nec</v>
      </c>
      <c r="P40" s="87" t="str">
        <f ca="1"/>
        <v>Other and unspecified age (n.e.c.)</v>
      </c>
      <c r="Q40" s="69" t="str">
        <f ca="1"/>
        <v>nec</v>
      </c>
      <c r="R40" s="69" t="str">
        <f ca="1"/>
        <v>Other and unspecified gender (n.e.c.)</v>
      </c>
      <c r="S40" s="134">
        <v>3</v>
      </c>
      <c r="T40" t="b">
        <v>1</v>
      </c>
      <c r="U40" t="b">
        <f>AND(T40=TRUE,C40=C39,F40=F39,H40&lt;&gt;H39)</f>
        <v>0</v>
      </c>
      <c r="V40" t="b">
        <f t="shared" si="0"/>
        <v>0</v>
      </c>
      <c r="W40">
        <v>1</v>
      </c>
      <c r="X40" t="b">
        <f t="shared" si="1"/>
        <v>0</v>
      </c>
      <c r="Y40" s="153">
        <v>15</v>
      </c>
    </row>
    <row r="41" spans="1:25" x14ac:dyDescent="0.4">
      <c r="A41" s="136">
        <v>2</v>
      </c>
      <c r="B41" s="137">
        <v>31</v>
      </c>
      <c r="C41" s="141">
        <v>202050895</v>
      </c>
      <c r="D41" s="137" t="s">
        <v>1219</v>
      </c>
      <c r="E41" s="137" t="s">
        <v>1183</v>
      </c>
      <c r="F41" s="137" t="s">
        <v>1220</v>
      </c>
      <c r="G41" s="198"/>
      <c r="H41" s="49" t="s">
        <v>1109</v>
      </c>
      <c r="I41" s="77" t="str">
        <f ca="1"/>
        <v>3.4.9.nec</v>
      </c>
      <c r="J41" s="68" t="str">
        <f ca="1"/>
        <v>Other All Other ambulatory centres</v>
      </c>
      <c r="K41" s="74" t="str">
        <f ca="1"/>
        <v>1.3.3.nec</v>
      </c>
      <c r="L41" s="69" t="str">
        <f ca="1"/>
        <v>Other Specialised outpatient curative care</v>
      </c>
      <c r="M41" s="86" t="str">
        <f ca="1"/>
        <v>13</v>
      </c>
      <c r="N41" s="87" t="str">
        <f ca="1"/>
        <v>General population</v>
      </c>
      <c r="O41" s="81" t="str">
        <f ca="1"/>
        <v>nec</v>
      </c>
      <c r="P41" s="87" t="str">
        <f ca="1"/>
        <v>Other and unspecified age (n.e.c.)</v>
      </c>
      <c r="Q41" s="69" t="str">
        <f ca="1"/>
        <v>nec</v>
      </c>
      <c r="R41" s="69" t="str">
        <f ca="1"/>
        <v>Other and unspecified gender (n.e.c.)</v>
      </c>
      <c r="S41" s="134">
        <v>1</v>
      </c>
      <c r="T41" t="b">
        <v>1</v>
      </c>
      <c r="U41" t="b">
        <f>AND(T41=TRUE,C41=C40,F41=F40,H41&lt;&gt;H40)</f>
        <v>0</v>
      </c>
      <c r="V41" t="b">
        <f t="shared" si="0"/>
        <v>0</v>
      </c>
      <c r="W41">
        <v>1</v>
      </c>
      <c r="X41" t="b">
        <f t="shared" si="1"/>
        <v>0</v>
      </c>
      <c r="Y41" s="154">
        <v>11</v>
      </c>
    </row>
    <row r="42" spans="1:25" x14ac:dyDescent="0.4">
      <c r="A42" s="136">
        <v>2</v>
      </c>
      <c r="B42" s="2">
        <v>32</v>
      </c>
      <c r="C42" s="140">
        <v>202051670</v>
      </c>
      <c r="D42" s="3" t="s">
        <v>52</v>
      </c>
      <c r="E42" s="3" t="s">
        <v>1183</v>
      </c>
      <c r="F42" s="3" t="s">
        <v>1221</v>
      </c>
      <c r="G42" s="197"/>
      <c r="H42" s="115" t="s">
        <v>1101</v>
      </c>
      <c r="I42" s="77" t="str">
        <f ca="1"/>
        <v>3.4.9.1</v>
      </c>
      <c r="J42" s="68" t="str">
        <f ca="1"/>
        <v>General ambulatories</v>
      </c>
      <c r="K42" s="74" t="str">
        <f ca="1"/>
        <v>1.3.1</v>
      </c>
      <c r="L42" s="69" t="str">
        <f ca="1"/>
        <v>General outpatient curative care</v>
      </c>
      <c r="M42" s="86" t="str">
        <f ca="1"/>
        <v>13</v>
      </c>
      <c r="N42" s="87" t="str">
        <f ca="1"/>
        <v>General population</v>
      </c>
      <c r="O42" s="81" t="str">
        <f ca="1"/>
        <v>nec</v>
      </c>
      <c r="P42" s="87" t="str">
        <f ca="1"/>
        <v>Other and unspecified age (n.e.c.)</v>
      </c>
      <c r="Q42" s="69" t="str">
        <f ca="1"/>
        <v>nec</v>
      </c>
      <c r="R42" s="69" t="str">
        <f ca="1"/>
        <v>Other and unspecified gender (n.e.c.)</v>
      </c>
      <c r="S42" s="134">
        <v>1</v>
      </c>
      <c r="T42" t="b">
        <v>1</v>
      </c>
      <c r="U42" t="b">
        <f>AND(T42=TRUE,C42=C41,F42=F41,H42&lt;&gt;H41)</f>
        <v>0</v>
      </c>
      <c r="V42" t="b">
        <f t="shared" si="0"/>
        <v>0</v>
      </c>
      <c r="W42">
        <v>1</v>
      </c>
      <c r="X42" t="b">
        <f t="shared" si="1"/>
        <v>0</v>
      </c>
      <c r="Y42" s="153">
        <v>11</v>
      </c>
    </row>
    <row r="43" spans="1:25" x14ac:dyDescent="0.4">
      <c r="A43" s="136">
        <v>1</v>
      </c>
      <c r="B43" s="2">
        <v>13</v>
      </c>
      <c r="C43" s="140">
        <v>202051689</v>
      </c>
      <c r="D43" s="3" t="s">
        <v>54</v>
      </c>
      <c r="E43" s="3" t="s">
        <v>1183</v>
      </c>
      <c r="F43" s="3" t="s">
        <v>1222</v>
      </c>
      <c r="G43" s="197"/>
      <c r="H43" s="115" t="s">
        <v>1054</v>
      </c>
      <c r="I43" s="77" t="str">
        <f ca="1"/>
        <v>1.1</v>
      </c>
      <c r="J43" s="68" t="str">
        <f ca="1"/>
        <v>General hospitals</v>
      </c>
      <c r="K43" s="74" t="str">
        <f ca="1"/>
        <v>1.1.1</v>
      </c>
      <c r="L43" s="69" t="str">
        <f ca="1"/>
        <v>General inpatient curative care</v>
      </c>
      <c r="M43" s="86" t="str">
        <f ca="1"/>
        <v>13</v>
      </c>
      <c r="N43" s="87" t="str">
        <f ca="1"/>
        <v>General population</v>
      </c>
      <c r="O43" s="81" t="str">
        <f ca="1"/>
        <v>nec</v>
      </c>
      <c r="P43" s="87" t="str">
        <f ca="1"/>
        <v>Other and unspecified age (n.e.c.)</v>
      </c>
      <c r="Q43" s="69" t="str">
        <f ca="1"/>
        <v>nec</v>
      </c>
      <c r="R43" s="69" t="str">
        <f ca="1"/>
        <v>Other and unspecified gender (n.e.c.)</v>
      </c>
      <c r="S43" s="134">
        <v>4</v>
      </c>
      <c r="T43" t="b">
        <v>1</v>
      </c>
      <c r="U43" t="b">
        <f>AND(T43=TRUE,C43=C42,F43=F42,H43&lt;&gt;H42)</f>
        <v>0</v>
      </c>
      <c r="V43" t="b">
        <f t="shared" si="0"/>
        <v>0</v>
      </c>
      <c r="W43">
        <v>1</v>
      </c>
      <c r="X43" t="b">
        <f t="shared" si="1"/>
        <v>0</v>
      </c>
      <c r="Y43" s="153">
        <v>11</v>
      </c>
    </row>
    <row r="44" spans="1:25" x14ac:dyDescent="0.4">
      <c r="A44" s="136">
        <v>1</v>
      </c>
      <c r="B44" s="5">
        <v>14</v>
      </c>
      <c r="C44" s="138">
        <v>202051689</v>
      </c>
      <c r="D44" s="6" t="s">
        <v>54</v>
      </c>
      <c r="E44" s="6" t="s">
        <v>1183</v>
      </c>
      <c r="F44" s="6" t="s">
        <v>1223</v>
      </c>
      <c r="G44" s="199"/>
      <c r="H44" s="115" t="s">
        <v>1054</v>
      </c>
      <c r="I44" s="77" t="str">
        <f ca="1"/>
        <v>1.1</v>
      </c>
      <c r="J44" s="68" t="str">
        <f ca="1"/>
        <v>General hospitals</v>
      </c>
      <c r="K44" s="74" t="str">
        <f ca="1"/>
        <v>1.1.1</v>
      </c>
      <c r="L44" s="69" t="str">
        <f ca="1"/>
        <v>General inpatient curative care</v>
      </c>
      <c r="M44" s="86" t="str">
        <f ca="1"/>
        <v>13</v>
      </c>
      <c r="N44" s="87" t="str">
        <f ca="1"/>
        <v>General population</v>
      </c>
      <c r="O44" s="81" t="str">
        <f ca="1"/>
        <v>nec</v>
      </c>
      <c r="P44" s="87" t="str">
        <f ca="1"/>
        <v>Other and unspecified age (n.e.c.)</v>
      </c>
      <c r="Q44" s="69" t="str">
        <f ca="1"/>
        <v>nec</v>
      </c>
      <c r="R44" s="69" t="str">
        <f ca="1"/>
        <v>Other and unspecified gender (n.e.c.)</v>
      </c>
      <c r="S44" s="134">
        <v>4</v>
      </c>
      <c r="T44" t="b">
        <v>1</v>
      </c>
      <c r="U44" t="b">
        <f>AND(T44=TRUE,C44=C43,F44=F43,H44&lt;&gt;H43)</f>
        <v>0</v>
      </c>
      <c r="V44" t="b">
        <f t="shared" si="0"/>
        <v>0</v>
      </c>
      <c r="W44">
        <v>1</v>
      </c>
      <c r="X44" t="b">
        <f t="shared" si="1"/>
        <v>0</v>
      </c>
      <c r="Y44" s="155">
        <v>11</v>
      </c>
    </row>
    <row r="45" spans="1:25" x14ac:dyDescent="0.4">
      <c r="A45" s="136">
        <v>1</v>
      </c>
      <c r="B45" s="5">
        <v>15</v>
      </c>
      <c r="C45" s="138">
        <v>202051876</v>
      </c>
      <c r="D45" s="6" t="s">
        <v>56</v>
      </c>
      <c r="E45" s="6" t="s">
        <v>1183</v>
      </c>
      <c r="F45" s="6" t="s">
        <v>1224</v>
      </c>
      <c r="G45" s="199"/>
      <c r="H45" s="115" t="s">
        <v>1050</v>
      </c>
      <c r="I45" s="77" t="str">
        <f ca="1"/>
        <v>1.3.nec</v>
      </c>
      <c r="J45" s="68" t="str">
        <f ca="1"/>
        <v>Other Specialised hospitals (Other than mental health hospitals)</v>
      </c>
      <c r="K45" s="74" t="str">
        <f ca="1"/>
        <v>1.1.2</v>
      </c>
      <c r="L45" s="69" t="str">
        <f ca="1"/>
        <v>Specialised inpatient curative care</v>
      </c>
      <c r="M45" s="86" t="str">
        <f ca="1"/>
        <v>13</v>
      </c>
      <c r="N45" s="87" t="str">
        <f ca="1"/>
        <v>General population</v>
      </c>
      <c r="O45" s="81" t="str">
        <f ca="1"/>
        <v>nec</v>
      </c>
      <c r="P45" s="87" t="str">
        <f ca="1"/>
        <v>Other and unspecified age (n.e.c.)</v>
      </c>
      <c r="Q45" s="69" t="str">
        <f ca="1"/>
        <v>nec</v>
      </c>
      <c r="R45" s="69" t="str">
        <f ca="1"/>
        <v>Other and unspecified gender (n.e.c.)</v>
      </c>
      <c r="S45" s="134">
        <v>2</v>
      </c>
      <c r="T45" t="b">
        <v>1</v>
      </c>
      <c r="U45" t="b">
        <f>AND(T45=TRUE,C45=C44,F45=F44,H45&lt;&gt;H44)</f>
        <v>0</v>
      </c>
      <c r="V45" t="b">
        <f t="shared" si="0"/>
        <v>0</v>
      </c>
      <c r="W45">
        <v>1</v>
      </c>
      <c r="X45" t="b">
        <f t="shared" si="1"/>
        <v>0</v>
      </c>
      <c r="Y45" s="155">
        <v>11</v>
      </c>
    </row>
    <row r="46" spans="1:25" x14ac:dyDescent="0.4">
      <c r="A46" s="136">
        <v>3</v>
      </c>
      <c r="B46" s="5"/>
      <c r="C46" s="138">
        <v>202054908</v>
      </c>
      <c r="D46" s="6" t="s">
        <v>58</v>
      </c>
      <c r="E46" s="6" t="s">
        <v>1183</v>
      </c>
      <c r="F46" s="6" t="s">
        <v>1225</v>
      </c>
      <c r="G46" s="199"/>
      <c r="H46" s="115" t="s">
        <v>1054</v>
      </c>
      <c r="I46" s="77" t="str">
        <f ca="1"/>
        <v>1.1</v>
      </c>
      <c r="J46" s="68" t="str">
        <f ca="1"/>
        <v>General hospitals</v>
      </c>
      <c r="K46" s="74" t="str">
        <f ca="1"/>
        <v>1.1.1</v>
      </c>
      <c r="L46" s="69" t="str">
        <f ca="1"/>
        <v>General inpatient curative care</v>
      </c>
      <c r="M46" s="86" t="str">
        <f ca="1"/>
        <v>13</v>
      </c>
      <c r="N46" s="87" t="str">
        <f ca="1"/>
        <v>General population</v>
      </c>
      <c r="O46" s="81" t="str">
        <f ca="1"/>
        <v>nec</v>
      </c>
      <c r="P46" s="87" t="str">
        <f ca="1"/>
        <v>Other and unspecified age (n.e.c.)</v>
      </c>
      <c r="Q46" s="69" t="str">
        <f ca="1"/>
        <v>nec</v>
      </c>
      <c r="R46" s="69" t="str">
        <f ca="1"/>
        <v>Other and unspecified gender (n.e.c.)</v>
      </c>
      <c r="S46" s="134">
        <v>1</v>
      </c>
      <c r="T46" t="b">
        <v>1</v>
      </c>
      <c r="U46" t="b">
        <f>AND(T46=TRUE,C46=C45,F46=F45,H46&lt;&gt;H45)</f>
        <v>0</v>
      </c>
      <c r="V46" t="b">
        <f t="shared" si="0"/>
        <v>0</v>
      </c>
      <c r="W46">
        <v>1</v>
      </c>
      <c r="X46" t="b">
        <f t="shared" si="1"/>
        <v>0</v>
      </c>
      <c r="Y46" s="155">
        <v>11</v>
      </c>
    </row>
    <row r="47" spans="1:25" x14ac:dyDescent="0.4">
      <c r="A47" s="136">
        <v>1</v>
      </c>
      <c r="B47" s="137">
        <v>16</v>
      </c>
      <c r="C47" s="141">
        <v>202062132</v>
      </c>
      <c r="D47" s="137" t="s">
        <v>60</v>
      </c>
      <c r="E47" s="137" t="s">
        <v>1183</v>
      </c>
      <c r="F47" s="137" t="s">
        <v>1226</v>
      </c>
      <c r="G47" s="198"/>
      <c r="H47" s="49" t="s">
        <v>1050</v>
      </c>
      <c r="I47" s="77" t="str">
        <f ca="1"/>
        <v>1.3.nec</v>
      </c>
      <c r="J47" s="68" t="str">
        <f ca="1"/>
        <v>Other Specialised hospitals (Other than mental health hospitals)</v>
      </c>
      <c r="K47" s="74" t="str">
        <f ca="1"/>
        <v>1.1.2</v>
      </c>
      <c r="L47" s="69" t="str">
        <f ca="1"/>
        <v>Specialised inpatient curative care</v>
      </c>
      <c r="M47" s="86" t="str">
        <f ca="1"/>
        <v>13</v>
      </c>
      <c r="N47" s="87" t="str">
        <f ca="1"/>
        <v>General population</v>
      </c>
      <c r="O47" s="81" t="str">
        <f ca="1"/>
        <v>nec</v>
      </c>
      <c r="P47" s="87" t="str">
        <f ca="1"/>
        <v>Other and unspecified age (n.e.c.)</v>
      </c>
      <c r="Q47" s="69" t="str">
        <f ca="1"/>
        <v>nec</v>
      </c>
      <c r="R47" s="69" t="str">
        <f ca="1"/>
        <v>Other and unspecified gender (n.e.c.)</v>
      </c>
      <c r="S47" s="134">
        <v>1</v>
      </c>
      <c r="T47" t="b">
        <v>1</v>
      </c>
      <c r="U47" t="b">
        <f>AND(T47=TRUE,C47=C46,F47=F46,H47&lt;&gt;H46)</f>
        <v>0</v>
      </c>
      <c r="V47" t="b">
        <f t="shared" si="0"/>
        <v>0</v>
      </c>
      <c r="W47">
        <v>1</v>
      </c>
      <c r="X47" t="b">
        <f t="shared" si="1"/>
        <v>0</v>
      </c>
      <c r="Y47" s="154">
        <v>11</v>
      </c>
    </row>
    <row r="48" spans="1:25" x14ac:dyDescent="0.4">
      <c r="A48" s="136">
        <v>2</v>
      </c>
      <c r="B48" s="5">
        <v>33</v>
      </c>
      <c r="C48" s="138">
        <v>202065647</v>
      </c>
      <c r="D48" s="6" t="s">
        <v>1227</v>
      </c>
      <c r="E48" s="6" t="s">
        <v>1183</v>
      </c>
      <c r="F48" s="6" t="s">
        <v>1214</v>
      </c>
      <c r="G48" s="199"/>
      <c r="H48" s="115" t="s">
        <v>1109</v>
      </c>
      <c r="I48" s="77" t="str">
        <f ca="1"/>
        <v>3.4.9.nec</v>
      </c>
      <c r="J48" s="68" t="str">
        <f ca="1"/>
        <v>Other All Other ambulatory centres</v>
      </c>
      <c r="K48" s="74" t="str">
        <f ca="1"/>
        <v>1.3.3.nec</v>
      </c>
      <c r="L48" s="69" t="str">
        <f ca="1"/>
        <v>Other Specialised outpatient curative care</v>
      </c>
      <c r="M48" s="86" t="str">
        <f ca="1"/>
        <v>13</v>
      </c>
      <c r="N48" s="87" t="str">
        <f ca="1"/>
        <v>General population</v>
      </c>
      <c r="O48" s="81" t="str">
        <f ca="1"/>
        <v>nec</v>
      </c>
      <c r="P48" s="87" t="str">
        <f ca="1"/>
        <v>Other and unspecified age (n.e.c.)</v>
      </c>
      <c r="Q48" s="69" t="str">
        <f ca="1"/>
        <v>nec</v>
      </c>
      <c r="R48" s="69" t="str">
        <f ca="1"/>
        <v>Other and unspecified gender (n.e.c.)</v>
      </c>
      <c r="S48" s="134">
        <v>1</v>
      </c>
      <c r="T48" t="b">
        <v>1</v>
      </c>
      <c r="U48" t="b">
        <f>AND(T48=TRUE,C48=C47,F48=F47,H48&lt;&gt;H47)</f>
        <v>0</v>
      </c>
      <c r="V48" t="b">
        <f t="shared" si="0"/>
        <v>0</v>
      </c>
      <c r="W48">
        <v>1</v>
      </c>
      <c r="X48" t="b">
        <f t="shared" si="1"/>
        <v>0</v>
      </c>
      <c r="Y48" s="155">
        <v>11</v>
      </c>
    </row>
    <row r="49" spans="1:25" x14ac:dyDescent="0.4">
      <c r="A49" s="136">
        <v>2</v>
      </c>
      <c r="B49" s="2">
        <v>34</v>
      </c>
      <c r="C49" s="140">
        <v>202172139</v>
      </c>
      <c r="D49" s="3" t="s">
        <v>62</v>
      </c>
      <c r="E49" s="3" t="s">
        <v>1228</v>
      </c>
      <c r="F49" s="3" t="s">
        <v>1229</v>
      </c>
      <c r="G49" s="197"/>
      <c r="H49" s="115" t="s">
        <v>1121</v>
      </c>
      <c r="I49" s="77" t="str">
        <f ca="1"/>
        <v>1.3.2</v>
      </c>
      <c r="J49" s="68" t="str">
        <f ca="1"/>
        <v>TB-Pulmonary Hospital</v>
      </c>
      <c r="K49" s="74" t="str">
        <f ca="1"/>
        <v>1.1.2</v>
      </c>
      <c r="L49" s="69" t="str">
        <f ca="1"/>
        <v>Specialised inpatient curative care</v>
      </c>
      <c r="M49" s="86" t="str">
        <f ca="1"/>
        <v>13</v>
      </c>
      <c r="N49" s="87" t="str">
        <f ca="1"/>
        <v>General population</v>
      </c>
      <c r="O49" s="81" t="str">
        <f ca="1"/>
        <v>nec</v>
      </c>
      <c r="P49" s="87" t="str">
        <f ca="1"/>
        <v>Other and unspecified age (n.e.c.)</v>
      </c>
      <c r="Q49" s="69" t="str">
        <f ca="1"/>
        <v>nec</v>
      </c>
      <c r="R49" s="69" t="str">
        <f ca="1"/>
        <v>Other and unspecified gender (n.e.c.)</v>
      </c>
      <c r="S49" s="134">
        <v>1</v>
      </c>
      <c r="T49" t="b">
        <v>1</v>
      </c>
      <c r="U49" t="b">
        <f>AND(T49=TRUE,C49=C48,F49=F48,H49&lt;&gt;H48)</f>
        <v>0</v>
      </c>
      <c r="V49" t="b">
        <f t="shared" si="0"/>
        <v>0</v>
      </c>
      <c r="W49">
        <v>1</v>
      </c>
      <c r="X49" t="b">
        <f t="shared" si="1"/>
        <v>0</v>
      </c>
      <c r="Y49" s="153">
        <v>19</v>
      </c>
    </row>
    <row r="50" spans="1:25" x14ac:dyDescent="0.4">
      <c r="A50" s="136">
        <v>2</v>
      </c>
      <c r="B50" s="2">
        <v>35</v>
      </c>
      <c r="C50" s="140">
        <v>202173593</v>
      </c>
      <c r="D50" s="3" t="s">
        <v>1230</v>
      </c>
      <c r="E50" s="3" t="s">
        <v>1228</v>
      </c>
      <c r="F50" s="3" t="s">
        <v>1231</v>
      </c>
      <c r="G50" s="197"/>
      <c r="H50" s="115" t="s">
        <v>1109</v>
      </c>
      <c r="I50" s="77" t="str">
        <f ca="1"/>
        <v>3.4.9.nec</v>
      </c>
      <c r="J50" s="68" t="str">
        <f ca="1"/>
        <v>Other All Other ambulatory centres</v>
      </c>
      <c r="K50" s="74" t="str">
        <f ca="1"/>
        <v>1.3.3.nec</v>
      </c>
      <c r="L50" s="69" t="str">
        <f ca="1"/>
        <v>Other Specialised outpatient curative care</v>
      </c>
      <c r="M50" s="86" t="str">
        <f ca="1"/>
        <v>13</v>
      </c>
      <c r="N50" s="87" t="str">
        <f ca="1"/>
        <v>General population</v>
      </c>
      <c r="O50" s="81" t="str">
        <f ca="1"/>
        <v>nec</v>
      </c>
      <c r="P50" s="87" t="str">
        <f ca="1"/>
        <v>Other and unspecified age (n.e.c.)</v>
      </c>
      <c r="Q50" s="69" t="str">
        <f ca="1"/>
        <v>nec</v>
      </c>
      <c r="R50" s="69" t="str">
        <f ca="1"/>
        <v>Other and unspecified gender (n.e.c.)</v>
      </c>
      <c r="S50" s="134">
        <v>1</v>
      </c>
      <c r="T50" t="b">
        <v>1</v>
      </c>
      <c r="U50" t="b">
        <f>AND(T50=TRUE,C50=C49,F50=F49,H50&lt;&gt;H49)</f>
        <v>0</v>
      </c>
      <c r="V50" t="b">
        <f t="shared" si="0"/>
        <v>0</v>
      </c>
      <c r="W50">
        <v>1</v>
      </c>
      <c r="X50" t="b">
        <f t="shared" si="1"/>
        <v>0</v>
      </c>
      <c r="Y50" s="153">
        <v>19</v>
      </c>
    </row>
    <row r="51" spans="1:25" x14ac:dyDescent="0.4">
      <c r="A51" s="136">
        <v>2</v>
      </c>
      <c r="B51" s="2">
        <v>36</v>
      </c>
      <c r="C51" s="140">
        <v>202180362</v>
      </c>
      <c r="D51" s="3" t="s">
        <v>1232</v>
      </c>
      <c r="E51" s="3" t="s">
        <v>1228</v>
      </c>
      <c r="F51" s="3" t="s">
        <v>1233</v>
      </c>
      <c r="G51" s="197"/>
      <c r="H51" s="115" t="s">
        <v>1103</v>
      </c>
      <c r="I51" s="77" t="str">
        <f ca="1"/>
        <v>3.4.3</v>
      </c>
      <c r="J51" s="68" t="str">
        <f ca="1"/>
        <v>Free-standing ambulatory surgery centres</v>
      </c>
      <c r="K51" s="74" t="str">
        <f ca="1"/>
        <v>1.2.2</v>
      </c>
      <c r="L51" s="69" t="str">
        <f ca="1"/>
        <v>Specialised day curative care</v>
      </c>
      <c r="M51" s="86" t="str">
        <f ca="1"/>
        <v>13</v>
      </c>
      <c r="N51" s="87" t="str">
        <f ca="1"/>
        <v>General population</v>
      </c>
      <c r="O51" s="81" t="str">
        <f ca="1"/>
        <v>nec</v>
      </c>
      <c r="P51" s="87" t="str">
        <f ca="1"/>
        <v>Other and unspecified age (n.e.c.)</v>
      </c>
      <c r="Q51" s="69" t="str">
        <f ca="1"/>
        <v>nec</v>
      </c>
      <c r="R51" s="69" t="str">
        <f ca="1"/>
        <v>Other and unspecified gender (n.e.c.)</v>
      </c>
      <c r="S51" s="134">
        <v>1</v>
      </c>
      <c r="T51" t="b">
        <v>1</v>
      </c>
      <c r="U51" t="b">
        <f>AND(T51=TRUE,C51=C50,F51=F50,H51&lt;&gt;H50)</f>
        <v>0</v>
      </c>
      <c r="V51" t="b">
        <f t="shared" si="0"/>
        <v>0</v>
      </c>
      <c r="W51">
        <v>1</v>
      </c>
      <c r="X51" t="b">
        <f t="shared" si="1"/>
        <v>0</v>
      </c>
      <c r="Y51" s="153">
        <v>19</v>
      </c>
    </row>
    <row r="52" spans="1:25" x14ac:dyDescent="0.4">
      <c r="A52" s="136">
        <v>2</v>
      </c>
      <c r="B52" s="2">
        <v>37</v>
      </c>
      <c r="C52" s="140">
        <v>202193544</v>
      </c>
      <c r="D52" s="3" t="s">
        <v>64</v>
      </c>
      <c r="E52" s="3" t="s">
        <v>1183</v>
      </c>
      <c r="F52" s="3" t="s">
        <v>1234</v>
      </c>
      <c r="G52" s="197"/>
      <c r="H52" s="115" t="s">
        <v>1054</v>
      </c>
      <c r="I52" s="77" t="str">
        <f ca="1"/>
        <v>1.1</v>
      </c>
      <c r="J52" s="68" t="str">
        <f ca="1"/>
        <v>General hospitals</v>
      </c>
      <c r="K52" s="74" t="str">
        <f ca="1"/>
        <v>1.1.1</v>
      </c>
      <c r="L52" s="69" t="str">
        <f ca="1"/>
        <v>General inpatient curative care</v>
      </c>
      <c r="M52" s="86" t="str">
        <f ca="1"/>
        <v>13</v>
      </c>
      <c r="N52" s="87" t="str">
        <f ca="1"/>
        <v>General population</v>
      </c>
      <c r="O52" s="81" t="str">
        <f ca="1"/>
        <v>nec</v>
      </c>
      <c r="P52" s="87" t="str">
        <f ca="1"/>
        <v>Other and unspecified age (n.e.c.)</v>
      </c>
      <c r="Q52" s="69" t="str">
        <f ca="1"/>
        <v>nec</v>
      </c>
      <c r="R52" s="69" t="str">
        <f ca="1"/>
        <v>Other and unspecified gender (n.e.c.)</v>
      </c>
      <c r="S52" s="134">
        <v>1</v>
      </c>
      <c r="T52" t="b">
        <v>1</v>
      </c>
      <c r="U52" t="b">
        <f>AND(T52=TRUE,C52=C51,F52=F51,H52&lt;&gt;H51)</f>
        <v>0</v>
      </c>
      <c r="V52" t="b">
        <f t="shared" si="0"/>
        <v>0</v>
      </c>
      <c r="W52">
        <v>1</v>
      </c>
      <c r="X52" t="b">
        <f t="shared" si="1"/>
        <v>0</v>
      </c>
      <c r="Y52" s="153">
        <v>11</v>
      </c>
    </row>
    <row r="53" spans="1:25" x14ac:dyDescent="0.4">
      <c r="A53" s="136">
        <v>3</v>
      </c>
      <c r="B53" s="2"/>
      <c r="C53" s="140">
        <v>202203123</v>
      </c>
      <c r="D53" s="3" t="s">
        <v>66</v>
      </c>
      <c r="E53" s="3" t="s">
        <v>1183</v>
      </c>
      <c r="F53" s="3" t="s">
        <v>1235</v>
      </c>
      <c r="G53" s="197"/>
      <c r="H53" s="115" t="s">
        <v>1115</v>
      </c>
      <c r="I53" s="77" t="str">
        <f ca="1"/>
        <v>8.2</v>
      </c>
      <c r="J53" s="68" t="str">
        <f ca="1"/>
        <v>All Other industries as secondary providers of health care</v>
      </c>
      <c r="K53" s="74" t="str">
        <f ca="1"/>
        <v>5.nec</v>
      </c>
      <c r="L53" s="69" t="str">
        <f ca="1"/>
        <v>Unspecified medical goods (n.e.c.)</v>
      </c>
      <c r="M53" s="86" t="str">
        <f ca="1"/>
        <v>13</v>
      </c>
      <c r="N53" s="87" t="str">
        <f ca="1"/>
        <v>General population</v>
      </c>
      <c r="O53" s="81" t="str">
        <f ca="1"/>
        <v>nec</v>
      </c>
      <c r="P53" s="87" t="str">
        <f ca="1"/>
        <v>Other and unspecified age (n.e.c.)</v>
      </c>
      <c r="Q53" s="69" t="str">
        <f ca="1"/>
        <v>nec</v>
      </c>
      <c r="R53" s="69" t="str">
        <f ca="1"/>
        <v>Other and unspecified gender (n.e.c.)</v>
      </c>
      <c r="S53" s="134">
        <v>5</v>
      </c>
      <c r="T53" t="b">
        <v>1</v>
      </c>
      <c r="U53" t="b">
        <f>AND(T53=TRUE,C53=C52,F53=F52,H53&lt;&gt;H52)</f>
        <v>0</v>
      </c>
      <c r="V53" t="b">
        <f t="shared" si="0"/>
        <v>0</v>
      </c>
      <c r="W53">
        <v>1</v>
      </c>
      <c r="X53" t="b">
        <f t="shared" si="1"/>
        <v>0</v>
      </c>
      <c r="Y53" s="153">
        <v>11</v>
      </c>
    </row>
    <row r="54" spans="1:25" x14ac:dyDescent="0.4">
      <c r="A54" s="136">
        <v>2</v>
      </c>
      <c r="B54" s="137">
        <v>38</v>
      </c>
      <c r="C54" s="141">
        <v>202207450</v>
      </c>
      <c r="D54" s="137" t="s">
        <v>68</v>
      </c>
      <c r="E54" s="137" t="s">
        <v>1183</v>
      </c>
      <c r="F54" s="137" t="s">
        <v>1236</v>
      </c>
      <c r="G54" s="198"/>
      <c r="H54" s="49" t="s">
        <v>1109</v>
      </c>
      <c r="I54" s="77" t="str">
        <f ca="1"/>
        <v>3.4.9.nec</v>
      </c>
      <c r="J54" s="68" t="str">
        <f ca="1"/>
        <v>Other All Other ambulatory centres</v>
      </c>
      <c r="K54" s="74" t="str">
        <f ca="1"/>
        <v>1.3.3.nec</v>
      </c>
      <c r="L54" s="69" t="str">
        <f ca="1"/>
        <v>Other Specialised outpatient curative care</v>
      </c>
      <c r="M54" s="86" t="str">
        <f ca="1"/>
        <v>13</v>
      </c>
      <c r="N54" s="87" t="str">
        <f ca="1"/>
        <v>General population</v>
      </c>
      <c r="O54" s="81" t="str">
        <f ca="1"/>
        <v>nec</v>
      </c>
      <c r="P54" s="87" t="str">
        <f ca="1"/>
        <v>Other and unspecified age (n.e.c.)</v>
      </c>
      <c r="Q54" s="69" t="str">
        <f ca="1"/>
        <v>nec</v>
      </c>
      <c r="R54" s="69" t="str">
        <f ca="1"/>
        <v>Other and unspecified gender (n.e.c.)</v>
      </c>
      <c r="S54" s="134">
        <v>1</v>
      </c>
      <c r="T54" t="b">
        <v>1</v>
      </c>
      <c r="U54" t="b">
        <f>AND(T54=TRUE,C54=C53,F54=F53,H54&lt;&gt;H53)</f>
        <v>0</v>
      </c>
      <c r="V54" t="b">
        <f t="shared" si="0"/>
        <v>0</v>
      </c>
      <c r="W54">
        <v>1</v>
      </c>
      <c r="X54" t="b">
        <f t="shared" si="1"/>
        <v>0</v>
      </c>
      <c r="Y54" s="154">
        <v>11</v>
      </c>
    </row>
    <row r="55" spans="1:25" x14ac:dyDescent="0.4">
      <c r="A55" s="136">
        <v>3</v>
      </c>
      <c r="B55" s="2"/>
      <c r="C55" s="140">
        <v>202230157</v>
      </c>
      <c r="D55" s="3" t="s">
        <v>70</v>
      </c>
      <c r="E55" s="3" t="s">
        <v>1179</v>
      </c>
      <c r="F55" s="3" t="s">
        <v>1237</v>
      </c>
      <c r="G55" s="197"/>
      <c r="H55" s="115" t="s">
        <v>1035</v>
      </c>
      <c r="I55" s="77" t="str">
        <f ca="1"/>
        <v>5.1</v>
      </c>
      <c r="J55" s="68" t="str">
        <f ca="1"/>
        <v>Pharmacies</v>
      </c>
      <c r="K55" s="74" t="str">
        <f ca="1"/>
        <v>5.1.2</v>
      </c>
      <c r="L55" s="69" t="str">
        <f ca="1"/>
        <v>Over-the-counter medicines</v>
      </c>
      <c r="M55" s="86" t="str">
        <f ca="1"/>
        <v>13</v>
      </c>
      <c r="N55" s="87" t="str">
        <f ca="1"/>
        <v>General population</v>
      </c>
      <c r="O55" s="81" t="str">
        <f ca="1"/>
        <v>nec</v>
      </c>
      <c r="P55" s="87" t="str">
        <f ca="1"/>
        <v>Other and unspecified age (n.e.c.)</v>
      </c>
      <c r="Q55" s="69" t="str">
        <f ca="1"/>
        <v>nec</v>
      </c>
      <c r="R55" s="69" t="str">
        <f ca="1"/>
        <v>Other and unspecified gender (n.e.c.)</v>
      </c>
      <c r="S55" s="134">
        <v>1</v>
      </c>
      <c r="T55" t="b">
        <v>1</v>
      </c>
      <c r="U55" t="b">
        <f>AND(T55=TRUE,C55=C54,F55=F54,H55&lt;&gt;H54)</f>
        <v>0</v>
      </c>
      <c r="V55" t="b">
        <f t="shared" si="0"/>
        <v>0</v>
      </c>
      <c r="W55">
        <v>1</v>
      </c>
      <c r="X55" t="b">
        <f t="shared" si="1"/>
        <v>0</v>
      </c>
      <c r="Y55" s="153">
        <v>10</v>
      </c>
    </row>
    <row r="56" spans="1:25" x14ac:dyDescent="0.4">
      <c r="A56" s="136">
        <v>1</v>
      </c>
      <c r="B56" s="137">
        <v>19</v>
      </c>
      <c r="C56" s="141">
        <v>202249110</v>
      </c>
      <c r="D56" s="137" t="s">
        <v>72</v>
      </c>
      <c r="E56" s="137" t="s">
        <v>1183</v>
      </c>
      <c r="F56" s="137" t="s">
        <v>1238</v>
      </c>
      <c r="G56" s="198"/>
      <c r="H56" s="49" t="s">
        <v>1118</v>
      </c>
      <c r="I56" s="77" t="str">
        <f ca="1"/>
        <v>1.3.1</v>
      </c>
      <c r="J56" s="68" t="str">
        <f ca="1"/>
        <v>Maternal House</v>
      </c>
      <c r="K56" s="74" t="str">
        <f ca="1"/>
        <v>1.1.2</v>
      </c>
      <c r="L56" s="69" t="str">
        <f ca="1"/>
        <v>Specialised inpatient curative care</v>
      </c>
      <c r="M56" s="86" t="str">
        <f ca="1"/>
        <v>13</v>
      </c>
      <c r="N56" s="87" t="str">
        <f ca="1"/>
        <v>General population</v>
      </c>
      <c r="O56" s="81" t="str">
        <f ca="1"/>
        <v>nec</v>
      </c>
      <c r="P56" s="87" t="str">
        <f ca="1"/>
        <v>Other and unspecified age (n.e.c.)</v>
      </c>
      <c r="Q56" s="69" t="str">
        <f ca="1"/>
        <v>nec</v>
      </c>
      <c r="R56" s="69" t="str">
        <f ca="1"/>
        <v>Other and unspecified gender (n.e.c.)</v>
      </c>
      <c r="S56" s="134">
        <v>1</v>
      </c>
      <c r="T56" t="b">
        <v>1</v>
      </c>
      <c r="U56" t="b">
        <f>AND(T56=TRUE,C56=C55,F56=F55,H56&lt;&gt;H55)</f>
        <v>0</v>
      </c>
      <c r="V56" t="b">
        <f t="shared" si="0"/>
        <v>0</v>
      </c>
      <c r="W56">
        <v>1</v>
      </c>
      <c r="X56" t="b">
        <f t="shared" si="1"/>
        <v>0</v>
      </c>
      <c r="Y56" s="154">
        <v>11</v>
      </c>
    </row>
    <row r="57" spans="1:25" x14ac:dyDescent="0.4">
      <c r="A57" s="136">
        <v>1</v>
      </c>
      <c r="B57" s="5">
        <v>20</v>
      </c>
      <c r="C57" s="138">
        <v>202249968</v>
      </c>
      <c r="D57" s="6" t="s">
        <v>74</v>
      </c>
      <c r="E57" s="6" t="s">
        <v>1166</v>
      </c>
      <c r="F57" s="6" t="s">
        <v>1239</v>
      </c>
      <c r="G57" s="199"/>
      <c r="H57" s="115" t="s">
        <v>1050</v>
      </c>
      <c r="I57" s="77" t="str">
        <f ca="1"/>
        <v>1.3.nec</v>
      </c>
      <c r="J57" s="68" t="str">
        <f ca="1"/>
        <v>Other Specialised hospitals (Other than mental health hospitals)</v>
      </c>
      <c r="K57" s="74" t="str">
        <f ca="1"/>
        <v>1.1.2</v>
      </c>
      <c r="L57" s="69" t="str">
        <f ca="1"/>
        <v>Specialised inpatient curative care</v>
      </c>
      <c r="M57" s="86" t="str">
        <f ca="1"/>
        <v>13</v>
      </c>
      <c r="N57" s="87" t="str">
        <f ca="1"/>
        <v>General population</v>
      </c>
      <c r="O57" s="81" t="str">
        <f ca="1"/>
        <v>nec</v>
      </c>
      <c r="P57" s="87" t="str">
        <f ca="1"/>
        <v>Other and unspecified age (n.e.c.)</v>
      </c>
      <c r="Q57" s="69" t="str">
        <f ca="1"/>
        <v>nec</v>
      </c>
      <c r="R57" s="69" t="str">
        <f ca="1"/>
        <v>Other and unspecified gender (n.e.c.)</v>
      </c>
      <c r="S57" s="134">
        <v>1</v>
      </c>
      <c r="T57" t="b">
        <v>1</v>
      </c>
      <c r="U57" t="b">
        <f>AND(T57=TRUE,C57=C56,F57=F56,H57&lt;&gt;H56)</f>
        <v>0</v>
      </c>
      <c r="V57" t="b">
        <f t="shared" si="0"/>
        <v>0</v>
      </c>
      <c r="W57">
        <v>1</v>
      </c>
      <c r="X57" t="b">
        <f t="shared" si="1"/>
        <v>0</v>
      </c>
      <c r="Y57" s="155">
        <v>16</v>
      </c>
    </row>
    <row r="58" spans="1:25" x14ac:dyDescent="0.4">
      <c r="A58" s="136">
        <v>2</v>
      </c>
      <c r="B58" s="5">
        <v>39</v>
      </c>
      <c r="C58" s="138">
        <v>202289184</v>
      </c>
      <c r="D58" s="6" t="s">
        <v>1240</v>
      </c>
      <c r="E58" s="6" t="s">
        <v>1228</v>
      </c>
      <c r="F58" s="6" t="s">
        <v>1241</v>
      </c>
      <c r="G58" s="199"/>
      <c r="H58" s="115" t="s">
        <v>1041</v>
      </c>
      <c r="I58" s="77" t="str">
        <f ca="1"/>
        <v>3.4.1</v>
      </c>
      <c r="J58" s="68" t="str">
        <f ca="1"/>
        <v>Family planning centres</v>
      </c>
      <c r="K58" s="74" t="str">
        <f ca="1"/>
        <v>1.3.3.nec</v>
      </c>
      <c r="L58" s="69" t="str">
        <f ca="1"/>
        <v>Other Specialised outpatient curative care</v>
      </c>
      <c r="M58" s="86" t="str">
        <f ca="1"/>
        <v>13</v>
      </c>
      <c r="N58" s="87" t="str">
        <f ca="1"/>
        <v>General population</v>
      </c>
      <c r="O58" s="81" t="str">
        <f ca="1"/>
        <v>nec</v>
      </c>
      <c r="P58" s="87" t="str">
        <f ca="1"/>
        <v>Other and unspecified age (n.e.c.)</v>
      </c>
      <c r="Q58" s="69" t="str">
        <f ca="1"/>
        <v>nec</v>
      </c>
      <c r="R58" s="69" t="str">
        <f ca="1"/>
        <v>Other and unspecified gender (n.e.c.)</v>
      </c>
      <c r="S58" s="134">
        <v>1</v>
      </c>
      <c r="T58" t="b">
        <v>1</v>
      </c>
      <c r="U58" t="b">
        <f>AND(T58=TRUE,C58=C57,F58=F57,H58&lt;&gt;H57)</f>
        <v>0</v>
      </c>
      <c r="V58" t="b">
        <f t="shared" si="0"/>
        <v>0</v>
      </c>
      <c r="W58">
        <v>1</v>
      </c>
      <c r="X58" t="b">
        <f t="shared" si="1"/>
        <v>0</v>
      </c>
      <c r="Y58" s="155">
        <v>19</v>
      </c>
    </row>
    <row r="59" spans="1:25" x14ac:dyDescent="0.4">
      <c r="A59" s="136">
        <v>2</v>
      </c>
      <c r="B59" s="2">
        <v>40</v>
      </c>
      <c r="C59" s="140">
        <v>202353755</v>
      </c>
      <c r="D59" s="3" t="s">
        <v>1242</v>
      </c>
      <c r="E59" s="3" t="s">
        <v>1183</v>
      </c>
      <c r="F59" s="3" t="s">
        <v>1243</v>
      </c>
      <c r="G59" s="197"/>
      <c r="H59" s="115" t="s">
        <v>1054</v>
      </c>
      <c r="I59" s="77" t="str">
        <f ca="1"/>
        <v>1.1</v>
      </c>
      <c r="J59" s="68" t="str">
        <f ca="1"/>
        <v>General hospitals</v>
      </c>
      <c r="K59" s="74" t="str">
        <f ca="1"/>
        <v>1.1.1</v>
      </c>
      <c r="L59" s="69" t="str">
        <f ca="1"/>
        <v>General inpatient curative care</v>
      </c>
      <c r="M59" s="86" t="str">
        <f ca="1"/>
        <v>13</v>
      </c>
      <c r="N59" s="87" t="str">
        <f ca="1"/>
        <v>General population</v>
      </c>
      <c r="O59" s="81" t="str">
        <f ca="1"/>
        <v>nec</v>
      </c>
      <c r="P59" s="87" t="str">
        <f ca="1"/>
        <v>Other and unspecified age (n.e.c.)</v>
      </c>
      <c r="Q59" s="69" t="str">
        <f ca="1"/>
        <v>nec</v>
      </c>
      <c r="R59" s="69" t="str">
        <f ca="1"/>
        <v>Other and unspecified gender (n.e.c.)</v>
      </c>
      <c r="S59" s="134">
        <v>1</v>
      </c>
      <c r="T59" t="b">
        <v>1</v>
      </c>
      <c r="U59" t="b">
        <f>AND(T59=TRUE,C59=C58,F59=F58,H59&lt;&gt;H58)</f>
        <v>0</v>
      </c>
      <c r="V59" t="b">
        <f t="shared" si="0"/>
        <v>0</v>
      </c>
      <c r="W59">
        <v>1</v>
      </c>
      <c r="X59" t="b">
        <f t="shared" si="1"/>
        <v>0</v>
      </c>
      <c r="Y59" s="153">
        <v>11</v>
      </c>
    </row>
    <row r="60" spans="1:25" x14ac:dyDescent="0.4">
      <c r="A60" s="136">
        <v>2</v>
      </c>
      <c r="B60" s="2">
        <v>41</v>
      </c>
      <c r="C60" s="140">
        <v>202373779</v>
      </c>
      <c r="D60" s="3" t="s">
        <v>1244</v>
      </c>
      <c r="E60" s="3" t="s">
        <v>1228</v>
      </c>
      <c r="F60" s="3" t="s">
        <v>1245</v>
      </c>
      <c r="G60" s="197"/>
      <c r="H60" s="115" t="s">
        <v>1041</v>
      </c>
      <c r="I60" s="77" t="str">
        <f ca="1"/>
        <v>3.4.1</v>
      </c>
      <c r="J60" s="68" t="str">
        <f ca="1"/>
        <v>Family planning centres</v>
      </c>
      <c r="K60" s="74" t="str">
        <f ca="1"/>
        <v>1.3.3.nec</v>
      </c>
      <c r="L60" s="69" t="str">
        <f ca="1"/>
        <v>Other Specialised outpatient curative care</v>
      </c>
      <c r="M60" s="86" t="str">
        <f ca="1"/>
        <v>13</v>
      </c>
      <c r="N60" s="87" t="str">
        <f ca="1"/>
        <v>General population</v>
      </c>
      <c r="O60" s="81" t="str">
        <f ca="1"/>
        <v>nec</v>
      </c>
      <c r="P60" s="87" t="str">
        <f ca="1"/>
        <v>Other and unspecified age (n.e.c.)</v>
      </c>
      <c r="Q60" s="69" t="str">
        <f ca="1"/>
        <v>nec</v>
      </c>
      <c r="R60" s="69" t="str">
        <f ca="1"/>
        <v>Other and unspecified gender (n.e.c.)</v>
      </c>
      <c r="S60" s="134">
        <v>1</v>
      </c>
      <c r="T60" t="b">
        <v>1</v>
      </c>
      <c r="U60" t="b">
        <f>AND(T60=TRUE,C60=C59,F60=F59,H60&lt;&gt;H59)</f>
        <v>0</v>
      </c>
      <c r="V60" t="b">
        <f t="shared" si="0"/>
        <v>0</v>
      </c>
      <c r="W60">
        <v>1</v>
      </c>
      <c r="X60" t="b">
        <f t="shared" si="1"/>
        <v>0</v>
      </c>
      <c r="Y60" s="153">
        <v>19</v>
      </c>
    </row>
    <row r="61" spans="1:25" x14ac:dyDescent="0.4">
      <c r="A61" s="136">
        <v>2</v>
      </c>
      <c r="B61" s="2">
        <v>42</v>
      </c>
      <c r="C61" s="140">
        <v>202377178</v>
      </c>
      <c r="D61" s="3" t="s">
        <v>76</v>
      </c>
      <c r="E61" s="3" t="s">
        <v>1246</v>
      </c>
      <c r="F61" s="3" t="s">
        <v>1247</v>
      </c>
      <c r="G61" s="197"/>
      <c r="H61" s="115" t="s">
        <v>1054</v>
      </c>
      <c r="I61" s="77" t="str">
        <f ca="1"/>
        <v>1.1</v>
      </c>
      <c r="J61" s="68" t="str">
        <f ca="1"/>
        <v>General hospitals</v>
      </c>
      <c r="K61" s="74" t="str">
        <f ca="1"/>
        <v>1.1.1</v>
      </c>
      <c r="L61" s="69" t="str">
        <f ca="1"/>
        <v>General inpatient curative care</v>
      </c>
      <c r="M61" s="86" t="str">
        <f ca="1"/>
        <v>13</v>
      </c>
      <c r="N61" s="87" t="str">
        <f ca="1"/>
        <v>General population</v>
      </c>
      <c r="O61" s="81" t="str">
        <f ca="1"/>
        <v>nec</v>
      </c>
      <c r="P61" s="87" t="str">
        <f ca="1"/>
        <v>Other and unspecified age (n.e.c.)</v>
      </c>
      <c r="Q61" s="69" t="str">
        <f ca="1"/>
        <v>nec</v>
      </c>
      <c r="R61" s="69" t="str">
        <f ca="1"/>
        <v>Other and unspecified gender (n.e.c.)</v>
      </c>
      <c r="S61" s="134">
        <v>1</v>
      </c>
      <c r="T61" t="b">
        <v>1</v>
      </c>
      <c r="U61" t="b">
        <f>AND(T61=TRUE,C61=C60,F61=F60,H61&lt;&gt;H60)</f>
        <v>0</v>
      </c>
      <c r="V61" t="b">
        <f t="shared" si="0"/>
        <v>0</v>
      </c>
      <c r="W61">
        <v>1</v>
      </c>
      <c r="X61" t="b">
        <f t="shared" si="1"/>
        <v>0</v>
      </c>
      <c r="Y61" s="153">
        <v>17</v>
      </c>
    </row>
    <row r="62" spans="1:25" x14ac:dyDescent="0.4">
      <c r="A62" s="136">
        <v>2</v>
      </c>
      <c r="B62" s="2">
        <v>43</v>
      </c>
      <c r="C62" s="140">
        <v>202388754</v>
      </c>
      <c r="D62" s="3" t="s">
        <v>1248</v>
      </c>
      <c r="E62" s="3" t="s">
        <v>1163</v>
      </c>
      <c r="F62" s="3" t="s">
        <v>1249</v>
      </c>
      <c r="G62" s="197"/>
      <c r="H62" s="115" t="s">
        <v>1109</v>
      </c>
      <c r="I62" s="77" t="str">
        <f ca="1"/>
        <v>3.4.9.nec</v>
      </c>
      <c r="J62" s="68" t="str">
        <f ca="1"/>
        <v>Other All Other ambulatory centres</v>
      </c>
      <c r="K62" s="74" t="str">
        <f ca="1"/>
        <v>1.3.3.nec</v>
      </c>
      <c r="L62" s="69" t="str">
        <f ca="1"/>
        <v>Other Specialised outpatient curative care</v>
      </c>
      <c r="M62" s="86" t="str">
        <f ca="1"/>
        <v>13</v>
      </c>
      <c r="N62" s="87" t="str">
        <f ca="1"/>
        <v>General population</v>
      </c>
      <c r="O62" s="81" t="str">
        <f ca="1"/>
        <v>nec</v>
      </c>
      <c r="P62" s="87" t="str">
        <f ca="1"/>
        <v>Other and unspecified age (n.e.c.)</v>
      </c>
      <c r="Q62" s="69" t="str">
        <f ca="1"/>
        <v>nec</v>
      </c>
      <c r="R62" s="69" t="str">
        <f ca="1"/>
        <v>Other and unspecified gender (n.e.c.)</v>
      </c>
      <c r="S62" s="134">
        <v>1</v>
      </c>
      <c r="T62" t="b">
        <v>1</v>
      </c>
      <c r="U62" t="b">
        <f>AND(T62=TRUE,C62=C61,F62=F61,H62&lt;&gt;H61)</f>
        <v>0</v>
      </c>
      <c r="V62" t="b">
        <f t="shared" si="0"/>
        <v>0</v>
      </c>
      <c r="W62">
        <v>1</v>
      </c>
      <c r="X62" t="b">
        <f t="shared" si="1"/>
        <v>0</v>
      </c>
      <c r="Y62" s="153">
        <v>13</v>
      </c>
    </row>
    <row r="63" spans="1:25" x14ac:dyDescent="0.4">
      <c r="A63" s="136">
        <v>3</v>
      </c>
      <c r="B63" s="2"/>
      <c r="C63" s="140">
        <v>202441866</v>
      </c>
      <c r="D63" s="3" t="s">
        <v>78</v>
      </c>
      <c r="E63" s="3" t="s">
        <v>1183</v>
      </c>
      <c r="F63" s="3" t="s">
        <v>1250</v>
      </c>
      <c r="G63" s="197"/>
      <c r="H63" s="115" t="s">
        <v>1101</v>
      </c>
      <c r="I63" s="77" t="str">
        <f ca="1"/>
        <v>3.4.9.1</v>
      </c>
      <c r="J63" s="68" t="str">
        <f ca="1"/>
        <v>General ambulatories</v>
      </c>
      <c r="K63" s="74" t="str">
        <f ca="1"/>
        <v>1.3.1</v>
      </c>
      <c r="L63" s="69" t="str">
        <f ca="1"/>
        <v>General outpatient curative care</v>
      </c>
      <c r="M63" s="86" t="str">
        <f ca="1"/>
        <v>13</v>
      </c>
      <c r="N63" s="87" t="str">
        <f ca="1"/>
        <v>General population</v>
      </c>
      <c r="O63" s="81" t="str">
        <f ca="1"/>
        <v>nec</v>
      </c>
      <c r="P63" s="87" t="str">
        <f ca="1"/>
        <v>Other and unspecified age (n.e.c.)</v>
      </c>
      <c r="Q63" s="69" t="str">
        <f ca="1"/>
        <v>nec</v>
      </c>
      <c r="R63" s="69" t="str">
        <f ca="1"/>
        <v>Other and unspecified gender (n.e.c.)</v>
      </c>
      <c r="S63" s="134">
        <v>1</v>
      </c>
      <c r="T63" t="b">
        <v>1</v>
      </c>
      <c r="U63" t="b">
        <f>AND(T63=TRUE,C63=C62,F63=F62,H63&lt;&gt;H62)</f>
        <v>0</v>
      </c>
      <c r="V63" t="b">
        <f t="shared" si="0"/>
        <v>0</v>
      </c>
      <c r="W63">
        <v>1</v>
      </c>
      <c r="X63" t="b">
        <f t="shared" si="1"/>
        <v>0</v>
      </c>
      <c r="Y63" s="153">
        <v>11</v>
      </c>
    </row>
    <row r="64" spans="1:25" x14ac:dyDescent="0.4">
      <c r="A64" s="136">
        <v>1</v>
      </c>
      <c r="B64" s="137">
        <v>22</v>
      </c>
      <c r="C64" s="141">
        <v>202442730</v>
      </c>
      <c r="D64" s="137" t="s">
        <v>1251</v>
      </c>
      <c r="E64" s="137" t="s">
        <v>1183</v>
      </c>
      <c r="F64" s="137" t="s">
        <v>1252</v>
      </c>
      <c r="G64" s="198"/>
      <c r="H64" s="49" t="s">
        <v>1109</v>
      </c>
      <c r="I64" s="77" t="str">
        <f ca="1"/>
        <v>3.4.9.nec</v>
      </c>
      <c r="J64" s="68" t="str">
        <f ca="1"/>
        <v>Other All Other ambulatory centres</v>
      </c>
      <c r="K64" s="74" t="str">
        <f ca="1"/>
        <v>1.3.3.nec</v>
      </c>
      <c r="L64" s="69" t="str">
        <f ca="1"/>
        <v>Other Specialised outpatient curative care</v>
      </c>
      <c r="M64" s="86" t="str">
        <f ca="1"/>
        <v>13</v>
      </c>
      <c r="N64" s="87" t="str">
        <f ca="1"/>
        <v>General population</v>
      </c>
      <c r="O64" s="81" t="str">
        <f ca="1"/>
        <v>nec</v>
      </c>
      <c r="P64" s="87" t="str">
        <f ca="1"/>
        <v>Other and unspecified age (n.e.c.)</v>
      </c>
      <c r="Q64" s="69" t="str">
        <f ca="1"/>
        <v>nec</v>
      </c>
      <c r="R64" s="69" t="str">
        <f ca="1"/>
        <v>Other and unspecified gender (n.e.c.)</v>
      </c>
      <c r="S64" s="134">
        <v>3</v>
      </c>
      <c r="T64" t="b">
        <v>1</v>
      </c>
      <c r="U64" t="b">
        <f>AND(T64=TRUE,C64=C63,F64=F63,H64&lt;&gt;H63)</f>
        <v>0</v>
      </c>
      <c r="V64" t="b">
        <f t="shared" si="0"/>
        <v>0</v>
      </c>
      <c r="W64">
        <v>1</v>
      </c>
      <c r="X64" t="b">
        <f t="shared" si="1"/>
        <v>0</v>
      </c>
      <c r="Y64" s="154">
        <v>11</v>
      </c>
    </row>
    <row r="65" spans="1:25" x14ac:dyDescent="0.4">
      <c r="A65" s="136">
        <v>3</v>
      </c>
      <c r="B65" s="5"/>
      <c r="C65" s="138">
        <v>202442730</v>
      </c>
      <c r="D65" s="6" t="s">
        <v>80</v>
      </c>
      <c r="E65" s="6" t="s">
        <v>1183</v>
      </c>
      <c r="F65" s="6" t="s">
        <v>1252</v>
      </c>
      <c r="G65" s="199"/>
      <c r="H65" s="115" t="s">
        <v>1109</v>
      </c>
      <c r="I65" s="77" t="str">
        <f ca="1"/>
        <v>3.4.9.nec</v>
      </c>
      <c r="J65" s="68" t="str">
        <f ca="1"/>
        <v>Other All Other ambulatory centres</v>
      </c>
      <c r="K65" s="74" t="str">
        <f ca="1"/>
        <v>1.3.3.nec</v>
      </c>
      <c r="L65" s="69" t="str">
        <f ca="1"/>
        <v>Other Specialised outpatient curative care</v>
      </c>
      <c r="M65" s="86" t="str">
        <f ca="1"/>
        <v>13</v>
      </c>
      <c r="N65" s="87" t="str">
        <f ca="1"/>
        <v>General population</v>
      </c>
      <c r="O65" s="81" t="str">
        <f ca="1"/>
        <v>nec</v>
      </c>
      <c r="P65" s="87" t="str">
        <f ca="1"/>
        <v>Other and unspecified age (n.e.c.)</v>
      </c>
      <c r="Q65" s="69" t="str">
        <f ca="1"/>
        <v>nec</v>
      </c>
      <c r="R65" s="69" t="str">
        <f ca="1"/>
        <v>Other and unspecified gender (n.e.c.)</v>
      </c>
      <c r="S65" s="134">
        <v>3</v>
      </c>
      <c r="T65" t="b">
        <v>1</v>
      </c>
      <c r="U65" t="b">
        <f>AND(T65=TRUE,C65=C64,F65=F64,H65&lt;&gt;H64)</f>
        <v>0</v>
      </c>
      <c r="V65" t="b">
        <f t="shared" si="0"/>
        <v>0</v>
      </c>
      <c r="W65">
        <v>1</v>
      </c>
      <c r="X65" t="b">
        <f t="shared" si="1"/>
        <v>0</v>
      </c>
      <c r="Y65" s="155">
        <v>11</v>
      </c>
    </row>
    <row r="66" spans="1:25" x14ac:dyDescent="0.4">
      <c r="A66" s="136">
        <v>3</v>
      </c>
      <c r="B66" s="137"/>
      <c r="C66" s="141">
        <v>202442730</v>
      </c>
      <c r="D66" s="137" t="s">
        <v>81</v>
      </c>
      <c r="E66" s="137" t="s">
        <v>1253</v>
      </c>
      <c r="F66" s="137" t="s">
        <v>1254</v>
      </c>
      <c r="G66" s="198"/>
      <c r="H66" s="49" t="s">
        <v>1109</v>
      </c>
      <c r="I66" s="77" t="str">
        <f ca="1"/>
        <v>3.4.9.nec</v>
      </c>
      <c r="J66" s="68" t="str">
        <f ca="1"/>
        <v>Other All Other ambulatory centres</v>
      </c>
      <c r="K66" s="74" t="str">
        <f ca="1"/>
        <v>1.3.3.nec</v>
      </c>
      <c r="L66" s="69" t="str">
        <f ca="1"/>
        <v>Other Specialised outpatient curative care</v>
      </c>
      <c r="M66" s="86" t="str">
        <f ca="1"/>
        <v>13</v>
      </c>
      <c r="N66" s="87" t="str">
        <f ca="1"/>
        <v>General population</v>
      </c>
      <c r="O66" s="81" t="str">
        <f ca="1"/>
        <v>nec</v>
      </c>
      <c r="P66" s="87" t="str">
        <f ca="1"/>
        <v>Other and unspecified age (n.e.c.)</v>
      </c>
      <c r="Q66" s="69" t="str">
        <f ca="1"/>
        <v>nec</v>
      </c>
      <c r="R66" s="69" t="str">
        <f ca="1"/>
        <v>Other and unspecified gender (n.e.c.)</v>
      </c>
      <c r="S66" s="134">
        <v>3</v>
      </c>
      <c r="T66" t="b">
        <v>1</v>
      </c>
      <c r="U66" t="b">
        <f>AND(T66=TRUE,C66=C65,F66=F65,H66&lt;&gt;H65)</f>
        <v>0</v>
      </c>
      <c r="V66" t="b">
        <f t="shared" si="0"/>
        <v>0</v>
      </c>
      <c r="W66">
        <v>1</v>
      </c>
      <c r="X66" t="b">
        <f t="shared" si="1"/>
        <v>0</v>
      </c>
      <c r="Y66" s="154">
        <v>18</v>
      </c>
    </row>
    <row r="67" spans="1:25" x14ac:dyDescent="0.4">
      <c r="A67" s="136">
        <v>2</v>
      </c>
      <c r="B67" s="137">
        <v>44</v>
      </c>
      <c r="C67" s="141">
        <v>202442981</v>
      </c>
      <c r="D67" s="137" t="s">
        <v>83</v>
      </c>
      <c r="E67" s="137" t="s">
        <v>1183</v>
      </c>
      <c r="F67" s="137" t="s">
        <v>1255</v>
      </c>
      <c r="G67" s="198"/>
      <c r="H67" s="49" t="s">
        <v>1050</v>
      </c>
      <c r="I67" s="77" t="str">
        <f ca="1"/>
        <v>1.3.nec</v>
      </c>
      <c r="J67" s="68" t="str">
        <f ca="1"/>
        <v>Other Specialised hospitals (Other than mental health hospitals)</v>
      </c>
      <c r="K67" s="74" t="str">
        <f ca="1"/>
        <v>1.1.2</v>
      </c>
      <c r="L67" s="69" t="str">
        <f ca="1"/>
        <v>Specialised inpatient curative care</v>
      </c>
      <c r="M67" s="86" t="str">
        <f ca="1"/>
        <v>13</v>
      </c>
      <c r="N67" s="87" t="str">
        <f ca="1"/>
        <v>General population</v>
      </c>
      <c r="O67" s="81" t="str">
        <f ca="1"/>
        <v>nec</v>
      </c>
      <c r="P67" s="87" t="str">
        <f ca="1"/>
        <v>Other and unspecified age (n.e.c.)</v>
      </c>
      <c r="Q67" s="69" t="str">
        <f ca="1"/>
        <v>nec</v>
      </c>
      <c r="R67" s="69" t="str">
        <f ca="1"/>
        <v>Other and unspecified gender (n.e.c.)</v>
      </c>
      <c r="S67" s="134">
        <v>1</v>
      </c>
      <c r="T67" t="b">
        <v>1</v>
      </c>
      <c r="U67" t="b">
        <f>AND(T67=TRUE,C67=C66,F67=F66,H67&lt;&gt;H66)</f>
        <v>0</v>
      </c>
      <c r="V67" t="b">
        <f t="shared" ref="V67:V130" si="2">OR(U67,U68)</f>
        <v>0</v>
      </c>
      <c r="W67">
        <v>1</v>
      </c>
      <c r="X67" t="b">
        <f t="shared" ref="X67:X130" si="3">AND(T67,ISBLANK(E67))</f>
        <v>0</v>
      </c>
      <c r="Y67" s="154">
        <v>11</v>
      </c>
    </row>
    <row r="68" spans="1:25" x14ac:dyDescent="0.4">
      <c r="A68" s="136">
        <v>2</v>
      </c>
      <c r="B68" s="2">
        <v>45</v>
      </c>
      <c r="C68" s="140">
        <v>202449519</v>
      </c>
      <c r="D68" s="3" t="s">
        <v>1256</v>
      </c>
      <c r="E68" s="3" t="s">
        <v>1183</v>
      </c>
      <c r="F68" s="3" t="s">
        <v>1257</v>
      </c>
      <c r="G68" s="197"/>
      <c r="H68" s="115" t="s">
        <v>1106</v>
      </c>
      <c r="I68" s="77" t="str">
        <f ca="1"/>
        <v>3.4.2</v>
      </c>
      <c r="J68" s="68" t="str">
        <f ca="1"/>
        <v>Ambulatory mental health and substance abuse centres</v>
      </c>
      <c r="K68" s="74" t="str">
        <f ca="1"/>
        <v>1.3.3.nec</v>
      </c>
      <c r="L68" s="69" t="str">
        <f ca="1"/>
        <v>Other Specialised outpatient curative care</v>
      </c>
      <c r="M68" s="86" t="str">
        <f ca="1"/>
        <v>13</v>
      </c>
      <c r="N68" s="87" t="str">
        <f ca="1"/>
        <v>General population</v>
      </c>
      <c r="O68" s="81" t="str">
        <f ca="1"/>
        <v>nec</v>
      </c>
      <c r="P68" s="87" t="str">
        <f ca="1"/>
        <v>Other and unspecified age (n.e.c.)</v>
      </c>
      <c r="Q68" s="69" t="str">
        <f ca="1"/>
        <v>nec</v>
      </c>
      <c r="R68" s="69" t="str">
        <f ca="1"/>
        <v>Other and unspecified gender (n.e.c.)</v>
      </c>
      <c r="S68" s="134">
        <v>1</v>
      </c>
      <c r="T68" t="b">
        <v>1</v>
      </c>
      <c r="U68" t="b">
        <f>AND(T68=TRUE,C68=C67,F68=F67,H68&lt;&gt;H67)</f>
        <v>0</v>
      </c>
      <c r="V68" t="b">
        <f t="shared" si="2"/>
        <v>0</v>
      </c>
      <c r="W68">
        <v>1</v>
      </c>
      <c r="X68" t="b">
        <f t="shared" si="3"/>
        <v>0</v>
      </c>
      <c r="Y68" s="153">
        <v>11</v>
      </c>
    </row>
    <row r="69" spans="1:25" x14ac:dyDescent="0.4">
      <c r="A69" s="136">
        <v>2</v>
      </c>
      <c r="B69" s="2">
        <v>46</v>
      </c>
      <c r="C69" s="140">
        <v>202450052</v>
      </c>
      <c r="D69" s="3" t="s">
        <v>85</v>
      </c>
      <c r="E69" s="3" t="s">
        <v>1259</v>
      </c>
      <c r="F69" s="3" t="s">
        <v>1260</v>
      </c>
      <c r="G69" s="197"/>
      <c r="H69" s="115" t="s">
        <v>1109</v>
      </c>
      <c r="I69" s="77" t="str">
        <f ca="1"/>
        <v>3.4.9.nec</v>
      </c>
      <c r="J69" s="68" t="str">
        <f ca="1"/>
        <v>Other All Other ambulatory centres</v>
      </c>
      <c r="K69" s="74" t="str">
        <f ca="1"/>
        <v>1.3.3.nec</v>
      </c>
      <c r="L69" s="69" t="str">
        <f ca="1"/>
        <v>Other Specialised outpatient curative care</v>
      </c>
      <c r="M69" s="86" t="str">
        <f ca="1"/>
        <v>13</v>
      </c>
      <c r="N69" s="87" t="str">
        <f ca="1"/>
        <v>General population</v>
      </c>
      <c r="O69" s="81" t="str">
        <f ca="1"/>
        <v>nec</v>
      </c>
      <c r="P69" s="87" t="str">
        <f ca="1"/>
        <v>Other and unspecified age (n.e.c.)</v>
      </c>
      <c r="Q69" s="69" t="str">
        <f ca="1"/>
        <v>nec</v>
      </c>
      <c r="R69" s="69" t="str">
        <f ca="1"/>
        <v>Other and unspecified gender (n.e.c.)</v>
      </c>
      <c r="S69" s="134">
        <v>1</v>
      </c>
      <c r="T69" t="b">
        <v>1</v>
      </c>
      <c r="U69" t="b">
        <f>AND(T69=TRUE,C69=C68,F69=F68,H69&lt;&gt;H68)</f>
        <v>0</v>
      </c>
      <c r="V69" t="b">
        <f t="shared" si="2"/>
        <v>0</v>
      </c>
      <c r="W69">
        <v>1</v>
      </c>
      <c r="X69" t="b">
        <f t="shared" si="3"/>
        <v>0</v>
      </c>
      <c r="Y69" s="153">
        <v>53</v>
      </c>
    </row>
    <row r="70" spans="1:25" x14ac:dyDescent="0.4">
      <c r="A70" s="136">
        <v>2</v>
      </c>
      <c r="B70" s="2">
        <v>47</v>
      </c>
      <c r="C70" s="140">
        <v>202453987</v>
      </c>
      <c r="D70" s="3" t="s">
        <v>87</v>
      </c>
      <c r="E70" s="3" t="s">
        <v>1183</v>
      </c>
      <c r="F70" s="3" t="s">
        <v>1261</v>
      </c>
      <c r="G70" s="197"/>
      <c r="H70" s="115" t="s">
        <v>1054</v>
      </c>
      <c r="I70" s="77" t="str">
        <f ca="1"/>
        <v>1.1</v>
      </c>
      <c r="J70" s="68" t="str">
        <f ca="1"/>
        <v>General hospitals</v>
      </c>
      <c r="K70" s="74" t="str">
        <f ca="1"/>
        <v>1.1.1</v>
      </c>
      <c r="L70" s="69" t="str">
        <f ca="1"/>
        <v>General inpatient curative care</v>
      </c>
      <c r="M70" s="86" t="str">
        <f ca="1"/>
        <v>13</v>
      </c>
      <c r="N70" s="87" t="str">
        <f ca="1"/>
        <v>General population</v>
      </c>
      <c r="O70" s="81" t="str">
        <f ca="1"/>
        <v>nec</v>
      </c>
      <c r="P70" s="87" t="str">
        <f ca="1"/>
        <v>Other and unspecified age (n.e.c.)</v>
      </c>
      <c r="Q70" s="69" t="str">
        <f ca="1"/>
        <v>nec</v>
      </c>
      <c r="R70" s="69" t="str">
        <f ca="1"/>
        <v>Other and unspecified gender (n.e.c.)</v>
      </c>
      <c r="S70" s="134">
        <v>1</v>
      </c>
      <c r="T70" t="b">
        <v>1</v>
      </c>
      <c r="U70" t="b">
        <f>AND(T70=TRUE,C70=C69,F70=F69,H70&lt;&gt;H69)</f>
        <v>0</v>
      </c>
      <c r="V70" t="b">
        <f t="shared" si="2"/>
        <v>0</v>
      </c>
      <c r="W70">
        <v>1</v>
      </c>
      <c r="X70" t="b">
        <f t="shared" si="3"/>
        <v>0</v>
      </c>
      <c r="Y70" s="153">
        <v>11</v>
      </c>
    </row>
    <row r="71" spans="1:25" x14ac:dyDescent="0.4">
      <c r="A71" s="136">
        <v>1</v>
      </c>
      <c r="B71" s="2">
        <v>26</v>
      </c>
      <c r="C71" s="140">
        <v>202462655</v>
      </c>
      <c r="D71" s="3" t="s">
        <v>89</v>
      </c>
      <c r="E71" s="3" t="s">
        <v>1183</v>
      </c>
      <c r="F71" s="3" t="s">
        <v>1262</v>
      </c>
      <c r="G71" s="197"/>
      <c r="H71" s="115" t="s">
        <v>1050</v>
      </c>
      <c r="I71" s="77" t="str">
        <f ca="1"/>
        <v>1.3.nec</v>
      </c>
      <c r="J71" s="68" t="str">
        <f ca="1"/>
        <v>Other Specialised hospitals (Other than mental health hospitals)</v>
      </c>
      <c r="K71" s="74" t="str">
        <f ca="1"/>
        <v>1.1.2</v>
      </c>
      <c r="L71" s="69" t="str">
        <f ca="1"/>
        <v>Specialised inpatient curative care</v>
      </c>
      <c r="M71" s="86" t="str">
        <f ca="1"/>
        <v>13</v>
      </c>
      <c r="N71" s="87" t="str">
        <f ca="1"/>
        <v>General population</v>
      </c>
      <c r="O71" s="81" t="str">
        <f ca="1"/>
        <v>nec</v>
      </c>
      <c r="P71" s="87" t="str">
        <f ca="1"/>
        <v>Other and unspecified age (n.e.c.)</v>
      </c>
      <c r="Q71" s="69" t="str">
        <f ca="1"/>
        <v>nec</v>
      </c>
      <c r="R71" s="69" t="str">
        <f ca="1"/>
        <v>Other and unspecified gender (n.e.c.)</v>
      </c>
      <c r="S71" s="134">
        <v>1</v>
      </c>
      <c r="T71" t="b">
        <v>1</v>
      </c>
      <c r="U71" t="b">
        <f>AND(T71=TRUE,C71=C70,F71=F70,H71&lt;&gt;H70)</f>
        <v>0</v>
      </c>
      <c r="V71" t="b">
        <f t="shared" si="2"/>
        <v>0</v>
      </c>
      <c r="W71">
        <v>1</v>
      </c>
      <c r="X71" t="b">
        <f t="shared" si="3"/>
        <v>0</v>
      </c>
      <c r="Y71" s="153">
        <v>11</v>
      </c>
    </row>
    <row r="72" spans="1:25" x14ac:dyDescent="0.4">
      <c r="A72" s="136">
        <v>2</v>
      </c>
      <c r="B72" s="5">
        <v>48</v>
      </c>
      <c r="C72" s="138">
        <v>202462708</v>
      </c>
      <c r="D72" s="6" t="s">
        <v>91</v>
      </c>
      <c r="E72" s="6" t="s">
        <v>1183</v>
      </c>
      <c r="F72" s="6" t="s">
        <v>1263</v>
      </c>
      <c r="G72" s="199"/>
      <c r="H72" s="115" t="s">
        <v>1041</v>
      </c>
      <c r="I72" s="77" t="str">
        <f ca="1"/>
        <v>3.4.1</v>
      </c>
      <c r="J72" s="68" t="str">
        <f ca="1"/>
        <v>Family planning centres</v>
      </c>
      <c r="K72" s="74" t="str">
        <f ca="1"/>
        <v>1.3.3.nec</v>
      </c>
      <c r="L72" s="69" t="str">
        <f ca="1"/>
        <v>Other Specialised outpatient curative care</v>
      </c>
      <c r="M72" s="86" t="str">
        <f ca="1"/>
        <v>13</v>
      </c>
      <c r="N72" s="87" t="str">
        <f ca="1"/>
        <v>General population</v>
      </c>
      <c r="O72" s="81" t="str">
        <f ca="1"/>
        <v>nec</v>
      </c>
      <c r="P72" s="87" t="str">
        <f ca="1"/>
        <v>Other and unspecified age (n.e.c.)</v>
      </c>
      <c r="Q72" s="69" t="str">
        <f ca="1"/>
        <v>nec</v>
      </c>
      <c r="R72" s="69" t="str">
        <f ca="1"/>
        <v>Other and unspecified gender (n.e.c.)</v>
      </c>
      <c r="S72" s="134">
        <v>1</v>
      </c>
      <c r="T72" t="b">
        <v>1</v>
      </c>
      <c r="U72" t="b">
        <f>AND(T72=TRUE,C72=C71,F72=F71,H72&lt;&gt;H71)</f>
        <v>0</v>
      </c>
      <c r="V72" t="b">
        <f t="shared" si="2"/>
        <v>0</v>
      </c>
      <c r="W72">
        <v>1</v>
      </c>
      <c r="X72" t="b">
        <f t="shared" si="3"/>
        <v>0</v>
      </c>
      <c r="Y72" s="155">
        <v>11</v>
      </c>
    </row>
    <row r="73" spans="1:25" x14ac:dyDescent="0.4">
      <c r="A73" s="136">
        <v>1</v>
      </c>
      <c r="B73" s="2">
        <v>28</v>
      </c>
      <c r="C73" s="140">
        <v>202463752</v>
      </c>
      <c r="D73" s="3" t="s">
        <v>93</v>
      </c>
      <c r="E73" s="3" t="s">
        <v>1183</v>
      </c>
      <c r="F73" s="3" t="s">
        <v>1264</v>
      </c>
      <c r="G73" s="197"/>
      <c r="H73" s="115" t="s">
        <v>1050</v>
      </c>
      <c r="I73" s="77" t="str">
        <f ca="1"/>
        <v>1.3.nec</v>
      </c>
      <c r="J73" s="68" t="str">
        <f ca="1"/>
        <v>Other Specialised hospitals (Other than mental health hospitals)</v>
      </c>
      <c r="K73" s="74" t="str">
        <f ca="1"/>
        <v>1.1.2</v>
      </c>
      <c r="L73" s="69" t="str">
        <f ca="1"/>
        <v>Specialised inpatient curative care</v>
      </c>
      <c r="M73" s="86" t="str">
        <f ca="1"/>
        <v>13</v>
      </c>
      <c r="N73" s="87" t="str">
        <f ca="1"/>
        <v>General population</v>
      </c>
      <c r="O73" s="81" t="str">
        <f ca="1"/>
        <v>nec</v>
      </c>
      <c r="P73" s="87" t="str">
        <f ca="1"/>
        <v>Other and unspecified age (n.e.c.)</v>
      </c>
      <c r="Q73" s="69" t="str">
        <f ca="1"/>
        <v>nec</v>
      </c>
      <c r="R73" s="69" t="str">
        <f ca="1"/>
        <v>Other and unspecified gender (n.e.c.)</v>
      </c>
      <c r="S73" s="134">
        <v>1</v>
      </c>
      <c r="T73" t="b">
        <v>1</v>
      </c>
      <c r="U73" t="b">
        <f>AND(T73=TRUE,C73=C72,F73=F72,H73&lt;&gt;H72)</f>
        <v>0</v>
      </c>
      <c r="V73" t="b">
        <f t="shared" si="2"/>
        <v>0</v>
      </c>
      <c r="W73">
        <v>1</v>
      </c>
      <c r="X73" t="b">
        <f t="shared" si="3"/>
        <v>0</v>
      </c>
      <c r="Y73" s="153">
        <v>11</v>
      </c>
    </row>
    <row r="74" spans="1:25" x14ac:dyDescent="0.4">
      <c r="A74" s="136">
        <v>2</v>
      </c>
      <c r="B74" s="5">
        <v>49</v>
      </c>
      <c r="C74" s="138">
        <v>202464662</v>
      </c>
      <c r="D74" s="6" t="s">
        <v>1265</v>
      </c>
      <c r="E74" s="6" t="s">
        <v>1183</v>
      </c>
      <c r="F74" s="6" t="s">
        <v>1214</v>
      </c>
      <c r="G74" s="199"/>
      <c r="H74" s="115" t="s">
        <v>1109</v>
      </c>
      <c r="I74" s="77" t="str">
        <f ca="1"/>
        <v>3.4.9.nec</v>
      </c>
      <c r="J74" s="68" t="str">
        <f ca="1"/>
        <v>Other All Other ambulatory centres</v>
      </c>
      <c r="K74" s="74" t="str">
        <f ca="1"/>
        <v>1.3.3.nec</v>
      </c>
      <c r="L74" s="69" t="str">
        <f ca="1"/>
        <v>Other Specialised outpatient curative care</v>
      </c>
      <c r="M74" s="86" t="str">
        <f ca="1"/>
        <v>13</v>
      </c>
      <c r="N74" s="87" t="str">
        <f ca="1"/>
        <v>General population</v>
      </c>
      <c r="O74" s="81" t="str">
        <f ca="1"/>
        <v>nec</v>
      </c>
      <c r="P74" s="87" t="str">
        <f ca="1"/>
        <v>Other and unspecified age (n.e.c.)</v>
      </c>
      <c r="Q74" s="69" t="str">
        <f ca="1"/>
        <v>nec</v>
      </c>
      <c r="R74" s="69" t="str">
        <f ca="1"/>
        <v>Other and unspecified gender (n.e.c.)</v>
      </c>
      <c r="S74" s="134">
        <v>3</v>
      </c>
      <c r="T74" t="b">
        <v>1</v>
      </c>
      <c r="U74" t="b">
        <f>AND(T74=TRUE,C74=C73,F74=F73,H74&lt;&gt;H73)</f>
        <v>0</v>
      </c>
      <c r="V74" t="b">
        <f t="shared" si="2"/>
        <v>0</v>
      </c>
      <c r="W74">
        <v>1</v>
      </c>
      <c r="X74" t="b">
        <f t="shared" si="3"/>
        <v>0</v>
      </c>
      <c r="Y74" s="155">
        <v>11</v>
      </c>
    </row>
    <row r="75" spans="1:25" x14ac:dyDescent="0.4">
      <c r="A75" s="136">
        <v>3</v>
      </c>
      <c r="B75" s="2"/>
      <c r="C75" s="140">
        <v>202887279</v>
      </c>
      <c r="D75" s="3" t="s">
        <v>95</v>
      </c>
      <c r="E75" s="3" t="s">
        <v>1228</v>
      </c>
      <c r="F75" s="3" t="s">
        <v>1266</v>
      </c>
      <c r="G75" s="197"/>
      <c r="H75" s="115" t="s">
        <v>1050</v>
      </c>
      <c r="I75" s="77" t="str">
        <f ca="1"/>
        <v>1.3.nec</v>
      </c>
      <c r="J75" s="68" t="str">
        <f ca="1"/>
        <v>Other Specialised hospitals (Other than mental health hospitals)</v>
      </c>
      <c r="K75" s="74" t="str">
        <f ca="1"/>
        <v>1.1.2</v>
      </c>
      <c r="L75" s="69" t="str">
        <f ca="1"/>
        <v>Specialised inpatient curative care</v>
      </c>
      <c r="M75" s="86" t="str">
        <f ca="1"/>
        <v>13</v>
      </c>
      <c r="N75" s="87" t="str">
        <f ca="1"/>
        <v>General population</v>
      </c>
      <c r="O75" s="81" t="str">
        <f ca="1"/>
        <v>nec</v>
      </c>
      <c r="P75" s="87" t="str">
        <f ca="1"/>
        <v>Other and unspecified age (n.e.c.)</v>
      </c>
      <c r="Q75" s="69" t="str">
        <f ca="1"/>
        <v>nec</v>
      </c>
      <c r="R75" s="69" t="str">
        <f ca="1"/>
        <v>Other and unspecified gender (n.e.c.)</v>
      </c>
      <c r="S75" s="134">
        <v>1</v>
      </c>
      <c r="T75" t="b">
        <v>1</v>
      </c>
      <c r="U75" t="b">
        <f>AND(T75=TRUE,C75=C74,F75=F74,H75&lt;&gt;H74)</f>
        <v>0</v>
      </c>
      <c r="V75" t="b">
        <f t="shared" si="2"/>
        <v>0</v>
      </c>
      <c r="W75">
        <v>1</v>
      </c>
      <c r="X75" t="b">
        <f t="shared" si="3"/>
        <v>0</v>
      </c>
      <c r="Y75" s="153">
        <v>19</v>
      </c>
    </row>
    <row r="76" spans="1:25" x14ac:dyDescent="0.4">
      <c r="A76" s="136">
        <v>2</v>
      </c>
      <c r="B76" s="137">
        <v>50</v>
      </c>
      <c r="C76" s="141">
        <v>202887322</v>
      </c>
      <c r="D76" s="137" t="s">
        <v>1267</v>
      </c>
      <c r="E76" s="137" t="s">
        <v>1228</v>
      </c>
      <c r="F76" s="137" t="s">
        <v>1268</v>
      </c>
      <c r="G76" s="198"/>
      <c r="H76" s="49" t="s">
        <v>1101</v>
      </c>
      <c r="I76" s="77" t="str">
        <f ca="1"/>
        <v>3.4.9.1</v>
      </c>
      <c r="J76" s="68" t="str">
        <f ca="1"/>
        <v>General ambulatories</v>
      </c>
      <c r="K76" s="74" t="str">
        <f ca="1"/>
        <v>1.3.1</v>
      </c>
      <c r="L76" s="69" t="str">
        <f ca="1"/>
        <v>General outpatient curative care</v>
      </c>
      <c r="M76" s="86" t="str">
        <f ca="1"/>
        <v>13</v>
      </c>
      <c r="N76" s="87" t="str">
        <f ca="1"/>
        <v>General population</v>
      </c>
      <c r="O76" s="81" t="str">
        <f ca="1"/>
        <v>nec</v>
      </c>
      <c r="P76" s="87" t="str">
        <f ca="1"/>
        <v>Other and unspecified age (n.e.c.)</v>
      </c>
      <c r="Q76" s="69" t="str">
        <f ca="1"/>
        <v>nec</v>
      </c>
      <c r="R76" s="69" t="str">
        <f ca="1"/>
        <v>Other and unspecified gender (n.e.c.)</v>
      </c>
      <c r="S76" s="134">
        <v>2</v>
      </c>
      <c r="T76" t="b">
        <v>1</v>
      </c>
      <c r="U76" t="b">
        <f>AND(T76=TRUE,C76=C75,F76=F75,H76&lt;&gt;H75)</f>
        <v>0</v>
      </c>
      <c r="V76" t="b">
        <f t="shared" si="2"/>
        <v>0</v>
      </c>
      <c r="W76">
        <v>1</v>
      </c>
      <c r="X76" t="b">
        <f t="shared" si="3"/>
        <v>0</v>
      </c>
      <c r="Y76" s="154">
        <v>19</v>
      </c>
    </row>
    <row r="77" spans="1:25" x14ac:dyDescent="0.4">
      <c r="A77" s="136">
        <v>1</v>
      </c>
      <c r="B77" s="2">
        <v>29</v>
      </c>
      <c r="C77" s="140">
        <v>202901832</v>
      </c>
      <c r="D77" s="3" t="s">
        <v>97</v>
      </c>
      <c r="E77" s="3" t="s">
        <v>1183</v>
      </c>
      <c r="F77" s="3" t="s">
        <v>1269</v>
      </c>
      <c r="G77" s="197"/>
      <c r="H77" s="115" t="s">
        <v>1054</v>
      </c>
      <c r="I77" s="77" t="str">
        <f ca="1"/>
        <v>1.1</v>
      </c>
      <c r="J77" s="68" t="str">
        <f ca="1"/>
        <v>General hospitals</v>
      </c>
      <c r="K77" s="74" t="str">
        <f ca="1"/>
        <v>1.1.1</v>
      </c>
      <c r="L77" s="69" t="str">
        <f ca="1"/>
        <v>General inpatient curative care</v>
      </c>
      <c r="M77" s="86" t="str">
        <f ca="1"/>
        <v>13</v>
      </c>
      <c r="N77" s="87" t="str">
        <f ca="1"/>
        <v>General population</v>
      </c>
      <c r="O77" s="81" t="str">
        <f ca="1"/>
        <v>nec</v>
      </c>
      <c r="P77" s="87" t="str">
        <f ca="1"/>
        <v>Other and unspecified age (n.e.c.)</v>
      </c>
      <c r="Q77" s="69" t="str">
        <f ca="1"/>
        <v>nec</v>
      </c>
      <c r="R77" s="69" t="str">
        <f ca="1"/>
        <v>Other and unspecified gender (n.e.c.)</v>
      </c>
      <c r="S77" s="134">
        <v>1</v>
      </c>
      <c r="T77" t="b">
        <v>1</v>
      </c>
      <c r="U77" t="b">
        <f>AND(T77=TRUE,C77=C76,F77=F76,H77&lt;&gt;H76)</f>
        <v>0</v>
      </c>
      <c r="V77" t="b">
        <f t="shared" si="2"/>
        <v>0</v>
      </c>
      <c r="W77">
        <v>1</v>
      </c>
      <c r="X77" t="b">
        <f t="shared" si="3"/>
        <v>0</v>
      </c>
      <c r="Y77" s="153">
        <v>11</v>
      </c>
    </row>
    <row r="78" spans="1:25" x14ac:dyDescent="0.4">
      <c r="A78" s="136">
        <v>2</v>
      </c>
      <c r="B78" s="5">
        <v>51</v>
      </c>
      <c r="C78" s="138">
        <v>202905945</v>
      </c>
      <c r="D78" s="6" t="s">
        <v>99</v>
      </c>
      <c r="E78" s="6" t="s">
        <v>1228</v>
      </c>
      <c r="F78" s="6" t="s">
        <v>1270</v>
      </c>
      <c r="G78" s="199"/>
      <c r="H78" s="115" t="s">
        <v>1089</v>
      </c>
      <c r="I78" s="77" t="str">
        <f ca="1"/>
        <v>3.4.9.1</v>
      </c>
      <c r="J78" s="68" t="str">
        <f ca="1"/>
        <v>General ambulatories</v>
      </c>
      <c r="K78" s="74" t="str">
        <f ca="1"/>
        <v>1.3.3.1</v>
      </c>
      <c r="L78" s="69" t="str">
        <f ca="1"/>
        <v>Emergency specialised outpatient curative care</v>
      </c>
      <c r="M78" s="86" t="str">
        <f ca="1"/>
        <v>13</v>
      </c>
      <c r="N78" s="87" t="str">
        <f ca="1"/>
        <v>General population</v>
      </c>
      <c r="O78" s="81" t="str">
        <f ca="1"/>
        <v>nec</v>
      </c>
      <c r="P78" s="87" t="str">
        <f ca="1"/>
        <v>Other and unspecified age (n.e.c.)</v>
      </c>
      <c r="Q78" s="69" t="str">
        <f ca="1"/>
        <v>nec</v>
      </c>
      <c r="R78" s="69" t="str">
        <f ca="1"/>
        <v>Other and unspecified gender (n.e.c.)</v>
      </c>
      <c r="S78" s="134">
        <v>2</v>
      </c>
      <c r="T78" t="b">
        <v>1</v>
      </c>
      <c r="U78" t="b">
        <f>AND(T78=TRUE,C78=C77,F78=F77,H78&lt;&gt;H77)</f>
        <v>0</v>
      </c>
      <c r="V78" t="b">
        <f t="shared" si="2"/>
        <v>0</v>
      </c>
      <c r="W78">
        <v>1</v>
      </c>
      <c r="X78" t="b">
        <f t="shared" si="3"/>
        <v>0</v>
      </c>
      <c r="Y78" s="155">
        <v>19</v>
      </c>
    </row>
    <row r="79" spans="1:25" x14ac:dyDescent="0.4">
      <c r="A79" s="136">
        <v>2</v>
      </c>
      <c r="B79" s="2">
        <v>52</v>
      </c>
      <c r="C79" s="140">
        <v>202907970</v>
      </c>
      <c r="D79" s="3" t="s">
        <v>1271</v>
      </c>
      <c r="E79" s="3" t="s">
        <v>1228</v>
      </c>
      <c r="F79" s="3" t="s">
        <v>1272</v>
      </c>
      <c r="G79" s="197"/>
      <c r="H79" s="115" t="s">
        <v>1050</v>
      </c>
      <c r="I79" s="77" t="str">
        <f ca="1"/>
        <v>1.3.nec</v>
      </c>
      <c r="J79" s="68" t="str">
        <f ca="1"/>
        <v>Other Specialised hospitals (Other than mental health hospitals)</v>
      </c>
      <c r="K79" s="74" t="str">
        <f ca="1"/>
        <v>1.1.2</v>
      </c>
      <c r="L79" s="69" t="str">
        <f ca="1"/>
        <v>Specialised inpatient curative care</v>
      </c>
      <c r="M79" s="86" t="str">
        <f ca="1"/>
        <v>13</v>
      </c>
      <c r="N79" s="87" t="str">
        <f ca="1"/>
        <v>General population</v>
      </c>
      <c r="O79" s="81" t="str">
        <f ca="1"/>
        <v>nec</v>
      </c>
      <c r="P79" s="87" t="str">
        <f ca="1"/>
        <v>Other and unspecified age (n.e.c.)</v>
      </c>
      <c r="Q79" s="69" t="str">
        <f ca="1"/>
        <v>nec</v>
      </c>
      <c r="R79" s="69" t="str">
        <f ca="1"/>
        <v>Other and unspecified gender (n.e.c.)</v>
      </c>
      <c r="S79" s="134">
        <v>1</v>
      </c>
      <c r="T79" t="b">
        <v>1</v>
      </c>
      <c r="U79" t="b">
        <f>AND(T79=TRUE,C79=C78,F79=F78,H79&lt;&gt;H78)</f>
        <v>0</v>
      </c>
      <c r="V79" t="b">
        <f t="shared" si="2"/>
        <v>0</v>
      </c>
      <c r="W79">
        <v>1</v>
      </c>
      <c r="X79" t="b">
        <f t="shared" si="3"/>
        <v>0</v>
      </c>
      <c r="Y79" s="153">
        <v>19</v>
      </c>
    </row>
    <row r="80" spans="1:25" x14ac:dyDescent="0.4">
      <c r="A80" s="136">
        <v>2</v>
      </c>
      <c r="B80" s="2">
        <v>53</v>
      </c>
      <c r="C80" s="140">
        <v>202940372</v>
      </c>
      <c r="D80" s="3" t="s">
        <v>101</v>
      </c>
      <c r="E80" s="3" t="s">
        <v>1228</v>
      </c>
      <c r="F80" s="3" t="s">
        <v>1273</v>
      </c>
      <c r="G80" s="197"/>
      <c r="H80" s="115" t="s">
        <v>1109</v>
      </c>
      <c r="I80" s="77" t="str">
        <f ca="1"/>
        <v>3.4.9.nec</v>
      </c>
      <c r="J80" s="68" t="str">
        <f ca="1"/>
        <v>Other All Other ambulatory centres</v>
      </c>
      <c r="K80" s="74" t="str">
        <f ca="1"/>
        <v>1.3.3.nec</v>
      </c>
      <c r="L80" s="69" t="str">
        <f ca="1"/>
        <v>Other Specialised outpatient curative care</v>
      </c>
      <c r="M80" s="86" t="str">
        <f ca="1"/>
        <v>13</v>
      </c>
      <c r="N80" s="87" t="str">
        <f ca="1"/>
        <v>General population</v>
      </c>
      <c r="O80" s="81" t="str">
        <f ca="1"/>
        <v>nec</v>
      </c>
      <c r="P80" s="87" t="str">
        <f ca="1"/>
        <v>Other and unspecified age (n.e.c.)</v>
      </c>
      <c r="Q80" s="69" t="str">
        <f ca="1"/>
        <v>nec</v>
      </c>
      <c r="R80" s="69" t="str">
        <f ca="1"/>
        <v>Other and unspecified gender (n.e.c.)</v>
      </c>
      <c r="S80" s="134">
        <v>2</v>
      </c>
      <c r="T80" t="b">
        <v>1</v>
      </c>
      <c r="U80" t="b">
        <f>AND(T80=TRUE,C80=C79,F80=F79,H80&lt;&gt;H79)</f>
        <v>0</v>
      </c>
      <c r="V80" t="b">
        <f t="shared" si="2"/>
        <v>0</v>
      </c>
      <c r="W80">
        <v>2</v>
      </c>
      <c r="X80" t="b">
        <f t="shared" si="3"/>
        <v>0</v>
      </c>
      <c r="Y80" s="153">
        <v>19</v>
      </c>
    </row>
    <row r="81" spans="1:25" x14ac:dyDescent="0.4">
      <c r="A81" s="136">
        <v>2</v>
      </c>
      <c r="B81" s="2">
        <v>54</v>
      </c>
      <c r="C81" s="140">
        <v>202948819</v>
      </c>
      <c r="D81" s="3" t="s">
        <v>103</v>
      </c>
      <c r="E81" s="3" t="s">
        <v>1274</v>
      </c>
      <c r="F81" s="3" t="s">
        <v>1275</v>
      </c>
      <c r="G81" s="197"/>
      <c r="H81" s="115" t="s">
        <v>1054</v>
      </c>
      <c r="I81" s="77" t="str">
        <f ca="1"/>
        <v>1.1</v>
      </c>
      <c r="J81" s="68" t="str">
        <f ca="1"/>
        <v>General hospitals</v>
      </c>
      <c r="K81" s="74" t="str">
        <f ca="1"/>
        <v>1.1.1</v>
      </c>
      <c r="L81" s="69" t="str">
        <f ca="1"/>
        <v>General inpatient curative care</v>
      </c>
      <c r="M81" s="86" t="str">
        <f ca="1"/>
        <v>13</v>
      </c>
      <c r="N81" s="87" t="str">
        <f ca="1"/>
        <v>General population</v>
      </c>
      <c r="O81" s="81" t="str">
        <f ca="1"/>
        <v>nec</v>
      </c>
      <c r="P81" s="87" t="str">
        <f ca="1"/>
        <v>Other and unspecified age (n.e.c.)</v>
      </c>
      <c r="Q81" s="69" t="str">
        <f ca="1"/>
        <v>nec</v>
      </c>
      <c r="R81" s="69" t="str">
        <f ca="1"/>
        <v>Other and unspecified gender (n.e.c.)</v>
      </c>
      <c r="S81" s="134">
        <v>1</v>
      </c>
      <c r="T81" t="b">
        <v>1</v>
      </c>
      <c r="U81" t="b">
        <f>AND(T81=TRUE,C81=C80,F81=F80,H81&lt;&gt;H80)</f>
        <v>0</v>
      </c>
      <c r="V81" t="b">
        <f t="shared" si="2"/>
        <v>0</v>
      </c>
      <c r="W81">
        <v>1</v>
      </c>
      <c r="X81" t="b">
        <f t="shared" si="3"/>
        <v>0</v>
      </c>
      <c r="Y81" s="153">
        <v>52</v>
      </c>
    </row>
    <row r="82" spans="1:25" x14ac:dyDescent="0.4">
      <c r="A82" s="136">
        <v>2</v>
      </c>
      <c r="B82" s="2">
        <v>55</v>
      </c>
      <c r="C82" s="140">
        <v>203826645</v>
      </c>
      <c r="D82" s="3" t="s">
        <v>1276</v>
      </c>
      <c r="E82" s="3" t="s">
        <v>1183</v>
      </c>
      <c r="F82" s="3" t="s">
        <v>1277</v>
      </c>
      <c r="G82" s="197"/>
      <c r="H82" s="115" t="s">
        <v>1054</v>
      </c>
      <c r="I82" s="77" t="str">
        <f ca="1"/>
        <v>1.1</v>
      </c>
      <c r="J82" s="68" t="str">
        <f ca="1"/>
        <v>General hospitals</v>
      </c>
      <c r="K82" s="74" t="str">
        <f ca="1"/>
        <v>1.1.1</v>
      </c>
      <c r="L82" s="69" t="str">
        <f ca="1"/>
        <v>General inpatient curative care</v>
      </c>
      <c r="M82" s="86" t="str">
        <f ca="1"/>
        <v>13</v>
      </c>
      <c r="N82" s="87" t="str">
        <f ca="1"/>
        <v>General population</v>
      </c>
      <c r="O82" s="81" t="str">
        <f ca="1"/>
        <v>nec</v>
      </c>
      <c r="P82" s="87" t="str">
        <f ca="1"/>
        <v>Other and unspecified age (n.e.c.)</v>
      </c>
      <c r="Q82" s="69" t="str">
        <f ca="1"/>
        <v>nec</v>
      </c>
      <c r="R82" s="69" t="str">
        <f ca="1"/>
        <v>Other and unspecified gender (n.e.c.)</v>
      </c>
      <c r="S82" s="134">
        <v>2</v>
      </c>
      <c r="T82" t="b">
        <v>1</v>
      </c>
      <c r="U82" t="b">
        <f>AND(T82=TRUE,C82=C81,F82=F81,H82&lt;&gt;H81)</f>
        <v>0</v>
      </c>
      <c r="V82" t="b">
        <f t="shared" si="2"/>
        <v>0</v>
      </c>
      <c r="W82">
        <v>1</v>
      </c>
      <c r="X82" t="b">
        <f t="shared" si="3"/>
        <v>0</v>
      </c>
      <c r="Y82" s="153">
        <v>11</v>
      </c>
    </row>
    <row r="83" spans="1:25" x14ac:dyDescent="0.4">
      <c r="A83" s="136">
        <v>3</v>
      </c>
      <c r="B83" s="2"/>
      <c r="C83" s="140">
        <v>203826645</v>
      </c>
      <c r="D83" s="3" t="s">
        <v>105</v>
      </c>
      <c r="E83" s="3" t="s">
        <v>1183</v>
      </c>
      <c r="F83" s="3" t="s">
        <v>1278</v>
      </c>
      <c r="G83" s="197"/>
      <c r="H83" s="115" t="s">
        <v>1054</v>
      </c>
      <c r="I83" s="77" t="str">
        <f ca="1"/>
        <v>1.1</v>
      </c>
      <c r="J83" s="68" t="str">
        <f ca="1"/>
        <v>General hospitals</v>
      </c>
      <c r="K83" s="74" t="str">
        <f ca="1"/>
        <v>1.1.1</v>
      </c>
      <c r="L83" s="69" t="str">
        <f ca="1"/>
        <v>General inpatient curative care</v>
      </c>
      <c r="M83" s="86" t="str">
        <f ca="1"/>
        <v>13</v>
      </c>
      <c r="N83" s="87" t="str">
        <f ca="1"/>
        <v>General population</v>
      </c>
      <c r="O83" s="81" t="str">
        <f ca="1"/>
        <v>nec</v>
      </c>
      <c r="P83" s="87" t="str">
        <f ca="1"/>
        <v>Other and unspecified age (n.e.c.)</v>
      </c>
      <c r="Q83" s="69" t="str">
        <f ca="1"/>
        <v>nec</v>
      </c>
      <c r="R83" s="69" t="str">
        <f ca="1"/>
        <v>Other and unspecified gender (n.e.c.)</v>
      </c>
      <c r="S83" s="134">
        <v>2</v>
      </c>
      <c r="T83" t="b">
        <v>1</v>
      </c>
      <c r="U83" t="b">
        <f>AND(T83=TRUE,C83=C82,F83=F82,H83&lt;&gt;H82)</f>
        <v>0</v>
      </c>
      <c r="V83" t="b">
        <f t="shared" si="2"/>
        <v>0</v>
      </c>
      <c r="W83">
        <v>1</v>
      </c>
      <c r="X83" t="b">
        <f t="shared" si="3"/>
        <v>0</v>
      </c>
      <c r="Y83" s="153">
        <v>11</v>
      </c>
    </row>
    <row r="84" spans="1:25" x14ac:dyDescent="0.4">
      <c r="A84" s="136">
        <v>2</v>
      </c>
      <c r="B84" s="137">
        <v>56</v>
      </c>
      <c r="C84" s="141">
        <v>203827608</v>
      </c>
      <c r="D84" s="137" t="s">
        <v>107</v>
      </c>
      <c r="E84" s="137" t="s">
        <v>1187</v>
      </c>
      <c r="F84" s="137" t="s">
        <v>1279</v>
      </c>
      <c r="G84" s="198"/>
      <c r="H84" s="49" t="s">
        <v>1118</v>
      </c>
      <c r="I84" s="77" t="str">
        <f ca="1"/>
        <v>1.3.1</v>
      </c>
      <c r="J84" s="68" t="str">
        <f ca="1"/>
        <v>Maternal House</v>
      </c>
      <c r="K84" s="74" t="str">
        <f ca="1"/>
        <v>1.1.2</v>
      </c>
      <c r="L84" s="69" t="str">
        <f ca="1"/>
        <v>Specialised inpatient curative care</v>
      </c>
      <c r="M84" s="86" t="str">
        <f ca="1"/>
        <v>13</v>
      </c>
      <c r="N84" s="87" t="str">
        <f ca="1"/>
        <v>General population</v>
      </c>
      <c r="O84" s="81" t="str">
        <f ca="1"/>
        <v>nec</v>
      </c>
      <c r="P84" s="87" t="str">
        <f ca="1"/>
        <v>Other and unspecified age (n.e.c.)</v>
      </c>
      <c r="Q84" s="69" t="str">
        <f ca="1"/>
        <v>nec</v>
      </c>
      <c r="R84" s="69" t="str">
        <f ca="1"/>
        <v>Other and unspecified gender (n.e.c.)</v>
      </c>
      <c r="S84" s="134">
        <v>1</v>
      </c>
      <c r="T84" t="b">
        <v>1</v>
      </c>
      <c r="U84" t="b">
        <f>AND(T84=TRUE,C84=C83,F84=F83,H84&lt;&gt;H83)</f>
        <v>0</v>
      </c>
      <c r="V84" t="b">
        <f t="shared" si="2"/>
        <v>0</v>
      </c>
      <c r="W84">
        <v>1</v>
      </c>
      <c r="X84" t="b">
        <f t="shared" si="3"/>
        <v>0</v>
      </c>
      <c r="Y84" s="154">
        <v>15</v>
      </c>
    </row>
    <row r="85" spans="1:25" x14ac:dyDescent="0.4">
      <c r="A85" s="136">
        <v>2</v>
      </c>
      <c r="B85" s="2">
        <v>57</v>
      </c>
      <c r="C85" s="140">
        <v>203845125</v>
      </c>
      <c r="D85" s="3" t="s">
        <v>1280</v>
      </c>
      <c r="E85" s="3" t="s">
        <v>1187</v>
      </c>
      <c r="F85" s="3" t="s">
        <v>1281</v>
      </c>
      <c r="G85" s="197"/>
      <c r="H85" s="115" t="s">
        <v>1041</v>
      </c>
      <c r="I85" s="77" t="str">
        <f ca="1"/>
        <v>3.4.1</v>
      </c>
      <c r="J85" s="68" t="str">
        <f ca="1"/>
        <v>Family planning centres</v>
      </c>
      <c r="K85" s="74" t="str">
        <f ca="1"/>
        <v>1.3.3.nec</v>
      </c>
      <c r="L85" s="69" t="str">
        <f ca="1"/>
        <v>Other Specialised outpatient curative care</v>
      </c>
      <c r="M85" s="86" t="str">
        <f ca="1"/>
        <v>13</v>
      </c>
      <c r="N85" s="87" t="str">
        <f ca="1"/>
        <v>General population</v>
      </c>
      <c r="O85" s="81" t="str">
        <f ca="1"/>
        <v>nec</v>
      </c>
      <c r="P85" s="87" t="str">
        <f ca="1"/>
        <v>Other and unspecified age (n.e.c.)</v>
      </c>
      <c r="Q85" s="69" t="str">
        <f ca="1"/>
        <v>nec</v>
      </c>
      <c r="R85" s="69" t="str">
        <f ca="1"/>
        <v>Other and unspecified gender (n.e.c.)</v>
      </c>
      <c r="S85" s="134">
        <v>1</v>
      </c>
      <c r="T85" t="b">
        <v>1</v>
      </c>
      <c r="U85" t="b">
        <f>AND(T85=TRUE,C85=C84,F85=F84,H85&lt;&gt;H84)</f>
        <v>0</v>
      </c>
      <c r="V85" t="b">
        <f t="shared" si="2"/>
        <v>0</v>
      </c>
      <c r="W85">
        <v>1</v>
      </c>
      <c r="X85" t="b">
        <f t="shared" si="3"/>
        <v>0</v>
      </c>
      <c r="Y85" s="153">
        <v>15</v>
      </c>
    </row>
    <row r="86" spans="1:25" x14ac:dyDescent="0.4">
      <c r="A86" s="136">
        <v>3</v>
      </c>
      <c r="B86" s="2"/>
      <c r="C86" s="140">
        <v>203852036</v>
      </c>
      <c r="D86" s="3" t="s">
        <v>109</v>
      </c>
      <c r="E86" s="3" t="s">
        <v>1187</v>
      </c>
      <c r="F86" s="3" t="s">
        <v>1282</v>
      </c>
      <c r="G86" s="197"/>
      <c r="H86" s="115" t="s">
        <v>1101</v>
      </c>
      <c r="I86" s="77" t="str">
        <f ca="1"/>
        <v>3.4.9.1</v>
      </c>
      <c r="J86" s="68" t="str">
        <f ca="1"/>
        <v>General ambulatories</v>
      </c>
      <c r="K86" s="74" t="str">
        <f ca="1"/>
        <v>1.3.1</v>
      </c>
      <c r="L86" s="69" t="str">
        <f ca="1"/>
        <v>General outpatient curative care</v>
      </c>
      <c r="M86" s="86" t="str">
        <f ca="1"/>
        <v>13</v>
      </c>
      <c r="N86" s="87" t="str">
        <f ca="1"/>
        <v>General population</v>
      </c>
      <c r="O86" s="81" t="str">
        <f ca="1"/>
        <v>nec</v>
      </c>
      <c r="P86" s="87" t="str">
        <f ca="1"/>
        <v>Other and unspecified age (n.e.c.)</v>
      </c>
      <c r="Q86" s="69" t="str">
        <f ca="1"/>
        <v>nec</v>
      </c>
      <c r="R86" s="69" t="str">
        <f ca="1"/>
        <v>Other and unspecified gender (n.e.c.)</v>
      </c>
      <c r="S86" s="134">
        <v>1</v>
      </c>
      <c r="T86" t="b">
        <v>1</v>
      </c>
      <c r="U86" t="b">
        <f>AND(T86=TRUE,C86=C85,F86=F85,H86&lt;&gt;H85)</f>
        <v>0</v>
      </c>
      <c r="V86" t="b">
        <f t="shared" si="2"/>
        <v>0</v>
      </c>
      <c r="W86">
        <v>1</v>
      </c>
      <c r="X86" t="b">
        <f t="shared" si="3"/>
        <v>0</v>
      </c>
      <c r="Y86" s="153">
        <v>15</v>
      </c>
    </row>
    <row r="87" spans="1:25" x14ac:dyDescent="0.4">
      <c r="A87" s="136">
        <v>3</v>
      </c>
      <c r="B87" s="137"/>
      <c r="C87" s="141">
        <v>203853614</v>
      </c>
      <c r="D87" s="137" t="s">
        <v>111</v>
      </c>
      <c r="E87" s="137" t="s">
        <v>1187</v>
      </c>
      <c r="F87" s="137" t="s">
        <v>1283</v>
      </c>
      <c r="G87" s="198"/>
      <c r="H87" s="49" t="s">
        <v>1054</v>
      </c>
      <c r="I87" s="77" t="str">
        <f ca="1"/>
        <v>1.1</v>
      </c>
      <c r="J87" s="68" t="str">
        <f ca="1"/>
        <v>General hospitals</v>
      </c>
      <c r="K87" s="74" t="str">
        <f ca="1"/>
        <v>1.1.1</v>
      </c>
      <c r="L87" s="69" t="str">
        <f ca="1"/>
        <v>General inpatient curative care</v>
      </c>
      <c r="M87" s="86" t="str">
        <f ca="1"/>
        <v>13</v>
      </c>
      <c r="N87" s="87" t="str">
        <f ca="1"/>
        <v>General population</v>
      </c>
      <c r="O87" s="81" t="str">
        <f ca="1"/>
        <v>nec</v>
      </c>
      <c r="P87" s="87" t="str">
        <f ca="1"/>
        <v>Other and unspecified age (n.e.c.)</v>
      </c>
      <c r="Q87" s="69" t="str">
        <f ca="1"/>
        <v>nec</v>
      </c>
      <c r="R87" s="69" t="str">
        <f ca="1"/>
        <v>Other and unspecified gender (n.e.c.)</v>
      </c>
      <c r="S87" s="134">
        <v>1</v>
      </c>
      <c r="T87" t="b">
        <v>1</v>
      </c>
      <c r="U87" t="b">
        <f>AND(T87=TRUE,C87=C86,F87=F86,H87&lt;&gt;H86)</f>
        <v>0</v>
      </c>
      <c r="V87" t="b">
        <f t="shared" si="2"/>
        <v>0</v>
      </c>
      <c r="W87">
        <v>1</v>
      </c>
      <c r="X87" t="b">
        <f t="shared" si="3"/>
        <v>0</v>
      </c>
      <c r="Y87" s="154">
        <v>15</v>
      </c>
    </row>
    <row r="88" spans="1:25" x14ac:dyDescent="0.4">
      <c r="A88" s="136">
        <v>2</v>
      </c>
      <c r="B88" s="137">
        <v>58</v>
      </c>
      <c r="C88" s="141">
        <v>203855532</v>
      </c>
      <c r="D88" s="137" t="s">
        <v>113</v>
      </c>
      <c r="E88" s="137" t="s">
        <v>1163</v>
      </c>
      <c r="F88" s="137" t="s">
        <v>1284</v>
      </c>
      <c r="G88" s="198"/>
      <c r="H88" s="49" t="s">
        <v>1054</v>
      </c>
      <c r="I88" s="77" t="str">
        <f ca="1"/>
        <v>1.1</v>
      </c>
      <c r="J88" s="68" t="str">
        <f ca="1"/>
        <v>General hospitals</v>
      </c>
      <c r="K88" s="74" t="str">
        <f ca="1"/>
        <v>1.1.1</v>
      </c>
      <c r="L88" s="69" t="str">
        <f ca="1"/>
        <v>General inpatient curative care</v>
      </c>
      <c r="M88" s="86" t="str">
        <f ca="1"/>
        <v>13</v>
      </c>
      <c r="N88" s="87" t="str">
        <f ca="1"/>
        <v>General population</v>
      </c>
      <c r="O88" s="81" t="str">
        <f ca="1"/>
        <v>nec</v>
      </c>
      <c r="P88" s="87" t="str">
        <f ca="1"/>
        <v>Other and unspecified age (n.e.c.)</v>
      </c>
      <c r="Q88" s="69" t="str">
        <f ca="1"/>
        <v>nec</v>
      </c>
      <c r="R88" s="69" t="str">
        <f ca="1"/>
        <v>Other and unspecified gender (n.e.c.)</v>
      </c>
      <c r="S88" s="134">
        <v>1</v>
      </c>
      <c r="T88" t="b">
        <v>1</v>
      </c>
      <c r="U88" t="b">
        <f>AND(T88=TRUE,C88=C87,F88=F87,H88&lt;&gt;H87)</f>
        <v>0</v>
      </c>
      <c r="V88" t="b">
        <f t="shared" si="2"/>
        <v>0</v>
      </c>
      <c r="W88">
        <v>1</v>
      </c>
      <c r="X88" t="b">
        <f t="shared" si="3"/>
        <v>0</v>
      </c>
      <c r="Y88" s="154">
        <v>13</v>
      </c>
    </row>
    <row r="89" spans="1:25" x14ac:dyDescent="0.4">
      <c r="A89" s="136">
        <v>3</v>
      </c>
      <c r="B89" s="2"/>
      <c r="C89" s="140">
        <v>204380035</v>
      </c>
      <c r="D89" s="3" t="s">
        <v>115</v>
      </c>
      <c r="E89" s="3" t="s">
        <v>1285</v>
      </c>
      <c r="F89" s="3" t="s">
        <v>1286</v>
      </c>
      <c r="G89" s="197"/>
      <c r="H89" s="115" t="s">
        <v>1109</v>
      </c>
      <c r="I89" s="77" t="str">
        <f ca="1"/>
        <v>3.4.9.nec</v>
      </c>
      <c r="J89" s="68" t="str">
        <f ca="1"/>
        <v>Other All Other ambulatory centres</v>
      </c>
      <c r="K89" s="74" t="str">
        <f ca="1"/>
        <v>1.3.3.nec</v>
      </c>
      <c r="L89" s="69" t="str">
        <f ca="1"/>
        <v>Other Specialised outpatient curative care</v>
      </c>
      <c r="M89" s="86" t="str">
        <f ca="1"/>
        <v>13</v>
      </c>
      <c r="N89" s="87" t="str">
        <f ca="1"/>
        <v>General population</v>
      </c>
      <c r="O89" s="81" t="str">
        <f ca="1"/>
        <v>nec</v>
      </c>
      <c r="P89" s="87" t="str">
        <f ca="1"/>
        <v>Other and unspecified age (n.e.c.)</v>
      </c>
      <c r="Q89" s="69" t="str">
        <f ca="1"/>
        <v>nec</v>
      </c>
      <c r="R89" s="69" t="str">
        <f ca="1"/>
        <v>Other and unspecified gender (n.e.c.)</v>
      </c>
      <c r="S89" s="134">
        <v>4</v>
      </c>
      <c r="T89" t="b">
        <v>1</v>
      </c>
      <c r="U89" t="b">
        <f>AND(T89=TRUE,C89=C88,F89=F88,H89&lt;&gt;H88)</f>
        <v>0</v>
      </c>
      <c r="V89" t="b">
        <f t="shared" si="2"/>
        <v>0</v>
      </c>
      <c r="W89">
        <v>1</v>
      </c>
      <c r="X89" t="b">
        <f t="shared" si="3"/>
        <v>0</v>
      </c>
      <c r="Y89" s="153">
        <v>14</v>
      </c>
    </row>
    <row r="90" spans="1:25" x14ac:dyDescent="0.4">
      <c r="A90" s="136">
        <v>2</v>
      </c>
      <c r="B90" s="137">
        <v>59</v>
      </c>
      <c r="C90" s="141">
        <v>204385511</v>
      </c>
      <c r="D90" s="137" t="s">
        <v>1287</v>
      </c>
      <c r="E90" s="137" t="s">
        <v>1285</v>
      </c>
      <c r="F90" s="137" t="s">
        <v>1288</v>
      </c>
      <c r="G90" s="198"/>
      <c r="H90" s="49" t="s">
        <v>1041</v>
      </c>
      <c r="I90" s="77" t="str">
        <f ca="1"/>
        <v>3.4.1</v>
      </c>
      <c r="J90" s="68" t="str">
        <f ca="1"/>
        <v>Family planning centres</v>
      </c>
      <c r="K90" s="74" t="str">
        <f ca="1"/>
        <v>1.3.3.nec</v>
      </c>
      <c r="L90" s="69" t="str">
        <f ca="1"/>
        <v>Other Specialised outpatient curative care</v>
      </c>
      <c r="M90" s="86" t="str">
        <f ca="1"/>
        <v>13</v>
      </c>
      <c r="N90" s="87" t="str">
        <f ca="1"/>
        <v>General population</v>
      </c>
      <c r="O90" s="81" t="str">
        <f ca="1"/>
        <v>nec</v>
      </c>
      <c r="P90" s="87" t="str">
        <f ca="1"/>
        <v>Other and unspecified age (n.e.c.)</v>
      </c>
      <c r="Q90" s="69" t="str">
        <f ca="1"/>
        <v>nec</v>
      </c>
      <c r="R90" s="69" t="str">
        <f ca="1"/>
        <v>Other and unspecified gender (n.e.c.)</v>
      </c>
      <c r="S90" s="134">
        <v>1</v>
      </c>
      <c r="T90" t="b">
        <v>1</v>
      </c>
      <c r="U90" t="b">
        <f>AND(T90=TRUE,C90=C89,F90=F89,H90&lt;&gt;H89)</f>
        <v>0</v>
      </c>
      <c r="V90" t="b">
        <f t="shared" si="2"/>
        <v>0</v>
      </c>
      <c r="W90">
        <v>1</v>
      </c>
      <c r="X90" t="b">
        <f t="shared" si="3"/>
        <v>0</v>
      </c>
      <c r="Y90" s="154">
        <v>14</v>
      </c>
    </row>
    <row r="91" spans="1:25" x14ac:dyDescent="0.4">
      <c r="A91" s="136">
        <v>3</v>
      </c>
      <c r="B91" s="2"/>
      <c r="C91" s="140">
        <v>204395298</v>
      </c>
      <c r="D91" s="3" t="s">
        <v>117</v>
      </c>
      <c r="E91" s="3" t="s">
        <v>1285</v>
      </c>
      <c r="F91" s="3" t="s">
        <v>1289</v>
      </c>
      <c r="G91" s="197"/>
      <c r="H91" s="115" t="s">
        <v>1118</v>
      </c>
      <c r="I91" s="77" t="str">
        <f ca="1"/>
        <v>1.3.1</v>
      </c>
      <c r="J91" s="68" t="str">
        <f ca="1"/>
        <v>Maternal House</v>
      </c>
      <c r="K91" s="74" t="str">
        <f ca="1"/>
        <v>1.1.2</v>
      </c>
      <c r="L91" s="69" t="str">
        <f ca="1"/>
        <v>Specialised inpatient curative care</v>
      </c>
      <c r="M91" s="86" t="str">
        <f ca="1"/>
        <v>13</v>
      </c>
      <c r="N91" s="87" t="str">
        <f ca="1"/>
        <v>General population</v>
      </c>
      <c r="O91" s="81" t="str">
        <f ca="1"/>
        <v>nec</v>
      </c>
      <c r="P91" s="87" t="str">
        <f ca="1"/>
        <v>Other and unspecified age (n.e.c.)</v>
      </c>
      <c r="Q91" s="69" t="str">
        <f ca="1"/>
        <v>nec</v>
      </c>
      <c r="R91" s="69" t="str">
        <f ca="1"/>
        <v>Other and unspecified gender (n.e.c.)</v>
      </c>
      <c r="S91" s="134">
        <v>1</v>
      </c>
      <c r="T91" t="b">
        <v>1</v>
      </c>
      <c r="U91" t="b">
        <f>AND(T91=TRUE,C91=C90,F91=F90,H91&lt;&gt;H90)</f>
        <v>0</v>
      </c>
      <c r="V91" t="b">
        <f t="shared" si="2"/>
        <v>0</v>
      </c>
      <c r="W91">
        <v>1</v>
      </c>
      <c r="X91" t="b">
        <f t="shared" si="3"/>
        <v>0</v>
      </c>
      <c r="Y91" s="153">
        <v>14</v>
      </c>
    </row>
    <row r="92" spans="1:25" x14ac:dyDescent="0.4">
      <c r="A92" s="136">
        <v>2</v>
      </c>
      <c r="B92" s="137">
        <v>60</v>
      </c>
      <c r="C92" s="141">
        <v>204420493</v>
      </c>
      <c r="D92" s="137" t="s">
        <v>119</v>
      </c>
      <c r="E92" s="137" t="s">
        <v>1161</v>
      </c>
      <c r="F92" s="137" t="s">
        <v>1290</v>
      </c>
      <c r="G92" s="198"/>
      <c r="H92" s="49" t="s">
        <v>1118</v>
      </c>
      <c r="I92" s="77" t="str">
        <f ca="1"/>
        <v>1.3.1</v>
      </c>
      <c r="J92" s="68" t="str">
        <f ca="1"/>
        <v>Maternal House</v>
      </c>
      <c r="K92" s="74" t="str">
        <f ca="1"/>
        <v>1.1.2</v>
      </c>
      <c r="L92" s="69" t="str">
        <f ca="1"/>
        <v>Specialised inpatient curative care</v>
      </c>
      <c r="M92" s="86" t="str">
        <f ca="1"/>
        <v>13</v>
      </c>
      <c r="N92" s="87" t="str">
        <f ca="1"/>
        <v>General population</v>
      </c>
      <c r="O92" s="81" t="str">
        <f ca="1"/>
        <v>nec</v>
      </c>
      <c r="P92" s="87" t="str">
        <f ca="1"/>
        <v>Other and unspecified age (n.e.c.)</v>
      </c>
      <c r="Q92" s="69" t="str">
        <f ca="1"/>
        <v>nec</v>
      </c>
      <c r="R92" s="69" t="str">
        <f ca="1"/>
        <v>Other and unspecified gender (n.e.c.)</v>
      </c>
      <c r="S92" s="134">
        <v>1</v>
      </c>
      <c r="T92" t="b">
        <v>1</v>
      </c>
      <c r="U92" t="b">
        <f>AND(T92=TRUE,C92=C91,F92=F91,H92&lt;&gt;H91)</f>
        <v>0</v>
      </c>
      <c r="V92" t="b">
        <f t="shared" si="2"/>
        <v>0</v>
      </c>
      <c r="W92">
        <v>1</v>
      </c>
      <c r="X92" t="b">
        <f t="shared" si="3"/>
        <v>0</v>
      </c>
      <c r="Y92" s="154">
        <v>12</v>
      </c>
    </row>
    <row r="93" spans="1:25" x14ac:dyDescent="0.4">
      <c r="A93" s="136">
        <v>2</v>
      </c>
      <c r="B93" s="2">
        <v>61</v>
      </c>
      <c r="C93" s="140">
        <v>204433416</v>
      </c>
      <c r="D93" s="3" t="s">
        <v>1291</v>
      </c>
      <c r="E93" s="3" t="s">
        <v>1246</v>
      </c>
      <c r="F93" s="3" t="s">
        <v>1292</v>
      </c>
      <c r="G93" s="197"/>
      <c r="H93" s="115" t="s">
        <v>1109</v>
      </c>
      <c r="I93" s="77" t="str">
        <f ca="1"/>
        <v>3.4.9.nec</v>
      </c>
      <c r="J93" s="68" t="str">
        <f ca="1"/>
        <v>Other All Other ambulatory centres</v>
      </c>
      <c r="K93" s="74" t="str">
        <f ca="1"/>
        <v>1.3.3.nec</v>
      </c>
      <c r="L93" s="69" t="str">
        <f ca="1"/>
        <v>Other Specialised outpatient curative care</v>
      </c>
      <c r="M93" s="86" t="str">
        <f ca="1"/>
        <v>13</v>
      </c>
      <c r="N93" s="87" t="str">
        <f ca="1"/>
        <v>General population</v>
      </c>
      <c r="O93" s="81" t="str">
        <f ca="1"/>
        <v>nec</v>
      </c>
      <c r="P93" s="87" t="str">
        <f ca="1"/>
        <v>Other and unspecified age (n.e.c.)</v>
      </c>
      <c r="Q93" s="69" t="str">
        <f ca="1"/>
        <v>nec</v>
      </c>
      <c r="R93" s="69" t="str">
        <f ca="1"/>
        <v>Other and unspecified gender (n.e.c.)</v>
      </c>
      <c r="S93" s="134">
        <v>1</v>
      </c>
      <c r="T93" t="b">
        <v>1</v>
      </c>
      <c r="U93" t="b">
        <f>AND(T93=TRUE,C93=C92,F93=F92,H93&lt;&gt;H92)</f>
        <v>0</v>
      </c>
      <c r="V93" t="b">
        <f t="shared" si="2"/>
        <v>0</v>
      </c>
      <c r="W93">
        <v>1</v>
      </c>
      <c r="X93" t="b">
        <f t="shared" si="3"/>
        <v>0</v>
      </c>
      <c r="Y93" s="153">
        <v>17</v>
      </c>
    </row>
    <row r="94" spans="1:25" x14ac:dyDescent="0.4">
      <c r="A94" s="136">
        <v>2</v>
      </c>
      <c r="B94" s="2">
        <v>62</v>
      </c>
      <c r="C94" s="140">
        <v>204472720</v>
      </c>
      <c r="D94" s="3" t="s">
        <v>1293</v>
      </c>
      <c r="E94" s="3" t="s">
        <v>1161</v>
      </c>
      <c r="F94" s="3" t="s">
        <v>1294</v>
      </c>
      <c r="G94" s="197"/>
      <c r="H94" s="115" t="s">
        <v>1084</v>
      </c>
      <c r="I94" s="77" t="str">
        <f ca="1"/>
        <v>1.2</v>
      </c>
      <c r="J94" s="68" t="str">
        <f ca="1"/>
        <v>Mental health hospitals</v>
      </c>
      <c r="K94" s="74" t="str">
        <f ca="1"/>
        <v>1.1.2</v>
      </c>
      <c r="L94" s="69" t="str">
        <f ca="1"/>
        <v>Specialised inpatient curative care</v>
      </c>
      <c r="M94" s="86" t="str">
        <f ca="1"/>
        <v>13</v>
      </c>
      <c r="N94" s="87" t="str">
        <f ca="1"/>
        <v>General population</v>
      </c>
      <c r="O94" s="81" t="str">
        <f ca="1"/>
        <v>nec</v>
      </c>
      <c r="P94" s="87" t="str">
        <f ca="1"/>
        <v>Other and unspecified age (n.e.c.)</v>
      </c>
      <c r="Q94" s="69" t="str">
        <f ca="1"/>
        <v>nec</v>
      </c>
      <c r="R94" s="69" t="str">
        <f ca="1"/>
        <v>Other and unspecified gender (n.e.c.)</v>
      </c>
      <c r="S94" s="134">
        <v>3</v>
      </c>
      <c r="T94" t="b">
        <v>1</v>
      </c>
      <c r="U94" t="b">
        <f>AND(T94=TRUE,C94=C93,F94=F93,H94&lt;&gt;H93)</f>
        <v>0</v>
      </c>
      <c r="V94" t="b">
        <f t="shared" si="2"/>
        <v>0</v>
      </c>
      <c r="W94">
        <v>1</v>
      </c>
      <c r="X94" t="b">
        <f t="shared" si="3"/>
        <v>0</v>
      </c>
      <c r="Y94" s="153">
        <v>12</v>
      </c>
    </row>
    <row r="95" spans="1:25" x14ac:dyDescent="0.4">
      <c r="A95" s="136">
        <v>2</v>
      </c>
      <c r="B95" s="2">
        <v>63</v>
      </c>
      <c r="C95" s="140">
        <v>204475068</v>
      </c>
      <c r="D95" s="3" t="s">
        <v>121</v>
      </c>
      <c r="E95" s="3" t="s">
        <v>1285</v>
      </c>
      <c r="F95" s="3" t="s">
        <v>1295</v>
      </c>
      <c r="G95" s="197"/>
      <c r="H95" s="115" t="s">
        <v>1101</v>
      </c>
      <c r="I95" s="77" t="str">
        <f ca="1"/>
        <v>3.4.9.1</v>
      </c>
      <c r="J95" s="68" t="str">
        <f ca="1"/>
        <v>General ambulatories</v>
      </c>
      <c r="K95" s="74" t="str">
        <f ca="1"/>
        <v>1.3.1</v>
      </c>
      <c r="L95" s="69" t="str">
        <f ca="1"/>
        <v>General outpatient curative care</v>
      </c>
      <c r="M95" s="86" t="str">
        <f ca="1"/>
        <v>13</v>
      </c>
      <c r="N95" s="87" t="str">
        <f ca="1"/>
        <v>General population</v>
      </c>
      <c r="O95" s="81" t="str">
        <f ca="1"/>
        <v>nec</v>
      </c>
      <c r="P95" s="87" t="str">
        <f ca="1"/>
        <v>Other and unspecified age (n.e.c.)</v>
      </c>
      <c r="Q95" s="69" t="str">
        <f ca="1"/>
        <v>nec</v>
      </c>
      <c r="R95" s="69" t="str">
        <f ca="1"/>
        <v>Other and unspecified gender (n.e.c.)</v>
      </c>
      <c r="S95" s="134">
        <v>1</v>
      </c>
      <c r="T95" t="b">
        <v>1</v>
      </c>
      <c r="U95" t="b">
        <f>AND(T95=TRUE,C95=C94,F95=F94,H95&lt;&gt;H94)</f>
        <v>0</v>
      </c>
      <c r="V95" t="b">
        <f t="shared" si="2"/>
        <v>0</v>
      </c>
      <c r="W95">
        <v>1</v>
      </c>
      <c r="X95" t="b">
        <f t="shared" si="3"/>
        <v>0</v>
      </c>
      <c r="Y95" s="153">
        <v>14</v>
      </c>
    </row>
    <row r="96" spans="1:25" x14ac:dyDescent="0.4">
      <c r="A96" s="136">
        <v>2</v>
      </c>
      <c r="B96" s="2">
        <v>64</v>
      </c>
      <c r="C96" s="140">
        <v>204483380</v>
      </c>
      <c r="D96" s="3" t="s">
        <v>123</v>
      </c>
      <c r="E96" s="3" t="s">
        <v>1285</v>
      </c>
      <c r="F96" s="3" t="s">
        <v>1296</v>
      </c>
      <c r="G96" s="197"/>
      <c r="H96" s="115" t="s">
        <v>1118</v>
      </c>
      <c r="I96" s="77" t="str">
        <f ca="1"/>
        <v>1.3.1</v>
      </c>
      <c r="J96" s="68" t="str">
        <f ca="1"/>
        <v>Maternal House</v>
      </c>
      <c r="K96" s="74" t="str">
        <f ca="1"/>
        <v>1.1.2</v>
      </c>
      <c r="L96" s="69" t="str">
        <f ca="1"/>
        <v>Specialised inpatient curative care</v>
      </c>
      <c r="M96" s="86" t="str">
        <f ca="1"/>
        <v>13</v>
      </c>
      <c r="N96" s="87" t="str">
        <f ca="1"/>
        <v>General population</v>
      </c>
      <c r="O96" s="81" t="str">
        <f ca="1"/>
        <v>nec</v>
      </c>
      <c r="P96" s="87" t="str">
        <f ca="1"/>
        <v>Other and unspecified age (n.e.c.)</v>
      </c>
      <c r="Q96" s="69" t="str">
        <f ca="1"/>
        <v>nec</v>
      </c>
      <c r="R96" s="69" t="str">
        <f ca="1"/>
        <v>Other and unspecified gender (n.e.c.)</v>
      </c>
      <c r="S96" s="134">
        <v>1</v>
      </c>
      <c r="T96" t="b">
        <v>1</v>
      </c>
      <c r="U96" t="b">
        <f>AND(T96=TRUE,C96=C95,F96=F95,H96&lt;&gt;H95)</f>
        <v>0</v>
      </c>
      <c r="V96" t="b">
        <f t="shared" si="2"/>
        <v>0</v>
      </c>
      <c r="W96">
        <v>1</v>
      </c>
      <c r="X96" t="b">
        <f t="shared" si="3"/>
        <v>0</v>
      </c>
      <c r="Y96" s="153">
        <v>14</v>
      </c>
    </row>
    <row r="97" spans="1:25" x14ac:dyDescent="0.4">
      <c r="A97" s="136">
        <v>2</v>
      </c>
      <c r="B97" s="2">
        <v>65</v>
      </c>
      <c r="C97" s="140">
        <v>204522515</v>
      </c>
      <c r="D97" s="3" t="s">
        <v>125</v>
      </c>
      <c r="E97" s="3" t="s">
        <v>1187</v>
      </c>
      <c r="F97" s="3" t="s">
        <v>1297</v>
      </c>
      <c r="G97" s="197"/>
      <c r="H97" s="142" t="s">
        <v>1089</v>
      </c>
      <c r="I97" s="77" t="str">
        <f ca="1"/>
        <v>3.4.9.1</v>
      </c>
      <c r="J97" s="68" t="str">
        <f ca="1"/>
        <v>General ambulatories</v>
      </c>
      <c r="K97" s="74" t="str">
        <f ca="1"/>
        <v>1.3.3.1</v>
      </c>
      <c r="L97" s="69" t="str">
        <f ca="1"/>
        <v>Emergency specialised outpatient curative care</v>
      </c>
      <c r="M97" s="86" t="str">
        <f ca="1"/>
        <v>13</v>
      </c>
      <c r="N97" s="87" t="str">
        <f ca="1"/>
        <v>General population</v>
      </c>
      <c r="O97" s="81" t="str">
        <f ca="1"/>
        <v>nec</v>
      </c>
      <c r="P97" s="87" t="str">
        <f ca="1"/>
        <v>Other and unspecified age (n.e.c.)</v>
      </c>
      <c r="Q97" s="69" t="str">
        <f ca="1"/>
        <v>nec</v>
      </c>
      <c r="R97" s="69" t="str">
        <f ca="1"/>
        <v>Other and unspecified gender (n.e.c.)</v>
      </c>
      <c r="S97" s="134">
        <v>2</v>
      </c>
      <c r="T97" t="b">
        <v>1</v>
      </c>
      <c r="U97" t="b">
        <f>AND(T97=TRUE,C97=C96,F97=F96,H97&lt;&gt;H96)</f>
        <v>0</v>
      </c>
      <c r="V97" t="b">
        <f t="shared" si="2"/>
        <v>0</v>
      </c>
      <c r="W97">
        <v>1</v>
      </c>
      <c r="X97" t="b">
        <f t="shared" si="3"/>
        <v>0</v>
      </c>
      <c r="Y97" s="153">
        <v>15</v>
      </c>
    </row>
    <row r="98" spans="1:25" x14ac:dyDescent="0.4">
      <c r="A98" s="136">
        <v>2</v>
      </c>
      <c r="B98" s="2">
        <v>66</v>
      </c>
      <c r="C98" s="140">
        <v>204556541</v>
      </c>
      <c r="D98" s="3" t="s">
        <v>1298</v>
      </c>
      <c r="E98" s="3" t="s">
        <v>1246</v>
      </c>
      <c r="F98" s="3" t="s">
        <v>1299</v>
      </c>
      <c r="G98" s="197"/>
      <c r="H98" s="115" t="s">
        <v>1089</v>
      </c>
      <c r="I98" s="77" t="str">
        <f ca="1"/>
        <v>3.4.9.1</v>
      </c>
      <c r="J98" s="68" t="str">
        <f ca="1"/>
        <v>General ambulatories</v>
      </c>
      <c r="K98" s="74" t="str">
        <f ca="1"/>
        <v>1.3.3.1</v>
      </c>
      <c r="L98" s="69" t="str">
        <f ca="1"/>
        <v>Emergency specialised outpatient curative care</v>
      </c>
      <c r="M98" s="86" t="str">
        <f ca="1"/>
        <v>13</v>
      </c>
      <c r="N98" s="87" t="str">
        <f ca="1"/>
        <v>General population</v>
      </c>
      <c r="O98" s="81" t="str">
        <f ca="1"/>
        <v>nec</v>
      </c>
      <c r="P98" s="87" t="str">
        <f ca="1"/>
        <v>Other and unspecified age (n.e.c.)</v>
      </c>
      <c r="Q98" s="69" t="str">
        <f ca="1"/>
        <v>nec</v>
      </c>
      <c r="R98" s="69" t="str">
        <f ca="1"/>
        <v>Other and unspecified gender (n.e.c.)</v>
      </c>
      <c r="S98" s="134">
        <v>1</v>
      </c>
      <c r="T98" t="b">
        <v>1</v>
      </c>
      <c r="U98" t="b">
        <f>AND(T98=TRUE,C98=C97,F98=F97,H98&lt;&gt;H97)</f>
        <v>0</v>
      </c>
      <c r="V98" t="b">
        <f t="shared" si="2"/>
        <v>0</v>
      </c>
      <c r="W98">
        <v>1</v>
      </c>
      <c r="X98" t="b">
        <f t="shared" si="3"/>
        <v>0</v>
      </c>
      <c r="Y98" s="153">
        <v>17</v>
      </c>
    </row>
    <row r="99" spans="1:25" x14ac:dyDescent="0.4">
      <c r="A99" s="136">
        <v>2</v>
      </c>
      <c r="B99" s="2">
        <v>67</v>
      </c>
      <c r="C99" s="140">
        <v>204566638</v>
      </c>
      <c r="D99" s="3" t="s">
        <v>1300</v>
      </c>
      <c r="E99" s="3" t="s">
        <v>1183</v>
      </c>
      <c r="F99" s="3" t="s">
        <v>1301</v>
      </c>
      <c r="G99" s="197"/>
      <c r="H99" s="115" t="s">
        <v>1109</v>
      </c>
      <c r="I99" s="77" t="str">
        <f ca="1"/>
        <v>3.4.9.nec</v>
      </c>
      <c r="J99" s="68" t="str">
        <f ca="1"/>
        <v>Other All Other ambulatory centres</v>
      </c>
      <c r="K99" s="74" t="str">
        <f ca="1"/>
        <v>1.3.3.nec</v>
      </c>
      <c r="L99" s="69" t="str">
        <f ca="1"/>
        <v>Other Specialised outpatient curative care</v>
      </c>
      <c r="M99" s="86" t="str">
        <f ca="1"/>
        <v>13</v>
      </c>
      <c r="N99" s="87" t="str">
        <f ca="1"/>
        <v>General population</v>
      </c>
      <c r="O99" s="81" t="str">
        <f ca="1"/>
        <v>nec</v>
      </c>
      <c r="P99" s="87" t="str">
        <f ca="1"/>
        <v>Other and unspecified age (n.e.c.)</v>
      </c>
      <c r="Q99" s="69" t="str">
        <f ca="1"/>
        <v>nec</v>
      </c>
      <c r="R99" s="69" t="str">
        <f ca="1"/>
        <v>Other and unspecified gender (n.e.c.)</v>
      </c>
      <c r="S99" s="134">
        <v>1</v>
      </c>
      <c r="T99" t="b">
        <v>1</v>
      </c>
      <c r="U99" t="b">
        <f>AND(T99=TRUE,C99=C98,F99=F98,H99&lt;&gt;H98)</f>
        <v>0</v>
      </c>
      <c r="V99" t="b">
        <f t="shared" si="2"/>
        <v>0</v>
      </c>
      <c r="W99">
        <v>1</v>
      </c>
      <c r="X99" t="b">
        <f t="shared" si="3"/>
        <v>0</v>
      </c>
      <c r="Y99" s="153">
        <v>11</v>
      </c>
    </row>
    <row r="100" spans="1:25" x14ac:dyDescent="0.4">
      <c r="A100" s="136">
        <v>3</v>
      </c>
      <c r="B100" s="2"/>
      <c r="C100" s="140">
        <v>204853783</v>
      </c>
      <c r="D100" s="3" t="s">
        <v>127</v>
      </c>
      <c r="E100" s="3" t="s">
        <v>1246</v>
      </c>
      <c r="F100" s="3" t="s">
        <v>1302</v>
      </c>
      <c r="G100" s="197"/>
      <c r="H100" s="115" t="s">
        <v>1054</v>
      </c>
      <c r="I100" s="77" t="str">
        <f ca="1"/>
        <v>1.1</v>
      </c>
      <c r="J100" s="68" t="str">
        <f ca="1"/>
        <v>General hospitals</v>
      </c>
      <c r="K100" s="74" t="str">
        <f ca="1"/>
        <v>1.1.1</v>
      </c>
      <c r="L100" s="69" t="str">
        <f ca="1"/>
        <v>General inpatient curative care</v>
      </c>
      <c r="M100" s="86" t="str">
        <f ca="1"/>
        <v>13</v>
      </c>
      <c r="N100" s="87" t="str">
        <f ca="1"/>
        <v>General population</v>
      </c>
      <c r="O100" s="81" t="str">
        <f ca="1"/>
        <v>nec</v>
      </c>
      <c r="P100" s="87" t="str">
        <f ca="1"/>
        <v>Other and unspecified age (n.e.c.)</v>
      </c>
      <c r="Q100" s="69" t="str">
        <f ca="1"/>
        <v>nec</v>
      </c>
      <c r="R100" s="69" t="str">
        <f ca="1"/>
        <v>Other and unspecified gender (n.e.c.)</v>
      </c>
      <c r="S100" s="134">
        <v>1</v>
      </c>
      <c r="T100" t="b">
        <v>1</v>
      </c>
      <c r="U100" t="b">
        <f>AND(T100=TRUE,C100=C99,F100=F99,H100&lt;&gt;H99)</f>
        <v>0</v>
      </c>
      <c r="V100" t="b">
        <f t="shared" si="2"/>
        <v>0</v>
      </c>
      <c r="W100">
        <v>1</v>
      </c>
      <c r="X100" t="b">
        <f t="shared" si="3"/>
        <v>0</v>
      </c>
      <c r="Y100" s="153">
        <v>17</v>
      </c>
    </row>
    <row r="101" spans="1:25" x14ac:dyDescent="0.4">
      <c r="A101" s="136">
        <v>3</v>
      </c>
      <c r="B101" s="137"/>
      <c r="C101" s="141">
        <v>204856129</v>
      </c>
      <c r="D101" s="137" t="s">
        <v>129</v>
      </c>
      <c r="E101" s="137" t="s">
        <v>1246</v>
      </c>
      <c r="F101" s="137" t="s">
        <v>1303</v>
      </c>
      <c r="G101" s="198"/>
      <c r="H101" s="49" t="s">
        <v>1054</v>
      </c>
      <c r="I101" s="77" t="str">
        <f ca="1"/>
        <v>1.1</v>
      </c>
      <c r="J101" s="68" t="str">
        <f ca="1"/>
        <v>General hospitals</v>
      </c>
      <c r="K101" s="74" t="str">
        <f ca="1"/>
        <v>1.1.1</v>
      </c>
      <c r="L101" s="69" t="str">
        <f ca="1"/>
        <v>General inpatient curative care</v>
      </c>
      <c r="M101" s="86" t="str">
        <f ca="1"/>
        <v>13</v>
      </c>
      <c r="N101" s="87" t="str">
        <f ca="1"/>
        <v>General population</v>
      </c>
      <c r="O101" s="81" t="str">
        <f ca="1"/>
        <v>nec</v>
      </c>
      <c r="P101" s="87" t="str">
        <f ca="1"/>
        <v>Other and unspecified age (n.e.c.)</v>
      </c>
      <c r="Q101" s="69" t="str">
        <f ca="1"/>
        <v>nec</v>
      </c>
      <c r="R101" s="69" t="str">
        <f ca="1"/>
        <v>Other and unspecified gender (n.e.c.)</v>
      </c>
      <c r="S101" s="134">
        <v>1</v>
      </c>
      <c r="T101" t="b">
        <v>1</v>
      </c>
      <c r="U101" t="b">
        <f>AND(T101=TRUE,C101=C100,F101=F100,H101&lt;&gt;H100)</f>
        <v>0</v>
      </c>
      <c r="V101" t="b">
        <f t="shared" si="2"/>
        <v>0</v>
      </c>
      <c r="W101">
        <v>1</v>
      </c>
      <c r="X101" t="b">
        <f t="shared" si="3"/>
        <v>0</v>
      </c>
      <c r="Y101" s="154">
        <v>17</v>
      </c>
    </row>
    <row r="102" spans="1:25" x14ac:dyDescent="0.4">
      <c r="A102" s="136">
        <v>2</v>
      </c>
      <c r="B102" s="137">
        <v>68</v>
      </c>
      <c r="C102" s="141">
        <v>204860597</v>
      </c>
      <c r="D102" s="137" t="s">
        <v>1304</v>
      </c>
      <c r="E102" s="137" t="s">
        <v>1246</v>
      </c>
      <c r="F102" s="137" t="s">
        <v>1305</v>
      </c>
      <c r="G102" s="198"/>
      <c r="H102" s="49" t="s">
        <v>1089</v>
      </c>
      <c r="I102" s="77" t="str">
        <f ca="1"/>
        <v>3.4.9.1</v>
      </c>
      <c r="J102" s="68" t="str">
        <f ca="1"/>
        <v>General ambulatories</v>
      </c>
      <c r="K102" s="74" t="str">
        <f ca="1"/>
        <v>1.3.3.1</v>
      </c>
      <c r="L102" s="69" t="str">
        <f ca="1"/>
        <v>Emergency specialised outpatient curative care</v>
      </c>
      <c r="M102" s="86" t="str">
        <f ca="1"/>
        <v>13</v>
      </c>
      <c r="N102" s="87" t="str">
        <f ca="1"/>
        <v>General population</v>
      </c>
      <c r="O102" s="81" t="str">
        <f ca="1"/>
        <v>nec</v>
      </c>
      <c r="P102" s="87" t="str">
        <f ca="1"/>
        <v>Other and unspecified age (n.e.c.)</v>
      </c>
      <c r="Q102" s="69" t="str">
        <f ca="1"/>
        <v>nec</v>
      </c>
      <c r="R102" s="69" t="str">
        <f ca="1"/>
        <v>Other and unspecified gender (n.e.c.)</v>
      </c>
      <c r="S102" s="134">
        <v>1</v>
      </c>
      <c r="T102" t="b">
        <v>1</v>
      </c>
      <c r="U102" t="b">
        <f>AND(T102=TRUE,C102=C101,F102=F101,H102&lt;&gt;H101)</f>
        <v>0</v>
      </c>
      <c r="V102" t="b">
        <f t="shared" si="2"/>
        <v>0</v>
      </c>
      <c r="W102">
        <v>1</v>
      </c>
      <c r="X102" t="b">
        <f t="shared" si="3"/>
        <v>0</v>
      </c>
      <c r="Y102" s="154">
        <v>17</v>
      </c>
    </row>
    <row r="103" spans="1:25" x14ac:dyDescent="0.4">
      <c r="A103" s="136">
        <v>3</v>
      </c>
      <c r="B103" s="2"/>
      <c r="C103" s="140">
        <v>204868562</v>
      </c>
      <c r="D103" s="3" t="s">
        <v>131</v>
      </c>
      <c r="E103" s="3" t="s">
        <v>1161</v>
      </c>
      <c r="F103" s="3" t="s">
        <v>1306</v>
      </c>
      <c r="G103" s="197"/>
      <c r="H103" s="115" t="s">
        <v>1089</v>
      </c>
      <c r="I103" s="77" t="str">
        <f ca="1"/>
        <v>3.4.9.1</v>
      </c>
      <c r="J103" s="68" t="str">
        <f ca="1"/>
        <v>General ambulatories</v>
      </c>
      <c r="K103" s="74" t="str">
        <f ca="1"/>
        <v>1.3.3.1</v>
      </c>
      <c r="L103" s="69" t="str">
        <f ca="1"/>
        <v>Emergency specialised outpatient curative care</v>
      </c>
      <c r="M103" s="86" t="str">
        <f ca="1"/>
        <v>13</v>
      </c>
      <c r="N103" s="87" t="str">
        <f ca="1"/>
        <v>General population</v>
      </c>
      <c r="O103" s="81" t="str">
        <f ca="1"/>
        <v>nec</v>
      </c>
      <c r="P103" s="87" t="str">
        <f ca="1"/>
        <v>Other and unspecified age (n.e.c.)</v>
      </c>
      <c r="Q103" s="69" t="str">
        <f ca="1"/>
        <v>nec</v>
      </c>
      <c r="R103" s="69" t="str">
        <f ca="1"/>
        <v>Other and unspecified gender (n.e.c.)</v>
      </c>
      <c r="S103" s="134">
        <v>1</v>
      </c>
      <c r="T103" t="b">
        <v>1</v>
      </c>
      <c r="U103" t="b">
        <f>AND(T103=TRUE,C103=C102,F103=F102,H103&lt;&gt;H102)</f>
        <v>0</v>
      </c>
      <c r="V103" t="b">
        <f t="shared" si="2"/>
        <v>0</v>
      </c>
      <c r="W103">
        <v>1</v>
      </c>
      <c r="X103" t="b">
        <f t="shared" si="3"/>
        <v>0</v>
      </c>
      <c r="Y103" s="153">
        <v>12</v>
      </c>
    </row>
    <row r="104" spans="1:25" x14ac:dyDescent="0.4">
      <c r="A104" s="136">
        <v>3</v>
      </c>
      <c r="B104" s="137"/>
      <c r="C104" s="141">
        <v>204868624</v>
      </c>
      <c r="D104" s="137" t="s">
        <v>133</v>
      </c>
      <c r="E104" s="137" t="s">
        <v>1183</v>
      </c>
      <c r="F104" s="137" t="s">
        <v>1307</v>
      </c>
      <c r="G104" s="198"/>
      <c r="H104" s="49" t="s">
        <v>1054</v>
      </c>
      <c r="I104" s="77" t="str">
        <f ca="1"/>
        <v>1.1</v>
      </c>
      <c r="J104" s="68" t="str">
        <f ca="1"/>
        <v>General hospitals</v>
      </c>
      <c r="K104" s="74" t="str">
        <f ca="1"/>
        <v>1.1.1</v>
      </c>
      <c r="L104" s="69" t="str">
        <f ca="1"/>
        <v>General inpatient curative care</v>
      </c>
      <c r="M104" s="86" t="str">
        <f ca="1"/>
        <v>13</v>
      </c>
      <c r="N104" s="87" t="str">
        <f ca="1"/>
        <v>General population</v>
      </c>
      <c r="O104" s="81" t="str">
        <f ca="1"/>
        <v>nec</v>
      </c>
      <c r="P104" s="87" t="str">
        <f ca="1"/>
        <v>Other and unspecified age (n.e.c.)</v>
      </c>
      <c r="Q104" s="69" t="str">
        <f ca="1"/>
        <v>nec</v>
      </c>
      <c r="R104" s="69" t="str">
        <f ca="1"/>
        <v>Other and unspecified gender (n.e.c.)</v>
      </c>
      <c r="S104" s="134">
        <v>1</v>
      </c>
      <c r="T104" t="b">
        <v>1</v>
      </c>
      <c r="U104" t="b">
        <f>AND(T104=TRUE,C104=C103,F104=F103,H104&lt;&gt;H103)</f>
        <v>0</v>
      </c>
      <c r="V104" t="b">
        <f t="shared" si="2"/>
        <v>0</v>
      </c>
      <c r="W104">
        <v>1</v>
      </c>
      <c r="X104" t="b">
        <f t="shared" si="3"/>
        <v>0</v>
      </c>
      <c r="Y104" s="154">
        <v>11</v>
      </c>
    </row>
    <row r="105" spans="1:25" x14ac:dyDescent="0.4">
      <c r="A105" s="136">
        <v>2</v>
      </c>
      <c r="B105" s="137">
        <v>69</v>
      </c>
      <c r="C105" s="141">
        <v>204869455</v>
      </c>
      <c r="D105" s="137" t="s">
        <v>135</v>
      </c>
      <c r="E105" s="137" t="s">
        <v>1161</v>
      </c>
      <c r="F105" s="137" t="s">
        <v>1308</v>
      </c>
      <c r="G105" s="198"/>
      <c r="H105" s="49" t="s">
        <v>1089</v>
      </c>
      <c r="I105" s="77" t="str">
        <f ca="1"/>
        <v>3.4.9.1</v>
      </c>
      <c r="J105" s="68" t="str">
        <f ca="1"/>
        <v>General ambulatories</v>
      </c>
      <c r="K105" s="74" t="str">
        <f ca="1"/>
        <v>1.3.3.1</v>
      </c>
      <c r="L105" s="69" t="str">
        <f ca="1"/>
        <v>Emergency specialised outpatient curative care</v>
      </c>
      <c r="M105" s="86" t="str">
        <f ca="1"/>
        <v>13</v>
      </c>
      <c r="N105" s="87" t="str">
        <f ca="1"/>
        <v>General population</v>
      </c>
      <c r="O105" s="81" t="str">
        <f ca="1"/>
        <v>nec</v>
      </c>
      <c r="P105" s="87" t="str">
        <f ca="1"/>
        <v>Other and unspecified age (n.e.c.)</v>
      </c>
      <c r="Q105" s="69" t="str">
        <f ca="1"/>
        <v>nec</v>
      </c>
      <c r="R105" s="69" t="str">
        <f ca="1"/>
        <v>Other and unspecified gender (n.e.c.)</v>
      </c>
      <c r="S105" s="134">
        <v>1</v>
      </c>
      <c r="T105" t="b">
        <v>1</v>
      </c>
      <c r="U105" t="b">
        <f>AND(T105=TRUE,C105=C104,F105=F104,H105&lt;&gt;H104)</f>
        <v>0</v>
      </c>
      <c r="V105" t="b">
        <f t="shared" si="2"/>
        <v>0</v>
      </c>
      <c r="W105">
        <v>1</v>
      </c>
      <c r="X105" t="b">
        <f t="shared" si="3"/>
        <v>0</v>
      </c>
      <c r="Y105" s="154">
        <v>12</v>
      </c>
    </row>
    <row r="106" spans="1:25" x14ac:dyDescent="0.4">
      <c r="A106" s="136">
        <v>1</v>
      </c>
      <c r="B106" s="2">
        <v>37</v>
      </c>
      <c r="C106" s="140">
        <v>204871594</v>
      </c>
      <c r="D106" s="3" t="s">
        <v>137</v>
      </c>
      <c r="E106" s="3" t="s">
        <v>1161</v>
      </c>
      <c r="F106" s="3" t="s">
        <v>1309</v>
      </c>
      <c r="G106" s="197"/>
      <c r="H106" s="115" t="s">
        <v>1097</v>
      </c>
      <c r="I106" s="77" t="str">
        <f ca="1"/>
        <v>1.1</v>
      </c>
      <c r="J106" s="68" t="str">
        <f ca="1"/>
        <v>General hospitals</v>
      </c>
      <c r="K106" s="74" t="str">
        <f ca="1"/>
        <v>1.1.1</v>
      </c>
      <c r="L106" s="69" t="str">
        <f ca="1"/>
        <v>General inpatient curative care</v>
      </c>
      <c r="M106" s="86" t="str">
        <f ca="1"/>
        <v>13</v>
      </c>
      <c r="N106" s="87" t="str">
        <f ca="1"/>
        <v>General population</v>
      </c>
      <c r="O106" s="81" t="str">
        <f ca="1"/>
        <v>nec</v>
      </c>
      <c r="P106" s="87" t="str">
        <f ca="1"/>
        <v>Other and unspecified age (n.e.c.)</v>
      </c>
      <c r="Q106" s="69" t="str">
        <f ca="1"/>
        <v>nec</v>
      </c>
      <c r="R106" s="69" t="str">
        <f ca="1"/>
        <v>Other and unspecified gender (n.e.c.)</v>
      </c>
      <c r="S106" s="134">
        <v>2</v>
      </c>
      <c r="T106" t="b">
        <v>1</v>
      </c>
      <c r="U106" t="b">
        <f>AND(T106=TRUE,C106=C105,F106=F105,H106&lt;&gt;H105)</f>
        <v>0</v>
      </c>
      <c r="V106" t="b">
        <f t="shared" si="2"/>
        <v>0</v>
      </c>
      <c r="W106">
        <v>1</v>
      </c>
      <c r="X106" t="b">
        <f t="shared" si="3"/>
        <v>0</v>
      </c>
      <c r="Y106" s="153">
        <v>12</v>
      </c>
    </row>
    <row r="107" spans="1:25" x14ac:dyDescent="0.4">
      <c r="A107" s="136">
        <v>1</v>
      </c>
      <c r="B107" s="5">
        <v>38</v>
      </c>
      <c r="C107" s="138">
        <v>204871781</v>
      </c>
      <c r="D107" s="6" t="s">
        <v>1310</v>
      </c>
      <c r="E107" s="6" t="s">
        <v>1183</v>
      </c>
      <c r="F107" s="6" t="s">
        <v>1311</v>
      </c>
      <c r="G107" s="199"/>
      <c r="H107" s="115" t="s">
        <v>1058</v>
      </c>
      <c r="I107" s="77" t="str">
        <f ca="1"/>
        <v>4.2</v>
      </c>
      <c r="J107" s="68" t="str">
        <f ca="1"/>
        <v>Medical and diagnostic laboratories</v>
      </c>
      <c r="K107" s="74" t="str">
        <f ca="1"/>
        <v>4.1</v>
      </c>
      <c r="L107" s="69" t="str">
        <f ca="1"/>
        <v>Laboratory services</v>
      </c>
      <c r="M107" s="86" t="str">
        <f ca="1"/>
        <v>13</v>
      </c>
      <c r="N107" s="87" t="str">
        <f ca="1"/>
        <v>General population</v>
      </c>
      <c r="O107" s="81" t="str">
        <f ca="1"/>
        <v>nec</v>
      </c>
      <c r="P107" s="87" t="str">
        <f ca="1"/>
        <v>Other and unspecified age (n.e.c.)</v>
      </c>
      <c r="Q107" s="69" t="str">
        <f ca="1"/>
        <v>nec</v>
      </c>
      <c r="R107" s="69" t="str">
        <f ca="1"/>
        <v>Other and unspecified gender (n.e.c.)</v>
      </c>
      <c r="S107" s="134">
        <v>1</v>
      </c>
      <c r="T107" t="b">
        <v>1</v>
      </c>
      <c r="U107" t="b">
        <f>AND(T107=TRUE,C107=C106,F107=F106,H107&lt;&gt;H106)</f>
        <v>0</v>
      </c>
      <c r="V107" t="b">
        <f t="shared" si="2"/>
        <v>0</v>
      </c>
      <c r="W107">
        <v>1</v>
      </c>
      <c r="X107" t="b">
        <f t="shared" si="3"/>
        <v>0</v>
      </c>
      <c r="Y107" s="155">
        <v>11</v>
      </c>
    </row>
    <row r="108" spans="1:25" x14ac:dyDescent="0.4">
      <c r="A108" s="136">
        <v>3</v>
      </c>
      <c r="B108" s="5"/>
      <c r="C108" s="138">
        <v>204877785</v>
      </c>
      <c r="D108" s="6" t="s">
        <v>139</v>
      </c>
      <c r="E108" s="6" t="s">
        <v>1183</v>
      </c>
      <c r="F108" s="6" t="s">
        <v>1312</v>
      </c>
      <c r="G108" s="199"/>
      <c r="H108" s="115" t="s">
        <v>1109</v>
      </c>
      <c r="I108" s="77" t="str">
        <f ca="1"/>
        <v>3.4.9.nec</v>
      </c>
      <c r="J108" s="68" t="str">
        <f ca="1"/>
        <v>Other All Other ambulatory centres</v>
      </c>
      <c r="K108" s="74" t="str">
        <f ca="1"/>
        <v>1.3.3.nec</v>
      </c>
      <c r="L108" s="69" t="str">
        <f ca="1"/>
        <v>Other Specialised outpatient curative care</v>
      </c>
      <c r="M108" s="86" t="str">
        <f ca="1"/>
        <v>13</v>
      </c>
      <c r="N108" s="87" t="str">
        <f ca="1"/>
        <v>General population</v>
      </c>
      <c r="O108" s="81" t="str">
        <f ca="1"/>
        <v>nec</v>
      </c>
      <c r="P108" s="87" t="str">
        <f ca="1"/>
        <v>Other and unspecified age (n.e.c.)</v>
      </c>
      <c r="Q108" s="69" t="str">
        <f ca="1"/>
        <v>nec</v>
      </c>
      <c r="R108" s="69" t="str">
        <f ca="1"/>
        <v>Other and unspecified gender (n.e.c.)</v>
      </c>
      <c r="S108" s="134">
        <v>1</v>
      </c>
      <c r="T108" t="b">
        <v>1</v>
      </c>
      <c r="U108" t="b">
        <f>AND(T108=TRUE,C108=C107,F108=F107,H108&lt;&gt;H107)</f>
        <v>0</v>
      </c>
      <c r="V108" t="b">
        <f t="shared" si="2"/>
        <v>0</v>
      </c>
      <c r="W108">
        <v>1</v>
      </c>
      <c r="X108" t="b">
        <f t="shared" si="3"/>
        <v>0</v>
      </c>
      <c r="Y108" s="155">
        <v>11</v>
      </c>
    </row>
    <row r="109" spans="1:25" x14ac:dyDescent="0.4">
      <c r="A109" s="136">
        <v>2</v>
      </c>
      <c r="B109" s="137">
        <v>70</v>
      </c>
      <c r="C109" s="141">
        <v>204888461</v>
      </c>
      <c r="D109" s="137" t="s">
        <v>1313</v>
      </c>
      <c r="E109" s="137" t="s">
        <v>1161</v>
      </c>
      <c r="F109" s="137" t="s">
        <v>1314</v>
      </c>
      <c r="G109" s="198"/>
      <c r="H109" s="49" t="s">
        <v>1109</v>
      </c>
      <c r="I109" s="77" t="str">
        <f ca="1"/>
        <v>3.4.9.nec</v>
      </c>
      <c r="J109" s="68" t="str">
        <f ca="1"/>
        <v>Other All Other ambulatory centres</v>
      </c>
      <c r="K109" s="74" t="str">
        <f ca="1"/>
        <v>1.3.3.nec</v>
      </c>
      <c r="L109" s="69" t="str">
        <f ca="1"/>
        <v>Other Specialised outpatient curative care</v>
      </c>
      <c r="M109" s="86" t="str">
        <f ca="1"/>
        <v>13</v>
      </c>
      <c r="N109" s="87" t="str">
        <f ca="1"/>
        <v>General population</v>
      </c>
      <c r="O109" s="81" t="str">
        <f ca="1"/>
        <v>nec</v>
      </c>
      <c r="P109" s="87" t="str">
        <f ca="1"/>
        <v>Other and unspecified age (n.e.c.)</v>
      </c>
      <c r="Q109" s="69" t="str">
        <f ca="1"/>
        <v>nec</v>
      </c>
      <c r="R109" s="69" t="str">
        <f ca="1"/>
        <v>Other and unspecified gender (n.e.c.)</v>
      </c>
      <c r="S109" s="134">
        <v>4</v>
      </c>
      <c r="T109" t="b">
        <v>1</v>
      </c>
      <c r="U109" t="b">
        <f>AND(T109=TRUE,C109=C108,F109=F108,H109&lt;&gt;H108)</f>
        <v>0</v>
      </c>
      <c r="V109" t="b">
        <f t="shared" si="2"/>
        <v>0</v>
      </c>
      <c r="W109">
        <v>1</v>
      </c>
      <c r="X109" t="b">
        <f t="shared" si="3"/>
        <v>0</v>
      </c>
      <c r="Y109" s="154">
        <v>12</v>
      </c>
    </row>
    <row r="110" spans="1:25" x14ac:dyDescent="0.4">
      <c r="A110" s="136">
        <v>3</v>
      </c>
      <c r="B110" s="2"/>
      <c r="C110" s="140">
        <v>204898441</v>
      </c>
      <c r="D110" s="3" t="s">
        <v>141</v>
      </c>
      <c r="E110" s="3" t="s">
        <v>1161</v>
      </c>
      <c r="F110" s="3" t="s">
        <v>1315</v>
      </c>
      <c r="G110" s="197"/>
      <c r="H110" s="115" t="s">
        <v>1035</v>
      </c>
      <c r="I110" s="77" t="str">
        <f ca="1"/>
        <v>5.1</v>
      </c>
      <c r="J110" s="68" t="str">
        <f ca="1"/>
        <v>Pharmacies</v>
      </c>
      <c r="K110" s="74" t="str">
        <f ca="1"/>
        <v>5.1.2</v>
      </c>
      <c r="L110" s="69" t="str">
        <f ca="1"/>
        <v>Over-the-counter medicines</v>
      </c>
      <c r="M110" s="86" t="str">
        <f ca="1"/>
        <v>13</v>
      </c>
      <c r="N110" s="87" t="str">
        <f ca="1"/>
        <v>General population</v>
      </c>
      <c r="O110" s="81" t="str">
        <f ca="1"/>
        <v>nec</v>
      </c>
      <c r="P110" s="87" t="str">
        <f ca="1"/>
        <v>Other and unspecified age (n.e.c.)</v>
      </c>
      <c r="Q110" s="69" t="str">
        <f ca="1"/>
        <v>nec</v>
      </c>
      <c r="R110" s="69" t="str">
        <f ca="1"/>
        <v>Other and unspecified gender (n.e.c.)</v>
      </c>
      <c r="S110" s="134">
        <v>1</v>
      </c>
      <c r="T110" t="b">
        <v>1</v>
      </c>
      <c r="U110" t="b">
        <f>AND(T110=TRUE,C110=C109,F110=F109,H110&lt;&gt;H109)</f>
        <v>0</v>
      </c>
      <c r="V110" t="b">
        <f t="shared" si="2"/>
        <v>0</v>
      </c>
      <c r="W110">
        <v>1</v>
      </c>
      <c r="X110" t="b">
        <f t="shared" si="3"/>
        <v>0</v>
      </c>
      <c r="Y110" s="153">
        <v>12</v>
      </c>
    </row>
    <row r="111" spans="1:25" x14ac:dyDescent="0.4">
      <c r="A111" s="136">
        <v>2</v>
      </c>
      <c r="B111" s="137">
        <v>71</v>
      </c>
      <c r="C111" s="141">
        <v>204900250</v>
      </c>
      <c r="D111" s="137" t="s">
        <v>143</v>
      </c>
      <c r="E111" s="137" t="s">
        <v>1166</v>
      </c>
      <c r="F111" s="137" t="s">
        <v>1316</v>
      </c>
      <c r="G111" s="198"/>
      <c r="H111" s="49" t="s">
        <v>1127</v>
      </c>
      <c r="I111" s="77" t="str">
        <f ca="1"/>
        <v>3.4.9.nec</v>
      </c>
      <c r="J111" s="68" t="str">
        <f ca="1"/>
        <v>Other All Other ambulatory centres</v>
      </c>
      <c r="K111" s="74" t="str">
        <f ca="1"/>
        <v>2.3</v>
      </c>
      <c r="L111" s="69" t="str">
        <f ca="1"/>
        <v>Outpatient rehabilitative care</v>
      </c>
      <c r="M111" s="86" t="str">
        <f ca="1"/>
        <v>13</v>
      </c>
      <c r="N111" s="87" t="str">
        <f ca="1"/>
        <v>General population</v>
      </c>
      <c r="O111" s="81" t="str">
        <f ca="1"/>
        <v>nec</v>
      </c>
      <c r="P111" s="87" t="str">
        <f ca="1"/>
        <v>Other and unspecified age (n.e.c.)</v>
      </c>
      <c r="Q111" s="69" t="str">
        <f ca="1"/>
        <v>nec</v>
      </c>
      <c r="R111" s="69" t="str">
        <f ca="1"/>
        <v>Other and unspecified gender (n.e.c.)</v>
      </c>
      <c r="S111" s="134">
        <v>2</v>
      </c>
      <c r="T111" t="b">
        <v>1</v>
      </c>
      <c r="U111" t="b">
        <f>AND(T111=TRUE,C111=C110,F111=F110,H111&lt;&gt;H110)</f>
        <v>0</v>
      </c>
      <c r="V111" t="b">
        <f t="shared" si="2"/>
        <v>0</v>
      </c>
      <c r="W111">
        <v>1</v>
      </c>
      <c r="X111" t="b">
        <f t="shared" si="3"/>
        <v>0</v>
      </c>
      <c r="Y111" s="154">
        <v>16</v>
      </c>
    </row>
    <row r="112" spans="1:25" x14ac:dyDescent="0.4">
      <c r="A112" s="136">
        <v>3</v>
      </c>
      <c r="B112" s="2"/>
      <c r="C112" s="140">
        <v>204907734</v>
      </c>
      <c r="D112" s="3" t="s">
        <v>145</v>
      </c>
      <c r="E112" s="3" t="s">
        <v>1161</v>
      </c>
      <c r="F112" s="3" t="s">
        <v>1317</v>
      </c>
      <c r="G112" s="197"/>
      <c r="H112" s="115" t="s">
        <v>1118</v>
      </c>
      <c r="I112" s="77" t="str">
        <f ca="1"/>
        <v>1.3.1</v>
      </c>
      <c r="J112" s="68" t="str">
        <f ca="1"/>
        <v>Maternal House</v>
      </c>
      <c r="K112" s="74" t="str">
        <f ca="1"/>
        <v>1.1.2</v>
      </c>
      <c r="L112" s="69" t="str">
        <f ca="1"/>
        <v>Specialised inpatient curative care</v>
      </c>
      <c r="M112" s="86" t="str">
        <f ca="1"/>
        <v>13</v>
      </c>
      <c r="N112" s="87" t="str">
        <f ca="1"/>
        <v>General population</v>
      </c>
      <c r="O112" s="81" t="str">
        <f ca="1"/>
        <v>nec</v>
      </c>
      <c r="P112" s="87" t="str">
        <f ca="1"/>
        <v>Other and unspecified age (n.e.c.)</v>
      </c>
      <c r="Q112" s="69" t="str">
        <f ca="1"/>
        <v>nec</v>
      </c>
      <c r="R112" s="69" t="str">
        <f ca="1"/>
        <v>Other and unspecified gender (n.e.c.)</v>
      </c>
      <c r="S112" s="134">
        <v>1</v>
      </c>
      <c r="T112" t="b">
        <v>1</v>
      </c>
      <c r="U112" t="b">
        <f>AND(T112=TRUE,C112=C111,F112=F111,H112&lt;&gt;H111)</f>
        <v>0</v>
      </c>
      <c r="V112" t="b">
        <f t="shared" si="2"/>
        <v>0</v>
      </c>
      <c r="W112">
        <v>1</v>
      </c>
      <c r="X112" t="b">
        <f t="shared" si="3"/>
        <v>0</v>
      </c>
      <c r="Y112" s="153">
        <v>12</v>
      </c>
    </row>
    <row r="113" spans="1:25" x14ac:dyDescent="0.4">
      <c r="A113" s="136">
        <v>1</v>
      </c>
      <c r="B113" s="137">
        <v>39</v>
      </c>
      <c r="C113" s="141">
        <v>204923262</v>
      </c>
      <c r="D113" s="137" t="s">
        <v>147</v>
      </c>
      <c r="E113" s="137" t="s">
        <v>1246</v>
      </c>
      <c r="F113" s="137" t="s">
        <v>1318</v>
      </c>
      <c r="G113" s="198"/>
      <c r="H113" s="49" t="s">
        <v>1058</v>
      </c>
      <c r="I113" s="77" t="str">
        <f ca="1"/>
        <v>4.2</v>
      </c>
      <c r="J113" s="68" t="str">
        <f ca="1"/>
        <v>Medical and diagnostic laboratories</v>
      </c>
      <c r="K113" s="74" t="str">
        <f ca="1"/>
        <v>4.1</v>
      </c>
      <c r="L113" s="69" t="str">
        <f ca="1"/>
        <v>Laboratory services</v>
      </c>
      <c r="M113" s="86" t="str">
        <f ca="1"/>
        <v>13</v>
      </c>
      <c r="N113" s="87" t="str">
        <f ca="1"/>
        <v>General population</v>
      </c>
      <c r="O113" s="81" t="str">
        <f ca="1"/>
        <v>nec</v>
      </c>
      <c r="P113" s="87" t="str">
        <f ca="1"/>
        <v>Other and unspecified age (n.e.c.)</v>
      </c>
      <c r="Q113" s="69" t="str">
        <f ca="1"/>
        <v>nec</v>
      </c>
      <c r="R113" s="69" t="str">
        <f ca="1"/>
        <v>Other and unspecified gender (n.e.c.)</v>
      </c>
      <c r="S113" s="134">
        <v>1</v>
      </c>
      <c r="T113" t="b">
        <v>1</v>
      </c>
      <c r="U113" t="b">
        <f>AND(T113=TRUE,C113=C112,F113=F112,H113&lt;&gt;H112)</f>
        <v>0</v>
      </c>
      <c r="V113" t="b">
        <f t="shared" si="2"/>
        <v>0</v>
      </c>
      <c r="W113">
        <v>1</v>
      </c>
      <c r="X113" t="b">
        <f t="shared" si="3"/>
        <v>0</v>
      </c>
      <c r="Y113" s="154">
        <v>17</v>
      </c>
    </row>
    <row r="114" spans="1:25" x14ac:dyDescent="0.4">
      <c r="A114" s="136">
        <v>1</v>
      </c>
      <c r="B114" s="5">
        <v>372</v>
      </c>
      <c r="C114" s="138">
        <v>204923707</v>
      </c>
      <c r="D114" s="6" t="s">
        <v>1319</v>
      </c>
      <c r="E114" s="6" t="s">
        <v>1161</v>
      </c>
      <c r="F114" s="6" t="s">
        <v>1320</v>
      </c>
      <c r="G114" s="199"/>
      <c r="H114" s="115" t="s">
        <v>1109</v>
      </c>
      <c r="I114" s="77" t="str">
        <f ca="1"/>
        <v>3.4.9.nec</v>
      </c>
      <c r="J114" s="68" t="str">
        <f ca="1"/>
        <v>Other All Other ambulatory centres</v>
      </c>
      <c r="K114" s="74" t="str">
        <f ca="1"/>
        <v>1.3.3.nec</v>
      </c>
      <c r="L114" s="69" t="str">
        <f ca="1"/>
        <v>Other Specialised outpatient curative care</v>
      </c>
      <c r="M114" s="86" t="str">
        <f ca="1"/>
        <v>13</v>
      </c>
      <c r="N114" s="87" t="str">
        <f ca="1"/>
        <v>General population</v>
      </c>
      <c r="O114" s="81" t="str">
        <f ca="1"/>
        <v>nec</v>
      </c>
      <c r="P114" s="87" t="str">
        <f ca="1"/>
        <v>Other and unspecified age (n.e.c.)</v>
      </c>
      <c r="Q114" s="69" t="str">
        <f ca="1"/>
        <v>nec</v>
      </c>
      <c r="R114" s="69" t="str">
        <f ca="1"/>
        <v>Other and unspecified gender (n.e.c.)</v>
      </c>
      <c r="S114" s="134">
        <v>1</v>
      </c>
      <c r="T114" t="b">
        <v>1</v>
      </c>
      <c r="U114" t="b">
        <f>AND(T114=TRUE,C114=C113,F114=F113,H114&lt;&gt;H113)</f>
        <v>0</v>
      </c>
      <c r="V114" t="b">
        <f t="shared" si="2"/>
        <v>0</v>
      </c>
      <c r="W114">
        <v>1</v>
      </c>
      <c r="X114" t="b">
        <f t="shared" si="3"/>
        <v>0</v>
      </c>
      <c r="Y114" s="155">
        <v>12</v>
      </c>
    </row>
    <row r="115" spans="1:25" x14ac:dyDescent="0.4">
      <c r="A115" s="136">
        <v>1</v>
      </c>
      <c r="B115" s="5">
        <v>40</v>
      </c>
      <c r="C115" s="138">
        <v>204927543</v>
      </c>
      <c r="D115" s="6" t="s">
        <v>149</v>
      </c>
      <c r="E115" s="6" t="s">
        <v>1161</v>
      </c>
      <c r="F115" s="6" t="s">
        <v>1321</v>
      </c>
      <c r="G115" s="199"/>
      <c r="H115" s="115" t="s">
        <v>1054</v>
      </c>
      <c r="I115" s="77" t="str">
        <f ca="1"/>
        <v>1.1</v>
      </c>
      <c r="J115" s="68" t="str">
        <f ca="1"/>
        <v>General hospitals</v>
      </c>
      <c r="K115" s="74" t="str">
        <f ca="1"/>
        <v>1.1.1</v>
      </c>
      <c r="L115" s="69" t="str">
        <f ca="1"/>
        <v>General inpatient curative care</v>
      </c>
      <c r="M115" s="86" t="str">
        <f ca="1"/>
        <v>13</v>
      </c>
      <c r="N115" s="87" t="str">
        <f ca="1"/>
        <v>General population</v>
      </c>
      <c r="O115" s="81" t="str">
        <f ca="1"/>
        <v>nec</v>
      </c>
      <c r="P115" s="87" t="str">
        <f ca="1"/>
        <v>Other and unspecified age (n.e.c.)</v>
      </c>
      <c r="Q115" s="69" t="str">
        <f ca="1"/>
        <v>nec</v>
      </c>
      <c r="R115" s="69" t="str">
        <f ca="1"/>
        <v>Other and unspecified gender (n.e.c.)</v>
      </c>
      <c r="S115" s="134">
        <v>1</v>
      </c>
      <c r="T115" t="b">
        <v>1</v>
      </c>
      <c r="U115" t="b">
        <f>AND(T115=TRUE,C115=C114,F115=F114,H115&lt;&gt;H114)</f>
        <v>0</v>
      </c>
      <c r="V115" t="b">
        <f t="shared" si="2"/>
        <v>0</v>
      </c>
      <c r="W115">
        <v>1</v>
      </c>
      <c r="X115" t="b">
        <f t="shared" si="3"/>
        <v>0</v>
      </c>
      <c r="Y115" s="155">
        <v>12</v>
      </c>
    </row>
    <row r="116" spans="1:25" x14ac:dyDescent="0.4">
      <c r="A116" s="136">
        <v>2</v>
      </c>
      <c r="B116" s="5">
        <v>72</v>
      </c>
      <c r="C116" s="138">
        <v>204929140</v>
      </c>
      <c r="D116" s="6" t="s">
        <v>1322</v>
      </c>
      <c r="E116" s="6" t="s">
        <v>1183</v>
      </c>
      <c r="F116" s="6" t="s">
        <v>1323</v>
      </c>
      <c r="G116" s="199"/>
      <c r="H116" s="115" t="s">
        <v>1109</v>
      </c>
      <c r="I116" s="77" t="str">
        <f ca="1"/>
        <v>3.4.9.nec</v>
      </c>
      <c r="J116" s="68" t="str">
        <f ca="1"/>
        <v>Other All Other ambulatory centres</v>
      </c>
      <c r="K116" s="74" t="str">
        <f ca="1"/>
        <v>1.3.3.nec</v>
      </c>
      <c r="L116" s="69" t="str">
        <f ca="1"/>
        <v>Other Specialised outpatient curative care</v>
      </c>
      <c r="M116" s="86" t="str">
        <f ca="1"/>
        <v>13</v>
      </c>
      <c r="N116" s="87" t="str">
        <f ca="1"/>
        <v>General population</v>
      </c>
      <c r="O116" s="81" t="str">
        <f ca="1"/>
        <v>nec</v>
      </c>
      <c r="P116" s="87" t="str">
        <f ca="1"/>
        <v>Other and unspecified age (n.e.c.)</v>
      </c>
      <c r="Q116" s="69" t="str">
        <f ca="1"/>
        <v>nec</v>
      </c>
      <c r="R116" s="69" t="str">
        <f ca="1"/>
        <v>Other and unspecified gender (n.e.c.)</v>
      </c>
      <c r="S116" s="134">
        <v>1</v>
      </c>
      <c r="T116" t="b">
        <v>1</v>
      </c>
      <c r="U116" t="b">
        <f>AND(T116=TRUE,C116=C115,F116=F115,H116&lt;&gt;H115)</f>
        <v>0</v>
      </c>
      <c r="V116" t="b">
        <f t="shared" si="2"/>
        <v>0</v>
      </c>
      <c r="W116">
        <v>1</v>
      </c>
      <c r="X116" t="b">
        <f t="shared" si="3"/>
        <v>0</v>
      </c>
      <c r="Y116" s="155">
        <v>11</v>
      </c>
    </row>
    <row r="117" spans="1:25" x14ac:dyDescent="0.4">
      <c r="A117" s="136">
        <v>2</v>
      </c>
      <c r="B117" s="2">
        <v>73</v>
      </c>
      <c r="C117" s="140">
        <v>204950605</v>
      </c>
      <c r="D117" s="3" t="s">
        <v>1324</v>
      </c>
      <c r="E117" s="3" t="s">
        <v>1161</v>
      </c>
      <c r="F117" s="3" t="s">
        <v>1325</v>
      </c>
      <c r="G117" s="197"/>
      <c r="H117" s="115" t="s">
        <v>1111</v>
      </c>
      <c r="I117" s="77" t="str">
        <f ca="1"/>
        <v>8.9</v>
      </c>
      <c r="J117" s="68" t="str">
        <f ca="1"/>
        <v>Other industries n.e.c.</v>
      </c>
      <c r="K117" s="74" t="str">
        <f ca="1"/>
        <v>9</v>
      </c>
      <c r="L117" s="69" t="str">
        <f ca="1"/>
        <v>Other health care services not elsewhere classified (n.e.c.)</v>
      </c>
      <c r="M117" s="86" t="str">
        <f ca="1"/>
        <v>13</v>
      </c>
      <c r="N117" s="87" t="str">
        <f ca="1"/>
        <v>General population</v>
      </c>
      <c r="O117" s="81" t="str">
        <f ca="1"/>
        <v>nec</v>
      </c>
      <c r="P117" s="87" t="str">
        <f ca="1"/>
        <v>Other and unspecified age (n.e.c.)</v>
      </c>
      <c r="Q117" s="69" t="str">
        <f ca="1"/>
        <v>nec</v>
      </c>
      <c r="R117" s="69" t="str">
        <f ca="1"/>
        <v>Other and unspecified gender (n.e.c.)</v>
      </c>
      <c r="S117" s="134">
        <v>1</v>
      </c>
      <c r="T117" t="b">
        <v>1</v>
      </c>
      <c r="U117" t="b">
        <f>AND(T117=TRUE,C117=C116,F117=F116,H117&lt;&gt;H116)</f>
        <v>0</v>
      </c>
      <c r="V117" t="b">
        <f t="shared" si="2"/>
        <v>0</v>
      </c>
      <c r="W117">
        <v>1</v>
      </c>
      <c r="X117" t="b">
        <f t="shared" si="3"/>
        <v>0</v>
      </c>
      <c r="Y117" s="153">
        <v>12</v>
      </c>
    </row>
    <row r="118" spans="1:25" x14ac:dyDescent="0.4">
      <c r="A118" s="136">
        <v>2</v>
      </c>
      <c r="B118" s="2">
        <v>74</v>
      </c>
      <c r="C118" s="140">
        <v>204954497</v>
      </c>
      <c r="D118" s="3" t="s">
        <v>1326</v>
      </c>
      <c r="E118" s="3" t="s">
        <v>1246</v>
      </c>
      <c r="F118" s="3" t="s">
        <v>1327</v>
      </c>
      <c r="G118" s="197"/>
      <c r="H118" s="115" t="s">
        <v>1126</v>
      </c>
      <c r="I118" s="77">
        <f ca="1"/>
        <v>0</v>
      </c>
      <c r="J118" s="68" t="str">
        <f ca="1"/>
        <v/>
      </c>
      <c r="K118" s="74">
        <f ca="1"/>
        <v>0</v>
      </c>
      <c r="L118" s="69" t="str">
        <f ca="1"/>
        <v/>
      </c>
      <c r="M118" s="86" t="str">
        <f ca="1"/>
        <v>13</v>
      </c>
      <c r="N118" s="87" t="str">
        <f ca="1"/>
        <v>General population</v>
      </c>
      <c r="O118" s="81" t="str">
        <f ca="1"/>
        <v>nec</v>
      </c>
      <c r="P118" s="87" t="str">
        <f ca="1"/>
        <v>Other and unspecified age (n.e.c.)</v>
      </c>
      <c r="Q118" s="69" t="str">
        <f ca="1"/>
        <v>nec</v>
      </c>
      <c r="R118" s="69" t="str">
        <f ca="1"/>
        <v>Other and unspecified gender (n.e.c.)</v>
      </c>
      <c r="S118" s="134">
        <v>3</v>
      </c>
      <c r="T118" t="b">
        <v>1</v>
      </c>
      <c r="U118" t="b">
        <f>AND(T118=TRUE,C118=C117,F118=F117,H118&lt;&gt;H117)</f>
        <v>0</v>
      </c>
      <c r="V118" t="b">
        <f t="shared" si="2"/>
        <v>0</v>
      </c>
      <c r="W118">
        <v>1</v>
      </c>
      <c r="X118" t="b">
        <f t="shared" si="3"/>
        <v>0</v>
      </c>
      <c r="Y118" s="153">
        <v>17</v>
      </c>
    </row>
    <row r="119" spans="1:25" x14ac:dyDescent="0.4">
      <c r="A119" s="136">
        <v>2</v>
      </c>
      <c r="B119" s="2">
        <v>75</v>
      </c>
      <c r="C119" s="140">
        <v>204955076</v>
      </c>
      <c r="D119" s="3" t="s">
        <v>1328</v>
      </c>
      <c r="E119" s="3" t="s">
        <v>1246</v>
      </c>
      <c r="F119" s="3" t="s">
        <v>1329</v>
      </c>
      <c r="G119" s="197"/>
      <c r="H119" s="115" t="s">
        <v>1050</v>
      </c>
      <c r="I119" s="77" t="str">
        <f ca="1"/>
        <v>1.3.nec</v>
      </c>
      <c r="J119" s="68" t="str">
        <f ca="1"/>
        <v>Other Specialised hospitals (Other than mental health hospitals)</v>
      </c>
      <c r="K119" s="74" t="str">
        <f ca="1"/>
        <v>1.1.2</v>
      </c>
      <c r="L119" s="69" t="str">
        <f ca="1"/>
        <v>Specialised inpatient curative care</v>
      </c>
      <c r="M119" s="86" t="str">
        <f ca="1"/>
        <v>13</v>
      </c>
      <c r="N119" s="87" t="str">
        <f ca="1"/>
        <v>General population</v>
      </c>
      <c r="O119" s="81" t="str">
        <f ca="1"/>
        <v>nec</v>
      </c>
      <c r="P119" s="87" t="str">
        <f ca="1"/>
        <v>Other and unspecified age (n.e.c.)</v>
      </c>
      <c r="Q119" s="69" t="str">
        <f ca="1"/>
        <v>nec</v>
      </c>
      <c r="R119" s="69" t="str">
        <f ca="1"/>
        <v>Other and unspecified gender (n.e.c.)</v>
      </c>
      <c r="S119" s="134">
        <v>1</v>
      </c>
      <c r="T119" t="b">
        <v>1</v>
      </c>
      <c r="U119" t="b">
        <f>AND(T119=TRUE,C119=C118,F119=F118,H119&lt;&gt;H118)</f>
        <v>0</v>
      </c>
      <c r="V119" t="b">
        <f t="shared" si="2"/>
        <v>0</v>
      </c>
      <c r="W119">
        <v>1</v>
      </c>
      <c r="X119" t="b">
        <f t="shared" si="3"/>
        <v>0</v>
      </c>
      <c r="Y119" s="153">
        <v>17</v>
      </c>
    </row>
    <row r="120" spans="1:25" x14ac:dyDescent="0.4">
      <c r="A120" s="136">
        <v>1</v>
      </c>
      <c r="B120" s="2">
        <v>41</v>
      </c>
      <c r="C120" s="140">
        <v>204966858</v>
      </c>
      <c r="D120" s="3" t="s">
        <v>151</v>
      </c>
      <c r="E120" s="3" t="s">
        <v>1183</v>
      </c>
      <c r="F120" s="3" t="s">
        <v>1330</v>
      </c>
      <c r="G120" s="197"/>
      <c r="H120" s="115" t="s">
        <v>1050</v>
      </c>
      <c r="I120" s="77" t="str">
        <f ca="1"/>
        <v>1.3.nec</v>
      </c>
      <c r="J120" s="68" t="str">
        <f ca="1"/>
        <v>Other Specialised hospitals (Other than mental health hospitals)</v>
      </c>
      <c r="K120" s="74" t="str">
        <f ca="1"/>
        <v>1.1.2</v>
      </c>
      <c r="L120" s="69" t="str">
        <f ca="1"/>
        <v>Specialised inpatient curative care</v>
      </c>
      <c r="M120" s="86" t="str">
        <f ca="1"/>
        <v>13</v>
      </c>
      <c r="N120" s="87" t="str">
        <f ca="1"/>
        <v>General population</v>
      </c>
      <c r="O120" s="81" t="str">
        <f ca="1"/>
        <v>nec</v>
      </c>
      <c r="P120" s="87" t="str">
        <f ca="1"/>
        <v>Other and unspecified age (n.e.c.)</v>
      </c>
      <c r="Q120" s="69" t="str">
        <f ca="1"/>
        <v>nec</v>
      </c>
      <c r="R120" s="69" t="str">
        <f ca="1"/>
        <v>Other and unspecified gender (n.e.c.)</v>
      </c>
      <c r="S120" s="134">
        <v>1</v>
      </c>
      <c r="T120" t="b">
        <v>1</v>
      </c>
      <c r="U120" t="b">
        <f>AND(T120=TRUE,C120=C119,F120=F119,H120&lt;&gt;H119)</f>
        <v>0</v>
      </c>
      <c r="V120" t="b">
        <f t="shared" si="2"/>
        <v>0</v>
      </c>
      <c r="W120">
        <v>1</v>
      </c>
      <c r="X120" t="b">
        <f t="shared" si="3"/>
        <v>0</v>
      </c>
      <c r="Y120" s="153">
        <v>11</v>
      </c>
    </row>
    <row r="121" spans="1:25" x14ac:dyDescent="0.4">
      <c r="A121" s="136">
        <v>2</v>
      </c>
      <c r="B121" s="5">
        <v>77</v>
      </c>
      <c r="C121" s="138">
        <v>204970022</v>
      </c>
      <c r="D121" s="6" t="s">
        <v>1331</v>
      </c>
      <c r="E121" s="6" t="s">
        <v>1179</v>
      </c>
      <c r="F121" s="6" t="s">
        <v>1332</v>
      </c>
      <c r="G121" s="199"/>
      <c r="H121" s="115" t="s">
        <v>1054</v>
      </c>
      <c r="I121" s="77" t="str">
        <f ca="1"/>
        <v>1.1</v>
      </c>
      <c r="J121" s="68" t="str">
        <f ca="1"/>
        <v>General hospitals</v>
      </c>
      <c r="K121" s="74" t="str">
        <f ca="1"/>
        <v>1.1.1</v>
      </c>
      <c r="L121" s="69" t="str">
        <f ca="1"/>
        <v>General inpatient curative care</v>
      </c>
      <c r="M121" s="86" t="str">
        <f ca="1"/>
        <v>13</v>
      </c>
      <c r="N121" s="87" t="str">
        <f ca="1"/>
        <v>General population</v>
      </c>
      <c r="O121" s="81" t="str">
        <f ca="1"/>
        <v>nec</v>
      </c>
      <c r="P121" s="87" t="str">
        <f ca="1"/>
        <v>Other and unspecified age (n.e.c.)</v>
      </c>
      <c r="Q121" s="69" t="str">
        <f ca="1"/>
        <v>nec</v>
      </c>
      <c r="R121" s="69" t="str">
        <f ca="1"/>
        <v>Other and unspecified gender (n.e.c.)</v>
      </c>
      <c r="S121" s="134">
        <v>2</v>
      </c>
      <c r="T121" t="b">
        <v>1</v>
      </c>
      <c r="U121" t="b">
        <f>AND(T121=TRUE,C121=C120,F121=F120,H121&lt;&gt;H120)</f>
        <v>0</v>
      </c>
      <c r="V121" t="b">
        <f t="shared" si="2"/>
        <v>0</v>
      </c>
      <c r="W121">
        <v>1</v>
      </c>
      <c r="X121" t="b">
        <f t="shared" si="3"/>
        <v>0</v>
      </c>
      <c r="Y121" s="155">
        <v>10</v>
      </c>
    </row>
    <row r="122" spans="1:25" x14ac:dyDescent="0.4">
      <c r="A122" s="136">
        <v>2</v>
      </c>
      <c r="B122" s="2">
        <v>76</v>
      </c>
      <c r="C122" s="140">
        <v>204970022</v>
      </c>
      <c r="D122" s="143" t="s">
        <v>1331</v>
      </c>
      <c r="E122" s="3" t="s">
        <v>1183</v>
      </c>
      <c r="F122" s="3" t="s">
        <v>1333</v>
      </c>
      <c r="G122" s="197"/>
      <c r="H122" s="115" t="s">
        <v>1050</v>
      </c>
      <c r="I122" s="77" t="str">
        <f ca="1"/>
        <v>1.3.nec</v>
      </c>
      <c r="J122" s="68" t="str">
        <f ca="1"/>
        <v>Other Specialised hospitals (Other than mental health hospitals)</v>
      </c>
      <c r="K122" s="74" t="str">
        <f ca="1"/>
        <v>1.1.2</v>
      </c>
      <c r="L122" s="69" t="str">
        <f ca="1"/>
        <v>Specialised inpatient curative care</v>
      </c>
      <c r="M122" s="86" t="str">
        <f ca="1"/>
        <v>13</v>
      </c>
      <c r="N122" s="87" t="str">
        <f ca="1"/>
        <v>General population</v>
      </c>
      <c r="O122" s="81" t="str">
        <f ca="1"/>
        <v>nec</v>
      </c>
      <c r="P122" s="87" t="str">
        <f ca="1"/>
        <v>Other and unspecified age (n.e.c.)</v>
      </c>
      <c r="Q122" s="69" t="str">
        <f ca="1"/>
        <v>nec</v>
      </c>
      <c r="R122" s="69" t="str">
        <f ca="1"/>
        <v>Other and unspecified gender (n.e.c.)</v>
      </c>
      <c r="S122" s="134">
        <v>2</v>
      </c>
      <c r="T122" t="b">
        <v>1</v>
      </c>
      <c r="U122" t="b">
        <f>AND(T122=TRUE,C122=C121,F122=F121,H122&lt;&gt;H121)</f>
        <v>0</v>
      </c>
      <c r="V122" t="b">
        <f t="shared" si="2"/>
        <v>0</v>
      </c>
      <c r="W122">
        <v>1</v>
      </c>
      <c r="X122" t="b">
        <f t="shared" si="3"/>
        <v>0</v>
      </c>
      <c r="Y122" s="153">
        <v>11</v>
      </c>
    </row>
    <row r="123" spans="1:25" x14ac:dyDescent="0.4">
      <c r="A123" s="136">
        <v>2</v>
      </c>
      <c r="B123" s="2">
        <v>78</v>
      </c>
      <c r="C123" s="140">
        <v>204970754</v>
      </c>
      <c r="D123" s="143" t="s">
        <v>1334</v>
      </c>
      <c r="E123" s="3" t="s">
        <v>1246</v>
      </c>
      <c r="F123" s="143" t="s">
        <v>1335</v>
      </c>
      <c r="G123" s="200"/>
      <c r="H123" s="142" t="s">
        <v>1101</v>
      </c>
      <c r="I123" s="77" t="str">
        <f ca="1"/>
        <v>3.4.9.1</v>
      </c>
      <c r="J123" s="68" t="str">
        <f ca="1"/>
        <v>General ambulatories</v>
      </c>
      <c r="K123" s="74" t="str">
        <f ca="1"/>
        <v>1.3.1</v>
      </c>
      <c r="L123" s="69" t="str">
        <f ca="1"/>
        <v>General outpatient curative care</v>
      </c>
      <c r="M123" s="86" t="str">
        <f ca="1"/>
        <v>13</v>
      </c>
      <c r="N123" s="87" t="str">
        <f ca="1"/>
        <v>General population</v>
      </c>
      <c r="O123" s="81" t="str">
        <f ca="1"/>
        <v>nec</v>
      </c>
      <c r="P123" s="87" t="str">
        <f ca="1"/>
        <v>Other and unspecified age (n.e.c.)</v>
      </c>
      <c r="Q123" s="69" t="str">
        <f ca="1"/>
        <v>nec</v>
      </c>
      <c r="R123" s="69" t="str">
        <f ca="1"/>
        <v>Other and unspecified gender (n.e.c.)</v>
      </c>
      <c r="S123" s="134">
        <v>1</v>
      </c>
      <c r="T123" t="b">
        <v>1</v>
      </c>
      <c r="U123" t="b">
        <f>AND(T123=TRUE,C123=C122,F123=F122,H123&lt;&gt;H122)</f>
        <v>0</v>
      </c>
      <c r="V123" t="b">
        <f t="shared" si="2"/>
        <v>0</v>
      </c>
      <c r="W123">
        <v>1</v>
      </c>
      <c r="X123" t="b">
        <f t="shared" si="3"/>
        <v>0</v>
      </c>
      <c r="Y123" s="153">
        <v>17</v>
      </c>
    </row>
    <row r="124" spans="1:25" x14ac:dyDescent="0.4">
      <c r="A124" s="136">
        <v>2</v>
      </c>
      <c r="B124" s="2">
        <v>79</v>
      </c>
      <c r="C124" s="140">
        <v>204999957</v>
      </c>
      <c r="D124" s="3" t="s">
        <v>153</v>
      </c>
      <c r="E124" s="3" t="s">
        <v>1161</v>
      </c>
      <c r="F124" s="3" t="s">
        <v>1336</v>
      </c>
      <c r="G124" s="197"/>
      <c r="H124" s="115" t="s">
        <v>1103</v>
      </c>
      <c r="I124" s="77" t="str">
        <f ca="1"/>
        <v>3.4.3</v>
      </c>
      <c r="J124" s="68" t="str">
        <f ca="1"/>
        <v>Free-standing ambulatory surgery centres</v>
      </c>
      <c r="K124" s="74" t="str">
        <f ca="1"/>
        <v>1.2.2</v>
      </c>
      <c r="L124" s="69" t="str">
        <f ca="1"/>
        <v>Specialised day curative care</v>
      </c>
      <c r="M124" s="86" t="str">
        <f ca="1"/>
        <v>13</v>
      </c>
      <c r="N124" s="87" t="str">
        <f ca="1"/>
        <v>General population</v>
      </c>
      <c r="O124" s="81" t="str">
        <f ca="1"/>
        <v>nec</v>
      </c>
      <c r="P124" s="87" t="str">
        <f ca="1"/>
        <v>Other and unspecified age (n.e.c.)</v>
      </c>
      <c r="Q124" s="69" t="str">
        <f ca="1"/>
        <v>nec</v>
      </c>
      <c r="R124" s="69" t="str">
        <f ca="1"/>
        <v>Other and unspecified gender (n.e.c.)</v>
      </c>
      <c r="S124" s="134">
        <v>5</v>
      </c>
      <c r="T124" t="b">
        <v>1</v>
      </c>
      <c r="U124" t="b">
        <f>AND(T124=TRUE,C124=C123,F124=F123,H124&lt;&gt;H123)</f>
        <v>0</v>
      </c>
      <c r="V124" t="b">
        <f t="shared" si="2"/>
        <v>0</v>
      </c>
      <c r="W124">
        <v>1</v>
      </c>
      <c r="X124" t="b">
        <f t="shared" si="3"/>
        <v>0</v>
      </c>
      <c r="Y124" s="153">
        <v>12</v>
      </c>
    </row>
    <row r="125" spans="1:25" x14ac:dyDescent="0.4">
      <c r="A125" s="136">
        <v>1</v>
      </c>
      <c r="B125" s="2">
        <v>46</v>
      </c>
      <c r="C125" s="140">
        <v>204999957</v>
      </c>
      <c r="D125" s="3" t="s">
        <v>153</v>
      </c>
      <c r="E125" s="3" t="s">
        <v>1166</v>
      </c>
      <c r="F125" s="3" t="s">
        <v>1337</v>
      </c>
      <c r="G125" s="197"/>
      <c r="H125" s="115" t="s">
        <v>1103</v>
      </c>
      <c r="I125" s="77" t="str">
        <f ca="1"/>
        <v>3.4.3</v>
      </c>
      <c r="J125" s="68" t="str">
        <f ca="1"/>
        <v>Free-standing ambulatory surgery centres</v>
      </c>
      <c r="K125" s="74" t="str">
        <f ca="1"/>
        <v>1.2.2</v>
      </c>
      <c r="L125" s="69" t="str">
        <f ca="1"/>
        <v>Specialised day curative care</v>
      </c>
      <c r="M125" s="86" t="str">
        <f ca="1"/>
        <v>13</v>
      </c>
      <c r="N125" s="87" t="str">
        <f ca="1"/>
        <v>General population</v>
      </c>
      <c r="O125" s="81" t="str">
        <f ca="1"/>
        <v>nec</v>
      </c>
      <c r="P125" s="87" t="str">
        <f ca="1"/>
        <v>Other and unspecified age (n.e.c.)</v>
      </c>
      <c r="Q125" s="69" t="str">
        <f ca="1"/>
        <v>nec</v>
      </c>
      <c r="R125" s="69" t="str">
        <f ca="1"/>
        <v>Other and unspecified gender (n.e.c.)</v>
      </c>
      <c r="S125" s="134">
        <v>5</v>
      </c>
      <c r="T125" t="b">
        <v>1</v>
      </c>
      <c r="U125" t="b">
        <f>AND(T125=TRUE,C125=C124,F125=F124,H125&lt;&gt;H124)</f>
        <v>0</v>
      </c>
      <c r="V125" t="b">
        <f t="shared" si="2"/>
        <v>0</v>
      </c>
      <c r="W125">
        <v>1</v>
      </c>
      <c r="X125" t="b">
        <f t="shared" si="3"/>
        <v>0</v>
      </c>
      <c r="Y125" s="153">
        <v>16</v>
      </c>
    </row>
    <row r="126" spans="1:25" x14ac:dyDescent="0.4">
      <c r="A126" s="136">
        <v>1</v>
      </c>
      <c r="B126" s="5">
        <v>44</v>
      </c>
      <c r="C126" s="138">
        <v>204999957</v>
      </c>
      <c r="D126" s="6" t="s">
        <v>153</v>
      </c>
      <c r="E126" s="6" t="s">
        <v>1338</v>
      </c>
      <c r="F126" s="6" t="s">
        <v>1339</v>
      </c>
      <c r="G126" s="199"/>
      <c r="H126" s="115" t="s">
        <v>1103</v>
      </c>
      <c r="I126" s="77" t="str">
        <f ca="1"/>
        <v>3.4.3</v>
      </c>
      <c r="J126" s="68" t="str">
        <f ca="1"/>
        <v>Free-standing ambulatory surgery centres</v>
      </c>
      <c r="K126" s="74" t="str">
        <f ca="1"/>
        <v>1.2.2</v>
      </c>
      <c r="L126" s="69" t="str">
        <f ca="1"/>
        <v>Specialised day curative care</v>
      </c>
      <c r="M126" s="86" t="str">
        <f ca="1"/>
        <v>13</v>
      </c>
      <c r="N126" s="87" t="str">
        <f ca="1"/>
        <v>General population</v>
      </c>
      <c r="O126" s="81" t="str">
        <f ca="1"/>
        <v>nec</v>
      </c>
      <c r="P126" s="87" t="str">
        <f ca="1"/>
        <v>Other and unspecified age (n.e.c.)</v>
      </c>
      <c r="Q126" s="69" t="str">
        <f ca="1"/>
        <v>nec</v>
      </c>
      <c r="R126" s="69" t="str">
        <f ca="1"/>
        <v>Other and unspecified gender (n.e.c.)</v>
      </c>
      <c r="S126" s="134">
        <v>5</v>
      </c>
      <c r="T126" t="b">
        <v>1</v>
      </c>
      <c r="U126" t="b">
        <f>AND(T126=TRUE,C126=C125,F126=F125,H126&lt;&gt;H125)</f>
        <v>0</v>
      </c>
      <c r="V126" t="b">
        <f t="shared" si="2"/>
        <v>0</v>
      </c>
      <c r="W126">
        <v>1</v>
      </c>
      <c r="X126" t="b">
        <f t="shared" si="3"/>
        <v>0</v>
      </c>
      <c r="Y126" s="155">
        <v>49</v>
      </c>
    </row>
    <row r="127" spans="1:25" x14ac:dyDescent="0.4">
      <c r="A127" s="136">
        <v>1</v>
      </c>
      <c r="B127" s="5">
        <v>45</v>
      </c>
      <c r="C127" s="138">
        <v>204999957</v>
      </c>
      <c r="D127" s="6" t="s">
        <v>153</v>
      </c>
      <c r="E127" s="6" t="s">
        <v>1197</v>
      </c>
      <c r="F127" s="6" t="s">
        <v>1340</v>
      </c>
      <c r="G127" s="199"/>
      <c r="H127" s="115" t="s">
        <v>1103</v>
      </c>
      <c r="I127" s="77" t="str">
        <f ca="1"/>
        <v>3.4.3</v>
      </c>
      <c r="J127" s="68" t="str">
        <f ca="1"/>
        <v>Free-standing ambulatory surgery centres</v>
      </c>
      <c r="K127" s="74" t="str">
        <f ca="1"/>
        <v>1.2.2</v>
      </c>
      <c r="L127" s="69" t="str">
        <f ca="1"/>
        <v>Specialised day curative care</v>
      </c>
      <c r="M127" s="86" t="str">
        <f ca="1"/>
        <v>13</v>
      </c>
      <c r="N127" s="87" t="str">
        <f ca="1"/>
        <v>General population</v>
      </c>
      <c r="O127" s="81" t="str">
        <f ca="1"/>
        <v>nec</v>
      </c>
      <c r="P127" s="87" t="str">
        <f ca="1"/>
        <v>Other and unspecified age (n.e.c.)</v>
      </c>
      <c r="Q127" s="69" t="str">
        <f ca="1"/>
        <v>nec</v>
      </c>
      <c r="R127" s="69" t="str">
        <f ca="1"/>
        <v>Other and unspecified gender (n.e.c.)</v>
      </c>
      <c r="S127" s="134">
        <v>5</v>
      </c>
      <c r="T127" t="b">
        <v>1</v>
      </c>
      <c r="U127" t="b">
        <f>AND(T127=TRUE,C127=C126,F127=F126,H127&lt;&gt;H126)</f>
        <v>0</v>
      </c>
      <c r="V127" t="b">
        <f t="shared" si="2"/>
        <v>0</v>
      </c>
      <c r="W127">
        <v>1</v>
      </c>
      <c r="X127" t="b">
        <f t="shared" si="3"/>
        <v>0</v>
      </c>
      <c r="Y127" s="155">
        <v>67</v>
      </c>
    </row>
    <row r="128" spans="1:25" x14ac:dyDescent="0.4">
      <c r="A128" s="136">
        <v>2</v>
      </c>
      <c r="B128" s="5">
        <v>80</v>
      </c>
      <c r="C128" s="138">
        <v>204999957</v>
      </c>
      <c r="D128" s="6" t="s">
        <v>154</v>
      </c>
      <c r="E128" s="6" t="s">
        <v>1246</v>
      </c>
      <c r="F128" s="6" t="s">
        <v>1341</v>
      </c>
      <c r="G128" s="199"/>
      <c r="H128" s="115" t="s">
        <v>1103</v>
      </c>
      <c r="I128" s="77" t="str">
        <f ca="1"/>
        <v>3.4.3</v>
      </c>
      <c r="J128" s="68" t="str">
        <f ca="1"/>
        <v>Free-standing ambulatory surgery centres</v>
      </c>
      <c r="K128" s="74" t="str">
        <f ca="1"/>
        <v>1.2.2</v>
      </c>
      <c r="L128" s="69" t="str">
        <f ca="1"/>
        <v>Specialised day curative care</v>
      </c>
      <c r="M128" s="86" t="str">
        <f ca="1"/>
        <v>13</v>
      </c>
      <c r="N128" s="87" t="str">
        <f ca="1"/>
        <v>General population</v>
      </c>
      <c r="O128" s="81" t="str">
        <f ca="1"/>
        <v>nec</v>
      </c>
      <c r="P128" s="87" t="str">
        <f ca="1"/>
        <v>Other and unspecified age (n.e.c.)</v>
      </c>
      <c r="Q128" s="69" t="str">
        <f ca="1"/>
        <v>nec</v>
      </c>
      <c r="R128" s="69" t="str">
        <f ca="1"/>
        <v>Other and unspecified gender (n.e.c.)</v>
      </c>
      <c r="S128" s="134">
        <v>5</v>
      </c>
      <c r="T128" t="b">
        <v>1</v>
      </c>
      <c r="U128" t="b">
        <f>AND(T128=TRUE,C128=C127,F128=F127,H128&lt;&gt;H127)</f>
        <v>0</v>
      </c>
      <c r="V128" t="b">
        <f t="shared" si="2"/>
        <v>0</v>
      </c>
      <c r="W128">
        <v>1</v>
      </c>
      <c r="X128" t="b">
        <f t="shared" si="3"/>
        <v>0</v>
      </c>
      <c r="Y128" s="155">
        <v>17</v>
      </c>
    </row>
    <row r="129" spans="1:25" x14ac:dyDescent="0.4">
      <c r="A129" s="136">
        <v>2</v>
      </c>
      <c r="B129" s="2">
        <v>81</v>
      </c>
      <c r="C129" s="140">
        <v>205000773</v>
      </c>
      <c r="D129" s="3" t="s">
        <v>1342</v>
      </c>
      <c r="E129" s="3" t="s">
        <v>1161</v>
      </c>
      <c r="F129" s="3" t="s">
        <v>1343</v>
      </c>
      <c r="G129" s="197"/>
      <c r="H129" s="115" t="s">
        <v>1109</v>
      </c>
      <c r="I129" s="77" t="str">
        <f ca="1"/>
        <v>3.4.9.nec</v>
      </c>
      <c r="J129" s="68" t="str">
        <f ca="1"/>
        <v>Other All Other ambulatory centres</v>
      </c>
      <c r="K129" s="74" t="str">
        <f ca="1"/>
        <v>1.3.3.nec</v>
      </c>
      <c r="L129" s="69" t="str">
        <f ca="1"/>
        <v>Other Specialised outpatient curative care</v>
      </c>
      <c r="M129" s="86" t="str">
        <f ca="1"/>
        <v>13</v>
      </c>
      <c r="N129" s="87" t="str">
        <f ca="1"/>
        <v>General population</v>
      </c>
      <c r="O129" s="81" t="str">
        <f ca="1"/>
        <v>nec</v>
      </c>
      <c r="P129" s="87" t="str">
        <f ca="1"/>
        <v>Other and unspecified age (n.e.c.)</v>
      </c>
      <c r="Q129" s="69" t="str">
        <f ca="1"/>
        <v>nec</v>
      </c>
      <c r="R129" s="69" t="str">
        <f ca="1"/>
        <v>Other and unspecified gender (n.e.c.)</v>
      </c>
      <c r="S129" s="134">
        <v>1</v>
      </c>
      <c r="T129" t="b">
        <v>1</v>
      </c>
      <c r="U129" t="b">
        <f>AND(T129=TRUE,C129=C128,F129=F128,H129&lt;&gt;H128)</f>
        <v>0</v>
      </c>
      <c r="V129" t="b">
        <f t="shared" si="2"/>
        <v>0</v>
      </c>
      <c r="W129">
        <v>1</v>
      </c>
      <c r="X129" t="b">
        <f t="shared" si="3"/>
        <v>0</v>
      </c>
      <c r="Y129" s="153">
        <v>12</v>
      </c>
    </row>
    <row r="130" spans="1:25" x14ac:dyDescent="0.4">
      <c r="A130" s="136">
        <v>2</v>
      </c>
      <c r="B130" s="2">
        <v>82</v>
      </c>
      <c r="C130" s="140">
        <v>205005527</v>
      </c>
      <c r="D130" s="3" t="s">
        <v>156</v>
      </c>
      <c r="E130" s="3" t="s">
        <v>1183</v>
      </c>
      <c r="F130" s="3" t="s">
        <v>1344</v>
      </c>
      <c r="G130" s="197"/>
      <c r="H130" s="115" t="s">
        <v>1109</v>
      </c>
      <c r="I130" s="77" t="str">
        <f ca="1"/>
        <v>3.4.9.nec</v>
      </c>
      <c r="J130" s="68" t="str">
        <f ca="1"/>
        <v>Other All Other ambulatory centres</v>
      </c>
      <c r="K130" s="74" t="str">
        <f ca="1"/>
        <v>1.3.3.nec</v>
      </c>
      <c r="L130" s="69" t="str">
        <f ca="1"/>
        <v>Other Specialised outpatient curative care</v>
      </c>
      <c r="M130" s="86" t="str">
        <f ca="1"/>
        <v>13</v>
      </c>
      <c r="N130" s="87" t="str">
        <f ca="1"/>
        <v>General population</v>
      </c>
      <c r="O130" s="81" t="str">
        <f ca="1"/>
        <v>nec</v>
      </c>
      <c r="P130" s="87" t="str">
        <f ca="1"/>
        <v>Other and unspecified age (n.e.c.)</v>
      </c>
      <c r="Q130" s="69" t="str">
        <f ca="1"/>
        <v>nec</v>
      </c>
      <c r="R130" s="69" t="str">
        <f ca="1"/>
        <v>Other and unspecified gender (n.e.c.)</v>
      </c>
      <c r="S130" s="134">
        <v>1</v>
      </c>
      <c r="T130" t="b">
        <v>1</v>
      </c>
      <c r="U130" t="b">
        <f>AND(T130=TRUE,C130=C129,F130=F129,H130&lt;&gt;H129)</f>
        <v>0</v>
      </c>
      <c r="V130" t="b">
        <f t="shared" si="2"/>
        <v>0</v>
      </c>
      <c r="W130">
        <v>1</v>
      </c>
      <c r="X130" t="b">
        <f t="shared" si="3"/>
        <v>0</v>
      </c>
      <c r="Y130" s="153">
        <v>11</v>
      </c>
    </row>
    <row r="131" spans="1:25" x14ac:dyDescent="0.4">
      <c r="A131" s="136">
        <v>2</v>
      </c>
      <c r="B131" s="2">
        <v>83</v>
      </c>
      <c r="C131" s="140">
        <v>205007080</v>
      </c>
      <c r="D131" s="3" t="s">
        <v>1345</v>
      </c>
      <c r="E131" s="3" t="s">
        <v>1161</v>
      </c>
      <c r="F131" s="3" t="s">
        <v>1346</v>
      </c>
      <c r="G131" s="197"/>
      <c r="H131" s="115" t="s">
        <v>1101</v>
      </c>
      <c r="I131" s="77" t="str">
        <f ca="1"/>
        <v>3.4.9.1</v>
      </c>
      <c r="J131" s="68" t="str">
        <f ca="1"/>
        <v>General ambulatories</v>
      </c>
      <c r="K131" s="74" t="str">
        <f ca="1"/>
        <v>1.3.1</v>
      </c>
      <c r="L131" s="69" t="str">
        <f ca="1"/>
        <v>General outpatient curative care</v>
      </c>
      <c r="M131" s="86" t="str">
        <f ca="1"/>
        <v>13</v>
      </c>
      <c r="N131" s="87" t="str">
        <f ca="1"/>
        <v>General population</v>
      </c>
      <c r="O131" s="81" t="str">
        <f ca="1"/>
        <v>nec</v>
      </c>
      <c r="P131" s="87" t="str">
        <f ca="1"/>
        <v>Other and unspecified age (n.e.c.)</v>
      </c>
      <c r="Q131" s="69" t="str">
        <f ca="1"/>
        <v>nec</v>
      </c>
      <c r="R131" s="69" t="str">
        <f ca="1"/>
        <v>Other and unspecified gender (n.e.c.)</v>
      </c>
      <c r="S131" s="134">
        <v>1</v>
      </c>
      <c r="T131" t="b">
        <v>1</v>
      </c>
      <c r="U131" t="b">
        <f>AND(T131=TRUE,C131=C130,F131=F130,H131&lt;&gt;H130)</f>
        <v>0</v>
      </c>
      <c r="V131" t="b">
        <f t="shared" ref="V131:V194" si="4">OR(U131,U132)</f>
        <v>0</v>
      </c>
      <c r="W131">
        <v>1</v>
      </c>
      <c r="X131" t="b">
        <f t="shared" ref="X131:X194" si="5">AND(T131,ISBLANK(E131))</f>
        <v>0</v>
      </c>
      <c r="Y131" s="153">
        <v>12</v>
      </c>
    </row>
    <row r="132" spans="1:25" x14ac:dyDescent="0.4">
      <c r="A132" s="136">
        <v>1</v>
      </c>
      <c r="B132" s="2">
        <v>48</v>
      </c>
      <c r="C132" s="140">
        <v>205010520</v>
      </c>
      <c r="D132" s="3" t="s">
        <v>158</v>
      </c>
      <c r="E132" s="3" t="s">
        <v>1246</v>
      </c>
      <c r="F132" s="3" t="s">
        <v>1347</v>
      </c>
      <c r="G132" s="197"/>
      <c r="H132" s="115" t="s">
        <v>1058</v>
      </c>
      <c r="I132" s="77" t="str">
        <f ca="1"/>
        <v>4.2</v>
      </c>
      <c r="J132" s="68" t="str">
        <f ca="1"/>
        <v>Medical and diagnostic laboratories</v>
      </c>
      <c r="K132" s="74" t="str">
        <f ca="1"/>
        <v>4.1</v>
      </c>
      <c r="L132" s="69" t="str">
        <f ca="1"/>
        <v>Laboratory services</v>
      </c>
      <c r="M132" s="86" t="str">
        <f ca="1"/>
        <v>13</v>
      </c>
      <c r="N132" s="87" t="str">
        <f ca="1"/>
        <v>General population</v>
      </c>
      <c r="O132" s="81" t="str">
        <f ca="1"/>
        <v>nec</v>
      </c>
      <c r="P132" s="87" t="str">
        <f ca="1"/>
        <v>Other and unspecified age (n.e.c.)</v>
      </c>
      <c r="Q132" s="69" t="str">
        <f ca="1"/>
        <v>nec</v>
      </c>
      <c r="R132" s="69" t="str">
        <f ca="1"/>
        <v>Other and unspecified gender (n.e.c.)</v>
      </c>
      <c r="S132" s="134">
        <v>1</v>
      </c>
      <c r="T132" t="b">
        <v>1</v>
      </c>
      <c r="U132" t="b">
        <f>AND(T132=TRUE,C132=C131,F132=F131,H132&lt;&gt;H131)</f>
        <v>0</v>
      </c>
      <c r="V132" t="b">
        <f t="shared" si="4"/>
        <v>0</v>
      </c>
      <c r="W132">
        <v>1</v>
      </c>
      <c r="X132" t="b">
        <f t="shared" si="5"/>
        <v>0</v>
      </c>
      <c r="Y132" s="153">
        <v>17</v>
      </c>
    </row>
    <row r="133" spans="1:25" x14ac:dyDescent="0.4">
      <c r="A133" s="136">
        <v>3</v>
      </c>
      <c r="B133" s="5"/>
      <c r="C133" s="138">
        <v>205014946</v>
      </c>
      <c r="D133" s="6" t="s">
        <v>160</v>
      </c>
      <c r="E133" s="6" t="s">
        <v>1246</v>
      </c>
      <c r="F133" s="6" t="s">
        <v>1348</v>
      </c>
      <c r="G133" s="199"/>
      <c r="H133" s="115" t="s">
        <v>1103</v>
      </c>
      <c r="I133" s="77" t="str">
        <f ca="1"/>
        <v>3.4.3</v>
      </c>
      <c r="J133" s="68" t="str">
        <f ca="1"/>
        <v>Free-standing ambulatory surgery centres</v>
      </c>
      <c r="K133" s="74" t="str">
        <f ca="1"/>
        <v>1.2.2</v>
      </c>
      <c r="L133" s="69" t="str">
        <f ca="1"/>
        <v>Specialised day curative care</v>
      </c>
      <c r="M133" s="86" t="str">
        <f ca="1"/>
        <v>13</v>
      </c>
      <c r="N133" s="87" t="str">
        <f ca="1"/>
        <v>General population</v>
      </c>
      <c r="O133" s="81" t="str">
        <f ca="1"/>
        <v>nec</v>
      </c>
      <c r="P133" s="87" t="str">
        <f ca="1"/>
        <v>Other and unspecified age (n.e.c.)</v>
      </c>
      <c r="Q133" s="69" t="str">
        <f ca="1"/>
        <v>nec</v>
      </c>
      <c r="R133" s="69" t="str">
        <f ca="1"/>
        <v>Other and unspecified gender (n.e.c.)</v>
      </c>
      <c r="S133" s="134">
        <v>1</v>
      </c>
      <c r="T133" t="b">
        <v>1</v>
      </c>
      <c r="U133" t="b">
        <f>AND(T133=TRUE,C133=C132,F133=F132,H133&lt;&gt;H132)</f>
        <v>0</v>
      </c>
      <c r="V133" t="b">
        <f t="shared" si="4"/>
        <v>0</v>
      </c>
      <c r="W133">
        <v>1</v>
      </c>
      <c r="X133" t="b">
        <f t="shared" si="5"/>
        <v>0</v>
      </c>
      <c r="Y133" s="155">
        <v>17</v>
      </c>
    </row>
    <row r="134" spans="1:25" x14ac:dyDescent="0.4">
      <c r="A134" s="136">
        <v>2</v>
      </c>
      <c r="B134" s="137">
        <v>84</v>
      </c>
      <c r="C134" s="141">
        <v>205093147</v>
      </c>
      <c r="D134" s="137" t="s">
        <v>1349</v>
      </c>
      <c r="E134" s="137" t="s">
        <v>1183</v>
      </c>
      <c r="F134" s="137" t="s">
        <v>1350</v>
      </c>
      <c r="G134" s="198"/>
      <c r="H134" s="49" t="s">
        <v>1109</v>
      </c>
      <c r="I134" s="77" t="str">
        <f ca="1"/>
        <v>3.4.9.nec</v>
      </c>
      <c r="J134" s="68" t="str">
        <f ca="1"/>
        <v>Other All Other ambulatory centres</v>
      </c>
      <c r="K134" s="74" t="str">
        <f ca="1"/>
        <v>1.3.3.nec</v>
      </c>
      <c r="L134" s="69" t="str">
        <f ca="1"/>
        <v>Other Specialised outpatient curative care</v>
      </c>
      <c r="M134" s="86" t="str">
        <f ca="1"/>
        <v>13</v>
      </c>
      <c r="N134" s="87" t="str">
        <f ca="1"/>
        <v>General population</v>
      </c>
      <c r="O134" s="81" t="str">
        <f ca="1"/>
        <v>nec</v>
      </c>
      <c r="P134" s="87" t="str">
        <f ca="1"/>
        <v>Other and unspecified age (n.e.c.)</v>
      </c>
      <c r="Q134" s="69" t="str">
        <f ca="1"/>
        <v>nec</v>
      </c>
      <c r="R134" s="69" t="str">
        <f ca="1"/>
        <v>Other and unspecified gender (n.e.c.)</v>
      </c>
      <c r="S134" s="134">
        <v>2</v>
      </c>
      <c r="T134" t="b">
        <v>1</v>
      </c>
      <c r="U134" t="b">
        <f>AND(T134=TRUE,C134=C133,F134=F133,H134&lt;&gt;H133)</f>
        <v>0</v>
      </c>
      <c r="V134" t="b">
        <f t="shared" si="4"/>
        <v>0</v>
      </c>
      <c r="W134">
        <v>1</v>
      </c>
      <c r="X134" t="b">
        <f t="shared" si="5"/>
        <v>0</v>
      </c>
      <c r="Y134" s="154">
        <v>11</v>
      </c>
    </row>
    <row r="135" spans="1:25" x14ac:dyDescent="0.4">
      <c r="A135" s="136">
        <v>2</v>
      </c>
      <c r="B135" s="2">
        <v>85</v>
      </c>
      <c r="C135" s="140">
        <v>205165453</v>
      </c>
      <c r="D135" s="3" t="s">
        <v>162</v>
      </c>
      <c r="E135" s="3" t="s">
        <v>1246</v>
      </c>
      <c r="F135" s="3" t="s">
        <v>1351</v>
      </c>
      <c r="G135" s="197"/>
      <c r="H135" s="115" t="s">
        <v>1054</v>
      </c>
      <c r="I135" s="77" t="str">
        <f ca="1"/>
        <v>1.1</v>
      </c>
      <c r="J135" s="68" t="str">
        <f ca="1"/>
        <v>General hospitals</v>
      </c>
      <c r="K135" s="74" t="str">
        <f ca="1"/>
        <v>1.1.1</v>
      </c>
      <c r="L135" s="69" t="str">
        <f ca="1"/>
        <v>General inpatient curative care</v>
      </c>
      <c r="M135" s="86" t="str">
        <f ca="1"/>
        <v>13</v>
      </c>
      <c r="N135" s="87" t="str">
        <f ca="1"/>
        <v>General population</v>
      </c>
      <c r="O135" s="81" t="str">
        <f ca="1"/>
        <v>nec</v>
      </c>
      <c r="P135" s="87" t="str">
        <f ca="1"/>
        <v>Other and unspecified age (n.e.c.)</v>
      </c>
      <c r="Q135" s="69" t="str">
        <f ca="1"/>
        <v>nec</v>
      </c>
      <c r="R135" s="69" t="str">
        <f ca="1"/>
        <v>Other and unspecified gender (n.e.c.)</v>
      </c>
      <c r="S135" s="134">
        <v>3</v>
      </c>
      <c r="T135" t="b">
        <v>1</v>
      </c>
      <c r="U135" t="b">
        <f>AND(T135=TRUE,C135=C134,F135=F134,H135&lt;&gt;H134)</f>
        <v>0</v>
      </c>
      <c r="V135" t="b">
        <f t="shared" si="4"/>
        <v>0</v>
      </c>
      <c r="W135">
        <v>1</v>
      </c>
      <c r="X135" t="b">
        <f t="shared" si="5"/>
        <v>0</v>
      </c>
      <c r="Y135" s="153">
        <v>17</v>
      </c>
    </row>
    <row r="136" spans="1:25" x14ac:dyDescent="0.4">
      <c r="A136" s="136">
        <v>2</v>
      </c>
      <c r="B136" s="2">
        <v>86</v>
      </c>
      <c r="C136" s="140">
        <v>205184352</v>
      </c>
      <c r="D136" s="3" t="s">
        <v>1352</v>
      </c>
      <c r="E136" s="3" t="s">
        <v>1161</v>
      </c>
      <c r="F136" s="3" t="s">
        <v>1353</v>
      </c>
      <c r="G136" s="197"/>
      <c r="H136" s="115" t="s">
        <v>1109</v>
      </c>
      <c r="I136" s="77" t="str">
        <f ca="1"/>
        <v>3.4.9.nec</v>
      </c>
      <c r="J136" s="68" t="str">
        <f ca="1"/>
        <v>Other All Other ambulatory centres</v>
      </c>
      <c r="K136" s="74" t="str">
        <f ca="1"/>
        <v>1.3.3.nec</v>
      </c>
      <c r="L136" s="69" t="str">
        <f ca="1"/>
        <v>Other Specialised outpatient curative care</v>
      </c>
      <c r="M136" s="86" t="str">
        <f ca="1"/>
        <v>13</v>
      </c>
      <c r="N136" s="87" t="str">
        <f ca="1"/>
        <v>General population</v>
      </c>
      <c r="O136" s="81" t="str">
        <f ca="1"/>
        <v>nec</v>
      </c>
      <c r="P136" s="87" t="str">
        <f ca="1"/>
        <v>Other and unspecified age (n.e.c.)</v>
      </c>
      <c r="Q136" s="69" t="str">
        <f ca="1"/>
        <v>nec</v>
      </c>
      <c r="R136" s="69" t="str">
        <f ca="1"/>
        <v>Other and unspecified gender (n.e.c.)</v>
      </c>
      <c r="S136" s="134">
        <v>4</v>
      </c>
      <c r="T136" t="b">
        <v>1</v>
      </c>
      <c r="U136" t="b">
        <f>AND(T136=TRUE,C136=C135,F136=F135,H136&lt;&gt;H135)</f>
        <v>0</v>
      </c>
      <c r="V136" t="b">
        <f t="shared" si="4"/>
        <v>0</v>
      </c>
      <c r="W136">
        <v>1</v>
      </c>
      <c r="X136" t="b">
        <f t="shared" si="5"/>
        <v>0</v>
      </c>
      <c r="Y136" s="153">
        <v>12</v>
      </c>
    </row>
    <row r="137" spans="1:25" x14ac:dyDescent="0.4">
      <c r="A137" s="136">
        <v>3</v>
      </c>
      <c r="B137" s="2"/>
      <c r="C137" s="140">
        <v>205190540</v>
      </c>
      <c r="D137" s="3" t="s">
        <v>164</v>
      </c>
      <c r="E137" s="3" t="s">
        <v>1161</v>
      </c>
      <c r="F137" s="3" t="s">
        <v>1354</v>
      </c>
      <c r="G137" s="197"/>
      <c r="H137" s="115" t="s">
        <v>1089</v>
      </c>
      <c r="I137" s="77" t="str">
        <f ca="1"/>
        <v>3.4.9.1</v>
      </c>
      <c r="J137" s="68" t="str">
        <f ca="1"/>
        <v>General ambulatories</v>
      </c>
      <c r="K137" s="74" t="str">
        <f ca="1"/>
        <v>1.3.3.1</v>
      </c>
      <c r="L137" s="69" t="str">
        <f ca="1"/>
        <v>Emergency specialised outpatient curative care</v>
      </c>
      <c r="M137" s="86" t="str">
        <f ca="1"/>
        <v>13</v>
      </c>
      <c r="N137" s="87" t="str">
        <f ca="1"/>
        <v>General population</v>
      </c>
      <c r="O137" s="81" t="str">
        <f ca="1"/>
        <v>nec</v>
      </c>
      <c r="P137" s="87" t="str">
        <f ca="1"/>
        <v>Other and unspecified age (n.e.c.)</v>
      </c>
      <c r="Q137" s="69" t="str">
        <f ca="1"/>
        <v>nec</v>
      </c>
      <c r="R137" s="69" t="str">
        <f ca="1"/>
        <v>Other and unspecified gender (n.e.c.)</v>
      </c>
      <c r="S137" s="134">
        <v>1</v>
      </c>
      <c r="T137" t="b">
        <v>1</v>
      </c>
      <c r="U137" t="b">
        <f>AND(T137=TRUE,C137=C136,F137=F136,H137&lt;&gt;H136)</f>
        <v>0</v>
      </c>
      <c r="V137" t="b">
        <f t="shared" si="4"/>
        <v>0</v>
      </c>
      <c r="W137">
        <v>1</v>
      </c>
      <c r="X137" t="b">
        <f t="shared" si="5"/>
        <v>0</v>
      </c>
      <c r="Y137" s="153">
        <v>12</v>
      </c>
    </row>
    <row r="138" spans="1:25" x14ac:dyDescent="0.4">
      <c r="A138" s="136">
        <v>3</v>
      </c>
      <c r="B138" s="137"/>
      <c r="C138" s="141">
        <v>205203386</v>
      </c>
      <c r="D138" s="137" t="s">
        <v>166</v>
      </c>
      <c r="E138" s="137" t="s">
        <v>1161</v>
      </c>
      <c r="F138" s="137" t="s">
        <v>1355</v>
      </c>
      <c r="G138" s="198"/>
      <c r="H138" s="49" t="s">
        <v>1101</v>
      </c>
      <c r="I138" s="77" t="str">
        <f ca="1"/>
        <v>3.4.9.1</v>
      </c>
      <c r="J138" s="68" t="str">
        <f ca="1"/>
        <v>General ambulatories</v>
      </c>
      <c r="K138" s="74" t="str">
        <f ca="1"/>
        <v>1.3.1</v>
      </c>
      <c r="L138" s="69" t="str">
        <f ca="1"/>
        <v>General outpatient curative care</v>
      </c>
      <c r="M138" s="86" t="str">
        <f ca="1"/>
        <v>13</v>
      </c>
      <c r="N138" s="87" t="str">
        <f ca="1"/>
        <v>General population</v>
      </c>
      <c r="O138" s="81" t="str">
        <f ca="1"/>
        <v>nec</v>
      </c>
      <c r="P138" s="87" t="str">
        <f ca="1"/>
        <v>Other and unspecified age (n.e.c.)</v>
      </c>
      <c r="Q138" s="69" t="str">
        <f ca="1"/>
        <v>nec</v>
      </c>
      <c r="R138" s="69" t="str">
        <f ca="1"/>
        <v>Other and unspecified gender (n.e.c.)</v>
      </c>
      <c r="S138" s="134">
        <v>1</v>
      </c>
      <c r="T138" t="b">
        <v>1</v>
      </c>
      <c r="U138" t="b">
        <f>AND(T138=TRUE,C138=C137,F138=F137,H138&lt;&gt;H137)</f>
        <v>0</v>
      </c>
      <c r="V138" t="b">
        <f t="shared" si="4"/>
        <v>0</v>
      </c>
      <c r="W138">
        <v>1</v>
      </c>
      <c r="X138" t="b">
        <f t="shared" si="5"/>
        <v>0</v>
      </c>
      <c r="Y138" s="154">
        <v>12</v>
      </c>
    </row>
    <row r="139" spans="1:25" x14ac:dyDescent="0.4">
      <c r="A139" s="136">
        <v>3</v>
      </c>
      <c r="B139" s="137"/>
      <c r="C139" s="141">
        <v>205204615</v>
      </c>
      <c r="D139" s="137" t="s">
        <v>168</v>
      </c>
      <c r="E139" s="137" t="s">
        <v>1161</v>
      </c>
      <c r="F139" s="137" t="s">
        <v>1356</v>
      </c>
      <c r="G139" s="198"/>
      <c r="H139" s="49" t="s">
        <v>1109</v>
      </c>
      <c r="I139" s="77" t="str">
        <f ca="1"/>
        <v>3.4.9.nec</v>
      </c>
      <c r="J139" s="68" t="str">
        <f ca="1"/>
        <v>Other All Other ambulatory centres</v>
      </c>
      <c r="K139" s="74" t="str">
        <f ca="1"/>
        <v>1.3.3.nec</v>
      </c>
      <c r="L139" s="69" t="str">
        <f ca="1"/>
        <v>Other Specialised outpatient curative care</v>
      </c>
      <c r="M139" s="86" t="str">
        <f ca="1"/>
        <v>13</v>
      </c>
      <c r="N139" s="87" t="str">
        <f ca="1"/>
        <v>General population</v>
      </c>
      <c r="O139" s="81" t="str">
        <f ca="1"/>
        <v>nec</v>
      </c>
      <c r="P139" s="87" t="str">
        <f ca="1"/>
        <v>Other and unspecified age (n.e.c.)</v>
      </c>
      <c r="Q139" s="69" t="str">
        <f ca="1"/>
        <v>nec</v>
      </c>
      <c r="R139" s="69" t="str">
        <f ca="1"/>
        <v>Other and unspecified gender (n.e.c.)</v>
      </c>
      <c r="S139" s="134">
        <v>1</v>
      </c>
      <c r="T139" t="b">
        <v>1</v>
      </c>
      <c r="U139" t="b">
        <f>AND(T139=TRUE,C139=C138,F139=F138,H139&lt;&gt;H138)</f>
        <v>0</v>
      </c>
      <c r="V139" t="b">
        <f t="shared" si="4"/>
        <v>0</v>
      </c>
      <c r="W139">
        <v>1</v>
      </c>
      <c r="X139" t="b">
        <f t="shared" si="5"/>
        <v>0</v>
      </c>
      <c r="Y139" s="154">
        <v>12</v>
      </c>
    </row>
    <row r="140" spans="1:25" x14ac:dyDescent="0.4">
      <c r="A140" s="136">
        <v>3</v>
      </c>
      <c r="B140" s="137"/>
      <c r="C140" s="141">
        <v>205207391</v>
      </c>
      <c r="D140" s="137" t="s">
        <v>170</v>
      </c>
      <c r="E140" s="137" t="s">
        <v>1183</v>
      </c>
      <c r="F140" s="137" t="s">
        <v>1357</v>
      </c>
      <c r="G140" s="198"/>
      <c r="H140" s="49" t="s">
        <v>1050</v>
      </c>
      <c r="I140" s="77" t="str">
        <f ca="1"/>
        <v>1.3.nec</v>
      </c>
      <c r="J140" s="68" t="str">
        <f ca="1"/>
        <v>Other Specialised hospitals (Other than mental health hospitals)</v>
      </c>
      <c r="K140" s="74" t="str">
        <f ca="1"/>
        <v>1.1.2</v>
      </c>
      <c r="L140" s="69" t="str">
        <f ca="1"/>
        <v>Specialised inpatient curative care</v>
      </c>
      <c r="M140" s="86" t="str">
        <f ca="1"/>
        <v>13</v>
      </c>
      <c r="N140" s="87" t="str">
        <f ca="1"/>
        <v>General population</v>
      </c>
      <c r="O140" s="81" t="str">
        <f ca="1"/>
        <v>nec</v>
      </c>
      <c r="P140" s="87" t="str">
        <f ca="1"/>
        <v>Other and unspecified age (n.e.c.)</v>
      </c>
      <c r="Q140" s="69" t="str">
        <f ca="1"/>
        <v>nec</v>
      </c>
      <c r="R140" s="69" t="str">
        <f ca="1"/>
        <v>Other and unspecified gender (n.e.c.)</v>
      </c>
      <c r="S140" s="134">
        <v>1</v>
      </c>
      <c r="T140" t="b">
        <v>1</v>
      </c>
      <c r="U140" t="b">
        <f>AND(T140=TRUE,C140=C139,F140=F139,H140&lt;&gt;H139)</f>
        <v>0</v>
      </c>
      <c r="V140" t="b">
        <f t="shared" si="4"/>
        <v>0</v>
      </c>
      <c r="W140">
        <v>1</v>
      </c>
      <c r="X140" t="b">
        <f t="shared" si="5"/>
        <v>0</v>
      </c>
      <c r="Y140" s="154">
        <v>11</v>
      </c>
    </row>
    <row r="141" spans="1:25" x14ac:dyDescent="0.4">
      <c r="A141" s="136">
        <v>1</v>
      </c>
      <c r="B141" s="137">
        <v>50</v>
      </c>
      <c r="C141" s="141">
        <v>205210467</v>
      </c>
      <c r="D141" s="137" t="s">
        <v>172</v>
      </c>
      <c r="E141" s="137" t="s">
        <v>1228</v>
      </c>
      <c r="F141" s="137" t="s">
        <v>1358</v>
      </c>
      <c r="G141" s="198"/>
      <c r="H141" s="49" t="s">
        <v>1054</v>
      </c>
      <c r="I141" s="77" t="str">
        <f ca="1"/>
        <v>1.1</v>
      </c>
      <c r="J141" s="68" t="str">
        <f ca="1"/>
        <v>General hospitals</v>
      </c>
      <c r="K141" s="74" t="str">
        <f ca="1"/>
        <v>1.1.1</v>
      </c>
      <c r="L141" s="69" t="str">
        <f ca="1"/>
        <v>General inpatient curative care</v>
      </c>
      <c r="M141" s="86" t="str">
        <f ca="1"/>
        <v>13</v>
      </c>
      <c r="N141" s="87" t="str">
        <f ca="1"/>
        <v>General population</v>
      </c>
      <c r="O141" s="81" t="str">
        <f ca="1"/>
        <v>nec</v>
      </c>
      <c r="P141" s="87" t="str">
        <f ca="1"/>
        <v>Other and unspecified age (n.e.c.)</v>
      </c>
      <c r="Q141" s="69" t="str">
        <f ca="1"/>
        <v>nec</v>
      </c>
      <c r="R141" s="69" t="str">
        <f ca="1"/>
        <v>Other and unspecified gender (n.e.c.)</v>
      </c>
      <c r="S141" s="134">
        <v>4</v>
      </c>
      <c r="T141" t="b">
        <v>1</v>
      </c>
      <c r="U141" t="b">
        <f>AND(T141=TRUE,C141=C140,F141=F140,H141&lt;&gt;H140)</f>
        <v>0</v>
      </c>
      <c r="V141" t="b">
        <f t="shared" si="4"/>
        <v>0</v>
      </c>
      <c r="W141">
        <v>1</v>
      </c>
      <c r="X141" t="b">
        <f t="shared" si="5"/>
        <v>0</v>
      </c>
      <c r="Y141" s="154">
        <v>19</v>
      </c>
    </row>
    <row r="142" spans="1:25" x14ac:dyDescent="0.4">
      <c r="A142" s="136">
        <v>2</v>
      </c>
      <c r="B142" s="5">
        <v>87</v>
      </c>
      <c r="C142" s="138">
        <v>205217521</v>
      </c>
      <c r="D142" s="6" t="s">
        <v>1359</v>
      </c>
      <c r="E142" s="6" t="s">
        <v>1183</v>
      </c>
      <c r="F142" s="6" t="s">
        <v>1360</v>
      </c>
      <c r="G142" s="199"/>
      <c r="H142" s="115" t="s">
        <v>1050</v>
      </c>
      <c r="I142" s="77" t="str">
        <f ca="1"/>
        <v>1.3.nec</v>
      </c>
      <c r="J142" s="68" t="str">
        <f ca="1"/>
        <v>Other Specialised hospitals (Other than mental health hospitals)</v>
      </c>
      <c r="K142" s="74" t="str">
        <f ca="1"/>
        <v>1.1.2</v>
      </c>
      <c r="L142" s="69" t="str">
        <f ca="1"/>
        <v>Specialised inpatient curative care</v>
      </c>
      <c r="M142" s="86" t="str">
        <f ca="1"/>
        <v>13</v>
      </c>
      <c r="N142" s="87" t="str">
        <f ca="1"/>
        <v>General population</v>
      </c>
      <c r="O142" s="81" t="str">
        <f ca="1"/>
        <v>nec</v>
      </c>
      <c r="P142" s="87" t="str">
        <f ca="1"/>
        <v>Other and unspecified age (n.e.c.)</v>
      </c>
      <c r="Q142" s="69" t="str">
        <f ca="1"/>
        <v>nec</v>
      </c>
      <c r="R142" s="69" t="str">
        <f ca="1"/>
        <v>Other and unspecified gender (n.e.c.)</v>
      </c>
      <c r="S142" s="134">
        <v>1</v>
      </c>
      <c r="T142" t="b">
        <v>1</v>
      </c>
      <c r="U142" t="b">
        <f>AND(T142=TRUE,C142=C141,F142=F141,H142&lt;&gt;H141)</f>
        <v>0</v>
      </c>
      <c r="V142" t="b">
        <f t="shared" si="4"/>
        <v>0</v>
      </c>
      <c r="W142">
        <v>1</v>
      </c>
      <c r="X142" t="b">
        <f t="shared" si="5"/>
        <v>0</v>
      </c>
      <c r="Y142" s="155">
        <v>11</v>
      </c>
    </row>
    <row r="143" spans="1:25" x14ac:dyDescent="0.4">
      <c r="A143" s="136">
        <v>2</v>
      </c>
      <c r="B143" s="2">
        <v>91</v>
      </c>
      <c r="C143" s="140">
        <v>205218030</v>
      </c>
      <c r="D143" s="3" t="s">
        <v>174</v>
      </c>
      <c r="E143" s="3" t="s">
        <v>1179</v>
      </c>
      <c r="F143" s="3" t="s">
        <v>1361</v>
      </c>
      <c r="G143" s="197"/>
      <c r="H143" s="115" t="s">
        <v>1050</v>
      </c>
      <c r="I143" s="77" t="str">
        <f ca="1"/>
        <v>1.3.nec</v>
      </c>
      <c r="J143" s="68" t="str">
        <f ca="1"/>
        <v>Other Specialised hospitals (Other than mental health hospitals)</v>
      </c>
      <c r="K143" s="74" t="str">
        <f ca="1"/>
        <v>1.1.2</v>
      </c>
      <c r="L143" s="69" t="str">
        <f ca="1"/>
        <v>Specialised inpatient curative care</v>
      </c>
      <c r="M143" s="86" t="str">
        <f ca="1"/>
        <v>13</v>
      </c>
      <c r="N143" s="87" t="str">
        <f ca="1"/>
        <v>General population</v>
      </c>
      <c r="O143" s="81" t="str">
        <f ca="1"/>
        <v>nec</v>
      </c>
      <c r="P143" s="87" t="str">
        <f ca="1"/>
        <v>Other and unspecified age (n.e.c.)</v>
      </c>
      <c r="Q143" s="69" t="str">
        <f ca="1"/>
        <v>nec</v>
      </c>
      <c r="R143" s="69" t="str">
        <f ca="1"/>
        <v>Other and unspecified gender (n.e.c.)</v>
      </c>
      <c r="S143" s="134">
        <v>5</v>
      </c>
      <c r="T143" t="b">
        <v>1</v>
      </c>
      <c r="U143" t="b">
        <f>AND(T143=TRUE,C143=C142,F143=F142,H143&lt;&gt;H142)</f>
        <v>0</v>
      </c>
      <c r="V143" t="b">
        <f t="shared" si="4"/>
        <v>0</v>
      </c>
      <c r="W143">
        <v>1</v>
      </c>
      <c r="X143" t="b">
        <f t="shared" si="5"/>
        <v>0</v>
      </c>
      <c r="Y143" s="153">
        <v>10</v>
      </c>
    </row>
    <row r="144" spans="1:25" x14ac:dyDescent="0.4">
      <c r="A144" s="136">
        <v>2</v>
      </c>
      <c r="B144" s="2">
        <v>90</v>
      </c>
      <c r="C144" s="140">
        <v>205218030</v>
      </c>
      <c r="D144" s="3" t="s">
        <v>174</v>
      </c>
      <c r="E144" s="3" t="s">
        <v>1183</v>
      </c>
      <c r="F144" s="3" t="s">
        <v>1362</v>
      </c>
      <c r="G144" s="197"/>
      <c r="H144" s="115" t="s">
        <v>1101</v>
      </c>
      <c r="I144" s="77" t="str">
        <f ca="1"/>
        <v>3.4.9.1</v>
      </c>
      <c r="J144" s="68" t="str">
        <f ca="1"/>
        <v>General ambulatories</v>
      </c>
      <c r="K144" s="74" t="str">
        <f ca="1"/>
        <v>1.3.1</v>
      </c>
      <c r="L144" s="69" t="str">
        <f ca="1"/>
        <v>General outpatient curative care</v>
      </c>
      <c r="M144" s="86" t="str">
        <f ca="1"/>
        <v>13</v>
      </c>
      <c r="N144" s="87" t="str">
        <f ca="1"/>
        <v>General population</v>
      </c>
      <c r="O144" s="81" t="str">
        <f ca="1"/>
        <v>nec</v>
      </c>
      <c r="P144" s="87" t="str">
        <f ca="1"/>
        <v>Other and unspecified age (n.e.c.)</v>
      </c>
      <c r="Q144" s="69" t="str">
        <f ca="1"/>
        <v>nec</v>
      </c>
      <c r="R144" s="69" t="str">
        <f ca="1"/>
        <v>Other and unspecified gender (n.e.c.)</v>
      </c>
      <c r="S144" s="134">
        <v>5</v>
      </c>
      <c r="T144" t="b">
        <v>1</v>
      </c>
      <c r="U144" t="b">
        <f>AND(T144=TRUE,C144=C143,F144=F143,H144&lt;&gt;H143)</f>
        <v>0</v>
      </c>
      <c r="V144" t="b">
        <f t="shared" si="4"/>
        <v>0</v>
      </c>
      <c r="W144">
        <v>1</v>
      </c>
      <c r="X144" t="b">
        <f t="shared" si="5"/>
        <v>0</v>
      </c>
      <c r="Y144" s="153">
        <v>11</v>
      </c>
    </row>
    <row r="145" spans="1:25" x14ac:dyDescent="0.4">
      <c r="A145" s="136">
        <v>2</v>
      </c>
      <c r="B145" s="2">
        <v>88</v>
      </c>
      <c r="C145" s="140">
        <v>205218030</v>
      </c>
      <c r="D145" s="3" t="s">
        <v>174</v>
      </c>
      <c r="E145" s="3" t="s">
        <v>1246</v>
      </c>
      <c r="F145" s="3" t="s">
        <v>1363</v>
      </c>
      <c r="G145" s="197"/>
      <c r="H145" s="115" t="s">
        <v>1101</v>
      </c>
      <c r="I145" s="77" t="str">
        <f ca="1"/>
        <v>3.4.9.1</v>
      </c>
      <c r="J145" s="68" t="str">
        <f ca="1"/>
        <v>General ambulatories</v>
      </c>
      <c r="K145" s="74" t="str">
        <f ca="1"/>
        <v>1.3.1</v>
      </c>
      <c r="L145" s="69" t="str">
        <f ca="1"/>
        <v>General outpatient curative care</v>
      </c>
      <c r="M145" s="86" t="str">
        <f ca="1"/>
        <v>13</v>
      </c>
      <c r="N145" s="87" t="str">
        <f ca="1"/>
        <v>General population</v>
      </c>
      <c r="O145" s="81" t="str">
        <f ca="1"/>
        <v>nec</v>
      </c>
      <c r="P145" s="87" t="str">
        <f ca="1"/>
        <v>Other and unspecified age (n.e.c.)</v>
      </c>
      <c r="Q145" s="69" t="str">
        <f ca="1"/>
        <v>nec</v>
      </c>
      <c r="R145" s="69" t="str">
        <f ca="1"/>
        <v>Other and unspecified gender (n.e.c.)</v>
      </c>
      <c r="S145" s="134">
        <v>5</v>
      </c>
      <c r="T145" t="b">
        <v>1</v>
      </c>
      <c r="U145" t="b">
        <f>AND(T145=TRUE,C145=C144,F145=F144,H145&lt;&gt;H144)</f>
        <v>0</v>
      </c>
      <c r="V145" t="b">
        <f t="shared" si="4"/>
        <v>0</v>
      </c>
      <c r="W145">
        <v>1</v>
      </c>
      <c r="X145" t="b">
        <f t="shared" si="5"/>
        <v>0</v>
      </c>
      <c r="Y145" s="153">
        <v>17</v>
      </c>
    </row>
    <row r="146" spans="1:25" x14ac:dyDescent="0.4">
      <c r="A146" s="136">
        <v>2</v>
      </c>
      <c r="B146" s="2">
        <v>89</v>
      </c>
      <c r="C146" s="140">
        <v>205218030</v>
      </c>
      <c r="D146" s="3" t="s">
        <v>174</v>
      </c>
      <c r="E146" s="3" t="s">
        <v>1253</v>
      </c>
      <c r="F146" s="3" t="s">
        <v>1364</v>
      </c>
      <c r="G146" s="197"/>
      <c r="H146" s="115" t="s">
        <v>1101</v>
      </c>
      <c r="I146" s="77" t="str">
        <f ca="1"/>
        <v>3.4.9.1</v>
      </c>
      <c r="J146" s="68" t="str">
        <f ca="1"/>
        <v>General ambulatories</v>
      </c>
      <c r="K146" s="74" t="str">
        <f ca="1"/>
        <v>1.3.1</v>
      </c>
      <c r="L146" s="69" t="str">
        <f ca="1"/>
        <v>General outpatient curative care</v>
      </c>
      <c r="M146" s="86" t="str">
        <f ca="1"/>
        <v>13</v>
      </c>
      <c r="N146" s="87" t="str">
        <f ca="1"/>
        <v>General population</v>
      </c>
      <c r="O146" s="81" t="str">
        <f ca="1"/>
        <v>nec</v>
      </c>
      <c r="P146" s="87" t="str">
        <f ca="1"/>
        <v>Other and unspecified age (n.e.c.)</v>
      </c>
      <c r="Q146" s="69" t="str">
        <f ca="1"/>
        <v>nec</v>
      </c>
      <c r="R146" s="69" t="str">
        <f ca="1"/>
        <v>Other and unspecified gender (n.e.c.)</v>
      </c>
      <c r="S146" s="134">
        <v>5</v>
      </c>
      <c r="T146" t="b">
        <v>1</v>
      </c>
      <c r="U146" t="b">
        <f>AND(T146=TRUE,C146=C145,F146=F145,H146&lt;&gt;H145)</f>
        <v>0</v>
      </c>
      <c r="V146" t="b">
        <f t="shared" si="4"/>
        <v>0</v>
      </c>
      <c r="W146">
        <v>1</v>
      </c>
      <c r="X146" t="b">
        <f t="shared" si="5"/>
        <v>0</v>
      </c>
      <c r="Y146" s="153">
        <v>18</v>
      </c>
    </row>
    <row r="147" spans="1:25" x14ac:dyDescent="0.4">
      <c r="A147" s="136">
        <v>2</v>
      </c>
      <c r="B147" s="2">
        <v>92</v>
      </c>
      <c r="C147" s="140">
        <v>205231710</v>
      </c>
      <c r="D147" s="3" t="s">
        <v>176</v>
      </c>
      <c r="E147" s="3" t="s">
        <v>1183</v>
      </c>
      <c r="F147" s="3" t="s">
        <v>1365</v>
      </c>
      <c r="G147" s="197"/>
      <c r="H147" s="115" t="s">
        <v>1050</v>
      </c>
      <c r="I147" s="77" t="str">
        <f ca="1"/>
        <v>1.3.nec</v>
      </c>
      <c r="J147" s="68" t="str">
        <f ca="1"/>
        <v>Other Specialised hospitals (Other than mental health hospitals)</v>
      </c>
      <c r="K147" s="74" t="str">
        <f ca="1"/>
        <v>1.1.2</v>
      </c>
      <c r="L147" s="69" t="str">
        <f ca="1"/>
        <v>Specialised inpatient curative care</v>
      </c>
      <c r="M147" s="86" t="str">
        <f ca="1"/>
        <v>13</v>
      </c>
      <c r="N147" s="87" t="str">
        <f ca="1"/>
        <v>General population</v>
      </c>
      <c r="O147" s="81" t="str">
        <f ca="1"/>
        <v>nec</v>
      </c>
      <c r="P147" s="87" t="str">
        <f ca="1"/>
        <v>Other and unspecified age (n.e.c.)</v>
      </c>
      <c r="Q147" s="69" t="str">
        <f ca="1"/>
        <v>nec</v>
      </c>
      <c r="R147" s="69" t="str">
        <f ca="1"/>
        <v>Other and unspecified gender (n.e.c.)</v>
      </c>
      <c r="S147" s="134">
        <v>1</v>
      </c>
      <c r="T147" t="b">
        <v>1</v>
      </c>
      <c r="U147" t="b">
        <f>AND(T147=TRUE,C147=C146,F147=F146,H147&lt;&gt;H146)</f>
        <v>0</v>
      </c>
      <c r="V147" t="b">
        <f t="shared" si="4"/>
        <v>0</v>
      </c>
      <c r="W147">
        <v>1</v>
      </c>
      <c r="X147" t="b">
        <f t="shared" si="5"/>
        <v>0</v>
      </c>
      <c r="Y147" s="153">
        <v>11</v>
      </c>
    </row>
    <row r="148" spans="1:25" x14ac:dyDescent="0.4">
      <c r="A148" s="136">
        <v>2</v>
      </c>
      <c r="B148" s="2">
        <v>93</v>
      </c>
      <c r="C148" s="140">
        <v>205250618</v>
      </c>
      <c r="D148" s="3" t="s">
        <v>178</v>
      </c>
      <c r="E148" s="3" t="s">
        <v>1183</v>
      </c>
      <c r="F148" s="3" t="s">
        <v>1366</v>
      </c>
      <c r="G148" s="197"/>
      <c r="H148" s="142" t="s">
        <v>1054</v>
      </c>
      <c r="I148" s="77" t="str">
        <f ca="1"/>
        <v>1.1</v>
      </c>
      <c r="J148" s="68" t="str">
        <f ca="1"/>
        <v>General hospitals</v>
      </c>
      <c r="K148" s="74" t="str">
        <f ca="1"/>
        <v>1.1.1</v>
      </c>
      <c r="L148" s="69" t="str">
        <f ca="1"/>
        <v>General inpatient curative care</v>
      </c>
      <c r="M148" s="86" t="str">
        <f ca="1"/>
        <v>13</v>
      </c>
      <c r="N148" s="87" t="str">
        <f ca="1"/>
        <v>General population</v>
      </c>
      <c r="O148" s="81" t="str">
        <f ca="1"/>
        <v>nec</v>
      </c>
      <c r="P148" s="87" t="str">
        <f ca="1"/>
        <v>Other and unspecified age (n.e.c.)</v>
      </c>
      <c r="Q148" s="69" t="str">
        <f ca="1"/>
        <v>nec</v>
      </c>
      <c r="R148" s="69" t="str">
        <f ca="1"/>
        <v>Other and unspecified gender (n.e.c.)</v>
      </c>
      <c r="S148" s="134">
        <v>1</v>
      </c>
      <c r="T148" t="b">
        <v>1</v>
      </c>
      <c r="U148" t="b">
        <f>AND(T148=TRUE,C148=C147,F148=F147,H148&lt;&gt;H147)</f>
        <v>0</v>
      </c>
      <c r="V148" t="b">
        <f t="shared" si="4"/>
        <v>0</v>
      </c>
      <c r="W148">
        <v>1</v>
      </c>
      <c r="X148" t="b">
        <f t="shared" si="5"/>
        <v>0</v>
      </c>
      <c r="Y148" s="153">
        <v>11</v>
      </c>
    </row>
    <row r="149" spans="1:25" x14ac:dyDescent="0.4">
      <c r="A149" s="136">
        <v>3</v>
      </c>
      <c r="B149" s="2"/>
      <c r="C149" s="140">
        <v>205250967</v>
      </c>
      <c r="D149" s="3" t="s">
        <v>180</v>
      </c>
      <c r="E149" s="3" t="s">
        <v>1368</v>
      </c>
      <c r="F149" s="3" t="s">
        <v>1369</v>
      </c>
      <c r="G149" s="197"/>
      <c r="H149" s="115" t="s">
        <v>1109</v>
      </c>
      <c r="I149" s="77" t="str">
        <f ca="1"/>
        <v>3.4.9.nec</v>
      </c>
      <c r="J149" s="68" t="str">
        <f ca="1"/>
        <v>Other All Other ambulatory centres</v>
      </c>
      <c r="K149" s="74" t="str">
        <f ca="1"/>
        <v>1.3.3.nec</v>
      </c>
      <c r="L149" s="69" t="str">
        <f ca="1"/>
        <v>Other Specialised outpatient curative care</v>
      </c>
      <c r="M149" s="86" t="str">
        <f ca="1"/>
        <v>13</v>
      </c>
      <c r="N149" s="87" t="str">
        <f ca="1"/>
        <v>General population</v>
      </c>
      <c r="O149" s="81" t="str">
        <f ca="1"/>
        <v>nec</v>
      </c>
      <c r="P149" s="87" t="str">
        <f ca="1"/>
        <v>Other and unspecified age (n.e.c.)</v>
      </c>
      <c r="Q149" s="69" t="str">
        <f ca="1"/>
        <v>nec</v>
      </c>
      <c r="R149" s="69" t="str">
        <f ca="1"/>
        <v>Other and unspecified gender (n.e.c.)</v>
      </c>
      <c r="S149" s="134">
        <v>1</v>
      </c>
      <c r="T149" t="b">
        <v>1</v>
      </c>
      <c r="U149" t="b">
        <f>AND(T149=TRUE,C149=C148,F149=F148,H149&lt;&gt;H148)</f>
        <v>0</v>
      </c>
      <c r="V149" t="b">
        <f t="shared" si="4"/>
        <v>0</v>
      </c>
      <c r="W149">
        <v>1</v>
      </c>
      <c r="X149" t="b">
        <f t="shared" si="5"/>
        <v>0</v>
      </c>
      <c r="Y149" s="153">
        <v>38</v>
      </c>
    </row>
    <row r="150" spans="1:25" x14ac:dyDescent="0.4">
      <c r="A150" s="136">
        <v>2</v>
      </c>
      <c r="B150" s="137">
        <v>94</v>
      </c>
      <c r="C150" s="141">
        <v>205254936</v>
      </c>
      <c r="D150" s="137" t="s">
        <v>1370</v>
      </c>
      <c r="E150" s="137" t="s">
        <v>1161</v>
      </c>
      <c r="F150" s="137" t="s">
        <v>1371</v>
      </c>
      <c r="G150" s="198"/>
      <c r="H150" s="49" t="s">
        <v>1041</v>
      </c>
      <c r="I150" s="77" t="str">
        <f ca="1"/>
        <v>3.4.1</v>
      </c>
      <c r="J150" s="68" t="str">
        <f ca="1"/>
        <v>Family planning centres</v>
      </c>
      <c r="K150" s="74" t="str">
        <f ca="1"/>
        <v>1.3.3.nec</v>
      </c>
      <c r="L150" s="69" t="str">
        <f ca="1"/>
        <v>Other Specialised outpatient curative care</v>
      </c>
      <c r="M150" s="86" t="str">
        <f ca="1"/>
        <v>13</v>
      </c>
      <c r="N150" s="87" t="str">
        <f ca="1"/>
        <v>General population</v>
      </c>
      <c r="O150" s="81" t="str">
        <f ca="1"/>
        <v>nec</v>
      </c>
      <c r="P150" s="87" t="str">
        <f ca="1"/>
        <v>Other and unspecified age (n.e.c.)</v>
      </c>
      <c r="Q150" s="69" t="str">
        <f ca="1"/>
        <v>nec</v>
      </c>
      <c r="R150" s="69" t="str">
        <f ca="1"/>
        <v>Other and unspecified gender (n.e.c.)</v>
      </c>
      <c r="S150" s="134">
        <v>1</v>
      </c>
      <c r="T150" t="b">
        <v>1</v>
      </c>
      <c r="U150" t="b">
        <f>AND(T150=TRUE,C150=C149,F150=F149,H150&lt;&gt;H149)</f>
        <v>0</v>
      </c>
      <c r="V150" t="b">
        <f t="shared" si="4"/>
        <v>0</v>
      </c>
      <c r="W150">
        <v>1</v>
      </c>
      <c r="X150" t="b">
        <f t="shared" si="5"/>
        <v>0</v>
      </c>
      <c r="Y150" s="154">
        <v>12</v>
      </c>
    </row>
    <row r="151" spans="1:25" x14ac:dyDescent="0.4">
      <c r="A151" s="136">
        <v>3</v>
      </c>
      <c r="B151" s="2"/>
      <c r="C151" s="140">
        <v>205263052</v>
      </c>
      <c r="D151" s="3" t="s">
        <v>182</v>
      </c>
      <c r="E151" s="3" t="s">
        <v>1373</v>
      </c>
      <c r="F151" s="3" t="s">
        <v>1374</v>
      </c>
      <c r="G151" s="197"/>
      <c r="H151" s="115" t="s">
        <v>1041</v>
      </c>
      <c r="I151" s="77" t="str">
        <f ca="1"/>
        <v>3.4.1</v>
      </c>
      <c r="J151" s="68" t="str">
        <f ca="1"/>
        <v>Family planning centres</v>
      </c>
      <c r="K151" s="74" t="str">
        <f ca="1"/>
        <v>1.3.3.nec</v>
      </c>
      <c r="L151" s="69" t="str">
        <f ca="1"/>
        <v>Other Specialised outpatient curative care</v>
      </c>
      <c r="M151" s="86" t="str">
        <f ca="1"/>
        <v>13</v>
      </c>
      <c r="N151" s="87" t="str">
        <f ca="1"/>
        <v>General population</v>
      </c>
      <c r="O151" s="81" t="str">
        <f ca="1"/>
        <v>nec</v>
      </c>
      <c r="P151" s="87" t="str">
        <f ca="1"/>
        <v>Other and unspecified age (n.e.c.)</v>
      </c>
      <c r="Q151" s="69" t="str">
        <f ca="1"/>
        <v>nec</v>
      </c>
      <c r="R151" s="69" t="str">
        <f ca="1"/>
        <v>Other and unspecified gender (n.e.c.)</v>
      </c>
      <c r="S151" s="134">
        <v>1</v>
      </c>
      <c r="T151" t="b">
        <v>1</v>
      </c>
      <c r="U151" t="b">
        <f>AND(T151=TRUE,C151=C150,F151=F150,H151&lt;&gt;H150)</f>
        <v>0</v>
      </c>
      <c r="V151" t="b">
        <f t="shared" si="4"/>
        <v>0</v>
      </c>
      <c r="W151">
        <v>1</v>
      </c>
      <c r="X151" t="b">
        <f t="shared" si="5"/>
        <v>0</v>
      </c>
      <c r="Y151" s="153">
        <v>71</v>
      </c>
    </row>
    <row r="152" spans="1:25" x14ac:dyDescent="0.4">
      <c r="A152" s="136">
        <v>2</v>
      </c>
      <c r="B152" s="137">
        <v>95</v>
      </c>
      <c r="C152" s="141">
        <v>205271784</v>
      </c>
      <c r="D152" s="137" t="s">
        <v>1375</v>
      </c>
      <c r="E152" s="137" t="s">
        <v>1246</v>
      </c>
      <c r="F152" s="137" t="s">
        <v>1376</v>
      </c>
      <c r="G152" s="198"/>
      <c r="H152" s="49" t="s">
        <v>1084</v>
      </c>
      <c r="I152" s="77" t="str">
        <f ca="1"/>
        <v>1.2</v>
      </c>
      <c r="J152" s="68" t="str">
        <f ca="1"/>
        <v>Mental health hospitals</v>
      </c>
      <c r="K152" s="74" t="str">
        <f ca="1"/>
        <v>1.1.2</v>
      </c>
      <c r="L152" s="69" t="str">
        <f ca="1"/>
        <v>Specialised inpatient curative care</v>
      </c>
      <c r="M152" s="86" t="str">
        <f ca="1"/>
        <v>13</v>
      </c>
      <c r="N152" s="87" t="str">
        <f ca="1"/>
        <v>General population</v>
      </c>
      <c r="O152" s="81" t="str">
        <f ca="1"/>
        <v>nec</v>
      </c>
      <c r="P152" s="87" t="str">
        <f ca="1"/>
        <v>Other and unspecified age (n.e.c.)</v>
      </c>
      <c r="Q152" s="69" t="str">
        <f ca="1"/>
        <v>nec</v>
      </c>
      <c r="R152" s="69" t="str">
        <f ca="1"/>
        <v>Other and unspecified gender (n.e.c.)</v>
      </c>
      <c r="S152" s="134">
        <v>1</v>
      </c>
      <c r="T152" t="b">
        <v>1</v>
      </c>
      <c r="U152" t="b">
        <f>AND(T152=TRUE,C152=C151,F152=F151,H152&lt;&gt;H151)</f>
        <v>0</v>
      </c>
      <c r="V152" t="b">
        <f t="shared" si="4"/>
        <v>0</v>
      </c>
      <c r="W152">
        <v>1</v>
      </c>
      <c r="X152" t="b">
        <f t="shared" si="5"/>
        <v>0</v>
      </c>
      <c r="Y152" s="154">
        <v>17</v>
      </c>
    </row>
    <row r="153" spans="1:25" x14ac:dyDescent="0.4">
      <c r="A153" s="136">
        <v>3</v>
      </c>
      <c r="B153" s="2"/>
      <c r="C153" s="140">
        <v>205276770</v>
      </c>
      <c r="D153" s="3" t="s">
        <v>184</v>
      </c>
      <c r="E153" s="3" t="s">
        <v>1246</v>
      </c>
      <c r="F153" s="3" t="s">
        <v>1377</v>
      </c>
      <c r="G153" s="197"/>
      <c r="H153" s="115" t="s">
        <v>1101</v>
      </c>
      <c r="I153" s="77" t="str">
        <f ca="1"/>
        <v>3.4.9.1</v>
      </c>
      <c r="J153" s="68" t="str">
        <f ca="1"/>
        <v>General ambulatories</v>
      </c>
      <c r="K153" s="74" t="str">
        <f ca="1"/>
        <v>1.3.1</v>
      </c>
      <c r="L153" s="69" t="str">
        <f ca="1"/>
        <v>General outpatient curative care</v>
      </c>
      <c r="M153" s="86" t="str">
        <f ca="1"/>
        <v>13</v>
      </c>
      <c r="N153" s="87" t="str">
        <f ca="1"/>
        <v>General population</v>
      </c>
      <c r="O153" s="81" t="str">
        <f ca="1"/>
        <v>nec</v>
      </c>
      <c r="P153" s="87" t="str">
        <f ca="1"/>
        <v>Other and unspecified age (n.e.c.)</v>
      </c>
      <c r="Q153" s="69" t="str">
        <f ca="1"/>
        <v>nec</v>
      </c>
      <c r="R153" s="69" t="str">
        <f ca="1"/>
        <v>Other and unspecified gender (n.e.c.)</v>
      </c>
      <c r="S153" s="134">
        <v>1</v>
      </c>
      <c r="T153" t="b">
        <v>1</v>
      </c>
      <c r="U153" t="b">
        <f>AND(T153=TRUE,C153=C152,F153=F152,H153&lt;&gt;H152)</f>
        <v>0</v>
      </c>
      <c r="V153" t="b">
        <f t="shared" si="4"/>
        <v>0</v>
      </c>
      <c r="W153">
        <v>1</v>
      </c>
      <c r="X153" t="b">
        <f t="shared" si="5"/>
        <v>0</v>
      </c>
      <c r="Y153" s="153">
        <v>17</v>
      </c>
    </row>
    <row r="154" spans="1:25" x14ac:dyDescent="0.4">
      <c r="A154" s="136">
        <v>3</v>
      </c>
      <c r="B154" s="137"/>
      <c r="C154" s="141">
        <v>205279740</v>
      </c>
      <c r="D154" s="137" t="s">
        <v>186</v>
      </c>
      <c r="E154" s="137" t="s">
        <v>1179</v>
      </c>
      <c r="F154" s="137" t="s">
        <v>1378</v>
      </c>
      <c r="G154" s="198"/>
      <c r="H154" s="49" t="s">
        <v>1054</v>
      </c>
      <c r="I154" s="77" t="str">
        <f ca="1"/>
        <v>1.1</v>
      </c>
      <c r="J154" s="68" t="str">
        <f ca="1"/>
        <v>General hospitals</v>
      </c>
      <c r="K154" s="74" t="str">
        <f ca="1"/>
        <v>1.1.1</v>
      </c>
      <c r="L154" s="69" t="str">
        <f ca="1"/>
        <v>General inpatient curative care</v>
      </c>
      <c r="M154" s="86" t="str">
        <f ca="1"/>
        <v>13</v>
      </c>
      <c r="N154" s="87" t="str">
        <f ca="1"/>
        <v>General population</v>
      </c>
      <c r="O154" s="81" t="str">
        <f ca="1"/>
        <v>nec</v>
      </c>
      <c r="P154" s="87" t="str">
        <f ca="1"/>
        <v>Other and unspecified age (n.e.c.)</v>
      </c>
      <c r="Q154" s="69" t="str">
        <f ca="1"/>
        <v>nec</v>
      </c>
      <c r="R154" s="69" t="str">
        <f ca="1"/>
        <v>Other and unspecified gender (n.e.c.)</v>
      </c>
      <c r="S154" s="134">
        <v>1</v>
      </c>
      <c r="T154" t="b">
        <v>1</v>
      </c>
      <c r="U154" t="b">
        <f>AND(T154=TRUE,C154=C153,F154=F153,H154&lt;&gt;H153)</f>
        <v>0</v>
      </c>
      <c r="V154" t="b">
        <f t="shared" si="4"/>
        <v>0</v>
      </c>
      <c r="W154">
        <v>1</v>
      </c>
      <c r="X154" t="b">
        <f t="shared" si="5"/>
        <v>0</v>
      </c>
      <c r="Y154" s="154">
        <v>10</v>
      </c>
    </row>
    <row r="155" spans="1:25" x14ac:dyDescent="0.4">
      <c r="A155" s="136">
        <v>1</v>
      </c>
      <c r="B155" s="137">
        <v>57</v>
      </c>
      <c r="C155" s="141">
        <v>205284093</v>
      </c>
      <c r="D155" s="137" t="s">
        <v>188</v>
      </c>
      <c r="E155" s="137" t="s">
        <v>1161</v>
      </c>
      <c r="F155" s="137" t="s">
        <v>1379</v>
      </c>
      <c r="G155" s="198"/>
      <c r="H155" s="49" t="s">
        <v>1050</v>
      </c>
      <c r="I155" s="77" t="str">
        <f ca="1"/>
        <v>1.3.nec</v>
      </c>
      <c r="J155" s="68" t="str">
        <f ca="1"/>
        <v>Other Specialised hospitals (Other than mental health hospitals)</v>
      </c>
      <c r="K155" s="74" t="str">
        <f ca="1"/>
        <v>1.1.2</v>
      </c>
      <c r="L155" s="69" t="str">
        <f ca="1"/>
        <v>Specialised inpatient curative care</v>
      </c>
      <c r="M155" s="86" t="str">
        <f ca="1"/>
        <v>13</v>
      </c>
      <c r="N155" s="87" t="str">
        <f ca="1"/>
        <v>General population</v>
      </c>
      <c r="O155" s="81" t="str">
        <f ca="1"/>
        <v>nec</v>
      </c>
      <c r="P155" s="87" t="str">
        <f ca="1"/>
        <v>Other and unspecified age (n.e.c.)</v>
      </c>
      <c r="Q155" s="69" t="str">
        <f ca="1"/>
        <v>nec</v>
      </c>
      <c r="R155" s="69" t="str">
        <f ca="1"/>
        <v>Other and unspecified gender (n.e.c.)</v>
      </c>
      <c r="S155" s="134">
        <v>1</v>
      </c>
      <c r="T155" t="b">
        <v>1</v>
      </c>
      <c r="U155" t="b">
        <f>AND(T155=TRUE,C155=C154,F155=F154,H155&lt;&gt;H154)</f>
        <v>0</v>
      </c>
      <c r="V155" t="b">
        <f t="shared" si="4"/>
        <v>0</v>
      </c>
      <c r="W155">
        <v>1</v>
      </c>
      <c r="X155" t="b">
        <f t="shared" si="5"/>
        <v>0</v>
      </c>
      <c r="Y155" s="154">
        <v>12</v>
      </c>
    </row>
    <row r="156" spans="1:25" x14ac:dyDescent="0.4">
      <c r="A156" s="136">
        <v>3</v>
      </c>
      <c r="B156" s="5"/>
      <c r="C156" s="138">
        <v>205286055</v>
      </c>
      <c r="D156" s="6" t="s">
        <v>190</v>
      </c>
      <c r="E156" s="6" t="s">
        <v>1183</v>
      </c>
      <c r="F156" s="6" t="s">
        <v>1380</v>
      </c>
      <c r="G156" s="199"/>
      <c r="H156" s="115" t="s">
        <v>1035</v>
      </c>
      <c r="I156" s="77" t="str">
        <f ca="1"/>
        <v>5.1</v>
      </c>
      <c r="J156" s="68" t="str">
        <f ca="1"/>
        <v>Pharmacies</v>
      </c>
      <c r="K156" s="74" t="str">
        <f ca="1"/>
        <v>5.1.2</v>
      </c>
      <c r="L156" s="69" t="str">
        <f ca="1"/>
        <v>Over-the-counter medicines</v>
      </c>
      <c r="M156" s="86" t="str">
        <f ca="1"/>
        <v>13</v>
      </c>
      <c r="N156" s="87" t="str">
        <f ca="1"/>
        <v>General population</v>
      </c>
      <c r="O156" s="81" t="str">
        <f ca="1"/>
        <v>nec</v>
      </c>
      <c r="P156" s="87" t="str">
        <f ca="1"/>
        <v>Other and unspecified age (n.e.c.)</v>
      </c>
      <c r="Q156" s="69" t="str">
        <f ca="1"/>
        <v>nec</v>
      </c>
      <c r="R156" s="69" t="str">
        <f ca="1"/>
        <v>Other and unspecified gender (n.e.c.)</v>
      </c>
      <c r="S156" s="134">
        <v>1</v>
      </c>
      <c r="T156" t="b">
        <v>1</v>
      </c>
      <c r="U156" t="b">
        <f>AND(T156=TRUE,C156=C155,F156=F155,H156&lt;&gt;H155)</f>
        <v>0</v>
      </c>
      <c r="V156" t="b">
        <f t="shared" si="4"/>
        <v>0</v>
      </c>
      <c r="W156">
        <v>1</v>
      </c>
      <c r="X156" t="b">
        <f t="shared" si="5"/>
        <v>0</v>
      </c>
      <c r="Y156" s="155">
        <v>11</v>
      </c>
    </row>
    <row r="157" spans="1:25" x14ac:dyDescent="0.4">
      <c r="A157" s="136">
        <v>2</v>
      </c>
      <c r="B157" s="137">
        <v>96</v>
      </c>
      <c r="C157" s="141">
        <v>205288295</v>
      </c>
      <c r="D157" s="137" t="s">
        <v>1381</v>
      </c>
      <c r="E157" s="137" t="s">
        <v>1246</v>
      </c>
      <c r="F157" s="137" t="s">
        <v>1382</v>
      </c>
      <c r="G157" s="198"/>
      <c r="H157" s="49" t="s">
        <v>1101</v>
      </c>
      <c r="I157" s="77" t="str">
        <f ca="1"/>
        <v>3.4.9.1</v>
      </c>
      <c r="J157" s="68" t="str">
        <f ca="1"/>
        <v>General ambulatories</v>
      </c>
      <c r="K157" s="74" t="str">
        <f ca="1"/>
        <v>1.3.1</v>
      </c>
      <c r="L157" s="69" t="str">
        <f ca="1"/>
        <v>General outpatient curative care</v>
      </c>
      <c r="M157" s="86" t="str">
        <f ca="1"/>
        <v>13</v>
      </c>
      <c r="N157" s="87" t="str">
        <f ca="1"/>
        <v>General population</v>
      </c>
      <c r="O157" s="81" t="str">
        <f ca="1"/>
        <v>nec</v>
      </c>
      <c r="P157" s="87" t="str">
        <f ca="1"/>
        <v>Other and unspecified age (n.e.c.)</v>
      </c>
      <c r="Q157" s="69" t="str">
        <f ca="1"/>
        <v>nec</v>
      </c>
      <c r="R157" s="69" t="str">
        <f ca="1"/>
        <v>Other and unspecified gender (n.e.c.)</v>
      </c>
      <c r="S157" s="134">
        <v>1</v>
      </c>
      <c r="T157" t="b">
        <v>1</v>
      </c>
      <c r="U157" t="b">
        <f>AND(T157=TRUE,C157=C156,F157=F156,H157&lt;&gt;H156)</f>
        <v>0</v>
      </c>
      <c r="V157" t="b">
        <f t="shared" si="4"/>
        <v>0</v>
      </c>
      <c r="W157">
        <v>1</v>
      </c>
      <c r="X157" t="b">
        <f t="shared" si="5"/>
        <v>0</v>
      </c>
      <c r="Y157" s="154">
        <v>17</v>
      </c>
    </row>
    <row r="158" spans="1:25" x14ac:dyDescent="0.4">
      <c r="A158" s="136">
        <v>2</v>
      </c>
      <c r="B158" s="2">
        <v>97</v>
      </c>
      <c r="C158" s="140">
        <v>205294144</v>
      </c>
      <c r="D158" s="3" t="s">
        <v>1383</v>
      </c>
      <c r="E158" s="3" t="s">
        <v>1228</v>
      </c>
      <c r="F158" s="3" t="s">
        <v>1384</v>
      </c>
      <c r="G158" s="197"/>
      <c r="H158" s="115" t="s">
        <v>1101</v>
      </c>
      <c r="I158" s="77" t="str">
        <f ca="1"/>
        <v>3.4.9.1</v>
      </c>
      <c r="J158" s="68" t="str">
        <f ca="1"/>
        <v>General ambulatories</v>
      </c>
      <c r="K158" s="74" t="str">
        <f ca="1"/>
        <v>1.3.1</v>
      </c>
      <c r="L158" s="69" t="str">
        <f ca="1"/>
        <v>General outpatient curative care</v>
      </c>
      <c r="M158" s="86" t="str">
        <f ca="1"/>
        <v>13</v>
      </c>
      <c r="N158" s="87" t="str">
        <f ca="1"/>
        <v>General population</v>
      </c>
      <c r="O158" s="81" t="str">
        <f ca="1"/>
        <v>nec</v>
      </c>
      <c r="P158" s="87" t="str">
        <f ca="1"/>
        <v>Other and unspecified age (n.e.c.)</v>
      </c>
      <c r="Q158" s="69" t="str">
        <f ca="1"/>
        <v>nec</v>
      </c>
      <c r="R158" s="69" t="str">
        <f ca="1"/>
        <v>Other and unspecified gender (n.e.c.)</v>
      </c>
      <c r="S158" s="134">
        <v>1</v>
      </c>
      <c r="T158" t="b">
        <v>1</v>
      </c>
      <c r="U158" t="b">
        <f>AND(T158=TRUE,C158=C157,F158=F157,H158&lt;&gt;H157)</f>
        <v>0</v>
      </c>
      <c r="V158" t="b">
        <f t="shared" si="4"/>
        <v>0</v>
      </c>
      <c r="W158">
        <v>1</v>
      </c>
      <c r="X158" t="b">
        <f t="shared" si="5"/>
        <v>0</v>
      </c>
      <c r="Y158" s="153">
        <v>19</v>
      </c>
    </row>
    <row r="159" spans="1:25" x14ac:dyDescent="0.4">
      <c r="A159" s="136">
        <v>2</v>
      </c>
      <c r="B159" s="2">
        <v>98</v>
      </c>
      <c r="C159" s="140">
        <v>206029064</v>
      </c>
      <c r="D159" s="3" t="s">
        <v>1385</v>
      </c>
      <c r="E159" s="3" t="s">
        <v>1253</v>
      </c>
      <c r="F159" s="3" t="s">
        <v>1386</v>
      </c>
      <c r="G159" s="197"/>
      <c r="H159" s="115" t="s">
        <v>1101</v>
      </c>
      <c r="I159" s="77" t="str">
        <f ca="1"/>
        <v>3.4.9.1</v>
      </c>
      <c r="J159" s="68" t="str">
        <f ca="1"/>
        <v>General ambulatories</v>
      </c>
      <c r="K159" s="74" t="str">
        <f ca="1"/>
        <v>1.3.1</v>
      </c>
      <c r="L159" s="69" t="str">
        <f ca="1"/>
        <v>General outpatient curative care</v>
      </c>
      <c r="M159" s="86" t="str">
        <f ca="1"/>
        <v>13</v>
      </c>
      <c r="N159" s="87" t="str">
        <f ca="1"/>
        <v>General population</v>
      </c>
      <c r="O159" s="81" t="str">
        <f ca="1"/>
        <v>nec</v>
      </c>
      <c r="P159" s="87" t="str">
        <f ca="1"/>
        <v>Other and unspecified age (n.e.c.)</v>
      </c>
      <c r="Q159" s="69" t="str">
        <f ca="1"/>
        <v>nec</v>
      </c>
      <c r="R159" s="69" t="str">
        <f ca="1"/>
        <v>Other and unspecified gender (n.e.c.)</v>
      </c>
      <c r="S159" s="134">
        <v>1</v>
      </c>
      <c r="T159" t="b">
        <v>1</v>
      </c>
      <c r="U159" t="b">
        <f>AND(T159=TRUE,C159=C158,F159=F158,H159&lt;&gt;H158)</f>
        <v>0</v>
      </c>
      <c r="V159" t="b">
        <f t="shared" si="4"/>
        <v>0</v>
      </c>
      <c r="W159">
        <v>1</v>
      </c>
      <c r="X159" t="b">
        <f t="shared" si="5"/>
        <v>0</v>
      </c>
      <c r="Y159" s="153">
        <v>18</v>
      </c>
    </row>
    <row r="160" spans="1:25" x14ac:dyDescent="0.4">
      <c r="A160" s="136">
        <v>2</v>
      </c>
      <c r="B160" s="2">
        <v>99</v>
      </c>
      <c r="C160" s="140">
        <v>206035565</v>
      </c>
      <c r="D160" s="3" t="s">
        <v>1387</v>
      </c>
      <c r="E160" s="3" t="s">
        <v>1163</v>
      </c>
      <c r="F160" s="3" t="s">
        <v>1388</v>
      </c>
      <c r="G160" s="197"/>
      <c r="H160" s="115" t="s">
        <v>1101</v>
      </c>
      <c r="I160" s="77" t="str">
        <f ca="1"/>
        <v>3.4.9.1</v>
      </c>
      <c r="J160" s="68" t="str">
        <f ca="1"/>
        <v>General ambulatories</v>
      </c>
      <c r="K160" s="74" t="str">
        <f ca="1"/>
        <v>1.3.1</v>
      </c>
      <c r="L160" s="69" t="str">
        <f ca="1"/>
        <v>General outpatient curative care</v>
      </c>
      <c r="M160" s="86" t="str">
        <f ca="1"/>
        <v>13</v>
      </c>
      <c r="N160" s="87" t="str">
        <f ca="1"/>
        <v>General population</v>
      </c>
      <c r="O160" s="81" t="str">
        <f ca="1"/>
        <v>nec</v>
      </c>
      <c r="P160" s="87" t="str">
        <f ca="1"/>
        <v>Other and unspecified age (n.e.c.)</v>
      </c>
      <c r="Q160" s="69" t="str">
        <f ca="1"/>
        <v>nec</v>
      </c>
      <c r="R160" s="69" t="str">
        <f ca="1"/>
        <v>Other and unspecified gender (n.e.c.)</v>
      </c>
      <c r="S160" s="134">
        <v>1</v>
      </c>
      <c r="T160" t="b">
        <v>1</v>
      </c>
      <c r="U160" t="b">
        <f>AND(T160=TRUE,C160=C159,F160=F159,H160&lt;&gt;H159)</f>
        <v>0</v>
      </c>
      <c r="V160" t="b">
        <f t="shared" si="4"/>
        <v>0</v>
      </c>
      <c r="W160">
        <v>1</v>
      </c>
      <c r="X160" t="b">
        <f t="shared" si="5"/>
        <v>0</v>
      </c>
      <c r="Y160" s="153">
        <v>13</v>
      </c>
    </row>
    <row r="161" spans="1:25" x14ac:dyDescent="0.4">
      <c r="A161" s="136">
        <v>2</v>
      </c>
      <c r="B161" s="2">
        <v>100</v>
      </c>
      <c r="C161" s="140">
        <v>206037484</v>
      </c>
      <c r="D161" s="3" t="s">
        <v>192</v>
      </c>
      <c r="E161" s="3" t="s">
        <v>1163</v>
      </c>
      <c r="F161" s="3" t="s">
        <v>1389</v>
      </c>
      <c r="G161" s="197"/>
      <c r="H161" s="115" t="s">
        <v>1109</v>
      </c>
      <c r="I161" s="77" t="str">
        <f ca="1"/>
        <v>3.4.9.nec</v>
      </c>
      <c r="J161" s="68" t="str">
        <f ca="1"/>
        <v>Other All Other ambulatory centres</v>
      </c>
      <c r="K161" s="74" t="str">
        <f ca="1"/>
        <v>1.3.3.nec</v>
      </c>
      <c r="L161" s="69" t="str">
        <f ca="1"/>
        <v>Other Specialised outpatient curative care</v>
      </c>
      <c r="M161" s="86" t="str">
        <f ca="1"/>
        <v>13</v>
      </c>
      <c r="N161" s="87" t="str">
        <f ca="1"/>
        <v>General population</v>
      </c>
      <c r="O161" s="81" t="str">
        <f ca="1"/>
        <v>nec</v>
      </c>
      <c r="P161" s="87" t="str">
        <f ca="1"/>
        <v>Other and unspecified age (n.e.c.)</v>
      </c>
      <c r="Q161" s="69" t="str">
        <f ca="1"/>
        <v>nec</v>
      </c>
      <c r="R161" s="69" t="str">
        <f ca="1"/>
        <v>Other and unspecified gender (n.e.c.)</v>
      </c>
      <c r="S161" s="134">
        <v>1</v>
      </c>
      <c r="T161" t="b">
        <v>1</v>
      </c>
      <c r="U161" t="b">
        <f>AND(T161=TRUE,C161=C160,F161=F160,H161&lt;&gt;H160)</f>
        <v>0</v>
      </c>
      <c r="V161" t="b">
        <f t="shared" si="4"/>
        <v>0</v>
      </c>
      <c r="W161">
        <v>1</v>
      </c>
      <c r="X161" t="b">
        <f t="shared" si="5"/>
        <v>0</v>
      </c>
      <c r="Y161" s="153">
        <v>13</v>
      </c>
    </row>
    <row r="162" spans="1:25" x14ac:dyDescent="0.4">
      <c r="A162" s="136">
        <v>2</v>
      </c>
      <c r="B162" s="2">
        <v>101</v>
      </c>
      <c r="C162" s="140">
        <v>206039758</v>
      </c>
      <c r="D162" s="3" t="s">
        <v>194</v>
      </c>
      <c r="E162" s="3" t="s">
        <v>1163</v>
      </c>
      <c r="F162" s="3" t="s">
        <v>1390</v>
      </c>
      <c r="G162" s="197"/>
      <c r="H162" s="115" t="s">
        <v>1101</v>
      </c>
      <c r="I162" s="77" t="str">
        <f ca="1"/>
        <v>3.4.9.1</v>
      </c>
      <c r="J162" s="68" t="str">
        <f ca="1"/>
        <v>General ambulatories</v>
      </c>
      <c r="K162" s="74" t="str">
        <f ca="1"/>
        <v>1.3.1</v>
      </c>
      <c r="L162" s="69" t="str">
        <f ca="1"/>
        <v>General outpatient curative care</v>
      </c>
      <c r="M162" s="86" t="str">
        <f ca="1"/>
        <v>13</v>
      </c>
      <c r="N162" s="87" t="str">
        <f ca="1"/>
        <v>General population</v>
      </c>
      <c r="O162" s="81" t="str">
        <f ca="1"/>
        <v>nec</v>
      </c>
      <c r="P162" s="87" t="str">
        <f ca="1"/>
        <v>Other and unspecified age (n.e.c.)</v>
      </c>
      <c r="Q162" s="69" t="str">
        <f ca="1"/>
        <v>nec</v>
      </c>
      <c r="R162" s="69" t="str">
        <f ca="1"/>
        <v>Other and unspecified gender (n.e.c.)</v>
      </c>
      <c r="S162" s="134">
        <v>1</v>
      </c>
      <c r="T162" t="b">
        <v>1</v>
      </c>
      <c r="U162" t="b">
        <f>AND(T162=TRUE,C162=C161,F162=F161,H162&lt;&gt;H161)</f>
        <v>0</v>
      </c>
      <c r="V162" t="b">
        <f t="shared" si="4"/>
        <v>0</v>
      </c>
      <c r="W162">
        <v>1</v>
      </c>
      <c r="X162" t="b">
        <f t="shared" si="5"/>
        <v>0</v>
      </c>
      <c r="Y162" s="153">
        <v>13</v>
      </c>
    </row>
    <row r="163" spans="1:25" x14ac:dyDescent="0.4">
      <c r="A163" s="136">
        <v>2</v>
      </c>
      <c r="B163" s="2">
        <v>102</v>
      </c>
      <c r="C163" s="140">
        <v>206040728</v>
      </c>
      <c r="D163" s="3" t="s">
        <v>196</v>
      </c>
      <c r="E163" s="3" t="s">
        <v>1163</v>
      </c>
      <c r="F163" s="3" t="s">
        <v>1391</v>
      </c>
      <c r="G163" s="197"/>
      <c r="H163" s="115" t="s">
        <v>1101</v>
      </c>
      <c r="I163" s="77" t="str">
        <f ca="1"/>
        <v>3.4.9.1</v>
      </c>
      <c r="J163" s="68" t="str">
        <f ca="1"/>
        <v>General ambulatories</v>
      </c>
      <c r="K163" s="74" t="str">
        <f ca="1"/>
        <v>1.3.1</v>
      </c>
      <c r="L163" s="69" t="str">
        <f ca="1"/>
        <v>General outpatient curative care</v>
      </c>
      <c r="M163" s="86" t="str">
        <f ca="1"/>
        <v>13</v>
      </c>
      <c r="N163" s="87" t="str">
        <f ca="1"/>
        <v>General population</v>
      </c>
      <c r="O163" s="81" t="str">
        <f ca="1"/>
        <v>nec</v>
      </c>
      <c r="P163" s="87" t="str">
        <f ca="1"/>
        <v>Other and unspecified age (n.e.c.)</v>
      </c>
      <c r="Q163" s="69" t="str">
        <f ca="1"/>
        <v>nec</v>
      </c>
      <c r="R163" s="69" t="str">
        <f ca="1"/>
        <v>Other and unspecified gender (n.e.c.)</v>
      </c>
      <c r="S163" s="134">
        <v>2</v>
      </c>
      <c r="T163" t="b">
        <v>1</v>
      </c>
      <c r="U163" t="b">
        <f>AND(T163=TRUE,C163=C162,F163=F162,H163&lt;&gt;H162)</f>
        <v>0</v>
      </c>
      <c r="V163" t="b">
        <f t="shared" si="4"/>
        <v>0</v>
      </c>
      <c r="W163">
        <v>1</v>
      </c>
      <c r="X163" t="b">
        <f t="shared" si="5"/>
        <v>0</v>
      </c>
      <c r="Y163" s="153">
        <v>13</v>
      </c>
    </row>
    <row r="164" spans="1:25" x14ac:dyDescent="0.4">
      <c r="A164" s="136">
        <v>2</v>
      </c>
      <c r="B164" s="2">
        <v>103</v>
      </c>
      <c r="C164" s="140">
        <v>206040988</v>
      </c>
      <c r="D164" s="3" t="s">
        <v>198</v>
      </c>
      <c r="E164" s="3" t="s">
        <v>1163</v>
      </c>
      <c r="F164" s="3" t="s">
        <v>1392</v>
      </c>
      <c r="G164" s="197"/>
      <c r="H164" s="115" t="s">
        <v>1089</v>
      </c>
      <c r="I164" s="77" t="str">
        <f ca="1"/>
        <v>3.4.9.1</v>
      </c>
      <c r="J164" s="68" t="str">
        <f ca="1"/>
        <v>General ambulatories</v>
      </c>
      <c r="K164" s="74" t="str">
        <f ca="1"/>
        <v>1.3.3.1</v>
      </c>
      <c r="L164" s="69" t="str">
        <f ca="1"/>
        <v>Emergency specialised outpatient curative care</v>
      </c>
      <c r="M164" s="86" t="str">
        <f ca="1"/>
        <v>13</v>
      </c>
      <c r="N164" s="87" t="str">
        <f ca="1"/>
        <v>General population</v>
      </c>
      <c r="O164" s="81" t="str">
        <f ca="1"/>
        <v>nec</v>
      </c>
      <c r="P164" s="87" t="str">
        <f ca="1"/>
        <v>Other and unspecified age (n.e.c.)</v>
      </c>
      <c r="Q164" s="69" t="str">
        <f ca="1"/>
        <v>nec</v>
      </c>
      <c r="R164" s="69" t="str">
        <f ca="1"/>
        <v>Other and unspecified gender (n.e.c.)</v>
      </c>
      <c r="S164" s="134">
        <v>2</v>
      </c>
      <c r="T164" t="b">
        <v>1</v>
      </c>
      <c r="U164" t="b">
        <f>AND(T164=TRUE,C164=C163,F164=F163,H164&lt;&gt;H163)</f>
        <v>0</v>
      </c>
      <c r="V164" t="b">
        <f t="shared" si="4"/>
        <v>0</v>
      </c>
      <c r="W164">
        <v>1</v>
      </c>
      <c r="X164" t="b">
        <f t="shared" si="5"/>
        <v>0</v>
      </c>
      <c r="Y164" s="153">
        <v>13</v>
      </c>
    </row>
    <row r="165" spans="1:25" x14ac:dyDescent="0.4">
      <c r="A165" s="136">
        <v>1</v>
      </c>
      <c r="B165" s="2">
        <v>59</v>
      </c>
      <c r="C165" s="140">
        <v>206040988</v>
      </c>
      <c r="D165" s="3" t="s">
        <v>198</v>
      </c>
      <c r="E165" s="3" t="s">
        <v>1163</v>
      </c>
      <c r="F165" s="3" t="s">
        <v>1393</v>
      </c>
      <c r="G165" s="197"/>
      <c r="H165" s="115" t="s">
        <v>1089</v>
      </c>
      <c r="I165" s="77" t="str">
        <f ca="1"/>
        <v>3.4.9.1</v>
      </c>
      <c r="J165" s="68" t="str">
        <f ca="1"/>
        <v>General ambulatories</v>
      </c>
      <c r="K165" s="74" t="str">
        <f ca="1"/>
        <v>1.3.3.1</v>
      </c>
      <c r="L165" s="69" t="str">
        <f ca="1"/>
        <v>Emergency specialised outpatient curative care</v>
      </c>
      <c r="M165" s="86" t="str">
        <f ca="1"/>
        <v>13</v>
      </c>
      <c r="N165" s="87" t="str">
        <f ca="1"/>
        <v>General population</v>
      </c>
      <c r="O165" s="81" t="str">
        <f ca="1"/>
        <v>nec</v>
      </c>
      <c r="P165" s="87" t="str">
        <f ca="1"/>
        <v>Other and unspecified age (n.e.c.)</v>
      </c>
      <c r="Q165" s="69" t="str">
        <f ca="1"/>
        <v>nec</v>
      </c>
      <c r="R165" s="69" t="str">
        <f ca="1"/>
        <v>Other and unspecified gender (n.e.c.)</v>
      </c>
      <c r="S165" s="134">
        <v>2</v>
      </c>
      <c r="T165" t="b">
        <v>1</v>
      </c>
      <c r="U165" t="b">
        <f>AND(T165=TRUE,C165=C164,F165=F164,H165&lt;&gt;H164)</f>
        <v>0</v>
      </c>
      <c r="V165" t="b">
        <f t="shared" si="4"/>
        <v>0</v>
      </c>
      <c r="W165">
        <v>1</v>
      </c>
      <c r="X165" t="b">
        <f t="shared" si="5"/>
        <v>0</v>
      </c>
      <c r="Y165" s="153">
        <v>13</v>
      </c>
    </row>
    <row r="166" spans="1:25" x14ac:dyDescent="0.4">
      <c r="A166" s="136">
        <v>2</v>
      </c>
      <c r="B166" s="5">
        <v>104</v>
      </c>
      <c r="C166" s="138">
        <v>206041086</v>
      </c>
      <c r="D166" s="6" t="s">
        <v>200</v>
      </c>
      <c r="E166" s="6" t="s">
        <v>1163</v>
      </c>
      <c r="F166" s="6" t="s">
        <v>1394</v>
      </c>
      <c r="G166" s="199"/>
      <c r="H166" s="115" t="s">
        <v>1106</v>
      </c>
      <c r="I166" s="77" t="str">
        <f ca="1"/>
        <v>3.4.2</v>
      </c>
      <c r="J166" s="68" t="str">
        <f ca="1"/>
        <v>Ambulatory mental health and substance abuse centres</v>
      </c>
      <c r="K166" s="74" t="str">
        <f ca="1"/>
        <v>1.3.3.nec</v>
      </c>
      <c r="L166" s="69" t="str">
        <f ca="1"/>
        <v>Other Specialised outpatient curative care</v>
      </c>
      <c r="M166" s="86" t="str">
        <f ca="1"/>
        <v>13</v>
      </c>
      <c r="N166" s="87" t="str">
        <f ca="1"/>
        <v>General population</v>
      </c>
      <c r="O166" s="81" t="str">
        <f ca="1"/>
        <v>nec</v>
      </c>
      <c r="P166" s="87" t="str">
        <f ca="1"/>
        <v>Other and unspecified age (n.e.c.)</v>
      </c>
      <c r="Q166" s="69" t="str">
        <f ca="1"/>
        <v>nec</v>
      </c>
      <c r="R166" s="69" t="str">
        <f ca="1"/>
        <v>Other and unspecified gender (n.e.c.)</v>
      </c>
      <c r="S166" s="134">
        <v>1</v>
      </c>
      <c r="T166" t="b">
        <v>1</v>
      </c>
      <c r="U166" t="b">
        <f>AND(T166=TRUE,C166=C165,F166=F165,H166&lt;&gt;H165)</f>
        <v>0</v>
      </c>
      <c r="V166" t="b">
        <f t="shared" si="4"/>
        <v>0</v>
      </c>
      <c r="W166">
        <v>1</v>
      </c>
      <c r="X166" t="b">
        <f t="shared" si="5"/>
        <v>0</v>
      </c>
      <c r="Y166" s="155">
        <v>13</v>
      </c>
    </row>
    <row r="167" spans="1:25" x14ac:dyDescent="0.4">
      <c r="A167" s="136">
        <v>3</v>
      </c>
      <c r="B167" s="2"/>
      <c r="C167" s="140">
        <v>206042799</v>
      </c>
      <c r="D167" s="3" t="s">
        <v>202</v>
      </c>
      <c r="E167" s="3" t="s">
        <v>1163</v>
      </c>
      <c r="F167" s="3" t="s">
        <v>1395</v>
      </c>
      <c r="G167" s="197"/>
      <c r="H167" s="115" t="s">
        <v>1101</v>
      </c>
      <c r="I167" s="77" t="str">
        <f ca="1"/>
        <v>3.4.9.1</v>
      </c>
      <c r="J167" s="68" t="str">
        <f ca="1"/>
        <v>General ambulatories</v>
      </c>
      <c r="K167" s="74" t="str">
        <f ca="1"/>
        <v>1.3.1</v>
      </c>
      <c r="L167" s="69" t="str">
        <f ca="1"/>
        <v>General outpatient curative care</v>
      </c>
      <c r="M167" s="86" t="str">
        <f ca="1"/>
        <v>13</v>
      </c>
      <c r="N167" s="87" t="str">
        <f ca="1"/>
        <v>General population</v>
      </c>
      <c r="O167" s="81" t="str">
        <f ca="1"/>
        <v>nec</v>
      </c>
      <c r="P167" s="87" t="str">
        <f ca="1"/>
        <v>Other and unspecified age (n.e.c.)</v>
      </c>
      <c r="Q167" s="69" t="str">
        <f ca="1"/>
        <v>nec</v>
      </c>
      <c r="R167" s="69" t="str">
        <f ca="1"/>
        <v>Other and unspecified gender (n.e.c.)</v>
      </c>
      <c r="S167" s="134">
        <v>1</v>
      </c>
      <c r="T167" t="b">
        <v>1</v>
      </c>
      <c r="U167" t="b">
        <f>AND(T167=TRUE,C167=C166,F167=F166,H167&lt;&gt;H166)</f>
        <v>0</v>
      </c>
      <c r="V167" t="b">
        <f t="shared" si="4"/>
        <v>0</v>
      </c>
      <c r="W167">
        <v>1</v>
      </c>
      <c r="X167" t="b">
        <f t="shared" si="5"/>
        <v>0</v>
      </c>
      <c r="Y167" s="153">
        <v>13</v>
      </c>
    </row>
    <row r="168" spans="1:25" x14ac:dyDescent="0.4">
      <c r="A168" s="136">
        <v>2</v>
      </c>
      <c r="B168" s="137">
        <v>107</v>
      </c>
      <c r="C168" s="141">
        <v>206047400</v>
      </c>
      <c r="D168" s="137" t="s">
        <v>204</v>
      </c>
      <c r="E168" s="137" t="s">
        <v>1397</v>
      </c>
      <c r="F168" s="137" t="s">
        <v>1398</v>
      </c>
      <c r="G168" s="198"/>
      <c r="H168" s="49" t="s">
        <v>1089</v>
      </c>
      <c r="I168" s="77" t="str">
        <f ca="1"/>
        <v>3.4.9.1</v>
      </c>
      <c r="J168" s="68" t="str">
        <f ca="1"/>
        <v>General ambulatories</v>
      </c>
      <c r="K168" s="74" t="str">
        <f ca="1"/>
        <v>1.3.3.1</v>
      </c>
      <c r="L168" s="69" t="str">
        <f ca="1"/>
        <v>Emergency specialised outpatient curative care</v>
      </c>
      <c r="M168" s="86" t="str">
        <f ca="1"/>
        <v>13</v>
      </c>
      <c r="N168" s="87" t="str">
        <f ca="1"/>
        <v>General population</v>
      </c>
      <c r="O168" s="81" t="str">
        <f ca="1"/>
        <v>nec</v>
      </c>
      <c r="P168" s="87" t="str">
        <f ca="1"/>
        <v>Other and unspecified age (n.e.c.)</v>
      </c>
      <c r="Q168" s="69" t="str">
        <f ca="1"/>
        <v>nec</v>
      </c>
      <c r="R168" s="69" t="str">
        <f ca="1"/>
        <v>Other and unspecified gender (n.e.c.)</v>
      </c>
      <c r="S168" s="134">
        <v>5</v>
      </c>
      <c r="T168" t="b">
        <v>1</v>
      </c>
      <c r="U168" t="b">
        <f>AND(T168=TRUE,C168=C167,F168=F167,H168&lt;&gt;H167)</f>
        <v>0</v>
      </c>
      <c r="V168" t="b">
        <f t="shared" si="4"/>
        <v>0</v>
      </c>
      <c r="W168">
        <v>1</v>
      </c>
      <c r="X168" t="b">
        <f t="shared" si="5"/>
        <v>0</v>
      </c>
      <c r="Y168" s="154">
        <v>1</v>
      </c>
    </row>
    <row r="169" spans="1:25" x14ac:dyDescent="0.4">
      <c r="A169" s="136">
        <v>2</v>
      </c>
      <c r="B169" s="2">
        <v>106</v>
      </c>
      <c r="C169" s="140">
        <v>206047400</v>
      </c>
      <c r="D169" s="3" t="s">
        <v>204</v>
      </c>
      <c r="E169" s="3" t="s">
        <v>1161</v>
      </c>
      <c r="F169" s="3" t="s">
        <v>1399</v>
      </c>
      <c r="G169" s="197"/>
      <c r="H169" s="115" t="s">
        <v>1089</v>
      </c>
      <c r="I169" s="77" t="str">
        <f ca="1"/>
        <v>3.4.9.1</v>
      </c>
      <c r="J169" s="68" t="str">
        <f ca="1"/>
        <v>General ambulatories</v>
      </c>
      <c r="K169" s="74" t="str">
        <f ca="1"/>
        <v>1.3.3.1</v>
      </c>
      <c r="L169" s="69" t="str">
        <f ca="1"/>
        <v>Emergency specialised outpatient curative care</v>
      </c>
      <c r="M169" s="86" t="str">
        <f ca="1"/>
        <v>13</v>
      </c>
      <c r="N169" s="87" t="str">
        <f ca="1"/>
        <v>General population</v>
      </c>
      <c r="O169" s="81" t="str">
        <f ca="1"/>
        <v>nec</v>
      </c>
      <c r="P169" s="87" t="str">
        <f ca="1"/>
        <v>Other and unspecified age (n.e.c.)</v>
      </c>
      <c r="Q169" s="69" t="str">
        <f ca="1"/>
        <v>nec</v>
      </c>
      <c r="R169" s="69" t="str">
        <f ca="1"/>
        <v>Other and unspecified gender (n.e.c.)</v>
      </c>
      <c r="S169" s="134">
        <v>5</v>
      </c>
      <c r="T169" t="b">
        <v>1</v>
      </c>
      <c r="U169" t="b">
        <f>AND(T169=TRUE,C169=C168,F169=F168,H169&lt;&gt;H168)</f>
        <v>0</v>
      </c>
      <c r="V169" t="b">
        <f t="shared" si="4"/>
        <v>0</v>
      </c>
      <c r="W169">
        <v>1</v>
      </c>
      <c r="X169" t="b">
        <f t="shared" si="5"/>
        <v>0</v>
      </c>
      <c r="Y169" s="153">
        <v>12</v>
      </c>
    </row>
    <row r="170" spans="1:25" x14ac:dyDescent="0.4">
      <c r="A170" s="136">
        <v>2</v>
      </c>
      <c r="B170" s="2">
        <v>105</v>
      </c>
      <c r="C170" s="140">
        <v>206047400</v>
      </c>
      <c r="D170" s="3" t="s">
        <v>204</v>
      </c>
      <c r="E170" s="3" t="s">
        <v>1163</v>
      </c>
      <c r="F170" s="3" t="s">
        <v>1400</v>
      </c>
      <c r="G170" s="197"/>
      <c r="H170" s="115" t="s">
        <v>1054</v>
      </c>
      <c r="I170" s="77" t="str">
        <f ca="1"/>
        <v>1.1</v>
      </c>
      <c r="J170" s="68" t="str">
        <f ca="1"/>
        <v>General hospitals</v>
      </c>
      <c r="K170" s="74" t="str">
        <f ca="1"/>
        <v>1.1.1</v>
      </c>
      <c r="L170" s="69" t="str">
        <f ca="1"/>
        <v>General inpatient curative care</v>
      </c>
      <c r="M170" s="86" t="str">
        <f ca="1"/>
        <v>13</v>
      </c>
      <c r="N170" s="87" t="str">
        <f ca="1"/>
        <v>General population</v>
      </c>
      <c r="O170" s="81" t="str">
        <f ca="1"/>
        <v>nec</v>
      </c>
      <c r="P170" s="87" t="str">
        <f ca="1"/>
        <v>Other and unspecified age (n.e.c.)</v>
      </c>
      <c r="Q170" s="69" t="str">
        <f ca="1"/>
        <v>nec</v>
      </c>
      <c r="R170" s="69" t="str">
        <f ca="1"/>
        <v>Other and unspecified gender (n.e.c.)</v>
      </c>
      <c r="S170" s="134">
        <v>5</v>
      </c>
      <c r="T170" t="b">
        <v>1</v>
      </c>
      <c r="U170" t="b">
        <f>AND(T170=TRUE,C170=C169,F170=F169,H170&lt;&gt;H169)</f>
        <v>0</v>
      </c>
      <c r="V170" t="b">
        <f t="shared" si="4"/>
        <v>0</v>
      </c>
      <c r="W170">
        <v>1</v>
      </c>
      <c r="X170" t="b">
        <f t="shared" si="5"/>
        <v>0</v>
      </c>
      <c r="Y170" s="153">
        <v>13</v>
      </c>
    </row>
    <row r="171" spans="1:25" x14ac:dyDescent="0.4">
      <c r="A171" s="136">
        <v>3</v>
      </c>
      <c r="B171" s="2"/>
      <c r="C171" s="140">
        <v>206047455</v>
      </c>
      <c r="D171" s="3" t="s">
        <v>206</v>
      </c>
      <c r="E171" s="3" t="s">
        <v>1163</v>
      </c>
      <c r="F171" s="3" t="s">
        <v>1401</v>
      </c>
      <c r="G171" s="197"/>
      <c r="H171" s="115" t="s">
        <v>1054</v>
      </c>
      <c r="I171" s="77" t="str">
        <f ca="1"/>
        <v>1.1</v>
      </c>
      <c r="J171" s="68" t="str">
        <f ca="1"/>
        <v>General hospitals</v>
      </c>
      <c r="K171" s="74" t="str">
        <f ca="1"/>
        <v>1.1.1</v>
      </c>
      <c r="L171" s="69" t="str">
        <f ca="1"/>
        <v>General inpatient curative care</v>
      </c>
      <c r="M171" s="86" t="str">
        <f ca="1"/>
        <v>13</v>
      </c>
      <c r="N171" s="87" t="str">
        <f ca="1"/>
        <v>General population</v>
      </c>
      <c r="O171" s="81" t="str">
        <f ca="1"/>
        <v>nec</v>
      </c>
      <c r="P171" s="87" t="str">
        <f ca="1"/>
        <v>Other and unspecified age (n.e.c.)</v>
      </c>
      <c r="Q171" s="69" t="str">
        <f ca="1"/>
        <v>nec</v>
      </c>
      <c r="R171" s="69" t="str">
        <f ca="1"/>
        <v>Other and unspecified gender (n.e.c.)</v>
      </c>
      <c r="S171" s="134">
        <v>1</v>
      </c>
      <c r="T171" t="b">
        <v>1</v>
      </c>
      <c r="U171" t="b">
        <f>AND(T171=TRUE,C171=C170,F171=F170,H171&lt;&gt;H170)</f>
        <v>0</v>
      </c>
      <c r="V171" t="b">
        <f t="shared" si="4"/>
        <v>0</v>
      </c>
      <c r="W171">
        <v>1</v>
      </c>
      <c r="X171" t="b">
        <f t="shared" si="5"/>
        <v>0</v>
      </c>
      <c r="Y171" s="153">
        <v>13</v>
      </c>
    </row>
    <row r="172" spans="1:25" x14ac:dyDescent="0.4">
      <c r="A172" s="136">
        <v>2</v>
      </c>
      <c r="B172" s="137">
        <v>108</v>
      </c>
      <c r="C172" s="141">
        <v>206047464</v>
      </c>
      <c r="D172" s="137" t="s">
        <v>208</v>
      </c>
      <c r="E172" s="137" t="s">
        <v>1163</v>
      </c>
      <c r="F172" s="137" t="s">
        <v>1401</v>
      </c>
      <c r="G172" s="198"/>
      <c r="H172" s="49" t="s">
        <v>1054</v>
      </c>
      <c r="I172" s="77" t="str">
        <f ca="1"/>
        <v>1.1</v>
      </c>
      <c r="J172" s="68" t="str">
        <f ca="1"/>
        <v>General hospitals</v>
      </c>
      <c r="K172" s="74" t="str">
        <f ca="1"/>
        <v>1.1.1</v>
      </c>
      <c r="L172" s="69" t="str">
        <f ca="1"/>
        <v>General inpatient curative care</v>
      </c>
      <c r="M172" s="86" t="str">
        <f ca="1"/>
        <v>13</v>
      </c>
      <c r="N172" s="87" t="str">
        <f ca="1"/>
        <v>General population</v>
      </c>
      <c r="O172" s="81" t="str">
        <f ca="1"/>
        <v>nec</v>
      </c>
      <c r="P172" s="87" t="str">
        <f ca="1"/>
        <v>Other and unspecified age (n.e.c.)</v>
      </c>
      <c r="Q172" s="69" t="str">
        <f ca="1"/>
        <v>nec</v>
      </c>
      <c r="R172" s="69" t="str">
        <f ca="1"/>
        <v>Other and unspecified gender (n.e.c.)</v>
      </c>
      <c r="S172" s="134">
        <v>1</v>
      </c>
      <c r="T172" t="b">
        <v>1</v>
      </c>
      <c r="U172" t="b">
        <f>AND(T172=TRUE,C172=C171,F172=F171,H172&lt;&gt;H171)</f>
        <v>0</v>
      </c>
      <c r="V172" t="b">
        <f t="shared" si="4"/>
        <v>0</v>
      </c>
      <c r="W172">
        <v>1</v>
      </c>
      <c r="X172" t="b">
        <f t="shared" si="5"/>
        <v>0</v>
      </c>
      <c r="Y172" s="154">
        <v>13</v>
      </c>
    </row>
    <row r="173" spans="1:25" x14ac:dyDescent="0.4">
      <c r="A173" s="136">
        <v>2</v>
      </c>
      <c r="B173" s="2">
        <v>109</v>
      </c>
      <c r="C173" s="140">
        <v>206047712</v>
      </c>
      <c r="D173" s="3" t="s">
        <v>210</v>
      </c>
      <c r="E173" s="3" t="s">
        <v>1163</v>
      </c>
      <c r="F173" s="3" t="s">
        <v>1402</v>
      </c>
      <c r="G173" s="197"/>
      <c r="H173" s="115" t="s">
        <v>1050</v>
      </c>
      <c r="I173" s="77" t="str">
        <f ca="1"/>
        <v>1.3.nec</v>
      </c>
      <c r="J173" s="68" t="str">
        <f ca="1"/>
        <v>Other Specialised hospitals (Other than mental health hospitals)</v>
      </c>
      <c r="K173" s="74" t="str">
        <f ca="1"/>
        <v>1.1.2</v>
      </c>
      <c r="L173" s="69" t="str">
        <f ca="1"/>
        <v>Specialised inpatient curative care</v>
      </c>
      <c r="M173" s="86" t="str">
        <f ca="1"/>
        <v>13</v>
      </c>
      <c r="N173" s="87" t="str">
        <f ca="1"/>
        <v>General population</v>
      </c>
      <c r="O173" s="81" t="str">
        <f ca="1"/>
        <v>nec</v>
      </c>
      <c r="P173" s="87" t="str">
        <f ca="1"/>
        <v>Other and unspecified age (n.e.c.)</v>
      </c>
      <c r="Q173" s="69" t="str">
        <f ca="1"/>
        <v>nec</v>
      </c>
      <c r="R173" s="69" t="str">
        <f ca="1"/>
        <v>Other and unspecified gender (n.e.c.)</v>
      </c>
      <c r="S173" s="134">
        <v>1</v>
      </c>
      <c r="T173" t="b">
        <v>1</v>
      </c>
      <c r="U173" t="b">
        <f>AND(T173=TRUE,C173=C172,F173=F172,H173&lt;&gt;H172)</f>
        <v>0</v>
      </c>
      <c r="V173" t="b">
        <f t="shared" si="4"/>
        <v>0</v>
      </c>
      <c r="W173">
        <v>1</v>
      </c>
      <c r="X173" t="b">
        <f t="shared" si="5"/>
        <v>0</v>
      </c>
      <c r="Y173" s="153">
        <v>13</v>
      </c>
    </row>
    <row r="174" spans="1:25" x14ac:dyDescent="0.4">
      <c r="A174" s="136">
        <v>2</v>
      </c>
      <c r="B174" s="2">
        <v>110</v>
      </c>
      <c r="C174" s="140">
        <v>206048533</v>
      </c>
      <c r="D174" s="3" t="s">
        <v>212</v>
      </c>
      <c r="E174" s="3" t="s">
        <v>1163</v>
      </c>
      <c r="F174" s="3" t="s">
        <v>1401</v>
      </c>
      <c r="G174" s="197"/>
      <c r="H174" s="115" t="s">
        <v>1050</v>
      </c>
      <c r="I174" s="77" t="str">
        <f ca="1"/>
        <v>1.3.nec</v>
      </c>
      <c r="J174" s="68" t="str">
        <f ca="1"/>
        <v>Other Specialised hospitals (Other than mental health hospitals)</v>
      </c>
      <c r="K174" s="74" t="str">
        <f ca="1"/>
        <v>1.1.2</v>
      </c>
      <c r="L174" s="69" t="str">
        <f ca="1"/>
        <v>Specialised inpatient curative care</v>
      </c>
      <c r="M174" s="86" t="str">
        <f ca="1"/>
        <v>13</v>
      </c>
      <c r="N174" s="87" t="str">
        <f ca="1"/>
        <v>General population</v>
      </c>
      <c r="O174" s="81" t="str">
        <f ca="1"/>
        <v>nec</v>
      </c>
      <c r="P174" s="87" t="str">
        <f ca="1"/>
        <v>Other and unspecified age (n.e.c.)</v>
      </c>
      <c r="Q174" s="69" t="str">
        <f ca="1"/>
        <v>nec</v>
      </c>
      <c r="R174" s="69" t="str">
        <f ca="1"/>
        <v>Other and unspecified gender (n.e.c.)</v>
      </c>
      <c r="S174" s="134">
        <v>2</v>
      </c>
      <c r="T174" t="b">
        <v>1</v>
      </c>
      <c r="U174" t="b">
        <f>AND(T174=TRUE,C174=C173,F174=F173,H174&lt;&gt;H173)</f>
        <v>0</v>
      </c>
      <c r="V174" t="b">
        <f t="shared" si="4"/>
        <v>0</v>
      </c>
      <c r="W174">
        <v>1</v>
      </c>
      <c r="X174" t="b">
        <f t="shared" si="5"/>
        <v>0</v>
      </c>
      <c r="Y174" s="153">
        <v>13</v>
      </c>
    </row>
    <row r="175" spans="1:25" x14ac:dyDescent="0.4">
      <c r="A175" s="136">
        <v>2</v>
      </c>
      <c r="B175" s="2">
        <v>111</v>
      </c>
      <c r="C175" s="140">
        <v>206048533</v>
      </c>
      <c r="D175" s="3" t="s">
        <v>212</v>
      </c>
      <c r="E175" s="3" t="s">
        <v>1338</v>
      </c>
      <c r="F175" s="3" t="s">
        <v>1403</v>
      </c>
      <c r="G175" s="197"/>
      <c r="H175" s="115" t="s">
        <v>1050</v>
      </c>
      <c r="I175" s="77" t="str">
        <f ca="1"/>
        <v>1.3.nec</v>
      </c>
      <c r="J175" s="68" t="str">
        <f ca="1"/>
        <v>Other Specialised hospitals (Other than mental health hospitals)</v>
      </c>
      <c r="K175" s="74" t="str">
        <f ca="1"/>
        <v>1.1.2</v>
      </c>
      <c r="L175" s="69" t="str">
        <f ca="1"/>
        <v>Specialised inpatient curative care</v>
      </c>
      <c r="M175" s="86" t="str">
        <f ca="1"/>
        <v>13</v>
      </c>
      <c r="N175" s="87" t="str">
        <f ca="1"/>
        <v>General population</v>
      </c>
      <c r="O175" s="81" t="str">
        <f ca="1"/>
        <v>nec</v>
      </c>
      <c r="P175" s="87" t="str">
        <f ca="1"/>
        <v>Other and unspecified age (n.e.c.)</v>
      </c>
      <c r="Q175" s="69" t="str">
        <f ca="1"/>
        <v>nec</v>
      </c>
      <c r="R175" s="69" t="str">
        <f ca="1"/>
        <v>Other and unspecified gender (n.e.c.)</v>
      </c>
      <c r="S175" s="134">
        <v>2</v>
      </c>
      <c r="T175" t="b">
        <v>1</v>
      </c>
      <c r="U175" t="b">
        <f>AND(T175=TRUE,C175=C174,F175=F174,H175&lt;&gt;H174)</f>
        <v>0</v>
      </c>
      <c r="V175" t="b">
        <f t="shared" si="4"/>
        <v>0</v>
      </c>
      <c r="W175">
        <v>1</v>
      </c>
      <c r="X175" t="b">
        <f t="shared" si="5"/>
        <v>0</v>
      </c>
      <c r="Y175" s="153">
        <v>49</v>
      </c>
    </row>
    <row r="176" spans="1:25" x14ac:dyDescent="0.4">
      <c r="A176" s="136">
        <v>2</v>
      </c>
      <c r="B176" s="2">
        <v>112</v>
      </c>
      <c r="C176" s="140">
        <v>206051074</v>
      </c>
      <c r="D176" s="3" t="s">
        <v>1404</v>
      </c>
      <c r="E176" s="3" t="s">
        <v>1285</v>
      </c>
      <c r="F176" s="3" t="s">
        <v>1405</v>
      </c>
      <c r="G176" s="197"/>
      <c r="H176" s="115" t="s">
        <v>1109</v>
      </c>
      <c r="I176" s="77" t="str">
        <f ca="1"/>
        <v>3.4.9.nec</v>
      </c>
      <c r="J176" s="68" t="str">
        <f ca="1"/>
        <v>Other All Other ambulatory centres</v>
      </c>
      <c r="K176" s="74" t="str">
        <f ca="1"/>
        <v>1.3.3.nec</v>
      </c>
      <c r="L176" s="69" t="str">
        <f ca="1"/>
        <v>Other Specialised outpatient curative care</v>
      </c>
      <c r="M176" s="86" t="str">
        <f ca="1"/>
        <v>13</v>
      </c>
      <c r="N176" s="87" t="str">
        <f ca="1"/>
        <v>General population</v>
      </c>
      <c r="O176" s="81" t="str">
        <f ca="1"/>
        <v>nec</v>
      </c>
      <c r="P176" s="87" t="str">
        <f ca="1"/>
        <v>Other and unspecified age (n.e.c.)</v>
      </c>
      <c r="Q176" s="69" t="str">
        <f ca="1"/>
        <v>nec</v>
      </c>
      <c r="R176" s="69" t="str">
        <f ca="1"/>
        <v>Other and unspecified gender (n.e.c.)</v>
      </c>
      <c r="S176" s="134">
        <v>1</v>
      </c>
      <c r="T176" t="b">
        <v>1</v>
      </c>
      <c r="U176" t="b">
        <f>AND(T176=TRUE,C176=C175,F176=F175,H176&lt;&gt;H175)</f>
        <v>0</v>
      </c>
      <c r="V176" t="b">
        <f t="shared" si="4"/>
        <v>0</v>
      </c>
      <c r="W176">
        <v>1</v>
      </c>
      <c r="X176" t="b">
        <f t="shared" si="5"/>
        <v>0</v>
      </c>
      <c r="Y176" s="153">
        <v>14</v>
      </c>
    </row>
    <row r="177" spans="1:25" x14ac:dyDescent="0.4">
      <c r="A177" s="136">
        <v>2</v>
      </c>
      <c r="B177" s="2">
        <v>113</v>
      </c>
      <c r="C177" s="140">
        <v>206061795</v>
      </c>
      <c r="D177" s="3" t="s">
        <v>214</v>
      </c>
      <c r="E177" s="3" t="s">
        <v>1163</v>
      </c>
      <c r="F177" s="3" t="s">
        <v>1406</v>
      </c>
      <c r="G177" s="197"/>
      <c r="H177" s="115" t="s">
        <v>1101</v>
      </c>
      <c r="I177" s="77" t="str">
        <f ca="1"/>
        <v>3.4.9.1</v>
      </c>
      <c r="J177" s="68" t="str">
        <f ca="1"/>
        <v>General ambulatories</v>
      </c>
      <c r="K177" s="74" t="str">
        <f ca="1"/>
        <v>1.3.1</v>
      </c>
      <c r="L177" s="69" t="str">
        <f ca="1"/>
        <v>General outpatient curative care</v>
      </c>
      <c r="M177" s="86" t="str">
        <f ca="1"/>
        <v>13</v>
      </c>
      <c r="N177" s="87" t="str">
        <f ca="1"/>
        <v>General population</v>
      </c>
      <c r="O177" s="81" t="str">
        <f ca="1"/>
        <v>nec</v>
      </c>
      <c r="P177" s="87" t="str">
        <f ca="1"/>
        <v>Other and unspecified age (n.e.c.)</v>
      </c>
      <c r="Q177" s="69" t="str">
        <f ca="1"/>
        <v>nec</v>
      </c>
      <c r="R177" s="69" t="str">
        <f ca="1"/>
        <v>Other and unspecified gender (n.e.c.)</v>
      </c>
      <c r="S177" s="134">
        <v>1</v>
      </c>
      <c r="T177" t="b">
        <v>1</v>
      </c>
      <c r="U177" t="b">
        <f>AND(T177=TRUE,C177=C176,F177=F176,H177&lt;&gt;H176)</f>
        <v>0</v>
      </c>
      <c r="V177" t="b">
        <f t="shared" si="4"/>
        <v>0</v>
      </c>
      <c r="W177">
        <v>1</v>
      </c>
      <c r="X177" t="b">
        <f t="shared" si="5"/>
        <v>0</v>
      </c>
      <c r="Y177" s="153">
        <v>13</v>
      </c>
    </row>
    <row r="178" spans="1:25" x14ac:dyDescent="0.4">
      <c r="A178" s="136">
        <v>2</v>
      </c>
      <c r="B178" s="2">
        <v>114</v>
      </c>
      <c r="C178" s="140">
        <v>206063383</v>
      </c>
      <c r="D178" s="3" t="s">
        <v>1407</v>
      </c>
      <c r="E178" s="3" t="s">
        <v>1163</v>
      </c>
      <c r="F178" s="3" t="s">
        <v>1408</v>
      </c>
      <c r="G178" s="197"/>
      <c r="H178" s="115" t="s">
        <v>1050</v>
      </c>
      <c r="I178" s="77" t="str">
        <f ca="1"/>
        <v>1.3.nec</v>
      </c>
      <c r="J178" s="68" t="str">
        <f ca="1"/>
        <v>Other Specialised hospitals (Other than mental health hospitals)</v>
      </c>
      <c r="K178" s="74" t="str">
        <f ca="1"/>
        <v>1.1.2</v>
      </c>
      <c r="L178" s="69" t="str">
        <f ca="1"/>
        <v>Specialised inpatient curative care</v>
      </c>
      <c r="M178" s="86" t="str">
        <f ca="1"/>
        <v>13</v>
      </c>
      <c r="N178" s="87" t="str">
        <f ca="1"/>
        <v>General population</v>
      </c>
      <c r="O178" s="81" t="str">
        <f ca="1"/>
        <v>nec</v>
      </c>
      <c r="P178" s="87" t="str">
        <f ca="1"/>
        <v>Other and unspecified age (n.e.c.)</v>
      </c>
      <c r="Q178" s="69" t="str">
        <f ca="1"/>
        <v>nec</v>
      </c>
      <c r="R178" s="69" t="str">
        <f ca="1"/>
        <v>Other and unspecified gender (n.e.c.)</v>
      </c>
      <c r="S178" s="134">
        <v>2</v>
      </c>
      <c r="T178" t="b">
        <v>1</v>
      </c>
      <c r="U178" t="b">
        <f>AND(T178=TRUE,C178=C177,F178=F177,H178&lt;&gt;H177)</f>
        <v>0</v>
      </c>
      <c r="V178" t="b">
        <f t="shared" si="4"/>
        <v>0</v>
      </c>
      <c r="W178">
        <v>1</v>
      </c>
      <c r="X178" t="b">
        <f t="shared" si="5"/>
        <v>0</v>
      </c>
      <c r="Y178" s="153">
        <v>13</v>
      </c>
    </row>
    <row r="179" spans="1:25" x14ac:dyDescent="0.4">
      <c r="A179" s="136">
        <v>3</v>
      </c>
      <c r="B179" s="2"/>
      <c r="C179" s="140">
        <v>206063383</v>
      </c>
      <c r="D179" s="3" t="s">
        <v>216</v>
      </c>
      <c r="E179" s="3" t="s">
        <v>1163</v>
      </c>
      <c r="F179" s="3" t="s">
        <v>1408</v>
      </c>
      <c r="G179" s="197"/>
      <c r="H179" s="115" t="s">
        <v>1050</v>
      </c>
      <c r="I179" s="77" t="str">
        <f ca="1"/>
        <v>1.3.nec</v>
      </c>
      <c r="J179" s="68" t="str">
        <f ca="1"/>
        <v>Other Specialised hospitals (Other than mental health hospitals)</v>
      </c>
      <c r="K179" s="74" t="str">
        <f ca="1"/>
        <v>1.1.2</v>
      </c>
      <c r="L179" s="69" t="str">
        <f ca="1"/>
        <v>Specialised inpatient curative care</v>
      </c>
      <c r="M179" s="86" t="str">
        <f ca="1"/>
        <v>13</v>
      </c>
      <c r="N179" s="87" t="str">
        <f ca="1"/>
        <v>General population</v>
      </c>
      <c r="O179" s="81" t="str">
        <f ca="1"/>
        <v>nec</v>
      </c>
      <c r="P179" s="87" t="str">
        <f ca="1"/>
        <v>Other and unspecified age (n.e.c.)</v>
      </c>
      <c r="Q179" s="69" t="str">
        <f ca="1"/>
        <v>nec</v>
      </c>
      <c r="R179" s="69" t="str">
        <f ca="1"/>
        <v>Other and unspecified gender (n.e.c.)</v>
      </c>
      <c r="S179" s="134">
        <v>2</v>
      </c>
      <c r="T179" t="b">
        <v>1</v>
      </c>
      <c r="U179" t="b">
        <f>AND(T179=TRUE,C179=C178,F179=F178,H179&lt;&gt;H178)</f>
        <v>0</v>
      </c>
      <c r="V179" t="b">
        <f t="shared" si="4"/>
        <v>0</v>
      </c>
      <c r="W179">
        <v>1</v>
      </c>
      <c r="X179" t="b">
        <f t="shared" si="5"/>
        <v>0</v>
      </c>
      <c r="Y179" s="153">
        <v>13</v>
      </c>
    </row>
    <row r="180" spans="1:25" x14ac:dyDescent="0.4">
      <c r="A180" s="136">
        <v>1</v>
      </c>
      <c r="B180" s="137">
        <v>68</v>
      </c>
      <c r="C180" s="141">
        <v>206089169</v>
      </c>
      <c r="D180" s="137" t="s">
        <v>218</v>
      </c>
      <c r="E180" s="137" t="s">
        <v>1163</v>
      </c>
      <c r="F180" s="137" t="s">
        <v>1409</v>
      </c>
      <c r="G180" s="198"/>
      <c r="H180" s="49" t="s">
        <v>1050</v>
      </c>
      <c r="I180" s="77" t="str">
        <f ca="1"/>
        <v>1.3.nec</v>
      </c>
      <c r="J180" s="68" t="str">
        <f ca="1"/>
        <v>Other Specialised hospitals (Other than mental health hospitals)</v>
      </c>
      <c r="K180" s="74" t="str">
        <f ca="1"/>
        <v>1.1.2</v>
      </c>
      <c r="L180" s="69" t="str">
        <f ca="1"/>
        <v>Specialised inpatient curative care</v>
      </c>
      <c r="M180" s="86" t="str">
        <f ca="1"/>
        <v>13</v>
      </c>
      <c r="N180" s="87" t="str">
        <f ca="1"/>
        <v>General population</v>
      </c>
      <c r="O180" s="81" t="str">
        <f ca="1"/>
        <v>nec</v>
      </c>
      <c r="P180" s="87" t="str">
        <f ca="1"/>
        <v>Other and unspecified age (n.e.c.)</v>
      </c>
      <c r="Q180" s="69" t="str">
        <f ca="1"/>
        <v>nec</v>
      </c>
      <c r="R180" s="69" t="str">
        <f ca="1"/>
        <v>Other and unspecified gender (n.e.c.)</v>
      </c>
      <c r="S180" s="134">
        <v>2</v>
      </c>
      <c r="T180" t="b">
        <v>1</v>
      </c>
      <c r="U180" t="b">
        <f>AND(T180=TRUE,C180=C179,F180=F179,H180&lt;&gt;H179)</f>
        <v>0</v>
      </c>
      <c r="V180" t="b">
        <f t="shared" si="4"/>
        <v>0</v>
      </c>
      <c r="W180">
        <v>2</v>
      </c>
      <c r="X180" t="b">
        <f t="shared" si="5"/>
        <v>0</v>
      </c>
      <c r="Y180" s="154">
        <v>13</v>
      </c>
    </row>
    <row r="181" spans="1:25" x14ac:dyDescent="0.4">
      <c r="A181" s="136">
        <v>1</v>
      </c>
      <c r="B181" s="5">
        <v>69</v>
      </c>
      <c r="C181" s="138">
        <v>206111330</v>
      </c>
      <c r="D181" s="6" t="s">
        <v>220</v>
      </c>
      <c r="E181" s="6" t="s">
        <v>1163</v>
      </c>
      <c r="F181" s="6" t="s">
        <v>1401</v>
      </c>
      <c r="G181" s="199"/>
      <c r="H181" s="115" t="s">
        <v>1109</v>
      </c>
      <c r="I181" s="77" t="str">
        <f ca="1"/>
        <v>3.4.9.nec</v>
      </c>
      <c r="J181" s="68" t="str">
        <f ca="1"/>
        <v>Other All Other ambulatory centres</v>
      </c>
      <c r="K181" s="74" t="str">
        <f ca="1"/>
        <v>1.3.3.nec</v>
      </c>
      <c r="L181" s="69" t="str">
        <f ca="1"/>
        <v>Other Specialised outpatient curative care</v>
      </c>
      <c r="M181" s="86" t="str">
        <f ca="1"/>
        <v>13</v>
      </c>
      <c r="N181" s="87" t="str">
        <f ca="1"/>
        <v>General population</v>
      </c>
      <c r="O181" s="81" t="str">
        <f ca="1"/>
        <v>nec</v>
      </c>
      <c r="P181" s="87" t="str">
        <f ca="1"/>
        <v>Other and unspecified age (n.e.c.)</v>
      </c>
      <c r="Q181" s="69" t="str">
        <f ca="1"/>
        <v>nec</v>
      </c>
      <c r="R181" s="69" t="str">
        <f ca="1"/>
        <v>Other and unspecified gender (n.e.c.)</v>
      </c>
      <c r="S181" s="134">
        <v>1</v>
      </c>
      <c r="T181" t="b">
        <v>1</v>
      </c>
      <c r="U181" t="b">
        <f>AND(T181=TRUE,C181=C180,F181=F180,H181&lt;&gt;H180)</f>
        <v>0</v>
      </c>
      <c r="V181" t="b">
        <f t="shared" si="4"/>
        <v>0</v>
      </c>
      <c r="W181">
        <v>1</v>
      </c>
      <c r="X181" t="b">
        <f t="shared" si="5"/>
        <v>0</v>
      </c>
      <c r="Y181" s="155">
        <v>13</v>
      </c>
    </row>
    <row r="182" spans="1:25" x14ac:dyDescent="0.4">
      <c r="A182" s="136">
        <v>1</v>
      </c>
      <c r="B182" s="5">
        <v>70</v>
      </c>
      <c r="C182" s="138">
        <v>206120730</v>
      </c>
      <c r="D182" s="6" t="s">
        <v>222</v>
      </c>
      <c r="E182" s="6" t="s">
        <v>1163</v>
      </c>
      <c r="F182" s="6" t="s">
        <v>1410</v>
      </c>
      <c r="G182" s="199"/>
      <c r="H182" s="115" t="s">
        <v>1103</v>
      </c>
      <c r="I182" s="77" t="str">
        <f ca="1"/>
        <v>3.4.3</v>
      </c>
      <c r="J182" s="68" t="str">
        <f ca="1"/>
        <v>Free-standing ambulatory surgery centres</v>
      </c>
      <c r="K182" s="74" t="str">
        <f ca="1"/>
        <v>1.2.2</v>
      </c>
      <c r="L182" s="69" t="str">
        <f ca="1"/>
        <v>Specialised day curative care</v>
      </c>
      <c r="M182" s="86" t="str">
        <f ca="1"/>
        <v>13</v>
      </c>
      <c r="N182" s="87" t="str">
        <f ca="1"/>
        <v>General population</v>
      </c>
      <c r="O182" s="81" t="str">
        <f ca="1"/>
        <v>nec</v>
      </c>
      <c r="P182" s="87" t="str">
        <f ca="1"/>
        <v>Other and unspecified age (n.e.c.)</v>
      </c>
      <c r="Q182" s="69" t="str">
        <f ca="1"/>
        <v>nec</v>
      </c>
      <c r="R182" s="69" t="str">
        <f ca="1"/>
        <v>Other and unspecified gender (n.e.c.)</v>
      </c>
      <c r="S182" s="134">
        <v>1</v>
      </c>
      <c r="T182" t="b">
        <v>1</v>
      </c>
      <c r="U182" t="b">
        <f>AND(T182=TRUE,C182=C181,F182=F181,H182&lt;&gt;H181)</f>
        <v>0</v>
      </c>
      <c r="V182" t="b">
        <f t="shared" si="4"/>
        <v>0</v>
      </c>
      <c r="W182">
        <v>1</v>
      </c>
      <c r="X182" t="b">
        <f t="shared" si="5"/>
        <v>0</v>
      </c>
      <c r="Y182" s="155">
        <v>13</v>
      </c>
    </row>
    <row r="183" spans="1:25" x14ac:dyDescent="0.4">
      <c r="A183" s="136">
        <v>2</v>
      </c>
      <c r="B183" s="5">
        <v>115</v>
      </c>
      <c r="C183" s="138">
        <v>206209342</v>
      </c>
      <c r="D183" s="6" t="s">
        <v>1411</v>
      </c>
      <c r="E183" s="6" t="s">
        <v>1253</v>
      </c>
      <c r="F183" s="6" t="s">
        <v>1412</v>
      </c>
      <c r="G183" s="199"/>
      <c r="H183" s="115" t="s">
        <v>1101</v>
      </c>
      <c r="I183" s="77" t="str">
        <f ca="1"/>
        <v>3.4.9.1</v>
      </c>
      <c r="J183" s="68" t="str">
        <f ca="1"/>
        <v>General ambulatories</v>
      </c>
      <c r="K183" s="74" t="str">
        <f ca="1"/>
        <v>1.3.1</v>
      </c>
      <c r="L183" s="69" t="str">
        <f ca="1"/>
        <v>General outpatient curative care</v>
      </c>
      <c r="M183" s="86" t="str">
        <f ca="1"/>
        <v>13</v>
      </c>
      <c r="N183" s="87" t="str">
        <f ca="1"/>
        <v>General population</v>
      </c>
      <c r="O183" s="81" t="str">
        <f ca="1"/>
        <v>nec</v>
      </c>
      <c r="P183" s="87" t="str">
        <f ca="1"/>
        <v>Other and unspecified age (n.e.c.)</v>
      </c>
      <c r="Q183" s="69" t="str">
        <f ca="1"/>
        <v>nec</v>
      </c>
      <c r="R183" s="69" t="str">
        <f ca="1"/>
        <v>Other and unspecified gender (n.e.c.)</v>
      </c>
      <c r="S183" s="134">
        <v>1</v>
      </c>
      <c r="T183" t="b">
        <v>1</v>
      </c>
      <c r="U183" t="b">
        <f>AND(T183=TRUE,C183=C182,F183=F182,H183&lt;&gt;H182)</f>
        <v>0</v>
      </c>
      <c r="V183" t="b">
        <f t="shared" si="4"/>
        <v>0</v>
      </c>
      <c r="W183">
        <v>1</v>
      </c>
      <c r="X183" t="b">
        <f t="shared" si="5"/>
        <v>0</v>
      </c>
      <c r="Y183" s="155">
        <v>18</v>
      </c>
    </row>
    <row r="184" spans="1:25" x14ac:dyDescent="0.4">
      <c r="A184" s="136">
        <v>2</v>
      </c>
      <c r="B184" s="2">
        <v>116</v>
      </c>
      <c r="C184" s="140">
        <v>206269045</v>
      </c>
      <c r="D184" s="3" t="s">
        <v>224</v>
      </c>
      <c r="E184" s="3" t="s">
        <v>1253</v>
      </c>
      <c r="F184" s="3" t="s">
        <v>1413</v>
      </c>
      <c r="G184" s="197"/>
      <c r="H184" s="115" t="s">
        <v>1101</v>
      </c>
      <c r="I184" s="77" t="str">
        <f ca="1"/>
        <v>3.4.9.1</v>
      </c>
      <c r="J184" s="68" t="str">
        <f ca="1"/>
        <v>General ambulatories</v>
      </c>
      <c r="K184" s="74" t="str">
        <f ca="1"/>
        <v>1.3.1</v>
      </c>
      <c r="L184" s="69" t="str">
        <f ca="1"/>
        <v>General outpatient curative care</v>
      </c>
      <c r="M184" s="86" t="str">
        <f ca="1"/>
        <v>13</v>
      </c>
      <c r="N184" s="87" t="str">
        <f ca="1"/>
        <v>General population</v>
      </c>
      <c r="O184" s="81" t="str">
        <f ca="1"/>
        <v>nec</v>
      </c>
      <c r="P184" s="87" t="str">
        <f ca="1"/>
        <v>Other and unspecified age (n.e.c.)</v>
      </c>
      <c r="Q184" s="69" t="str">
        <f ca="1"/>
        <v>nec</v>
      </c>
      <c r="R184" s="69" t="str">
        <f ca="1"/>
        <v>Other and unspecified gender (n.e.c.)</v>
      </c>
      <c r="S184" s="134">
        <v>1</v>
      </c>
      <c r="T184" t="b">
        <v>1</v>
      </c>
      <c r="U184" t="b">
        <f>AND(T184=TRUE,C184=C183,F184=F183,H184&lt;&gt;H183)</f>
        <v>0</v>
      </c>
      <c r="V184" t="b">
        <f t="shared" si="4"/>
        <v>0</v>
      </c>
      <c r="W184">
        <v>1</v>
      </c>
      <c r="X184" t="b">
        <f t="shared" si="5"/>
        <v>0</v>
      </c>
      <c r="Y184" s="153">
        <v>18</v>
      </c>
    </row>
    <row r="185" spans="1:25" x14ac:dyDescent="0.4">
      <c r="A185" s="136">
        <v>2</v>
      </c>
      <c r="B185" s="2">
        <v>117</v>
      </c>
      <c r="C185" s="140">
        <v>206326180</v>
      </c>
      <c r="D185" s="3" t="s">
        <v>1414</v>
      </c>
      <c r="E185" s="3" t="s">
        <v>1163</v>
      </c>
      <c r="F185" s="3" t="s">
        <v>1415</v>
      </c>
      <c r="G185" s="197"/>
      <c r="H185" s="115" t="s">
        <v>1101</v>
      </c>
      <c r="I185" s="77" t="str">
        <f ca="1"/>
        <v>3.4.9.1</v>
      </c>
      <c r="J185" s="68" t="str">
        <f ca="1"/>
        <v>General ambulatories</v>
      </c>
      <c r="K185" s="74" t="str">
        <f ca="1"/>
        <v>1.3.1</v>
      </c>
      <c r="L185" s="69" t="str">
        <f ca="1"/>
        <v>General outpatient curative care</v>
      </c>
      <c r="M185" s="86" t="str">
        <f ca="1"/>
        <v>13</v>
      </c>
      <c r="N185" s="87" t="str">
        <f ca="1"/>
        <v>General population</v>
      </c>
      <c r="O185" s="81" t="str">
        <f ca="1"/>
        <v>nec</v>
      </c>
      <c r="P185" s="87" t="str">
        <f ca="1"/>
        <v>Other and unspecified age (n.e.c.)</v>
      </c>
      <c r="Q185" s="69" t="str">
        <f ca="1"/>
        <v>nec</v>
      </c>
      <c r="R185" s="69" t="str">
        <f ca="1"/>
        <v>Other and unspecified gender (n.e.c.)</v>
      </c>
      <c r="S185" s="134">
        <v>1</v>
      </c>
      <c r="T185" t="b">
        <v>1</v>
      </c>
      <c r="U185" t="b">
        <f>AND(T185=TRUE,C185=C184,F185=F184,H185&lt;&gt;H184)</f>
        <v>0</v>
      </c>
      <c r="V185" t="b">
        <f t="shared" si="4"/>
        <v>0</v>
      </c>
      <c r="W185">
        <v>1</v>
      </c>
      <c r="X185" t="b">
        <f t="shared" si="5"/>
        <v>0</v>
      </c>
      <c r="Y185" s="153">
        <v>13</v>
      </c>
    </row>
    <row r="186" spans="1:25" x14ac:dyDescent="0.4">
      <c r="A186" s="136">
        <v>2</v>
      </c>
      <c r="B186" s="2">
        <v>118</v>
      </c>
      <c r="C186" s="140">
        <v>206334162</v>
      </c>
      <c r="D186" s="3" t="s">
        <v>226</v>
      </c>
      <c r="E186" s="3" t="s">
        <v>1246</v>
      </c>
      <c r="F186" s="3" t="s">
        <v>1416</v>
      </c>
      <c r="G186" s="197"/>
      <c r="H186" s="115" t="s">
        <v>1101</v>
      </c>
      <c r="I186" s="77" t="str">
        <f ca="1"/>
        <v>3.4.9.1</v>
      </c>
      <c r="J186" s="68" t="str">
        <f ca="1"/>
        <v>General ambulatories</v>
      </c>
      <c r="K186" s="74" t="str">
        <f ca="1"/>
        <v>1.3.1</v>
      </c>
      <c r="L186" s="69" t="str">
        <f ca="1"/>
        <v>General outpatient curative care</v>
      </c>
      <c r="M186" s="86" t="str">
        <f ca="1"/>
        <v>13</v>
      </c>
      <c r="N186" s="87" t="str">
        <f ca="1"/>
        <v>General population</v>
      </c>
      <c r="O186" s="81" t="str">
        <f ca="1"/>
        <v>nec</v>
      </c>
      <c r="P186" s="87" t="str">
        <f ca="1"/>
        <v>Other and unspecified age (n.e.c.)</v>
      </c>
      <c r="Q186" s="69" t="str">
        <f ca="1"/>
        <v>nec</v>
      </c>
      <c r="R186" s="69" t="str">
        <f ca="1"/>
        <v>Other and unspecified gender (n.e.c.)</v>
      </c>
      <c r="S186" s="134">
        <v>1</v>
      </c>
      <c r="T186" t="b">
        <v>1</v>
      </c>
      <c r="U186" t="b">
        <f>AND(T186=TRUE,C186=C185,F186=F185,H186&lt;&gt;H185)</f>
        <v>0</v>
      </c>
      <c r="V186" t="b">
        <f t="shared" si="4"/>
        <v>0</v>
      </c>
      <c r="W186">
        <v>1</v>
      </c>
      <c r="X186" t="b">
        <f t="shared" si="5"/>
        <v>0</v>
      </c>
      <c r="Y186" s="153">
        <v>17</v>
      </c>
    </row>
    <row r="187" spans="1:25" x14ac:dyDescent="0.4">
      <c r="A187" s="136">
        <v>2</v>
      </c>
      <c r="B187" s="2">
        <v>119</v>
      </c>
      <c r="C187" s="140">
        <v>206335367</v>
      </c>
      <c r="D187" s="3" t="s">
        <v>228</v>
      </c>
      <c r="E187" s="3" t="s">
        <v>1285</v>
      </c>
      <c r="F187" s="3" t="s">
        <v>1417</v>
      </c>
      <c r="G187" s="197"/>
      <c r="H187" s="115" t="s">
        <v>1054</v>
      </c>
      <c r="I187" s="77" t="str">
        <f ca="1"/>
        <v>1.1</v>
      </c>
      <c r="J187" s="68" t="str">
        <f ca="1"/>
        <v>General hospitals</v>
      </c>
      <c r="K187" s="74" t="str">
        <f ca="1"/>
        <v>1.1.1</v>
      </c>
      <c r="L187" s="69" t="str">
        <f ca="1"/>
        <v>General inpatient curative care</v>
      </c>
      <c r="M187" s="86" t="str">
        <f ca="1"/>
        <v>13</v>
      </c>
      <c r="N187" s="87" t="str">
        <f ca="1"/>
        <v>General population</v>
      </c>
      <c r="O187" s="81" t="str">
        <f ca="1"/>
        <v>nec</v>
      </c>
      <c r="P187" s="87" t="str">
        <f ca="1"/>
        <v>Other and unspecified age (n.e.c.)</v>
      </c>
      <c r="Q187" s="69" t="str">
        <f ca="1"/>
        <v>nec</v>
      </c>
      <c r="R187" s="69" t="str">
        <f ca="1"/>
        <v>Other and unspecified gender (n.e.c.)</v>
      </c>
      <c r="S187" s="134">
        <v>1</v>
      </c>
      <c r="T187" t="b">
        <v>1</v>
      </c>
      <c r="U187" t="b">
        <f>AND(T187=TRUE,C187=C186,F187=F186,H187&lt;&gt;H186)</f>
        <v>0</v>
      </c>
      <c r="V187" t="b">
        <f t="shared" si="4"/>
        <v>0</v>
      </c>
      <c r="W187">
        <v>1</v>
      </c>
      <c r="X187" t="b">
        <f t="shared" si="5"/>
        <v>0</v>
      </c>
      <c r="Y187" s="153">
        <v>14</v>
      </c>
    </row>
    <row r="188" spans="1:25" x14ac:dyDescent="0.4">
      <c r="A188" s="136">
        <v>2</v>
      </c>
      <c r="B188" s="2">
        <v>120</v>
      </c>
      <c r="C188" s="140">
        <v>206344062</v>
      </c>
      <c r="D188" s="3" t="s">
        <v>230</v>
      </c>
      <c r="E188" s="3" t="s">
        <v>1163</v>
      </c>
      <c r="F188" s="3" t="s">
        <v>1418</v>
      </c>
      <c r="G188" s="197"/>
      <c r="H188" s="115" t="s">
        <v>1101</v>
      </c>
      <c r="I188" s="77" t="str">
        <f ca="1"/>
        <v>3.4.9.1</v>
      </c>
      <c r="J188" s="68" t="str">
        <f ca="1"/>
        <v>General ambulatories</v>
      </c>
      <c r="K188" s="74" t="str">
        <f ca="1"/>
        <v>1.3.1</v>
      </c>
      <c r="L188" s="69" t="str">
        <f ca="1"/>
        <v>General outpatient curative care</v>
      </c>
      <c r="M188" s="86" t="str">
        <f ca="1"/>
        <v>13</v>
      </c>
      <c r="N188" s="87" t="str">
        <f ca="1"/>
        <v>General population</v>
      </c>
      <c r="O188" s="81" t="str">
        <f ca="1"/>
        <v>nec</v>
      </c>
      <c r="P188" s="87" t="str">
        <f ca="1"/>
        <v>Other and unspecified age (n.e.c.)</v>
      </c>
      <c r="Q188" s="69" t="str">
        <f ca="1"/>
        <v>nec</v>
      </c>
      <c r="R188" s="69" t="str">
        <f ca="1"/>
        <v>Other and unspecified gender (n.e.c.)</v>
      </c>
      <c r="S188" s="134">
        <v>1</v>
      </c>
      <c r="T188" t="b">
        <v>1</v>
      </c>
      <c r="U188" t="b">
        <f>AND(T188=TRUE,C188=C187,F188=F187,H188&lt;&gt;H187)</f>
        <v>0</v>
      </c>
      <c r="V188" t="b">
        <f t="shared" si="4"/>
        <v>0</v>
      </c>
      <c r="W188">
        <v>1</v>
      </c>
      <c r="X188" t="b">
        <f t="shared" si="5"/>
        <v>0</v>
      </c>
      <c r="Y188" s="153">
        <v>13</v>
      </c>
    </row>
    <row r="189" spans="1:25" x14ac:dyDescent="0.4">
      <c r="A189" s="136">
        <v>2</v>
      </c>
      <c r="B189" s="2">
        <v>121</v>
      </c>
      <c r="C189" s="140">
        <v>206348219</v>
      </c>
      <c r="D189" s="3" t="s">
        <v>1419</v>
      </c>
      <c r="E189" s="3" t="s">
        <v>1253</v>
      </c>
      <c r="F189" s="3" t="s">
        <v>1420</v>
      </c>
      <c r="G189" s="197"/>
      <c r="H189" s="115" t="s">
        <v>1101</v>
      </c>
      <c r="I189" s="77" t="str">
        <f ca="1"/>
        <v>3.4.9.1</v>
      </c>
      <c r="J189" s="68" t="str">
        <f ca="1"/>
        <v>General ambulatories</v>
      </c>
      <c r="K189" s="74" t="str">
        <f ca="1"/>
        <v>1.3.1</v>
      </c>
      <c r="L189" s="69" t="str">
        <f ca="1"/>
        <v>General outpatient curative care</v>
      </c>
      <c r="M189" s="86" t="str">
        <f ca="1"/>
        <v>13</v>
      </c>
      <c r="N189" s="87" t="str">
        <f ca="1"/>
        <v>General population</v>
      </c>
      <c r="O189" s="81" t="str">
        <f ca="1"/>
        <v>nec</v>
      </c>
      <c r="P189" s="87" t="str">
        <f ca="1"/>
        <v>Other and unspecified age (n.e.c.)</v>
      </c>
      <c r="Q189" s="69" t="str">
        <f ca="1"/>
        <v>nec</v>
      </c>
      <c r="R189" s="69" t="str">
        <f ca="1"/>
        <v>Other and unspecified gender (n.e.c.)</v>
      </c>
      <c r="S189" s="134">
        <v>1</v>
      </c>
      <c r="T189" t="b">
        <v>1</v>
      </c>
      <c r="U189" t="b">
        <f>AND(T189=TRUE,C189=C188,F189=F188,H189&lt;&gt;H188)</f>
        <v>0</v>
      </c>
      <c r="V189" t="b">
        <f t="shared" si="4"/>
        <v>0</v>
      </c>
      <c r="W189">
        <v>1</v>
      </c>
      <c r="X189" t="b">
        <f t="shared" si="5"/>
        <v>0</v>
      </c>
      <c r="Y189" s="153">
        <v>18</v>
      </c>
    </row>
    <row r="190" spans="1:25" x14ac:dyDescent="0.4">
      <c r="A190" s="136">
        <v>2</v>
      </c>
      <c r="B190" s="2">
        <v>122</v>
      </c>
      <c r="C190" s="140">
        <v>208146834</v>
      </c>
      <c r="D190" s="3" t="s">
        <v>232</v>
      </c>
      <c r="E190" s="3" t="s">
        <v>1253</v>
      </c>
      <c r="F190" s="3" t="s">
        <v>1421</v>
      </c>
      <c r="G190" s="197"/>
      <c r="H190" s="115" t="s">
        <v>1101</v>
      </c>
      <c r="I190" s="77" t="str">
        <f ca="1"/>
        <v>3.4.9.1</v>
      </c>
      <c r="J190" s="68" t="str">
        <f ca="1"/>
        <v>General ambulatories</v>
      </c>
      <c r="K190" s="74" t="str">
        <f ca="1"/>
        <v>1.3.1</v>
      </c>
      <c r="L190" s="69" t="str">
        <f ca="1"/>
        <v>General outpatient curative care</v>
      </c>
      <c r="M190" s="86" t="str">
        <f ca="1"/>
        <v>13</v>
      </c>
      <c r="N190" s="87" t="str">
        <f ca="1"/>
        <v>General population</v>
      </c>
      <c r="O190" s="81" t="str">
        <f ca="1"/>
        <v>nec</v>
      </c>
      <c r="P190" s="87" t="str">
        <f ca="1"/>
        <v>Other and unspecified age (n.e.c.)</v>
      </c>
      <c r="Q190" s="69" t="str">
        <f ca="1"/>
        <v>nec</v>
      </c>
      <c r="R190" s="69" t="str">
        <f ca="1"/>
        <v>Other and unspecified gender (n.e.c.)</v>
      </c>
      <c r="S190" s="134">
        <v>1</v>
      </c>
      <c r="T190" t="b">
        <v>1</v>
      </c>
      <c r="U190" t="b">
        <f>AND(T190=TRUE,C190=C189,F190=F189,H190&lt;&gt;H189)</f>
        <v>0</v>
      </c>
      <c r="V190" t="b">
        <f t="shared" si="4"/>
        <v>0</v>
      </c>
      <c r="W190">
        <v>1</v>
      </c>
      <c r="X190" t="b">
        <f t="shared" si="5"/>
        <v>0</v>
      </c>
      <c r="Y190" s="153">
        <v>18</v>
      </c>
    </row>
    <row r="191" spans="1:25" x14ac:dyDescent="0.4">
      <c r="A191" s="136">
        <v>2</v>
      </c>
      <c r="B191" s="2">
        <v>123</v>
      </c>
      <c r="C191" s="140">
        <v>208172591</v>
      </c>
      <c r="D191" s="3" t="s">
        <v>1422</v>
      </c>
      <c r="E191" s="3" t="s">
        <v>1253</v>
      </c>
      <c r="F191" s="3" t="s">
        <v>1423</v>
      </c>
      <c r="G191" s="197"/>
      <c r="H191" s="115" t="s">
        <v>1109</v>
      </c>
      <c r="I191" s="77" t="str">
        <f ca="1"/>
        <v>3.4.9.nec</v>
      </c>
      <c r="J191" s="68" t="str">
        <f ca="1"/>
        <v>Other All Other ambulatory centres</v>
      </c>
      <c r="K191" s="74" t="str">
        <f ca="1"/>
        <v>1.3.3.nec</v>
      </c>
      <c r="L191" s="69" t="str">
        <f ca="1"/>
        <v>Other Specialised outpatient curative care</v>
      </c>
      <c r="M191" s="86" t="str">
        <f ca="1"/>
        <v>13</v>
      </c>
      <c r="N191" s="87" t="str">
        <f ca="1"/>
        <v>General population</v>
      </c>
      <c r="O191" s="81" t="str">
        <f ca="1"/>
        <v>nec</v>
      </c>
      <c r="P191" s="87" t="str">
        <f ca="1"/>
        <v>Other and unspecified age (n.e.c.)</v>
      </c>
      <c r="Q191" s="69" t="str">
        <f ca="1"/>
        <v>nec</v>
      </c>
      <c r="R191" s="69" t="str">
        <f ca="1"/>
        <v>Other and unspecified gender (n.e.c.)</v>
      </c>
      <c r="S191" s="134">
        <v>1</v>
      </c>
      <c r="T191" t="b">
        <v>1</v>
      </c>
      <c r="U191" t="b">
        <f>AND(T191=TRUE,C191=C190,F191=F190,H191&lt;&gt;H190)</f>
        <v>0</v>
      </c>
      <c r="V191" t="b">
        <f t="shared" si="4"/>
        <v>0</v>
      </c>
      <c r="W191">
        <v>1</v>
      </c>
      <c r="X191" t="b">
        <f t="shared" si="5"/>
        <v>0</v>
      </c>
      <c r="Y191" s="153">
        <v>18</v>
      </c>
    </row>
    <row r="192" spans="1:25" x14ac:dyDescent="0.4">
      <c r="A192" s="136">
        <v>2</v>
      </c>
      <c r="B192" s="2">
        <v>124</v>
      </c>
      <c r="C192" s="140">
        <v>208173885</v>
      </c>
      <c r="D192" s="3" t="s">
        <v>234</v>
      </c>
      <c r="E192" s="3" t="s">
        <v>1253</v>
      </c>
      <c r="F192" s="3" t="s">
        <v>1424</v>
      </c>
      <c r="G192" s="197"/>
      <c r="H192" s="115" t="s">
        <v>1101</v>
      </c>
      <c r="I192" s="77" t="str">
        <f ca="1"/>
        <v>3.4.9.1</v>
      </c>
      <c r="J192" s="68" t="str">
        <f ca="1"/>
        <v>General ambulatories</v>
      </c>
      <c r="K192" s="74" t="str">
        <f ca="1"/>
        <v>1.3.1</v>
      </c>
      <c r="L192" s="69" t="str">
        <f ca="1"/>
        <v>General outpatient curative care</v>
      </c>
      <c r="M192" s="86" t="str">
        <f ca="1"/>
        <v>13</v>
      </c>
      <c r="N192" s="87" t="str">
        <f ca="1"/>
        <v>General population</v>
      </c>
      <c r="O192" s="81" t="str">
        <f ca="1"/>
        <v>nec</v>
      </c>
      <c r="P192" s="87" t="str">
        <f ca="1"/>
        <v>Other and unspecified age (n.e.c.)</v>
      </c>
      <c r="Q192" s="69" t="str">
        <f ca="1"/>
        <v>nec</v>
      </c>
      <c r="R192" s="69" t="str">
        <f ca="1"/>
        <v>Other and unspecified gender (n.e.c.)</v>
      </c>
      <c r="S192" s="134">
        <v>1</v>
      </c>
      <c r="T192" t="b">
        <v>1</v>
      </c>
      <c r="U192" t="b">
        <f>AND(T192=TRUE,C192=C191,F192=F191,H192&lt;&gt;H191)</f>
        <v>0</v>
      </c>
      <c r="V192" t="b">
        <f t="shared" si="4"/>
        <v>0</v>
      </c>
      <c r="W192">
        <v>1</v>
      </c>
      <c r="X192" t="b">
        <f t="shared" si="5"/>
        <v>0</v>
      </c>
      <c r="Y192" s="153">
        <v>18</v>
      </c>
    </row>
    <row r="193" spans="1:25" x14ac:dyDescent="0.4">
      <c r="A193" s="136">
        <v>2</v>
      </c>
      <c r="B193" s="2">
        <v>125</v>
      </c>
      <c r="C193" s="140">
        <v>208184702</v>
      </c>
      <c r="D193" s="3" t="s">
        <v>236</v>
      </c>
      <c r="E193" s="3" t="s">
        <v>1253</v>
      </c>
      <c r="F193" s="3" t="s">
        <v>1425</v>
      </c>
      <c r="G193" s="197"/>
      <c r="H193" s="115" t="s">
        <v>1101</v>
      </c>
      <c r="I193" s="77" t="str">
        <f ca="1"/>
        <v>3.4.9.1</v>
      </c>
      <c r="J193" s="68" t="str">
        <f ca="1"/>
        <v>General ambulatories</v>
      </c>
      <c r="K193" s="74" t="str">
        <f ca="1"/>
        <v>1.3.1</v>
      </c>
      <c r="L193" s="69" t="str">
        <f ca="1"/>
        <v>General outpatient curative care</v>
      </c>
      <c r="M193" s="86" t="str">
        <f ca="1"/>
        <v>13</v>
      </c>
      <c r="N193" s="87" t="str">
        <f ca="1"/>
        <v>General population</v>
      </c>
      <c r="O193" s="81" t="str">
        <f ca="1"/>
        <v>nec</v>
      </c>
      <c r="P193" s="87" t="str">
        <f ca="1"/>
        <v>Other and unspecified age (n.e.c.)</v>
      </c>
      <c r="Q193" s="69" t="str">
        <f ca="1"/>
        <v>nec</v>
      </c>
      <c r="R193" s="69" t="str">
        <f ca="1"/>
        <v>Other and unspecified gender (n.e.c.)</v>
      </c>
      <c r="S193" s="134">
        <v>1</v>
      </c>
      <c r="T193" t="b">
        <v>1</v>
      </c>
      <c r="U193" t="b">
        <f>AND(T193=TRUE,C193=C192,F193=F192,H193&lt;&gt;H192)</f>
        <v>0</v>
      </c>
      <c r="V193" t="b">
        <f t="shared" si="4"/>
        <v>0</v>
      </c>
      <c r="W193">
        <v>1</v>
      </c>
      <c r="X193" t="b">
        <f t="shared" si="5"/>
        <v>0</v>
      </c>
      <c r="Y193" s="153">
        <v>18</v>
      </c>
    </row>
    <row r="194" spans="1:25" x14ac:dyDescent="0.4">
      <c r="A194" s="136">
        <v>2</v>
      </c>
      <c r="B194" s="2">
        <v>126</v>
      </c>
      <c r="C194" s="140">
        <v>208206699</v>
      </c>
      <c r="D194" s="3" t="s">
        <v>1426</v>
      </c>
      <c r="E194" s="3" t="s">
        <v>1253</v>
      </c>
      <c r="F194" s="3" t="s">
        <v>1427</v>
      </c>
      <c r="G194" s="197"/>
      <c r="H194" s="115" t="s">
        <v>1106</v>
      </c>
      <c r="I194" s="77" t="str">
        <f ca="1"/>
        <v>3.4.2</v>
      </c>
      <c r="J194" s="68" t="str">
        <f ca="1"/>
        <v>Ambulatory mental health and substance abuse centres</v>
      </c>
      <c r="K194" s="74" t="str">
        <f ca="1"/>
        <v>1.3.3.nec</v>
      </c>
      <c r="L194" s="69" t="str">
        <f ca="1"/>
        <v>Other Specialised outpatient curative care</v>
      </c>
      <c r="M194" s="86" t="str">
        <f ca="1"/>
        <v>13</v>
      </c>
      <c r="N194" s="87" t="str">
        <f ca="1"/>
        <v>General population</v>
      </c>
      <c r="O194" s="81" t="str">
        <f ca="1"/>
        <v>nec</v>
      </c>
      <c r="P194" s="87" t="str">
        <f ca="1"/>
        <v>Other and unspecified age (n.e.c.)</v>
      </c>
      <c r="Q194" s="69" t="str">
        <f ca="1"/>
        <v>nec</v>
      </c>
      <c r="R194" s="69" t="str">
        <f ca="1"/>
        <v>Other and unspecified gender (n.e.c.)</v>
      </c>
      <c r="S194" s="134">
        <v>1</v>
      </c>
      <c r="T194" t="b">
        <v>1</v>
      </c>
      <c r="U194" t="b">
        <f>AND(T194=TRUE,C194=C193,F194=F193,H194&lt;&gt;H193)</f>
        <v>0</v>
      </c>
      <c r="V194" t="b">
        <f t="shared" si="4"/>
        <v>0</v>
      </c>
      <c r="W194">
        <v>1</v>
      </c>
      <c r="X194" t="b">
        <f t="shared" si="5"/>
        <v>0</v>
      </c>
      <c r="Y194" s="153">
        <v>18</v>
      </c>
    </row>
    <row r="195" spans="1:25" x14ac:dyDescent="0.4">
      <c r="A195" s="136">
        <v>2</v>
      </c>
      <c r="B195" s="2">
        <v>127</v>
      </c>
      <c r="C195" s="140">
        <v>209446900</v>
      </c>
      <c r="D195" s="3" t="s">
        <v>1428</v>
      </c>
      <c r="E195" s="3" t="s">
        <v>1179</v>
      </c>
      <c r="F195" s="3" t="s">
        <v>1429</v>
      </c>
      <c r="G195" s="197"/>
      <c r="H195" s="115" t="s">
        <v>1084</v>
      </c>
      <c r="I195" s="77" t="str">
        <f ca="1"/>
        <v>1.2</v>
      </c>
      <c r="J195" s="68" t="str">
        <f ca="1"/>
        <v>Mental health hospitals</v>
      </c>
      <c r="K195" s="74" t="str">
        <f ca="1"/>
        <v>1.1.2</v>
      </c>
      <c r="L195" s="69" t="str">
        <f ca="1"/>
        <v>Specialised inpatient curative care</v>
      </c>
      <c r="M195" s="86" t="str">
        <f ca="1"/>
        <v>13</v>
      </c>
      <c r="N195" s="87" t="str">
        <f ca="1"/>
        <v>General population</v>
      </c>
      <c r="O195" s="81" t="str">
        <f ca="1"/>
        <v>nec</v>
      </c>
      <c r="P195" s="87" t="str">
        <f ca="1"/>
        <v>Other and unspecified age (n.e.c.)</v>
      </c>
      <c r="Q195" s="69" t="str">
        <f ca="1"/>
        <v>nec</v>
      </c>
      <c r="R195" s="69" t="str">
        <f ca="1"/>
        <v>Other and unspecified gender (n.e.c.)</v>
      </c>
      <c r="S195" s="134">
        <v>1</v>
      </c>
      <c r="T195" t="b">
        <v>1</v>
      </c>
      <c r="U195" t="b">
        <f>AND(T195=TRUE,C195=C194,F195=F194,H195&lt;&gt;H194)</f>
        <v>0</v>
      </c>
      <c r="V195" t="b">
        <f t="shared" ref="V195:V258" si="6">OR(U195,U196)</f>
        <v>0</v>
      </c>
      <c r="W195">
        <v>1</v>
      </c>
      <c r="X195" t="b">
        <f t="shared" ref="X195:X258" si="7">AND(T195,ISBLANK(E195))</f>
        <v>0</v>
      </c>
      <c r="Y195" s="153">
        <v>10</v>
      </c>
    </row>
    <row r="196" spans="1:25" x14ac:dyDescent="0.4">
      <c r="A196" s="136">
        <v>2</v>
      </c>
      <c r="B196" s="2">
        <v>128</v>
      </c>
      <c r="C196" s="140">
        <v>209472872</v>
      </c>
      <c r="D196" s="3" t="s">
        <v>1430</v>
      </c>
      <c r="E196" s="3" t="s">
        <v>1179</v>
      </c>
      <c r="F196" s="3" t="s">
        <v>1431</v>
      </c>
      <c r="G196" s="197"/>
      <c r="H196" s="115" t="s">
        <v>1041</v>
      </c>
      <c r="I196" s="77" t="str">
        <f ca="1"/>
        <v>3.4.1</v>
      </c>
      <c r="J196" s="68" t="str">
        <f ca="1"/>
        <v>Family planning centres</v>
      </c>
      <c r="K196" s="74" t="str">
        <f ca="1"/>
        <v>1.3.3.nec</v>
      </c>
      <c r="L196" s="69" t="str">
        <f ca="1"/>
        <v>Other Specialised outpatient curative care</v>
      </c>
      <c r="M196" s="86" t="str">
        <f ca="1"/>
        <v>13</v>
      </c>
      <c r="N196" s="87" t="str">
        <f ca="1"/>
        <v>General population</v>
      </c>
      <c r="O196" s="81" t="str">
        <f ca="1"/>
        <v>nec</v>
      </c>
      <c r="P196" s="87" t="str">
        <f ca="1"/>
        <v>Other and unspecified age (n.e.c.)</v>
      </c>
      <c r="Q196" s="69" t="str">
        <f ca="1"/>
        <v>nec</v>
      </c>
      <c r="R196" s="69" t="str">
        <f ca="1"/>
        <v>Other and unspecified gender (n.e.c.)</v>
      </c>
      <c r="S196" s="134">
        <v>1</v>
      </c>
      <c r="T196" t="b">
        <v>1</v>
      </c>
      <c r="U196" t="b">
        <f>AND(T196=TRUE,C196=C195,F196=F195,H196&lt;&gt;H195)</f>
        <v>0</v>
      </c>
      <c r="V196" t="b">
        <f t="shared" si="6"/>
        <v>0</v>
      </c>
      <c r="W196">
        <v>1</v>
      </c>
      <c r="X196" t="b">
        <f t="shared" si="7"/>
        <v>0</v>
      </c>
      <c r="Y196" s="153">
        <v>10</v>
      </c>
    </row>
    <row r="197" spans="1:25" x14ac:dyDescent="0.4">
      <c r="A197" s="136">
        <v>2</v>
      </c>
      <c r="B197" s="2">
        <v>129</v>
      </c>
      <c r="C197" s="140">
        <v>209472881</v>
      </c>
      <c r="D197" s="3" t="s">
        <v>238</v>
      </c>
      <c r="E197" s="3" t="s">
        <v>1179</v>
      </c>
      <c r="F197" s="3" t="s">
        <v>1432</v>
      </c>
      <c r="G197" s="197"/>
      <c r="H197" s="115" t="s">
        <v>1101</v>
      </c>
      <c r="I197" s="77" t="str">
        <f ca="1"/>
        <v>3.4.9.1</v>
      </c>
      <c r="J197" s="68" t="str">
        <f ca="1"/>
        <v>General ambulatories</v>
      </c>
      <c r="K197" s="74" t="str">
        <f ca="1"/>
        <v>1.3.1</v>
      </c>
      <c r="L197" s="69" t="str">
        <f ca="1"/>
        <v>General outpatient curative care</v>
      </c>
      <c r="M197" s="86" t="str">
        <f ca="1"/>
        <v>13</v>
      </c>
      <c r="N197" s="87" t="str">
        <f ca="1"/>
        <v>General population</v>
      </c>
      <c r="O197" s="81" t="str">
        <f ca="1"/>
        <v>nec</v>
      </c>
      <c r="P197" s="87" t="str">
        <f ca="1"/>
        <v>Other and unspecified age (n.e.c.)</v>
      </c>
      <c r="Q197" s="69" t="str">
        <f ca="1"/>
        <v>nec</v>
      </c>
      <c r="R197" s="69" t="str">
        <f ca="1"/>
        <v>Other and unspecified gender (n.e.c.)</v>
      </c>
      <c r="S197" s="134">
        <v>1</v>
      </c>
      <c r="T197" t="b">
        <v>1</v>
      </c>
      <c r="U197" t="b">
        <f>AND(T197=TRUE,C197=C196,F197=F196,H197&lt;&gt;H196)</f>
        <v>0</v>
      </c>
      <c r="V197" t="b">
        <f t="shared" si="6"/>
        <v>0</v>
      </c>
      <c r="W197">
        <v>1</v>
      </c>
      <c r="X197" t="b">
        <f t="shared" si="7"/>
        <v>0</v>
      </c>
      <c r="Y197" s="153">
        <v>10</v>
      </c>
    </row>
    <row r="198" spans="1:25" x14ac:dyDescent="0.4">
      <c r="A198" s="136">
        <v>3</v>
      </c>
      <c r="B198" s="2"/>
      <c r="C198" s="140">
        <v>209473023</v>
      </c>
      <c r="D198" s="3" t="s">
        <v>240</v>
      </c>
      <c r="E198" s="3" t="s">
        <v>1179</v>
      </c>
      <c r="F198" s="3" t="s">
        <v>1433</v>
      </c>
      <c r="G198" s="197"/>
      <c r="H198" s="115" t="s">
        <v>1101</v>
      </c>
      <c r="I198" s="77" t="str">
        <f ca="1"/>
        <v>3.4.9.1</v>
      </c>
      <c r="J198" s="68" t="str">
        <f ca="1"/>
        <v>General ambulatories</v>
      </c>
      <c r="K198" s="74" t="str">
        <f ca="1"/>
        <v>1.3.1</v>
      </c>
      <c r="L198" s="69" t="str">
        <f ca="1"/>
        <v>General outpatient curative care</v>
      </c>
      <c r="M198" s="86" t="str">
        <f ca="1"/>
        <v>13</v>
      </c>
      <c r="N198" s="87" t="str">
        <f ca="1"/>
        <v>General population</v>
      </c>
      <c r="O198" s="81" t="str">
        <f ca="1"/>
        <v>nec</v>
      </c>
      <c r="P198" s="87" t="str">
        <f ca="1"/>
        <v>Other and unspecified age (n.e.c.)</v>
      </c>
      <c r="Q198" s="69" t="str">
        <f ca="1"/>
        <v>nec</v>
      </c>
      <c r="R198" s="69" t="str">
        <f ca="1"/>
        <v>Other and unspecified gender (n.e.c.)</v>
      </c>
      <c r="S198" s="134">
        <v>1</v>
      </c>
      <c r="T198" t="b">
        <v>1</v>
      </c>
      <c r="U198" t="b">
        <f>AND(T198=TRUE,C198=C197,F198=F197,H198&lt;&gt;H197)</f>
        <v>0</v>
      </c>
      <c r="V198" t="b">
        <f t="shared" si="6"/>
        <v>0</v>
      </c>
      <c r="W198">
        <v>1</v>
      </c>
      <c r="X198" t="b">
        <f t="shared" si="7"/>
        <v>0</v>
      </c>
      <c r="Y198" s="153">
        <v>10</v>
      </c>
    </row>
    <row r="199" spans="1:25" x14ac:dyDescent="0.4">
      <c r="A199" s="136">
        <v>2</v>
      </c>
      <c r="B199" s="137">
        <v>130</v>
      </c>
      <c r="C199" s="141">
        <v>209480159</v>
      </c>
      <c r="D199" s="137" t="s">
        <v>1434</v>
      </c>
      <c r="E199" s="137" t="s">
        <v>1179</v>
      </c>
      <c r="F199" s="137" t="s">
        <v>1435</v>
      </c>
      <c r="G199" s="198"/>
      <c r="H199" s="49" t="s">
        <v>1101</v>
      </c>
      <c r="I199" s="77" t="str">
        <f ca="1"/>
        <v>3.4.9.1</v>
      </c>
      <c r="J199" s="68" t="str">
        <f ca="1"/>
        <v>General ambulatories</v>
      </c>
      <c r="K199" s="74" t="str">
        <f ca="1"/>
        <v>1.3.1</v>
      </c>
      <c r="L199" s="69" t="str">
        <f ca="1"/>
        <v>General outpatient curative care</v>
      </c>
      <c r="M199" s="86" t="str">
        <f ca="1"/>
        <v>13</v>
      </c>
      <c r="N199" s="87" t="str">
        <f ca="1"/>
        <v>General population</v>
      </c>
      <c r="O199" s="81" t="str">
        <f ca="1"/>
        <v>nec</v>
      </c>
      <c r="P199" s="87" t="str">
        <f ca="1"/>
        <v>Other and unspecified age (n.e.c.)</v>
      </c>
      <c r="Q199" s="69" t="str">
        <f ca="1"/>
        <v>nec</v>
      </c>
      <c r="R199" s="69" t="str">
        <f ca="1"/>
        <v>Other and unspecified gender (n.e.c.)</v>
      </c>
      <c r="S199" s="134">
        <v>1</v>
      </c>
      <c r="T199" t="b">
        <v>1</v>
      </c>
      <c r="U199" t="b">
        <f>AND(T199=TRUE,C199=C198,F199=F198,H199&lt;&gt;H198)</f>
        <v>0</v>
      </c>
      <c r="V199" t="b">
        <f t="shared" si="6"/>
        <v>0</v>
      </c>
      <c r="W199">
        <v>1</v>
      </c>
      <c r="X199" t="b">
        <f t="shared" si="7"/>
        <v>0</v>
      </c>
      <c r="Y199" s="154">
        <v>10</v>
      </c>
    </row>
    <row r="200" spans="1:25" x14ac:dyDescent="0.4">
      <c r="A200" s="136">
        <v>3</v>
      </c>
      <c r="B200" s="2"/>
      <c r="C200" s="140">
        <v>211325216</v>
      </c>
      <c r="D200" s="3" t="s">
        <v>244</v>
      </c>
      <c r="E200" s="3" t="s">
        <v>1246</v>
      </c>
      <c r="F200" s="3" t="s">
        <v>1436</v>
      </c>
      <c r="G200" s="197"/>
      <c r="H200" s="115" t="s">
        <v>1101</v>
      </c>
      <c r="I200" s="77" t="str">
        <f ca="1"/>
        <v>3.4.9.1</v>
      </c>
      <c r="J200" s="68" t="str">
        <f ca="1"/>
        <v>General ambulatories</v>
      </c>
      <c r="K200" s="74" t="str">
        <f ca="1"/>
        <v>1.3.1</v>
      </c>
      <c r="L200" s="69" t="str">
        <f ca="1"/>
        <v>General outpatient curative care</v>
      </c>
      <c r="M200" s="86" t="str">
        <f ca="1"/>
        <v>13</v>
      </c>
      <c r="N200" s="87" t="str">
        <f ca="1"/>
        <v>General population</v>
      </c>
      <c r="O200" s="81" t="str">
        <f ca="1"/>
        <v>nec</v>
      </c>
      <c r="P200" s="87" t="str">
        <f ca="1"/>
        <v>Other and unspecified age (n.e.c.)</v>
      </c>
      <c r="Q200" s="69" t="str">
        <f ca="1"/>
        <v>nec</v>
      </c>
      <c r="R200" s="69" t="str">
        <f ca="1"/>
        <v>Other and unspecified gender (n.e.c.)</v>
      </c>
      <c r="S200" s="134">
        <v>1</v>
      </c>
      <c r="T200" t="b">
        <v>1</v>
      </c>
      <c r="U200" t="b">
        <f>AND(T200=TRUE,C200=C199,F200=F199,H200&lt;&gt;H199)</f>
        <v>0</v>
      </c>
      <c r="V200" t="b">
        <f t="shared" si="6"/>
        <v>0</v>
      </c>
      <c r="W200">
        <v>1</v>
      </c>
      <c r="X200" t="b">
        <f t="shared" si="7"/>
        <v>0</v>
      </c>
      <c r="Y200" s="153">
        <v>17</v>
      </c>
    </row>
    <row r="201" spans="1:25" x14ac:dyDescent="0.4">
      <c r="A201" s="136">
        <v>1</v>
      </c>
      <c r="B201" s="137">
        <v>374</v>
      </c>
      <c r="C201" s="141">
        <v>211327161</v>
      </c>
      <c r="D201" s="137" t="s">
        <v>1437</v>
      </c>
      <c r="E201" s="137" t="s">
        <v>1183</v>
      </c>
      <c r="F201" s="137" t="s">
        <v>1438</v>
      </c>
      <c r="G201" s="198"/>
      <c r="H201" s="49" t="s">
        <v>1054</v>
      </c>
      <c r="I201" s="77" t="str">
        <f ca="1"/>
        <v>1.1</v>
      </c>
      <c r="J201" s="68" t="str">
        <f ca="1"/>
        <v>General hospitals</v>
      </c>
      <c r="K201" s="74" t="str">
        <f ca="1"/>
        <v>1.1.1</v>
      </c>
      <c r="L201" s="69" t="str">
        <f ca="1"/>
        <v>General inpatient curative care</v>
      </c>
      <c r="M201" s="86" t="str">
        <f ca="1"/>
        <v>13</v>
      </c>
      <c r="N201" s="87" t="str">
        <f ca="1"/>
        <v>General population</v>
      </c>
      <c r="O201" s="81" t="str">
        <f ca="1"/>
        <v>nec</v>
      </c>
      <c r="P201" s="87" t="str">
        <f ca="1"/>
        <v>Other and unspecified age (n.e.c.)</v>
      </c>
      <c r="Q201" s="69" t="str">
        <f ca="1"/>
        <v>nec</v>
      </c>
      <c r="R201" s="69" t="str">
        <f ca="1"/>
        <v>Other and unspecified gender (n.e.c.)</v>
      </c>
      <c r="S201" s="134">
        <v>1</v>
      </c>
      <c r="T201" t="b">
        <v>1</v>
      </c>
      <c r="U201" t="b">
        <f>AND(T201=TRUE,C201=C200,F201=F200,H201&lt;&gt;H200)</f>
        <v>0</v>
      </c>
      <c r="V201" t="b">
        <f t="shared" si="6"/>
        <v>0</v>
      </c>
      <c r="W201">
        <v>1</v>
      </c>
      <c r="X201" t="b">
        <f t="shared" si="7"/>
        <v>0</v>
      </c>
      <c r="Y201" s="154">
        <v>11</v>
      </c>
    </row>
    <row r="202" spans="1:25" x14ac:dyDescent="0.4">
      <c r="A202" s="136">
        <v>2</v>
      </c>
      <c r="B202" s="5">
        <v>132</v>
      </c>
      <c r="C202" s="138">
        <v>211327697</v>
      </c>
      <c r="D202" s="6" t="s">
        <v>1439</v>
      </c>
      <c r="E202" s="6" t="s">
        <v>1246</v>
      </c>
      <c r="F202" s="6" t="s">
        <v>1440</v>
      </c>
      <c r="G202" s="199"/>
      <c r="H202" s="115" t="s">
        <v>1050</v>
      </c>
      <c r="I202" s="77" t="str">
        <f ca="1"/>
        <v>1.3.nec</v>
      </c>
      <c r="J202" s="68" t="str">
        <f ca="1"/>
        <v>Other Specialised hospitals (Other than mental health hospitals)</v>
      </c>
      <c r="K202" s="74" t="str">
        <f ca="1"/>
        <v>1.1.2</v>
      </c>
      <c r="L202" s="69" t="str">
        <f ca="1"/>
        <v>Specialised inpatient curative care</v>
      </c>
      <c r="M202" s="86" t="str">
        <f ca="1"/>
        <v>13</v>
      </c>
      <c r="N202" s="87" t="str">
        <f ca="1"/>
        <v>General population</v>
      </c>
      <c r="O202" s="81" t="str">
        <f ca="1"/>
        <v>nec</v>
      </c>
      <c r="P202" s="87" t="str">
        <f ca="1"/>
        <v>Other and unspecified age (n.e.c.)</v>
      </c>
      <c r="Q202" s="69" t="str">
        <f ca="1"/>
        <v>nec</v>
      </c>
      <c r="R202" s="69" t="str">
        <f ca="1"/>
        <v>Other and unspecified gender (n.e.c.)</v>
      </c>
      <c r="S202" s="134">
        <v>1</v>
      </c>
      <c r="T202" t="b">
        <v>1</v>
      </c>
      <c r="U202" t="b">
        <f>AND(T202=TRUE,C202=C201,F202=F201,H202&lt;&gt;H201)</f>
        <v>0</v>
      </c>
      <c r="V202" t="b">
        <f t="shared" si="6"/>
        <v>0</v>
      </c>
      <c r="W202">
        <v>1</v>
      </c>
      <c r="X202" t="b">
        <f t="shared" si="7"/>
        <v>0</v>
      </c>
      <c r="Y202" s="155">
        <v>17</v>
      </c>
    </row>
    <row r="203" spans="1:25" x14ac:dyDescent="0.4">
      <c r="A203" s="136">
        <v>2</v>
      </c>
      <c r="B203" s="2">
        <v>133</v>
      </c>
      <c r="C203" s="140">
        <v>211328703</v>
      </c>
      <c r="D203" s="3" t="s">
        <v>246</v>
      </c>
      <c r="E203" s="3" t="s">
        <v>1166</v>
      </c>
      <c r="F203" s="3" t="s">
        <v>1441</v>
      </c>
      <c r="G203" s="197"/>
      <c r="H203" s="115" t="s">
        <v>1109</v>
      </c>
      <c r="I203" s="77" t="str">
        <f ca="1"/>
        <v>3.4.9.nec</v>
      </c>
      <c r="J203" s="68" t="str">
        <f ca="1"/>
        <v>Other All Other ambulatory centres</v>
      </c>
      <c r="K203" s="74" t="str">
        <f ca="1"/>
        <v>1.3.3.nec</v>
      </c>
      <c r="L203" s="69" t="str">
        <f ca="1"/>
        <v>Other Specialised outpatient curative care</v>
      </c>
      <c r="M203" s="86" t="str">
        <f ca="1"/>
        <v>13</v>
      </c>
      <c r="N203" s="87" t="str">
        <f ca="1"/>
        <v>General population</v>
      </c>
      <c r="O203" s="81" t="str">
        <f ca="1"/>
        <v>nec</v>
      </c>
      <c r="P203" s="87" t="str">
        <f ca="1"/>
        <v>Other and unspecified age (n.e.c.)</v>
      </c>
      <c r="Q203" s="69" t="str">
        <f ca="1"/>
        <v>nec</v>
      </c>
      <c r="R203" s="69" t="str">
        <f ca="1"/>
        <v>Other and unspecified gender (n.e.c.)</v>
      </c>
      <c r="S203" s="134">
        <v>2</v>
      </c>
      <c r="T203" t="b">
        <v>1</v>
      </c>
      <c r="U203" t="b">
        <f>AND(T203=TRUE,C203=C202,F203=F202,H203&lt;&gt;H202)</f>
        <v>0</v>
      </c>
      <c r="V203" t="b">
        <f t="shared" si="6"/>
        <v>0</v>
      </c>
      <c r="W203">
        <v>1</v>
      </c>
      <c r="X203" t="b">
        <f t="shared" si="7"/>
        <v>0</v>
      </c>
      <c r="Y203" s="153">
        <v>16</v>
      </c>
    </row>
    <row r="204" spans="1:25" x14ac:dyDescent="0.4">
      <c r="A204" s="136">
        <v>1</v>
      </c>
      <c r="B204" s="2">
        <v>74</v>
      </c>
      <c r="C204" s="140">
        <v>211328703</v>
      </c>
      <c r="D204" s="3" t="s">
        <v>247</v>
      </c>
      <c r="E204" s="3" t="s">
        <v>1183</v>
      </c>
      <c r="F204" s="3" t="s">
        <v>1442</v>
      </c>
      <c r="G204" s="197"/>
      <c r="H204" s="115" t="s">
        <v>1054</v>
      </c>
      <c r="I204" s="77" t="str">
        <f ca="1"/>
        <v>1.1</v>
      </c>
      <c r="J204" s="68" t="str">
        <f ca="1"/>
        <v>General hospitals</v>
      </c>
      <c r="K204" s="74" t="str">
        <f ca="1"/>
        <v>1.1.1</v>
      </c>
      <c r="L204" s="69" t="str">
        <f ca="1"/>
        <v>General inpatient curative care</v>
      </c>
      <c r="M204" s="86" t="str">
        <f ca="1"/>
        <v>13</v>
      </c>
      <c r="N204" s="87" t="str">
        <f ca="1"/>
        <v>General population</v>
      </c>
      <c r="O204" s="81" t="str">
        <f ca="1"/>
        <v>nec</v>
      </c>
      <c r="P204" s="87" t="str">
        <f ca="1"/>
        <v>Other and unspecified age (n.e.c.)</v>
      </c>
      <c r="Q204" s="69" t="str">
        <f ca="1"/>
        <v>nec</v>
      </c>
      <c r="R204" s="69" t="str">
        <f ca="1"/>
        <v>Other and unspecified gender (n.e.c.)</v>
      </c>
      <c r="S204" s="134">
        <v>2</v>
      </c>
      <c r="T204" t="b">
        <v>1</v>
      </c>
      <c r="U204" t="b">
        <f>AND(T204=TRUE,C204=C203,F204=F203,H204&lt;&gt;H203)</f>
        <v>0</v>
      </c>
      <c r="V204" t="b">
        <f t="shared" si="6"/>
        <v>0</v>
      </c>
      <c r="W204">
        <v>1</v>
      </c>
      <c r="X204" t="b">
        <f t="shared" si="7"/>
        <v>0</v>
      </c>
      <c r="Y204" s="153">
        <v>11</v>
      </c>
    </row>
    <row r="205" spans="1:25" x14ac:dyDescent="0.4">
      <c r="A205" s="136">
        <v>2</v>
      </c>
      <c r="B205" s="5">
        <v>134</v>
      </c>
      <c r="C205" s="138">
        <v>211331389</v>
      </c>
      <c r="D205" s="6" t="s">
        <v>1443</v>
      </c>
      <c r="E205" s="6" t="s">
        <v>1246</v>
      </c>
      <c r="F205" s="6" t="s">
        <v>1444</v>
      </c>
      <c r="G205" s="199"/>
      <c r="H205" s="115" t="s">
        <v>1127</v>
      </c>
      <c r="I205" s="77" t="str">
        <f ca="1"/>
        <v>3.4.9.nec</v>
      </c>
      <c r="J205" s="68" t="str">
        <f ca="1"/>
        <v>Other All Other ambulatory centres</v>
      </c>
      <c r="K205" s="74" t="str">
        <f ca="1"/>
        <v>2.3</v>
      </c>
      <c r="L205" s="69" t="str">
        <f ca="1"/>
        <v>Outpatient rehabilitative care</v>
      </c>
      <c r="M205" s="86" t="str">
        <f ca="1"/>
        <v>13</v>
      </c>
      <c r="N205" s="87" t="str">
        <f ca="1"/>
        <v>General population</v>
      </c>
      <c r="O205" s="81" t="str">
        <f ca="1"/>
        <v>nec</v>
      </c>
      <c r="P205" s="87" t="str">
        <f ca="1"/>
        <v>Other and unspecified age (n.e.c.)</v>
      </c>
      <c r="Q205" s="69" t="str">
        <f ca="1"/>
        <v>nec</v>
      </c>
      <c r="R205" s="69" t="str">
        <f ca="1"/>
        <v>Other and unspecified gender (n.e.c.)</v>
      </c>
      <c r="S205" s="134">
        <v>1</v>
      </c>
      <c r="T205" t="b">
        <v>1</v>
      </c>
      <c r="U205" t="b">
        <f>AND(T205=TRUE,C205=C204,F205=F204,H205&lt;&gt;H204)</f>
        <v>0</v>
      </c>
      <c r="V205" t="b">
        <f t="shared" si="6"/>
        <v>0</v>
      </c>
      <c r="W205">
        <v>1</v>
      </c>
      <c r="X205" t="b">
        <f t="shared" si="7"/>
        <v>0</v>
      </c>
      <c r="Y205" s="155">
        <v>17</v>
      </c>
    </row>
    <row r="206" spans="1:25" x14ac:dyDescent="0.4">
      <c r="A206" s="136">
        <v>3</v>
      </c>
      <c r="B206" s="2"/>
      <c r="C206" s="140">
        <v>211334331</v>
      </c>
      <c r="D206" s="3" t="s">
        <v>249</v>
      </c>
      <c r="E206" s="3" t="s">
        <v>1246</v>
      </c>
      <c r="F206" s="3" t="s">
        <v>1445</v>
      </c>
      <c r="G206" s="197"/>
      <c r="H206" s="115" t="s">
        <v>1050</v>
      </c>
      <c r="I206" s="77" t="str">
        <f ca="1"/>
        <v>1.3.nec</v>
      </c>
      <c r="J206" s="68" t="str">
        <f ca="1"/>
        <v>Other Specialised hospitals (Other than mental health hospitals)</v>
      </c>
      <c r="K206" s="74" t="str">
        <f ca="1"/>
        <v>1.1.2</v>
      </c>
      <c r="L206" s="69" t="str">
        <f ca="1"/>
        <v>Specialised inpatient curative care</v>
      </c>
      <c r="M206" s="86" t="str">
        <f ca="1"/>
        <v>13</v>
      </c>
      <c r="N206" s="87" t="str">
        <f ca="1"/>
        <v>General population</v>
      </c>
      <c r="O206" s="81" t="str">
        <f ca="1"/>
        <v>nec</v>
      </c>
      <c r="P206" s="87" t="str">
        <f ca="1"/>
        <v>Other and unspecified age (n.e.c.)</v>
      </c>
      <c r="Q206" s="69" t="str">
        <f ca="1"/>
        <v>nec</v>
      </c>
      <c r="R206" s="69" t="str">
        <f ca="1"/>
        <v>Other and unspecified gender (n.e.c.)</v>
      </c>
      <c r="S206" s="134">
        <v>2</v>
      </c>
      <c r="T206" t="b">
        <v>1</v>
      </c>
      <c r="U206" t="b">
        <f>AND(T206=TRUE,C206=C205,F206=F205,H206&lt;&gt;H205)</f>
        <v>0</v>
      </c>
      <c r="V206" t="b">
        <f t="shared" si="6"/>
        <v>0</v>
      </c>
      <c r="W206">
        <v>1</v>
      </c>
      <c r="X206" t="b">
        <f t="shared" si="7"/>
        <v>0</v>
      </c>
      <c r="Y206" s="153">
        <v>17</v>
      </c>
    </row>
    <row r="207" spans="1:25" x14ac:dyDescent="0.4">
      <c r="A207" s="136">
        <v>2</v>
      </c>
      <c r="B207" s="137">
        <v>135</v>
      </c>
      <c r="C207" s="141">
        <v>211336981</v>
      </c>
      <c r="D207" s="137" t="s">
        <v>251</v>
      </c>
      <c r="E207" s="137" t="s">
        <v>1246</v>
      </c>
      <c r="F207" s="137" t="s">
        <v>1446</v>
      </c>
      <c r="G207" s="198"/>
      <c r="H207" s="49" t="s">
        <v>1109</v>
      </c>
      <c r="I207" s="77" t="str">
        <f ca="1"/>
        <v>3.4.9.nec</v>
      </c>
      <c r="J207" s="68" t="str">
        <f ca="1"/>
        <v>Other All Other ambulatory centres</v>
      </c>
      <c r="K207" s="74" t="str">
        <f ca="1"/>
        <v>1.3.3.nec</v>
      </c>
      <c r="L207" s="69" t="str">
        <f ca="1"/>
        <v>Other Specialised outpatient curative care</v>
      </c>
      <c r="M207" s="86" t="str">
        <f ca="1"/>
        <v>13</v>
      </c>
      <c r="N207" s="87" t="str">
        <f ca="1"/>
        <v>General population</v>
      </c>
      <c r="O207" s="81" t="str">
        <f ca="1"/>
        <v>nec</v>
      </c>
      <c r="P207" s="87" t="str">
        <f ca="1"/>
        <v>Other and unspecified age (n.e.c.)</v>
      </c>
      <c r="Q207" s="69" t="str">
        <f ca="1"/>
        <v>nec</v>
      </c>
      <c r="R207" s="69" t="str">
        <f ca="1"/>
        <v>Other and unspecified gender (n.e.c.)</v>
      </c>
      <c r="S207" s="134">
        <v>1</v>
      </c>
      <c r="T207" t="b">
        <v>1</v>
      </c>
      <c r="U207" t="b">
        <f>AND(T207=TRUE,C207=C206,F207=F206,H207&lt;&gt;H206)</f>
        <v>0</v>
      </c>
      <c r="V207" t="b">
        <f t="shared" si="6"/>
        <v>0</v>
      </c>
      <c r="W207">
        <v>1</v>
      </c>
      <c r="X207" t="b">
        <f t="shared" si="7"/>
        <v>0</v>
      </c>
      <c r="Y207" s="154">
        <v>17</v>
      </c>
    </row>
    <row r="208" spans="1:25" x14ac:dyDescent="0.4">
      <c r="A208" s="136">
        <v>2</v>
      </c>
      <c r="B208" s="2">
        <v>136</v>
      </c>
      <c r="C208" s="140">
        <v>211340949</v>
      </c>
      <c r="D208" s="3" t="s">
        <v>253</v>
      </c>
      <c r="E208" s="3" t="s">
        <v>1246</v>
      </c>
      <c r="F208" s="3" t="s">
        <v>1447</v>
      </c>
      <c r="G208" s="197"/>
      <c r="H208" s="115" t="s">
        <v>1101</v>
      </c>
      <c r="I208" s="77" t="str">
        <f ca="1"/>
        <v>3.4.9.1</v>
      </c>
      <c r="J208" s="68" t="str">
        <f ca="1"/>
        <v>General ambulatories</v>
      </c>
      <c r="K208" s="74" t="str">
        <f ca="1"/>
        <v>1.3.1</v>
      </c>
      <c r="L208" s="69" t="str">
        <f ca="1"/>
        <v>General outpatient curative care</v>
      </c>
      <c r="M208" s="86" t="str">
        <f ca="1"/>
        <v>13</v>
      </c>
      <c r="N208" s="87" t="str">
        <f ca="1"/>
        <v>General population</v>
      </c>
      <c r="O208" s="81" t="str">
        <f ca="1"/>
        <v>nec</v>
      </c>
      <c r="P208" s="87" t="str">
        <f ca="1"/>
        <v>Other and unspecified age (n.e.c.)</v>
      </c>
      <c r="Q208" s="69" t="str">
        <f ca="1"/>
        <v>nec</v>
      </c>
      <c r="R208" s="69" t="str">
        <f ca="1"/>
        <v>Other and unspecified gender (n.e.c.)</v>
      </c>
      <c r="S208" s="134">
        <v>4</v>
      </c>
      <c r="T208" t="b">
        <v>1</v>
      </c>
      <c r="U208" t="b">
        <f>AND(T208=TRUE,C208=C207,F208=F207,H208&lt;&gt;H207)</f>
        <v>0</v>
      </c>
      <c r="V208" t="b">
        <f t="shared" si="6"/>
        <v>0</v>
      </c>
      <c r="W208">
        <v>1</v>
      </c>
      <c r="X208" t="b">
        <f t="shared" si="7"/>
        <v>0</v>
      </c>
      <c r="Y208" s="153">
        <v>17</v>
      </c>
    </row>
    <row r="209" spans="1:25" x14ac:dyDescent="0.4">
      <c r="A209" s="136">
        <v>3</v>
      </c>
      <c r="B209" s="2"/>
      <c r="C209" s="140">
        <v>211340949</v>
      </c>
      <c r="D209" s="3" t="s">
        <v>254</v>
      </c>
      <c r="E209" s="3" t="s">
        <v>1246</v>
      </c>
      <c r="F209" s="3" t="s">
        <v>1448</v>
      </c>
      <c r="G209" s="197"/>
      <c r="H209" s="115" t="s">
        <v>1101</v>
      </c>
      <c r="I209" s="77" t="str">
        <f ca="1"/>
        <v>3.4.9.1</v>
      </c>
      <c r="J209" s="68" t="str">
        <f ca="1"/>
        <v>General ambulatories</v>
      </c>
      <c r="K209" s="74" t="str">
        <f ca="1"/>
        <v>1.3.1</v>
      </c>
      <c r="L209" s="69" t="str">
        <f ca="1"/>
        <v>General outpatient curative care</v>
      </c>
      <c r="M209" s="86" t="str">
        <f ca="1"/>
        <v>13</v>
      </c>
      <c r="N209" s="87" t="str">
        <f ca="1"/>
        <v>General population</v>
      </c>
      <c r="O209" s="81" t="str">
        <f ca="1"/>
        <v>nec</v>
      </c>
      <c r="P209" s="87" t="str">
        <f ca="1"/>
        <v>Other and unspecified age (n.e.c.)</v>
      </c>
      <c r="Q209" s="69" t="str">
        <f ca="1"/>
        <v>nec</v>
      </c>
      <c r="R209" s="69" t="str">
        <f ca="1"/>
        <v>Other and unspecified gender (n.e.c.)</v>
      </c>
      <c r="S209" s="134">
        <v>4</v>
      </c>
      <c r="T209" t="b">
        <v>1</v>
      </c>
      <c r="U209" t="b">
        <f>AND(T209=TRUE,C209=C208,F209=F208,H209&lt;&gt;H208)</f>
        <v>0</v>
      </c>
      <c r="V209" t="b">
        <f t="shared" si="6"/>
        <v>0</v>
      </c>
      <c r="W209">
        <v>1</v>
      </c>
      <c r="X209" t="b">
        <f t="shared" si="7"/>
        <v>0</v>
      </c>
      <c r="Y209" s="153">
        <v>17</v>
      </c>
    </row>
    <row r="210" spans="1:25" x14ac:dyDescent="0.4">
      <c r="A210" s="136">
        <v>3</v>
      </c>
      <c r="B210" s="137"/>
      <c r="C210" s="141">
        <v>211340949</v>
      </c>
      <c r="D210" s="137" t="s">
        <v>254</v>
      </c>
      <c r="E210" s="137" t="s">
        <v>1166</v>
      </c>
      <c r="F210" s="137" t="s">
        <v>1449</v>
      </c>
      <c r="G210" s="198"/>
      <c r="H210" s="49" t="s">
        <v>1101</v>
      </c>
      <c r="I210" s="77" t="str">
        <f ca="1"/>
        <v>3.4.9.1</v>
      </c>
      <c r="J210" s="68" t="str">
        <f ca="1"/>
        <v>General ambulatories</v>
      </c>
      <c r="K210" s="74" t="str">
        <f ca="1"/>
        <v>1.3.1</v>
      </c>
      <c r="L210" s="69" t="str">
        <f ca="1"/>
        <v>General outpatient curative care</v>
      </c>
      <c r="M210" s="86" t="str">
        <f ca="1"/>
        <v>13</v>
      </c>
      <c r="N210" s="87" t="str">
        <f ca="1"/>
        <v>General population</v>
      </c>
      <c r="O210" s="81" t="str">
        <f ca="1"/>
        <v>nec</v>
      </c>
      <c r="P210" s="87" t="str">
        <f ca="1"/>
        <v>Other and unspecified age (n.e.c.)</v>
      </c>
      <c r="Q210" s="69" t="str">
        <f ca="1"/>
        <v>nec</v>
      </c>
      <c r="R210" s="69" t="str">
        <f ca="1"/>
        <v>Other and unspecified gender (n.e.c.)</v>
      </c>
      <c r="S210" s="134">
        <v>4</v>
      </c>
      <c r="T210" t="b">
        <v>1</v>
      </c>
      <c r="U210" t="b">
        <f>AND(T210=TRUE,C210=C209,F210=F209,H210&lt;&gt;H209)</f>
        <v>0</v>
      </c>
      <c r="V210" t="b">
        <f t="shared" si="6"/>
        <v>0</v>
      </c>
      <c r="W210">
        <v>1</v>
      </c>
      <c r="X210" t="b">
        <f t="shared" si="7"/>
        <v>0</v>
      </c>
      <c r="Y210" s="154">
        <v>16</v>
      </c>
    </row>
    <row r="211" spans="1:25" x14ac:dyDescent="0.4">
      <c r="A211" s="136">
        <v>2</v>
      </c>
      <c r="B211" s="137">
        <v>137</v>
      </c>
      <c r="C211" s="141">
        <v>211349192</v>
      </c>
      <c r="D211" s="137" t="s">
        <v>1450</v>
      </c>
      <c r="E211" s="137" t="s">
        <v>1246</v>
      </c>
      <c r="F211" s="137" t="s">
        <v>1451</v>
      </c>
      <c r="G211" s="198"/>
      <c r="H211" s="49" t="s">
        <v>1101</v>
      </c>
      <c r="I211" s="77" t="str">
        <f ca="1"/>
        <v>3.4.9.1</v>
      </c>
      <c r="J211" s="68" t="str">
        <f ca="1"/>
        <v>General ambulatories</v>
      </c>
      <c r="K211" s="74" t="str">
        <f ca="1"/>
        <v>1.3.1</v>
      </c>
      <c r="L211" s="69" t="str">
        <f ca="1"/>
        <v>General outpatient curative care</v>
      </c>
      <c r="M211" s="86" t="str">
        <f ca="1"/>
        <v>13</v>
      </c>
      <c r="N211" s="87" t="str">
        <f ca="1"/>
        <v>General population</v>
      </c>
      <c r="O211" s="81" t="str">
        <f ca="1"/>
        <v>nec</v>
      </c>
      <c r="P211" s="87" t="str">
        <f ca="1"/>
        <v>Other and unspecified age (n.e.c.)</v>
      </c>
      <c r="Q211" s="69" t="str">
        <f ca="1"/>
        <v>nec</v>
      </c>
      <c r="R211" s="69" t="str">
        <f ca="1"/>
        <v>Other and unspecified gender (n.e.c.)</v>
      </c>
      <c r="S211" s="134">
        <v>1</v>
      </c>
      <c r="T211" t="b">
        <v>1</v>
      </c>
      <c r="U211" t="b">
        <f>AND(T211=TRUE,C211=C210,F211=F210,H211&lt;&gt;H210)</f>
        <v>0</v>
      </c>
      <c r="V211" t="b">
        <f t="shared" si="6"/>
        <v>0</v>
      </c>
      <c r="W211">
        <v>1</v>
      </c>
      <c r="X211" t="b">
        <f t="shared" si="7"/>
        <v>0</v>
      </c>
      <c r="Y211" s="154">
        <v>17</v>
      </c>
    </row>
    <row r="212" spans="1:25" x14ac:dyDescent="0.4">
      <c r="A212" s="136">
        <v>1</v>
      </c>
      <c r="B212" s="2">
        <v>75</v>
      </c>
      <c r="C212" s="140">
        <v>211357663</v>
      </c>
      <c r="D212" s="3" t="s">
        <v>256</v>
      </c>
      <c r="E212" s="3" t="s">
        <v>1453</v>
      </c>
      <c r="F212" s="3" t="s">
        <v>1454</v>
      </c>
      <c r="G212" s="197"/>
      <c r="H212" s="115" t="s">
        <v>1103</v>
      </c>
      <c r="I212" s="77" t="str">
        <f ca="1"/>
        <v>3.4.3</v>
      </c>
      <c r="J212" s="68" t="str">
        <f ca="1"/>
        <v>Free-standing ambulatory surgery centres</v>
      </c>
      <c r="K212" s="74" t="str">
        <f ca="1"/>
        <v>1.2.2</v>
      </c>
      <c r="L212" s="69" t="str">
        <f ca="1"/>
        <v>Specialised day curative care</v>
      </c>
      <c r="M212" s="86" t="str">
        <f ca="1"/>
        <v>13</v>
      </c>
      <c r="N212" s="87" t="str">
        <f ca="1"/>
        <v>General population</v>
      </c>
      <c r="O212" s="81" t="str">
        <f ca="1"/>
        <v>nec</v>
      </c>
      <c r="P212" s="87" t="str">
        <f ca="1"/>
        <v>Other and unspecified age (n.e.c.)</v>
      </c>
      <c r="Q212" s="69" t="str">
        <f ca="1"/>
        <v>nec</v>
      </c>
      <c r="R212" s="69" t="str">
        <f ca="1"/>
        <v>Other and unspecified gender (n.e.c.)</v>
      </c>
      <c r="S212" s="134">
        <v>5</v>
      </c>
      <c r="T212" t="b">
        <v>1</v>
      </c>
      <c r="U212" t="b">
        <f>AND(T212=TRUE,C212=C211,F212=F211,H212&lt;&gt;H211)</f>
        <v>0</v>
      </c>
      <c r="V212" t="b">
        <f t="shared" si="6"/>
        <v>0</v>
      </c>
      <c r="W212">
        <v>1</v>
      </c>
      <c r="X212" t="b">
        <f t="shared" si="7"/>
        <v>0</v>
      </c>
      <c r="Y212" s="153">
        <v>27</v>
      </c>
    </row>
    <row r="213" spans="1:25" x14ac:dyDescent="0.4">
      <c r="A213" s="136">
        <v>1</v>
      </c>
      <c r="B213" s="5">
        <v>77</v>
      </c>
      <c r="C213" s="138">
        <v>211357663</v>
      </c>
      <c r="D213" s="6" t="s">
        <v>257</v>
      </c>
      <c r="E213" s="6" t="s">
        <v>1183</v>
      </c>
      <c r="F213" s="6" t="s">
        <v>1455</v>
      </c>
      <c r="G213" s="199"/>
      <c r="H213" s="115" t="s">
        <v>1103</v>
      </c>
      <c r="I213" s="77" t="str">
        <f ca="1"/>
        <v>3.4.3</v>
      </c>
      <c r="J213" s="68" t="str">
        <f ca="1"/>
        <v>Free-standing ambulatory surgery centres</v>
      </c>
      <c r="K213" s="74" t="str">
        <f ca="1"/>
        <v>1.2.2</v>
      </c>
      <c r="L213" s="69" t="str">
        <f ca="1"/>
        <v>Specialised day curative care</v>
      </c>
      <c r="M213" s="86" t="str">
        <f ca="1"/>
        <v>13</v>
      </c>
      <c r="N213" s="87" t="str">
        <f ca="1"/>
        <v>General population</v>
      </c>
      <c r="O213" s="81" t="str">
        <f ca="1"/>
        <v>nec</v>
      </c>
      <c r="P213" s="87" t="str">
        <f ca="1"/>
        <v>Other and unspecified age (n.e.c.)</v>
      </c>
      <c r="Q213" s="69" t="str">
        <f ca="1"/>
        <v>nec</v>
      </c>
      <c r="R213" s="69" t="str">
        <f ca="1"/>
        <v>Other and unspecified gender (n.e.c.)</v>
      </c>
      <c r="S213" s="134">
        <v>5</v>
      </c>
      <c r="T213" t="b">
        <v>1</v>
      </c>
      <c r="U213" t="b">
        <f>AND(T213=TRUE,C213=C212,F213=F212,H213&lt;&gt;H212)</f>
        <v>0</v>
      </c>
      <c r="V213" t="b">
        <f t="shared" si="6"/>
        <v>0</v>
      </c>
      <c r="W213">
        <v>1</v>
      </c>
      <c r="X213" t="b">
        <f t="shared" si="7"/>
        <v>0</v>
      </c>
      <c r="Y213" s="155">
        <v>11</v>
      </c>
    </row>
    <row r="214" spans="1:25" x14ac:dyDescent="0.4">
      <c r="A214" s="136">
        <v>1</v>
      </c>
      <c r="B214" s="5">
        <v>79</v>
      </c>
      <c r="C214" s="138">
        <v>211357663</v>
      </c>
      <c r="D214" s="6" t="s">
        <v>257</v>
      </c>
      <c r="E214" s="6" t="s">
        <v>1456</v>
      </c>
      <c r="F214" s="6" t="s">
        <v>1457</v>
      </c>
      <c r="G214" s="199"/>
      <c r="H214" s="115" t="s">
        <v>1103</v>
      </c>
      <c r="I214" s="77" t="str">
        <f ca="1"/>
        <v>3.4.3</v>
      </c>
      <c r="J214" s="68" t="str">
        <f ca="1"/>
        <v>Free-standing ambulatory surgery centres</v>
      </c>
      <c r="K214" s="74" t="str">
        <f ca="1"/>
        <v>1.2.2</v>
      </c>
      <c r="L214" s="69" t="str">
        <f ca="1"/>
        <v>Specialised day curative care</v>
      </c>
      <c r="M214" s="86" t="str">
        <f ca="1"/>
        <v>13</v>
      </c>
      <c r="N214" s="87" t="str">
        <f ca="1"/>
        <v>General population</v>
      </c>
      <c r="O214" s="81" t="str">
        <f ca="1"/>
        <v>nec</v>
      </c>
      <c r="P214" s="87" t="str">
        <f ca="1"/>
        <v>Other and unspecified age (n.e.c.)</v>
      </c>
      <c r="Q214" s="69" t="str">
        <f ca="1"/>
        <v>nec</v>
      </c>
      <c r="R214" s="69" t="str">
        <f ca="1"/>
        <v>Other and unspecified gender (n.e.c.)</v>
      </c>
      <c r="S214" s="134">
        <v>5</v>
      </c>
      <c r="T214" t="b">
        <v>1</v>
      </c>
      <c r="U214" t="b">
        <f>AND(T214=TRUE,C214=C213,F214=F213,H214&lt;&gt;H213)</f>
        <v>0</v>
      </c>
      <c r="V214" t="b">
        <f t="shared" si="6"/>
        <v>0</v>
      </c>
      <c r="W214">
        <v>1</v>
      </c>
      <c r="X214" t="b">
        <f t="shared" si="7"/>
        <v>0</v>
      </c>
      <c r="Y214" s="155">
        <v>35</v>
      </c>
    </row>
    <row r="215" spans="1:25" x14ac:dyDescent="0.4">
      <c r="A215" s="136">
        <v>1</v>
      </c>
      <c r="B215" s="5">
        <v>78</v>
      </c>
      <c r="C215" s="138">
        <v>211357663</v>
      </c>
      <c r="D215" s="6" t="s">
        <v>257</v>
      </c>
      <c r="E215" s="6" t="s">
        <v>1338</v>
      </c>
      <c r="F215" s="6" t="s">
        <v>1458</v>
      </c>
      <c r="G215" s="199"/>
      <c r="H215" s="115" t="s">
        <v>1103</v>
      </c>
      <c r="I215" s="77" t="str">
        <f ca="1"/>
        <v>3.4.3</v>
      </c>
      <c r="J215" s="68" t="str">
        <f ca="1"/>
        <v>Free-standing ambulatory surgery centres</v>
      </c>
      <c r="K215" s="74" t="str">
        <f ca="1"/>
        <v>1.2.2</v>
      </c>
      <c r="L215" s="69" t="str">
        <f ca="1"/>
        <v>Specialised day curative care</v>
      </c>
      <c r="M215" s="86" t="str">
        <f ca="1"/>
        <v>13</v>
      </c>
      <c r="N215" s="87" t="str">
        <f ca="1"/>
        <v>General population</v>
      </c>
      <c r="O215" s="81" t="str">
        <f ca="1"/>
        <v>nec</v>
      </c>
      <c r="P215" s="87" t="str">
        <f ca="1"/>
        <v>Other and unspecified age (n.e.c.)</v>
      </c>
      <c r="Q215" s="69" t="str">
        <f ca="1"/>
        <v>nec</v>
      </c>
      <c r="R215" s="69" t="str">
        <f ca="1"/>
        <v>Other and unspecified gender (n.e.c.)</v>
      </c>
      <c r="S215" s="134">
        <v>5</v>
      </c>
      <c r="T215" t="b">
        <v>1</v>
      </c>
      <c r="U215" t="b">
        <f>AND(T215=TRUE,C215=C214,F215=F214,H215&lt;&gt;H214)</f>
        <v>0</v>
      </c>
      <c r="V215" t="b">
        <f t="shared" si="6"/>
        <v>0</v>
      </c>
      <c r="W215">
        <v>1</v>
      </c>
      <c r="X215" t="b">
        <f t="shared" si="7"/>
        <v>0</v>
      </c>
      <c r="Y215" s="155">
        <v>49</v>
      </c>
    </row>
    <row r="216" spans="1:25" x14ac:dyDescent="0.4">
      <c r="A216" s="136">
        <v>1</v>
      </c>
      <c r="B216" s="5">
        <v>76</v>
      </c>
      <c r="C216" s="138">
        <v>211357663</v>
      </c>
      <c r="D216" s="6" t="s">
        <v>257</v>
      </c>
      <c r="E216" s="6" t="s">
        <v>1459</v>
      </c>
      <c r="F216" s="6" t="s">
        <v>1460</v>
      </c>
      <c r="G216" s="199"/>
      <c r="H216" s="115" t="s">
        <v>1103</v>
      </c>
      <c r="I216" s="77" t="str">
        <f ca="1"/>
        <v>3.4.3</v>
      </c>
      <c r="J216" s="68" t="str">
        <f ca="1"/>
        <v>Free-standing ambulatory surgery centres</v>
      </c>
      <c r="K216" s="74" t="str">
        <f ca="1"/>
        <v>1.2.2</v>
      </c>
      <c r="L216" s="69" t="str">
        <f ca="1"/>
        <v>Specialised day curative care</v>
      </c>
      <c r="M216" s="86" t="str">
        <f ca="1"/>
        <v>13</v>
      </c>
      <c r="N216" s="87" t="str">
        <f ca="1"/>
        <v>General population</v>
      </c>
      <c r="O216" s="81" t="str">
        <f ca="1"/>
        <v>nec</v>
      </c>
      <c r="P216" s="87" t="str">
        <f ca="1"/>
        <v>Other and unspecified age (n.e.c.)</v>
      </c>
      <c r="Q216" s="69" t="str">
        <f ca="1"/>
        <v>nec</v>
      </c>
      <c r="R216" s="69" t="str">
        <f ca="1"/>
        <v>Other and unspecified gender (n.e.c.)</v>
      </c>
      <c r="S216" s="134">
        <v>5</v>
      </c>
      <c r="T216" t="b">
        <v>1</v>
      </c>
      <c r="U216" t="b">
        <f>AND(T216=TRUE,C216=C215,F216=F215,H216&lt;&gt;H215)</f>
        <v>0</v>
      </c>
      <c r="V216" t="b">
        <f t="shared" si="6"/>
        <v>0</v>
      </c>
      <c r="W216">
        <v>1</v>
      </c>
      <c r="X216" t="b">
        <f t="shared" si="7"/>
        <v>0</v>
      </c>
      <c r="Y216" s="155">
        <v>70</v>
      </c>
    </row>
    <row r="217" spans="1:25" x14ac:dyDescent="0.4">
      <c r="A217" s="136">
        <v>2</v>
      </c>
      <c r="B217" s="5">
        <v>138</v>
      </c>
      <c r="C217" s="138">
        <v>211357814</v>
      </c>
      <c r="D217" s="6" t="s">
        <v>259</v>
      </c>
      <c r="E217" s="6" t="s">
        <v>1246</v>
      </c>
      <c r="F217" s="6" t="s">
        <v>1461</v>
      </c>
      <c r="G217" s="199"/>
      <c r="H217" s="115" t="s">
        <v>1101</v>
      </c>
      <c r="I217" s="77" t="str">
        <f ca="1"/>
        <v>3.4.9.1</v>
      </c>
      <c r="J217" s="68" t="str">
        <f ca="1"/>
        <v>General ambulatories</v>
      </c>
      <c r="K217" s="74" t="str">
        <f ca="1"/>
        <v>1.3.1</v>
      </c>
      <c r="L217" s="69" t="str">
        <f ca="1"/>
        <v>General outpatient curative care</v>
      </c>
      <c r="M217" s="86" t="str">
        <f ca="1"/>
        <v>13</v>
      </c>
      <c r="N217" s="87" t="str">
        <f ca="1"/>
        <v>General population</v>
      </c>
      <c r="O217" s="81" t="str">
        <f ca="1"/>
        <v>nec</v>
      </c>
      <c r="P217" s="87" t="str">
        <f ca="1"/>
        <v>Other and unspecified age (n.e.c.)</v>
      </c>
      <c r="Q217" s="69" t="str">
        <f ca="1"/>
        <v>nec</v>
      </c>
      <c r="R217" s="69" t="str">
        <f ca="1"/>
        <v>Other and unspecified gender (n.e.c.)</v>
      </c>
      <c r="S217" s="134">
        <v>1</v>
      </c>
      <c r="T217" t="b">
        <v>1</v>
      </c>
      <c r="U217" t="b">
        <f>AND(T217=TRUE,C217=C216,F217=F216,H217&lt;&gt;H216)</f>
        <v>0</v>
      </c>
      <c r="V217" t="b">
        <f t="shared" si="6"/>
        <v>0</v>
      </c>
      <c r="W217">
        <v>1</v>
      </c>
      <c r="X217" t="b">
        <f t="shared" si="7"/>
        <v>0</v>
      </c>
      <c r="Y217" s="155">
        <v>17</v>
      </c>
    </row>
    <row r="218" spans="1:25" x14ac:dyDescent="0.4">
      <c r="A218" s="136">
        <v>2</v>
      </c>
      <c r="B218" s="2">
        <v>139</v>
      </c>
      <c r="C218" s="140">
        <v>211358760</v>
      </c>
      <c r="D218" s="3" t="s">
        <v>1462</v>
      </c>
      <c r="E218" s="3" t="s">
        <v>1246</v>
      </c>
      <c r="F218" s="3" t="s">
        <v>1463</v>
      </c>
      <c r="G218" s="197"/>
      <c r="H218" s="115" t="s">
        <v>1109</v>
      </c>
      <c r="I218" s="77" t="str">
        <f ca="1"/>
        <v>3.4.9.nec</v>
      </c>
      <c r="J218" s="68" t="str">
        <f ca="1"/>
        <v>Other All Other ambulatory centres</v>
      </c>
      <c r="K218" s="74" t="str">
        <f ca="1"/>
        <v>1.3.3.nec</v>
      </c>
      <c r="L218" s="69" t="str">
        <f ca="1"/>
        <v>Other Specialised outpatient curative care</v>
      </c>
      <c r="M218" s="86" t="str">
        <f ca="1"/>
        <v>13</v>
      </c>
      <c r="N218" s="87" t="str">
        <f ca="1"/>
        <v>General population</v>
      </c>
      <c r="O218" s="81" t="str">
        <f ca="1"/>
        <v>nec</v>
      </c>
      <c r="P218" s="87" t="str">
        <f ca="1"/>
        <v>Other and unspecified age (n.e.c.)</v>
      </c>
      <c r="Q218" s="69" t="str">
        <f ca="1"/>
        <v>nec</v>
      </c>
      <c r="R218" s="69" t="str">
        <f ca="1"/>
        <v>Other and unspecified gender (n.e.c.)</v>
      </c>
      <c r="S218" s="134">
        <v>1</v>
      </c>
      <c r="T218" t="b">
        <v>1</v>
      </c>
      <c r="U218" t="b">
        <f>AND(T218=TRUE,C218=C217,F218=F217,H218&lt;&gt;H217)</f>
        <v>0</v>
      </c>
      <c r="V218" t="b">
        <f t="shared" si="6"/>
        <v>0</v>
      </c>
      <c r="W218">
        <v>1</v>
      </c>
      <c r="X218" t="b">
        <f t="shared" si="7"/>
        <v>0</v>
      </c>
      <c r="Y218" s="153">
        <v>17</v>
      </c>
    </row>
    <row r="219" spans="1:25" x14ac:dyDescent="0.4">
      <c r="A219" s="136">
        <v>2</v>
      </c>
      <c r="B219" s="2">
        <v>140</v>
      </c>
      <c r="C219" s="140">
        <v>211381994</v>
      </c>
      <c r="D219" s="3" t="s">
        <v>261</v>
      </c>
      <c r="E219" s="3" t="s">
        <v>1246</v>
      </c>
      <c r="F219" s="3" t="s">
        <v>1464</v>
      </c>
      <c r="G219" s="197"/>
      <c r="H219" s="115" t="s">
        <v>1054</v>
      </c>
      <c r="I219" s="77" t="str">
        <f ca="1"/>
        <v>1.1</v>
      </c>
      <c r="J219" s="68" t="str">
        <f ca="1"/>
        <v>General hospitals</v>
      </c>
      <c r="K219" s="74" t="str">
        <f ca="1"/>
        <v>1.1.1</v>
      </c>
      <c r="L219" s="69" t="str">
        <f ca="1"/>
        <v>General inpatient curative care</v>
      </c>
      <c r="M219" s="86" t="str">
        <f ca="1"/>
        <v>13</v>
      </c>
      <c r="N219" s="87" t="str">
        <f ca="1"/>
        <v>General population</v>
      </c>
      <c r="O219" s="81" t="str">
        <f ca="1"/>
        <v>nec</v>
      </c>
      <c r="P219" s="87" t="str">
        <f ca="1"/>
        <v>Other and unspecified age (n.e.c.)</v>
      </c>
      <c r="Q219" s="69" t="str">
        <f ca="1"/>
        <v>nec</v>
      </c>
      <c r="R219" s="69" t="str">
        <f ca="1"/>
        <v>Other and unspecified gender (n.e.c.)</v>
      </c>
      <c r="S219" s="134">
        <v>1</v>
      </c>
      <c r="T219" t="b">
        <v>1</v>
      </c>
      <c r="U219" t="b">
        <f>AND(T219=TRUE,C219=C218,F219=F218,H219&lt;&gt;H218)</f>
        <v>0</v>
      </c>
      <c r="V219" t="b">
        <f t="shared" si="6"/>
        <v>0</v>
      </c>
      <c r="W219">
        <v>1</v>
      </c>
      <c r="X219" t="b">
        <f t="shared" si="7"/>
        <v>0</v>
      </c>
      <c r="Y219" s="153">
        <v>17</v>
      </c>
    </row>
    <row r="220" spans="1:25" x14ac:dyDescent="0.4">
      <c r="A220" s="136">
        <v>1</v>
      </c>
      <c r="B220" s="2">
        <v>81</v>
      </c>
      <c r="C220" s="140">
        <v>211385767</v>
      </c>
      <c r="D220" s="3" t="s">
        <v>263</v>
      </c>
      <c r="E220" s="3" t="s">
        <v>1163</v>
      </c>
      <c r="F220" s="3" t="s">
        <v>1465</v>
      </c>
      <c r="G220" s="197"/>
      <c r="H220" s="115" t="s">
        <v>1054</v>
      </c>
      <c r="I220" s="77" t="str">
        <f ca="1"/>
        <v>1.1</v>
      </c>
      <c r="J220" s="68" t="str">
        <f ca="1"/>
        <v>General hospitals</v>
      </c>
      <c r="K220" s="74" t="str">
        <f ca="1"/>
        <v>1.1.1</v>
      </c>
      <c r="L220" s="69" t="str">
        <f ca="1"/>
        <v>General inpatient curative care</v>
      </c>
      <c r="M220" s="86" t="str">
        <f ca="1"/>
        <v>13</v>
      </c>
      <c r="N220" s="87" t="str">
        <f ca="1"/>
        <v>General population</v>
      </c>
      <c r="O220" s="81" t="str">
        <f ca="1"/>
        <v>nec</v>
      </c>
      <c r="P220" s="87" t="str">
        <f ca="1"/>
        <v>Other and unspecified age (n.e.c.)</v>
      </c>
      <c r="Q220" s="69" t="str">
        <f ca="1"/>
        <v>nec</v>
      </c>
      <c r="R220" s="69" t="str">
        <f ca="1"/>
        <v>Other and unspecified gender (n.e.c.)</v>
      </c>
      <c r="S220" s="134">
        <v>3</v>
      </c>
      <c r="T220" t="b">
        <v>1</v>
      </c>
      <c r="U220" t="b">
        <f>AND(T220=TRUE,C220=C219,F220=F219,H220&lt;&gt;H219)</f>
        <v>0</v>
      </c>
      <c r="V220" t="b">
        <f t="shared" si="6"/>
        <v>0</v>
      </c>
      <c r="W220">
        <v>1</v>
      </c>
      <c r="X220" t="b">
        <f t="shared" si="7"/>
        <v>0</v>
      </c>
      <c r="Y220" s="153">
        <v>13</v>
      </c>
    </row>
    <row r="221" spans="1:25" x14ac:dyDescent="0.4">
      <c r="A221" s="136">
        <v>3</v>
      </c>
      <c r="B221" s="5"/>
      <c r="C221" s="138">
        <v>211386695</v>
      </c>
      <c r="D221" s="6" t="s">
        <v>265</v>
      </c>
      <c r="E221" s="6" t="s">
        <v>1183</v>
      </c>
      <c r="F221" s="6" t="s">
        <v>1466</v>
      </c>
      <c r="G221" s="199"/>
      <c r="H221" s="115" t="s">
        <v>1035</v>
      </c>
      <c r="I221" s="77" t="str">
        <f ca="1"/>
        <v>5.1</v>
      </c>
      <c r="J221" s="68" t="str">
        <f ca="1"/>
        <v>Pharmacies</v>
      </c>
      <c r="K221" s="74" t="str">
        <f ca="1"/>
        <v>5.1.2</v>
      </c>
      <c r="L221" s="69" t="str">
        <f ca="1"/>
        <v>Over-the-counter medicines</v>
      </c>
      <c r="M221" s="86" t="str">
        <f ca="1"/>
        <v>13</v>
      </c>
      <c r="N221" s="87" t="str">
        <f ca="1"/>
        <v>General population</v>
      </c>
      <c r="O221" s="81" t="str">
        <f ca="1"/>
        <v>nec</v>
      </c>
      <c r="P221" s="87" t="str">
        <f ca="1"/>
        <v>Other and unspecified age (n.e.c.)</v>
      </c>
      <c r="Q221" s="69" t="str">
        <f ca="1"/>
        <v>nec</v>
      </c>
      <c r="R221" s="69" t="str">
        <f ca="1"/>
        <v>Other and unspecified gender (n.e.c.)</v>
      </c>
      <c r="S221" s="134">
        <v>2</v>
      </c>
      <c r="T221" t="b">
        <v>1</v>
      </c>
      <c r="U221" t="b">
        <f>AND(T221=TRUE,C221=C220,F221=F220,H221&lt;&gt;H220)</f>
        <v>0</v>
      </c>
      <c r="V221" t="b">
        <f t="shared" si="6"/>
        <v>0</v>
      </c>
      <c r="W221">
        <v>1</v>
      </c>
      <c r="X221" t="b">
        <f t="shared" si="7"/>
        <v>0</v>
      </c>
      <c r="Y221" s="155">
        <v>11</v>
      </c>
    </row>
    <row r="222" spans="1:25" x14ac:dyDescent="0.4">
      <c r="A222" s="136">
        <v>2</v>
      </c>
      <c r="B222" s="137">
        <v>141</v>
      </c>
      <c r="C222" s="141">
        <v>211395042</v>
      </c>
      <c r="D222" s="137" t="s">
        <v>1467</v>
      </c>
      <c r="E222" s="137" t="s">
        <v>1246</v>
      </c>
      <c r="F222" s="137" t="s">
        <v>1468</v>
      </c>
      <c r="G222" s="198"/>
      <c r="H222" s="49" t="s">
        <v>1109</v>
      </c>
      <c r="I222" s="77" t="str">
        <f ca="1"/>
        <v>3.4.9.nec</v>
      </c>
      <c r="J222" s="68" t="str">
        <f ca="1"/>
        <v>Other All Other ambulatory centres</v>
      </c>
      <c r="K222" s="74" t="str">
        <f ca="1"/>
        <v>1.3.3.nec</v>
      </c>
      <c r="L222" s="69" t="str">
        <f ca="1"/>
        <v>Other Specialised outpatient curative care</v>
      </c>
      <c r="M222" s="86" t="str">
        <f ca="1"/>
        <v>13</v>
      </c>
      <c r="N222" s="87" t="str">
        <f ca="1"/>
        <v>General population</v>
      </c>
      <c r="O222" s="81" t="str">
        <f ca="1"/>
        <v>nec</v>
      </c>
      <c r="P222" s="87" t="str">
        <f ca="1"/>
        <v>Other and unspecified age (n.e.c.)</v>
      </c>
      <c r="Q222" s="69" t="str">
        <f ca="1"/>
        <v>nec</v>
      </c>
      <c r="R222" s="69" t="str">
        <f ca="1"/>
        <v>Other and unspecified gender (n.e.c.)</v>
      </c>
      <c r="S222" s="134">
        <v>1</v>
      </c>
      <c r="T222" t="b">
        <v>1</v>
      </c>
      <c r="U222" t="b">
        <f>AND(T222=TRUE,C222=C221,F222=F221,H222&lt;&gt;H221)</f>
        <v>0</v>
      </c>
      <c r="V222" t="b">
        <f t="shared" si="6"/>
        <v>0</v>
      </c>
      <c r="W222">
        <v>1</v>
      </c>
      <c r="X222" t="b">
        <f t="shared" si="7"/>
        <v>0</v>
      </c>
      <c r="Y222" s="154">
        <v>17</v>
      </c>
    </row>
    <row r="223" spans="1:25" x14ac:dyDescent="0.4">
      <c r="A223" s="136">
        <v>1</v>
      </c>
      <c r="B223" s="2">
        <v>82</v>
      </c>
      <c r="C223" s="140">
        <v>211397335</v>
      </c>
      <c r="D223" s="3" t="s">
        <v>267</v>
      </c>
      <c r="E223" s="3" t="s">
        <v>1246</v>
      </c>
      <c r="F223" s="3" t="s">
        <v>1469</v>
      </c>
      <c r="G223" s="197"/>
      <c r="H223" s="115" t="s">
        <v>1093</v>
      </c>
      <c r="I223" s="77" t="str">
        <f ca="1"/>
        <v>6</v>
      </c>
      <c r="J223" s="68" t="str">
        <f ca="1"/>
        <v>Providers of preventive care</v>
      </c>
      <c r="K223" s="74" t="str">
        <f ca="1"/>
        <v>6.nec</v>
      </c>
      <c r="L223" s="69" t="str">
        <f ca="1"/>
        <v>Unspecified preventive care (n.e.c.)</v>
      </c>
      <c r="M223" s="86" t="str">
        <f ca="1"/>
        <v>13</v>
      </c>
      <c r="N223" s="87" t="str">
        <f ca="1"/>
        <v>General population</v>
      </c>
      <c r="O223" s="81" t="str">
        <f ca="1"/>
        <v>nec</v>
      </c>
      <c r="P223" s="87" t="str">
        <f ca="1"/>
        <v>Other and unspecified age (n.e.c.)</v>
      </c>
      <c r="Q223" s="69" t="str">
        <f ca="1"/>
        <v>nec</v>
      </c>
      <c r="R223" s="69" t="str">
        <f ca="1"/>
        <v>Other and unspecified gender (n.e.c.)</v>
      </c>
      <c r="S223" s="134">
        <v>2</v>
      </c>
      <c r="T223" t="b">
        <v>1</v>
      </c>
      <c r="U223" t="b">
        <f>AND(T223=TRUE,C223=C222,F223=F222,H223&lt;&gt;H222)</f>
        <v>0</v>
      </c>
      <c r="V223" t="b">
        <f t="shared" si="6"/>
        <v>0</v>
      </c>
      <c r="W223">
        <v>1</v>
      </c>
      <c r="X223" t="b">
        <f t="shared" si="7"/>
        <v>0</v>
      </c>
      <c r="Y223" s="153">
        <v>17</v>
      </c>
    </row>
    <row r="224" spans="1:25" x14ac:dyDescent="0.4">
      <c r="A224" s="136">
        <v>2</v>
      </c>
      <c r="B224" s="5">
        <v>142</v>
      </c>
      <c r="C224" s="138">
        <v>212002580</v>
      </c>
      <c r="D224" s="6" t="s">
        <v>269</v>
      </c>
      <c r="E224" s="6" t="s">
        <v>1166</v>
      </c>
      <c r="F224" s="6" t="s">
        <v>1470</v>
      </c>
      <c r="G224" s="199"/>
      <c r="H224" s="115" t="s">
        <v>1109</v>
      </c>
      <c r="I224" s="77" t="str">
        <f ca="1"/>
        <v>3.4.9.nec</v>
      </c>
      <c r="J224" s="68" t="str">
        <f ca="1"/>
        <v>Other All Other ambulatory centres</v>
      </c>
      <c r="K224" s="74" t="str">
        <f ca="1"/>
        <v>1.3.3.nec</v>
      </c>
      <c r="L224" s="69" t="str">
        <f ca="1"/>
        <v>Other Specialised outpatient curative care</v>
      </c>
      <c r="M224" s="86" t="str">
        <f ca="1"/>
        <v>13</v>
      </c>
      <c r="N224" s="87" t="str">
        <f ca="1"/>
        <v>General population</v>
      </c>
      <c r="O224" s="81" t="str">
        <f ca="1"/>
        <v>nec</v>
      </c>
      <c r="P224" s="87" t="str">
        <f ca="1"/>
        <v>Other and unspecified age (n.e.c.)</v>
      </c>
      <c r="Q224" s="69" t="str">
        <f ca="1"/>
        <v>nec</v>
      </c>
      <c r="R224" s="69" t="str">
        <f ca="1"/>
        <v>Other and unspecified gender (n.e.c.)</v>
      </c>
      <c r="S224" s="134">
        <v>9</v>
      </c>
      <c r="T224" t="b">
        <v>1</v>
      </c>
      <c r="U224" t="b">
        <f>AND(T224=TRUE,C224=C223,F224=F223,H224&lt;&gt;H223)</f>
        <v>0</v>
      </c>
      <c r="V224" t="b">
        <f t="shared" si="6"/>
        <v>0</v>
      </c>
      <c r="W224">
        <v>1</v>
      </c>
      <c r="X224" t="b">
        <f t="shared" si="7"/>
        <v>0</v>
      </c>
      <c r="Y224" s="155">
        <v>16</v>
      </c>
    </row>
    <row r="225" spans="1:25" x14ac:dyDescent="0.4">
      <c r="A225" s="136">
        <v>2</v>
      </c>
      <c r="B225" s="2">
        <v>147</v>
      </c>
      <c r="C225" s="140">
        <v>212002580</v>
      </c>
      <c r="D225" s="3" t="s">
        <v>269</v>
      </c>
      <c r="E225" s="3" t="s">
        <v>1246</v>
      </c>
      <c r="F225" s="3" t="s">
        <v>1471</v>
      </c>
      <c r="G225" s="197"/>
      <c r="H225" s="115" t="s">
        <v>1109</v>
      </c>
      <c r="I225" s="77" t="str">
        <f ca="1"/>
        <v>3.4.9.nec</v>
      </c>
      <c r="J225" s="68" t="str">
        <f ca="1"/>
        <v>Other All Other ambulatory centres</v>
      </c>
      <c r="K225" s="74" t="str">
        <f ca="1"/>
        <v>1.3.3.nec</v>
      </c>
      <c r="L225" s="69" t="str">
        <f ca="1"/>
        <v>Other Specialised outpatient curative care</v>
      </c>
      <c r="M225" s="86" t="str">
        <f ca="1"/>
        <v>13</v>
      </c>
      <c r="N225" s="87" t="str">
        <f ca="1"/>
        <v>General population</v>
      </c>
      <c r="O225" s="81" t="str">
        <f ca="1"/>
        <v>nec</v>
      </c>
      <c r="P225" s="87" t="str">
        <f ca="1"/>
        <v>Other and unspecified age (n.e.c.)</v>
      </c>
      <c r="Q225" s="69" t="str">
        <f ca="1"/>
        <v>nec</v>
      </c>
      <c r="R225" s="69" t="str">
        <f ca="1"/>
        <v>Other and unspecified gender (n.e.c.)</v>
      </c>
      <c r="S225" s="134">
        <v>9</v>
      </c>
      <c r="T225" t="b">
        <v>1</v>
      </c>
      <c r="U225" t="b">
        <f>AND(T225=TRUE,C225=C224,F225=F224,H225&lt;&gt;H224)</f>
        <v>0</v>
      </c>
      <c r="V225" t="b">
        <f t="shared" si="6"/>
        <v>0</v>
      </c>
      <c r="W225">
        <v>1</v>
      </c>
      <c r="X225" t="b">
        <f t="shared" si="7"/>
        <v>0</v>
      </c>
      <c r="Y225" s="153">
        <v>17</v>
      </c>
    </row>
    <row r="226" spans="1:25" x14ac:dyDescent="0.4">
      <c r="A226" s="136">
        <v>2</v>
      </c>
      <c r="B226" s="2">
        <v>143</v>
      </c>
      <c r="C226" s="140">
        <v>212002580</v>
      </c>
      <c r="D226" s="3" t="s">
        <v>269</v>
      </c>
      <c r="E226" s="3" t="s">
        <v>1253</v>
      </c>
      <c r="F226" s="3" t="s">
        <v>1472</v>
      </c>
      <c r="G226" s="197"/>
      <c r="H226" s="115" t="s">
        <v>1109</v>
      </c>
      <c r="I226" s="77" t="str">
        <f ca="1"/>
        <v>3.4.9.nec</v>
      </c>
      <c r="J226" s="68" t="str">
        <f ca="1"/>
        <v>Other All Other ambulatory centres</v>
      </c>
      <c r="K226" s="74" t="str">
        <f ca="1"/>
        <v>1.3.3.nec</v>
      </c>
      <c r="L226" s="69" t="str">
        <f ca="1"/>
        <v>Other Specialised outpatient curative care</v>
      </c>
      <c r="M226" s="86" t="str">
        <f ca="1"/>
        <v>13</v>
      </c>
      <c r="N226" s="87" t="str">
        <f ca="1"/>
        <v>General population</v>
      </c>
      <c r="O226" s="81" t="str">
        <f ca="1"/>
        <v>nec</v>
      </c>
      <c r="P226" s="87" t="str">
        <f ca="1"/>
        <v>Other and unspecified age (n.e.c.)</v>
      </c>
      <c r="Q226" s="69" t="str">
        <f ca="1"/>
        <v>nec</v>
      </c>
      <c r="R226" s="69" t="str">
        <f ca="1"/>
        <v>Other and unspecified gender (n.e.c.)</v>
      </c>
      <c r="S226" s="134">
        <v>9</v>
      </c>
      <c r="T226" t="b">
        <v>1</v>
      </c>
      <c r="U226" t="b">
        <f>AND(T226=TRUE,C226=C225,F226=F225,H226&lt;&gt;H225)</f>
        <v>0</v>
      </c>
      <c r="V226" t="b">
        <f t="shared" si="6"/>
        <v>0</v>
      </c>
      <c r="W226">
        <v>1</v>
      </c>
      <c r="X226" t="b">
        <f t="shared" si="7"/>
        <v>0</v>
      </c>
      <c r="Y226" s="153">
        <v>18</v>
      </c>
    </row>
    <row r="227" spans="1:25" x14ac:dyDescent="0.4">
      <c r="A227" s="136">
        <v>2</v>
      </c>
      <c r="B227" s="2">
        <v>146</v>
      </c>
      <c r="C227" s="140">
        <v>212002580</v>
      </c>
      <c r="D227" s="3" t="s">
        <v>269</v>
      </c>
      <c r="E227" s="3" t="s">
        <v>1253</v>
      </c>
      <c r="F227" s="3" t="s">
        <v>1473</v>
      </c>
      <c r="G227" s="197"/>
      <c r="H227" s="115" t="s">
        <v>1109</v>
      </c>
      <c r="I227" s="77" t="str">
        <f ca="1"/>
        <v>3.4.9.nec</v>
      </c>
      <c r="J227" s="68" t="str">
        <f ca="1"/>
        <v>Other All Other ambulatory centres</v>
      </c>
      <c r="K227" s="74" t="str">
        <f ca="1"/>
        <v>1.3.3.nec</v>
      </c>
      <c r="L227" s="69" t="str">
        <f ca="1"/>
        <v>Other Specialised outpatient curative care</v>
      </c>
      <c r="M227" s="86" t="str">
        <f ca="1"/>
        <v>13</v>
      </c>
      <c r="N227" s="87" t="str">
        <f ca="1"/>
        <v>General population</v>
      </c>
      <c r="O227" s="81" t="str">
        <f ca="1"/>
        <v>nec</v>
      </c>
      <c r="P227" s="87" t="str">
        <f ca="1"/>
        <v>Other and unspecified age (n.e.c.)</v>
      </c>
      <c r="Q227" s="69" t="str">
        <f ca="1"/>
        <v>nec</v>
      </c>
      <c r="R227" s="69" t="str">
        <f ca="1"/>
        <v>Other and unspecified gender (n.e.c.)</v>
      </c>
      <c r="S227" s="134">
        <v>9</v>
      </c>
      <c r="T227" t="b">
        <v>1</v>
      </c>
      <c r="U227" t="b">
        <f>AND(T227=TRUE,C227=C226,F227=F226,H227&lt;&gt;H226)</f>
        <v>0</v>
      </c>
      <c r="V227" t="b">
        <f t="shared" si="6"/>
        <v>0</v>
      </c>
      <c r="W227">
        <v>1</v>
      </c>
      <c r="X227" t="b">
        <f t="shared" si="7"/>
        <v>0</v>
      </c>
      <c r="Y227" s="153">
        <v>18</v>
      </c>
    </row>
    <row r="228" spans="1:25" x14ac:dyDescent="0.4">
      <c r="A228" s="136">
        <v>1</v>
      </c>
      <c r="B228" s="2">
        <v>84</v>
      </c>
      <c r="C228" s="140">
        <v>212002580</v>
      </c>
      <c r="D228" s="3" t="s">
        <v>269</v>
      </c>
      <c r="E228" s="3" t="s">
        <v>1456</v>
      </c>
      <c r="F228" s="3" t="s">
        <v>1474</v>
      </c>
      <c r="G228" s="197"/>
      <c r="H228" s="115" t="s">
        <v>1109</v>
      </c>
      <c r="I228" s="77" t="str">
        <f ca="1"/>
        <v>3.4.9.nec</v>
      </c>
      <c r="J228" s="68" t="str">
        <f ca="1"/>
        <v>Other All Other ambulatory centres</v>
      </c>
      <c r="K228" s="74" t="str">
        <f ca="1"/>
        <v>1.3.3.nec</v>
      </c>
      <c r="L228" s="69" t="str">
        <f ca="1"/>
        <v>Other Specialised outpatient curative care</v>
      </c>
      <c r="M228" s="86" t="str">
        <f ca="1"/>
        <v>13</v>
      </c>
      <c r="N228" s="87" t="str">
        <f ca="1"/>
        <v>General population</v>
      </c>
      <c r="O228" s="81" t="str">
        <f ca="1"/>
        <v>nec</v>
      </c>
      <c r="P228" s="87" t="str">
        <f ca="1"/>
        <v>Other and unspecified age (n.e.c.)</v>
      </c>
      <c r="Q228" s="69" t="str">
        <f ca="1"/>
        <v>nec</v>
      </c>
      <c r="R228" s="69" t="str">
        <f ca="1"/>
        <v>Other and unspecified gender (n.e.c.)</v>
      </c>
      <c r="S228" s="134">
        <v>9</v>
      </c>
      <c r="T228" t="b">
        <v>1</v>
      </c>
      <c r="U228" t="b">
        <f>AND(T228=TRUE,C228=C227,F228=F227,H228&lt;&gt;H227)</f>
        <v>0</v>
      </c>
      <c r="V228" t="b">
        <f t="shared" si="6"/>
        <v>0</v>
      </c>
      <c r="W228">
        <v>1</v>
      </c>
      <c r="X228" t="b">
        <f t="shared" si="7"/>
        <v>0</v>
      </c>
      <c r="Y228" s="153">
        <v>35</v>
      </c>
    </row>
    <row r="229" spans="1:25" x14ac:dyDescent="0.4">
      <c r="A229" s="136">
        <v>2</v>
      </c>
      <c r="B229" s="5">
        <v>149</v>
      </c>
      <c r="C229" s="138">
        <v>212002580</v>
      </c>
      <c r="D229" s="6" t="s">
        <v>269</v>
      </c>
      <c r="E229" s="6" t="s">
        <v>1197</v>
      </c>
      <c r="F229" s="6" t="s">
        <v>1475</v>
      </c>
      <c r="G229" s="199"/>
      <c r="H229" s="115" t="s">
        <v>1109</v>
      </c>
      <c r="I229" s="77" t="str">
        <f ca="1"/>
        <v>3.4.9.nec</v>
      </c>
      <c r="J229" s="68" t="str">
        <f ca="1"/>
        <v>Other All Other ambulatory centres</v>
      </c>
      <c r="K229" s="74" t="str">
        <f ca="1"/>
        <v>1.3.3.nec</v>
      </c>
      <c r="L229" s="69" t="str">
        <f ca="1"/>
        <v>Other Specialised outpatient curative care</v>
      </c>
      <c r="M229" s="86" t="str">
        <f ca="1"/>
        <v>13</v>
      </c>
      <c r="N229" s="87" t="str">
        <f ca="1"/>
        <v>General population</v>
      </c>
      <c r="O229" s="81" t="str">
        <f ca="1"/>
        <v>nec</v>
      </c>
      <c r="P229" s="87" t="str">
        <f ca="1"/>
        <v>Other and unspecified age (n.e.c.)</v>
      </c>
      <c r="Q229" s="69" t="str">
        <f ca="1"/>
        <v>nec</v>
      </c>
      <c r="R229" s="69" t="str">
        <f ca="1"/>
        <v>Other and unspecified gender (n.e.c.)</v>
      </c>
      <c r="S229" s="134">
        <v>9</v>
      </c>
      <c r="T229" t="b">
        <v>1</v>
      </c>
      <c r="U229" t="b">
        <f>AND(T229=TRUE,C229=C228,F229=F228,H229&lt;&gt;H228)</f>
        <v>0</v>
      </c>
      <c r="V229" t="b">
        <f t="shared" si="6"/>
        <v>0</v>
      </c>
      <c r="W229">
        <v>1</v>
      </c>
      <c r="X229" t="b">
        <f t="shared" si="7"/>
        <v>0</v>
      </c>
      <c r="Y229" s="155">
        <v>67</v>
      </c>
    </row>
    <row r="230" spans="1:25" x14ac:dyDescent="0.4">
      <c r="A230" s="136">
        <v>2</v>
      </c>
      <c r="B230" s="2">
        <v>144</v>
      </c>
      <c r="C230" s="140">
        <v>212002580</v>
      </c>
      <c r="D230" s="3" t="s">
        <v>269</v>
      </c>
      <c r="E230" s="3" t="s">
        <v>1197</v>
      </c>
      <c r="F230" s="3" t="s">
        <v>1476</v>
      </c>
      <c r="G230" s="197"/>
      <c r="H230" s="115" t="s">
        <v>1109</v>
      </c>
      <c r="I230" s="77" t="str">
        <f ca="1"/>
        <v>3.4.9.nec</v>
      </c>
      <c r="J230" s="68" t="str">
        <f ca="1"/>
        <v>Other All Other ambulatory centres</v>
      </c>
      <c r="K230" s="74" t="str">
        <f ca="1"/>
        <v>1.3.3.nec</v>
      </c>
      <c r="L230" s="69" t="str">
        <f ca="1"/>
        <v>Other Specialised outpatient curative care</v>
      </c>
      <c r="M230" s="86" t="str">
        <f ca="1"/>
        <v>13</v>
      </c>
      <c r="N230" s="87" t="str">
        <f ca="1"/>
        <v>General population</v>
      </c>
      <c r="O230" s="81" t="str">
        <f ca="1"/>
        <v>nec</v>
      </c>
      <c r="P230" s="87" t="str">
        <f ca="1"/>
        <v>Other and unspecified age (n.e.c.)</v>
      </c>
      <c r="Q230" s="69" t="str">
        <f ca="1"/>
        <v>nec</v>
      </c>
      <c r="R230" s="69" t="str">
        <f ca="1"/>
        <v>Other and unspecified gender (n.e.c.)</v>
      </c>
      <c r="S230" s="134">
        <v>9</v>
      </c>
      <c r="T230" t="b">
        <v>1</v>
      </c>
      <c r="U230" t="b">
        <f>AND(T230=TRUE,C230=C229,F230=F229,H230&lt;&gt;H229)</f>
        <v>0</v>
      </c>
      <c r="V230" t="b">
        <f t="shared" si="6"/>
        <v>0</v>
      </c>
      <c r="W230">
        <v>1</v>
      </c>
      <c r="X230" t="b">
        <f t="shared" si="7"/>
        <v>0</v>
      </c>
      <c r="Y230" s="153">
        <v>67</v>
      </c>
    </row>
    <row r="231" spans="1:25" x14ac:dyDescent="0.4">
      <c r="A231" s="136">
        <v>2</v>
      </c>
      <c r="B231" s="2">
        <v>145</v>
      </c>
      <c r="C231" s="140">
        <v>212002580</v>
      </c>
      <c r="D231" s="3" t="s">
        <v>269</v>
      </c>
      <c r="E231" s="3" t="s">
        <v>1477</v>
      </c>
      <c r="F231" s="3" t="s">
        <v>1478</v>
      </c>
      <c r="G231" s="197"/>
      <c r="H231" s="115" t="s">
        <v>1109</v>
      </c>
      <c r="I231" s="77" t="str">
        <f ca="1"/>
        <v>3.4.9.nec</v>
      </c>
      <c r="J231" s="68" t="str">
        <f ca="1"/>
        <v>Other All Other ambulatory centres</v>
      </c>
      <c r="K231" s="74" t="str">
        <f ca="1"/>
        <v>1.3.3.nec</v>
      </c>
      <c r="L231" s="69" t="str">
        <f ca="1"/>
        <v>Other Specialised outpatient curative care</v>
      </c>
      <c r="M231" s="86" t="str">
        <f ca="1"/>
        <v>13</v>
      </c>
      <c r="N231" s="87" t="str">
        <f ca="1"/>
        <v>General population</v>
      </c>
      <c r="O231" s="81" t="str">
        <f ca="1"/>
        <v>nec</v>
      </c>
      <c r="P231" s="87" t="str">
        <f ca="1"/>
        <v>Other and unspecified age (n.e.c.)</v>
      </c>
      <c r="Q231" s="69" t="str">
        <f ca="1"/>
        <v>nec</v>
      </c>
      <c r="R231" s="69" t="str">
        <f ca="1"/>
        <v>Other and unspecified gender (n.e.c.)</v>
      </c>
      <c r="S231" s="134">
        <v>9</v>
      </c>
      <c r="T231" t="b">
        <v>1</v>
      </c>
      <c r="U231" t="b">
        <f>AND(T231=TRUE,C231=C230,F231=F230,H231&lt;&gt;H230)</f>
        <v>0</v>
      </c>
      <c r="V231" t="b">
        <f t="shared" si="6"/>
        <v>0</v>
      </c>
      <c r="W231">
        <v>1</v>
      </c>
      <c r="X231" t="b">
        <f t="shared" si="7"/>
        <v>0</v>
      </c>
      <c r="Y231" s="153">
        <v>68</v>
      </c>
    </row>
    <row r="232" spans="1:25" x14ac:dyDescent="0.4">
      <c r="A232" s="136">
        <v>2</v>
      </c>
      <c r="B232" s="2">
        <v>148</v>
      </c>
      <c r="C232" s="140">
        <v>212002580</v>
      </c>
      <c r="D232" s="3" t="s">
        <v>269</v>
      </c>
      <c r="E232" s="3" t="s">
        <v>1459</v>
      </c>
      <c r="F232" s="3" t="s">
        <v>1479</v>
      </c>
      <c r="G232" s="197"/>
      <c r="H232" s="115" t="s">
        <v>1109</v>
      </c>
      <c r="I232" s="77" t="str">
        <f ca="1"/>
        <v>3.4.9.nec</v>
      </c>
      <c r="J232" s="68" t="str">
        <f ca="1"/>
        <v>Other All Other ambulatory centres</v>
      </c>
      <c r="K232" s="74" t="str">
        <f ca="1"/>
        <v>1.3.3.nec</v>
      </c>
      <c r="L232" s="69" t="str">
        <f ca="1"/>
        <v>Other Specialised outpatient curative care</v>
      </c>
      <c r="M232" s="86" t="str">
        <f ca="1"/>
        <v>13</v>
      </c>
      <c r="N232" s="87" t="str">
        <f ca="1"/>
        <v>General population</v>
      </c>
      <c r="O232" s="81" t="str">
        <f ca="1"/>
        <v>nec</v>
      </c>
      <c r="P232" s="87" t="str">
        <f ca="1"/>
        <v>Other and unspecified age (n.e.c.)</v>
      </c>
      <c r="Q232" s="69" t="str">
        <f ca="1"/>
        <v>nec</v>
      </c>
      <c r="R232" s="69" t="str">
        <f ca="1"/>
        <v>Other and unspecified gender (n.e.c.)</v>
      </c>
      <c r="S232" s="134">
        <v>9</v>
      </c>
      <c r="T232" t="b">
        <v>1</v>
      </c>
      <c r="U232" t="b">
        <f>AND(T232=TRUE,C232=C231,F232=F231,H232&lt;&gt;H231)</f>
        <v>0</v>
      </c>
      <c r="V232" t="b">
        <f t="shared" si="6"/>
        <v>0</v>
      </c>
      <c r="W232">
        <v>1</v>
      </c>
      <c r="X232" t="b">
        <f t="shared" si="7"/>
        <v>0</v>
      </c>
      <c r="Y232" s="153">
        <v>70</v>
      </c>
    </row>
    <row r="233" spans="1:25" x14ac:dyDescent="0.4">
      <c r="A233" s="136">
        <v>3</v>
      </c>
      <c r="B233" s="2"/>
      <c r="C233" s="140">
        <v>212153747</v>
      </c>
      <c r="D233" s="3" t="s">
        <v>271</v>
      </c>
      <c r="E233" s="3" t="s">
        <v>1246</v>
      </c>
      <c r="F233" s="3" t="s">
        <v>1480</v>
      </c>
      <c r="G233" s="197"/>
      <c r="H233" s="115" t="s">
        <v>1050</v>
      </c>
      <c r="I233" s="77" t="str">
        <f ca="1"/>
        <v>1.3.nec</v>
      </c>
      <c r="J233" s="68" t="str">
        <f ca="1"/>
        <v>Other Specialised hospitals (Other than mental health hospitals)</v>
      </c>
      <c r="K233" s="74" t="str">
        <f ca="1"/>
        <v>1.1.2</v>
      </c>
      <c r="L233" s="69" t="str">
        <f ca="1"/>
        <v>Specialised inpatient curative care</v>
      </c>
      <c r="M233" s="86" t="str">
        <f ca="1"/>
        <v>13</v>
      </c>
      <c r="N233" s="87" t="str">
        <f ca="1"/>
        <v>General population</v>
      </c>
      <c r="O233" s="81" t="str">
        <f ca="1"/>
        <v>nec</v>
      </c>
      <c r="P233" s="87" t="str">
        <f ca="1"/>
        <v>Other and unspecified age (n.e.c.)</v>
      </c>
      <c r="Q233" s="69" t="str">
        <f ca="1"/>
        <v>nec</v>
      </c>
      <c r="R233" s="69" t="str">
        <f ca="1"/>
        <v>Other and unspecified gender (n.e.c.)</v>
      </c>
      <c r="S233" s="134">
        <v>1</v>
      </c>
      <c r="T233" t="b">
        <v>1</v>
      </c>
      <c r="U233" t="b">
        <f>AND(T233=TRUE,C233=C232,F233=F232,H233&lt;&gt;H232)</f>
        <v>0</v>
      </c>
      <c r="V233" t="b">
        <f t="shared" si="6"/>
        <v>0</v>
      </c>
      <c r="W233">
        <v>1</v>
      </c>
      <c r="X233" t="b">
        <f t="shared" si="7"/>
        <v>0</v>
      </c>
      <c r="Y233" s="153">
        <v>17</v>
      </c>
    </row>
    <row r="234" spans="1:25" x14ac:dyDescent="0.4">
      <c r="A234" s="136">
        <v>1</v>
      </c>
      <c r="B234" s="137">
        <v>90</v>
      </c>
      <c r="C234" s="141">
        <v>212153756</v>
      </c>
      <c r="D234" s="137" t="s">
        <v>273</v>
      </c>
      <c r="E234" s="137" t="s">
        <v>1246</v>
      </c>
      <c r="F234" s="137" t="s">
        <v>1481</v>
      </c>
      <c r="G234" s="198"/>
      <c r="H234" s="49" t="s">
        <v>1050</v>
      </c>
      <c r="I234" s="77" t="str">
        <f ca="1"/>
        <v>1.3.nec</v>
      </c>
      <c r="J234" s="68" t="str">
        <f ca="1"/>
        <v>Other Specialised hospitals (Other than mental health hospitals)</v>
      </c>
      <c r="K234" s="74" t="str">
        <f ca="1"/>
        <v>1.1.2</v>
      </c>
      <c r="L234" s="69" t="str">
        <f ca="1"/>
        <v>Specialised inpatient curative care</v>
      </c>
      <c r="M234" s="86" t="str">
        <f ca="1"/>
        <v>13</v>
      </c>
      <c r="N234" s="87" t="str">
        <f ca="1"/>
        <v>General population</v>
      </c>
      <c r="O234" s="81" t="str">
        <f ca="1"/>
        <v>nec</v>
      </c>
      <c r="P234" s="87" t="str">
        <f ca="1"/>
        <v>Other and unspecified age (n.e.c.)</v>
      </c>
      <c r="Q234" s="69" t="str">
        <f ca="1"/>
        <v>nec</v>
      </c>
      <c r="R234" s="69" t="str">
        <f ca="1"/>
        <v>Other and unspecified gender (n.e.c.)</v>
      </c>
      <c r="S234" s="134">
        <v>3</v>
      </c>
      <c r="T234" t="b">
        <v>1</v>
      </c>
      <c r="U234" t="b">
        <f>AND(T234=TRUE,C234=C233,F234=F233,H234&lt;&gt;H233)</f>
        <v>0</v>
      </c>
      <c r="V234" t="b">
        <f t="shared" si="6"/>
        <v>0</v>
      </c>
      <c r="W234">
        <v>1</v>
      </c>
      <c r="X234" t="b">
        <f t="shared" si="7"/>
        <v>0</v>
      </c>
      <c r="Y234" s="154">
        <v>17</v>
      </c>
    </row>
    <row r="235" spans="1:25" x14ac:dyDescent="0.4">
      <c r="A235" s="136">
        <v>2</v>
      </c>
      <c r="B235" s="5">
        <v>150</v>
      </c>
      <c r="C235" s="138">
        <v>212274698</v>
      </c>
      <c r="D235" s="6" t="s">
        <v>1482</v>
      </c>
      <c r="E235" s="6" t="s">
        <v>1246</v>
      </c>
      <c r="F235" s="6" t="s">
        <v>1483</v>
      </c>
      <c r="G235" s="199"/>
      <c r="H235" s="115" t="s">
        <v>1041</v>
      </c>
      <c r="I235" s="77" t="str">
        <f ca="1"/>
        <v>3.4.1</v>
      </c>
      <c r="J235" s="68" t="str">
        <f ca="1"/>
        <v>Family planning centres</v>
      </c>
      <c r="K235" s="74" t="str">
        <f ca="1"/>
        <v>1.3.3.nec</v>
      </c>
      <c r="L235" s="69" t="str">
        <f ca="1"/>
        <v>Other Specialised outpatient curative care</v>
      </c>
      <c r="M235" s="86" t="str">
        <f ca="1"/>
        <v>13</v>
      </c>
      <c r="N235" s="87" t="str">
        <f ca="1"/>
        <v>General population</v>
      </c>
      <c r="O235" s="81" t="str">
        <f ca="1"/>
        <v>nec</v>
      </c>
      <c r="P235" s="87" t="str">
        <f ca="1"/>
        <v>Other and unspecified age (n.e.c.)</v>
      </c>
      <c r="Q235" s="69" t="str">
        <f ca="1"/>
        <v>nec</v>
      </c>
      <c r="R235" s="69" t="str">
        <f ca="1"/>
        <v>Other and unspecified gender (n.e.c.)</v>
      </c>
      <c r="S235" s="134">
        <v>1</v>
      </c>
      <c r="T235" t="b">
        <v>1</v>
      </c>
      <c r="U235" t="b">
        <f>AND(T235=TRUE,C235=C234,F235=F234,H235&lt;&gt;H234)</f>
        <v>0</v>
      </c>
      <c r="V235" t="b">
        <f t="shared" si="6"/>
        <v>0</v>
      </c>
      <c r="W235">
        <v>1</v>
      </c>
      <c r="X235" t="b">
        <f t="shared" si="7"/>
        <v>0</v>
      </c>
      <c r="Y235" s="155">
        <v>17</v>
      </c>
    </row>
    <row r="236" spans="1:25" x14ac:dyDescent="0.4">
      <c r="A236" s="136">
        <v>2</v>
      </c>
      <c r="B236" s="2">
        <v>151</v>
      </c>
      <c r="C236" s="140">
        <v>212670796</v>
      </c>
      <c r="D236" s="3" t="s">
        <v>275</v>
      </c>
      <c r="E236" s="3" t="s">
        <v>1453</v>
      </c>
      <c r="F236" s="3" t="s">
        <v>1484</v>
      </c>
      <c r="G236" s="197"/>
      <c r="H236" s="115" t="s">
        <v>1101</v>
      </c>
      <c r="I236" s="77" t="str">
        <f ca="1"/>
        <v>3.4.9.1</v>
      </c>
      <c r="J236" s="68" t="str">
        <f ca="1"/>
        <v>General ambulatories</v>
      </c>
      <c r="K236" s="74" t="str">
        <f ca="1"/>
        <v>1.3.1</v>
      </c>
      <c r="L236" s="69" t="str">
        <f ca="1"/>
        <v>General outpatient curative care</v>
      </c>
      <c r="M236" s="86" t="str">
        <f ca="1"/>
        <v>13</v>
      </c>
      <c r="N236" s="87" t="str">
        <f ca="1"/>
        <v>General population</v>
      </c>
      <c r="O236" s="81" t="str">
        <f ca="1"/>
        <v>nec</v>
      </c>
      <c r="P236" s="87" t="str">
        <f ca="1"/>
        <v>Other and unspecified age (n.e.c.)</v>
      </c>
      <c r="Q236" s="69" t="str">
        <f ca="1"/>
        <v>nec</v>
      </c>
      <c r="R236" s="69" t="str">
        <f ca="1"/>
        <v>Other and unspecified gender (n.e.c.)</v>
      </c>
      <c r="S236" s="134">
        <v>2</v>
      </c>
      <c r="T236" t="b">
        <v>1</v>
      </c>
      <c r="U236" t="b">
        <f>AND(T236=TRUE,C236=C235,F236=F235,H236&lt;&gt;H235)</f>
        <v>0</v>
      </c>
      <c r="V236" t="b">
        <f t="shared" si="6"/>
        <v>0</v>
      </c>
      <c r="W236">
        <v>1</v>
      </c>
      <c r="X236" t="b">
        <f t="shared" si="7"/>
        <v>0</v>
      </c>
      <c r="Y236" s="153">
        <v>27</v>
      </c>
    </row>
    <row r="237" spans="1:25" x14ac:dyDescent="0.4">
      <c r="A237" s="136">
        <v>3</v>
      </c>
      <c r="B237" s="2"/>
      <c r="C237" s="140">
        <v>212670796</v>
      </c>
      <c r="D237" s="3" t="s">
        <v>276</v>
      </c>
      <c r="E237" s="3" t="s">
        <v>1453</v>
      </c>
      <c r="F237" s="3" t="s">
        <v>1485</v>
      </c>
      <c r="G237" s="197"/>
      <c r="H237" s="115" t="s">
        <v>1101</v>
      </c>
      <c r="I237" s="77" t="str">
        <f ca="1"/>
        <v>3.4.9.1</v>
      </c>
      <c r="J237" s="68" t="str">
        <f ca="1"/>
        <v>General ambulatories</v>
      </c>
      <c r="K237" s="74" t="str">
        <f ca="1"/>
        <v>1.3.1</v>
      </c>
      <c r="L237" s="69" t="str">
        <f ca="1"/>
        <v>General outpatient curative care</v>
      </c>
      <c r="M237" s="86" t="str">
        <f ca="1"/>
        <v>13</v>
      </c>
      <c r="N237" s="87" t="str">
        <f ca="1"/>
        <v>General population</v>
      </c>
      <c r="O237" s="81" t="str">
        <f ca="1"/>
        <v>nec</v>
      </c>
      <c r="P237" s="87" t="str">
        <f ca="1"/>
        <v>Other and unspecified age (n.e.c.)</v>
      </c>
      <c r="Q237" s="69" t="str">
        <f ca="1"/>
        <v>nec</v>
      </c>
      <c r="R237" s="69" t="str">
        <f ca="1"/>
        <v>Other and unspecified gender (n.e.c.)</v>
      </c>
      <c r="S237" s="134">
        <v>2</v>
      </c>
      <c r="T237" t="b">
        <v>1</v>
      </c>
      <c r="U237" t="b">
        <f>AND(T237=TRUE,C237=C236,F237=F236,H237&lt;&gt;H236)</f>
        <v>0</v>
      </c>
      <c r="V237" t="b">
        <f t="shared" si="6"/>
        <v>0</v>
      </c>
      <c r="W237">
        <v>1</v>
      </c>
      <c r="X237" t="b">
        <f t="shared" si="7"/>
        <v>0</v>
      </c>
      <c r="Y237" s="153">
        <v>27</v>
      </c>
    </row>
    <row r="238" spans="1:25" x14ac:dyDescent="0.4">
      <c r="A238" s="136">
        <v>2</v>
      </c>
      <c r="B238" s="137">
        <v>152</v>
      </c>
      <c r="C238" s="141">
        <v>212672080</v>
      </c>
      <c r="D238" s="137" t="s">
        <v>278</v>
      </c>
      <c r="E238" s="137" t="s">
        <v>1453</v>
      </c>
      <c r="F238" s="137" t="s">
        <v>1486</v>
      </c>
      <c r="G238" s="198"/>
      <c r="H238" s="49" t="s">
        <v>1128</v>
      </c>
      <c r="I238" s="77" t="str">
        <f ca="1"/>
        <v>2.9</v>
      </c>
      <c r="J238" s="68" t="str">
        <f ca="1"/>
        <v>Other residential long-term care facilities</v>
      </c>
      <c r="K238" s="74" t="str">
        <f ca="1"/>
        <v>3.1</v>
      </c>
      <c r="L238" s="69" t="str">
        <f ca="1"/>
        <v>Inpatient long-term care (health)</v>
      </c>
      <c r="M238" s="86" t="str">
        <f ca="1"/>
        <v>13</v>
      </c>
      <c r="N238" s="87" t="str">
        <f ca="1"/>
        <v>General population</v>
      </c>
      <c r="O238" s="81" t="str">
        <f ca="1"/>
        <v>nec</v>
      </c>
      <c r="P238" s="87" t="str">
        <f ca="1"/>
        <v>Other and unspecified age (n.e.c.)</v>
      </c>
      <c r="Q238" s="69" t="str">
        <f ca="1"/>
        <v>nec</v>
      </c>
      <c r="R238" s="69" t="str">
        <f ca="1"/>
        <v>Other and unspecified gender (n.e.c.)</v>
      </c>
      <c r="S238" s="134">
        <v>1</v>
      </c>
      <c r="T238" t="b">
        <v>1</v>
      </c>
      <c r="U238" t="b">
        <f>AND(T238=TRUE,C238=C237,F238=F237,H238&lt;&gt;H237)</f>
        <v>0</v>
      </c>
      <c r="V238" t="b">
        <f t="shared" si="6"/>
        <v>0</v>
      </c>
      <c r="W238">
        <v>1</v>
      </c>
      <c r="X238" t="b">
        <f t="shared" si="7"/>
        <v>0</v>
      </c>
      <c r="Y238" s="154">
        <v>27</v>
      </c>
    </row>
    <row r="239" spans="1:25" x14ac:dyDescent="0.4">
      <c r="A239" s="136">
        <v>2</v>
      </c>
      <c r="B239" s="2">
        <v>153</v>
      </c>
      <c r="C239" s="140">
        <v>212674710</v>
      </c>
      <c r="D239" s="3" t="s">
        <v>280</v>
      </c>
      <c r="E239" s="3" t="s">
        <v>1453</v>
      </c>
      <c r="F239" s="3" t="s">
        <v>1487</v>
      </c>
      <c r="G239" s="197"/>
      <c r="H239" s="115" t="s">
        <v>1101</v>
      </c>
      <c r="I239" s="77" t="str">
        <f ca="1"/>
        <v>3.4.9.1</v>
      </c>
      <c r="J239" s="68" t="str">
        <f ca="1"/>
        <v>General ambulatories</v>
      </c>
      <c r="K239" s="74" t="str">
        <f ca="1"/>
        <v>1.3.1</v>
      </c>
      <c r="L239" s="69" t="str">
        <f ca="1"/>
        <v>General outpatient curative care</v>
      </c>
      <c r="M239" s="86" t="str">
        <f ca="1"/>
        <v>13</v>
      </c>
      <c r="N239" s="87" t="str">
        <f ca="1"/>
        <v>General population</v>
      </c>
      <c r="O239" s="81" t="str">
        <f ca="1"/>
        <v>nec</v>
      </c>
      <c r="P239" s="87" t="str">
        <f ca="1"/>
        <v>Other and unspecified age (n.e.c.)</v>
      </c>
      <c r="Q239" s="69" t="str">
        <f ca="1"/>
        <v>nec</v>
      </c>
      <c r="R239" s="69" t="str">
        <f ca="1"/>
        <v>Other and unspecified gender (n.e.c.)</v>
      </c>
      <c r="S239" s="134">
        <v>1</v>
      </c>
      <c r="T239" t="b">
        <v>1</v>
      </c>
      <c r="U239" t="b">
        <f>AND(T239=TRUE,C239=C238,F239=F238,H239&lt;&gt;H238)</f>
        <v>0</v>
      </c>
      <c r="V239" t="b">
        <f t="shared" si="6"/>
        <v>0</v>
      </c>
      <c r="W239">
        <v>1</v>
      </c>
      <c r="X239" t="b">
        <f t="shared" si="7"/>
        <v>0</v>
      </c>
      <c r="Y239" s="153">
        <v>27</v>
      </c>
    </row>
    <row r="240" spans="1:25" x14ac:dyDescent="0.4">
      <c r="A240" s="136">
        <v>1</v>
      </c>
      <c r="B240" s="2">
        <v>375</v>
      </c>
      <c r="C240" s="140">
        <v>212677566</v>
      </c>
      <c r="D240" s="3" t="s">
        <v>282</v>
      </c>
      <c r="E240" s="3" t="s">
        <v>1453</v>
      </c>
      <c r="F240" s="3" t="s">
        <v>1488</v>
      </c>
      <c r="G240" s="197"/>
      <c r="H240" s="115" t="s">
        <v>6320</v>
      </c>
      <c r="I240" s="77" t="str">
        <f ca="1"/>
        <v>4.9</v>
      </c>
      <c r="J240" s="68" t="str">
        <f ca="1"/>
        <v>Other providers of ancillary services</v>
      </c>
      <c r="K240" s="74" t="str">
        <f ca="1"/>
        <v>5.1.3</v>
      </c>
      <c r="L240" s="69" t="str">
        <f ca="1"/>
        <v>Other medical non-durable goods</v>
      </c>
      <c r="M240" s="86" t="str">
        <f ca="1"/>
        <v>13</v>
      </c>
      <c r="N240" s="87" t="str">
        <f ca="1"/>
        <v>General population</v>
      </c>
      <c r="O240" s="81" t="str">
        <f ca="1"/>
        <v>nec</v>
      </c>
      <c r="P240" s="87" t="str">
        <f ca="1"/>
        <v>Other and unspecified age (n.e.c.)</v>
      </c>
      <c r="Q240" s="69" t="str">
        <f ca="1"/>
        <v>nec</v>
      </c>
      <c r="R240" s="69" t="str">
        <f ca="1"/>
        <v>Other and unspecified gender (n.e.c.)</v>
      </c>
      <c r="S240" s="134">
        <v>1</v>
      </c>
      <c r="T240" t="b">
        <v>1</v>
      </c>
      <c r="U240" t="b">
        <f>AND(T240=TRUE,C240=C239,F240=F239,H240&lt;&gt;H239)</f>
        <v>0</v>
      </c>
      <c r="V240" t="b">
        <f t="shared" si="6"/>
        <v>0</v>
      </c>
      <c r="W240">
        <v>1</v>
      </c>
      <c r="X240" t="b">
        <f t="shared" si="7"/>
        <v>0</v>
      </c>
      <c r="Y240" s="153">
        <v>27</v>
      </c>
    </row>
    <row r="241" spans="1:25" x14ac:dyDescent="0.4">
      <c r="A241" s="136">
        <v>2</v>
      </c>
      <c r="B241" s="5">
        <v>154</v>
      </c>
      <c r="C241" s="138">
        <v>212678011</v>
      </c>
      <c r="D241" s="6" t="s">
        <v>1489</v>
      </c>
      <c r="E241" s="6" t="s">
        <v>1453</v>
      </c>
      <c r="F241" s="6" t="s">
        <v>1490</v>
      </c>
      <c r="G241" s="199"/>
      <c r="H241" s="115" t="s">
        <v>1101</v>
      </c>
      <c r="I241" s="77" t="str">
        <f ca="1"/>
        <v>3.4.9.1</v>
      </c>
      <c r="J241" s="68" t="str">
        <f ca="1"/>
        <v>General ambulatories</v>
      </c>
      <c r="K241" s="74" t="str">
        <f ca="1"/>
        <v>1.3.1</v>
      </c>
      <c r="L241" s="69" t="str">
        <f ca="1"/>
        <v>General outpatient curative care</v>
      </c>
      <c r="M241" s="86" t="str">
        <f ca="1"/>
        <v>13</v>
      </c>
      <c r="N241" s="87" t="str">
        <f ca="1"/>
        <v>General population</v>
      </c>
      <c r="O241" s="81" t="str">
        <f ca="1"/>
        <v>nec</v>
      </c>
      <c r="P241" s="87" t="str">
        <f ca="1"/>
        <v>Other and unspecified age (n.e.c.)</v>
      </c>
      <c r="Q241" s="69" t="str">
        <f ca="1"/>
        <v>nec</v>
      </c>
      <c r="R241" s="69" t="str">
        <f ca="1"/>
        <v>Other and unspecified gender (n.e.c.)</v>
      </c>
      <c r="S241" s="134">
        <v>1</v>
      </c>
      <c r="T241" t="b">
        <v>1</v>
      </c>
      <c r="U241" t="b">
        <f>AND(T241=TRUE,C241=C240,F241=F240,H241&lt;&gt;H240)</f>
        <v>0</v>
      </c>
      <c r="V241" t="b">
        <f t="shared" si="6"/>
        <v>0</v>
      </c>
      <c r="W241">
        <v>1</v>
      </c>
      <c r="X241" t="b">
        <f t="shared" si="7"/>
        <v>0</v>
      </c>
      <c r="Y241" s="155">
        <v>27</v>
      </c>
    </row>
    <row r="242" spans="1:25" x14ac:dyDescent="0.4">
      <c r="A242" s="136">
        <v>2</v>
      </c>
      <c r="B242" s="2">
        <v>155</v>
      </c>
      <c r="C242" s="140">
        <v>212684353</v>
      </c>
      <c r="D242" s="3" t="s">
        <v>1491</v>
      </c>
      <c r="E242" s="3" t="s">
        <v>1453</v>
      </c>
      <c r="F242" s="3" t="s">
        <v>1492</v>
      </c>
      <c r="G242" s="197"/>
      <c r="H242" s="115" t="s">
        <v>1089</v>
      </c>
      <c r="I242" s="77" t="str">
        <f ca="1"/>
        <v>3.4.9.1</v>
      </c>
      <c r="J242" s="68" t="str">
        <f ca="1"/>
        <v>General ambulatories</v>
      </c>
      <c r="K242" s="74" t="str">
        <f ca="1"/>
        <v>1.3.3.1</v>
      </c>
      <c r="L242" s="69" t="str">
        <f ca="1"/>
        <v>Emergency specialised outpatient curative care</v>
      </c>
      <c r="M242" s="86" t="str">
        <f ca="1"/>
        <v>13</v>
      </c>
      <c r="N242" s="87" t="str">
        <f ca="1"/>
        <v>General population</v>
      </c>
      <c r="O242" s="81" t="str">
        <f ca="1"/>
        <v>nec</v>
      </c>
      <c r="P242" s="87" t="str">
        <f ca="1"/>
        <v>Other and unspecified age (n.e.c.)</v>
      </c>
      <c r="Q242" s="69" t="str">
        <f ca="1"/>
        <v>nec</v>
      </c>
      <c r="R242" s="69" t="str">
        <f ca="1"/>
        <v>Other and unspecified gender (n.e.c.)</v>
      </c>
      <c r="S242" s="134">
        <v>1</v>
      </c>
      <c r="T242" t="b">
        <v>1</v>
      </c>
      <c r="U242" t="b">
        <f>AND(T242=TRUE,C242=C241,F242=F241,H242&lt;&gt;H241)</f>
        <v>0</v>
      </c>
      <c r="V242" t="b">
        <f t="shared" si="6"/>
        <v>0</v>
      </c>
      <c r="W242">
        <v>1</v>
      </c>
      <c r="X242" t="b">
        <f t="shared" si="7"/>
        <v>0</v>
      </c>
      <c r="Y242" s="153">
        <v>27</v>
      </c>
    </row>
    <row r="243" spans="1:25" x14ac:dyDescent="0.4">
      <c r="A243" s="136">
        <v>2</v>
      </c>
      <c r="B243" s="2">
        <v>156</v>
      </c>
      <c r="C243" s="140">
        <v>212685414</v>
      </c>
      <c r="D243" s="3" t="s">
        <v>284</v>
      </c>
      <c r="E243" s="3" t="s">
        <v>1453</v>
      </c>
      <c r="F243" s="3" t="s">
        <v>1493</v>
      </c>
      <c r="G243" s="197"/>
      <c r="H243" s="115" t="s">
        <v>1054</v>
      </c>
      <c r="I243" s="77" t="str">
        <f ca="1"/>
        <v>1.1</v>
      </c>
      <c r="J243" s="68" t="str">
        <f ca="1"/>
        <v>General hospitals</v>
      </c>
      <c r="K243" s="74" t="str">
        <f ca="1"/>
        <v>1.1.1</v>
      </c>
      <c r="L243" s="69" t="str">
        <f ca="1"/>
        <v>General inpatient curative care</v>
      </c>
      <c r="M243" s="86" t="str">
        <f ca="1"/>
        <v>13</v>
      </c>
      <c r="N243" s="87" t="str">
        <f ca="1"/>
        <v>General population</v>
      </c>
      <c r="O243" s="81" t="str">
        <f ca="1"/>
        <v>nec</v>
      </c>
      <c r="P243" s="87" t="str">
        <f ca="1"/>
        <v>Other and unspecified age (n.e.c.)</v>
      </c>
      <c r="Q243" s="69" t="str">
        <f ca="1"/>
        <v>nec</v>
      </c>
      <c r="R243" s="69" t="str">
        <f ca="1"/>
        <v>Other and unspecified gender (n.e.c.)</v>
      </c>
      <c r="S243" s="134">
        <v>1</v>
      </c>
      <c r="T243" t="b">
        <v>1</v>
      </c>
      <c r="U243" t="b">
        <f>AND(T243=TRUE,C243=C242,F243=F242,H243&lt;&gt;H242)</f>
        <v>0</v>
      </c>
      <c r="V243" t="b">
        <f t="shared" si="6"/>
        <v>0</v>
      </c>
      <c r="W243">
        <v>1</v>
      </c>
      <c r="X243" t="b">
        <f t="shared" si="7"/>
        <v>0</v>
      </c>
      <c r="Y243" s="153">
        <v>27</v>
      </c>
    </row>
    <row r="244" spans="1:25" x14ac:dyDescent="0.4">
      <c r="A244" s="136">
        <v>1</v>
      </c>
      <c r="B244" s="2">
        <v>93</v>
      </c>
      <c r="C244" s="140">
        <v>212685423</v>
      </c>
      <c r="D244" s="3" t="s">
        <v>286</v>
      </c>
      <c r="E244" s="3" t="s">
        <v>1453</v>
      </c>
      <c r="F244" s="3" t="s">
        <v>1494</v>
      </c>
      <c r="G244" s="197"/>
      <c r="H244" s="115" t="s">
        <v>1054</v>
      </c>
      <c r="I244" s="77" t="str">
        <f ca="1"/>
        <v>1.1</v>
      </c>
      <c r="J244" s="68" t="str">
        <f ca="1"/>
        <v>General hospitals</v>
      </c>
      <c r="K244" s="74" t="str">
        <f ca="1"/>
        <v>1.1.1</v>
      </c>
      <c r="L244" s="69" t="str">
        <f ca="1"/>
        <v>General inpatient curative care</v>
      </c>
      <c r="M244" s="86" t="str">
        <f ca="1"/>
        <v>13</v>
      </c>
      <c r="N244" s="87" t="str">
        <f ca="1"/>
        <v>General population</v>
      </c>
      <c r="O244" s="81" t="str">
        <f ca="1"/>
        <v>nec</v>
      </c>
      <c r="P244" s="87" t="str">
        <f ca="1"/>
        <v>Other and unspecified age (n.e.c.)</v>
      </c>
      <c r="Q244" s="69" t="str">
        <f ca="1"/>
        <v>nec</v>
      </c>
      <c r="R244" s="69" t="str">
        <f ca="1"/>
        <v>Other and unspecified gender (n.e.c.)</v>
      </c>
      <c r="S244" s="134">
        <v>1</v>
      </c>
      <c r="T244" t="b">
        <v>1</v>
      </c>
      <c r="U244" t="b">
        <f>AND(T244=TRUE,C244=C243,F244=F243,H244&lt;&gt;H243)</f>
        <v>0</v>
      </c>
      <c r="V244" t="b">
        <f t="shared" si="6"/>
        <v>0</v>
      </c>
      <c r="W244">
        <v>1</v>
      </c>
      <c r="X244" t="b">
        <f t="shared" si="7"/>
        <v>0</v>
      </c>
      <c r="Y244" s="153">
        <v>27</v>
      </c>
    </row>
    <row r="245" spans="1:25" x14ac:dyDescent="0.4">
      <c r="A245" s="136">
        <v>2</v>
      </c>
      <c r="B245" s="5">
        <v>157</v>
      </c>
      <c r="C245" s="138">
        <v>212686477</v>
      </c>
      <c r="D245" s="6" t="s">
        <v>288</v>
      </c>
      <c r="E245" s="6" t="s">
        <v>1453</v>
      </c>
      <c r="F245" s="6" t="s">
        <v>1495</v>
      </c>
      <c r="G245" s="199"/>
      <c r="H245" s="115" t="s">
        <v>1101</v>
      </c>
      <c r="I245" s="77" t="str">
        <f ca="1"/>
        <v>3.4.9.1</v>
      </c>
      <c r="J245" s="68" t="str">
        <f ca="1"/>
        <v>General ambulatories</v>
      </c>
      <c r="K245" s="74" t="str">
        <f ca="1"/>
        <v>1.3.1</v>
      </c>
      <c r="L245" s="69" t="str">
        <f ca="1"/>
        <v>General outpatient curative care</v>
      </c>
      <c r="M245" s="86" t="str">
        <f ca="1"/>
        <v>13</v>
      </c>
      <c r="N245" s="87" t="str">
        <f ca="1"/>
        <v>General population</v>
      </c>
      <c r="O245" s="81" t="str">
        <f ca="1"/>
        <v>nec</v>
      </c>
      <c r="P245" s="87" t="str">
        <f ca="1"/>
        <v>Other and unspecified age (n.e.c.)</v>
      </c>
      <c r="Q245" s="69" t="str">
        <f ca="1"/>
        <v>nec</v>
      </c>
      <c r="R245" s="69" t="str">
        <f ca="1"/>
        <v>Other and unspecified gender (n.e.c.)</v>
      </c>
      <c r="S245" s="134">
        <v>1</v>
      </c>
      <c r="T245" t="b">
        <v>1</v>
      </c>
      <c r="U245" t="b">
        <f>AND(T245=TRUE,C245=C244,F245=F244,H245&lt;&gt;H244)</f>
        <v>0</v>
      </c>
      <c r="V245" t="b">
        <f t="shared" si="6"/>
        <v>0</v>
      </c>
      <c r="W245">
        <v>1</v>
      </c>
      <c r="X245" t="b">
        <f t="shared" si="7"/>
        <v>0</v>
      </c>
      <c r="Y245" s="155">
        <v>27</v>
      </c>
    </row>
    <row r="246" spans="1:25" x14ac:dyDescent="0.4">
      <c r="A246" s="136">
        <v>2</v>
      </c>
      <c r="B246" s="2">
        <v>158</v>
      </c>
      <c r="C246" s="140">
        <v>212688046</v>
      </c>
      <c r="D246" s="3" t="s">
        <v>1496</v>
      </c>
      <c r="E246" s="3" t="s">
        <v>1453</v>
      </c>
      <c r="F246" s="3" t="s">
        <v>1497</v>
      </c>
      <c r="G246" s="197"/>
      <c r="H246" s="115" t="s">
        <v>1109</v>
      </c>
      <c r="I246" s="77" t="str">
        <f ca="1"/>
        <v>3.4.9.nec</v>
      </c>
      <c r="J246" s="68" t="str">
        <f ca="1"/>
        <v>Other All Other ambulatory centres</v>
      </c>
      <c r="K246" s="74" t="str">
        <f ca="1"/>
        <v>1.3.3.nec</v>
      </c>
      <c r="L246" s="69" t="str">
        <f ca="1"/>
        <v>Other Specialised outpatient curative care</v>
      </c>
      <c r="M246" s="86" t="str">
        <f ca="1"/>
        <v>13</v>
      </c>
      <c r="N246" s="87" t="str">
        <f ca="1"/>
        <v>General population</v>
      </c>
      <c r="O246" s="81" t="str">
        <f ca="1"/>
        <v>nec</v>
      </c>
      <c r="P246" s="87" t="str">
        <f ca="1"/>
        <v>Other and unspecified age (n.e.c.)</v>
      </c>
      <c r="Q246" s="69" t="str">
        <f ca="1"/>
        <v>nec</v>
      </c>
      <c r="R246" s="69" t="str">
        <f ca="1"/>
        <v>Other and unspecified gender (n.e.c.)</v>
      </c>
      <c r="S246" s="134">
        <v>1</v>
      </c>
      <c r="T246" t="b">
        <v>1</v>
      </c>
      <c r="U246" t="b">
        <f>AND(T246=TRUE,C246=C245,F246=F245,H246&lt;&gt;H245)</f>
        <v>0</v>
      </c>
      <c r="V246" t="b">
        <f t="shared" si="6"/>
        <v>0</v>
      </c>
      <c r="W246">
        <v>1</v>
      </c>
      <c r="X246" t="b">
        <f t="shared" si="7"/>
        <v>0</v>
      </c>
      <c r="Y246" s="153">
        <v>27</v>
      </c>
    </row>
    <row r="247" spans="1:25" x14ac:dyDescent="0.4">
      <c r="A247" s="136">
        <v>2</v>
      </c>
      <c r="B247" s="2">
        <v>159</v>
      </c>
      <c r="C247" s="140">
        <v>212688055</v>
      </c>
      <c r="D247" s="3" t="s">
        <v>1498</v>
      </c>
      <c r="E247" s="3" t="s">
        <v>1453</v>
      </c>
      <c r="F247" s="3" t="s">
        <v>1499</v>
      </c>
      <c r="G247" s="197"/>
      <c r="H247" s="115" t="s">
        <v>1109</v>
      </c>
      <c r="I247" s="77" t="str">
        <f ca="1"/>
        <v>3.4.9.nec</v>
      </c>
      <c r="J247" s="68" t="str">
        <f ca="1"/>
        <v>Other All Other ambulatory centres</v>
      </c>
      <c r="K247" s="74" t="str">
        <f ca="1"/>
        <v>1.3.3.nec</v>
      </c>
      <c r="L247" s="69" t="str">
        <f ca="1"/>
        <v>Other Specialised outpatient curative care</v>
      </c>
      <c r="M247" s="86" t="str">
        <f ca="1"/>
        <v>13</v>
      </c>
      <c r="N247" s="87" t="str">
        <f ca="1"/>
        <v>General population</v>
      </c>
      <c r="O247" s="81" t="str">
        <f ca="1"/>
        <v>nec</v>
      </c>
      <c r="P247" s="87" t="str">
        <f ca="1"/>
        <v>Other and unspecified age (n.e.c.)</v>
      </c>
      <c r="Q247" s="69" t="str">
        <f ca="1"/>
        <v>nec</v>
      </c>
      <c r="R247" s="69" t="str">
        <f ca="1"/>
        <v>Other and unspecified gender (n.e.c.)</v>
      </c>
      <c r="S247" s="134">
        <v>1</v>
      </c>
      <c r="T247" t="b">
        <v>1</v>
      </c>
      <c r="U247" t="b">
        <f>AND(T247=TRUE,C247=C246,F247=F246,H247&lt;&gt;H246)</f>
        <v>0</v>
      </c>
      <c r="V247" t="b">
        <f t="shared" si="6"/>
        <v>0</v>
      </c>
      <c r="W247">
        <v>1</v>
      </c>
      <c r="X247" t="b">
        <f t="shared" si="7"/>
        <v>0</v>
      </c>
      <c r="Y247" s="153">
        <v>27</v>
      </c>
    </row>
    <row r="248" spans="1:25" x14ac:dyDescent="0.4">
      <c r="A248" s="136">
        <v>2</v>
      </c>
      <c r="B248" s="2">
        <v>160</v>
      </c>
      <c r="C248" s="140">
        <v>212688064</v>
      </c>
      <c r="D248" s="3" t="s">
        <v>290</v>
      </c>
      <c r="E248" s="3" t="s">
        <v>1453</v>
      </c>
      <c r="F248" s="3" t="s">
        <v>1500</v>
      </c>
      <c r="G248" s="197"/>
      <c r="H248" s="115" t="s">
        <v>1101</v>
      </c>
      <c r="I248" s="77" t="str">
        <f ca="1"/>
        <v>3.4.9.1</v>
      </c>
      <c r="J248" s="68" t="str">
        <f ca="1"/>
        <v>General ambulatories</v>
      </c>
      <c r="K248" s="74" t="str">
        <f ca="1"/>
        <v>1.3.1</v>
      </c>
      <c r="L248" s="69" t="str">
        <f ca="1"/>
        <v>General outpatient curative care</v>
      </c>
      <c r="M248" s="86" t="str">
        <f ca="1"/>
        <v>13</v>
      </c>
      <c r="N248" s="87" t="str">
        <f ca="1"/>
        <v>General population</v>
      </c>
      <c r="O248" s="81" t="str">
        <f ca="1"/>
        <v>nec</v>
      </c>
      <c r="P248" s="87" t="str">
        <f ca="1"/>
        <v>Other and unspecified age (n.e.c.)</v>
      </c>
      <c r="Q248" s="69" t="str">
        <f ca="1"/>
        <v>nec</v>
      </c>
      <c r="R248" s="69" t="str">
        <f ca="1"/>
        <v>Other and unspecified gender (n.e.c.)</v>
      </c>
      <c r="S248" s="134">
        <v>1</v>
      </c>
      <c r="T248" t="b">
        <v>1</v>
      </c>
      <c r="U248" t="b">
        <f>AND(T248=TRUE,C248=C247,F248=F247,H248&lt;&gt;H247)</f>
        <v>0</v>
      </c>
      <c r="V248" t="b">
        <f t="shared" si="6"/>
        <v>0</v>
      </c>
      <c r="W248">
        <v>1</v>
      </c>
      <c r="X248" t="b">
        <f t="shared" si="7"/>
        <v>0</v>
      </c>
      <c r="Y248" s="153">
        <v>27</v>
      </c>
    </row>
    <row r="249" spans="1:25" x14ac:dyDescent="0.4">
      <c r="A249" s="136">
        <v>2</v>
      </c>
      <c r="B249" s="2">
        <v>161</v>
      </c>
      <c r="C249" s="140">
        <v>212691336</v>
      </c>
      <c r="D249" s="3" t="s">
        <v>292</v>
      </c>
      <c r="E249" s="3" t="s">
        <v>1453</v>
      </c>
      <c r="F249" s="3" t="s">
        <v>1501</v>
      </c>
      <c r="G249" s="197"/>
      <c r="H249" s="115" t="s">
        <v>1101</v>
      </c>
      <c r="I249" s="77" t="str">
        <f ca="1"/>
        <v>3.4.9.1</v>
      </c>
      <c r="J249" s="68" t="str">
        <f ca="1"/>
        <v>General ambulatories</v>
      </c>
      <c r="K249" s="74" t="str">
        <f ca="1"/>
        <v>1.3.1</v>
      </c>
      <c r="L249" s="69" t="str">
        <f ca="1"/>
        <v>General outpatient curative care</v>
      </c>
      <c r="M249" s="86" t="str">
        <f ca="1"/>
        <v>13</v>
      </c>
      <c r="N249" s="87" t="str">
        <f ca="1"/>
        <v>General population</v>
      </c>
      <c r="O249" s="81" t="str">
        <f ca="1"/>
        <v>nec</v>
      </c>
      <c r="P249" s="87" t="str">
        <f ca="1"/>
        <v>Other and unspecified age (n.e.c.)</v>
      </c>
      <c r="Q249" s="69" t="str">
        <f ca="1"/>
        <v>nec</v>
      </c>
      <c r="R249" s="69" t="str">
        <f ca="1"/>
        <v>Other and unspecified gender (n.e.c.)</v>
      </c>
      <c r="S249" s="134">
        <v>1</v>
      </c>
      <c r="T249" t="b">
        <v>1</v>
      </c>
      <c r="U249" t="b">
        <f>AND(T249=TRUE,C249=C248,F249=F248,H249&lt;&gt;H248)</f>
        <v>0</v>
      </c>
      <c r="V249" t="b">
        <f t="shared" si="6"/>
        <v>0</v>
      </c>
      <c r="W249">
        <v>1</v>
      </c>
      <c r="X249" t="b">
        <f t="shared" si="7"/>
        <v>0</v>
      </c>
      <c r="Y249" s="153">
        <v>27</v>
      </c>
    </row>
    <row r="250" spans="1:25" x14ac:dyDescent="0.4">
      <c r="A250" s="136">
        <v>2</v>
      </c>
      <c r="B250" s="2">
        <v>162</v>
      </c>
      <c r="C250" s="140">
        <v>212691354</v>
      </c>
      <c r="D250" s="3" t="s">
        <v>294</v>
      </c>
      <c r="E250" s="3" t="s">
        <v>1453</v>
      </c>
      <c r="F250" s="3" t="s">
        <v>1502</v>
      </c>
      <c r="G250" s="197"/>
      <c r="H250" s="115" t="s">
        <v>1121</v>
      </c>
      <c r="I250" s="77" t="str">
        <f ca="1"/>
        <v>1.3.2</v>
      </c>
      <c r="J250" s="68" t="str">
        <f ca="1"/>
        <v>TB-Pulmonary Hospital</v>
      </c>
      <c r="K250" s="74" t="str">
        <f ca="1"/>
        <v>1.1.2</v>
      </c>
      <c r="L250" s="69" t="str">
        <f ca="1"/>
        <v>Specialised inpatient curative care</v>
      </c>
      <c r="M250" s="86" t="str">
        <f ca="1"/>
        <v>13</v>
      </c>
      <c r="N250" s="87" t="str">
        <f ca="1"/>
        <v>General population</v>
      </c>
      <c r="O250" s="81" t="str">
        <f ca="1"/>
        <v>nec</v>
      </c>
      <c r="P250" s="87" t="str">
        <f ca="1"/>
        <v>Other and unspecified age (n.e.c.)</v>
      </c>
      <c r="Q250" s="69" t="str">
        <f ca="1"/>
        <v>nec</v>
      </c>
      <c r="R250" s="69" t="str">
        <f ca="1"/>
        <v>Other and unspecified gender (n.e.c.)</v>
      </c>
      <c r="S250" s="134">
        <v>2</v>
      </c>
      <c r="T250" t="b">
        <v>1</v>
      </c>
      <c r="U250" t="b">
        <f>AND(T250=TRUE,C250=C249,F250=F249,H250&lt;&gt;H249)</f>
        <v>0</v>
      </c>
      <c r="V250" t="b">
        <f t="shared" si="6"/>
        <v>0</v>
      </c>
      <c r="W250">
        <v>1</v>
      </c>
      <c r="X250" t="b">
        <f t="shared" si="7"/>
        <v>0</v>
      </c>
      <c r="Y250" s="153">
        <v>27</v>
      </c>
    </row>
    <row r="251" spans="1:25" x14ac:dyDescent="0.4">
      <c r="A251" s="136">
        <v>2</v>
      </c>
      <c r="B251" s="2">
        <v>163</v>
      </c>
      <c r="C251" s="140">
        <v>212693487</v>
      </c>
      <c r="D251" s="3" t="s">
        <v>296</v>
      </c>
      <c r="E251" s="3" t="s">
        <v>1453</v>
      </c>
      <c r="F251" s="3" t="s">
        <v>1503</v>
      </c>
      <c r="G251" s="197"/>
      <c r="H251" s="115" t="s">
        <v>1118</v>
      </c>
      <c r="I251" s="77" t="str">
        <f ca="1"/>
        <v>1.3.1</v>
      </c>
      <c r="J251" s="68" t="str">
        <f ca="1"/>
        <v>Maternal House</v>
      </c>
      <c r="K251" s="74" t="str">
        <f ca="1"/>
        <v>1.1.2</v>
      </c>
      <c r="L251" s="69" t="str">
        <f ca="1"/>
        <v>Specialised inpatient curative care</v>
      </c>
      <c r="M251" s="86" t="str">
        <f ca="1"/>
        <v>13</v>
      </c>
      <c r="N251" s="87" t="str">
        <f ca="1"/>
        <v>General population</v>
      </c>
      <c r="O251" s="81" t="str">
        <f ca="1"/>
        <v>nec</v>
      </c>
      <c r="P251" s="87" t="str">
        <f ca="1"/>
        <v>Other and unspecified age (n.e.c.)</v>
      </c>
      <c r="Q251" s="69" t="str">
        <f ca="1"/>
        <v>nec</v>
      </c>
      <c r="R251" s="69" t="str">
        <f ca="1"/>
        <v>Other and unspecified gender (n.e.c.)</v>
      </c>
      <c r="S251" s="134">
        <v>1</v>
      </c>
      <c r="T251" t="b">
        <v>1</v>
      </c>
      <c r="U251" t="b">
        <f>AND(T251=TRUE,C251=C250,F251=F250,H251&lt;&gt;H250)</f>
        <v>0</v>
      </c>
      <c r="V251" t="b">
        <f t="shared" si="6"/>
        <v>0</v>
      </c>
      <c r="W251">
        <v>1</v>
      </c>
      <c r="X251" t="b">
        <f t="shared" si="7"/>
        <v>0</v>
      </c>
      <c r="Y251" s="153">
        <v>27</v>
      </c>
    </row>
    <row r="252" spans="1:25" x14ac:dyDescent="0.4">
      <c r="A252" s="136">
        <v>2</v>
      </c>
      <c r="B252" s="2">
        <v>164</v>
      </c>
      <c r="C252" s="140">
        <v>212693637</v>
      </c>
      <c r="D252" s="3" t="s">
        <v>298</v>
      </c>
      <c r="E252" s="3" t="s">
        <v>1453</v>
      </c>
      <c r="F252" s="3" t="s">
        <v>1504</v>
      </c>
      <c r="G252" s="197"/>
      <c r="H252" s="115" t="s">
        <v>1050</v>
      </c>
      <c r="I252" s="77" t="str">
        <f ca="1"/>
        <v>1.3.nec</v>
      </c>
      <c r="J252" s="68" t="str">
        <f ca="1"/>
        <v>Other Specialised hospitals (Other than mental health hospitals)</v>
      </c>
      <c r="K252" s="74" t="str">
        <f ca="1"/>
        <v>1.1.2</v>
      </c>
      <c r="L252" s="69" t="str">
        <f ca="1"/>
        <v>Specialised inpatient curative care</v>
      </c>
      <c r="M252" s="86" t="str">
        <f ca="1"/>
        <v>13</v>
      </c>
      <c r="N252" s="87" t="str">
        <f ca="1"/>
        <v>General population</v>
      </c>
      <c r="O252" s="81" t="str">
        <f ca="1"/>
        <v>nec</v>
      </c>
      <c r="P252" s="87" t="str">
        <f ca="1"/>
        <v>Other and unspecified age (n.e.c.)</v>
      </c>
      <c r="Q252" s="69" t="str">
        <f ca="1"/>
        <v>nec</v>
      </c>
      <c r="R252" s="69" t="str">
        <f ca="1"/>
        <v>Other and unspecified gender (n.e.c.)</v>
      </c>
      <c r="S252" s="134">
        <v>1</v>
      </c>
      <c r="T252" t="b">
        <v>1</v>
      </c>
      <c r="U252" t="b">
        <f>AND(T252=TRUE,C252=C251,F252=F251,H252&lt;&gt;H251)</f>
        <v>0</v>
      </c>
      <c r="V252" t="b">
        <f t="shared" si="6"/>
        <v>0</v>
      </c>
      <c r="W252">
        <v>1</v>
      </c>
      <c r="X252" t="b">
        <f t="shared" si="7"/>
        <v>0</v>
      </c>
      <c r="Y252" s="153">
        <v>27</v>
      </c>
    </row>
    <row r="253" spans="1:25" x14ac:dyDescent="0.4">
      <c r="A253" s="136">
        <v>2</v>
      </c>
      <c r="B253" s="2">
        <v>165</v>
      </c>
      <c r="C253" s="140">
        <v>212693762</v>
      </c>
      <c r="D253" s="3" t="s">
        <v>1505</v>
      </c>
      <c r="E253" s="3" t="s">
        <v>1453</v>
      </c>
      <c r="F253" s="3" t="s">
        <v>1506</v>
      </c>
      <c r="G253" s="197"/>
      <c r="H253" s="115" t="s">
        <v>1084</v>
      </c>
      <c r="I253" s="77" t="str">
        <f ca="1"/>
        <v>1.2</v>
      </c>
      <c r="J253" s="68" t="str">
        <f ca="1"/>
        <v>Mental health hospitals</v>
      </c>
      <c r="K253" s="74" t="str">
        <f ca="1"/>
        <v>1.1.2</v>
      </c>
      <c r="L253" s="69" t="str">
        <f ca="1"/>
        <v>Specialised inpatient curative care</v>
      </c>
      <c r="M253" s="86" t="str">
        <f ca="1"/>
        <v>13</v>
      </c>
      <c r="N253" s="87" t="str">
        <f ca="1"/>
        <v>General population</v>
      </c>
      <c r="O253" s="81" t="str">
        <f ca="1"/>
        <v>nec</v>
      </c>
      <c r="P253" s="87" t="str">
        <f ca="1"/>
        <v>Other and unspecified age (n.e.c.)</v>
      </c>
      <c r="Q253" s="69" t="str">
        <f ca="1"/>
        <v>nec</v>
      </c>
      <c r="R253" s="69" t="str">
        <f ca="1"/>
        <v>Other and unspecified gender (n.e.c.)</v>
      </c>
      <c r="S253" s="134">
        <v>1</v>
      </c>
      <c r="T253" t="b">
        <v>1</v>
      </c>
      <c r="U253" t="b">
        <f>AND(T253=TRUE,C253=C252,F253=F252,H253&lt;&gt;H252)</f>
        <v>0</v>
      </c>
      <c r="V253" t="b">
        <f t="shared" si="6"/>
        <v>0</v>
      </c>
      <c r="W253">
        <v>1</v>
      </c>
      <c r="X253" t="b">
        <f t="shared" si="7"/>
        <v>0</v>
      </c>
      <c r="Y253" s="153">
        <v>27</v>
      </c>
    </row>
    <row r="254" spans="1:25" x14ac:dyDescent="0.4">
      <c r="A254" s="136">
        <v>2</v>
      </c>
      <c r="B254" s="2">
        <v>166</v>
      </c>
      <c r="C254" s="140">
        <v>212693780</v>
      </c>
      <c r="D254" s="3" t="s">
        <v>300</v>
      </c>
      <c r="E254" s="3" t="s">
        <v>1453</v>
      </c>
      <c r="F254" s="3" t="s">
        <v>1507</v>
      </c>
      <c r="G254" s="197"/>
      <c r="H254" s="115" t="s">
        <v>1089</v>
      </c>
      <c r="I254" s="77" t="str">
        <f ca="1"/>
        <v>3.4.9.1</v>
      </c>
      <c r="J254" s="68" t="str">
        <f ca="1"/>
        <v>General ambulatories</v>
      </c>
      <c r="K254" s="74" t="str">
        <f ca="1"/>
        <v>1.3.3.1</v>
      </c>
      <c r="L254" s="69" t="str">
        <f ca="1"/>
        <v>Emergency specialised outpatient curative care</v>
      </c>
      <c r="M254" s="86" t="str">
        <f ca="1"/>
        <v>13</v>
      </c>
      <c r="N254" s="87" t="str">
        <f ca="1"/>
        <v>General population</v>
      </c>
      <c r="O254" s="81" t="str">
        <f ca="1"/>
        <v>nec</v>
      </c>
      <c r="P254" s="87" t="str">
        <f ca="1"/>
        <v>Other and unspecified age (n.e.c.)</v>
      </c>
      <c r="Q254" s="69" t="str">
        <f ca="1"/>
        <v>nec</v>
      </c>
      <c r="R254" s="69" t="str">
        <f ca="1"/>
        <v>Other and unspecified gender (n.e.c.)</v>
      </c>
      <c r="S254" s="134">
        <v>1</v>
      </c>
      <c r="T254" t="b">
        <v>1</v>
      </c>
      <c r="U254" t="b">
        <f>AND(T254=TRUE,C254=C253,F254=F253,H254&lt;&gt;H253)</f>
        <v>0</v>
      </c>
      <c r="V254" t="b">
        <f t="shared" si="6"/>
        <v>0</v>
      </c>
      <c r="W254">
        <v>1</v>
      </c>
      <c r="X254" t="b">
        <f t="shared" si="7"/>
        <v>0</v>
      </c>
      <c r="Y254" s="153">
        <v>27</v>
      </c>
    </row>
    <row r="255" spans="1:25" x14ac:dyDescent="0.4">
      <c r="A255" s="136">
        <v>3</v>
      </c>
      <c r="B255" s="2"/>
      <c r="C255" s="140">
        <v>212697820</v>
      </c>
      <c r="D255" s="3" t="s">
        <v>302</v>
      </c>
      <c r="E255" s="3" t="s">
        <v>1453</v>
      </c>
      <c r="F255" s="3" t="s">
        <v>1508</v>
      </c>
      <c r="G255" s="197"/>
      <c r="H255" s="115" t="s">
        <v>1041</v>
      </c>
      <c r="I255" s="77" t="str">
        <f ca="1"/>
        <v>3.4.1</v>
      </c>
      <c r="J255" s="68" t="str">
        <f ca="1"/>
        <v>Family planning centres</v>
      </c>
      <c r="K255" s="74" t="str">
        <f ca="1"/>
        <v>1.3.3.nec</v>
      </c>
      <c r="L255" s="69" t="str">
        <f ca="1"/>
        <v>Other Specialised outpatient curative care</v>
      </c>
      <c r="M255" s="86" t="str">
        <f ca="1"/>
        <v>13</v>
      </c>
      <c r="N255" s="87" t="str">
        <f ca="1"/>
        <v>General population</v>
      </c>
      <c r="O255" s="81" t="str">
        <f ca="1"/>
        <v>nec</v>
      </c>
      <c r="P255" s="87" t="str">
        <f ca="1"/>
        <v>Other and unspecified age (n.e.c.)</v>
      </c>
      <c r="Q255" s="69" t="str">
        <f ca="1"/>
        <v>nec</v>
      </c>
      <c r="R255" s="69" t="str">
        <f ca="1"/>
        <v>Other and unspecified gender (n.e.c.)</v>
      </c>
      <c r="S255" s="134">
        <v>2</v>
      </c>
      <c r="T255" t="b">
        <v>1</v>
      </c>
      <c r="U255" t="b">
        <f>AND(T255=TRUE,C255=C254,F255=F254,H255&lt;&gt;H254)</f>
        <v>0</v>
      </c>
      <c r="V255" t="b">
        <f t="shared" si="6"/>
        <v>0</v>
      </c>
      <c r="W255">
        <v>1</v>
      </c>
      <c r="X255" t="b">
        <f t="shared" si="7"/>
        <v>0</v>
      </c>
      <c r="Y255" s="153">
        <v>27</v>
      </c>
    </row>
    <row r="256" spans="1:25" x14ac:dyDescent="0.4">
      <c r="A256" s="136">
        <v>1</v>
      </c>
      <c r="B256" s="137">
        <v>97</v>
      </c>
      <c r="C256" s="141">
        <v>212708239</v>
      </c>
      <c r="D256" s="137" t="s">
        <v>1509</v>
      </c>
      <c r="E256" s="137" t="s">
        <v>1453</v>
      </c>
      <c r="F256" s="137" t="s">
        <v>1510</v>
      </c>
      <c r="G256" s="198"/>
      <c r="H256" s="49" t="s">
        <v>1054</v>
      </c>
      <c r="I256" s="77" t="str">
        <f ca="1"/>
        <v>1.1</v>
      </c>
      <c r="J256" s="68" t="str">
        <f ca="1"/>
        <v>General hospitals</v>
      </c>
      <c r="K256" s="74" t="str">
        <f ca="1"/>
        <v>1.1.1</v>
      </c>
      <c r="L256" s="69" t="str">
        <f ca="1"/>
        <v>General inpatient curative care</v>
      </c>
      <c r="M256" s="86" t="str">
        <f ca="1"/>
        <v>13</v>
      </c>
      <c r="N256" s="87" t="str">
        <f ca="1"/>
        <v>General population</v>
      </c>
      <c r="O256" s="81" t="str">
        <f ca="1"/>
        <v>nec</v>
      </c>
      <c r="P256" s="87" t="str">
        <f ca="1"/>
        <v>Other and unspecified age (n.e.c.)</v>
      </c>
      <c r="Q256" s="69" t="str">
        <f ca="1"/>
        <v>nec</v>
      </c>
      <c r="R256" s="69" t="str">
        <f ca="1"/>
        <v>Other and unspecified gender (n.e.c.)</v>
      </c>
      <c r="S256" s="134">
        <v>1</v>
      </c>
      <c r="T256" t="b">
        <v>1</v>
      </c>
      <c r="U256" t="b">
        <f>AND(T256=TRUE,C256=C255,F256=F255,H256&lt;&gt;H255)</f>
        <v>0</v>
      </c>
      <c r="V256" t="b">
        <f t="shared" si="6"/>
        <v>0</v>
      </c>
      <c r="W256">
        <v>1</v>
      </c>
      <c r="X256" t="b">
        <f t="shared" si="7"/>
        <v>0</v>
      </c>
      <c r="Y256" s="154">
        <v>27</v>
      </c>
    </row>
    <row r="257" spans="1:25" x14ac:dyDescent="0.4">
      <c r="A257" s="136">
        <v>2</v>
      </c>
      <c r="B257" s="5">
        <v>167</v>
      </c>
      <c r="C257" s="138">
        <v>212709559</v>
      </c>
      <c r="D257" s="6" t="s">
        <v>1511</v>
      </c>
      <c r="E257" s="6" t="s">
        <v>1453</v>
      </c>
      <c r="F257" s="6" t="s">
        <v>1512</v>
      </c>
      <c r="G257" s="199"/>
      <c r="H257" s="115" t="s">
        <v>1101</v>
      </c>
      <c r="I257" s="77" t="str">
        <f ca="1"/>
        <v>3.4.9.1</v>
      </c>
      <c r="J257" s="68" t="str">
        <f ca="1"/>
        <v>General ambulatories</v>
      </c>
      <c r="K257" s="74" t="str">
        <f ca="1"/>
        <v>1.3.1</v>
      </c>
      <c r="L257" s="69" t="str">
        <f ca="1"/>
        <v>General outpatient curative care</v>
      </c>
      <c r="M257" s="86" t="str">
        <f ca="1"/>
        <v>13</v>
      </c>
      <c r="N257" s="87" t="str">
        <f ca="1"/>
        <v>General population</v>
      </c>
      <c r="O257" s="81" t="str">
        <f ca="1"/>
        <v>nec</v>
      </c>
      <c r="P257" s="87" t="str">
        <f ca="1"/>
        <v>Other and unspecified age (n.e.c.)</v>
      </c>
      <c r="Q257" s="69" t="str">
        <f ca="1"/>
        <v>nec</v>
      </c>
      <c r="R257" s="69" t="str">
        <f ca="1"/>
        <v>Other and unspecified gender (n.e.c.)</v>
      </c>
      <c r="S257" s="134">
        <v>1</v>
      </c>
      <c r="T257" t="b">
        <v>1</v>
      </c>
      <c r="U257" t="b">
        <f>AND(T257=TRUE,C257=C256,F257=F256,H257&lt;&gt;H256)</f>
        <v>0</v>
      </c>
      <c r="V257" t="b">
        <f t="shared" si="6"/>
        <v>0</v>
      </c>
      <c r="W257">
        <v>1</v>
      </c>
      <c r="X257" t="b">
        <f t="shared" si="7"/>
        <v>0</v>
      </c>
      <c r="Y257" s="155">
        <v>27</v>
      </c>
    </row>
    <row r="258" spans="1:25" x14ac:dyDescent="0.4">
      <c r="A258" s="136">
        <v>2</v>
      </c>
      <c r="B258" s="2">
        <v>168</v>
      </c>
      <c r="C258" s="140">
        <v>212749329</v>
      </c>
      <c r="D258" s="3" t="s">
        <v>304</v>
      </c>
      <c r="E258" s="3" t="s">
        <v>1453</v>
      </c>
      <c r="F258" s="3" t="s">
        <v>1513</v>
      </c>
      <c r="G258" s="197"/>
      <c r="H258" s="115" t="s">
        <v>1089</v>
      </c>
      <c r="I258" s="77" t="str">
        <f ca="1"/>
        <v>3.4.9.1</v>
      </c>
      <c r="J258" s="68" t="str">
        <f ca="1"/>
        <v>General ambulatories</v>
      </c>
      <c r="K258" s="74" t="str">
        <f ca="1"/>
        <v>1.3.3.1</v>
      </c>
      <c r="L258" s="69" t="str">
        <f ca="1"/>
        <v>Emergency specialised outpatient curative care</v>
      </c>
      <c r="M258" s="86" t="str">
        <f ca="1"/>
        <v>13</v>
      </c>
      <c r="N258" s="87" t="str">
        <f ca="1"/>
        <v>General population</v>
      </c>
      <c r="O258" s="81" t="str">
        <f ca="1"/>
        <v>nec</v>
      </c>
      <c r="P258" s="87" t="str">
        <f ca="1"/>
        <v>Other and unspecified age (n.e.c.)</v>
      </c>
      <c r="Q258" s="69" t="str">
        <f ca="1"/>
        <v>nec</v>
      </c>
      <c r="R258" s="69" t="str">
        <f ca="1"/>
        <v>Other and unspecified gender (n.e.c.)</v>
      </c>
      <c r="S258" s="134">
        <v>1</v>
      </c>
      <c r="T258" t="b">
        <v>1</v>
      </c>
      <c r="U258" t="b">
        <f>AND(T258=TRUE,C258=C257,F258=F257,H258&lt;&gt;H257)</f>
        <v>0</v>
      </c>
      <c r="V258" t="b">
        <f t="shared" si="6"/>
        <v>0</v>
      </c>
      <c r="W258">
        <v>1</v>
      </c>
      <c r="X258" t="b">
        <f t="shared" si="7"/>
        <v>0</v>
      </c>
      <c r="Y258" s="153">
        <v>27</v>
      </c>
    </row>
    <row r="259" spans="1:25" x14ac:dyDescent="0.4">
      <c r="A259" s="136">
        <v>2</v>
      </c>
      <c r="B259" s="2">
        <v>169</v>
      </c>
      <c r="C259" s="140">
        <v>212798070</v>
      </c>
      <c r="D259" s="3" t="s">
        <v>306</v>
      </c>
      <c r="E259" s="3" t="s">
        <v>1453</v>
      </c>
      <c r="F259" s="3" t="s">
        <v>1514</v>
      </c>
      <c r="G259" s="197"/>
      <c r="H259" s="115" t="s">
        <v>1054</v>
      </c>
      <c r="I259" s="77" t="str">
        <f ca="1"/>
        <v>1.1</v>
      </c>
      <c r="J259" s="68" t="str">
        <f ca="1"/>
        <v>General hospitals</v>
      </c>
      <c r="K259" s="74" t="str">
        <f ca="1"/>
        <v>1.1.1</v>
      </c>
      <c r="L259" s="69" t="str">
        <f ca="1"/>
        <v>General inpatient curative care</v>
      </c>
      <c r="M259" s="86" t="str">
        <f ca="1"/>
        <v>13</v>
      </c>
      <c r="N259" s="87" t="str">
        <f ca="1"/>
        <v>General population</v>
      </c>
      <c r="O259" s="81" t="str">
        <f ca="1"/>
        <v>nec</v>
      </c>
      <c r="P259" s="87" t="str">
        <f ca="1"/>
        <v>Other and unspecified age (n.e.c.)</v>
      </c>
      <c r="Q259" s="69" t="str">
        <f ca="1"/>
        <v>nec</v>
      </c>
      <c r="R259" s="69" t="str">
        <f ca="1"/>
        <v>Other and unspecified gender (n.e.c.)</v>
      </c>
      <c r="S259" s="134">
        <v>1</v>
      </c>
      <c r="T259" t="b">
        <v>1</v>
      </c>
      <c r="U259" t="b">
        <f>AND(T259=TRUE,C259=C258,F259=F258,H259&lt;&gt;H258)</f>
        <v>0</v>
      </c>
      <c r="V259" t="b">
        <f t="shared" ref="V259:V322" si="8">OR(U259,U260)</f>
        <v>0</v>
      </c>
      <c r="W259">
        <v>1</v>
      </c>
      <c r="X259" t="b">
        <f t="shared" ref="X259:X322" si="9">AND(T259,ISBLANK(E259))</f>
        <v>0</v>
      </c>
      <c r="Y259" s="153">
        <v>27</v>
      </c>
    </row>
    <row r="260" spans="1:25" x14ac:dyDescent="0.4">
      <c r="A260" s="136">
        <v>2</v>
      </c>
      <c r="B260" s="2">
        <v>170</v>
      </c>
      <c r="C260" s="140">
        <v>212806766</v>
      </c>
      <c r="D260" s="3" t="s">
        <v>308</v>
      </c>
      <c r="E260" s="3" t="s">
        <v>1453</v>
      </c>
      <c r="F260" s="3" t="s">
        <v>1515</v>
      </c>
      <c r="G260" s="197"/>
      <c r="H260" s="115" t="s">
        <v>1054</v>
      </c>
      <c r="I260" s="77" t="str">
        <f ca="1"/>
        <v>1.1</v>
      </c>
      <c r="J260" s="68" t="str">
        <f ca="1"/>
        <v>General hospitals</v>
      </c>
      <c r="K260" s="74" t="str">
        <f ca="1"/>
        <v>1.1.1</v>
      </c>
      <c r="L260" s="69" t="str">
        <f ca="1"/>
        <v>General inpatient curative care</v>
      </c>
      <c r="M260" s="86" t="str">
        <f ca="1"/>
        <v>13</v>
      </c>
      <c r="N260" s="87" t="str">
        <f ca="1"/>
        <v>General population</v>
      </c>
      <c r="O260" s="81" t="str">
        <f ca="1"/>
        <v>nec</v>
      </c>
      <c r="P260" s="87" t="str">
        <f ca="1"/>
        <v>Other and unspecified age (n.e.c.)</v>
      </c>
      <c r="Q260" s="69" t="str">
        <f ca="1"/>
        <v>nec</v>
      </c>
      <c r="R260" s="69" t="str">
        <f ca="1"/>
        <v>Other and unspecified gender (n.e.c.)</v>
      </c>
      <c r="S260" s="134">
        <v>1</v>
      </c>
      <c r="T260" t="b">
        <v>1</v>
      </c>
      <c r="U260" t="b">
        <f>AND(T260=TRUE,C260=C259,F260=F259,H260&lt;&gt;H259)</f>
        <v>0</v>
      </c>
      <c r="V260" t="b">
        <f t="shared" si="8"/>
        <v>0</v>
      </c>
      <c r="W260">
        <v>1</v>
      </c>
      <c r="X260" t="b">
        <f t="shared" si="9"/>
        <v>0</v>
      </c>
      <c r="Y260" s="153">
        <v>27</v>
      </c>
    </row>
    <row r="261" spans="1:25" x14ac:dyDescent="0.4">
      <c r="A261" s="136">
        <v>2</v>
      </c>
      <c r="B261" s="2">
        <v>171</v>
      </c>
      <c r="C261" s="140">
        <v>212812438</v>
      </c>
      <c r="D261" s="3" t="s">
        <v>1516</v>
      </c>
      <c r="E261" s="3" t="s">
        <v>1453</v>
      </c>
      <c r="F261" s="3" t="s">
        <v>1517</v>
      </c>
      <c r="G261" s="197"/>
      <c r="H261" s="115" t="s">
        <v>1101</v>
      </c>
      <c r="I261" s="77" t="str">
        <f ca="1"/>
        <v>3.4.9.1</v>
      </c>
      <c r="J261" s="68" t="str">
        <f ca="1"/>
        <v>General ambulatories</v>
      </c>
      <c r="K261" s="74" t="str">
        <f ca="1"/>
        <v>1.3.1</v>
      </c>
      <c r="L261" s="69" t="str">
        <f ca="1"/>
        <v>General outpatient curative care</v>
      </c>
      <c r="M261" s="86" t="str">
        <f ca="1"/>
        <v>13</v>
      </c>
      <c r="N261" s="87" t="str">
        <f ca="1"/>
        <v>General population</v>
      </c>
      <c r="O261" s="81" t="str">
        <f ca="1"/>
        <v>nec</v>
      </c>
      <c r="P261" s="87" t="str">
        <f ca="1"/>
        <v>Other and unspecified age (n.e.c.)</v>
      </c>
      <c r="Q261" s="69" t="str">
        <f ca="1"/>
        <v>nec</v>
      </c>
      <c r="R261" s="69" t="str">
        <f ca="1"/>
        <v>Other and unspecified gender (n.e.c.)</v>
      </c>
      <c r="S261" s="134">
        <v>1</v>
      </c>
      <c r="T261" t="b">
        <v>1</v>
      </c>
      <c r="U261" t="b">
        <f>AND(T261=TRUE,C261=C260,F261=F260,H261&lt;&gt;H260)</f>
        <v>0</v>
      </c>
      <c r="V261" t="b">
        <f t="shared" si="8"/>
        <v>0</v>
      </c>
      <c r="W261">
        <v>1</v>
      </c>
      <c r="X261" t="b">
        <f t="shared" si="9"/>
        <v>0</v>
      </c>
      <c r="Y261" s="153">
        <v>27</v>
      </c>
    </row>
    <row r="262" spans="1:25" x14ac:dyDescent="0.4">
      <c r="A262" s="136">
        <v>1</v>
      </c>
      <c r="B262" s="2">
        <v>100</v>
      </c>
      <c r="C262" s="140">
        <v>212841424</v>
      </c>
      <c r="D262" s="3" t="s">
        <v>310</v>
      </c>
      <c r="E262" s="3" t="s">
        <v>1453</v>
      </c>
      <c r="F262" s="3" t="s">
        <v>1518</v>
      </c>
      <c r="G262" s="197"/>
      <c r="H262" s="115" t="s">
        <v>1054</v>
      </c>
      <c r="I262" s="77" t="str">
        <f ca="1"/>
        <v>1.1</v>
      </c>
      <c r="J262" s="68" t="str">
        <f ca="1"/>
        <v>General hospitals</v>
      </c>
      <c r="K262" s="74" t="str">
        <f ca="1"/>
        <v>1.1.1</v>
      </c>
      <c r="L262" s="69" t="str">
        <f ca="1"/>
        <v>General inpatient curative care</v>
      </c>
      <c r="M262" s="86" t="str">
        <f ca="1"/>
        <v>13</v>
      </c>
      <c r="N262" s="87" t="str">
        <f ca="1"/>
        <v>General population</v>
      </c>
      <c r="O262" s="81" t="str">
        <f ca="1"/>
        <v>nec</v>
      </c>
      <c r="P262" s="87" t="str">
        <f ca="1"/>
        <v>Other and unspecified age (n.e.c.)</v>
      </c>
      <c r="Q262" s="69" t="str">
        <f ca="1"/>
        <v>nec</v>
      </c>
      <c r="R262" s="69" t="str">
        <f ca="1"/>
        <v>Other and unspecified gender (n.e.c.)</v>
      </c>
      <c r="S262" s="134">
        <v>1</v>
      </c>
      <c r="T262" t="b">
        <v>1</v>
      </c>
      <c r="U262" t="b">
        <f>AND(T262=TRUE,C262=C261,F262=F261,H262&lt;&gt;H261)</f>
        <v>0</v>
      </c>
      <c r="V262" t="b">
        <f t="shared" si="8"/>
        <v>0</v>
      </c>
      <c r="W262">
        <v>1</v>
      </c>
      <c r="X262" t="b">
        <f t="shared" si="9"/>
        <v>0</v>
      </c>
      <c r="Y262" s="153">
        <v>27</v>
      </c>
    </row>
    <row r="263" spans="1:25" x14ac:dyDescent="0.4">
      <c r="A263" s="136">
        <v>1</v>
      </c>
      <c r="B263" s="5">
        <v>101</v>
      </c>
      <c r="C263" s="138">
        <v>212872300</v>
      </c>
      <c r="D263" s="6" t="s">
        <v>312</v>
      </c>
      <c r="E263" s="6" t="s">
        <v>1453</v>
      </c>
      <c r="F263" s="6" t="s">
        <v>1519</v>
      </c>
      <c r="G263" s="199"/>
      <c r="H263" s="115" t="s">
        <v>1050</v>
      </c>
      <c r="I263" s="77" t="str">
        <f ca="1"/>
        <v>1.3.nec</v>
      </c>
      <c r="J263" s="68" t="str">
        <f ca="1"/>
        <v>Other Specialised hospitals (Other than mental health hospitals)</v>
      </c>
      <c r="K263" s="74" t="str">
        <f ca="1"/>
        <v>1.1.2</v>
      </c>
      <c r="L263" s="69" t="str">
        <f ca="1"/>
        <v>Specialised inpatient curative care</v>
      </c>
      <c r="M263" s="86" t="str">
        <f ca="1"/>
        <v>13</v>
      </c>
      <c r="N263" s="87" t="str">
        <f ca="1"/>
        <v>General population</v>
      </c>
      <c r="O263" s="81" t="str">
        <f ca="1"/>
        <v>nec</v>
      </c>
      <c r="P263" s="87" t="str">
        <f ca="1"/>
        <v>Other and unspecified age (n.e.c.)</v>
      </c>
      <c r="Q263" s="69" t="str">
        <f ca="1"/>
        <v>nec</v>
      </c>
      <c r="R263" s="69" t="str">
        <f ca="1"/>
        <v>Other and unspecified gender (n.e.c.)</v>
      </c>
      <c r="S263" s="134">
        <v>1</v>
      </c>
      <c r="T263" t="b">
        <v>1</v>
      </c>
      <c r="U263" t="b">
        <f>AND(T263=TRUE,C263=C262,F263=F262,H263&lt;&gt;H262)</f>
        <v>0</v>
      </c>
      <c r="V263" t="b">
        <f t="shared" si="8"/>
        <v>0</v>
      </c>
      <c r="W263">
        <v>1</v>
      </c>
      <c r="X263" t="b">
        <f t="shared" si="9"/>
        <v>0</v>
      </c>
      <c r="Y263" s="155">
        <v>27</v>
      </c>
    </row>
    <row r="264" spans="1:25" x14ac:dyDescent="0.4">
      <c r="A264" s="136">
        <v>2</v>
      </c>
      <c r="B264" s="5">
        <v>172</v>
      </c>
      <c r="C264" s="138">
        <v>212913276</v>
      </c>
      <c r="D264" s="6" t="s">
        <v>314</v>
      </c>
      <c r="E264" s="6" t="s">
        <v>1453</v>
      </c>
      <c r="F264" s="6" t="s">
        <v>1520</v>
      </c>
      <c r="G264" s="199"/>
      <c r="H264" s="115" t="s">
        <v>1089</v>
      </c>
      <c r="I264" s="77" t="str">
        <f ca="1"/>
        <v>3.4.9.1</v>
      </c>
      <c r="J264" s="68" t="str">
        <f ca="1"/>
        <v>General ambulatories</v>
      </c>
      <c r="K264" s="74" t="str">
        <f ca="1"/>
        <v>1.3.3.1</v>
      </c>
      <c r="L264" s="69" t="str">
        <f ca="1"/>
        <v>Emergency specialised outpatient curative care</v>
      </c>
      <c r="M264" s="86" t="str">
        <f ca="1"/>
        <v>13</v>
      </c>
      <c r="N264" s="87" t="str">
        <f ca="1"/>
        <v>General population</v>
      </c>
      <c r="O264" s="81" t="str">
        <f ca="1"/>
        <v>nec</v>
      </c>
      <c r="P264" s="87" t="str">
        <f ca="1"/>
        <v>Other and unspecified age (n.e.c.)</v>
      </c>
      <c r="Q264" s="69" t="str">
        <f ca="1"/>
        <v>nec</v>
      </c>
      <c r="R264" s="69" t="str">
        <f ca="1"/>
        <v>Other and unspecified gender (n.e.c.)</v>
      </c>
      <c r="S264" s="134">
        <v>2</v>
      </c>
      <c r="T264" t="b">
        <v>1</v>
      </c>
      <c r="U264" t="b">
        <f>AND(T264=TRUE,C264=C263,F264=F263,H264&lt;&gt;H263)</f>
        <v>0</v>
      </c>
      <c r="V264" t="b">
        <f t="shared" si="8"/>
        <v>0</v>
      </c>
      <c r="W264">
        <v>1</v>
      </c>
      <c r="X264" t="b">
        <f t="shared" si="9"/>
        <v>0</v>
      </c>
      <c r="Y264" s="155">
        <v>27</v>
      </c>
    </row>
    <row r="265" spans="1:25" x14ac:dyDescent="0.4">
      <c r="A265" s="136">
        <v>1</v>
      </c>
      <c r="B265" s="2">
        <v>102</v>
      </c>
      <c r="C265" s="140">
        <v>215082746</v>
      </c>
      <c r="D265" s="3" t="s">
        <v>316</v>
      </c>
      <c r="E265" s="3" t="s">
        <v>1259</v>
      </c>
      <c r="F265" s="3" t="s">
        <v>1521</v>
      </c>
      <c r="G265" s="197"/>
      <c r="H265" s="115" t="s">
        <v>1101</v>
      </c>
      <c r="I265" s="77" t="str">
        <f ca="1"/>
        <v>3.4.9.1</v>
      </c>
      <c r="J265" s="68" t="str">
        <f ca="1"/>
        <v>General ambulatories</v>
      </c>
      <c r="K265" s="74" t="str">
        <f ca="1"/>
        <v>1.3.1</v>
      </c>
      <c r="L265" s="69" t="str">
        <f ca="1"/>
        <v>General outpatient curative care</v>
      </c>
      <c r="M265" s="86" t="str">
        <f ca="1"/>
        <v>13</v>
      </c>
      <c r="N265" s="87" t="str">
        <f ca="1"/>
        <v>General population</v>
      </c>
      <c r="O265" s="81" t="str">
        <f ca="1"/>
        <v>nec</v>
      </c>
      <c r="P265" s="87" t="str">
        <f ca="1"/>
        <v>Other and unspecified age (n.e.c.)</v>
      </c>
      <c r="Q265" s="69" t="str">
        <f ca="1"/>
        <v>nec</v>
      </c>
      <c r="R265" s="69" t="str">
        <f ca="1"/>
        <v>Other and unspecified gender (n.e.c.)</v>
      </c>
      <c r="S265" s="134">
        <v>2</v>
      </c>
      <c r="T265" t="b">
        <v>1</v>
      </c>
      <c r="U265" t="b">
        <f>AND(T265=TRUE,C265=C264,F265=F264,H265&lt;&gt;H264)</f>
        <v>0</v>
      </c>
      <c r="V265" t="b">
        <f t="shared" si="8"/>
        <v>0</v>
      </c>
      <c r="W265">
        <v>1</v>
      </c>
      <c r="X265" t="b">
        <f t="shared" si="9"/>
        <v>0</v>
      </c>
      <c r="Y265" s="153">
        <v>53</v>
      </c>
    </row>
    <row r="266" spans="1:25" x14ac:dyDescent="0.4">
      <c r="A266" s="136">
        <v>2</v>
      </c>
      <c r="B266" s="5">
        <v>174</v>
      </c>
      <c r="C266" s="138">
        <v>215083040</v>
      </c>
      <c r="D266" s="6" t="s">
        <v>1522</v>
      </c>
      <c r="E266" s="6" t="s">
        <v>1259</v>
      </c>
      <c r="F266" s="6" t="s">
        <v>1523</v>
      </c>
      <c r="G266" s="199"/>
      <c r="H266" s="115" t="s">
        <v>1066</v>
      </c>
      <c r="I266" s="77" t="str">
        <f ca="1"/>
        <v>3.1.3</v>
      </c>
      <c r="J266" s="68" t="str">
        <f ca="1"/>
        <v>Offices of medical specialists (Other than mental medical specialists)</v>
      </c>
      <c r="K266" s="74" t="str">
        <f ca="1"/>
        <v>1.3.3.nec</v>
      </c>
      <c r="L266" s="69" t="str">
        <f ca="1"/>
        <v>Other Specialised outpatient curative care</v>
      </c>
      <c r="M266" s="86" t="str">
        <f ca="1"/>
        <v>13</v>
      </c>
      <c r="N266" s="87" t="str">
        <f ca="1"/>
        <v>General population</v>
      </c>
      <c r="O266" s="81" t="str">
        <f ca="1"/>
        <v>nec</v>
      </c>
      <c r="P266" s="87" t="str">
        <f ca="1"/>
        <v>Other and unspecified age (n.e.c.)</v>
      </c>
      <c r="Q266" s="69" t="str">
        <f ca="1"/>
        <v>nec</v>
      </c>
      <c r="R266" s="69" t="str">
        <f ca="1"/>
        <v>Other and unspecified gender (n.e.c.)</v>
      </c>
      <c r="S266" s="134">
        <v>1</v>
      </c>
      <c r="T266" t="b">
        <v>1</v>
      </c>
      <c r="U266" t="b">
        <f>AND(T266=TRUE,C266=C265,F266=F265,H266&lt;&gt;H265)</f>
        <v>0</v>
      </c>
      <c r="V266" t="b">
        <f t="shared" si="8"/>
        <v>0</v>
      </c>
      <c r="W266">
        <v>1</v>
      </c>
      <c r="X266" t="b">
        <f t="shared" si="9"/>
        <v>0</v>
      </c>
      <c r="Y266" s="155">
        <v>53</v>
      </c>
    </row>
    <row r="267" spans="1:25" x14ac:dyDescent="0.4">
      <c r="A267" s="136">
        <v>2</v>
      </c>
      <c r="B267" s="2">
        <v>175</v>
      </c>
      <c r="C267" s="140">
        <v>215083898</v>
      </c>
      <c r="D267" s="3" t="s">
        <v>318</v>
      </c>
      <c r="E267" s="3" t="s">
        <v>1259</v>
      </c>
      <c r="F267" s="3" t="s">
        <v>1524</v>
      </c>
      <c r="G267" s="197"/>
      <c r="H267" s="115" t="s">
        <v>1101</v>
      </c>
      <c r="I267" s="77" t="str">
        <f ca="1"/>
        <v>3.4.9.1</v>
      </c>
      <c r="J267" s="68" t="str">
        <f ca="1"/>
        <v>General ambulatories</v>
      </c>
      <c r="K267" s="74" t="str">
        <f ca="1"/>
        <v>1.3.1</v>
      </c>
      <c r="L267" s="69" t="str">
        <f ca="1"/>
        <v>General outpatient curative care</v>
      </c>
      <c r="M267" s="86" t="str">
        <f ca="1"/>
        <v>13</v>
      </c>
      <c r="N267" s="87" t="str">
        <f ca="1"/>
        <v>General population</v>
      </c>
      <c r="O267" s="81" t="str">
        <f ca="1"/>
        <v>nec</v>
      </c>
      <c r="P267" s="87" t="str">
        <f ca="1"/>
        <v>Other and unspecified age (n.e.c.)</v>
      </c>
      <c r="Q267" s="69" t="str">
        <f ca="1"/>
        <v>nec</v>
      </c>
      <c r="R267" s="69" t="str">
        <f ca="1"/>
        <v>Other and unspecified gender (n.e.c.)</v>
      </c>
      <c r="S267" s="134">
        <v>2</v>
      </c>
      <c r="T267" t="b">
        <v>1</v>
      </c>
      <c r="U267" t="b">
        <f>AND(T267=TRUE,C267=C266,F267=F266,H267&lt;&gt;H266)</f>
        <v>0</v>
      </c>
      <c r="V267" t="b">
        <f t="shared" si="8"/>
        <v>0</v>
      </c>
      <c r="W267">
        <v>1</v>
      </c>
      <c r="X267" t="b">
        <f t="shared" si="9"/>
        <v>0</v>
      </c>
      <c r="Y267" s="153">
        <v>53</v>
      </c>
    </row>
    <row r="268" spans="1:25" x14ac:dyDescent="0.4">
      <c r="A268" s="136">
        <v>1</v>
      </c>
      <c r="B268" s="2">
        <v>104</v>
      </c>
      <c r="C268" s="140">
        <v>215083923</v>
      </c>
      <c r="D268" s="3" t="s">
        <v>320</v>
      </c>
      <c r="E268" s="3" t="s">
        <v>1259</v>
      </c>
      <c r="F268" s="3" t="s">
        <v>1525</v>
      </c>
      <c r="G268" s="197"/>
      <c r="H268" s="115" t="s">
        <v>1118</v>
      </c>
      <c r="I268" s="77" t="str">
        <f ca="1"/>
        <v>1.3.1</v>
      </c>
      <c r="J268" s="68" t="str">
        <f ca="1"/>
        <v>Maternal House</v>
      </c>
      <c r="K268" s="74" t="str">
        <f ca="1"/>
        <v>1.1.2</v>
      </c>
      <c r="L268" s="69" t="str">
        <f ca="1"/>
        <v>Specialised inpatient curative care</v>
      </c>
      <c r="M268" s="86" t="str">
        <f ca="1"/>
        <v>13</v>
      </c>
      <c r="N268" s="87" t="str">
        <f ca="1"/>
        <v>General population</v>
      </c>
      <c r="O268" s="81" t="str">
        <f ca="1"/>
        <v>nec</v>
      </c>
      <c r="P268" s="87" t="str">
        <f ca="1"/>
        <v>Other and unspecified age (n.e.c.)</v>
      </c>
      <c r="Q268" s="69" t="str">
        <f ca="1"/>
        <v>nec</v>
      </c>
      <c r="R268" s="69" t="str">
        <f ca="1"/>
        <v>Other and unspecified gender (n.e.c.)</v>
      </c>
      <c r="S268" s="134">
        <v>1</v>
      </c>
      <c r="T268" t="b">
        <v>1</v>
      </c>
      <c r="U268" t="b">
        <f>AND(T268=TRUE,C268=C267,F268=F267,H268&lt;&gt;H267)</f>
        <v>0</v>
      </c>
      <c r="V268" t="b">
        <f t="shared" si="8"/>
        <v>0</v>
      </c>
      <c r="W268">
        <v>1</v>
      </c>
      <c r="X268" t="b">
        <f t="shared" si="9"/>
        <v>0</v>
      </c>
      <c r="Y268" s="153">
        <v>53</v>
      </c>
    </row>
    <row r="269" spans="1:25" x14ac:dyDescent="0.4">
      <c r="A269" s="136">
        <v>2</v>
      </c>
      <c r="B269" s="5">
        <v>176</v>
      </c>
      <c r="C269" s="138">
        <v>215083950</v>
      </c>
      <c r="D269" s="6" t="s">
        <v>1526</v>
      </c>
      <c r="E269" s="6" t="s">
        <v>1259</v>
      </c>
      <c r="F269" s="6" t="s">
        <v>1527</v>
      </c>
      <c r="G269" s="199"/>
      <c r="H269" s="115" t="s">
        <v>1109</v>
      </c>
      <c r="I269" s="77" t="str">
        <f ca="1"/>
        <v>3.4.9.nec</v>
      </c>
      <c r="J269" s="68" t="str">
        <f ca="1"/>
        <v>Other All Other ambulatory centres</v>
      </c>
      <c r="K269" s="74" t="str">
        <f ca="1"/>
        <v>1.3.3.nec</v>
      </c>
      <c r="L269" s="69" t="str">
        <f ca="1"/>
        <v>Other Specialised outpatient curative care</v>
      </c>
      <c r="M269" s="86" t="str">
        <f ca="1"/>
        <v>13</v>
      </c>
      <c r="N269" s="87" t="str">
        <f ca="1"/>
        <v>General population</v>
      </c>
      <c r="O269" s="81" t="str">
        <f ca="1"/>
        <v>nec</v>
      </c>
      <c r="P269" s="87" t="str">
        <f ca="1"/>
        <v>Other and unspecified age (n.e.c.)</v>
      </c>
      <c r="Q269" s="69" t="str">
        <f ca="1"/>
        <v>nec</v>
      </c>
      <c r="R269" s="69" t="str">
        <f ca="1"/>
        <v>Other and unspecified gender (n.e.c.)</v>
      </c>
      <c r="S269" s="134">
        <v>1</v>
      </c>
      <c r="T269" t="b">
        <v>1</v>
      </c>
      <c r="U269" t="b">
        <f>AND(T269=TRUE,C269=C268,F269=F268,H269&lt;&gt;H268)</f>
        <v>0</v>
      </c>
      <c r="V269" t="b">
        <f t="shared" si="8"/>
        <v>0</v>
      </c>
      <c r="W269">
        <v>1</v>
      </c>
      <c r="X269" t="b">
        <f t="shared" si="9"/>
        <v>0</v>
      </c>
      <c r="Y269" s="155">
        <v>53</v>
      </c>
    </row>
    <row r="270" spans="1:25" x14ac:dyDescent="0.4">
      <c r="A270" s="136">
        <v>1</v>
      </c>
      <c r="B270" s="2">
        <v>105</v>
      </c>
      <c r="C270" s="140">
        <v>215119182</v>
      </c>
      <c r="D270" s="3" t="s">
        <v>1528</v>
      </c>
      <c r="E270" s="3" t="s">
        <v>1259</v>
      </c>
      <c r="F270" s="3" t="s">
        <v>1529</v>
      </c>
      <c r="G270" s="197"/>
      <c r="H270" s="115" t="s">
        <v>1054</v>
      </c>
      <c r="I270" s="77" t="str">
        <f ca="1"/>
        <v>1.1</v>
      </c>
      <c r="J270" s="68" t="str">
        <f ca="1"/>
        <v>General hospitals</v>
      </c>
      <c r="K270" s="74" t="str">
        <f ca="1"/>
        <v>1.1.1</v>
      </c>
      <c r="L270" s="69" t="str">
        <f ca="1"/>
        <v>General inpatient curative care</v>
      </c>
      <c r="M270" s="86" t="str">
        <f ca="1"/>
        <v>13</v>
      </c>
      <c r="N270" s="87" t="str">
        <f ca="1"/>
        <v>General population</v>
      </c>
      <c r="O270" s="81" t="str">
        <f ca="1"/>
        <v>nec</v>
      </c>
      <c r="P270" s="87" t="str">
        <f ca="1"/>
        <v>Other and unspecified age (n.e.c.)</v>
      </c>
      <c r="Q270" s="69" t="str">
        <f ca="1"/>
        <v>nec</v>
      </c>
      <c r="R270" s="69" t="str">
        <f ca="1"/>
        <v>Other and unspecified gender (n.e.c.)</v>
      </c>
      <c r="S270" s="134">
        <v>1</v>
      </c>
      <c r="T270" t="b">
        <v>1</v>
      </c>
      <c r="U270" t="b">
        <f>AND(T270=TRUE,C270=C269,F270=F269,H270&lt;&gt;H269)</f>
        <v>0</v>
      </c>
      <c r="V270" t="b">
        <f t="shared" si="8"/>
        <v>0</v>
      </c>
      <c r="W270">
        <v>1</v>
      </c>
      <c r="X270" t="b">
        <f t="shared" si="9"/>
        <v>0</v>
      </c>
      <c r="Y270" s="153">
        <v>53</v>
      </c>
    </row>
    <row r="271" spans="1:25" x14ac:dyDescent="0.4">
      <c r="A271" s="136">
        <v>1</v>
      </c>
      <c r="B271" s="5">
        <v>106</v>
      </c>
      <c r="C271" s="138">
        <v>215139124</v>
      </c>
      <c r="D271" s="6" t="s">
        <v>322</v>
      </c>
      <c r="E271" s="6" t="s">
        <v>1259</v>
      </c>
      <c r="F271" s="6" t="s">
        <v>1530</v>
      </c>
      <c r="G271" s="199"/>
      <c r="H271" s="115" t="s">
        <v>1101</v>
      </c>
      <c r="I271" s="77" t="str">
        <f ca="1"/>
        <v>3.4.9.1</v>
      </c>
      <c r="J271" s="68" t="str">
        <f ca="1"/>
        <v>General ambulatories</v>
      </c>
      <c r="K271" s="74" t="str">
        <f ca="1"/>
        <v>1.3.1</v>
      </c>
      <c r="L271" s="69" t="str">
        <f ca="1"/>
        <v>General outpatient curative care</v>
      </c>
      <c r="M271" s="86" t="str">
        <f ca="1"/>
        <v>13</v>
      </c>
      <c r="N271" s="87" t="str">
        <f ca="1"/>
        <v>General population</v>
      </c>
      <c r="O271" s="81" t="str">
        <f ca="1"/>
        <v>nec</v>
      </c>
      <c r="P271" s="87" t="str">
        <f ca="1"/>
        <v>Other and unspecified age (n.e.c.)</v>
      </c>
      <c r="Q271" s="69" t="str">
        <f ca="1"/>
        <v>nec</v>
      </c>
      <c r="R271" s="69" t="str">
        <f ca="1"/>
        <v>Other and unspecified gender (n.e.c.)</v>
      </c>
      <c r="S271" s="134">
        <v>1</v>
      </c>
      <c r="T271" t="b">
        <v>1</v>
      </c>
      <c r="U271" t="b">
        <f>AND(T271=TRUE,C271=C270,F271=F270,H271&lt;&gt;H270)</f>
        <v>0</v>
      </c>
      <c r="V271" t="b">
        <f t="shared" si="8"/>
        <v>0</v>
      </c>
      <c r="W271">
        <v>1</v>
      </c>
      <c r="X271" t="b">
        <f t="shared" si="9"/>
        <v>0</v>
      </c>
      <c r="Y271" s="155">
        <v>53</v>
      </c>
    </row>
    <row r="272" spans="1:25" x14ac:dyDescent="0.4">
      <c r="A272" s="136">
        <v>2</v>
      </c>
      <c r="B272" s="5">
        <v>177</v>
      </c>
      <c r="C272" s="138">
        <v>215594453</v>
      </c>
      <c r="D272" s="6" t="s">
        <v>1531</v>
      </c>
      <c r="E272" s="6" t="s">
        <v>1532</v>
      </c>
      <c r="F272" s="6" t="s">
        <v>1533</v>
      </c>
      <c r="G272" s="199"/>
      <c r="H272" s="115" t="s">
        <v>1041</v>
      </c>
      <c r="I272" s="77" t="str">
        <f ca="1"/>
        <v>3.4.1</v>
      </c>
      <c r="J272" s="68" t="str">
        <f ca="1"/>
        <v>Family planning centres</v>
      </c>
      <c r="K272" s="74" t="str">
        <f ca="1"/>
        <v>1.3.3.nec</v>
      </c>
      <c r="L272" s="69" t="str">
        <f ca="1"/>
        <v>Other Specialised outpatient curative care</v>
      </c>
      <c r="M272" s="86" t="str">
        <f ca="1"/>
        <v>13</v>
      </c>
      <c r="N272" s="87" t="str">
        <f ca="1"/>
        <v>General population</v>
      </c>
      <c r="O272" s="81" t="str">
        <f ca="1"/>
        <v>nec</v>
      </c>
      <c r="P272" s="87" t="str">
        <f ca="1"/>
        <v>Other and unspecified age (n.e.c.)</v>
      </c>
      <c r="Q272" s="69" t="str">
        <f ca="1"/>
        <v>nec</v>
      </c>
      <c r="R272" s="69" t="str">
        <f ca="1"/>
        <v>Other and unspecified gender (n.e.c.)</v>
      </c>
      <c r="S272" s="134">
        <v>1</v>
      </c>
      <c r="T272" t="b">
        <v>1</v>
      </c>
      <c r="U272" t="b">
        <f>AND(T272=TRUE,C272=C271,F272=F271,H272&lt;&gt;H271)</f>
        <v>0</v>
      </c>
      <c r="V272" t="b">
        <f t="shared" si="8"/>
        <v>0</v>
      </c>
      <c r="W272">
        <v>1</v>
      </c>
      <c r="X272" t="b">
        <f t="shared" si="9"/>
        <v>0</v>
      </c>
      <c r="Y272" s="155">
        <v>29</v>
      </c>
    </row>
    <row r="273" spans="1:25" x14ac:dyDescent="0.4">
      <c r="A273" s="136">
        <v>2</v>
      </c>
      <c r="B273" s="2">
        <v>178</v>
      </c>
      <c r="C273" s="140">
        <v>216293311</v>
      </c>
      <c r="D273" s="3" t="s">
        <v>324</v>
      </c>
      <c r="E273" s="3" t="s">
        <v>1477</v>
      </c>
      <c r="F273" s="3" t="s">
        <v>1534</v>
      </c>
      <c r="G273" s="197"/>
      <c r="H273" s="115" t="s">
        <v>1089</v>
      </c>
      <c r="I273" s="77" t="str">
        <f ca="1"/>
        <v>3.4.9.1</v>
      </c>
      <c r="J273" s="68" t="str">
        <f ca="1"/>
        <v>General ambulatories</v>
      </c>
      <c r="K273" s="74" t="str">
        <f ca="1"/>
        <v>1.3.3.1</v>
      </c>
      <c r="L273" s="69" t="str">
        <f ca="1"/>
        <v>Emergency specialised outpatient curative care</v>
      </c>
      <c r="M273" s="86" t="str">
        <f ca="1"/>
        <v>13</v>
      </c>
      <c r="N273" s="87" t="str">
        <f ca="1"/>
        <v>General population</v>
      </c>
      <c r="O273" s="81" t="str">
        <f ca="1"/>
        <v>nec</v>
      </c>
      <c r="P273" s="87" t="str">
        <f ca="1"/>
        <v>Other and unspecified age (n.e.c.)</v>
      </c>
      <c r="Q273" s="69" t="str">
        <f ca="1"/>
        <v>nec</v>
      </c>
      <c r="R273" s="69" t="str">
        <f ca="1"/>
        <v>Other and unspecified gender (n.e.c.)</v>
      </c>
      <c r="S273" s="134">
        <v>1</v>
      </c>
      <c r="T273" t="b">
        <v>1</v>
      </c>
      <c r="U273" t="b">
        <f>AND(T273=TRUE,C273=C272,F273=F272,H273&lt;&gt;H272)</f>
        <v>0</v>
      </c>
      <c r="V273" t="b">
        <f t="shared" si="8"/>
        <v>0</v>
      </c>
      <c r="W273">
        <v>1</v>
      </c>
      <c r="X273" t="b">
        <f t="shared" si="9"/>
        <v>0</v>
      </c>
      <c r="Y273" s="153">
        <v>68</v>
      </c>
    </row>
    <row r="274" spans="1:25" x14ac:dyDescent="0.4">
      <c r="A274" s="136">
        <v>2</v>
      </c>
      <c r="B274" s="2">
        <v>179</v>
      </c>
      <c r="C274" s="140">
        <v>216296639</v>
      </c>
      <c r="D274" s="3" t="s">
        <v>326</v>
      </c>
      <c r="E274" s="3" t="s">
        <v>1477</v>
      </c>
      <c r="F274" s="3" t="s">
        <v>1535</v>
      </c>
      <c r="G274" s="197"/>
      <c r="H274" s="115" t="s">
        <v>1054</v>
      </c>
      <c r="I274" s="77" t="str">
        <f ca="1"/>
        <v>1.1</v>
      </c>
      <c r="J274" s="68" t="str">
        <f ca="1"/>
        <v>General hospitals</v>
      </c>
      <c r="K274" s="74" t="str">
        <f ca="1"/>
        <v>1.1.1</v>
      </c>
      <c r="L274" s="69" t="str">
        <f ca="1"/>
        <v>General inpatient curative care</v>
      </c>
      <c r="M274" s="86" t="str">
        <f ca="1"/>
        <v>13</v>
      </c>
      <c r="N274" s="87" t="str">
        <f ca="1"/>
        <v>General population</v>
      </c>
      <c r="O274" s="81" t="str">
        <f ca="1"/>
        <v>nec</v>
      </c>
      <c r="P274" s="87" t="str">
        <f ca="1"/>
        <v>Other and unspecified age (n.e.c.)</v>
      </c>
      <c r="Q274" s="69" t="str">
        <f ca="1"/>
        <v>nec</v>
      </c>
      <c r="R274" s="69" t="str">
        <f ca="1"/>
        <v>Other and unspecified gender (n.e.c.)</v>
      </c>
      <c r="S274" s="134">
        <v>1</v>
      </c>
      <c r="T274" t="b">
        <v>1</v>
      </c>
      <c r="U274" t="b">
        <f>AND(T274=TRUE,C274=C273,F274=F273,H274&lt;&gt;H273)</f>
        <v>0</v>
      </c>
      <c r="V274" t="b">
        <f t="shared" si="8"/>
        <v>0</v>
      </c>
      <c r="W274">
        <v>1</v>
      </c>
      <c r="X274" t="b">
        <f t="shared" si="9"/>
        <v>0</v>
      </c>
      <c r="Y274" s="153">
        <v>68</v>
      </c>
    </row>
    <row r="275" spans="1:25" x14ac:dyDescent="0.4">
      <c r="A275" s="136">
        <v>2</v>
      </c>
      <c r="B275" s="2">
        <v>180</v>
      </c>
      <c r="C275" s="140">
        <v>216296880</v>
      </c>
      <c r="D275" s="3" t="s">
        <v>1536</v>
      </c>
      <c r="E275" s="3" t="s">
        <v>1477</v>
      </c>
      <c r="F275" s="3" t="s">
        <v>1537</v>
      </c>
      <c r="G275" s="197"/>
      <c r="H275" s="115" t="s">
        <v>1084</v>
      </c>
      <c r="I275" s="77" t="str">
        <f ca="1"/>
        <v>1.2</v>
      </c>
      <c r="J275" s="68" t="str">
        <f ca="1"/>
        <v>Mental health hospitals</v>
      </c>
      <c r="K275" s="74" t="str">
        <f ca="1"/>
        <v>1.1.2</v>
      </c>
      <c r="L275" s="69" t="str">
        <f ca="1"/>
        <v>Specialised inpatient curative care</v>
      </c>
      <c r="M275" s="86" t="str">
        <f ca="1"/>
        <v>13</v>
      </c>
      <c r="N275" s="87" t="str">
        <f ca="1"/>
        <v>General population</v>
      </c>
      <c r="O275" s="81" t="str">
        <f ca="1"/>
        <v>nec</v>
      </c>
      <c r="P275" s="87" t="str">
        <f ca="1"/>
        <v>Other and unspecified age (n.e.c.)</v>
      </c>
      <c r="Q275" s="69" t="str">
        <f ca="1"/>
        <v>nec</v>
      </c>
      <c r="R275" s="69" t="str">
        <f ca="1"/>
        <v>Other and unspecified gender (n.e.c.)</v>
      </c>
      <c r="S275" s="134">
        <v>1</v>
      </c>
      <c r="T275" t="b">
        <v>1</v>
      </c>
      <c r="U275" t="b">
        <f>AND(T275=TRUE,C275=C274,F275=F274,H275&lt;&gt;H274)</f>
        <v>0</v>
      </c>
      <c r="V275" t="b">
        <f t="shared" si="8"/>
        <v>0</v>
      </c>
      <c r="W275">
        <v>1</v>
      </c>
      <c r="X275" t="b">
        <f t="shared" si="9"/>
        <v>0</v>
      </c>
      <c r="Y275" s="153">
        <v>68</v>
      </c>
    </row>
    <row r="276" spans="1:25" x14ac:dyDescent="0.4">
      <c r="A276" s="136">
        <v>2</v>
      </c>
      <c r="B276" s="2">
        <v>181</v>
      </c>
      <c r="C276" s="140">
        <v>216297095</v>
      </c>
      <c r="D276" s="3" t="s">
        <v>1538</v>
      </c>
      <c r="E276" s="3" t="s">
        <v>1477</v>
      </c>
      <c r="F276" s="3" t="s">
        <v>1539</v>
      </c>
      <c r="G276" s="197"/>
      <c r="H276" s="115" t="s">
        <v>1109</v>
      </c>
      <c r="I276" s="77" t="str">
        <f ca="1"/>
        <v>3.4.9.nec</v>
      </c>
      <c r="J276" s="68" t="str">
        <f ca="1"/>
        <v>Other All Other ambulatory centres</v>
      </c>
      <c r="K276" s="74" t="str">
        <f ca="1"/>
        <v>1.3.3.nec</v>
      </c>
      <c r="L276" s="69" t="str">
        <f ca="1"/>
        <v>Other Specialised outpatient curative care</v>
      </c>
      <c r="M276" s="86" t="str">
        <f ca="1"/>
        <v>13</v>
      </c>
      <c r="N276" s="87" t="str">
        <f ca="1"/>
        <v>General population</v>
      </c>
      <c r="O276" s="81" t="str">
        <f ca="1"/>
        <v>nec</v>
      </c>
      <c r="P276" s="87" t="str">
        <f ca="1"/>
        <v>Other and unspecified age (n.e.c.)</v>
      </c>
      <c r="Q276" s="69" t="str">
        <f ca="1"/>
        <v>nec</v>
      </c>
      <c r="R276" s="69" t="str">
        <f ca="1"/>
        <v>Other and unspecified gender (n.e.c.)</v>
      </c>
      <c r="S276" s="134">
        <v>1</v>
      </c>
      <c r="T276" t="b">
        <v>1</v>
      </c>
      <c r="U276" t="b">
        <f>AND(T276=TRUE,C276=C275,F276=F275,H276&lt;&gt;H275)</f>
        <v>0</v>
      </c>
      <c r="V276" t="b">
        <f t="shared" si="8"/>
        <v>0</v>
      </c>
      <c r="W276">
        <v>1</v>
      </c>
      <c r="X276" t="b">
        <f t="shared" si="9"/>
        <v>0</v>
      </c>
      <c r="Y276" s="153">
        <v>68</v>
      </c>
    </row>
    <row r="277" spans="1:25" x14ac:dyDescent="0.4">
      <c r="A277" s="136">
        <v>2</v>
      </c>
      <c r="B277" s="2">
        <v>182</v>
      </c>
      <c r="C277" s="140">
        <v>216314977</v>
      </c>
      <c r="D277" s="3" t="s">
        <v>328</v>
      </c>
      <c r="E277" s="3" t="s">
        <v>1477</v>
      </c>
      <c r="F277" s="3" t="s">
        <v>1540</v>
      </c>
      <c r="G277" s="197"/>
      <c r="H277" s="115" t="s">
        <v>1101</v>
      </c>
      <c r="I277" s="77" t="str">
        <f ca="1"/>
        <v>3.4.9.1</v>
      </c>
      <c r="J277" s="68" t="str">
        <f ca="1"/>
        <v>General ambulatories</v>
      </c>
      <c r="K277" s="74" t="str">
        <f ca="1"/>
        <v>1.3.1</v>
      </c>
      <c r="L277" s="69" t="str">
        <f ca="1"/>
        <v>General outpatient curative care</v>
      </c>
      <c r="M277" s="86" t="str">
        <f ca="1"/>
        <v>13</v>
      </c>
      <c r="N277" s="87" t="str">
        <f ca="1"/>
        <v>General population</v>
      </c>
      <c r="O277" s="81" t="str">
        <f ca="1"/>
        <v>nec</v>
      </c>
      <c r="P277" s="87" t="str">
        <f ca="1"/>
        <v>Other and unspecified age (n.e.c.)</v>
      </c>
      <c r="Q277" s="69" t="str">
        <f ca="1"/>
        <v>nec</v>
      </c>
      <c r="R277" s="69" t="str">
        <f ca="1"/>
        <v>Other and unspecified gender (n.e.c.)</v>
      </c>
      <c r="S277" s="134">
        <v>2</v>
      </c>
      <c r="T277" t="b">
        <v>1</v>
      </c>
      <c r="U277" t="b">
        <f>AND(T277=TRUE,C277=C276,F277=F276,H277&lt;&gt;H276)</f>
        <v>0</v>
      </c>
      <c r="V277" t="b">
        <f t="shared" si="8"/>
        <v>0</v>
      </c>
      <c r="W277">
        <v>1</v>
      </c>
      <c r="X277" t="b">
        <f t="shared" si="9"/>
        <v>0</v>
      </c>
      <c r="Y277" s="153">
        <v>68</v>
      </c>
    </row>
    <row r="278" spans="1:25" x14ac:dyDescent="0.4">
      <c r="A278" s="136">
        <v>1</v>
      </c>
      <c r="B278" s="2">
        <v>109</v>
      </c>
      <c r="C278" s="140">
        <v>216315681</v>
      </c>
      <c r="D278" s="3" t="s">
        <v>330</v>
      </c>
      <c r="E278" s="3" t="s">
        <v>1477</v>
      </c>
      <c r="F278" s="3" t="s">
        <v>1541</v>
      </c>
      <c r="G278" s="197"/>
      <c r="H278" s="115" t="s">
        <v>1097</v>
      </c>
      <c r="I278" s="77" t="str">
        <f ca="1"/>
        <v>1.1</v>
      </c>
      <c r="J278" s="68" t="str">
        <f ca="1"/>
        <v>General hospitals</v>
      </c>
      <c r="K278" s="74" t="str">
        <f ca="1"/>
        <v>1.1.1</v>
      </c>
      <c r="L278" s="69" t="str">
        <f ca="1"/>
        <v>General inpatient curative care</v>
      </c>
      <c r="M278" s="86" t="str">
        <f ca="1"/>
        <v>13</v>
      </c>
      <c r="N278" s="87" t="str">
        <f ca="1"/>
        <v>General population</v>
      </c>
      <c r="O278" s="81" t="str">
        <f ca="1"/>
        <v>nec</v>
      </c>
      <c r="P278" s="87" t="str">
        <f ca="1"/>
        <v>Other and unspecified age (n.e.c.)</v>
      </c>
      <c r="Q278" s="69" t="str">
        <f ca="1"/>
        <v>nec</v>
      </c>
      <c r="R278" s="69" t="str">
        <f ca="1"/>
        <v>Other and unspecified gender (n.e.c.)</v>
      </c>
      <c r="S278" s="134">
        <v>1</v>
      </c>
      <c r="T278" t="b">
        <v>1</v>
      </c>
      <c r="U278" t="b">
        <f>AND(T278=TRUE,C278=C277,F278=F277,H278&lt;&gt;H277)</f>
        <v>0</v>
      </c>
      <c r="V278" t="b">
        <f t="shared" si="8"/>
        <v>0</v>
      </c>
      <c r="W278">
        <v>1</v>
      </c>
      <c r="X278" t="b">
        <f t="shared" si="9"/>
        <v>0</v>
      </c>
      <c r="Y278" s="153">
        <v>68</v>
      </c>
    </row>
    <row r="279" spans="1:25" x14ac:dyDescent="0.4">
      <c r="A279" s="136">
        <v>2</v>
      </c>
      <c r="B279" s="5">
        <v>183</v>
      </c>
      <c r="C279" s="138">
        <v>216315690</v>
      </c>
      <c r="D279" s="6" t="s">
        <v>332</v>
      </c>
      <c r="E279" s="6" t="s">
        <v>1477</v>
      </c>
      <c r="F279" s="6" t="s">
        <v>1542</v>
      </c>
      <c r="G279" s="199"/>
      <c r="H279" s="115" t="s">
        <v>1118</v>
      </c>
      <c r="I279" s="77" t="str">
        <f ca="1"/>
        <v>1.3.1</v>
      </c>
      <c r="J279" s="68" t="str">
        <f ca="1"/>
        <v>Maternal House</v>
      </c>
      <c r="K279" s="74" t="str">
        <f ca="1"/>
        <v>1.1.2</v>
      </c>
      <c r="L279" s="69" t="str">
        <f ca="1"/>
        <v>Specialised inpatient curative care</v>
      </c>
      <c r="M279" s="86" t="str">
        <f ca="1"/>
        <v>13</v>
      </c>
      <c r="N279" s="87" t="str">
        <f ca="1"/>
        <v>General population</v>
      </c>
      <c r="O279" s="81" t="str">
        <f ca="1"/>
        <v>nec</v>
      </c>
      <c r="P279" s="87" t="str">
        <f ca="1"/>
        <v>Other and unspecified age (n.e.c.)</v>
      </c>
      <c r="Q279" s="69" t="str">
        <f ca="1"/>
        <v>nec</v>
      </c>
      <c r="R279" s="69" t="str">
        <f ca="1"/>
        <v>Other and unspecified gender (n.e.c.)</v>
      </c>
      <c r="S279" s="134">
        <v>1</v>
      </c>
      <c r="T279" t="b">
        <v>1</v>
      </c>
      <c r="U279" t="b">
        <f>AND(T279=TRUE,C279=C278,F279=F278,H279&lt;&gt;H278)</f>
        <v>0</v>
      </c>
      <c r="V279" t="b">
        <f t="shared" si="8"/>
        <v>0</v>
      </c>
      <c r="W279">
        <v>1</v>
      </c>
      <c r="X279" t="b">
        <f t="shared" si="9"/>
        <v>0</v>
      </c>
      <c r="Y279" s="155">
        <v>68</v>
      </c>
    </row>
    <row r="280" spans="1:25" x14ac:dyDescent="0.4">
      <c r="A280" s="136">
        <v>3</v>
      </c>
      <c r="B280" s="2"/>
      <c r="C280" s="140">
        <v>216316975</v>
      </c>
      <c r="D280" s="3" t="s">
        <v>334</v>
      </c>
      <c r="E280" s="3" t="s">
        <v>1477</v>
      </c>
      <c r="F280" s="3" t="s">
        <v>1543</v>
      </c>
      <c r="G280" s="197"/>
      <c r="H280" s="115" t="s">
        <v>1101</v>
      </c>
      <c r="I280" s="77" t="str">
        <f ca="1"/>
        <v>3.4.9.1</v>
      </c>
      <c r="J280" s="68" t="str">
        <f ca="1"/>
        <v>General ambulatories</v>
      </c>
      <c r="K280" s="74" t="str">
        <f ca="1"/>
        <v>1.3.1</v>
      </c>
      <c r="L280" s="69" t="str">
        <f ca="1"/>
        <v>General outpatient curative care</v>
      </c>
      <c r="M280" s="86" t="str">
        <f ca="1"/>
        <v>13</v>
      </c>
      <c r="N280" s="87" t="str">
        <f ca="1"/>
        <v>General population</v>
      </c>
      <c r="O280" s="81" t="str">
        <f ca="1"/>
        <v>nec</v>
      </c>
      <c r="P280" s="87" t="str">
        <f ca="1"/>
        <v>Other and unspecified age (n.e.c.)</v>
      </c>
      <c r="Q280" s="69" t="str">
        <f ca="1"/>
        <v>nec</v>
      </c>
      <c r="R280" s="69" t="str">
        <f ca="1"/>
        <v>Other and unspecified gender (n.e.c.)</v>
      </c>
      <c r="S280" s="134">
        <v>3</v>
      </c>
      <c r="T280" t="b">
        <v>1</v>
      </c>
      <c r="U280" t="b">
        <f>AND(T280=TRUE,C280=C279,F280=F279,H280&lt;&gt;H279)</f>
        <v>0</v>
      </c>
      <c r="V280" t="b">
        <f t="shared" si="8"/>
        <v>0</v>
      </c>
      <c r="W280">
        <v>1</v>
      </c>
      <c r="X280" t="b">
        <f t="shared" si="9"/>
        <v>0</v>
      </c>
      <c r="Y280" s="153">
        <v>68</v>
      </c>
    </row>
    <row r="281" spans="1:25" x14ac:dyDescent="0.4">
      <c r="A281" s="136">
        <v>2</v>
      </c>
      <c r="B281" s="137">
        <v>184</v>
      </c>
      <c r="C281" s="141">
        <v>216329426</v>
      </c>
      <c r="D281" s="137" t="s">
        <v>1544</v>
      </c>
      <c r="E281" s="137" t="s">
        <v>1477</v>
      </c>
      <c r="F281" s="137" t="s">
        <v>1545</v>
      </c>
      <c r="G281" s="198"/>
      <c r="H281" s="49" t="s">
        <v>1101</v>
      </c>
      <c r="I281" s="77" t="str">
        <f ca="1"/>
        <v>3.4.9.1</v>
      </c>
      <c r="J281" s="68" t="str">
        <f ca="1"/>
        <v>General ambulatories</v>
      </c>
      <c r="K281" s="74" t="str">
        <f ca="1"/>
        <v>1.3.1</v>
      </c>
      <c r="L281" s="69" t="str">
        <f ca="1"/>
        <v>General outpatient curative care</v>
      </c>
      <c r="M281" s="86" t="str">
        <f ca="1"/>
        <v>13</v>
      </c>
      <c r="N281" s="87" t="str">
        <f ca="1"/>
        <v>General population</v>
      </c>
      <c r="O281" s="81" t="str">
        <f ca="1"/>
        <v>nec</v>
      </c>
      <c r="P281" s="87" t="str">
        <f ca="1"/>
        <v>Other and unspecified age (n.e.c.)</v>
      </c>
      <c r="Q281" s="69" t="str">
        <f ca="1"/>
        <v>nec</v>
      </c>
      <c r="R281" s="69" t="str">
        <f ca="1"/>
        <v>Other and unspecified gender (n.e.c.)</v>
      </c>
      <c r="S281" s="134">
        <v>1</v>
      </c>
      <c r="T281" t="b">
        <v>1</v>
      </c>
      <c r="U281" t="b">
        <f>AND(T281=TRUE,C281=C280,F281=F280,H281&lt;&gt;H280)</f>
        <v>0</v>
      </c>
      <c r="V281" t="b">
        <f t="shared" si="8"/>
        <v>0</v>
      </c>
      <c r="W281">
        <v>1</v>
      </c>
      <c r="X281" t="b">
        <f t="shared" si="9"/>
        <v>0</v>
      </c>
      <c r="Y281" s="154">
        <v>68</v>
      </c>
    </row>
    <row r="282" spans="1:25" x14ac:dyDescent="0.4">
      <c r="A282" s="136">
        <v>2</v>
      </c>
      <c r="B282" s="2">
        <v>185</v>
      </c>
      <c r="C282" s="140">
        <v>216452265</v>
      </c>
      <c r="D282" s="3" t="s">
        <v>336</v>
      </c>
      <c r="E282" s="3" t="s">
        <v>1477</v>
      </c>
      <c r="F282" s="3" t="s">
        <v>1546</v>
      </c>
      <c r="G282" s="197"/>
      <c r="H282" s="115" t="s">
        <v>1054</v>
      </c>
      <c r="I282" s="77" t="str">
        <f ca="1"/>
        <v>1.1</v>
      </c>
      <c r="J282" s="68" t="str">
        <f ca="1"/>
        <v>General hospitals</v>
      </c>
      <c r="K282" s="74" t="str">
        <f ca="1"/>
        <v>1.1.1</v>
      </c>
      <c r="L282" s="69" t="str">
        <f ca="1"/>
        <v>General inpatient curative care</v>
      </c>
      <c r="M282" s="86" t="str">
        <f ca="1"/>
        <v>13</v>
      </c>
      <c r="N282" s="87" t="str">
        <f ca="1"/>
        <v>General population</v>
      </c>
      <c r="O282" s="81" t="str">
        <f ca="1"/>
        <v>nec</v>
      </c>
      <c r="P282" s="87" t="str">
        <f ca="1"/>
        <v>Other and unspecified age (n.e.c.)</v>
      </c>
      <c r="Q282" s="69" t="str">
        <f ca="1"/>
        <v>nec</v>
      </c>
      <c r="R282" s="69" t="str">
        <f ca="1"/>
        <v>Other and unspecified gender (n.e.c.)</v>
      </c>
      <c r="S282" s="134">
        <v>1</v>
      </c>
      <c r="T282" t="b">
        <v>1</v>
      </c>
      <c r="U282" t="b">
        <f>AND(T282=TRUE,C282=C281,F282=F281,H282&lt;&gt;H281)</f>
        <v>0</v>
      </c>
      <c r="V282" t="b">
        <f t="shared" si="8"/>
        <v>0</v>
      </c>
      <c r="W282">
        <v>1</v>
      </c>
      <c r="X282" t="b">
        <f t="shared" si="9"/>
        <v>0</v>
      </c>
      <c r="Y282" s="153">
        <v>68</v>
      </c>
    </row>
    <row r="283" spans="1:25" x14ac:dyDescent="0.4">
      <c r="A283" s="136">
        <v>2</v>
      </c>
      <c r="B283" s="2">
        <v>186</v>
      </c>
      <c r="C283" s="140">
        <v>216453219</v>
      </c>
      <c r="D283" s="3" t="s">
        <v>338</v>
      </c>
      <c r="E283" s="3" t="s">
        <v>1477</v>
      </c>
      <c r="F283" s="3" t="s">
        <v>1547</v>
      </c>
      <c r="G283" s="197"/>
      <c r="H283" s="115" t="s">
        <v>1101</v>
      </c>
      <c r="I283" s="77" t="str">
        <f ca="1"/>
        <v>3.4.9.1</v>
      </c>
      <c r="J283" s="68" t="str">
        <f ca="1"/>
        <v>General ambulatories</v>
      </c>
      <c r="K283" s="74" t="str">
        <f ca="1"/>
        <v>1.3.1</v>
      </c>
      <c r="L283" s="69" t="str">
        <f ca="1"/>
        <v>General outpatient curative care</v>
      </c>
      <c r="M283" s="86" t="str">
        <f ca="1"/>
        <v>13</v>
      </c>
      <c r="N283" s="87" t="str">
        <f ca="1"/>
        <v>General population</v>
      </c>
      <c r="O283" s="81" t="str">
        <f ca="1"/>
        <v>nec</v>
      </c>
      <c r="P283" s="87" t="str">
        <f ca="1"/>
        <v>Other and unspecified age (n.e.c.)</v>
      </c>
      <c r="Q283" s="69" t="str">
        <f ca="1"/>
        <v>nec</v>
      </c>
      <c r="R283" s="69" t="str">
        <f ca="1"/>
        <v>Other and unspecified gender (n.e.c.)</v>
      </c>
      <c r="S283" s="134">
        <v>1</v>
      </c>
      <c r="T283" t="b">
        <v>1</v>
      </c>
      <c r="U283" t="b">
        <f>AND(T283=TRUE,C283=C282,F283=F282,H283&lt;&gt;H282)</f>
        <v>0</v>
      </c>
      <c r="V283" t="b">
        <f t="shared" si="8"/>
        <v>0</v>
      </c>
      <c r="W283">
        <v>1</v>
      </c>
      <c r="X283" t="b">
        <f t="shared" si="9"/>
        <v>0</v>
      </c>
      <c r="Y283" s="153">
        <v>68</v>
      </c>
    </row>
    <row r="284" spans="1:25" x14ac:dyDescent="0.4">
      <c r="A284" s="136">
        <v>2</v>
      </c>
      <c r="B284" s="2">
        <v>187</v>
      </c>
      <c r="C284" s="140">
        <v>216454218</v>
      </c>
      <c r="D284" s="3" t="s">
        <v>1548</v>
      </c>
      <c r="E284" s="3" t="s">
        <v>1477</v>
      </c>
      <c r="F284" s="3" t="s">
        <v>1549</v>
      </c>
      <c r="G284" s="197"/>
      <c r="H284" s="115" t="s">
        <v>1101</v>
      </c>
      <c r="I284" s="77" t="str">
        <f ca="1"/>
        <v>3.4.9.1</v>
      </c>
      <c r="J284" s="68" t="str">
        <f ca="1"/>
        <v>General ambulatories</v>
      </c>
      <c r="K284" s="74" t="str">
        <f ca="1"/>
        <v>1.3.1</v>
      </c>
      <c r="L284" s="69" t="str">
        <f ca="1"/>
        <v>General outpatient curative care</v>
      </c>
      <c r="M284" s="86" t="str">
        <f ca="1"/>
        <v>13</v>
      </c>
      <c r="N284" s="87" t="str">
        <f ca="1"/>
        <v>General population</v>
      </c>
      <c r="O284" s="81" t="str">
        <f ca="1"/>
        <v>nec</v>
      </c>
      <c r="P284" s="87" t="str">
        <f ca="1"/>
        <v>Other and unspecified age (n.e.c.)</v>
      </c>
      <c r="Q284" s="69" t="str">
        <f ca="1"/>
        <v>nec</v>
      </c>
      <c r="R284" s="69" t="str">
        <f ca="1"/>
        <v>Other and unspecified gender (n.e.c.)</v>
      </c>
      <c r="S284" s="134">
        <v>1</v>
      </c>
      <c r="T284" t="b">
        <v>1</v>
      </c>
      <c r="U284" t="b">
        <f>AND(T284=TRUE,C284=C283,F284=F283,H284&lt;&gt;H283)</f>
        <v>0</v>
      </c>
      <c r="V284" t="b">
        <f t="shared" si="8"/>
        <v>0</v>
      </c>
      <c r="W284">
        <v>1</v>
      </c>
      <c r="X284" t="b">
        <f t="shared" si="9"/>
        <v>0</v>
      </c>
      <c r="Y284" s="153">
        <v>68</v>
      </c>
    </row>
    <row r="285" spans="1:25" x14ac:dyDescent="0.4">
      <c r="A285" s="136">
        <v>2</v>
      </c>
      <c r="B285" s="2">
        <v>188</v>
      </c>
      <c r="C285" s="140">
        <v>217879115</v>
      </c>
      <c r="D285" s="3" t="s">
        <v>340</v>
      </c>
      <c r="E285" s="3" t="s">
        <v>1459</v>
      </c>
      <c r="F285" s="3" t="s">
        <v>1550</v>
      </c>
      <c r="G285" s="197"/>
      <c r="H285" s="115" t="s">
        <v>1101</v>
      </c>
      <c r="I285" s="77" t="str">
        <f ca="1"/>
        <v>3.4.9.1</v>
      </c>
      <c r="J285" s="68" t="str">
        <f ca="1"/>
        <v>General ambulatories</v>
      </c>
      <c r="K285" s="74" t="str">
        <f ca="1"/>
        <v>1.3.1</v>
      </c>
      <c r="L285" s="69" t="str">
        <f ca="1"/>
        <v>General outpatient curative care</v>
      </c>
      <c r="M285" s="86" t="str">
        <f ca="1"/>
        <v>13</v>
      </c>
      <c r="N285" s="87" t="str">
        <f ca="1"/>
        <v>General population</v>
      </c>
      <c r="O285" s="81" t="str">
        <f ca="1"/>
        <v>nec</v>
      </c>
      <c r="P285" s="87" t="str">
        <f ca="1"/>
        <v>Other and unspecified age (n.e.c.)</v>
      </c>
      <c r="Q285" s="69" t="str">
        <f ca="1"/>
        <v>nec</v>
      </c>
      <c r="R285" s="69" t="str">
        <f ca="1"/>
        <v>Other and unspecified gender (n.e.c.)</v>
      </c>
      <c r="S285" s="134">
        <v>1</v>
      </c>
      <c r="T285" t="b">
        <v>1</v>
      </c>
      <c r="U285" t="b">
        <f>AND(T285=TRUE,C285=C284,F285=F284,H285&lt;&gt;H284)</f>
        <v>0</v>
      </c>
      <c r="V285" t="b">
        <f t="shared" si="8"/>
        <v>0</v>
      </c>
      <c r="W285">
        <v>1</v>
      </c>
      <c r="X285" t="b">
        <f t="shared" si="9"/>
        <v>0</v>
      </c>
      <c r="Y285" s="153">
        <v>70</v>
      </c>
    </row>
    <row r="286" spans="1:25" x14ac:dyDescent="0.4">
      <c r="A286" s="136">
        <v>2</v>
      </c>
      <c r="B286" s="2">
        <v>189</v>
      </c>
      <c r="C286" s="140">
        <v>217879133</v>
      </c>
      <c r="D286" s="3" t="s">
        <v>1551</v>
      </c>
      <c r="E286" s="3" t="s">
        <v>1459</v>
      </c>
      <c r="F286" s="3" t="s">
        <v>1552</v>
      </c>
      <c r="G286" s="197"/>
      <c r="H286" s="115" t="s">
        <v>1109</v>
      </c>
      <c r="I286" s="77" t="str">
        <f ca="1"/>
        <v>3.4.9.nec</v>
      </c>
      <c r="J286" s="68" t="str">
        <f ca="1"/>
        <v>Other All Other ambulatory centres</v>
      </c>
      <c r="K286" s="74" t="str">
        <f ca="1"/>
        <v>1.3.3.nec</v>
      </c>
      <c r="L286" s="69" t="str">
        <f ca="1"/>
        <v>Other Specialised outpatient curative care</v>
      </c>
      <c r="M286" s="86" t="str">
        <f ca="1"/>
        <v>13</v>
      </c>
      <c r="N286" s="87" t="str">
        <f ca="1"/>
        <v>General population</v>
      </c>
      <c r="O286" s="81" t="str">
        <f ca="1"/>
        <v>nec</v>
      </c>
      <c r="P286" s="87" t="str">
        <f ca="1"/>
        <v>Other and unspecified age (n.e.c.)</v>
      </c>
      <c r="Q286" s="69" t="str">
        <f ca="1"/>
        <v>nec</v>
      </c>
      <c r="R286" s="69" t="str">
        <f ca="1"/>
        <v>Other and unspecified gender (n.e.c.)</v>
      </c>
      <c r="S286" s="134">
        <v>1</v>
      </c>
      <c r="T286" t="b">
        <v>1</v>
      </c>
      <c r="U286" t="b">
        <f>AND(T286=TRUE,C286=C285,F286=F285,H286&lt;&gt;H285)</f>
        <v>0</v>
      </c>
      <c r="V286" t="b">
        <f t="shared" si="8"/>
        <v>0</v>
      </c>
      <c r="W286">
        <v>1</v>
      </c>
      <c r="X286" t="b">
        <f t="shared" si="9"/>
        <v>0</v>
      </c>
      <c r="Y286" s="153">
        <v>70</v>
      </c>
    </row>
    <row r="287" spans="1:25" x14ac:dyDescent="0.4">
      <c r="A287" s="136">
        <v>2</v>
      </c>
      <c r="B287" s="2">
        <v>190</v>
      </c>
      <c r="C287" s="140">
        <v>217879259</v>
      </c>
      <c r="D287" s="3" t="s">
        <v>342</v>
      </c>
      <c r="E287" s="3" t="s">
        <v>1459</v>
      </c>
      <c r="F287" s="3" t="s">
        <v>1553</v>
      </c>
      <c r="G287" s="197"/>
      <c r="H287" s="115" t="s">
        <v>1054</v>
      </c>
      <c r="I287" s="77" t="str">
        <f ca="1"/>
        <v>1.1</v>
      </c>
      <c r="J287" s="68" t="str">
        <f ca="1"/>
        <v>General hospitals</v>
      </c>
      <c r="K287" s="74" t="str">
        <f ca="1"/>
        <v>1.1.1</v>
      </c>
      <c r="L287" s="69" t="str">
        <f ca="1"/>
        <v>General inpatient curative care</v>
      </c>
      <c r="M287" s="86" t="str">
        <f ca="1"/>
        <v>13</v>
      </c>
      <c r="N287" s="87" t="str">
        <f ca="1"/>
        <v>General population</v>
      </c>
      <c r="O287" s="81" t="str">
        <f ca="1"/>
        <v>nec</v>
      </c>
      <c r="P287" s="87" t="str">
        <f ca="1"/>
        <v>Other and unspecified age (n.e.c.)</v>
      </c>
      <c r="Q287" s="69" t="str">
        <f ca="1"/>
        <v>nec</v>
      </c>
      <c r="R287" s="69" t="str">
        <f ca="1"/>
        <v>Other and unspecified gender (n.e.c.)</v>
      </c>
      <c r="S287" s="134">
        <v>1</v>
      </c>
      <c r="T287" t="b">
        <v>1</v>
      </c>
      <c r="U287" t="b">
        <f>AND(T287=TRUE,C287=C286,F287=F286,H287&lt;&gt;H286)</f>
        <v>0</v>
      </c>
      <c r="V287" t="b">
        <f t="shared" si="8"/>
        <v>0</v>
      </c>
      <c r="W287">
        <v>1</v>
      </c>
      <c r="X287" t="b">
        <f t="shared" si="9"/>
        <v>0</v>
      </c>
      <c r="Y287" s="153">
        <v>70</v>
      </c>
    </row>
    <row r="288" spans="1:25" x14ac:dyDescent="0.4">
      <c r="A288" s="136">
        <v>3</v>
      </c>
      <c r="B288" s="2"/>
      <c r="C288" s="140">
        <v>217879598</v>
      </c>
      <c r="D288" s="3" t="s">
        <v>344</v>
      </c>
      <c r="E288" s="3" t="s">
        <v>1459</v>
      </c>
      <c r="F288" s="3" t="s">
        <v>1554</v>
      </c>
      <c r="G288" s="197"/>
      <c r="H288" s="115" t="s">
        <v>1101</v>
      </c>
      <c r="I288" s="77" t="str">
        <f ca="1"/>
        <v>3.4.9.1</v>
      </c>
      <c r="J288" s="68" t="str">
        <f ca="1"/>
        <v>General ambulatories</v>
      </c>
      <c r="K288" s="74" t="str">
        <f ca="1"/>
        <v>1.3.1</v>
      </c>
      <c r="L288" s="69" t="str">
        <f ca="1"/>
        <v>General outpatient curative care</v>
      </c>
      <c r="M288" s="86" t="str">
        <f ca="1"/>
        <v>13</v>
      </c>
      <c r="N288" s="87" t="str">
        <f ca="1"/>
        <v>General population</v>
      </c>
      <c r="O288" s="81" t="str">
        <f ca="1"/>
        <v>nec</v>
      </c>
      <c r="P288" s="87" t="str">
        <f ca="1"/>
        <v>Other and unspecified age (n.e.c.)</v>
      </c>
      <c r="Q288" s="69" t="str">
        <f ca="1"/>
        <v>nec</v>
      </c>
      <c r="R288" s="69" t="str">
        <f ca="1"/>
        <v>Other and unspecified gender (n.e.c.)</v>
      </c>
      <c r="S288" s="134">
        <v>1</v>
      </c>
      <c r="T288" t="b">
        <v>1</v>
      </c>
      <c r="U288" t="b">
        <f>AND(T288=TRUE,C288=C287,F288=F287,H288&lt;&gt;H287)</f>
        <v>0</v>
      </c>
      <c r="V288" t="b">
        <f t="shared" si="8"/>
        <v>0</v>
      </c>
      <c r="W288">
        <v>1</v>
      </c>
      <c r="X288" t="b">
        <f t="shared" si="9"/>
        <v>0</v>
      </c>
      <c r="Y288" s="153">
        <v>70</v>
      </c>
    </row>
    <row r="289" spans="1:25" x14ac:dyDescent="0.4">
      <c r="A289" s="136">
        <v>2</v>
      </c>
      <c r="B289" s="137">
        <v>191</v>
      </c>
      <c r="C289" s="141">
        <v>217885251</v>
      </c>
      <c r="D289" s="137" t="s">
        <v>346</v>
      </c>
      <c r="E289" s="137" t="s">
        <v>1459</v>
      </c>
      <c r="F289" s="137" t="s">
        <v>1555</v>
      </c>
      <c r="G289" s="198"/>
      <c r="H289" s="49" t="s">
        <v>1054</v>
      </c>
      <c r="I289" s="77" t="str">
        <f ca="1"/>
        <v>1.1</v>
      </c>
      <c r="J289" s="68" t="str">
        <f ca="1"/>
        <v>General hospitals</v>
      </c>
      <c r="K289" s="74" t="str">
        <f ca="1"/>
        <v>1.1.1</v>
      </c>
      <c r="L289" s="69" t="str">
        <f ca="1"/>
        <v>General inpatient curative care</v>
      </c>
      <c r="M289" s="86" t="str">
        <f ca="1"/>
        <v>13</v>
      </c>
      <c r="N289" s="87" t="str">
        <f ca="1"/>
        <v>General population</v>
      </c>
      <c r="O289" s="81" t="str">
        <f ca="1"/>
        <v>nec</v>
      </c>
      <c r="P289" s="87" t="str">
        <f ca="1"/>
        <v>Other and unspecified age (n.e.c.)</v>
      </c>
      <c r="Q289" s="69" t="str">
        <f ca="1"/>
        <v>nec</v>
      </c>
      <c r="R289" s="69" t="str">
        <f ca="1"/>
        <v>Other and unspecified gender (n.e.c.)</v>
      </c>
      <c r="S289" s="134">
        <v>1</v>
      </c>
      <c r="T289" t="b">
        <v>1</v>
      </c>
      <c r="U289" t="b">
        <f>AND(T289=TRUE,C289=C288,F289=F288,H289&lt;&gt;H288)</f>
        <v>0</v>
      </c>
      <c r="V289" t="b">
        <f t="shared" si="8"/>
        <v>0</v>
      </c>
      <c r="W289">
        <v>1</v>
      </c>
      <c r="X289" t="b">
        <f t="shared" si="9"/>
        <v>0</v>
      </c>
      <c r="Y289" s="154">
        <v>70</v>
      </c>
    </row>
    <row r="290" spans="1:25" x14ac:dyDescent="0.4">
      <c r="A290" s="136">
        <v>1</v>
      </c>
      <c r="B290" s="2">
        <v>115</v>
      </c>
      <c r="C290" s="140">
        <v>218064699</v>
      </c>
      <c r="D290" s="3" t="s">
        <v>348</v>
      </c>
      <c r="E290" s="3" t="s">
        <v>1459</v>
      </c>
      <c r="F290" s="3" t="s">
        <v>1556</v>
      </c>
      <c r="G290" s="197"/>
      <c r="H290" s="115" t="s">
        <v>1054</v>
      </c>
      <c r="I290" s="77" t="str">
        <f ca="1"/>
        <v>1.1</v>
      </c>
      <c r="J290" s="68" t="str">
        <f ca="1"/>
        <v>General hospitals</v>
      </c>
      <c r="K290" s="74" t="str">
        <f ca="1"/>
        <v>1.1.1</v>
      </c>
      <c r="L290" s="69" t="str">
        <f ca="1"/>
        <v>General inpatient curative care</v>
      </c>
      <c r="M290" s="86" t="str">
        <f ca="1"/>
        <v>13</v>
      </c>
      <c r="N290" s="87" t="str">
        <f ca="1"/>
        <v>General population</v>
      </c>
      <c r="O290" s="81" t="str">
        <f ca="1"/>
        <v>nec</v>
      </c>
      <c r="P290" s="87" t="str">
        <f ca="1"/>
        <v>Other and unspecified age (n.e.c.)</v>
      </c>
      <c r="Q290" s="69" t="str">
        <f ca="1"/>
        <v>nec</v>
      </c>
      <c r="R290" s="69" t="str">
        <f ca="1"/>
        <v>Other and unspecified gender (n.e.c.)</v>
      </c>
      <c r="S290" s="134">
        <v>3</v>
      </c>
      <c r="T290" t="b">
        <v>1</v>
      </c>
      <c r="U290" t="b">
        <f>AND(T290=TRUE,C290=C289,F290=F289,H290&lt;&gt;H289)</f>
        <v>0</v>
      </c>
      <c r="V290" t="b">
        <f t="shared" si="8"/>
        <v>0</v>
      </c>
      <c r="W290">
        <v>1</v>
      </c>
      <c r="X290" t="b">
        <f t="shared" si="9"/>
        <v>0</v>
      </c>
      <c r="Y290" s="153">
        <v>70</v>
      </c>
    </row>
    <row r="291" spans="1:25" x14ac:dyDescent="0.4">
      <c r="A291" s="136">
        <v>1</v>
      </c>
      <c r="B291" s="5">
        <v>116</v>
      </c>
      <c r="C291" s="138">
        <v>218071681</v>
      </c>
      <c r="D291" s="6" t="s">
        <v>350</v>
      </c>
      <c r="E291" s="6" t="s">
        <v>1459</v>
      </c>
      <c r="F291" s="6" t="s">
        <v>1557</v>
      </c>
      <c r="G291" s="199"/>
      <c r="H291" s="115" t="s">
        <v>1054</v>
      </c>
      <c r="I291" s="77" t="str">
        <f ca="1"/>
        <v>1.1</v>
      </c>
      <c r="J291" s="68" t="str">
        <f ca="1"/>
        <v>General hospitals</v>
      </c>
      <c r="K291" s="74" t="str">
        <f ca="1"/>
        <v>1.1.1</v>
      </c>
      <c r="L291" s="69" t="str">
        <f ca="1"/>
        <v>General inpatient curative care</v>
      </c>
      <c r="M291" s="86" t="str">
        <f ca="1"/>
        <v>13</v>
      </c>
      <c r="N291" s="87" t="str">
        <f ca="1"/>
        <v>General population</v>
      </c>
      <c r="O291" s="81" t="str">
        <f ca="1"/>
        <v>nec</v>
      </c>
      <c r="P291" s="87" t="str">
        <f ca="1"/>
        <v>Other and unspecified age (n.e.c.)</v>
      </c>
      <c r="Q291" s="69" t="str">
        <f ca="1"/>
        <v>nec</v>
      </c>
      <c r="R291" s="69" t="str">
        <f ca="1"/>
        <v>Other and unspecified gender (n.e.c.)</v>
      </c>
      <c r="S291" s="134">
        <v>1</v>
      </c>
      <c r="T291" t="b">
        <v>1</v>
      </c>
      <c r="U291" t="b">
        <f>AND(T291=TRUE,C291=C290,F291=F290,H291&lt;&gt;H290)</f>
        <v>0</v>
      </c>
      <c r="V291" t="b">
        <f t="shared" si="8"/>
        <v>0</v>
      </c>
      <c r="W291">
        <v>1</v>
      </c>
      <c r="X291" t="b">
        <f t="shared" si="9"/>
        <v>0</v>
      </c>
      <c r="Y291" s="155">
        <v>70</v>
      </c>
    </row>
    <row r="292" spans="1:25" x14ac:dyDescent="0.4">
      <c r="A292" s="136">
        <v>2</v>
      </c>
      <c r="B292" s="5">
        <v>192</v>
      </c>
      <c r="C292" s="138">
        <v>218073279</v>
      </c>
      <c r="D292" s="6" t="s">
        <v>1558</v>
      </c>
      <c r="E292" s="6" t="s">
        <v>1459</v>
      </c>
      <c r="F292" s="6" t="s">
        <v>1559</v>
      </c>
      <c r="G292" s="199"/>
      <c r="H292" s="115" t="s">
        <v>1041</v>
      </c>
      <c r="I292" s="77" t="str">
        <f ca="1"/>
        <v>3.4.1</v>
      </c>
      <c r="J292" s="68" t="str">
        <f ca="1"/>
        <v>Family planning centres</v>
      </c>
      <c r="K292" s="74" t="str">
        <f ca="1"/>
        <v>1.3.3.nec</v>
      </c>
      <c r="L292" s="69" t="str">
        <f ca="1"/>
        <v>Other Specialised outpatient curative care</v>
      </c>
      <c r="M292" s="86" t="str">
        <f ca="1"/>
        <v>13</v>
      </c>
      <c r="N292" s="87" t="str">
        <f ca="1"/>
        <v>General population</v>
      </c>
      <c r="O292" s="81" t="str">
        <f ca="1"/>
        <v>nec</v>
      </c>
      <c r="P292" s="87" t="str">
        <f ca="1"/>
        <v>Other and unspecified age (n.e.c.)</v>
      </c>
      <c r="Q292" s="69" t="str">
        <f ca="1"/>
        <v>nec</v>
      </c>
      <c r="R292" s="69" t="str">
        <f ca="1"/>
        <v>Other and unspecified gender (n.e.c.)</v>
      </c>
      <c r="S292" s="134">
        <v>1</v>
      </c>
      <c r="T292" t="b">
        <v>1</v>
      </c>
      <c r="U292" t="b">
        <f>AND(T292=TRUE,C292=C291,F292=F291,H292&lt;&gt;H291)</f>
        <v>0</v>
      </c>
      <c r="V292" t="b">
        <f t="shared" si="8"/>
        <v>0</v>
      </c>
      <c r="W292">
        <v>1</v>
      </c>
      <c r="X292" t="b">
        <f t="shared" si="9"/>
        <v>0</v>
      </c>
      <c r="Y292" s="155">
        <v>70</v>
      </c>
    </row>
    <row r="293" spans="1:25" x14ac:dyDescent="0.4">
      <c r="A293" s="136">
        <v>2</v>
      </c>
      <c r="B293" s="2">
        <v>193</v>
      </c>
      <c r="C293" s="140">
        <v>219992747</v>
      </c>
      <c r="D293" s="3" t="s">
        <v>352</v>
      </c>
      <c r="E293" s="3" t="s">
        <v>1338</v>
      </c>
      <c r="F293" s="3" t="s">
        <v>1560</v>
      </c>
      <c r="G293" s="197"/>
      <c r="H293" s="115" t="s">
        <v>1101</v>
      </c>
      <c r="I293" s="77" t="str">
        <f ca="1"/>
        <v>3.4.9.1</v>
      </c>
      <c r="J293" s="68" t="str">
        <f ca="1"/>
        <v>General ambulatories</v>
      </c>
      <c r="K293" s="74" t="str">
        <f ca="1"/>
        <v>1.3.1</v>
      </c>
      <c r="L293" s="69" t="str">
        <f ca="1"/>
        <v>General outpatient curative care</v>
      </c>
      <c r="M293" s="86" t="str">
        <f ca="1"/>
        <v>13</v>
      </c>
      <c r="N293" s="87" t="str">
        <f ca="1"/>
        <v>General population</v>
      </c>
      <c r="O293" s="81" t="str">
        <f ca="1"/>
        <v>nec</v>
      </c>
      <c r="P293" s="87" t="str">
        <f ca="1"/>
        <v>Other and unspecified age (n.e.c.)</v>
      </c>
      <c r="Q293" s="69" t="str">
        <f ca="1"/>
        <v>nec</v>
      </c>
      <c r="R293" s="69" t="str">
        <f ca="1"/>
        <v>Other and unspecified gender (n.e.c.)</v>
      </c>
      <c r="S293" s="134">
        <v>1</v>
      </c>
      <c r="T293" t="b">
        <v>1</v>
      </c>
      <c r="U293" t="b">
        <f>AND(T293=TRUE,C293=C292,F293=F292,H293&lt;&gt;H292)</f>
        <v>0</v>
      </c>
      <c r="V293" t="b">
        <f t="shared" si="8"/>
        <v>0</v>
      </c>
      <c r="W293">
        <v>1</v>
      </c>
      <c r="X293" t="b">
        <f t="shared" si="9"/>
        <v>0</v>
      </c>
      <c r="Y293" s="153">
        <v>49</v>
      </c>
    </row>
    <row r="294" spans="1:25" x14ac:dyDescent="0.4">
      <c r="A294" s="136">
        <v>2</v>
      </c>
      <c r="B294" s="2">
        <v>194</v>
      </c>
      <c r="C294" s="140">
        <v>219993657</v>
      </c>
      <c r="D294" s="3" t="s">
        <v>354</v>
      </c>
      <c r="E294" s="3" t="s">
        <v>1338</v>
      </c>
      <c r="F294" s="3" t="s">
        <v>1561</v>
      </c>
      <c r="G294" s="197"/>
      <c r="H294" s="115" t="s">
        <v>1101</v>
      </c>
      <c r="I294" s="77" t="str">
        <f ca="1"/>
        <v>3.4.9.1</v>
      </c>
      <c r="J294" s="68" t="str">
        <f ca="1"/>
        <v>General ambulatories</v>
      </c>
      <c r="K294" s="74" t="str">
        <f ca="1"/>
        <v>1.3.1</v>
      </c>
      <c r="L294" s="69" t="str">
        <f ca="1"/>
        <v>General outpatient curative care</v>
      </c>
      <c r="M294" s="86" t="str">
        <f ca="1"/>
        <v>13</v>
      </c>
      <c r="N294" s="87" t="str">
        <f ca="1"/>
        <v>General population</v>
      </c>
      <c r="O294" s="81" t="str">
        <f ca="1"/>
        <v>nec</v>
      </c>
      <c r="P294" s="87" t="str">
        <f ca="1"/>
        <v>Other and unspecified age (n.e.c.)</v>
      </c>
      <c r="Q294" s="69" t="str">
        <f ca="1"/>
        <v>nec</v>
      </c>
      <c r="R294" s="69" t="str">
        <f ca="1"/>
        <v>Other and unspecified gender (n.e.c.)</v>
      </c>
      <c r="S294" s="134">
        <v>1</v>
      </c>
      <c r="T294" t="b">
        <v>1</v>
      </c>
      <c r="U294" t="b">
        <f>AND(T294=TRUE,C294=C293,F294=F293,H294&lt;&gt;H293)</f>
        <v>0</v>
      </c>
      <c r="V294" t="b">
        <f t="shared" si="8"/>
        <v>0</v>
      </c>
      <c r="W294">
        <v>1</v>
      </c>
      <c r="X294" t="b">
        <f t="shared" si="9"/>
        <v>0</v>
      </c>
      <c r="Y294" s="153">
        <v>49</v>
      </c>
    </row>
    <row r="295" spans="1:25" x14ac:dyDescent="0.4">
      <c r="A295" s="136">
        <v>2</v>
      </c>
      <c r="B295" s="2">
        <v>195</v>
      </c>
      <c r="C295" s="140">
        <v>219996495</v>
      </c>
      <c r="D295" s="3" t="s">
        <v>356</v>
      </c>
      <c r="E295" s="3" t="s">
        <v>1338</v>
      </c>
      <c r="F295" s="3" t="s">
        <v>1562</v>
      </c>
      <c r="G295" s="197"/>
      <c r="H295" s="115" t="s">
        <v>1089</v>
      </c>
      <c r="I295" s="77" t="str">
        <f ca="1"/>
        <v>3.4.9.1</v>
      </c>
      <c r="J295" s="68" t="str">
        <f ca="1"/>
        <v>General ambulatories</v>
      </c>
      <c r="K295" s="74" t="str">
        <f ca="1"/>
        <v>1.3.3.1</v>
      </c>
      <c r="L295" s="69" t="str">
        <f ca="1"/>
        <v>Emergency specialised outpatient curative care</v>
      </c>
      <c r="M295" s="86" t="str">
        <f ca="1"/>
        <v>13</v>
      </c>
      <c r="N295" s="87" t="str">
        <f ca="1"/>
        <v>General population</v>
      </c>
      <c r="O295" s="81" t="str">
        <f ca="1"/>
        <v>nec</v>
      </c>
      <c r="P295" s="87" t="str">
        <f ca="1"/>
        <v>Other and unspecified age (n.e.c.)</v>
      </c>
      <c r="Q295" s="69" t="str">
        <f ca="1"/>
        <v>nec</v>
      </c>
      <c r="R295" s="69" t="str">
        <f ca="1"/>
        <v>Other and unspecified gender (n.e.c.)</v>
      </c>
      <c r="S295" s="134">
        <v>1</v>
      </c>
      <c r="T295" t="b">
        <v>1</v>
      </c>
      <c r="U295" t="b">
        <f>AND(T295=TRUE,C295=C294,F295=F294,H295&lt;&gt;H294)</f>
        <v>0</v>
      </c>
      <c r="V295" t="b">
        <f t="shared" si="8"/>
        <v>0</v>
      </c>
      <c r="W295">
        <v>1</v>
      </c>
      <c r="X295" t="b">
        <f t="shared" si="9"/>
        <v>0</v>
      </c>
      <c r="Y295" s="153">
        <v>49</v>
      </c>
    </row>
    <row r="296" spans="1:25" x14ac:dyDescent="0.4">
      <c r="A296" s="136">
        <v>3</v>
      </c>
      <c r="B296" s="2"/>
      <c r="C296" s="140">
        <v>219998705</v>
      </c>
      <c r="D296" s="3" t="s">
        <v>358</v>
      </c>
      <c r="E296" s="3" t="s">
        <v>1259</v>
      </c>
      <c r="F296" s="3" t="s">
        <v>1563</v>
      </c>
      <c r="G296" s="197"/>
      <c r="H296" s="115" t="s">
        <v>1054</v>
      </c>
      <c r="I296" s="77" t="str">
        <f ca="1"/>
        <v>1.1</v>
      </c>
      <c r="J296" s="68" t="str">
        <f ca="1"/>
        <v>General hospitals</v>
      </c>
      <c r="K296" s="74" t="str">
        <f ca="1"/>
        <v>1.1.1</v>
      </c>
      <c r="L296" s="69" t="str">
        <f ca="1"/>
        <v>General inpatient curative care</v>
      </c>
      <c r="M296" s="86" t="str">
        <f ca="1"/>
        <v>13</v>
      </c>
      <c r="N296" s="87" t="str">
        <f ca="1"/>
        <v>General population</v>
      </c>
      <c r="O296" s="81" t="str">
        <f ca="1"/>
        <v>nec</v>
      </c>
      <c r="P296" s="87" t="str">
        <f ca="1"/>
        <v>Other and unspecified age (n.e.c.)</v>
      </c>
      <c r="Q296" s="69" t="str">
        <f ca="1"/>
        <v>nec</v>
      </c>
      <c r="R296" s="69" t="str">
        <f ca="1"/>
        <v>Other and unspecified gender (n.e.c.)</v>
      </c>
      <c r="S296" s="134">
        <v>3</v>
      </c>
      <c r="T296" t="b">
        <v>1</v>
      </c>
      <c r="U296" t="b">
        <f>AND(T296=TRUE,C296=C295,F296=F295,H296&lt;&gt;H295)</f>
        <v>0</v>
      </c>
      <c r="V296" t="b">
        <f t="shared" si="8"/>
        <v>0</v>
      </c>
      <c r="W296">
        <v>1</v>
      </c>
      <c r="X296" t="b">
        <f t="shared" si="9"/>
        <v>0</v>
      </c>
      <c r="Y296" s="153">
        <v>53</v>
      </c>
    </row>
    <row r="297" spans="1:25" x14ac:dyDescent="0.4">
      <c r="A297" s="136">
        <v>3</v>
      </c>
      <c r="B297" s="137"/>
      <c r="C297" s="141">
        <v>219998705</v>
      </c>
      <c r="D297" s="137" t="s">
        <v>358</v>
      </c>
      <c r="E297" s="137" t="s">
        <v>1338</v>
      </c>
      <c r="F297" s="137" t="s">
        <v>1564</v>
      </c>
      <c r="G297" s="198"/>
      <c r="H297" s="49" t="s">
        <v>1054</v>
      </c>
      <c r="I297" s="77" t="str">
        <f ca="1"/>
        <v>1.1</v>
      </c>
      <c r="J297" s="68" t="str">
        <f ca="1"/>
        <v>General hospitals</v>
      </c>
      <c r="K297" s="74" t="str">
        <f ca="1"/>
        <v>1.1.1</v>
      </c>
      <c r="L297" s="69" t="str">
        <f ca="1"/>
        <v>General inpatient curative care</v>
      </c>
      <c r="M297" s="86" t="str">
        <f ca="1"/>
        <v>13</v>
      </c>
      <c r="N297" s="87" t="str">
        <f ca="1"/>
        <v>General population</v>
      </c>
      <c r="O297" s="81" t="str">
        <f ca="1"/>
        <v>nec</v>
      </c>
      <c r="P297" s="87" t="str">
        <f ca="1"/>
        <v>Other and unspecified age (n.e.c.)</v>
      </c>
      <c r="Q297" s="69" t="str">
        <f ca="1"/>
        <v>nec</v>
      </c>
      <c r="R297" s="69" t="str">
        <f ca="1"/>
        <v>Other and unspecified gender (n.e.c.)</v>
      </c>
      <c r="S297" s="134">
        <v>3</v>
      </c>
      <c r="T297" t="b">
        <v>1</v>
      </c>
      <c r="U297" t="b">
        <f>AND(T297=TRUE,C297=C296,F297=F296,H297&lt;&gt;H296)</f>
        <v>0</v>
      </c>
      <c r="V297" t="b">
        <f t="shared" si="8"/>
        <v>0</v>
      </c>
      <c r="W297">
        <v>1</v>
      </c>
      <c r="X297" t="b">
        <f t="shared" si="9"/>
        <v>0</v>
      </c>
      <c r="Y297" s="154">
        <v>49</v>
      </c>
    </row>
    <row r="298" spans="1:25" x14ac:dyDescent="0.4">
      <c r="A298" s="136">
        <v>3</v>
      </c>
      <c r="B298" s="137"/>
      <c r="C298" s="141">
        <v>219998705</v>
      </c>
      <c r="D298" s="137" t="s">
        <v>358</v>
      </c>
      <c r="E298" s="137" t="s">
        <v>1259</v>
      </c>
      <c r="F298" s="137" t="s">
        <v>1565</v>
      </c>
      <c r="G298" s="198"/>
      <c r="H298" s="49" t="s">
        <v>1054</v>
      </c>
      <c r="I298" s="77" t="str">
        <f ca="1"/>
        <v>1.1</v>
      </c>
      <c r="J298" s="68" t="str">
        <f ca="1"/>
        <v>General hospitals</v>
      </c>
      <c r="K298" s="74" t="str">
        <f ca="1"/>
        <v>1.1.1</v>
      </c>
      <c r="L298" s="69" t="str">
        <f ca="1"/>
        <v>General inpatient curative care</v>
      </c>
      <c r="M298" s="86" t="str">
        <f ca="1"/>
        <v>13</v>
      </c>
      <c r="N298" s="87" t="str">
        <f ca="1"/>
        <v>General population</v>
      </c>
      <c r="O298" s="81" t="str">
        <f ca="1"/>
        <v>nec</v>
      </c>
      <c r="P298" s="87" t="str">
        <f ca="1"/>
        <v>Other and unspecified age (n.e.c.)</v>
      </c>
      <c r="Q298" s="69" t="str">
        <f ca="1"/>
        <v>nec</v>
      </c>
      <c r="R298" s="69" t="str">
        <f ca="1"/>
        <v>Other and unspecified gender (n.e.c.)</v>
      </c>
      <c r="S298" s="134">
        <v>3</v>
      </c>
      <c r="T298" t="b">
        <v>1</v>
      </c>
      <c r="U298" t="b">
        <f>AND(T298=TRUE,C298=C297,F298=F297,H298&lt;&gt;H297)</f>
        <v>0</v>
      </c>
      <c r="V298" t="b">
        <f t="shared" si="8"/>
        <v>0</v>
      </c>
      <c r="W298">
        <v>1</v>
      </c>
      <c r="X298" t="b">
        <f t="shared" si="9"/>
        <v>0</v>
      </c>
      <c r="Y298" s="154">
        <v>53</v>
      </c>
    </row>
    <row r="299" spans="1:25" x14ac:dyDescent="0.4">
      <c r="A299" s="136">
        <v>2</v>
      </c>
      <c r="B299" s="137">
        <v>196</v>
      </c>
      <c r="C299" s="141">
        <v>219999009</v>
      </c>
      <c r="D299" s="137" t="s">
        <v>360</v>
      </c>
      <c r="E299" s="137" t="s">
        <v>1338</v>
      </c>
      <c r="F299" s="137" t="s">
        <v>1566</v>
      </c>
      <c r="G299" s="198"/>
      <c r="H299" s="49" t="s">
        <v>1050</v>
      </c>
      <c r="I299" s="77" t="str">
        <f ca="1"/>
        <v>1.3.nec</v>
      </c>
      <c r="J299" s="68" t="str">
        <f ca="1"/>
        <v>Other Specialised hospitals (Other than mental health hospitals)</v>
      </c>
      <c r="K299" s="74" t="str">
        <f ca="1"/>
        <v>1.1.2</v>
      </c>
      <c r="L299" s="69" t="str">
        <f ca="1"/>
        <v>Specialised inpatient curative care</v>
      </c>
      <c r="M299" s="86" t="str">
        <f ca="1"/>
        <v>13</v>
      </c>
      <c r="N299" s="87" t="str">
        <f ca="1"/>
        <v>General population</v>
      </c>
      <c r="O299" s="81" t="str">
        <f ca="1"/>
        <v>nec</v>
      </c>
      <c r="P299" s="87" t="str">
        <f ca="1"/>
        <v>Other and unspecified age (n.e.c.)</v>
      </c>
      <c r="Q299" s="69" t="str">
        <f ca="1"/>
        <v>nec</v>
      </c>
      <c r="R299" s="69" t="str">
        <f ca="1"/>
        <v>Other and unspecified gender (n.e.c.)</v>
      </c>
      <c r="S299" s="134">
        <v>2</v>
      </c>
      <c r="T299" t="b">
        <v>1</v>
      </c>
      <c r="U299" t="b">
        <f>AND(T299=TRUE,C299=C298,F299=F298,H299&lt;&gt;H298)</f>
        <v>0</v>
      </c>
      <c r="V299" t="b">
        <f t="shared" si="8"/>
        <v>0</v>
      </c>
      <c r="W299">
        <v>1</v>
      </c>
      <c r="X299" t="b">
        <f t="shared" si="9"/>
        <v>0</v>
      </c>
      <c r="Y299" s="154">
        <v>49</v>
      </c>
    </row>
    <row r="300" spans="1:25" x14ac:dyDescent="0.4">
      <c r="A300" s="136">
        <v>2</v>
      </c>
      <c r="B300" s="2">
        <v>197</v>
      </c>
      <c r="C300" s="140">
        <v>219999303</v>
      </c>
      <c r="D300" s="3" t="s">
        <v>362</v>
      </c>
      <c r="E300" s="3" t="s">
        <v>1338</v>
      </c>
      <c r="F300" s="3" t="s">
        <v>1567</v>
      </c>
      <c r="G300" s="197"/>
      <c r="H300" s="115" t="s">
        <v>1054</v>
      </c>
      <c r="I300" s="77" t="str">
        <f ca="1"/>
        <v>1.1</v>
      </c>
      <c r="J300" s="68" t="str">
        <f ca="1"/>
        <v>General hospitals</v>
      </c>
      <c r="K300" s="74" t="str">
        <f ca="1"/>
        <v>1.1.1</v>
      </c>
      <c r="L300" s="69" t="str">
        <f ca="1"/>
        <v>General inpatient curative care</v>
      </c>
      <c r="M300" s="86" t="str">
        <f ca="1"/>
        <v>13</v>
      </c>
      <c r="N300" s="87" t="str">
        <f ca="1"/>
        <v>General population</v>
      </c>
      <c r="O300" s="81" t="str">
        <f ca="1"/>
        <v>nec</v>
      </c>
      <c r="P300" s="87" t="str">
        <f ca="1"/>
        <v>Other and unspecified age (n.e.c.)</v>
      </c>
      <c r="Q300" s="69" t="str">
        <f ca="1"/>
        <v>nec</v>
      </c>
      <c r="R300" s="69" t="str">
        <f ca="1"/>
        <v>Other and unspecified gender (n.e.c.)</v>
      </c>
      <c r="S300" s="134">
        <v>1</v>
      </c>
      <c r="T300" t="b">
        <v>1</v>
      </c>
      <c r="U300" t="b">
        <f>AND(T300=TRUE,C300=C299,F300=F299,H300&lt;&gt;H299)</f>
        <v>0</v>
      </c>
      <c r="V300" t="b">
        <f t="shared" si="8"/>
        <v>0</v>
      </c>
      <c r="W300">
        <v>1</v>
      </c>
      <c r="X300" t="b">
        <f t="shared" si="9"/>
        <v>0</v>
      </c>
      <c r="Y300" s="153">
        <v>49</v>
      </c>
    </row>
    <row r="301" spans="1:25" x14ac:dyDescent="0.4">
      <c r="A301" s="136">
        <v>2</v>
      </c>
      <c r="B301" s="2">
        <v>198</v>
      </c>
      <c r="C301" s="140">
        <v>220004616</v>
      </c>
      <c r="D301" s="3" t="s">
        <v>364</v>
      </c>
      <c r="E301" s="3" t="s">
        <v>1338</v>
      </c>
      <c r="F301" s="3" t="s">
        <v>1568</v>
      </c>
      <c r="G301" s="197"/>
      <c r="H301" s="115" t="s">
        <v>1101</v>
      </c>
      <c r="I301" s="77" t="str">
        <f ca="1"/>
        <v>3.4.9.1</v>
      </c>
      <c r="J301" s="68" t="str">
        <f ca="1"/>
        <v>General ambulatories</v>
      </c>
      <c r="K301" s="74" t="str">
        <f ca="1"/>
        <v>1.3.1</v>
      </c>
      <c r="L301" s="69" t="str">
        <f ca="1"/>
        <v>General outpatient curative care</v>
      </c>
      <c r="M301" s="86" t="str">
        <f ca="1"/>
        <v>13</v>
      </c>
      <c r="N301" s="87" t="str">
        <f ca="1"/>
        <v>General population</v>
      </c>
      <c r="O301" s="81" t="str">
        <f ca="1"/>
        <v>nec</v>
      </c>
      <c r="P301" s="87" t="str">
        <f ca="1"/>
        <v>Other and unspecified age (n.e.c.)</v>
      </c>
      <c r="Q301" s="69" t="str">
        <f ca="1"/>
        <v>nec</v>
      </c>
      <c r="R301" s="69" t="str">
        <f ca="1"/>
        <v>Other and unspecified gender (n.e.c.)</v>
      </c>
      <c r="S301" s="134">
        <v>1</v>
      </c>
      <c r="T301" t="b">
        <v>1</v>
      </c>
      <c r="U301" t="b">
        <f>AND(T301=TRUE,C301=C300,F301=F300,H301&lt;&gt;H300)</f>
        <v>0</v>
      </c>
      <c r="V301" t="b">
        <f t="shared" si="8"/>
        <v>0</v>
      </c>
      <c r="W301">
        <v>1</v>
      </c>
      <c r="X301" t="b">
        <f t="shared" si="9"/>
        <v>0</v>
      </c>
      <c r="Y301" s="153">
        <v>49</v>
      </c>
    </row>
    <row r="302" spans="1:25" x14ac:dyDescent="0.4">
      <c r="A302" s="136">
        <v>2</v>
      </c>
      <c r="B302" s="2">
        <v>199</v>
      </c>
      <c r="C302" s="140">
        <v>220004787</v>
      </c>
      <c r="D302" s="3" t="s">
        <v>1569</v>
      </c>
      <c r="E302" s="3" t="s">
        <v>1338</v>
      </c>
      <c r="F302" s="3" t="s">
        <v>1570</v>
      </c>
      <c r="G302" s="197"/>
      <c r="H302" s="115" t="s">
        <v>1050</v>
      </c>
      <c r="I302" s="77" t="str">
        <f ca="1"/>
        <v>1.3.nec</v>
      </c>
      <c r="J302" s="68" t="str">
        <f ca="1"/>
        <v>Other Specialised hospitals (Other than mental health hospitals)</v>
      </c>
      <c r="K302" s="74" t="str">
        <f ca="1"/>
        <v>1.1.2</v>
      </c>
      <c r="L302" s="69" t="str">
        <f ca="1"/>
        <v>Specialised inpatient curative care</v>
      </c>
      <c r="M302" s="86" t="str">
        <f ca="1"/>
        <v>13</v>
      </c>
      <c r="N302" s="87" t="str">
        <f ca="1"/>
        <v>General population</v>
      </c>
      <c r="O302" s="81" t="str">
        <f ca="1"/>
        <v>nec</v>
      </c>
      <c r="P302" s="87" t="str">
        <f ca="1"/>
        <v>Other and unspecified age (n.e.c.)</v>
      </c>
      <c r="Q302" s="69" t="str">
        <f ca="1"/>
        <v>nec</v>
      </c>
      <c r="R302" s="69" t="str">
        <f ca="1"/>
        <v>Other and unspecified gender (n.e.c.)</v>
      </c>
      <c r="S302" s="134">
        <v>1</v>
      </c>
      <c r="T302" t="b">
        <v>1</v>
      </c>
      <c r="U302" t="b">
        <f>AND(T302=TRUE,C302=C301,F302=F301,H302&lt;&gt;H301)</f>
        <v>0</v>
      </c>
      <c r="V302" t="b">
        <f t="shared" si="8"/>
        <v>0</v>
      </c>
      <c r="W302">
        <v>1</v>
      </c>
      <c r="X302" t="b">
        <f t="shared" si="9"/>
        <v>0</v>
      </c>
      <c r="Y302" s="153">
        <v>49</v>
      </c>
    </row>
    <row r="303" spans="1:25" x14ac:dyDescent="0.4">
      <c r="A303" s="136">
        <v>2</v>
      </c>
      <c r="B303" s="2">
        <v>200</v>
      </c>
      <c r="C303" s="140">
        <v>220007061</v>
      </c>
      <c r="D303" s="3" t="s">
        <v>366</v>
      </c>
      <c r="E303" s="3" t="s">
        <v>1338</v>
      </c>
      <c r="F303" s="3" t="s">
        <v>1571</v>
      </c>
      <c r="G303" s="197"/>
      <c r="H303" s="115" t="s">
        <v>1101</v>
      </c>
      <c r="I303" s="77" t="str">
        <f ca="1"/>
        <v>3.4.9.1</v>
      </c>
      <c r="J303" s="68" t="str">
        <f ca="1"/>
        <v>General ambulatories</v>
      </c>
      <c r="K303" s="74" t="str">
        <f ca="1"/>
        <v>1.3.1</v>
      </c>
      <c r="L303" s="69" t="str">
        <f ca="1"/>
        <v>General outpatient curative care</v>
      </c>
      <c r="M303" s="86" t="str">
        <f ca="1"/>
        <v>13</v>
      </c>
      <c r="N303" s="87" t="str">
        <f ca="1"/>
        <v>General population</v>
      </c>
      <c r="O303" s="81" t="str">
        <f ca="1"/>
        <v>nec</v>
      </c>
      <c r="P303" s="87" t="str">
        <f ca="1"/>
        <v>Other and unspecified age (n.e.c.)</v>
      </c>
      <c r="Q303" s="69" t="str">
        <f ca="1"/>
        <v>nec</v>
      </c>
      <c r="R303" s="69" t="str">
        <f ca="1"/>
        <v>Other and unspecified gender (n.e.c.)</v>
      </c>
      <c r="S303" s="134">
        <v>1</v>
      </c>
      <c r="T303" t="b">
        <v>1</v>
      </c>
      <c r="U303" t="b">
        <f>AND(T303=TRUE,C303=C302,F303=F302,H303&lt;&gt;H302)</f>
        <v>0</v>
      </c>
      <c r="V303" t="b">
        <f t="shared" si="8"/>
        <v>0</v>
      </c>
      <c r="W303">
        <v>1</v>
      </c>
      <c r="X303" t="b">
        <f t="shared" si="9"/>
        <v>0</v>
      </c>
      <c r="Y303" s="153">
        <v>49</v>
      </c>
    </row>
    <row r="304" spans="1:25" x14ac:dyDescent="0.4">
      <c r="A304" s="136">
        <v>2</v>
      </c>
      <c r="B304" s="2">
        <v>201</v>
      </c>
      <c r="C304" s="140">
        <v>220007105</v>
      </c>
      <c r="D304" s="3" t="s">
        <v>1572</v>
      </c>
      <c r="E304" s="3" t="s">
        <v>1338</v>
      </c>
      <c r="F304" s="3" t="s">
        <v>1573</v>
      </c>
      <c r="G304" s="197"/>
      <c r="H304" s="115" t="s">
        <v>1106</v>
      </c>
      <c r="I304" s="77" t="str">
        <f ca="1"/>
        <v>3.4.2</v>
      </c>
      <c r="J304" s="68" t="str">
        <f ca="1"/>
        <v>Ambulatory mental health and substance abuse centres</v>
      </c>
      <c r="K304" s="74" t="str">
        <f ca="1"/>
        <v>1.3.3.nec</v>
      </c>
      <c r="L304" s="69" t="str">
        <f ca="1"/>
        <v>Other Specialised outpatient curative care</v>
      </c>
      <c r="M304" s="86" t="str">
        <f ca="1"/>
        <v>13</v>
      </c>
      <c r="N304" s="87" t="str">
        <f ca="1"/>
        <v>General population</v>
      </c>
      <c r="O304" s="81" t="str">
        <f ca="1"/>
        <v>nec</v>
      </c>
      <c r="P304" s="87" t="str">
        <f ca="1"/>
        <v>Other and unspecified age (n.e.c.)</v>
      </c>
      <c r="Q304" s="69" t="str">
        <f ca="1"/>
        <v>nec</v>
      </c>
      <c r="R304" s="69" t="str">
        <f ca="1"/>
        <v>Other and unspecified gender (n.e.c.)</v>
      </c>
      <c r="S304" s="134">
        <v>1</v>
      </c>
      <c r="T304" t="b">
        <v>1</v>
      </c>
      <c r="U304" t="b">
        <f>AND(T304=TRUE,C304=C303,F304=F303,H304&lt;&gt;H303)</f>
        <v>0</v>
      </c>
      <c r="V304" t="b">
        <f t="shared" si="8"/>
        <v>0</v>
      </c>
      <c r="W304">
        <v>1</v>
      </c>
      <c r="X304" t="b">
        <f t="shared" si="9"/>
        <v>0</v>
      </c>
      <c r="Y304" s="153">
        <v>49</v>
      </c>
    </row>
    <row r="305" spans="1:25" x14ac:dyDescent="0.4">
      <c r="A305" s="136">
        <v>2</v>
      </c>
      <c r="B305" s="2">
        <v>202</v>
      </c>
      <c r="C305" s="140">
        <v>220341841</v>
      </c>
      <c r="D305" s="3" t="s">
        <v>368</v>
      </c>
      <c r="E305" s="3" t="s">
        <v>1338</v>
      </c>
      <c r="F305" s="3" t="s">
        <v>1574</v>
      </c>
      <c r="G305" s="197"/>
      <c r="H305" s="115" t="s">
        <v>1127</v>
      </c>
      <c r="I305" s="77" t="str">
        <f ca="1"/>
        <v>3.4.9.nec</v>
      </c>
      <c r="J305" s="68" t="str">
        <f ca="1"/>
        <v>Other All Other ambulatory centres</v>
      </c>
      <c r="K305" s="74" t="str">
        <f ca="1"/>
        <v>2.3</v>
      </c>
      <c r="L305" s="69" t="str">
        <f ca="1"/>
        <v>Outpatient rehabilitative care</v>
      </c>
      <c r="M305" s="86" t="str">
        <f ca="1"/>
        <v>13</v>
      </c>
      <c r="N305" s="87" t="str">
        <f ca="1"/>
        <v>General population</v>
      </c>
      <c r="O305" s="81" t="str">
        <f ca="1"/>
        <v>nec</v>
      </c>
      <c r="P305" s="87" t="str">
        <f ca="1"/>
        <v>Other and unspecified age (n.e.c.)</v>
      </c>
      <c r="Q305" s="69" t="str">
        <f ca="1"/>
        <v>nec</v>
      </c>
      <c r="R305" s="69" t="str">
        <f ca="1"/>
        <v>Other and unspecified gender (n.e.c.)</v>
      </c>
      <c r="S305" s="134">
        <v>2</v>
      </c>
      <c r="T305" t="b">
        <v>1</v>
      </c>
      <c r="U305" t="b">
        <f>AND(T305=TRUE,C305=C304,F305=F304,H305&lt;&gt;H304)</f>
        <v>0</v>
      </c>
      <c r="V305" t="b">
        <f t="shared" si="8"/>
        <v>0</v>
      </c>
      <c r="W305">
        <v>2</v>
      </c>
      <c r="X305" t="b">
        <f t="shared" si="9"/>
        <v>0</v>
      </c>
      <c r="Y305" s="153">
        <v>49</v>
      </c>
    </row>
    <row r="306" spans="1:25" x14ac:dyDescent="0.4">
      <c r="A306" s="136">
        <v>2</v>
      </c>
      <c r="B306" s="2">
        <v>203</v>
      </c>
      <c r="C306" s="140">
        <v>220395347</v>
      </c>
      <c r="D306" s="3" t="s">
        <v>370</v>
      </c>
      <c r="E306" s="3" t="s">
        <v>1338</v>
      </c>
      <c r="F306" s="3" t="s">
        <v>1575</v>
      </c>
      <c r="G306" s="197"/>
      <c r="H306" s="115" t="s">
        <v>1101</v>
      </c>
      <c r="I306" s="77" t="str">
        <f ca="1"/>
        <v>3.4.9.1</v>
      </c>
      <c r="J306" s="68" t="str">
        <f ca="1"/>
        <v>General ambulatories</v>
      </c>
      <c r="K306" s="74" t="str">
        <f ca="1"/>
        <v>1.3.1</v>
      </c>
      <c r="L306" s="69" t="str">
        <f ca="1"/>
        <v>General outpatient curative care</v>
      </c>
      <c r="M306" s="86" t="str">
        <f ca="1"/>
        <v>13</v>
      </c>
      <c r="N306" s="87" t="str">
        <f ca="1"/>
        <v>General population</v>
      </c>
      <c r="O306" s="81" t="str">
        <f ca="1"/>
        <v>nec</v>
      </c>
      <c r="P306" s="87" t="str">
        <f ca="1"/>
        <v>Other and unspecified age (n.e.c.)</v>
      </c>
      <c r="Q306" s="69" t="str">
        <f ca="1"/>
        <v>nec</v>
      </c>
      <c r="R306" s="69" t="str">
        <f ca="1"/>
        <v>Other and unspecified gender (n.e.c.)</v>
      </c>
      <c r="S306" s="134">
        <v>2</v>
      </c>
      <c r="T306" t="b">
        <v>1</v>
      </c>
      <c r="U306" t="b">
        <f>AND(T306=TRUE,C306=C305,F306=F305,H306&lt;&gt;H305)</f>
        <v>0</v>
      </c>
      <c r="V306" t="b">
        <f t="shared" si="8"/>
        <v>0</v>
      </c>
      <c r="W306">
        <v>1</v>
      </c>
      <c r="X306" t="b">
        <f t="shared" si="9"/>
        <v>0</v>
      </c>
      <c r="Y306" s="153">
        <v>49</v>
      </c>
    </row>
    <row r="307" spans="1:25" x14ac:dyDescent="0.4">
      <c r="A307" s="136">
        <v>2</v>
      </c>
      <c r="B307" s="2">
        <v>204</v>
      </c>
      <c r="C307" s="140">
        <v>221269963</v>
      </c>
      <c r="D307" s="3" t="s">
        <v>372</v>
      </c>
      <c r="E307" s="3" t="s">
        <v>1576</v>
      </c>
      <c r="F307" s="3" t="s">
        <v>1577</v>
      </c>
      <c r="G307" s="197"/>
      <c r="H307" s="115" t="s">
        <v>1054</v>
      </c>
      <c r="I307" s="77" t="str">
        <f ca="1"/>
        <v>1.1</v>
      </c>
      <c r="J307" s="68" t="str">
        <f ca="1"/>
        <v>General hospitals</v>
      </c>
      <c r="K307" s="74" t="str">
        <f ca="1"/>
        <v>1.1.1</v>
      </c>
      <c r="L307" s="69" t="str">
        <f ca="1"/>
        <v>General inpatient curative care</v>
      </c>
      <c r="M307" s="86" t="str">
        <f ca="1"/>
        <v>13</v>
      </c>
      <c r="N307" s="87" t="str">
        <f ca="1"/>
        <v>General population</v>
      </c>
      <c r="O307" s="81" t="str">
        <f ca="1"/>
        <v>nec</v>
      </c>
      <c r="P307" s="87" t="str">
        <f ca="1"/>
        <v>Other and unspecified age (n.e.c.)</v>
      </c>
      <c r="Q307" s="69" t="str">
        <f ca="1"/>
        <v>nec</v>
      </c>
      <c r="R307" s="69" t="str">
        <f ca="1"/>
        <v>Other and unspecified gender (n.e.c.)</v>
      </c>
      <c r="S307" s="134">
        <v>2</v>
      </c>
      <c r="T307" t="b">
        <v>1</v>
      </c>
      <c r="U307" t="b">
        <f>AND(T307=TRUE,C307=C306,F307=F306,H307&lt;&gt;H306)</f>
        <v>0</v>
      </c>
      <c r="V307" t="b">
        <f t="shared" si="8"/>
        <v>0</v>
      </c>
      <c r="W307">
        <v>1</v>
      </c>
      <c r="X307" t="b">
        <f t="shared" si="9"/>
        <v>0</v>
      </c>
      <c r="Y307" s="153">
        <v>28</v>
      </c>
    </row>
    <row r="308" spans="1:25" x14ac:dyDescent="0.4">
      <c r="A308" s="136">
        <v>2</v>
      </c>
      <c r="B308" s="2">
        <v>205</v>
      </c>
      <c r="C308" s="140">
        <v>221272619</v>
      </c>
      <c r="D308" s="3" t="s">
        <v>1578</v>
      </c>
      <c r="E308" s="3" t="s">
        <v>1576</v>
      </c>
      <c r="F308" s="3" t="s">
        <v>1579</v>
      </c>
      <c r="G308" s="197"/>
      <c r="H308" s="115" t="s">
        <v>1109</v>
      </c>
      <c r="I308" s="77" t="str">
        <f ca="1"/>
        <v>3.4.9.nec</v>
      </c>
      <c r="J308" s="68" t="str">
        <f ca="1"/>
        <v>Other All Other ambulatory centres</v>
      </c>
      <c r="K308" s="74" t="str">
        <f ca="1"/>
        <v>1.3.3.nec</v>
      </c>
      <c r="L308" s="69" t="str">
        <f ca="1"/>
        <v>Other Specialised outpatient curative care</v>
      </c>
      <c r="M308" s="86" t="str">
        <f ca="1"/>
        <v>13</v>
      </c>
      <c r="N308" s="87" t="str">
        <f ca="1"/>
        <v>General population</v>
      </c>
      <c r="O308" s="81" t="str">
        <f ca="1"/>
        <v>nec</v>
      </c>
      <c r="P308" s="87" t="str">
        <f ca="1"/>
        <v>Other and unspecified age (n.e.c.)</v>
      </c>
      <c r="Q308" s="69" t="str">
        <f ca="1"/>
        <v>nec</v>
      </c>
      <c r="R308" s="69" t="str">
        <f ca="1"/>
        <v>Other and unspecified gender (n.e.c.)</v>
      </c>
      <c r="S308" s="134">
        <v>1</v>
      </c>
      <c r="T308" t="b">
        <v>1</v>
      </c>
      <c r="U308" t="b">
        <f>AND(T308=TRUE,C308=C307,F308=F307,H308&lt;&gt;H307)</f>
        <v>0</v>
      </c>
      <c r="V308" t="b">
        <f t="shared" si="8"/>
        <v>0</v>
      </c>
      <c r="W308">
        <v>1</v>
      </c>
      <c r="X308" t="b">
        <f t="shared" si="9"/>
        <v>0</v>
      </c>
      <c r="Y308" s="153">
        <v>28</v>
      </c>
    </row>
    <row r="309" spans="1:25" x14ac:dyDescent="0.4">
      <c r="A309" s="136">
        <v>3</v>
      </c>
      <c r="B309" s="2"/>
      <c r="C309" s="140">
        <v>221273315</v>
      </c>
      <c r="D309" s="3" t="s">
        <v>374</v>
      </c>
      <c r="E309" s="3" t="s">
        <v>1576</v>
      </c>
      <c r="F309" s="3" t="s">
        <v>1580</v>
      </c>
      <c r="G309" s="197"/>
      <c r="H309" s="115" t="s">
        <v>1101</v>
      </c>
      <c r="I309" s="77" t="str">
        <f ca="1"/>
        <v>3.4.9.1</v>
      </c>
      <c r="J309" s="68" t="str">
        <f ca="1"/>
        <v>General ambulatories</v>
      </c>
      <c r="K309" s="74" t="str">
        <f ca="1"/>
        <v>1.3.1</v>
      </c>
      <c r="L309" s="69" t="str">
        <f ca="1"/>
        <v>General outpatient curative care</v>
      </c>
      <c r="M309" s="86" t="str">
        <f ca="1"/>
        <v>13</v>
      </c>
      <c r="N309" s="87" t="str">
        <f ca="1"/>
        <v>General population</v>
      </c>
      <c r="O309" s="81" t="str">
        <f ca="1"/>
        <v>nec</v>
      </c>
      <c r="P309" s="87" t="str">
        <f ca="1"/>
        <v>Other and unspecified age (n.e.c.)</v>
      </c>
      <c r="Q309" s="69" t="str">
        <f ca="1"/>
        <v>nec</v>
      </c>
      <c r="R309" s="69" t="str">
        <f ca="1"/>
        <v>Other and unspecified gender (n.e.c.)</v>
      </c>
      <c r="S309" s="134">
        <v>1</v>
      </c>
      <c r="T309" t="b">
        <v>1</v>
      </c>
      <c r="U309" t="b">
        <f>AND(T309=TRUE,C309=C308,F309=F308,H309&lt;&gt;H308)</f>
        <v>0</v>
      </c>
      <c r="V309" t="b">
        <f t="shared" si="8"/>
        <v>0</v>
      </c>
      <c r="W309">
        <v>1</v>
      </c>
      <c r="X309" t="b">
        <f t="shared" si="9"/>
        <v>0</v>
      </c>
      <c r="Y309" s="153">
        <v>28</v>
      </c>
    </row>
    <row r="310" spans="1:25" x14ac:dyDescent="0.4">
      <c r="A310" s="136">
        <v>2</v>
      </c>
      <c r="B310" s="137">
        <v>206</v>
      </c>
      <c r="C310" s="141">
        <v>221275901</v>
      </c>
      <c r="D310" s="137" t="s">
        <v>376</v>
      </c>
      <c r="E310" s="137" t="s">
        <v>1576</v>
      </c>
      <c r="F310" s="137" t="s">
        <v>1581</v>
      </c>
      <c r="G310" s="198"/>
      <c r="H310" s="49" t="s">
        <v>1101</v>
      </c>
      <c r="I310" s="77" t="str">
        <f ca="1"/>
        <v>3.4.9.1</v>
      </c>
      <c r="J310" s="68" t="str">
        <f ca="1"/>
        <v>General ambulatories</v>
      </c>
      <c r="K310" s="74" t="str">
        <f ca="1"/>
        <v>1.3.1</v>
      </c>
      <c r="L310" s="69" t="str">
        <f ca="1"/>
        <v>General outpatient curative care</v>
      </c>
      <c r="M310" s="86" t="str">
        <f ca="1"/>
        <v>13</v>
      </c>
      <c r="N310" s="87" t="str">
        <f ca="1"/>
        <v>General population</v>
      </c>
      <c r="O310" s="81" t="str">
        <f ca="1"/>
        <v>nec</v>
      </c>
      <c r="P310" s="87" t="str">
        <f ca="1"/>
        <v>Other and unspecified age (n.e.c.)</v>
      </c>
      <c r="Q310" s="69" t="str">
        <f ca="1"/>
        <v>nec</v>
      </c>
      <c r="R310" s="69" t="str">
        <f ca="1"/>
        <v>Other and unspecified gender (n.e.c.)</v>
      </c>
      <c r="S310" s="134">
        <v>1</v>
      </c>
      <c r="T310" t="b">
        <v>1</v>
      </c>
      <c r="U310" t="b">
        <f>AND(T310=TRUE,C310=C309,F310=F309,H310&lt;&gt;H309)</f>
        <v>0</v>
      </c>
      <c r="V310" t="b">
        <f t="shared" si="8"/>
        <v>0</v>
      </c>
      <c r="W310">
        <v>1</v>
      </c>
      <c r="X310" t="b">
        <f t="shared" si="9"/>
        <v>0</v>
      </c>
      <c r="Y310" s="154">
        <v>28</v>
      </c>
    </row>
    <row r="311" spans="1:25" x14ac:dyDescent="0.4">
      <c r="A311" s="136">
        <v>2</v>
      </c>
      <c r="B311" s="2">
        <v>207</v>
      </c>
      <c r="C311" s="140">
        <v>221286855</v>
      </c>
      <c r="D311" s="3" t="s">
        <v>378</v>
      </c>
      <c r="E311" s="3" t="s">
        <v>1453</v>
      </c>
      <c r="F311" s="3" t="s">
        <v>1582</v>
      </c>
      <c r="G311" s="197"/>
      <c r="H311" s="115" t="s">
        <v>1041</v>
      </c>
      <c r="I311" s="77" t="str">
        <f ca="1"/>
        <v>3.4.1</v>
      </c>
      <c r="J311" s="68" t="str">
        <f ca="1"/>
        <v>Family planning centres</v>
      </c>
      <c r="K311" s="74" t="str">
        <f ca="1"/>
        <v>1.3.3.nec</v>
      </c>
      <c r="L311" s="69" t="str">
        <f ca="1"/>
        <v>Other Specialised outpatient curative care</v>
      </c>
      <c r="M311" s="86" t="str">
        <f ca="1"/>
        <v>13</v>
      </c>
      <c r="N311" s="87" t="str">
        <f ca="1"/>
        <v>General population</v>
      </c>
      <c r="O311" s="81" t="str">
        <f ca="1"/>
        <v>nec</v>
      </c>
      <c r="P311" s="87" t="str">
        <f ca="1"/>
        <v>Other and unspecified age (n.e.c.)</v>
      </c>
      <c r="Q311" s="69" t="str">
        <f ca="1"/>
        <v>nec</v>
      </c>
      <c r="R311" s="69" t="str">
        <f ca="1"/>
        <v>Other and unspecified gender (n.e.c.)</v>
      </c>
      <c r="S311" s="134">
        <v>3</v>
      </c>
      <c r="T311" t="b">
        <v>1</v>
      </c>
      <c r="U311" t="b">
        <f>AND(T311=TRUE,C311=C310,F311=F310,H311&lt;&gt;H310)</f>
        <v>0</v>
      </c>
      <c r="V311" t="b">
        <f t="shared" si="8"/>
        <v>0</v>
      </c>
      <c r="W311">
        <v>1</v>
      </c>
      <c r="X311" t="b">
        <f t="shared" si="9"/>
        <v>0</v>
      </c>
      <c r="Y311" s="153">
        <v>27</v>
      </c>
    </row>
    <row r="312" spans="1:25" x14ac:dyDescent="0.4">
      <c r="A312" s="136">
        <v>3</v>
      </c>
      <c r="B312" s="2"/>
      <c r="C312" s="140">
        <v>222430929</v>
      </c>
      <c r="D312" s="3" t="s">
        <v>380</v>
      </c>
      <c r="E312" s="3" t="s">
        <v>1583</v>
      </c>
      <c r="F312" s="3" t="s">
        <v>1584</v>
      </c>
      <c r="G312" s="197"/>
      <c r="H312" s="115" t="s">
        <v>1101</v>
      </c>
      <c r="I312" s="77" t="str">
        <f ca="1"/>
        <v>3.4.9.1</v>
      </c>
      <c r="J312" s="68" t="str">
        <f ca="1"/>
        <v>General ambulatories</v>
      </c>
      <c r="K312" s="74" t="str">
        <f ca="1"/>
        <v>1.3.1</v>
      </c>
      <c r="L312" s="69" t="str">
        <f ca="1"/>
        <v>General outpatient curative care</v>
      </c>
      <c r="M312" s="86" t="str">
        <f ca="1"/>
        <v>13</v>
      </c>
      <c r="N312" s="87" t="str">
        <f ca="1"/>
        <v>General population</v>
      </c>
      <c r="O312" s="81" t="str">
        <f ca="1"/>
        <v>nec</v>
      </c>
      <c r="P312" s="87" t="str">
        <f ca="1"/>
        <v>Other and unspecified age (n.e.c.)</v>
      </c>
      <c r="Q312" s="69" t="str">
        <f ca="1"/>
        <v>nec</v>
      </c>
      <c r="R312" s="69" t="str">
        <f ca="1"/>
        <v>Other and unspecified gender (n.e.c.)</v>
      </c>
      <c r="S312" s="134">
        <v>1</v>
      </c>
      <c r="T312" t="b">
        <v>1</v>
      </c>
      <c r="U312" t="b">
        <f>AND(T312=TRUE,C312=C311,F312=F311,H312&lt;&gt;H311)</f>
        <v>0</v>
      </c>
      <c r="V312" t="b">
        <f t="shared" si="8"/>
        <v>0</v>
      </c>
      <c r="W312">
        <v>1</v>
      </c>
      <c r="X312" t="b">
        <f t="shared" si="9"/>
        <v>0</v>
      </c>
      <c r="Y312" s="153">
        <v>48</v>
      </c>
    </row>
    <row r="313" spans="1:25" x14ac:dyDescent="0.4">
      <c r="A313" s="136">
        <v>1</v>
      </c>
      <c r="B313" s="137">
        <v>123</v>
      </c>
      <c r="C313" s="141">
        <v>222432687</v>
      </c>
      <c r="D313" s="137" t="s">
        <v>382</v>
      </c>
      <c r="E313" s="137" t="s">
        <v>1583</v>
      </c>
      <c r="F313" s="137" t="s">
        <v>1585</v>
      </c>
      <c r="G313" s="198"/>
      <c r="H313" s="49" t="s">
        <v>1054</v>
      </c>
      <c r="I313" s="77" t="str">
        <f ca="1"/>
        <v>1.1</v>
      </c>
      <c r="J313" s="68" t="str">
        <f ca="1"/>
        <v>General hospitals</v>
      </c>
      <c r="K313" s="74" t="str">
        <f ca="1"/>
        <v>1.1.1</v>
      </c>
      <c r="L313" s="69" t="str">
        <f ca="1"/>
        <v>General inpatient curative care</v>
      </c>
      <c r="M313" s="86" t="str">
        <f ca="1"/>
        <v>13</v>
      </c>
      <c r="N313" s="87" t="str">
        <f ca="1"/>
        <v>General population</v>
      </c>
      <c r="O313" s="81" t="str">
        <f ca="1"/>
        <v>nec</v>
      </c>
      <c r="P313" s="87" t="str">
        <f ca="1"/>
        <v>Other and unspecified age (n.e.c.)</v>
      </c>
      <c r="Q313" s="69" t="str">
        <f ca="1"/>
        <v>nec</v>
      </c>
      <c r="R313" s="69" t="str">
        <f ca="1"/>
        <v>Other and unspecified gender (n.e.c.)</v>
      </c>
      <c r="S313" s="134">
        <v>1</v>
      </c>
      <c r="T313" t="b">
        <v>1</v>
      </c>
      <c r="U313" t="b">
        <f>AND(T313=TRUE,C313=C312,F313=F312,H313&lt;&gt;H312)</f>
        <v>0</v>
      </c>
      <c r="V313" t="b">
        <f t="shared" si="8"/>
        <v>0</v>
      </c>
      <c r="W313">
        <v>1</v>
      </c>
      <c r="X313" t="b">
        <f t="shared" si="9"/>
        <v>0</v>
      </c>
      <c r="Y313" s="154">
        <v>48</v>
      </c>
    </row>
    <row r="314" spans="1:25" x14ac:dyDescent="0.4">
      <c r="A314" s="136">
        <v>2</v>
      </c>
      <c r="B314" s="5">
        <v>209</v>
      </c>
      <c r="C314" s="138">
        <v>223234426</v>
      </c>
      <c r="D314" s="6" t="s">
        <v>1586</v>
      </c>
      <c r="E314" s="6" t="s">
        <v>1588</v>
      </c>
      <c r="F314" s="6" t="s">
        <v>1589</v>
      </c>
      <c r="G314" s="199"/>
      <c r="H314" s="115" t="s">
        <v>1101</v>
      </c>
      <c r="I314" s="77" t="str">
        <f ca="1"/>
        <v>3.4.9.1</v>
      </c>
      <c r="J314" s="68" t="str">
        <f ca="1"/>
        <v>General ambulatories</v>
      </c>
      <c r="K314" s="74" t="str">
        <f ca="1"/>
        <v>1.3.1</v>
      </c>
      <c r="L314" s="69" t="str">
        <f ca="1"/>
        <v>General outpatient curative care</v>
      </c>
      <c r="M314" s="86" t="str">
        <f ca="1"/>
        <v>13</v>
      </c>
      <c r="N314" s="87" t="str">
        <f ca="1"/>
        <v>General population</v>
      </c>
      <c r="O314" s="81" t="str">
        <f ca="1"/>
        <v>nec</v>
      </c>
      <c r="P314" s="87" t="str">
        <f ca="1"/>
        <v>Other and unspecified age (n.e.c.)</v>
      </c>
      <c r="Q314" s="69" t="str">
        <f ca="1"/>
        <v>nec</v>
      </c>
      <c r="R314" s="69" t="str">
        <f ca="1"/>
        <v>Other and unspecified gender (n.e.c.)</v>
      </c>
      <c r="S314" s="134">
        <v>1</v>
      </c>
      <c r="T314" t="b">
        <v>1</v>
      </c>
      <c r="U314" t="b">
        <f>AND(T314=TRUE,C314=C313,F314=F313,H314&lt;&gt;H313)</f>
        <v>0</v>
      </c>
      <c r="V314" t="b">
        <f t="shared" si="8"/>
        <v>0</v>
      </c>
      <c r="W314">
        <v>1</v>
      </c>
      <c r="X314" t="b">
        <f t="shared" si="9"/>
        <v>0</v>
      </c>
      <c r="Y314" s="155">
        <v>74</v>
      </c>
    </row>
    <row r="315" spans="1:25" x14ac:dyDescent="0.4">
      <c r="A315" s="136">
        <v>2</v>
      </c>
      <c r="B315" s="2">
        <v>210</v>
      </c>
      <c r="C315" s="140">
        <v>224067676</v>
      </c>
      <c r="D315" s="3" t="s">
        <v>1590</v>
      </c>
      <c r="E315" s="3" t="s">
        <v>1592</v>
      </c>
      <c r="F315" s="3" t="s">
        <v>1593</v>
      </c>
      <c r="G315" s="197"/>
      <c r="H315" s="115" t="s">
        <v>1101</v>
      </c>
      <c r="I315" s="77" t="str">
        <f ca="1"/>
        <v>3.4.9.1</v>
      </c>
      <c r="J315" s="68" t="str">
        <f ca="1"/>
        <v>General ambulatories</v>
      </c>
      <c r="K315" s="74" t="str">
        <f ca="1"/>
        <v>1.3.1</v>
      </c>
      <c r="L315" s="69" t="str">
        <f ca="1"/>
        <v>General outpatient curative care</v>
      </c>
      <c r="M315" s="86" t="str">
        <f ca="1"/>
        <v>13</v>
      </c>
      <c r="N315" s="87" t="str">
        <f ca="1"/>
        <v>General population</v>
      </c>
      <c r="O315" s="81" t="str">
        <f ca="1"/>
        <v>nec</v>
      </c>
      <c r="P315" s="87" t="str">
        <f ca="1"/>
        <v>Other and unspecified age (n.e.c.)</v>
      </c>
      <c r="Q315" s="69" t="str">
        <f ca="1"/>
        <v>nec</v>
      </c>
      <c r="R315" s="69" t="str">
        <f ca="1"/>
        <v>Other and unspecified gender (n.e.c.)</v>
      </c>
      <c r="S315" s="134">
        <v>1</v>
      </c>
      <c r="T315" t="b">
        <v>1</v>
      </c>
      <c r="U315" t="b">
        <f>AND(T315=TRUE,C315=C314,F315=F314,H315&lt;&gt;H314)</f>
        <v>0</v>
      </c>
      <c r="V315" t="b">
        <f t="shared" si="8"/>
        <v>0</v>
      </c>
      <c r="W315">
        <v>1</v>
      </c>
      <c r="X315" t="b">
        <f t="shared" si="9"/>
        <v>0</v>
      </c>
      <c r="Y315" s="153">
        <v>60</v>
      </c>
    </row>
    <row r="316" spans="1:25" x14ac:dyDescent="0.4">
      <c r="A316" s="136">
        <v>2</v>
      </c>
      <c r="B316" s="2">
        <v>211</v>
      </c>
      <c r="C316" s="140">
        <v>224070181</v>
      </c>
      <c r="D316" s="3" t="s">
        <v>384</v>
      </c>
      <c r="E316" s="3" t="s">
        <v>1592</v>
      </c>
      <c r="F316" s="3" t="s">
        <v>1594</v>
      </c>
      <c r="G316" s="197"/>
      <c r="H316" s="115" t="s">
        <v>1101</v>
      </c>
      <c r="I316" s="77" t="str">
        <f ca="1"/>
        <v>3.4.9.1</v>
      </c>
      <c r="J316" s="68" t="str">
        <f ca="1"/>
        <v>General ambulatories</v>
      </c>
      <c r="K316" s="74" t="str">
        <f ca="1"/>
        <v>1.3.1</v>
      </c>
      <c r="L316" s="69" t="str">
        <f ca="1"/>
        <v>General outpatient curative care</v>
      </c>
      <c r="M316" s="86" t="str">
        <f ca="1"/>
        <v>13</v>
      </c>
      <c r="N316" s="87" t="str">
        <f ca="1"/>
        <v>General population</v>
      </c>
      <c r="O316" s="81" t="str">
        <f ca="1"/>
        <v>nec</v>
      </c>
      <c r="P316" s="87" t="str">
        <f ca="1"/>
        <v>Other and unspecified age (n.e.c.)</v>
      </c>
      <c r="Q316" s="69" t="str">
        <f ca="1"/>
        <v>nec</v>
      </c>
      <c r="R316" s="69" t="str">
        <f ca="1"/>
        <v>Other and unspecified gender (n.e.c.)</v>
      </c>
      <c r="S316" s="134">
        <v>1</v>
      </c>
      <c r="T316" t="b">
        <v>1</v>
      </c>
      <c r="U316" t="b">
        <f>AND(T316=TRUE,C316=C315,F316=F315,H316&lt;&gt;H315)</f>
        <v>0</v>
      </c>
      <c r="V316" t="b">
        <f t="shared" si="8"/>
        <v>0</v>
      </c>
      <c r="W316">
        <v>1</v>
      </c>
      <c r="X316" t="b">
        <f t="shared" si="9"/>
        <v>0</v>
      </c>
      <c r="Y316" s="153">
        <v>60</v>
      </c>
    </row>
    <row r="317" spans="1:25" x14ac:dyDescent="0.4">
      <c r="A317" s="136">
        <v>1</v>
      </c>
      <c r="B317" s="2">
        <v>124</v>
      </c>
      <c r="C317" s="140">
        <v>225364842</v>
      </c>
      <c r="D317" s="3" t="s">
        <v>386</v>
      </c>
      <c r="E317" s="3" t="s">
        <v>1595</v>
      </c>
      <c r="F317" s="3" t="s">
        <v>1596</v>
      </c>
      <c r="G317" s="197"/>
      <c r="H317" s="115" t="s">
        <v>1101</v>
      </c>
      <c r="I317" s="77" t="str">
        <f ca="1"/>
        <v>3.4.9.1</v>
      </c>
      <c r="J317" s="68" t="str">
        <f ca="1"/>
        <v>General ambulatories</v>
      </c>
      <c r="K317" s="74" t="str">
        <f ca="1"/>
        <v>1.3.1</v>
      </c>
      <c r="L317" s="69" t="str">
        <f ca="1"/>
        <v>General outpatient curative care</v>
      </c>
      <c r="M317" s="86" t="str">
        <f ca="1"/>
        <v>13</v>
      </c>
      <c r="N317" s="87" t="str">
        <f ca="1"/>
        <v>General population</v>
      </c>
      <c r="O317" s="81" t="str">
        <f ca="1"/>
        <v>nec</v>
      </c>
      <c r="P317" s="87" t="str">
        <f ca="1"/>
        <v>Other and unspecified age (n.e.c.)</v>
      </c>
      <c r="Q317" s="69" t="str">
        <f ca="1"/>
        <v>nec</v>
      </c>
      <c r="R317" s="69" t="str">
        <f ca="1"/>
        <v>Other and unspecified gender (n.e.c.)</v>
      </c>
      <c r="S317" s="134">
        <v>1</v>
      </c>
      <c r="T317" t="b">
        <v>1</v>
      </c>
      <c r="U317" t="b">
        <f>AND(T317=TRUE,C317=C316,F317=F316,H317&lt;&gt;H316)</f>
        <v>0</v>
      </c>
      <c r="V317" t="b">
        <f t="shared" si="8"/>
        <v>0</v>
      </c>
      <c r="W317">
        <v>1</v>
      </c>
      <c r="X317" t="b">
        <f t="shared" si="9"/>
        <v>0</v>
      </c>
      <c r="Y317" s="153">
        <v>63</v>
      </c>
    </row>
    <row r="318" spans="1:25" x14ac:dyDescent="0.4">
      <c r="A318" s="136">
        <v>2</v>
      </c>
      <c r="B318" s="5">
        <v>212</v>
      </c>
      <c r="C318" s="138">
        <v>225365315</v>
      </c>
      <c r="D318" s="6" t="s">
        <v>388</v>
      </c>
      <c r="E318" s="6" t="s">
        <v>1595</v>
      </c>
      <c r="F318" s="6" t="s">
        <v>1597</v>
      </c>
      <c r="G318" s="199"/>
      <c r="H318" s="115" t="s">
        <v>1089</v>
      </c>
      <c r="I318" s="77" t="str">
        <f ca="1"/>
        <v>3.4.9.1</v>
      </c>
      <c r="J318" s="68" t="str">
        <f ca="1"/>
        <v>General ambulatories</v>
      </c>
      <c r="K318" s="74" t="str">
        <f ca="1"/>
        <v>1.3.3.1</v>
      </c>
      <c r="L318" s="69" t="str">
        <f ca="1"/>
        <v>Emergency specialised outpatient curative care</v>
      </c>
      <c r="M318" s="86" t="str">
        <f ca="1"/>
        <v>13</v>
      </c>
      <c r="N318" s="87" t="str">
        <f ca="1"/>
        <v>General population</v>
      </c>
      <c r="O318" s="81" t="str">
        <f ca="1"/>
        <v>nec</v>
      </c>
      <c r="P318" s="87" t="str">
        <f ca="1"/>
        <v>Other and unspecified age (n.e.c.)</v>
      </c>
      <c r="Q318" s="69" t="str">
        <f ca="1"/>
        <v>nec</v>
      </c>
      <c r="R318" s="69" t="str">
        <f ca="1"/>
        <v>Other and unspecified gender (n.e.c.)</v>
      </c>
      <c r="S318" s="134">
        <v>1</v>
      </c>
      <c r="T318" t="b">
        <v>1</v>
      </c>
      <c r="U318" t="b">
        <f>AND(T318=TRUE,C318=C317,F318=F317,H318&lt;&gt;H317)</f>
        <v>0</v>
      </c>
      <c r="V318" t="b">
        <f t="shared" si="8"/>
        <v>0</v>
      </c>
      <c r="W318">
        <v>1</v>
      </c>
      <c r="X318" t="b">
        <f t="shared" si="9"/>
        <v>0</v>
      </c>
      <c r="Y318" s="155">
        <v>63</v>
      </c>
    </row>
    <row r="319" spans="1:25" x14ac:dyDescent="0.4">
      <c r="A319" s="136">
        <v>3</v>
      </c>
      <c r="B319" s="2"/>
      <c r="C319" s="140">
        <v>225365351</v>
      </c>
      <c r="D319" s="3" t="s">
        <v>390</v>
      </c>
      <c r="E319" s="3" t="s">
        <v>1595</v>
      </c>
      <c r="F319" s="3" t="s">
        <v>1598</v>
      </c>
      <c r="G319" s="197"/>
      <c r="H319" s="115" t="s">
        <v>1089</v>
      </c>
      <c r="I319" s="77" t="str">
        <f ca="1"/>
        <v>3.4.9.1</v>
      </c>
      <c r="J319" s="68" t="str">
        <f ca="1"/>
        <v>General ambulatories</v>
      </c>
      <c r="K319" s="74" t="str">
        <f ca="1"/>
        <v>1.3.3.1</v>
      </c>
      <c r="L319" s="69" t="str">
        <f ca="1"/>
        <v>Emergency specialised outpatient curative care</v>
      </c>
      <c r="M319" s="86" t="str">
        <f ca="1"/>
        <v>13</v>
      </c>
      <c r="N319" s="87" t="str">
        <f ca="1"/>
        <v>General population</v>
      </c>
      <c r="O319" s="81" t="str">
        <f ca="1"/>
        <v>nec</v>
      </c>
      <c r="P319" s="87" t="str">
        <f ca="1"/>
        <v>Other and unspecified age (n.e.c.)</v>
      </c>
      <c r="Q319" s="69" t="str">
        <f ca="1"/>
        <v>nec</v>
      </c>
      <c r="R319" s="69" t="str">
        <f ca="1"/>
        <v>Other and unspecified gender (n.e.c.)</v>
      </c>
      <c r="S319" s="134">
        <v>1</v>
      </c>
      <c r="T319" t="b">
        <v>1</v>
      </c>
      <c r="U319" t="b">
        <f>AND(T319=TRUE,C319=C318,F319=F318,H319&lt;&gt;H318)</f>
        <v>0</v>
      </c>
      <c r="V319" t="b">
        <f t="shared" si="8"/>
        <v>0</v>
      </c>
      <c r="W319">
        <v>1</v>
      </c>
      <c r="X319" t="b">
        <f t="shared" si="9"/>
        <v>0</v>
      </c>
      <c r="Y319" s="153">
        <v>63</v>
      </c>
    </row>
    <row r="320" spans="1:25" x14ac:dyDescent="0.4">
      <c r="A320" s="136">
        <v>2</v>
      </c>
      <c r="B320" s="137">
        <v>213</v>
      </c>
      <c r="C320" s="141">
        <v>225368330</v>
      </c>
      <c r="D320" s="137" t="s">
        <v>392</v>
      </c>
      <c r="E320" s="137" t="s">
        <v>1595</v>
      </c>
      <c r="F320" s="137" t="s">
        <v>1599</v>
      </c>
      <c r="G320" s="198"/>
      <c r="H320" s="49" t="s">
        <v>1054</v>
      </c>
      <c r="I320" s="77" t="str">
        <f ca="1"/>
        <v>1.1</v>
      </c>
      <c r="J320" s="68" t="str">
        <f ca="1"/>
        <v>General hospitals</v>
      </c>
      <c r="K320" s="74" t="str">
        <f ca="1"/>
        <v>1.1.1</v>
      </c>
      <c r="L320" s="69" t="str">
        <f ca="1"/>
        <v>General inpatient curative care</v>
      </c>
      <c r="M320" s="86" t="str">
        <f ca="1"/>
        <v>13</v>
      </c>
      <c r="N320" s="87" t="str">
        <f ca="1"/>
        <v>General population</v>
      </c>
      <c r="O320" s="81" t="str">
        <f ca="1"/>
        <v>nec</v>
      </c>
      <c r="P320" s="87" t="str">
        <f ca="1"/>
        <v>Other and unspecified age (n.e.c.)</v>
      </c>
      <c r="Q320" s="69" t="str">
        <f ca="1"/>
        <v>nec</v>
      </c>
      <c r="R320" s="69" t="str">
        <f ca="1"/>
        <v>Other and unspecified gender (n.e.c.)</v>
      </c>
      <c r="S320" s="134">
        <v>1</v>
      </c>
      <c r="T320" t="b">
        <v>1</v>
      </c>
      <c r="U320" t="b">
        <f>AND(T320=TRUE,C320=C319,F320=F319,H320&lt;&gt;H319)</f>
        <v>0</v>
      </c>
      <c r="V320" t="b">
        <f t="shared" si="8"/>
        <v>0</v>
      </c>
      <c r="W320">
        <v>1</v>
      </c>
      <c r="X320" t="b">
        <f t="shared" si="9"/>
        <v>0</v>
      </c>
      <c r="Y320" s="154">
        <v>63</v>
      </c>
    </row>
    <row r="321" spans="1:25" x14ac:dyDescent="0.4">
      <c r="A321" s="136">
        <v>2</v>
      </c>
      <c r="B321" s="2">
        <v>214</v>
      </c>
      <c r="C321" s="140">
        <v>225379658</v>
      </c>
      <c r="D321" s="3" t="s">
        <v>394</v>
      </c>
      <c r="E321" s="3" t="s">
        <v>1595</v>
      </c>
      <c r="F321" s="3" t="s">
        <v>1600</v>
      </c>
      <c r="G321" s="197"/>
      <c r="H321" s="115" t="s">
        <v>1101</v>
      </c>
      <c r="I321" s="77" t="str">
        <f ca="1"/>
        <v>3.4.9.1</v>
      </c>
      <c r="J321" s="68" t="str">
        <f ca="1"/>
        <v>General ambulatories</v>
      </c>
      <c r="K321" s="74" t="str">
        <f ca="1"/>
        <v>1.3.1</v>
      </c>
      <c r="L321" s="69" t="str">
        <f ca="1"/>
        <v>General outpatient curative care</v>
      </c>
      <c r="M321" s="86" t="str">
        <f ca="1"/>
        <v>13</v>
      </c>
      <c r="N321" s="87" t="str">
        <f ca="1"/>
        <v>General population</v>
      </c>
      <c r="O321" s="81" t="str">
        <f ca="1"/>
        <v>nec</v>
      </c>
      <c r="P321" s="87" t="str">
        <f ca="1"/>
        <v>Other and unspecified age (n.e.c.)</v>
      </c>
      <c r="Q321" s="69" t="str">
        <f ca="1"/>
        <v>nec</v>
      </c>
      <c r="R321" s="69" t="str">
        <f ca="1"/>
        <v>Other and unspecified gender (n.e.c.)</v>
      </c>
      <c r="S321" s="134">
        <v>1</v>
      </c>
      <c r="T321" t="b">
        <v>1</v>
      </c>
      <c r="U321" t="b">
        <f>AND(T321=TRUE,C321=C320,F321=F320,H321&lt;&gt;H320)</f>
        <v>0</v>
      </c>
      <c r="V321" t="b">
        <f t="shared" si="8"/>
        <v>0</v>
      </c>
      <c r="W321">
        <v>1</v>
      </c>
      <c r="X321" t="b">
        <f t="shared" si="9"/>
        <v>0</v>
      </c>
      <c r="Y321" s="153">
        <v>63</v>
      </c>
    </row>
    <row r="322" spans="1:25" x14ac:dyDescent="0.4">
      <c r="A322" s="136">
        <v>3</v>
      </c>
      <c r="B322" s="2"/>
      <c r="C322" s="140">
        <v>225379845</v>
      </c>
      <c r="D322" s="3" t="s">
        <v>396</v>
      </c>
      <c r="E322" s="3" t="s">
        <v>1595</v>
      </c>
      <c r="F322" s="3" t="s">
        <v>1601</v>
      </c>
      <c r="G322" s="197"/>
      <c r="H322" s="115" t="s">
        <v>1101</v>
      </c>
      <c r="I322" s="77" t="str">
        <f ca="1"/>
        <v>3.4.9.1</v>
      </c>
      <c r="J322" s="68" t="str">
        <f ca="1"/>
        <v>General ambulatories</v>
      </c>
      <c r="K322" s="74" t="str">
        <f ca="1"/>
        <v>1.3.1</v>
      </c>
      <c r="L322" s="69" t="str">
        <f ca="1"/>
        <v>General outpatient curative care</v>
      </c>
      <c r="M322" s="86" t="str">
        <f ca="1"/>
        <v>13</v>
      </c>
      <c r="N322" s="87" t="str">
        <f ca="1"/>
        <v>General population</v>
      </c>
      <c r="O322" s="81" t="str">
        <f ca="1"/>
        <v>nec</v>
      </c>
      <c r="P322" s="87" t="str">
        <f ca="1"/>
        <v>Other and unspecified age (n.e.c.)</v>
      </c>
      <c r="Q322" s="69" t="str">
        <f ca="1"/>
        <v>nec</v>
      </c>
      <c r="R322" s="69" t="str">
        <f ca="1"/>
        <v>Other and unspecified gender (n.e.c.)</v>
      </c>
      <c r="S322" s="134">
        <v>1</v>
      </c>
      <c r="T322" t="b">
        <v>1</v>
      </c>
      <c r="U322" t="b">
        <f>AND(T322=TRUE,C322=C321,F322=F321,H322&lt;&gt;H321)</f>
        <v>0</v>
      </c>
      <c r="V322" t="b">
        <f t="shared" si="8"/>
        <v>0</v>
      </c>
      <c r="W322">
        <v>1</v>
      </c>
      <c r="X322" t="b">
        <f t="shared" si="9"/>
        <v>0</v>
      </c>
      <c r="Y322" s="153">
        <v>63</v>
      </c>
    </row>
    <row r="323" spans="1:25" x14ac:dyDescent="0.4">
      <c r="A323" s="136">
        <v>2</v>
      </c>
      <c r="B323" s="137">
        <v>215</v>
      </c>
      <c r="C323" s="141">
        <v>226521298</v>
      </c>
      <c r="D323" s="137" t="s">
        <v>398</v>
      </c>
      <c r="E323" s="137" t="s">
        <v>1285</v>
      </c>
      <c r="F323" s="137" t="s">
        <v>1602</v>
      </c>
      <c r="G323" s="198"/>
      <c r="H323" s="49" t="s">
        <v>1089</v>
      </c>
      <c r="I323" s="77" t="str">
        <f ca="1"/>
        <v>3.4.9.1</v>
      </c>
      <c r="J323" s="68" t="str">
        <f ca="1"/>
        <v>General ambulatories</v>
      </c>
      <c r="K323" s="74" t="str">
        <f ca="1"/>
        <v>1.3.3.1</v>
      </c>
      <c r="L323" s="69" t="str">
        <f ca="1"/>
        <v>Emergency specialised outpatient curative care</v>
      </c>
      <c r="M323" s="86" t="str">
        <f ca="1"/>
        <v>13</v>
      </c>
      <c r="N323" s="87" t="str">
        <f ca="1"/>
        <v>General population</v>
      </c>
      <c r="O323" s="81" t="str">
        <f ca="1"/>
        <v>nec</v>
      </c>
      <c r="P323" s="87" t="str">
        <f ca="1"/>
        <v>Other and unspecified age (n.e.c.)</v>
      </c>
      <c r="Q323" s="69" t="str">
        <f ca="1"/>
        <v>nec</v>
      </c>
      <c r="R323" s="69" t="str">
        <f ca="1"/>
        <v>Other and unspecified gender (n.e.c.)</v>
      </c>
      <c r="S323" s="134">
        <v>1</v>
      </c>
      <c r="T323" t="b">
        <v>1</v>
      </c>
      <c r="U323" t="b">
        <f>AND(T323=TRUE,C323=C322,F323=F322,H323&lt;&gt;H322)</f>
        <v>0</v>
      </c>
      <c r="V323" t="b">
        <f t="shared" ref="V323:V386" si="10">OR(U323,U324)</f>
        <v>0</v>
      </c>
      <c r="W323">
        <v>1</v>
      </c>
      <c r="X323" t="b">
        <f t="shared" ref="X323:X386" si="11">AND(T323,ISBLANK(E323))</f>
        <v>0</v>
      </c>
      <c r="Y323" s="154">
        <v>14</v>
      </c>
    </row>
    <row r="324" spans="1:25" x14ac:dyDescent="0.4">
      <c r="A324" s="136">
        <v>3</v>
      </c>
      <c r="B324" s="2"/>
      <c r="C324" s="140">
        <v>226525043</v>
      </c>
      <c r="D324" s="3" t="s">
        <v>400</v>
      </c>
      <c r="E324" s="3" t="s">
        <v>1603</v>
      </c>
      <c r="F324" s="3" t="s">
        <v>1604</v>
      </c>
      <c r="G324" s="197"/>
      <c r="H324" s="115" t="s">
        <v>1070</v>
      </c>
      <c r="I324" s="77" t="str">
        <f ca="1"/>
        <v>3.1.1</v>
      </c>
      <c r="J324" s="68" t="str">
        <f ca="1"/>
        <v>Offices of general medical practitioners</v>
      </c>
      <c r="K324" s="74" t="str">
        <f ca="1"/>
        <v>1.3.1</v>
      </c>
      <c r="L324" s="69" t="str">
        <f ca="1"/>
        <v>General outpatient curative care</v>
      </c>
      <c r="M324" s="86" t="str">
        <f ca="1"/>
        <v>13</v>
      </c>
      <c r="N324" s="87" t="str">
        <f ca="1"/>
        <v>General population</v>
      </c>
      <c r="O324" s="81" t="str">
        <f ca="1"/>
        <v>nec</v>
      </c>
      <c r="P324" s="87" t="str">
        <f ca="1"/>
        <v>Other and unspecified age (n.e.c.)</v>
      </c>
      <c r="Q324" s="69" t="str">
        <f ca="1"/>
        <v>nec</v>
      </c>
      <c r="R324" s="69" t="str">
        <f ca="1"/>
        <v>Other and unspecified gender (n.e.c.)</v>
      </c>
      <c r="S324" s="134">
        <v>1</v>
      </c>
      <c r="T324" t="b">
        <v>1</v>
      </c>
      <c r="U324" t="b">
        <f>AND(T324=TRUE,C324=C323,F324=F323,H324&lt;&gt;H323)</f>
        <v>0</v>
      </c>
      <c r="V324" t="b">
        <f t="shared" si="10"/>
        <v>0</v>
      </c>
      <c r="W324">
        <v>1</v>
      </c>
      <c r="X324" t="b">
        <f t="shared" si="11"/>
        <v>0</v>
      </c>
      <c r="Y324" s="153">
        <v>64</v>
      </c>
    </row>
    <row r="325" spans="1:25" x14ac:dyDescent="0.4">
      <c r="A325" s="136">
        <v>3</v>
      </c>
      <c r="B325" s="137"/>
      <c r="C325" s="141">
        <v>226526097</v>
      </c>
      <c r="D325" s="137" t="s">
        <v>402</v>
      </c>
      <c r="E325" s="137" t="s">
        <v>1603</v>
      </c>
      <c r="F325" s="137" t="s">
        <v>1605</v>
      </c>
      <c r="G325" s="198"/>
      <c r="H325" s="49" t="s">
        <v>1070</v>
      </c>
      <c r="I325" s="77" t="str">
        <f ca="1"/>
        <v>3.1.1</v>
      </c>
      <c r="J325" s="68" t="str">
        <f ca="1"/>
        <v>Offices of general medical practitioners</v>
      </c>
      <c r="K325" s="74" t="str">
        <f ca="1"/>
        <v>1.3.1</v>
      </c>
      <c r="L325" s="69" t="str">
        <f ca="1"/>
        <v>General outpatient curative care</v>
      </c>
      <c r="M325" s="86" t="str">
        <f ca="1"/>
        <v>13</v>
      </c>
      <c r="N325" s="87" t="str">
        <f ca="1"/>
        <v>General population</v>
      </c>
      <c r="O325" s="81" t="str">
        <f ca="1"/>
        <v>nec</v>
      </c>
      <c r="P325" s="87" t="str">
        <f ca="1"/>
        <v>Other and unspecified age (n.e.c.)</v>
      </c>
      <c r="Q325" s="69" t="str">
        <f ca="1"/>
        <v>nec</v>
      </c>
      <c r="R325" s="69" t="str">
        <f ca="1"/>
        <v>Other and unspecified gender (n.e.c.)</v>
      </c>
      <c r="S325" s="134">
        <v>1</v>
      </c>
      <c r="T325" t="b">
        <v>1</v>
      </c>
      <c r="U325" t="b">
        <f>AND(T325=TRUE,C325=C324,F325=F324,H325&lt;&gt;H324)</f>
        <v>0</v>
      </c>
      <c r="V325" t="b">
        <f t="shared" si="10"/>
        <v>0</v>
      </c>
      <c r="W325">
        <v>1</v>
      </c>
      <c r="X325" t="b">
        <f t="shared" si="11"/>
        <v>0</v>
      </c>
      <c r="Y325" s="154">
        <v>64</v>
      </c>
    </row>
    <row r="326" spans="1:25" x14ac:dyDescent="0.4">
      <c r="A326" s="136">
        <v>3</v>
      </c>
      <c r="B326" s="137"/>
      <c r="C326" s="141">
        <v>226576452</v>
      </c>
      <c r="D326" s="137" t="s">
        <v>404</v>
      </c>
      <c r="E326" s="137" t="s">
        <v>1603</v>
      </c>
      <c r="F326" s="137" t="s">
        <v>1606</v>
      </c>
      <c r="G326" s="198"/>
      <c r="H326" s="49" t="s">
        <v>1070</v>
      </c>
      <c r="I326" s="77" t="str">
        <f ca="1"/>
        <v>3.1.1</v>
      </c>
      <c r="J326" s="68" t="str">
        <f ca="1"/>
        <v>Offices of general medical practitioners</v>
      </c>
      <c r="K326" s="74" t="str">
        <f ca="1"/>
        <v>1.3.1</v>
      </c>
      <c r="L326" s="69" t="str">
        <f ca="1"/>
        <v>General outpatient curative care</v>
      </c>
      <c r="M326" s="86" t="str">
        <f ca="1"/>
        <v>13</v>
      </c>
      <c r="N326" s="87" t="str">
        <f ca="1"/>
        <v>General population</v>
      </c>
      <c r="O326" s="81" t="str">
        <f ca="1"/>
        <v>nec</v>
      </c>
      <c r="P326" s="87" t="str">
        <f ca="1"/>
        <v>Other and unspecified age (n.e.c.)</v>
      </c>
      <c r="Q326" s="69" t="str">
        <f ca="1"/>
        <v>nec</v>
      </c>
      <c r="R326" s="69" t="str">
        <f ca="1"/>
        <v>Other and unspecified gender (n.e.c.)</v>
      </c>
      <c r="S326" s="134">
        <v>1</v>
      </c>
      <c r="T326" t="b">
        <v>1</v>
      </c>
      <c r="U326" t="b">
        <f>AND(T326=TRUE,C326=C325,F326=F325,H326&lt;&gt;H325)</f>
        <v>0</v>
      </c>
      <c r="V326" t="b">
        <f t="shared" si="10"/>
        <v>0</v>
      </c>
      <c r="W326">
        <v>1</v>
      </c>
      <c r="X326" t="b">
        <f t="shared" si="11"/>
        <v>0</v>
      </c>
      <c r="Y326" s="154">
        <v>64</v>
      </c>
    </row>
    <row r="327" spans="1:25" x14ac:dyDescent="0.4">
      <c r="A327" s="136">
        <v>1</v>
      </c>
      <c r="B327" s="137">
        <v>127</v>
      </c>
      <c r="C327" s="141">
        <v>227717977</v>
      </c>
      <c r="D327" s="137" t="s">
        <v>406</v>
      </c>
      <c r="E327" s="137" t="s">
        <v>1607</v>
      </c>
      <c r="F327" s="137" t="s">
        <v>1608</v>
      </c>
      <c r="G327" s="198"/>
      <c r="H327" s="49" t="s">
        <v>1058</v>
      </c>
      <c r="I327" s="77" t="str">
        <f ca="1"/>
        <v>4.2</v>
      </c>
      <c r="J327" s="68" t="str">
        <f ca="1"/>
        <v>Medical and diagnostic laboratories</v>
      </c>
      <c r="K327" s="74" t="str">
        <f ca="1"/>
        <v>4.1</v>
      </c>
      <c r="L327" s="69" t="str">
        <f ca="1"/>
        <v>Laboratory services</v>
      </c>
      <c r="M327" s="86" t="str">
        <f ca="1"/>
        <v>13</v>
      </c>
      <c r="N327" s="87" t="str">
        <f ca="1"/>
        <v>General population</v>
      </c>
      <c r="O327" s="81" t="str">
        <f ca="1"/>
        <v>nec</v>
      </c>
      <c r="P327" s="87" t="str">
        <f ca="1"/>
        <v>Other and unspecified age (n.e.c.)</v>
      </c>
      <c r="Q327" s="69" t="str">
        <f ca="1"/>
        <v>nec</v>
      </c>
      <c r="R327" s="69" t="str">
        <f ca="1"/>
        <v>Other and unspecified gender (n.e.c.)</v>
      </c>
      <c r="S327" s="134">
        <v>1</v>
      </c>
      <c r="T327" t="b">
        <v>1</v>
      </c>
      <c r="U327" t="b">
        <f>AND(T327=TRUE,C327=C326,F327=F326,H327&lt;&gt;H326)</f>
        <v>0</v>
      </c>
      <c r="V327" t="b">
        <f t="shared" si="10"/>
        <v>0</v>
      </c>
      <c r="W327">
        <v>1</v>
      </c>
      <c r="X327" t="b">
        <f t="shared" si="11"/>
        <v>0</v>
      </c>
      <c r="Y327" s="154">
        <v>33</v>
      </c>
    </row>
    <row r="328" spans="1:25" x14ac:dyDescent="0.4">
      <c r="A328" s="136">
        <v>2</v>
      </c>
      <c r="B328" s="5">
        <v>216</v>
      </c>
      <c r="C328" s="138">
        <v>227718841</v>
      </c>
      <c r="D328" s="6" t="s">
        <v>1609</v>
      </c>
      <c r="E328" s="6" t="s">
        <v>1607</v>
      </c>
      <c r="F328" s="6" t="s">
        <v>1610</v>
      </c>
      <c r="G328" s="199"/>
      <c r="H328" s="115" t="s">
        <v>1101</v>
      </c>
      <c r="I328" s="77" t="str">
        <f ca="1"/>
        <v>3.4.9.1</v>
      </c>
      <c r="J328" s="68" t="str">
        <f ca="1"/>
        <v>General ambulatories</v>
      </c>
      <c r="K328" s="74" t="str">
        <f ca="1"/>
        <v>1.3.1</v>
      </c>
      <c r="L328" s="69" t="str">
        <f ca="1"/>
        <v>General outpatient curative care</v>
      </c>
      <c r="M328" s="86" t="str">
        <f ca="1"/>
        <v>13</v>
      </c>
      <c r="N328" s="87" t="str">
        <f ca="1"/>
        <v>General population</v>
      </c>
      <c r="O328" s="81" t="str">
        <f ca="1"/>
        <v>nec</v>
      </c>
      <c r="P328" s="87" t="str">
        <f ca="1"/>
        <v>Other and unspecified age (n.e.c.)</v>
      </c>
      <c r="Q328" s="69" t="str">
        <f ca="1"/>
        <v>nec</v>
      </c>
      <c r="R328" s="69" t="str">
        <f ca="1"/>
        <v>Other and unspecified gender (n.e.c.)</v>
      </c>
      <c r="S328" s="134">
        <v>1</v>
      </c>
      <c r="T328" t="b">
        <v>1</v>
      </c>
      <c r="U328" t="b">
        <f>AND(T328=TRUE,C328=C327,F328=F327,H328&lt;&gt;H327)</f>
        <v>0</v>
      </c>
      <c r="V328" t="b">
        <f t="shared" si="10"/>
        <v>0</v>
      </c>
      <c r="W328">
        <v>1</v>
      </c>
      <c r="X328" t="b">
        <f t="shared" si="11"/>
        <v>0</v>
      </c>
      <c r="Y328" s="155">
        <v>33</v>
      </c>
    </row>
    <row r="329" spans="1:25" x14ac:dyDescent="0.4">
      <c r="A329" s="136">
        <v>2</v>
      </c>
      <c r="B329" s="2">
        <v>217</v>
      </c>
      <c r="C329" s="140">
        <v>227721383</v>
      </c>
      <c r="D329" s="3" t="s">
        <v>1611</v>
      </c>
      <c r="E329" s="3" t="s">
        <v>1459</v>
      </c>
      <c r="F329" s="3" t="s">
        <v>1611</v>
      </c>
      <c r="G329" s="197"/>
      <c r="H329" s="115" t="s">
        <v>1089</v>
      </c>
      <c r="I329" s="77" t="str">
        <f ca="1"/>
        <v>3.4.9.1</v>
      </c>
      <c r="J329" s="68" t="str">
        <f ca="1"/>
        <v>General ambulatories</v>
      </c>
      <c r="K329" s="74" t="str">
        <f ca="1"/>
        <v>1.3.3.1</v>
      </c>
      <c r="L329" s="69" t="str">
        <f ca="1"/>
        <v>Emergency specialised outpatient curative care</v>
      </c>
      <c r="M329" s="86" t="str">
        <f ca="1"/>
        <v>13</v>
      </c>
      <c r="N329" s="87" t="str">
        <f ca="1"/>
        <v>General population</v>
      </c>
      <c r="O329" s="81" t="str">
        <f ca="1"/>
        <v>nec</v>
      </c>
      <c r="P329" s="87" t="str">
        <f ca="1"/>
        <v>Other and unspecified age (n.e.c.)</v>
      </c>
      <c r="Q329" s="69" t="str">
        <f ca="1"/>
        <v>nec</v>
      </c>
      <c r="R329" s="69" t="str">
        <f ca="1"/>
        <v>Other and unspecified gender (n.e.c.)</v>
      </c>
      <c r="S329" s="134">
        <v>1</v>
      </c>
      <c r="T329" t="b">
        <v>1</v>
      </c>
      <c r="U329" t="b">
        <f>AND(T329=TRUE,C329=C328,F329=F328,H329&lt;&gt;H328)</f>
        <v>0</v>
      </c>
      <c r="V329" t="b">
        <f t="shared" si="10"/>
        <v>0</v>
      </c>
      <c r="W329">
        <v>1</v>
      </c>
      <c r="X329" t="b">
        <f t="shared" si="11"/>
        <v>0</v>
      </c>
      <c r="Y329" s="153">
        <v>70</v>
      </c>
    </row>
    <row r="330" spans="1:25" x14ac:dyDescent="0.4">
      <c r="A330" s="136">
        <v>2</v>
      </c>
      <c r="B330" s="2">
        <v>218</v>
      </c>
      <c r="C330" s="140">
        <v>227725487</v>
      </c>
      <c r="D330" s="3" t="s">
        <v>1612</v>
      </c>
      <c r="E330" s="3" t="s">
        <v>1607</v>
      </c>
      <c r="F330" s="3" t="s">
        <v>1613</v>
      </c>
      <c r="G330" s="197"/>
      <c r="H330" s="115" t="s">
        <v>1101</v>
      </c>
      <c r="I330" s="77" t="str">
        <f ca="1"/>
        <v>3.4.9.1</v>
      </c>
      <c r="J330" s="68" t="str">
        <f ca="1"/>
        <v>General ambulatories</v>
      </c>
      <c r="K330" s="74" t="str">
        <f ca="1"/>
        <v>1.3.1</v>
      </c>
      <c r="L330" s="69" t="str">
        <f ca="1"/>
        <v>General outpatient curative care</v>
      </c>
      <c r="M330" s="86" t="str">
        <f ca="1"/>
        <v>13</v>
      </c>
      <c r="N330" s="87" t="str">
        <f ca="1"/>
        <v>General population</v>
      </c>
      <c r="O330" s="81" t="str">
        <f ca="1"/>
        <v>nec</v>
      </c>
      <c r="P330" s="87" t="str">
        <f ca="1"/>
        <v>Other and unspecified age (n.e.c.)</v>
      </c>
      <c r="Q330" s="69" t="str">
        <f ca="1"/>
        <v>nec</v>
      </c>
      <c r="R330" s="69" t="str">
        <f ca="1"/>
        <v>Other and unspecified gender (n.e.c.)</v>
      </c>
      <c r="S330" s="134">
        <v>1</v>
      </c>
      <c r="T330" t="b">
        <v>1</v>
      </c>
      <c r="U330" t="b">
        <f>AND(T330=TRUE,C330=C329,F330=F329,H330&lt;&gt;H329)</f>
        <v>0</v>
      </c>
      <c r="V330" t="b">
        <f t="shared" si="10"/>
        <v>0</v>
      </c>
      <c r="W330">
        <v>1</v>
      </c>
      <c r="X330" t="b">
        <f t="shared" si="11"/>
        <v>0</v>
      </c>
      <c r="Y330" s="153">
        <v>33</v>
      </c>
    </row>
    <row r="331" spans="1:25" x14ac:dyDescent="0.4">
      <c r="A331" s="136">
        <v>1</v>
      </c>
      <c r="B331" s="2">
        <v>128</v>
      </c>
      <c r="C331" s="140">
        <v>227766842</v>
      </c>
      <c r="D331" s="3" t="s">
        <v>408</v>
      </c>
      <c r="E331" s="3" t="s">
        <v>1607</v>
      </c>
      <c r="F331" s="3" t="s">
        <v>1614</v>
      </c>
      <c r="G331" s="197"/>
      <c r="H331" s="115" t="s">
        <v>1054</v>
      </c>
      <c r="I331" s="77" t="str">
        <f ca="1"/>
        <v>1.1</v>
      </c>
      <c r="J331" s="68" t="str">
        <f ca="1"/>
        <v>General hospitals</v>
      </c>
      <c r="K331" s="74" t="str">
        <f ca="1"/>
        <v>1.1.1</v>
      </c>
      <c r="L331" s="69" t="str">
        <f ca="1"/>
        <v>General inpatient curative care</v>
      </c>
      <c r="M331" s="86" t="str">
        <f ca="1"/>
        <v>13</v>
      </c>
      <c r="N331" s="87" t="str">
        <f ca="1"/>
        <v>General population</v>
      </c>
      <c r="O331" s="81" t="str">
        <f ca="1"/>
        <v>nec</v>
      </c>
      <c r="P331" s="87" t="str">
        <f ca="1"/>
        <v>Other and unspecified age (n.e.c.)</v>
      </c>
      <c r="Q331" s="69" t="str">
        <f ca="1"/>
        <v>nec</v>
      </c>
      <c r="R331" s="69" t="str">
        <f ca="1"/>
        <v>Other and unspecified gender (n.e.c.)</v>
      </c>
      <c r="S331" s="134">
        <v>4</v>
      </c>
      <c r="T331" t="b">
        <v>1</v>
      </c>
      <c r="U331" t="b">
        <f>AND(T331=TRUE,C331=C330,F331=F330,H331&lt;&gt;H330)</f>
        <v>0</v>
      </c>
      <c r="V331" t="b">
        <f t="shared" si="10"/>
        <v>0</v>
      </c>
      <c r="W331">
        <v>1</v>
      </c>
      <c r="X331" t="b">
        <f t="shared" si="11"/>
        <v>0</v>
      </c>
      <c r="Y331" s="153">
        <v>33</v>
      </c>
    </row>
    <row r="332" spans="1:25" x14ac:dyDescent="0.4">
      <c r="A332" s="136">
        <v>2</v>
      </c>
      <c r="B332" s="5">
        <v>219</v>
      </c>
      <c r="C332" s="138">
        <v>230031881</v>
      </c>
      <c r="D332" s="6" t="s">
        <v>410</v>
      </c>
      <c r="E332" s="6" t="s">
        <v>1615</v>
      </c>
      <c r="F332" s="6" t="s">
        <v>1616</v>
      </c>
      <c r="G332" s="199"/>
      <c r="H332" s="115" t="s">
        <v>1109</v>
      </c>
      <c r="I332" s="77" t="str">
        <f ca="1"/>
        <v>3.4.9.nec</v>
      </c>
      <c r="J332" s="68" t="str">
        <f ca="1"/>
        <v>Other All Other ambulatory centres</v>
      </c>
      <c r="K332" s="74" t="str">
        <f ca="1"/>
        <v>1.3.3.nec</v>
      </c>
      <c r="L332" s="69" t="str">
        <f ca="1"/>
        <v>Other Specialised outpatient curative care</v>
      </c>
      <c r="M332" s="86" t="str">
        <f ca="1"/>
        <v>13</v>
      </c>
      <c r="N332" s="87" t="str">
        <f ca="1"/>
        <v>General population</v>
      </c>
      <c r="O332" s="81" t="str">
        <f ca="1"/>
        <v>nec</v>
      </c>
      <c r="P332" s="87" t="str">
        <f ca="1"/>
        <v>Other and unspecified age (n.e.c.)</v>
      </c>
      <c r="Q332" s="69" t="str">
        <f ca="1"/>
        <v>nec</v>
      </c>
      <c r="R332" s="69" t="str">
        <f ca="1"/>
        <v>Other and unspecified gender (n.e.c.)</v>
      </c>
      <c r="S332" s="134">
        <v>1</v>
      </c>
      <c r="T332" t="b">
        <v>1</v>
      </c>
      <c r="U332" t="b">
        <f>AND(T332=TRUE,C332=C331,F332=F331,H332&lt;&gt;H331)</f>
        <v>0</v>
      </c>
      <c r="V332" t="b">
        <f t="shared" si="10"/>
        <v>0</v>
      </c>
      <c r="W332">
        <v>1</v>
      </c>
      <c r="X332" t="b">
        <f t="shared" si="11"/>
        <v>0</v>
      </c>
      <c r="Y332" s="155">
        <v>22</v>
      </c>
    </row>
    <row r="333" spans="1:25" x14ac:dyDescent="0.4">
      <c r="A333" s="136">
        <v>2</v>
      </c>
      <c r="B333" s="2">
        <v>220</v>
      </c>
      <c r="C333" s="140">
        <v>230070099</v>
      </c>
      <c r="D333" s="3" t="s">
        <v>412</v>
      </c>
      <c r="E333" s="3" t="s">
        <v>1615</v>
      </c>
      <c r="F333" s="3" t="s">
        <v>1617</v>
      </c>
      <c r="G333" s="197"/>
      <c r="H333" s="144" t="s">
        <v>1054</v>
      </c>
      <c r="I333" s="77" t="str">
        <f ca="1"/>
        <v>1.1</v>
      </c>
      <c r="J333" s="68" t="str">
        <f ca="1"/>
        <v>General hospitals</v>
      </c>
      <c r="K333" s="74" t="str">
        <f ca="1"/>
        <v>1.1.1</v>
      </c>
      <c r="L333" s="69" t="str">
        <f ca="1"/>
        <v>General inpatient curative care</v>
      </c>
      <c r="M333" s="86" t="str">
        <f ca="1"/>
        <v>13</v>
      </c>
      <c r="N333" s="87" t="str">
        <f ca="1"/>
        <v>General population</v>
      </c>
      <c r="O333" s="81" t="str">
        <f ca="1"/>
        <v>nec</v>
      </c>
      <c r="P333" s="87" t="str">
        <f ca="1"/>
        <v>Other and unspecified age (n.e.c.)</v>
      </c>
      <c r="Q333" s="69" t="str">
        <f ca="1"/>
        <v>nec</v>
      </c>
      <c r="R333" s="69" t="str">
        <f ca="1"/>
        <v>Other and unspecified gender (n.e.c.)</v>
      </c>
      <c r="S333" s="134">
        <v>1</v>
      </c>
      <c r="T333" t="b">
        <v>1</v>
      </c>
      <c r="U333" t="b">
        <f>AND(T333=TRUE,C333=C332,F333=F332,H333&lt;&gt;H332)</f>
        <v>0</v>
      </c>
      <c r="V333" t="b">
        <f t="shared" si="10"/>
        <v>0</v>
      </c>
      <c r="W333">
        <v>1</v>
      </c>
      <c r="X333" t="b">
        <f t="shared" si="11"/>
        <v>0</v>
      </c>
      <c r="Y333" s="153">
        <v>22</v>
      </c>
    </row>
    <row r="334" spans="1:25" x14ac:dyDescent="0.4">
      <c r="A334" s="136">
        <v>2</v>
      </c>
      <c r="B334" s="2">
        <v>221</v>
      </c>
      <c r="C334" s="140">
        <v>230085127</v>
      </c>
      <c r="D334" s="3" t="s">
        <v>1618</v>
      </c>
      <c r="E334" s="3" t="s">
        <v>1615</v>
      </c>
      <c r="F334" s="3" t="s">
        <v>1619</v>
      </c>
      <c r="G334" s="197"/>
      <c r="H334" s="115" t="s">
        <v>1101</v>
      </c>
      <c r="I334" s="77" t="str">
        <f ca="1"/>
        <v>3.4.9.1</v>
      </c>
      <c r="J334" s="68" t="str">
        <f ca="1"/>
        <v>General ambulatories</v>
      </c>
      <c r="K334" s="74" t="str">
        <f ca="1"/>
        <v>1.3.1</v>
      </c>
      <c r="L334" s="69" t="str">
        <f ca="1"/>
        <v>General outpatient curative care</v>
      </c>
      <c r="M334" s="86" t="str">
        <f ca="1"/>
        <v>13</v>
      </c>
      <c r="N334" s="87" t="str">
        <f ca="1"/>
        <v>General population</v>
      </c>
      <c r="O334" s="81" t="str">
        <f ca="1"/>
        <v>nec</v>
      </c>
      <c r="P334" s="87" t="str">
        <f ca="1"/>
        <v>Other and unspecified age (n.e.c.)</v>
      </c>
      <c r="Q334" s="69" t="str">
        <f ca="1"/>
        <v>nec</v>
      </c>
      <c r="R334" s="69" t="str">
        <f ca="1"/>
        <v>Other and unspecified gender (n.e.c.)</v>
      </c>
      <c r="S334" s="134">
        <v>1</v>
      </c>
      <c r="T334" t="b">
        <v>1</v>
      </c>
      <c r="U334" t="b">
        <f>AND(T334=TRUE,C334=C333,F334=F333,H334&lt;&gt;H333)</f>
        <v>0</v>
      </c>
      <c r="V334" t="b">
        <f t="shared" si="10"/>
        <v>0</v>
      </c>
      <c r="W334">
        <v>1</v>
      </c>
      <c r="X334" t="b">
        <f t="shared" si="11"/>
        <v>0</v>
      </c>
      <c r="Y334" s="153">
        <v>22</v>
      </c>
    </row>
    <row r="335" spans="1:25" x14ac:dyDescent="0.4">
      <c r="A335" s="136">
        <v>2</v>
      </c>
      <c r="B335" s="2">
        <v>222</v>
      </c>
      <c r="C335" s="140">
        <v>230805117</v>
      </c>
      <c r="D335" s="3" t="s">
        <v>414</v>
      </c>
      <c r="E335" s="3" t="s">
        <v>1620</v>
      </c>
      <c r="F335" s="3" t="s">
        <v>1621</v>
      </c>
      <c r="G335" s="197"/>
      <c r="H335" s="115" t="s">
        <v>1101</v>
      </c>
      <c r="I335" s="77" t="str">
        <f ca="1"/>
        <v>3.4.9.1</v>
      </c>
      <c r="J335" s="68" t="str">
        <f ca="1"/>
        <v>General ambulatories</v>
      </c>
      <c r="K335" s="74" t="str">
        <f ca="1"/>
        <v>1.3.1</v>
      </c>
      <c r="L335" s="69" t="str">
        <f ca="1"/>
        <v>General outpatient curative care</v>
      </c>
      <c r="M335" s="86" t="str">
        <f ca="1"/>
        <v>13</v>
      </c>
      <c r="N335" s="87" t="str">
        <f ca="1"/>
        <v>General population</v>
      </c>
      <c r="O335" s="81" t="str">
        <f ca="1"/>
        <v>nec</v>
      </c>
      <c r="P335" s="87" t="str">
        <f ca="1"/>
        <v>Other and unspecified age (n.e.c.)</v>
      </c>
      <c r="Q335" s="69" t="str">
        <f ca="1"/>
        <v>nec</v>
      </c>
      <c r="R335" s="69" t="str">
        <f ca="1"/>
        <v>Other and unspecified gender (n.e.c.)</v>
      </c>
      <c r="S335" s="134">
        <v>1</v>
      </c>
      <c r="T335" t="b">
        <v>1</v>
      </c>
      <c r="U335" t="b">
        <f>AND(T335=TRUE,C335=C334,F335=F334,H335&lt;&gt;H334)</f>
        <v>0</v>
      </c>
      <c r="V335" t="b">
        <f t="shared" si="10"/>
        <v>0</v>
      </c>
      <c r="W335">
        <v>1</v>
      </c>
      <c r="X335" t="b">
        <f t="shared" si="11"/>
        <v>0</v>
      </c>
      <c r="Y335" s="153">
        <v>66</v>
      </c>
    </row>
    <row r="336" spans="1:25" x14ac:dyDescent="0.4">
      <c r="A336" s="136">
        <v>2</v>
      </c>
      <c r="B336" s="2">
        <v>223</v>
      </c>
      <c r="C336" s="140">
        <v>231165752</v>
      </c>
      <c r="D336" s="3" t="s">
        <v>1622</v>
      </c>
      <c r="E336" s="3" t="s">
        <v>1456</v>
      </c>
      <c r="F336" s="3" t="s">
        <v>1623</v>
      </c>
      <c r="G336" s="197"/>
      <c r="H336" s="115" t="s">
        <v>1101</v>
      </c>
      <c r="I336" s="77" t="str">
        <f ca="1"/>
        <v>3.4.9.1</v>
      </c>
      <c r="J336" s="68" t="str">
        <f ca="1"/>
        <v>General ambulatories</v>
      </c>
      <c r="K336" s="74" t="str">
        <f ca="1"/>
        <v>1.3.1</v>
      </c>
      <c r="L336" s="69" t="str">
        <f ca="1"/>
        <v>General outpatient curative care</v>
      </c>
      <c r="M336" s="86" t="str">
        <f ca="1"/>
        <v>13</v>
      </c>
      <c r="N336" s="87" t="str">
        <f ca="1"/>
        <v>General population</v>
      </c>
      <c r="O336" s="81" t="str">
        <f ca="1"/>
        <v>nec</v>
      </c>
      <c r="P336" s="87" t="str">
        <f ca="1"/>
        <v>Other and unspecified age (n.e.c.)</v>
      </c>
      <c r="Q336" s="69" t="str">
        <f ca="1"/>
        <v>nec</v>
      </c>
      <c r="R336" s="69" t="str">
        <f ca="1"/>
        <v>Other and unspecified gender (n.e.c.)</v>
      </c>
      <c r="S336" s="134">
        <v>1</v>
      </c>
      <c r="T336" t="b">
        <v>1</v>
      </c>
      <c r="U336" t="b">
        <f>AND(T336=TRUE,C336=C335,F336=F335,H336&lt;&gt;H335)</f>
        <v>0</v>
      </c>
      <c r="V336" t="b">
        <f t="shared" si="10"/>
        <v>0</v>
      </c>
      <c r="W336">
        <v>1</v>
      </c>
      <c r="X336" t="b">
        <f t="shared" si="11"/>
        <v>0</v>
      </c>
      <c r="Y336" s="153">
        <v>35</v>
      </c>
    </row>
    <row r="337" spans="1:25" x14ac:dyDescent="0.4">
      <c r="A337" s="136">
        <v>2</v>
      </c>
      <c r="B337" s="2">
        <v>224</v>
      </c>
      <c r="C337" s="140">
        <v>231169507</v>
      </c>
      <c r="D337" s="3" t="s">
        <v>416</v>
      </c>
      <c r="E337" s="3" t="s">
        <v>1456</v>
      </c>
      <c r="F337" s="3" t="s">
        <v>1624</v>
      </c>
      <c r="G337" s="197"/>
      <c r="H337" s="115" t="s">
        <v>1054</v>
      </c>
      <c r="I337" s="77" t="str">
        <f ca="1"/>
        <v>1.1</v>
      </c>
      <c r="J337" s="68" t="str">
        <f ca="1"/>
        <v>General hospitals</v>
      </c>
      <c r="K337" s="74" t="str">
        <f ca="1"/>
        <v>1.1.1</v>
      </c>
      <c r="L337" s="69" t="str">
        <f ca="1"/>
        <v>General inpatient curative care</v>
      </c>
      <c r="M337" s="86" t="str">
        <f ca="1"/>
        <v>13</v>
      </c>
      <c r="N337" s="87" t="str">
        <f ca="1"/>
        <v>General population</v>
      </c>
      <c r="O337" s="81" t="str">
        <f ca="1"/>
        <v>nec</v>
      </c>
      <c r="P337" s="87" t="str">
        <f ca="1"/>
        <v>Other and unspecified age (n.e.c.)</v>
      </c>
      <c r="Q337" s="69" t="str">
        <f ca="1"/>
        <v>nec</v>
      </c>
      <c r="R337" s="69" t="str">
        <f ca="1"/>
        <v>Other and unspecified gender (n.e.c.)</v>
      </c>
      <c r="S337" s="134">
        <v>2</v>
      </c>
      <c r="T337" t="b">
        <v>1</v>
      </c>
      <c r="U337" t="b">
        <f>AND(T337=TRUE,C337=C336,F337=F336,H337&lt;&gt;H336)</f>
        <v>0</v>
      </c>
      <c r="V337" t="b">
        <f t="shared" si="10"/>
        <v>0</v>
      </c>
      <c r="W337">
        <v>1</v>
      </c>
      <c r="X337" t="b">
        <f t="shared" si="11"/>
        <v>0</v>
      </c>
      <c r="Y337" s="153">
        <v>35</v>
      </c>
    </row>
    <row r="338" spans="1:25" x14ac:dyDescent="0.4">
      <c r="A338" s="136">
        <v>2</v>
      </c>
      <c r="B338" s="2">
        <v>225</v>
      </c>
      <c r="C338" s="140">
        <v>231169810</v>
      </c>
      <c r="D338" s="3" t="s">
        <v>418</v>
      </c>
      <c r="E338" s="3" t="s">
        <v>1456</v>
      </c>
      <c r="F338" s="3" t="s">
        <v>1625</v>
      </c>
      <c r="G338" s="197"/>
      <c r="H338" s="115" t="s">
        <v>1054</v>
      </c>
      <c r="I338" s="77" t="str">
        <f ca="1"/>
        <v>1.1</v>
      </c>
      <c r="J338" s="68" t="str">
        <f ca="1"/>
        <v>General hospitals</v>
      </c>
      <c r="K338" s="74" t="str">
        <f ca="1"/>
        <v>1.1.1</v>
      </c>
      <c r="L338" s="69" t="str">
        <f ca="1"/>
        <v>General inpatient curative care</v>
      </c>
      <c r="M338" s="86" t="str">
        <f ca="1"/>
        <v>13</v>
      </c>
      <c r="N338" s="87" t="str">
        <f ca="1"/>
        <v>General population</v>
      </c>
      <c r="O338" s="81" t="str">
        <f ca="1"/>
        <v>nec</v>
      </c>
      <c r="P338" s="87" t="str">
        <f ca="1"/>
        <v>Other and unspecified age (n.e.c.)</v>
      </c>
      <c r="Q338" s="69" t="str">
        <f ca="1"/>
        <v>nec</v>
      </c>
      <c r="R338" s="69" t="str">
        <f ca="1"/>
        <v>Other and unspecified gender (n.e.c.)</v>
      </c>
      <c r="S338" s="134">
        <v>1</v>
      </c>
      <c r="T338" t="b">
        <v>1</v>
      </c>
      <c r="U338" t="b">
        <f>AND(T338=TRUE,C338=C337,F338=F337,H338&lt;&gt;H337)</f>
        <v>0</v>
      </c>
      <c r="V338" t="b">
        <f t="shared" si="10"/>
        <v>0</v>
      </c>
      <c r="W338">
        <v>1</v>
      </c>
      <c r="X338" t="b">
        <f t="shared" si="11"/>
        <v>0</v>
      </c>
      <c r="Y338" s="153">
        <v>35</v>
      </c>
    </row>
    <row r="339" spans="1:25" x14ac:dyDescent="0.4">
      <c r="A339" s="136">
        <v>2</v>
      </c>
      <c r="B339" s="2">
        <v>226</v>
      </c>
      <c r="C339" s="140">
        <v>231169874</v>
      </c>
      <c r="D339" s="3" t="s">
        <v>420</v>
      </c>
      <c r="E339" s="3" t="s">
        <v>1456</v>
      </c>
      <c r="F339" s="3" t="s">
        <v>1626</v>
      </c>
      <c r="G339" s="197"/>
      <c r="H339" s="115" t="s">
        <v>1118</v>
      </c>
      <c r="I339" s="77" t="str">
        <f ca="1"/>
        <v>1.3.1</v>
      </c>
      <c r="J339" s="68" t="str">
        <f ca="1"/>
        <v>Maternal House</v>
      </c>
      <c r="K339" s="74" t="str">
        <f ca="1"/>
        <v>1.1.2</v>
      </c>
      <c r="L339" s="69" t="str">
        <f ca="1"/>
        <v>Specialised inpatient curative care</v>
      </c>
      <c r="M339" s="86" t="str">
        <f ca="1"/>
        <v>13</v>
      </c>
      <c r="N339" s="87" t="str">
        <f ca="1"/>
        <v>General population</v>
      </c>
      <c r="O339" s="81" t="str">
        <f ca="1"/>
        <v>nec</v>
      </c>
      <c r="P339" s="87" t="str">
        <f ca="1"/>
        <v>Other and unspecified age (n.e.c.)</v>
      </c>
      <c r="Q339" s="69" t="str">
        <f ca="1"/>
        <v>nec</v>
      </c>
      <c r="R339" s="69" t="str">
        <f ca="1"/>
        <v>Other and unspecified gender (n.e.c.)</v>
      </c>
      <c r="S339" s="134">
        <v>1</v>
      </c>
      <c r="T339" t="b">
        <v>1</v>
      </c>
      <c r="U339" t="b">
        <f>AND(T339=TRUE,C339=C338,F339=F338,H339&lt;&gt;H338)</f>
        <v>0</v>
      </c>
      <c r="V339" t="b">
        <f t="shared" si="10"/>
        <v>0</v>
      </c>
      <c r="W339">
        <v>1</v>
      </c>
      <c r="X339" t="b">
        <f t="shared" si="11"/>
        <v>0</v>
      </c>
      <c r="Y339" s="153">
        <v>35</v>
      </c>
    </row>
    <row r="340" spans="1:25" x14ac:dyDescent="0.4">
      <c r="A340" s="136">
        <v>2</v>
      </c>
      <c r="B340" s="2">
        <v>227</v>
      </c>
      <c r="C340" s="140">
        <v>231171148</v>
      </c>
      <c r="D340" s="3" t="s">
        <v>1627</v>
      </c>
      <c r="E340" s="3" t="s">
        <v>1456</v>
      </c>
      <c r="F340" s="3" t="s">
        <v>1628</v>
      </c>
      <c r="G340" s="197"/>
      <c r="H340" s="142" t="s">
        <v>1106</v>
      </c>
      <c r="I340" s="77" t="str">
        <f ca="1"/>
        <v>3.4.2</v>
      </c>
      <c r="J340" s="68" t="str">
        <f ca="1"/>
        <v>Ambulatory mental health and substance abuse centres</v>
      </c>
      <c r="K340" s="74" t="str">
        <f ca="1"/>
        <v>1.3.3.nec</v>
      </c>
      <c r="L340" s="69" t="str">
        <f ca="1"/>
        <v>Other Specialised outpatient curative care</v>
      </c>
      <c r="M340" s="86" t="str">
        <f ca="1"/>
        <v>13</v>
      </c>
      <c r="N340" s="87" t="str">
        <f ca="1"/>
        <v>General population</v>
      </c>
      <c r="O340" s="81" t="str">
        <f ca="1"/>
        <v>nec</v>
      </c>
      <c r="P340" s="87" t="str">
        <f ca="1"/>
        <v>Other and unspecified age (n.e.c.)</v>
      </c>
      <c r="Q340" s="69" t="str">
        <f ca="1"/>
        <v>nec</v>
      </c>
      <c r="R340" s="69" t="str">
        <f ca="1"/>
        <v>Other and unspecified gender (n.e.c.)</v>
      </c>
      <c r="S340" s="134">
        <v>1</v>
      </c>
      <c r="T340" t="b">
        <v>1</v>
      </c>
      <c r="U340" t="b">
        <f>AND(T340=TRUE,C340=C339,F340=F339,H340&lt;&gt;H339)</f>
        <v>0</v>
      </c>
      <c r="V340" t="b">
        <f t="shared" si="10"/>
        <v>0</v>
      </c>
      <c r="W340">
        <v>1</v>
      </c>
      <c r="X340" t="b">
        <f t="shared" si="11"/>
        <v>0</v>
      </c>
      <c r="Y340" s="153">
        <v>35</v>
      </c>
    </row>
    <row r="341" spans="1:25" x14ac:dyDescent="0.4">
      <c r="A341" s="136">
        <v>2</v>
      </c>
      <c r="B341" s="2">
        <v>228</v>
      </c>
      <c r="C341" s="140">
        <v>231171157</v>
      </c>
      <c r="D341" s="3" t="s">
        <v>1629</v>
      </c>
      <c r="E341" s="3" t="s">
        <v>1456</v>
      </c>
      <c r="F341" s="3" t="s">
        <v>1630</v>
      </c>
      <c r="G341" s="197"/>
      <c r="H341" s="115" t="s">
        <v>1106</v>
      </c>
      <c r="I341" s="77" t="str">
        <f ca="1"/>
        <v>3.4.2</v>
      </c>
      <c r="J341" s="68" t="str">
        <f ca="1"/>
        <v>Ambulatory mental health and substance abuse centres</v>
      </c>
      <c r="K341" s="74" t="str">
        <f ca="1"/>
        <v>1.3.3.nec</v>
      </c>
      <c r="L341" s="69" t="str">
        <f ca="1"/>
        <v>Other Specialised outpatient curative care</v>
      </c>
      <c r="M341" s="86" t="str">
        <f ca="1"/>
        <v>13</v>
      </c>
      <c r="N341" s="87" t="str">
        <f ca="1"/>
        <v>General population</v>
      </c>
      <c r="O341" s="81" t="str">
        <f ca="1"/>
        <v>nec</v>
      </c>
      <c r="P341" s="87" t="str">
        <f ca="1"/>
        <v>Other and unspecified age (n.e.c.)</v>
      </c>
      <c r="Q341" s="69" t="str">
        <f ca="1"/>
        <v>nec</v>
      </c>
      <c r="R341" s="69" t="str">
        <f ca="1"/>
        <v>Other and unspecified gender (n.e.c.)</v>
      </c>
      <c r="S341" s="134">
        <v>1</v>
      </c>
      <c r="T341" t="b">
        <v>1</v>
      </c>
      <c r="U341" t="b">
        <f>AND(T341=TRUE,C341=C340,F341=F340,H341&lt;&gt;H340)</f>
        <v>0</v>
      </c>
      <c r="V341" t="b">
        <f t="shared" si="10"/>
        <v>0</v>
      </c>
      <c r="W341">
        <v>1</v>
      </c>
      <c r="X341" t="b">
        <f t="shared" si="11"/>
        <v>0</v>
      </c>
      <c r="Y341" s="153">
        <v>35</v>
      </c>
    </row>
    <row r="342" spans="1:25" x14ac:dyDescent="0.4">
      <c r="A342" s="136">
        <v>1</v>
      </c>
      <c r="B342" s="2">
        <v>135</v>
      </c>
      <c r="C342" s="140">
        <v>231184232</v>
      </c>
      <c r="D342" s="3" t="s">
        <v>422</v>
      </c>
      <c r="E342" s="3" t="s">
        <v>1456</v>
      </c>
      <c r="F342" s="3" t="s">
        <v>1631</v>
      </c>
      <c r="G342" s="197"/>
      <c r="H342" s="115" t="s">
        <v>1101</v>
      </c>
      <c r="I342" s="77" t="str">
        <f ca="1"/>
        <v>3.4.9.1</v>
      </c>
      <c r="J342" s="68" t="str">
        <f ca="1"/>
        <v>General ambulatories</v>
      </c>
      <c r="K342" s="74" t="str">
        <f ca="1"/>
        <v>1.3.1</v>
      </c>
      <c r="L342" s="69" t="str">
        <f ca="1"/>
        <v>General outpatient curative care</v>
      </c>
      <c r="M342" s="86" t="str">
        <f ca="1"/>
        <v>13</v>
      </c>
      <c r="N342" s="87" t="str">
        <f ca="1"/>
        <v>General population</v>
      </c>
      <c r="O342" s="81" t="str">
        <f ca="1"/>
        <v>nec</v>
      </c>
      <c r="P342" s="87" t="str">
        <f ca="1"/>
        <v>Other and unspecified age (n.e.c.)</v>
      </c>
      <c r="Q342" s="69" t="str">
        <f ca="1"/>
        <v>nec</v>
      </c>
      <c r="R342" s="69" t="str">
        <f ca="1"/>
        <v>Other and unspecified gender (n.e.c.)</v>
      </c>
      <c r="S342" s="134">
        <v>2</v>
      </c>
      <c r="T342" t="b">
        <v>1</v>
      </c>
      <c r="U342" t="b">
        <f>AND(T342=TRUE,C342=C341,F342=F341,H342&lt;&gt;H341)</f>
        <v>0</v>
      </c>
      <c r="V342" t="b">
        <f t="shared" si="10"/>
        <v>0</v>
      </c>
      <c r="W342">
        <v>1</v>
      </c>
      <c r="X342" t="b">
        <f t="shared" si="11"/>
        <v>0</v>
      </c>
      <c r="Y342" s="153">
        <v>35</v>
      </c>
    </row>
    <row r="343" spans="1:25" x14ac:dyDescent="0.4">
      <c r="A343" s="136">
        <v>2</v>
      </c>
      <c r="B343" s="5">
        <v>230</v>
      </c>
      <c r="C343" s="138">
        <v>231247987</v>
      </c>
      <c r="D343" s="6" t="s">
        <v>1632</v>
      </c>
      <c r="E343" s="6" t="s">
        <v>1456</v>
      </c>
      <c r="F343" s="6" t="s">
        <v>1633</v>
      </c>
      <c r="G343" s="199"/>
      <c r="H343" s="115" t="s">
        <v>1101</v>
      </c>
      <c r="I343" s="77" t="str">
        <f ca="1"/>
        <v>3.4.9.1</v>
      </c>
      <c r="J343" s="68" t="str">
        <f ca="1"/>
        <v>General ambulatories</v>
      </c>
      <c r="K343" s="74" t="str">
        <f ca="1"/>
        <v>1.3.1</v>
      </c>
      <c r="L343" s="69" t="str">
        <f ca="1"/>
        <v>General outpatient curative care</v>
      </c>
      <c r="M343" s="86" t="str">
        <f ca="1"/>
        <v>13</v>
      </c>
      <c r="N343" s="87" t="str">
        <f ca="1"/>
        <v>General population</v>
      </c>
      <c r="O343" s="81" t="str">
        <f ca="1"/>
        <v>nec</v>
      </c>
      <c r="P343" s="87" t="str">
        <f ca="1"/>
        <v>Other and unspecified age (n.e.c.)</v>
      </c>
      <c r="Q343" s="69" t="str">
        <f ca="1"/>
        <v>nec</v>
      </c>
      <c r="R343" s="69" t="str">
        <f ca="1"/>
        <v>Other and unspecified gender (n.e.c.)</v>
      </c>
      <c r="S343" s="134">
        <v>1</v>
      </c>
      <c r="T343" t="b">
        <v>1</v>
      </c>
      <c r="U343" t="b">
        <f>AND(T343=TRUE,C343=C342,F343=F342,H343&lt;&gt;H342)</f>
        <v>0</v>
      </c>
      <c r="V343" t="b">
        <f t="shared" si="10"/>
        <v>0</v>
      </c>
      <c r="W343">
        <v>1</v>
      </c>
      <c r="X343" t="b">
        <f t="shared" si="11"/>
        <v>0</v>
      </c>
      <c r="Y343" s="155">
        <v>35</v>
      </c>
    </row>
    <row r="344" spans="1:25" x14ac:dyDescent="0.4">
      <c r="A344" s="136">
        <v>2</v>
      </c>
      <c r="B344" s="2">
        <v>231</v>
      </c>
      <c r="C344" s="140">
        <v>231248450</v>
      </c>
      <c r="D344" s="3" t="s">
        <v>1634</v>
      </c>
      <c r="E344" s="3" t="s">
        <v>1456</v>
      </c>
      <c r="F344" s="3" t="s">
        <v>1635</v>
      </c>
      <c r="G344" s="197"/>
      <c r="H344" s="115" t="s">
        <v>1101</v>
      </c>
      <c r="I344" s="77" t="str">
        <f ca="1"/>
        <v>3.4.9.1</v>
      </c>
      <c r="J344" s="68" t="str">
        <f ca="1"/>
        <v>General ambulatories</v>
      </c>
      <c r="K344" s="74" t="str">
        <f ca="1"/>
        <v>1.3.1</v>
      </c>
      <c r="L344" s="69" t="str">
        <f ca="1"/>
        <v>General outpatient curative care</v>
      </c>
      <c r="M344" s="86" t="str">
        <f ca="1"/>
        <v>13</v>
      </c>
      <c r="N344" s="87" t="str">
        <f ca="1"/>
        <v>General population</v>
      </c>
      <c r="O344" s="81" t="str">
        <f ca="1"/>
        <v>nec</v>
      </c>
      <c r="P344" s="87" t="str">
        <f ca="1"/>
        <v>Other and unspecified age (n.e.c.)</v>
      </c>
      <c r="Q344" s="69" t="str">
        <f ca="1"/>
        <v>nec</v>
      </c>
      <c r="R344" s="69" t="str">
        <f ca="1"/>
        <v>Other and unspecified gender (n.e.c.)</v>
      </c>
      <c r="S344" s="134">
        <v>1</v>
      </c>
      <c r="T344" t="b">
        <v>1</v>
      </c>
      <c r="U344" t="b">
        <f>AND(T344=TRUE,C344=C343,F344=F343,H344&lt;&gt;H343)</f>
        <v>0</v>
      </c>
      <c r="V344" t="b">
        <f t="shared" si="10"/>
        <v>0</v>
      </c>
      <c r="W344">
        <v>1</v>
      </c>
      <c r="X344" t="b">
        <f t="shared" si="11"/>
        <v>0</v>
      </c>
      <c r="Y344" s="153">
        <v>35</v>
      </c>
    </row>
    <row r="345" spans="1:25" x14ac:dyDescent="0.4">
      <c r="A345" s="136">
        <v>2</v>
      </c>
      <c r="B345" s="2">
        <v>232</v>
      </c>
      <c r="C345" s="140">
        <v>233104609</v>
      </c>
      <c r="D345" s="3" t="s">
        <v>424</v>
      </c>
      <c r="E345" s="3" t="s">
        <v>1636</v>
      </c>
      <c r="F345" s="3" t="s">
        <v>1637</v>
      </c>
      <c r="G345" s="197"/>
      <c r="H345" s="115" t="s">
        <v>1050</v>
      </c>
      <c r="I345" s="77" t="str">
        <f ca="1"/>
        <v>1.3.nec</v>
      </c>
      <c r="J345" s="68" t="str">
        <f ca="1"/>
        <v>Other Specialised hospitals (Other than mental health hospitals)</v>
      </c>
      <c r="K345" s="74" t="str">
        <f ca="1"/>
        <v>1.1.2</v>
      </c>
      <c r="L345" s="69" t="str">
        <f ca="1"/>
        <v>Specialised inpatient curative care</v>
      </c>
      <c r="M345" s="86" t="str">
        <f ca="1"/>
        <v>13</v>
      </c>
      <c r="N345" s="87" t="str">
        <f ca="1"/>
        <v>General population</v>
      </c>
      <c r="O345" s="81" t="str">
        <f ca="1"/>
        <v>nec</v>
      </c>
      <c r="P345" s="87" t="str">
        <f ca="1"/>
        <v>Other and unspecified age (n.e.c.)</v>
      </c>
      <c r="Q345" s="69" t="str">
        <f ca="1"/>
        <v>nec</v>
      </c>
      <c r="R345" s="69" t="str">
        <f ca="1"/>
        <v>Other and unspecified gender (n.e.c.)</v>
      </c>
      <c r="S345" s="134">
        <v>1</v>
      </c>
      <c r="T345" t="b">
        <v>1</v>
      </c>
      <c r="U345" t="b">
        <f>AND(T345=TRUE,C345=C344,F345=F344,H345&lt;&gt;H344)</f>
        <v>0</v>
      </c>
      <c r="V345" t="b">
        <f t="shared" si="10"/>
        <v>0</v>
      </c>
      <c r="W345">
        <v>1</v>
      </c>
      <c r="X345" t="b">
        <f t="shared" si="11"/>
        <v>0</v>
      </c>
      <c r="Y345" s="153">
        <v>36</v>
      </c>
    </row>
    <row r="346" spans="1:25" x14ac:dyDescent="0.4">
      <c r="A346" s="136">
        <v>2</v>
      </c>
      <c r="B346" s="2">
        <v>233</v>
      </c>
      <c r="C346" s="140">
        <v>233642662</v>
      </c>
      <c r="D346" s="3" t="s">
        <v>1638</v>
      </c>
      <c r="E346" s="3" t="s">
        <v>1640</v>
      </c>
      <c r="F346" s="3" t="s">
        <v>1641</v>
      </c>
      <c r="G346" s="197"/>
      <c r="H346" s="115" t="s">
        <v>1106</v>
      </c>
      <c r="I346" s="77" t="str">
        <f ca="1"/>
        <v>3.4.2</v>
      </c>
      <c r="J346" s="68" t="str">
        <f ca="1"/>
        <v>Ambulatory mental health and substance abuse centres</v>
      </c>
      <c r="K346" s="74" t="str">
        <f ca="1"/>
        <v>1.3.3.nec</v>
      </c>
      <c r="L346" s="69" t="str">
        <f ca="1"/>
        <v>Other Specialised outpatient curative care</v>
      </c>
      <c r="M346" s="86" t="str">
        <f ca="1"/>
        <v>13</v>
      </c>
      <c r="N346" s="87" t="str">
        <f ca="1"/>
        <v>General population</v>
      </c>
      <c r="O346" s="81" t="str">
        <f ca="1"/>
        <v>nec</v>
      </c>
      <c r="P346" s="87" t="str">
        <f ca="1"/>
        <v>Other and unspecified age (n.e.c.)</v>
      </c>
      <c r="Q346" s="69" t="str">
        <f ca="1"/>
        <v>nec</v>
      </c>
      <c r="R346" s="69" t="str">
        <f ca="1"/>
        <v>Other and unspecified gender (n.e.c.)</v>
      </c>
      <c r="S346" s="134">
        <v>1</v>
      </c>
      <c r="T346" t="b">
        <v>1</v>
      </c>
      <c r="U346" t="b">
        <f>AND(T346=TRUE,C346=C345,F346=F345,H346&lt;&gt;H345)</f>
        <v>0</v>
      </c>
      <c r="V346" t="b">
        <f t="shared" si="10"/>
        <v>0</v>
      </c>
      <c r="W346">
        <v>1</v>
      </c>
      <c r="X346" t="b">
        <f t="shared" si="11"/>
        <v>0</v>
      </c>
      <c r="Y346" s="153">
        <v>7</v>
      </c>
    </row>
    <row r="347" spans="1:25" x14ac:dyDescent="0.4">
      <c r="A347" s="136">
        <v>2</v>
      </c>
      <c r="B347" s="2">
        <v>234</v>
      </c>
      <c r="C347" s="140">
        <v>233644848</v>
      </c>
      <c r="D347" s="3" t="s">
        <v>426</v>
      </c>
      <c r="E347" s="3" t="s">
        <v>1640</v>
      </c>
      <c r="F347" s="3" t="s">
        <v>1642</v>
      </c>
      <c r="G347" s="197"/>
      <c r="H347" s="115" t="s">
        <v>1109</v>
      </c>
      <c r="I347" s="77" t="str">
        <f ca="1"/>
        <v>3.4.9.nec</v>
      </c>
      <c r="J347" s="68" t="str">
        <f ca="1"/>
        <v>Other All Other ambulatory centres</v>
      </c>
      <c r="K347" s="74" t="str">
        <f ca="1"/>
        <v>1.3.3.nec</v>
      </c>
      <c r="L347" s="69" t="str">
        <f ca="1"/>
        <v>Other Specialised outpatient curative care</v>
      </c>
      <c r="M347" s="86" t="str">
        <f ca="1"/>
        <v>13</v>
      </c>
      <c r="N347" s="87" t="str">
        <f ca="1"/>
        <v>General population</v>
      </c>
      <c r="O347" s="81" t="str">
        <f ca="1"/>
        <v>nec</v>
      </c>
      <c r="P347" s="87" t="str">
        <f ca="1"/>
        <v>Other and unspecified age (n.e.c.)</v>
      </c>
      <c r="Q347" s="69" t="str">
        <f ca="1"/>
        <v>nec</v>
      </c>
      <c r="R347" s="69" t="str">
        <f ca="1"/>
        <v>Other and unspecified gender (n.e.c.)</v>
      </c>
      <c r="S347" s="134">
        <v>1</v>
      </c>
      <c r="T347" t="b">
        <v>1</v>
      </c>
      <c r="U347" t="b">
        <f>AND(T347=TRUE,C347=C346,F347=F346,H347&lt;&gt;H346)</f>
        <v>0</v>
      </c>
      <c r="V347" t="b">
        <f t="shared" si="10"/>
        <v>0</v>
      </c>
      <c r="W347">
        <v>1</v>
      </c>
      <c r="X347" t="b">
        <f t="shared" si="11"/>
        <v>0</v>
      </c>
      <c r="Y347" s="153">
        <v>7</v>
      </c>
    </row>
    <row r="348" spans="1:25" x14ac:dyDescent="0.4">
      <c r="A348" s="136">
        <v>2</v>
      </c>
      <c r="B348" s="2">
        <v>235</v>
      </c>
      <c r="C348" s="140">
        <v>234178378</v>
      </c>
      <c r="D348" s="3" t="s">
        <v>428</v>
      </c>
      <c r="E348" s="3" t="s">
        <v>1197</v>
      </c>
      <c r="F348" s="3" t="s">
        <v>1643</v>
      </c>
      <c r="G348" s="197"/>
      <c r="H348" s="115" t="s">
        <v>1101</v>
      </c>
      <c r="I348" s="77" t="str">
        <f ca="1"/>
        <v>3.4.9.1</v>
      </c>
      <c r="J348" s="68" t="str">
        <f ca="1"/>
        <v>General ambulatories</v>
      </c>
      <c r="K348" s="74" t="str">
        <f ca="1"/>
        <v>1.3.1</v>
      </c>
      <c r="L348" s="69" t="str">
        <f ca="1"/>
        <v>General outpatient curative care</v>
      </c>
      <c r="M348" s="86" t="str">
        <f ca="1"/>
        <v>13</v>
      </c>
      <c r="N348" s="87" t="str">
        <f ca="1"/>
        <v>General population</v>
      </c>
      <c r="O348" s="81" t="str">
        <f ca="1"/>
        <v>nec</v>
      </c>
      <c r="P348" s="87" t="str">
        <f ca="1"/>
        <v>Other and unspecified age (n.e.c.)</v>
      </c>
      <c r="Q348" s="69" t="str">
        <f ca="1"/>
        <v>nec</v>
      </c>
      <c r="R348" s="69" t="str">
        <f ca="1"/>
        <v>Other and unspecified gender (n.e.c.)</v>
      </c>
      <c r="S348" s="134">
        <v>1</v>
      </c>
      <c r="T348" t="b">
        <v>1</v>
      </c>
      <c r="U348" t="b">
        <f>AND(T348=TRUE,C348=C347,F348=F347,H348&lt;&gt;H347)</f>
        <v>0</v>
      </c>
      <c r="V348" t="b">
        <f t="shared" si="10"/>
        <v>0</v>
      </c>
      <c r="W348">
        <v>1</v>
      </c>
      <c r="X348" t="b">
        <f t="shared" si="11"/>
        <v>0</v>
      </c>
      <c r="Y348" s="153">
        <v>67</v>
      </c>
    </row>
    <row r="349" spans="1:25" x14ac:dyDescent="0.4">
      <c r="A349" s="136">
        <v>3</v>
      </c>
      <c r="B349" s="2"/>
      <c r="C349" s="140">
        <v>235434543</v>
      </c>
      <c r="D349" s="3" t="s">
        <v>430</v>
      </c>
      <c r="E349" s="3" t="s">
        <v>1644</v>
      </c>
      <c r="F349" s="3" t="s">
        <v>1645</v>
      </c>
      <c r="G349" s="197"/>
      <c r="H349" s="115" t="s">
        <v>1054</v>
      </c>
      <c r="I349" s="77" t="str">
        <f ca="1"/>
        <v>1.1</v>
      </c>
      <c r="J349" s="68" t="str">
        <f ca="1"/>
        <v>General hospitals</v>
      </c>
      <c r="K349" s="74" t="str">
        <f ca="1"/>
        <v>1.1.1</v>
      </c>
      <c r="L349" s="69" t="str">
        <f ca="1"/>
        <v>General inpatient curative care</v>
      </c>
      <c r="M349" s="86" t="str">
        <f ca="1"/>
        <v>13</v>
      </c>
      <c r="N349" s="87" t="str">
        <f ca="1"/>
        <v>General population</v>
      </c>
      <c r="O349" s="81" t="str">
        <f ca="1"/>
        <v>nec</v>
      </c>
      <c r="P349" s="87" t="str">
        <f ca="1"/>
        <v>Other and unspecified age (n.e.c.)</v>
      </c>
      <c r="Q349" s="69" t="str">
        <f ca="1"/>
        <v>nec</v>
      </c>
      <c r="R349" s="69" t="str">
        <f ca="1"/>
        <v>Other and unspecified gender (n.e.c.)</v>
      </c>
      <c r="S349" s="134">
        <v>1</v>
      </c>
      <c r="T349" t="b">
        <v>1</v>
      </c>
      <c r="U349" t="b">
        <f>AND(T349=TRUE,C349=C348,F349=F348,H349&lt;&gt;H348)</f>
        <v>0</v>
      </c>
      <c r="V349" t="b">
        <f t="shared" si="10"/>
        <v>0</v>
      </c>
      <c r="W349">
        <v>1</v>
      </c>
      <c r="X349" t="b">
        <f t="shared" si="11"/>
        <v>0</v>
      </c>
      <c r="Y349" s="153">
        <v>50</v>
      </c>
    </row>
    <row r="350" spans="1:25" x14ac:dyDescent="0.4">
      <c r="A350" s="136">
        <v>2</v>
      </c>
      <c r="B350" s="137">
        <v>236</v>
      </c>
      <c r="C350" s="141">
        <v>236035465</v>
      </c>
      <c r="D350" s="137" t="s">
        <v>432</v>
      </c>
      <c r="E350" s="137" t="s">
        <v>1646</v>
      </c>
      <c r="F350" s="137" t="s">
        <v>1647</v>
      </c>
      <c r="G350" s="198"/>
      <c r="H350" s="49" t="s">
        <v>1101</v>
      </c>
      <c r="I350" s="77" t="str">
        <f ca="1"/>
        <v>3.4.9.1</v>
      </c>
      <c r="J350" s="68" t="str">
        <f ca="1"/>
        <v>General ambulatories</v>
      </c>
      <c r="K350" s="74" t="str">
        <f ca="1"/>
        <v>1.3.1</v>
      </c>
      <c r="L350" s="69" t="str">
        <f ca="1"/>
        <v>General outpatient curative care</v>
      </c>
      <c r="M350" s="86" t="str">
        <f ca="1"/>
        <v>13</v>
      </c>
      <c r="N350" s="87" t="str">
        <f ca="1"/>
        <v>General population</v>
      </c>
      <c r="O350" s="81" t="str">
        <f ca="1"/>
        <v>nec</v>
      </c>
      <c r="P350" s="87" t="str">
        <f ca="1"/>
        <v>Other and unspecified age (n.e.c.)</v>
      </c>
      <c r="Q350" s="69" t="str">
        <f ca="1"/>
        <v>nec</v>
      </c>
      <c r="R350" s="69" t="str">
        <f ca="1"/>
        <v>Other and unspecified gender (n.e.c.)</v>
      </c>
      <c r="S350" s="134">
        <v>2</v>
      </c>
      <c r="T350" t="b">
        <v>1</v>
      </c>
      <c r="U350" t="b">
        <f>AND(T350=TRUE,C350=C349,F350=F349,H350&lt;&gt;H349)</f>
        <v>0</v>
      </c>
      <c r="V350" t="b">
        <f t="shared" si="10"/>
        <v>0</v>
      </c>
      <c r="W350">
        <v>1</v>
      </c>
      <c r="X350" t="b">
        <f t="shared" si="11"/>
        <v>0</v>
      </c>
      <c r="Y350" s="154">
        <v>42</v>
      </c>
    </row>
    <row r="351" spans="1:25" x14ac:dyDescent="0.4">
      <c r="A351" s="136">
        <v>1</v>
      </c>
      <c r="B351" s="2">
        <v>139</v>
      </c>
      <c r="C351" s="140">
        <v>236035517</v>
      </c>
      <c r="D351" s="3" t="s">
        <v>434</v>
      </c>
      <c r="E351" s="3" t="s">
        <v>1648</v>
      </c>
      <c r="F351" s="3" t="s">
        <v>1649</v>
      </c>
      <c r="G351" s="197"/>
      <c r="H351" s="115" t="s">
        <v>1054</v>
      </c>
      <c r="I351" s="77" t="str">
        <f ca="1"/>
        <v>1.1</v>
      </c>
      <c r="J351" s="68" t="str">
        <f ca="1"/>
        <v>General hospitals</v>
      </c>
      <c r="K351" s="74" t="str">
        <f ca="1"/>
        <v>1.1.1</v>
      </c>
      <c r="L351" s="69" t="str">
        <f ca="1"/>
        <v>General inpatient curative care</v>
      </c>
      <c r="M351" s="86" t="str">
        <f ca="1"/>
        <v>13</v>
      </c>
      <c r="N351" s="87" t="str">
        <f ca="1"/>
        <v>General population</v>
      </c>
      <c r="O351" s="81" t="str">
        <f ca="1"/>
        <v>nec</v>
      </c>
      <c r="P351" s="87" t="str">
        <f ca="1"/>
        <v>Other and unspecified age (n.e.c.)</v>
      </c>
      <c r="Q351" s="69" t="str">
        <f ca="1"/>
        <v>nec</v>
      </c>
      <c r="R351" s="69" t="str">
        <f ca="1"/>
        <v>Other and unspecified gender (n.e.c.)</v>
      </c>
      <c r="S351" s="134">
        <v>23</v>
      </c>
      <c r="T351" t="b">
        <v>1</v>
      </c>
      <c r="U351" t="b">
        <f>AND(T351=TRUE,C351=C350,F351=F350,H351&lt;&gt;H350)</f>
        <v>0</v>
      </c>
      <c r="V351" t="b">
        <f t="shared" si="10"/>
        <v>0</v>
      </c>
      <c r="W351">
        <v>1</v>
      </c>
      <c r="X351" t="b">
        <f t="shared" si="11"/>
        <v>0</v>
      </c>
      <c r="Y351" s="153">
        <v>32</v>
      </c>
    </row>
    <row r="352" spans="1:25" x14ac:dyDescent="0.4">
      <c r="A352" s="136">
        <v>1</v>
      </c>
      <c r="B352" s="5">
        <v>141</v>
      </c>
      <c r="C352" s="138">
        <v>236035517</v>
      </c>
      <c r="D352" s="6" t="s">
        <v>434</v>
      </c>
      <c r="E352" s="6" t="s">
        <v>1650</v>
      </c>
      <c r="F352" s="6" t="s">
        <v>1651</v>
      </c>
      <c r="G352" s="199"/>
      <c r="H352" s="115" t="s">
        <v>1054</v>
      </c>
      <c r="I352" s="77" t="str">
        <f ca="1"/>
        <v>1.1</v>
      </c>
      <c r="J352" s="68" t="str">
        <f ca="1"/>
        <v>General hospitals</v>
      </c>
      <c r="K352" s="74" t="str">
        <f ca="1"/>
        <v>1.1.1</v>
      </c>
      <c r="L352" s="69" t="str">
        <f ca="1"/>
        <v>General inpatient curative care</v>
      </c>
      <c r="M352" s="86" t="str">
        <f ca="1"/>
        <v>13</v>
      </c>
      <c r="N352" s="87" t="str">
        <f ca="1"/>
        <v>General population</v>
      </c>
      <c r="O352" s="81" t="str">
        <f ca="1"/>
        <v>nec</v>
      </c>
      <c r="P352" s="87" t="str">
        <f ca="1"/>
        <v>Other and unspecified age (n.e.c.)</v>
      </c>
      <c r="Q352" s="69" t="str">
        <f ca="1"/>
        <v>nec</v>
      </c>
      <c r="R352" s="69" t="str">
        <f ca="1"/>
        <v>Other and unspecified gender (n.e.c.)</v>
      </c>
      <c r="S352" s="134">
        <v>23</v>
      </c>
      <c r="T352" t="b">
        <v>1</v>
      </c>
      <c r="U352" t="b">
        <f>AND(T352=TRUE,C352=C351,F352=F351,H352&lt;&gt;H351)</f>
        <v>0</v>
      </c>
      <c r="V352" t="b">
        <f t="shared" si="10"/>
        <v>0</v>
      </c>
      <c r="W352">
        <v>1</v>
      </c>
      <c r="X352" t="b">
        <f t="shared" si="11"/>
        <v>0</v>
      </c>
      <c r="Y352" s="155">
        <v>43</v>
      </c>
    </row>
    <row r="353" spans="1:25" x14ac:dyDescent="0.4">
      <c r="A353" s="136">
        <v>2</v>
      </c>
      <c r="B353" s="5">
        <v>248</v>
      </c>
      <c r="C353" s="138">
        <v>236035517</v>
      </c>
      <c r="D353" s="6" t="s">
        <v>434</v>
      </c>
      <c r="E353" s="6" t="s">
        <v>1653</v>
      </c>
      <c r="F353" s="6" t="s">
        <v>1654</v>
      </c>
      <c r="G353" s="199"/>
      <c r="H353" s="115" t="s">
        <v>1054</v>
      </c>
      <c r="I353" s="77" t="str">
        <f ca="1"/>
        <v>1.1</v>
      </c>
      <c r="J353" s="68" t="str">
        <f ca="1"/>
        <v>General hospitals</v>
      </c>
      <c r="K353" s="74" t="str">
        <f ca="1"/>
        <v>1.1.1</v>
      </c>
      <c r="L353" s="69" t="str">
        <f ca="1"/>
        <v>General inpatient curative care</v>
      </c>
      <c r="M353" s="86" t="str">
        <f ca="1"/>
        <v>13</v>
      </c>
      <c r="N353" s="87" t="str">
        <f ca="1"/>
        <v>General population</v>
      </c>
      <c r="O353" s="81" t="str">
        <f ca="1"/>
        <v>nec</v>
      </c>
      <c r="P353" s="87" t="str">
        <f ca="1"/>
        <v>Other and unspecified age (n.e.c.)</v>
      </c>
      <c r="Q353" s="69" t="str">
        <f ca="1"/>
        <v>nec</v>
      </c>
      <c r="R353" s="69" t="str">
        <f ca="1"/>
        <v>Other and unspecified gender (n.e.c.)</v>
      </c>
      <c r="S353" s="134">
        <v>23</v>
      </c>
      <c r="T353" t="b">
        <v>1</v>
      </c>
      <c r="U353" t="b">
        <f>AND(T353=TRUE,C353=C352,F353=F352,H353&lt;&gt;H352)</f>
        <v>0</v>
      </c>
      <c r="V353" t="b">
        <f t="shared" si="10"/>
        <v>0</v>
      </c>
      <c r="W353">
        <v>1</v>
      </c>
      <c r="X353" t="b">
        <f t="shared" si="11"/>
        <v>0</v>
      </c>
      <c r="Y353" s="155">
        <v>44</v>
      </c>
    </row>
    <row r="354" spans="1:25" x14ac:dyDescent="0.4">
      <c r="A354" s="136">
        <v>2</v>
      </c>
      <c r="B354" s="2">
        <v>247</v>
      </c>
      <c r="C354" s="140">
        <v>236035517</v>
      </c>
      <c r="D354" s="3" t="s">
        <v>434</v>
      </c>
      <c r="E354" s="3" t="s">
        <v>1655</v>
      </c>
      <c r="F354" s="3" t="s">
        <v>1656</v>
      </c>
      <c r="G354" s="197"/>
      <c r="H354" s="115" t="s">
        <v>1054</v>
      </c>
      <c r="I354" s="77" t="str">
        <f ca="1"/>
        <v>1.1</v>
      </c>
      <c r="J354" s="68" t="str">
        <f ca="1"/>
        <v>General hospitals</v>
      </c>
      <c r="K354" s="74" t="str">
        <f ca="1"/>
        <v>1.1.1</v>
      </c>
      <c r="L354" s="69" t="str">
        <f ca="1"/>
        <v>General inpatient curative care</v>
      </c>
      <c r="M354" s="86" t="str">
        <f ca="1"/>
        <v>13</v>
      </c>
      <c r="N354" s="87" t="str">
        <f ca="1"/>
        <v>General population</v>
      </c>
      <c r="O354" s="81" t="str">
        <f ca="1"/>
        <v>nec</v>
      </c>
      <c r="P354" s="87" t="str">
        <f ca="1"/>
        <v>Other and unspecified age (n.e.c.)</v>
      </c>
      <c r="Q354" s="69" t="str">
        <f ca="1"/>
        <v>nec</v>
      </c>
      <c r="R354" s="69" t="str">
        <f ca="1"/>
        <v>Other and unspecified gender (n.e.c.)</v>
      </c>
      <c r="S354" s="134">
        <v>23</v>
      </c>
      <c r="T354" t="b">
        <v>1</v>
      </c>
      <c r="U354" t="b">
        <f>AND(T354=TRUE,C354=C353,F354=F353,H354&lt;&gt;H353)</f>
        <v>0</v>
      </c>
      <c r="V354" t="b">
        <f t="shared" si="10"/>
        <v>0</v>
      </c>
      <c r="W354">
        <v>1</v>
      </c>
      <c r="X354" t="b">
        <f t="shared" si="11"/>
        <v>0</v>
      </c>
      <c r="Y354" s="153">
        <v>61</v>
      </c>
    </row>
    <row r="355" spans="1:25" x14ac:dyDescent="0.4">
      <c r="A355" s="136">
        <v>1</v>
      </c>
      <c r="B355" s="2">
        <v>142</v>
      </c>
      <c r="C355" s="140">
        <v>236035517</v>
      </c>
      <c r="D355" s="3" t="s">
        <v>435</v>
      </c>
      <c r="E355" s="3" t="s">
        <v>1657</v>
      </c>
      <c r="F355" s="3" t="s">
        <v>1658</v>
      </c>
      <c r="G355" s="197"/>
      <c r="H355" s="115" t="s">
        <v>1054</v>
      </c>
      <c r="I355" s="77" t="str">
        <f ca="1"/>
        <v>1.1</v>
      </c>
      <c r="J355" s="68" t="str">
        <f ca="1"/>
        <v>General hospitals</v>
      </c>
      <c r="K355" s="74" t="str">
        <f ca="1"/>
        <v>1.1.1</v>
      </c>
      <c r="L355" s="69" t="str">
        <f ca="1"/>
        <v>General inpatient curative care</v>
      </c>
      <c r="M355" s="86" t="str">
        <f ca="1"/>
        <v>13</v>
      </c>
      <c r="N355" s="87" t="str">
        <f ca="1"/>
        <v>General population</v>
      </c>
      <c r="O355" s="81" t="str">
        <f ca="1"/>
        <v>nec</v>
      </c>
      <c r="P355" s="87" t="str">
        <f ca="1"/>
        <v>Other and unspecified age (n.e.c.)</v>
      </c>
      <c r="Q355" s="69" t="str">
        <f ca="1"/>
        <v>nec</v>
      </c>
      <c r="R355" s="69" t="str">
        <f ca="1"/>
        <v>Other and unspecified gender (n.e.c.)</v>
      </c>
      <c r="S355" s="134">
        <v>23</v>
      </c>
      <c r="T355" t="b">
        <v>1</v>
      </c>
      <c r="U355" t="b">
        <f>AND(T355=TRUE,C355=C354,F355=F354,H355&lt;&gt;H354)</f>
        <v>0</v>
      </c>
      <c r="V355" t="b">
        <f t="shared" si="10"/>
        <v>0</v>
      </c>
      <c r="W355">
        <v>1</v>
      </c>
      <c r="X355" t="b">
        <f t="shared" si="11"/>
        <v>0</v>
      </c>
      <c r="Y355" s="153">
        <v>65</v>
      </c>
    </row>
    <row r="356" spans="1:25" x14ac:dyDescent="0.4">
      <c r="A356" s="136">
        <v>2</v>
      </c>
      <c r="B356" s="5">
        <v>249</v>
      </c>
      <c r="C356" s="138">
        <v>236035517</v>
      </c>
      <c r="D356" s="6" t="s">
        <v>436</v>
      </c>
      <c r="E356" s="6" t="s">
        <v>1620</v>
      </c>
      <c r="F356" s="6" t="s">
        <v>1659</v>
      </c>
      <c r="G356" s="199"/>
      <c r="H356" s="115" t="s">
        <v>1054</v>
      </c>
      <c r="I356" s="77" t="str">
        <f ca="1"/>
        <v>1.1</v>
      </c>
      <c r="J356" s="68" t="str">
        <f ca="1"/>
        <v>General hospitals</v>
      </c>
      <c r="K356" s="74" t="str">
        <f ca="1"/>
        <v>1.1.1</v>
      </c>
      <c r="L356" s="69" t="str">
        <f ca="1"/>
        <v>General inpatient curative care</v>
      </c>
      <c r="M356" s="86" t="str">
        <f ca="1"/>
        <v>13</v>
      </c>
      <c r="N356" s="87" t="str">
        <f ca="1"/>
        <v>General population</v>
      </c>
      <c r="O356" s="81" t="str">
        <f ca="1"/>
        <v>nec</v>
      </c>
      <c r="P356" s="87" t="str">
        <f ca="1"/>
        <v>Other and unspecified age (n.e.c.)</v>
      </c>
      <c r="Q356" s="69" t="str">
        <f ca="1"/>
        <v>nec</v>
      </c>
      <c r="R356" s="69" t="str">
        <f ca="1"/>
        <v>Other and unspecified gender (n.e.c.)</v>
      </c>
      <c r="S356" s="134">
        <v>23</v>
      </c>
      <c r="T356" t="b">
        <v>1</v>
      </c>
      <c r="U356" t="b">
        <f>AND(T356=TRUE,C356=C355,F356=F355,H356&lt;&gt;H355)</f>
        <v>0</v>
      </c>
      <c r="V356" t="b">
        <f t="shared" si="10"/>
        <v>0</v>
      </c>
      <c r="W356">
        <v>1</v>
      </c>
      <c r="X356" t="b">
        <f t="shared" si="11"/>
        <v>0</v>
      </c>
      <c r="Y356" s="155">
        <v>66</v>
      </c>
    </row>
    <row r="357" spans="1:25" x14ac:dyDescent="0.4">
      <c r="A357" s="136">
        <v>2</v>
      </c>
      <c r="B357" s="2">
        <v>238</v>
      </c>
      <c r="C357" s="140">
        <v>236035517</v>
      </c>
      <c r="D357" s="3" t="s">
        <v>437</v>
      </c>
      <c r="E357" s="3" t="s">
        <v>1640</v>
      </c>
      <c r="F357" s="3" t="s">
        <v>1660</v>
      </c>
      <c r="G357" s="197"/>
      <c r="H357" s="115" t="s">
        <v>1054</v>
      </c>
      <c r="I357" s="77" t="str">
        <f ca="1"/>
        <v>1.1</v>
      </c>
      <c r="J357" s="68" t="str">
        <f ca="1"/>
        <v>General hospitals</v>
      </c>
      <c r="K357" s="74" t="str">
        <f ca="1"/>
        <v>1.1.1</v>
      </c>
      <c r="L357" s="69" t="str">
        <f ca="1"/>
        <v>General inpatient curative care</v>
      </c>
      <c r="M357" s="86" t="str">
        <f ca="1"/>
        <v>13</v>
      </c>
      <c r="N357" s="87" t="str">
        <f ca="1"/>
        <v>General population</v>
      </c>
      <c r="O357" s="81" t="str">
        <f ca="1"/>
        <v>nec</v>
      </c>
      <c r="P357" s="87" t="str">
        <f ca="1"/>
        <v>Other and unspecified age (n.e.c.)</v>
      </c>
      <c r="Q357" s="69" t="str">
        <f ca="1"/>
        <v>nec</v>
      </c>
      <c r="R357" s="69" t="str">
        <f ca="1"/>
        <v>Other and unspecified gender (n.e.c.)</v>
      </c>
      <c r="S357" s="134">
        <v>23</v>
      </c>
      <c r="T357" t="b">
        <v>1</v>
      </c>
      <c r="U357" t="b">
        <f>AND(T357=TRUE,C357=C356,F357=F356,H357&lt;&gt;H356)</f>
        <v>0</v>
      </c>
      <c r="V357" t="b">
        <f t="shared" si="10"/>
        <v>0</v>
      </c>
      <c r="W357">
        <v>1</v>
      </c>
      <c r="X357" t="b">
        <f t="shared" si="11"/>
        <v>0</v>
      </c>
      <c r="Y357" s="153">
        <v>7</v>
      </c>
    </row>
    <row r="358" spans="1:25" x14ac:dyDescent="0.4">
      <c r="A358" s="136">
        <v>2</v>
      </c>
      <c r="B358" s="2">
        <v>241</v>
      </c>
      <c r="C358" s="140">
        <v>236035517</v>
      </c>
      <c r="D358" s="3" t="s">
        <v>437</v>
      </c>
      <c r="E358" s="3" t="s">
        <v>1661</v>
      </c>
      <c r="F358" s="3" t="s">
        <v>1662</v>
      </c>
      <c r="G358" s="197"/>
      <c r="H358" s="115" t="s">
        <v>1054</v>
      </c>
      <c r="I358" s="77" t="str">
        <f ca="1"/>
        <v>1.1</v>
      </c>
      <c r="J358" s="68" t="str">
        <f ca="1"/>
        <v>General hospitals</v>
      </c>
      <c r="K358" s="74" t="str">
        <f ca="1"/>
        <v>1.1.1</v>
      </c>
      <c r="L358" s="69" t="str">
        <f ca="1"/>
        <v>General inpatient curative care</v>
      </c>
      <c r="M358" s="86" t="str">
        <f ca="1"/>
        <v>13</v>
      </c>
      <c r="N358" s="87" t="str">
        <f ca="1"/>
        <v>General population</v>
      </c>
      <c r="O358" s="81" t="str">
        <f ca="1"/>
        <v>nec</v>
      </c>
      <c r="P358" s="87" t="str">
        <f ca="1"/>
        <v>Other and unspecified age (n.e.c.)</v>
      </c>
      <c r="Q358" s="69" t="str">
        <f ca="1"/>
        <v>nec</v>
      </c>
      <c r="R358" s="69" t="str">
        <f ca="1"/>
        <v>Other and unspecified gender (n.e.c.)</v>
      </c>
      <c r="S358" s="134">
        <v>23</v>
      </c>
      <c r="T358" t="b">
        <v>1</v>
      </c>
      <c r="U358" t="b">
        <f>AND(T358=TRUE,C358=C357,F358=F357,H358&lt;&gt;H357)</f>
        <v>0</v>
      </c>
      <c r="V358" t="b">
        <f t="shared" si="10"/>
        <v>0</v>
      </c>
      <c r="W358">
        <v>1</v>
      </c>
      <c r="X358" t="b">
        <f t="shared" si="11"/>
        <v>0</v>
      </c>
      <c r="Y358" s="153">
        <v>30</v>
      </c>
    </row>
    <row r="359" spans="1:25" x14ac:dyDescent="0.4">
      <c r="A359" s="136">
        <v>2</v>
      </c>
      <c r="B359" s="2">
        <v>246</v>
      </c>
      <c r="C359" s="140">
        <v>236035517</v>
      </c>
      <c r="D359" s="3" t="s">
        <v>437</v>
      </c>
      <c r="E359" s="3" t="s">
        <v>1663</v>
      </c>
      <c r="F359" s="3" t="s">
        <v>1664</v>
      </c>
      <c r="G359" s="197"/>
      <c r="H359" s="115" t="s">
        <v>1054</v>
      </c>
      <c r="I359" s="77" t="str">
        <f ca="1"/>
        <v>1.1</v>
      </c>
      <c r="J359" s="68" t="str">
        <f ca="1"/>
        <v>General hospitals</v>
      </c>
      <c r="K359" s="74" t="str">
        <f ca="1"/>
        <v>1.1.1</v>
      </c>
      <c r="L359" s="69" t="str">
        <f ca="1"/>
        <v>General inpatient curative care</v>
      </c>
      <c r="M359" s="86" t="str">
        <f ca="1"/>
        <v>13</v>
      </c>
      <c r="N359" s="87" t="str">
        <f ca="1"/>
        <v>General population</v>
      </c>
      <c r="O359" s="81" t="str">
        <f ca="1"/>
        <v>nec</v>
      </c>
      <c r="P359" s="87" t="str">
        <f ca="1"/>
        <v>Other and unspecified age (n.e.c.)</v>
      </c>
      <c r="Q359" s="69" t="str">
        <f ca="1"/>
        <v>nec</v>
      </c>
      <c r="R359" s="69" t="str">
        <f ca="1"/>
        <v>Other and unspecified gender (n.e.c.)</v>
      </c>
      <c r="S359" s="134">
        <v>23</v>
      </c>
      <c r="T359" t="b">
        <v>1</v>
      </c>
      <c r="U359" t="b">
        <f>AND(T359=TRUE,C359=C358,F359=F358,H359&lt;&gt;H358)</f>
        <v>0</v>
      </c>
      <c r="V359" t="b">
        <f t="shared" si="10"/>
        <v>0</v>
      </c>
      <c r="W359">
        <v>1</v>
      </c>
      <c r="X359" t="b">
        <f t="shared" si="11"/>
        <v>0</v>
      </c>
      <c r="Y359" s="153">
        <v>34</v>
      </c>
    </row>
    <row r="360" spans="1:25" x14ac:dyDescent="0.4">
      <c r="A360" s="136">
        <v>2</v>
      </c>
      <c r="B360" s="2">
        <v>242</v>
      </c>
      <c r="C360" s="140">
        <v>236035517</v>
      </c>
      <c r="D360" s="3" t="s">
        <v>437</v>
      </c>
      <c r="E360" s="3" t="s">
        <v>1663</v>
      </c>
      <c r="F360" s="3" t="s">
        <v>1665</v>
      </c>
      <c r="G360" s="197"/>
      <c r="H360" s="115" t="s">
        <v>1054</v>
      </c>
      <c r="I360" s="77" t="str">
        <f ca="1"/>
        <v>1.1</v>
      </c>
      <c r="J360" s="68" t="str">
        <f ca="1"/>
        <v>General hospitals</v>
      </c>
      <c r="K360" s="74" t="str">
        <f ca="1"/>
        <v>1.1.1</v>
      </c>
      <c r="L360" s="69" t="str">
        <f ca="1"/>
        <v>General inpatient curative care</v>
      </c>
      <c r="M360" s="86" t="str">
        <f ca="1"/>
        <v>13</v>
      </c>
      <c r="N360" s="87" t="str">
        <f ca="1"/>
        <v>General population</v>
      </c>
      <c r="O360" s="81" t="str">
        <f ca="1"/>
        <v>nec</v>
      </c>
      <c r="P360" s="87" t="str">
        <f ca="1"/>
        <v>Other and unspecified age (n.e.c.)</v>
      </c>
      <c r="Q360" s="69" t="str">
        <f ca="1"/>
        <v>nec</v>
      </c>
      <c r="R360" s="69" t="str">
        <f ca="1"/>
        <v>Other and unspecified gender (n.e.c.)</v>
      </c>
      <c r="S360" s="134">
        <v>23</v>
      </c>
      <c r="T360" t="b">
        <v>1</v>
      </c>
      <c r="U360" t="b">
        <f>AND(T360=TRUE,C360=C359,F360=F359,H360&lt;&gt;H359)</f>
        <v>0</v>
      </c>
      <c r="V360" t="b">
        <f t="shared" si="10"/>
        <v>0</v>
      </c>
      <c r="W360">
        <v>1</v>
      </c>
      <c r="X360" t="b">
        <f t="shared" si="11"/>
        <v>0</v>
      </c>
      <c r="Y360" s="153">
        <v>34</v>
      </c>
    </row>
    <row r="361" spans="1:25" x14ac:dyDescent="0.4">
      <c r="A361" s="136">
        <v>2</v>
      </c>
      <c r="B361" s="2">
        <v>237</v>
      </c>
      <c r="C361" s="140">
        <v>236035517</v>
      </c>
      <c r="D361" s="3" t="s">
        <v>437</v>
      </c>
      <c r="E361" s="3" t="s">
        <v>1666</v>
      </c>
      <c r="F361" s="3" t="s">
        <v>1667</v>
      </c>
      <c r="G361" s="197"/>
      <c r="H361" s="115" t="s">
        <v>1054</v>
      </c>
      <c r="I361" s="77" t="str">
        <f ca="1"/>
        <v>1.1</v>
      </c>
      <c r="J361" s="68" t="str">
        <f ca="1"/>
        <v>General hospitals</v>
      </c>
      <c r="K361" s="74" t="str">
        <f ca="1"/>
        <v>1.1.1</v>
      </c>
      <c r="L361" s="69" t="str">
        <f ca="1"/>
        <v>General inpatient curative care</v>
      </c>
      <c r="M361" s="86" t="str">
        <f ca="1"/>
        <v>13</v>
      </c>
      <c r="N361" s="87" t="str">
        <f ca="1"/>
        <v>General population</v>
      </c>
      <c r="O361" s="81" t="str">
        <f ca="1"/>
        <v>nec</v>
      </c>
      <c r="P361" s="87" t="str">
        <f ca="1"/>
        <v>Other and unspecified age (n.e.c.)</v>
      </c>
      <c r="Q361" s="69" t="str">
        <f ca="1"/>
        <v>nec</v>
      </c>
      <c r="R361" s="69" t="str">
        <f ca="1"/>
        <v>Other and unspecified gender (n.e.c.)</v>
      </c>
      <c r="S361" s="134">
        <v>23</v>
      </c>
      <c r="T361" t="b">
        <v>1</v>
      </c>
      <c r="U361" t="b">
        <f>AND(T361=TRUE,C361=C360,F361=F360,H361&lt;&gt;H360)</f>
        <v>0</v>
      </c>
      <c r="V361" t="b">
        <f t="shared" si="10"/>
        <v>0</v>
      </c>
      <c r="W361">
        <v>1</v>
      </c>
      <c r="X361" t="b">
        <f t="shared" si="11"/>
        <v>0</v>
      </c>
      <c r="Y361" s="153">
        <v>41</v>
      </c>
    </row>
    <row r="362" spans="1:25" x14ac:dyDescent="0.4">
      <c r="A362" s="136">
        <v>2</v>
      </c>
      <c r="B362" s="2">
        <v>244</v>
      </c>
      <c r="C362" s="140">
        <v>236035517</v>
      </c>
      <c r="D362" s="3" t="s">
        <v>437</v>
      </c>
      <c r="E362" s="3" t="s">
        <v>1650</v>
      </c>
      <c r="F362" s="3" t="s">
        <v>1668</v>
      </c>
      <c r="G362" s="197"/>
      <c r="H362" s="115" t="s">
        <v>1054</v>
      </c>
      <c r="I362" s="77" t="str">
        <f ca="1"/>
        <v>1.1</v>
      </c>
      <c r="J362" s="68" t="str">
        <f ca="1"/>
        <v>General hospitals</v>
      </c>
      <c r="K362" s="74" t="str">
        <f ca="1"/>
        <v>1.1.1</v>
      </c>
      <c r="L362" s="69" t="str">
        <f ca="1"/>
        <v>General inpatient curative care</v>
      </c>
      <c r="M362" s="86" t="str">
        <f ca="1"/>
        <v>13</v>
      </c>
      <c r="N362" s="87" t="str">
        <f ca="1"/>
        <v>General population</v>
      </c>
      <c r="O362" s="81" t="str">
        <f ca="1"/>
        <v>nec</v>
      </c>
      <c r="P362" s="87" t="str">
        <f ca="1"/>
        <v>Other and unspecified age (n.e.c.)</v>
      </c>
      <c r="Q362" s="69" t="str">
        <f ca="1"/>
        <v>nec</v>
      </c>
      <c r="R362" s="69" t="str">
        <f ca="1"/>
        <v>Other and unspecified gender (n.e.c.)</v>
      </c>
      <c r="S362" s="134">
        <v>23</v>
      </c>
      <c r="T362" t="b">
        <v>1</v>
      </c>
      <c r="U362" t="b">
        <f>AND(T362=TRUE,C362=C361,F362=F361,H362&lt;&gt;H361)</f>
        <v>0</v>
      </c>
      <c r="V362" t="b">
        <f t="shared" si="10"/>
        <v>0</v>
      </c>
      <c r="W362">
        <v>1</v>
      </c>
      <c r="X362" t="b">
        <f t="shared" si="11"/>
        <v>0</v>
      </c>
      <c r="Y362" s="153">
        <v>43</v>
      </c>
    </row>
    <row r="363" spans="1:25" x14ac:dyDescent="0.4">
      <c r="A363" s="136">
        <v>2</v>
      </c>
      <c r="B363" s="2">
        <v>243</v>
      </c>
      <c r="C363" s="140">
        <v>236035517</v>
      </c>
      <c r="D363" s="3" t="s">
        <v>437</v>
      </c>
      <c r="E363" s="3" t="s">
        <v>1669</v>
      </c>
      <c r="F363" s="3" t="s">
        <v>1670</v>
      </c>
      <c r="G363" s="197"/>
      <c r="H363" s="115" t="s">
        <v>1054</v>
      </c>
      <c r="I363" s="77" t="str">
        <f ca="1"/>
        <v>1.1</v>
      </c>
      <c r="J363" s="68" t="str">
        <f ca="1"/>
        <v>General hospitals</v>
      </c>
      <c r="K363" s="74" t="str">
        <f ca="1"/>
        <v>1.1.1</v>
      </c>
      <c r="L363" s="69" t="str">
        <f ca="1"/>
        <v>General inpatient curative care</v>
      </c>
      <c r="M363" s="86" t="str">
        <f ca="1"/>
        <v>13</v>
      </c>
      <c r="N363" s="87" t="str">
        <f ca="1"/>
        <v>General population</v>
      </c>
      <c r="O363" s="81" t="str">
        <f ca="1"/>
        <v>nec</v>
      </c>
      <c r="P363" s="87" t="str">
        <f ca="1"/>
        <v>Other and unspecified age (n.e.c.)</v>
      </c>
      <c r="Q363" s="69" t="str">
        <f ca="1"/>
        <v>nec</v>
      </c>
      <c r="R363" s="69" t="str">
        <f ca="1"/>
        <v>Other and unspecified gender (n.e.c.)</v>
      </c>
      <c r="S363" s="134">
        <v>23</v>
      </c>
      <c r="T363" t="b">
        <v>1</v>
      </c>
      <c r="U363" t="b">
        <f>AND(T363=TRUE,C363=C362,F363=F362,H363&lt;&gt;H362)</f>
        <v>0</v>
      </c>
      <c r="V363" t="b">
        <f t="shared" si="10"/>
        <v>0</v>
      </c>
      <c r="W363">
        <v>1</v>
      </c>
      <c r="X363" t="b">
        <f t="shared" si="11"/>
        <v>0</v>
      </c>
      <c r="Y363" s="153">
        <v>45</v>
      </c>
    </row>
    <row r="364" spans="1:25" x14ac:dyDescent="0.4">
      <c r="A364" s="136">
        <v>2</v>
      </c>
      <c r="B364" s="2">
        <v>240</v>
      </c>
      <c r="C364" s="140">
        <v>236035517</v>
      </c>
      <c r="D364" s="3" t="s">
        <v>437</v>
      </c>
      <c r="E364" s="3" t="s">
        <v>1671</v>
      </c>
      <c r="F364" s="3" t="s">
        <v>1672</v>
      </c>
      <c r="G364" s="197"/>
      <c r="H364" s="115" t="s">
        <v>1054</v>
      </c>
      <c r="I364" s="77" t="str">
        <f ca="1"/>
        <v>1.1</v>
      </c>
      <c r="J364" s="68" t="str">
        <f ca="1"/>
        <v>General hospitals</v>
      </c>
      <c r="K364" s="74" t="str">
        <f ca="1"/>
        <v>1.1.1</v>
      </c>
      <c r="L364" s="69" t="str">
        <f ca="1"/>
        <v>General inpatient curative care</v>
      </c>
      <c r="M364" s="86" t="str">
        <f ca="1"/>
        <v>13</v>
      </c>
      <c r="N364" s="87" t="str">
        <f ca="1"/>
        <v>General population</v>
      </c>
      <c r="O364" s="81" t="str">
        <f ca="1"/>
        <v>nec</v>
      </c>
      <c r="P364" s="87" t="str">
        <f ca="1"/>
        <v>Other and unspecified age (n.e.c.)</v>
      </c>
      <c r="Q364" s="69" t="str">
        <f ca="1"/>
        <v>nec</v>
      </c>
      <c r="R364" s="69" t="str">
        <f ca="1"/>
        <v>Other and unspecified gender (n.e.c.)</v>
      </c>
      <c r="S364" s="134">
        <v>23</v>
      </c>
      <c r="T364" t="b">
        <v>1</v>
      </c>
      <c r="U364" t="b">
        <f>AND(T364=TRUE,C364=C363,F364=F363,H364&lt;&gt;H363)</f>
        <v>0</v>
      </c>
      <c r="V364" t="b">
        <f t="shared" si="10"/>
        <v>0</v>
      </c>
      <c r="W364">
        <v>1</v>
      </c>
      <c r="X364" t="b">
        <f t="shared" si="11"/>
        <v>0</v>
      </c>
      <c r="Y364" s="153">
        <v>46</v>
      </c>
    </row>
    <row r="365" spans="1:25" x14ac:dyDescent="0.4">
      <c r="A365" s="136">
        <v>2</v>
      </c>
      <c r="B365" s="2">
        <v>245</v>
      </c>
      <c r="C365" s="140">
        <v>236035517</v>
      </c>
      <c r="D365" s="3" t="s">
        <v>437</v>
      </c>
      <c r="E365" s="3" t="s">
        <v>1673</v>
      </c>
      <c r="F365" s="3" t="s">
        <v>1674</v>
      </c>
      <c r="G365" s="197"/>
      <c r="H365" s="115" t="s">
        <v>1054</v>
      </c>
      <c r="I365" s="77" t="str">
        <f ca="1"/>
        <v>1.1</v>
      </c>
      <c r="J365" s="68" t="str">
        <f ca="1"/>
        <v>General hospitals</v>
      </c>
      <c r="K365" s="74" t="str">
        <f ca="1"/>
        <v>1.1.1</v>
      </c>
      <c r="L365" s="69" t="str">
        <f ca="1"/>
        <v>General inpatient curative care</v>
      </c>
      <c r="M365" s="86" t="str">
        <f ca="1"/>
        <v>13</v>
      </c>
      <c r="N365" s="87" t="str">
        <f ca="1"/>
        <v>General population</v>
      </c>
      <c r="O365" s="81" t="str">
        <f ca="1"/>
        <v>nec</v>
      </c>
      <c r="P365" s="87" t="str">
        <f ca="1"/>
        <v>Other and unspecified age (n.e.c.)</v>
      </c>
      <c r="Q365" s="69" t="str">
        <f ca="1"/>
        <v>nec</v>
      </c>
      <c r="R365" s="69" t="str">
        <f ca="1"/>
        <v>Other and unspecified gender (n.e.c.)</v>
      </c>
      <c r="S365" s="134">
        <v>23</v>
      </c>
      <c r="T365" t="b">
        <v>1</v>
      </c>
      <c r="U365" t="b">
        <f>AND(T365=TRUE,C365=C364,F365=F364,H365&lt;&gt;H364)</f>
        <v>0</v>
      </c>
      <c r="V365" t="b">
        <f t="shared" si="10"/>
        <v>0</v>
      </c>
      <c r="W365">
        <v>1</v>
      </c>
      <c r="X365" t="b">
        <f t="shared" si="11"/>
        <v>0</v>
      </c>
      <c r="Y365" s="153">
        <v>47</v>
      </c>
    </row>
    <row r="366" spans="1:25" x14ac:dyDescent="0.4">
      <c r="A366" s="136">
        <v>2</v>
      </c>
      <c r="B366" s="2">
        <v>239</v>
      </c>
      <c r="C366" s="140">
        <v>236035517</v>
      </c>
      <c r="D366" s="3" t="s">
        <v>437</v>
      </c>
      <c r="E366" s="3" t="s">
        <v>1675</v>
      </c>
      <c r="F366" s="3" t="s">
        <v>1676</v>
      </c>
      <c r="G366" s="197"/>
      <c r="H366" s="115" t="s">
        <v>1054</v>
      </c>
      <c r="I366" s="77" t="str">
        <f ca="1"/>
        <v>1.1</v>
      </c>
      <c r="J366" s="68" t="str">
        <f ca="1"/>
        <v>General hospitals</v>
      </c>
      <c r="K366" s="74" t="str">
        <f ca="1"/>
        <v>1.1.1</v>
      </c>
      <c r="L366" s="69" t="str">
        <f ca="1"/>
        <v>General inpatient curative care</v>
      </c>
      <c r="M366" s="86" t="str">
        <f ca="1"/>
        <v>13</v>
      </c>
      <c r="N366" s="87" t="str">
        <f ca="1"/>
        <v>General population</v>
      </c>
      <c r="O366" s="81" t="str">
        <f ca="1"/>
        <v>nec</v>
      </c>
      <c r="P366" s="87" t="str">
        <f ca="1"/>
        <v>Other and unspecified age (n.e.c.)</v>
      </c>
      <c r="Q366" s="69" t="str">
        <f ca="1"/>
        <v>nec</v>
      </c>
      <c r="R366" s="69" t="str">
        <f ca="1"/>
        <v>Other and unspecified gender (n.e.c.)</v>
      </c>
      <c r="S366" s="134">
        <v>23</v>
      </c>
      <c r="T366" t="b">
        <v>1</v>
      </c>
      <c r="U366" t="b">
        <f>AND(T366=TRUE,C366=C365,F366=F365,H366&lt;&gt;H365)</f>
        <v>0</v>
      </c>
      <c r="V366" t="b">
        <f t="shared" si="10"/>
        <v>0</v>
      </c>
      <c r="W366">
        <v>1</v>
      </c>
      <c r="X366" t="b">
        <f t="shared" si="11"/>
        <v>0</v>
      </c>
      <c r="Y366" s="153">
        <v>69</v>
      </c>
    </row>
    <row r="367" spans="1:25" x14ac:dyDescent="0.4">
      <c r="A367" s="136">
        <v>1</v>
      </c>
      <c r="B367" s="2">
        <v>153</v>
      </c>
      <c r="C367" s="140">
        <v>236035517</v>
      </c>
      <c r="D367" s="3" t="s">
        <v>438</v>
      </c>
      <c r="E367" s="3" t="s">
        <v>1661</v>
      </c>
      <c r="F367" s="3" t="s">
        <v>1677</v>
      </c>
      <c r="G367" s="197"/>
      <c r="H367" s="115" t="s">
        <v>1054</v>
      </c>
      <c r="I367" s="77" t="str">
        <f ca="1"/>
        <v>1.1</v>
      </c>
      <c r="J367" s="68" t="str">
        <f ca="1"/>
        <v>General hospitals</v>
      </c>
      <c r="K367" s="74" t="str">
        <f ca="1"/>
        <v>1.1.1</v>
      </c>
      <c r="L367" s="69" t="str">
        <f ca="1"/>
        <v>General inpatient curative care</v>
      </c>
      <c r="M367" s="86" t="str">
        <f ca="1"/>
        <v>13</v>
      </c>
      <c r="N367" s="87" t="str">
        <f ca="1"/>
        <v>General population</v>
      </c>
      <c r="O367" s="81" t="str">
        <f ca="1"/>
        <v>nec</v>
      </c>
      <c r="P367" s="87" t="str">
        <f ca="1"/>
        <v>Other and unspecified age (n.e.c.)</v>
      </c>
      <c r="Q367" s="69" t="str">
        <f ca="1"/>
        <v>nec</v>
      </c>
      <c r="R367" s="69" t="str">
        <f ca="1"/>
        <v>Other and unspecified gender (n.e.c.)</v>
      </c>
      <c r="S367" s="134">
        <v>23</v>
      </c>
      <c r="T367" t="b">
        <v>1</v>
      </c>
      <c r="U367" t="b">
        <f>AND(T367=TRUE,C367=C366,F367=F366,H367&lt;&gt;H366)</f>
        <v>0</v>
      </c>
      <c r="V367" t="b">
        <f t="shared" si="10"/>
        <v>0</v>
      </c>
      <c r="W367">
        <v>1</v>
      </c>
      <c r="X367" t="b">
        <f t="shared" si="11"/>
        <v>0</v>
      </c>
      <c r="Y367" s="153">
        <v>30</v>
      </c>
    </row>
    <row r="368" spans="1:25" x14ac:dyDescent="0.4">
      <c r="A368" s="136">
        <v>3</v>
      </c>
      <c r="B368" s="5"/>
      <c r="C368" s="138">
        <v>236035553</v>
      </c>
      <c r="D368" s="6" t="s">
        <v>440</v>
      </c>
      <c r="E368" s="6" t="s">
        <v>1646</v>
      </c>
      <c r="F368" s="6" t="s">
        <v>1678</v>
      </c>
      <c r="G368" s="199"/>
      <c r="H368" s="115" t="s">
        <v>1101</v>
      </c>
      <c r="I368" s="77" t="str">
        <f ca="1"/>
        <v>3.4.9.1</v>
      </c>
      <c r="J368" s="68" t="str">
        <f ca="1"/>
        <v>General ambulatories</v>
      </c>
      <c r="K368" s="74" t="str">
        <f ca="1"/>
        <v>1.3.1</v>
      </c>
      <c r="L368" s="69" t="str">
        <f ca="1"/>
        <v>General outpatient curative care</v>
      </c>
      <c r="M368" s="86" t="str">
        <f ca="1"/>
        <v>13</v>
      </c>
      <c r="N368" s="87" t="str">
        <f ca="1"/>
        <v>General population</v>
      </c>
      <c r="O368" s="81" t="str">
        <f ca="1"/>
        <v>nec</v>
      </c>
      <c r="P368" s="87" t="str">
        <f ca="1"/>
        <v>Other and unspecified age (n.e.c.)</v>
      </c>
      <c r="Q368" s="69" t="str">
        <f ca="1"/>
        <v>nec</v>
      </c>
      <c r="R368" s="69" t="str">
        <f ca="1"/>
        <v>Other and unspecified gender (n.e.c.)</v>
      </c>
      <c r="S368" s="134">
        <v>1</v>
      </c>
      <c r="T368" t="b">
        <v>1</v>
      </c>
      <c r="U368" t="b">
        <f>AND(T368=TRUE,C368=C367,F368=F367,H368&lt;&gt;H367)</f>
        <v>0</v>
      </c>
      <c r="V368" t="b">
        <f t="shared" si="10"/>
        <v>0</v>
      </c>
      <c r="W368">
        <v>1</v>
      </c>
      <c r="X368" t="b">
        <f t="shared" si="11"/>
        <v>0</v>
      </c>
      <c r="Y368" s="155">
        <v>42</v>
      </c>
    </row>
    <row r="369" spans="1:25" x14ac:dyDescent="0.4">
      <c r="A369" s="136">
        <v>2</v>
      </c>
      <c r="B369" s="137">
        <v>250</v>
      </c>
      <c r="C369" s="141">
        <v>236035688</v>
      </c>
      <c r="D369" s="137" t="s">
        <v>442</v>
      </c>
      <c r="E369" s="137" t="s">
        <v>1246</v>
      </c>
      <c r="F369" s="137" t="s">
        <v>1679</v>
      </c>
      <c r="G369" s="198"/>
      <c r="H369" s="49" t="s">
        <v>1041</v>
      </c>
      <c r="I369" s="77" t="str">
        <f ca="1"/>
        <v>3.4.1</v>
      </c>
      <c r="J369" s="68" t="str">
        <f ca="1"/>
        <v>Family planning centres</v>
      </c>
      <c r="K369" s="74" t="str">
        <f ca="1"/>
        <v>1.3.3.nec</v>
      </c>
      <c r="L369" s="69" t="str">
        <f ca="1"/>
        <v>Other Specialised outpatient curative care</v>
      </c>
      <c r="M369" s="86" t="str">
        <f ca="1"/>
        <v>13</v>
      </c>
      <c r="N369" s="87" t="str">
        <f ca="1"/>
        <v>General population</v>
      </c>
      <c r="O369" s="81" t="str">
        <f ca="1"/>
        <v>nec</v>
      </c>
      <c r="P369" s="87" t="str">
        <f ca="1"/>
        <v>Other and unspecified age (n.e.c.)</v>
      </c>
      <c r="Q369" s="69" t="str">
        <f ca="1"/>
        <v>nec</v>
      </c>
      <c r="R369" s="69" t="str">
        <f ca="1"/>
        <v>Other and unspecified gender (n.e.c.)</v>
      </c>
      <c r="S369" s="134">
        <v>1</v>
      </c>
      <c r="T369" t="b">
        <v>1</v>
      </c>
      <c r="U369" t="b">
        <f>AND(T369=TRUE,C369=C368,F369=F368,H369&lt;&gt;H368)</f>
        <v>0</v>
      </c>
      <c r="V369" t="b">
        <f t="shared" si="10"/>
        <v>0</v>
      </c>
      <c r="W369">
        <v>1</v>
      </c>
      <c r="X369" t="b">
        <f t="shared" si="11"/>
        <v>0</v>
      </c>
      <c r="Y369" s="154">
        <v>17</v>
      </c>
    </row>
    <row r="370" spans="1:25" x14ac:dyDescent="0.4">
      <c r="A370" s="136">
        <v>3</v>
      </c>
      <c r="B370" s="2"/>
      <c r="C370" s="140">
        <v>236035820</v>
      </c>
      <c r="D370" s="3" t="s">
        <v>444</v>
      </c>
      <c r="E370" s="3" t="s">
        <v>1646</v>
      </c>
      <c r="F370" s="3" t="s">
        <v>1680</v>
      </c>
      <c r="G370" s="197"/>
      <c r="H370" s="115" t="s">
        <v>1101</v>
      </c>
      <c r="I370" s="77" t="str">
        <f ca="1"/>
        <v>3.4.9.1</v>
      </c>
      <c r="J370" s="68" t="str">
        <f ca="1"/>
        <v>General ambulatories</v>
      </c>
      <c r="K370" s="74" t="str">
        <f ca="1"/>
        <v>1.3.1</v>
      </c>
      <c r="L370" s="69" t="str">
        <f ca="1"/>
        <v>General outpatient curative care</v>
      </c>
      <c r="M370" s="86" t="str">
        <f ca="1"/>
        <v>13</v>
      </c>
      <c r="N370" s="87" t="str">
        <f ca="1"/>
        <v>General population</v>
      </c>
      <c r="O370" s="81" t="str">
        <f ca="1"/>
        <v>nec</v>
      </c>
      <c r="P370" s="87" t="str">
        <f ca="1"/>
        <v>Other and unspecified age (n.e.c.)</v>
      </c>
      <c r="Q370" s="69" t="str">
        <f ca="1"/>
        <v>nec</v>
      </c>
      <c r="R370" s="69" t="str">
        <f ca="1"/>
        <v>Other and unspecified gender (n.e.c.)</v>
      </c>
      <c r="S370" s="134">
        <v>1</v>
      </c>
      <c r="T370" t="b">
        <v>1</v>
      </c>
      <c r="U370" t="b">
        <f>AND(T370=TRUE,C370=C369,F370=F369,H370&lt;&gt;H369)</f>
        <v>0</v>
      </c>
      <c r="V370" t="b">
        <f t="shared" si="10"/>
        <v>0</v>
      </c>
      <c r="W370">
        <v>1</v>
      </c>
      <c r="X370" t="b">
        <f t="shared" si="11"/>
        <v>0</v>
      </c>
      <c r="Y370" s="153">
        <v>42</v>
      </c>
    </row>
    <row r="371" spans="1:25" x14ac:dyDescent="0.4">
      <c r="A371" s="136">
        <v>3</v>
      </c>
      <c r="B371" s="137"/>
      <c r="C371" s="141">
        <v>236036160</v>
      </c>
      <c r="D371" s="137" t="s">
        <v>446</v>
      </c>
      <c r="E371" s="137" t="s">
        <v>1646</v>
      </c>
      <c r="F371" s="137" t="s">
        <v>1681</v>
      </c>
      <c r="G371" s="198"/>
      <c r="H371" s="49" t="s">
        <v>1070</v>
      </c>
      <c r="I371" s="77" t="str">
        <f ca="1"/>
        <v>3.1.1</v>
      </c>
      <c r="J371" s="68" t="str">
        <f ca="1"/>
        <v>Offices of general medical practitioners</v>
      </c>
      <c r="K371" s="74" t="str">
        <f ca="1"/>
        <v>1.3.1</v>
      </c>
      <c r="L371" s="69" t="str">
        <f ca="1"/>
        <v>General outpatient curative care</v>
      </c>
      <c r="M371" s="86" t="str">
        <f ca="1"/>
        <v>13</v>
      </c>
      <c r="N371" s="87" t="str">
        <f ca="1"/>
        <v>General population</v>
      </c>
      <c r="O371" s="81" t="str">
        <f ca="1"/>
        <v>nec</v>
      </c>
      <c r="P371" s="87" t="str">
        <f ca="1"/>
        <v>Other and unspecified age (n.e.c.)</v>
      </c>
      <c r="Q371" s="69" t="str">
        <f ca="1"/>
        <v>nec</v>
      </c>
      <c r="R371" s="69" t="str">
        <f ca="1"/>
        <v>Other and unspecified gender (n.e.c.)</v>
      </c>
      <c r="S371" s="134">
        <v>1</v>
      </c>
      <c r="T371" t="b">
        <v>1</v>
      </c>
      <c r="U371" t="b">
        <f>AND(T371=TRUE,C371=C370,F371=F370,H371&lt;&gt;H370)</f>
        <v>0</v>
      </c>
      <c r="V371" t="b">
        <f t="shared" si="10"/>
        <v>0</v>
      </c>
      <c r="W371">
        <v>1</v>
      </c>
      <c r="X371" t="b">
        <f t="shared" si="11"/>
        <v>0</v>
      </c>
      <c r="Y371" s="154">
        <v>42</v>
      </c>
    </row>
    <row r="372" spans="1:25" x14ac:dyDescent="0.4">
      <c r="A372" s="136">
        <v>2</v>
      </c>
      <c r="B372" s="137">
        <v>251</v>
      </c>
      <c r="C372" s="141">
        <v>236058742</v>
      </c>
      <c r="D372" s="137" t="s">
        <v>448</v>
      </c>
      <c r="E372" s="137" t="s">
        <v>1246</v>
      </c>
      <c r="F372" s="137" t="s">
        <v>1682</v>
      </c>
      <c r="G372" s="198"/>
      <c r="H372" s="49" t="s">
        <v>1109</v>
      </c>
      <c r="I372" s="77" t="str">
        <f ca="1"/>
        <v>3.4.9.nec</v>
      </c>
      <c r="J372" s="68" t="str">
        <f ca="1"/>
        <v>Other All Other ambulatory centres</v>
      </c>
      <c r="K372" s="74" t="str">
        <f ca="1"/>
        <v>1.3.3.nec</v>
      </c>
      <c r="L372" s="69" t="str">
        <f ca="1"/>
        <v>Other Specialised outpatient curative care</v>
      </c>
      <c r="M372" s="86" t="str">
        <f ca="1"/>
        <v>13</v>
      </c>
      <c r="N372" s="87" t="str">
        <f ca="1"/>
        <v>General population</v>
      </c>
      <c r="O372" s="81" t="str">
        <f ca="1"/>
        <v>nec</v>
      </c>
      <c r="P372" s="87" t="str">
        <f ca="1"/>
        <v>Other and unspecified age (n.e.c.)</v>
      </c>
      <c r="Q372" s="69" t="str">
        <f ca="1"/>
        <v>nec</v>
      </c>
      <c r="R372" s="69" t="str">
        <f ca="1"/>
        <v>Other and unspecified gender (n.e.c.)</v>
      </c>
      <c r="S372" s="134">
        <v>1</v>
      </c>
      <c r="T372" t="b">
        <v>1</v>
      </c>
      <c r="U372" t="b">
        <f>AND(T372=TRUE,C372=C371,F372=F371,H372&lt;&gt;H371)</f>
        <v>0</v>
      </c>
      <c r="V372" t="b">
        <f t="shared" si="10"/>
        <v>0</v>
      </c>
      <c r="W372">
        <v>1</v>
      </c>
      <c r="X372" t="b">
        <f t="shared" si="11"/>
        <v>0</v>
      </c>
      <c r="Y372" s="154">
        <v>17</v>
      </c>
    </row>
    <row r="373" spans="1:25" x14ac:dyDescent="0.4">
      <c r="A373" s="136">
        <v>3</v>
      </c>
      <c r="B373" s="2"/>
      <c r="C373" s="140">
        <v>236689696</v>
      </c>
      <c r="D373" s="3" t="s">
        <v>450</v>
      </c>
      <c r="E373" s="3" t="s">
        <v>1655</v>
      </c>
      <c r="F373" s="3" t="s">
        <v>1683</v>
      </c>
      <c r="G373" s="197"/>
      <c r="H373" s="115" t="s">
        <v>1111</v>
      </c>
      <c r="I373" s="77" t="str">
        <f ca="1"/>
        <v>8.9</v>
      </c>
      <c r="J373" s="68" t="str">
        <f ca="1"/>
        <v>Other industries n.e.c.</v>
      </c>
      <c r="K373" s="74" t="str">
        <f ca="1"/>
        <v>9</v>
      </c>
      <c r="L373" s="69" t="str">
        <f ca="1"/>
        <v>Other health care services not elsewhere classified (n.e.c.)</v>
      </c>
      <c r="M373" s="86" t="str">
        <f ca="1"/>
        <v>13</v>
      </c>
      <c r="N373" s="87" t="str">
        <f ca="1"/>
        <v>General population</v>
      </c>
      <c r="O373" s="81" t="str">
        <f ca="1"/>
        <v>nec</v>
      </c>
      <c r="P373" s="87" t="str">
        <f ca="1"/>
        <v>Other and unspecified age (n.e.c.)</v>
      </c>
      <c r="Q373" s="69" t="str">
        <f ca="1"/>
        <v>nec</v>
      </c>
      <c r="R373" s="69" t="str">
        <f ca="1"/>
        <v>Other and unspecified gender (n.e.c.)</v>
      </c>
      <c r="S373" s="134">
        <v>1</v>
      </c>
      <c r="T373" t="b">
        <v>1</v>
      </c>
      <c r="U373" t="b">
        <f>AND(T373=TRUE,C373=C372,F373=F372,H373&lt;&gt;H372)</f>
        <v>0</v>
      </c>
      <c r="V373" t="b">
        <f t="shared" si="10"/>
        <v>0</v>
      </c>
      <c r="W373">
        <v>1</v>
      </c>
      <c r="X373" t="b">
        <f t="shared" si="11"/>
        <v>0</v>
      </c>
      <c r="Y373" s="153">
        <v>61</v>
      </c>
    </row>
    <row r="374" spans="1:25" x14ac:dyDescent="0.4">
      <c r="A374" s="136">
        <v>3</v>
      </c>
      <c r="B374" s="137"/>
      <c r="C374" s="141">
        <v>237080172</v>
      </c>
      <c r="D374" s="137" t="s">
        <v>452</v>
      </c>
      <c r="E374" s="137" t="s">
        <v>1684</v>
      </c>
      <c r="F374" s="137" t="s">
        <v>1685</v>
      </c>
      <c r="G374" s="198"/>
      <c r="H374" s="49" t="s">
        <v>1101</v>
      </c>
      <c r="I374" s="77" t="str">
        <f ca="1"/>
        <v>3.4.9.1</v>
      </c>
      <c r="J374" s="68" t="str">
        <f ca="1"/>
        <v>General ambulatories</v>
      </c>
      <c r="K374" s="74" t="str">
        <f ca="1"/>
        <v>1.3.1</v>
      </c>
      <c r="L374" s="69" t="str">
        <f ca="1"/>
        <v>General outpatient curative care</v>
      </c>
      <c r="M374" s="86" t="str">
        <f ca="1"/>
        <v>13</v>
      </c>
      <c r="N374" s="87" t="str">
        <f ca="1"/>
        <v>General population</v>
      </c>
      <c r="O374" s="81" t="str">
        <f ca="1"/>
        <v>nec</v>
      </c>
      <c r="P374" s="87" t="str">
        <f ca="1"/>
        <v>Other and unspecified age (n.e.c.)</v>
      </c>
      <c r="Q374" s="69" t="str">
        <f ca="1"/>
        <v>nec</v>
      </c>
      <c r="R374" s="69" t="str">
        <f ca="1"/>
        <v>Other and unspecified gender (n.e.c.)</v>
      </c>
      <c r="S374" s="134">
        <v>1</v>
      </c>
      <c r="T374" t="b">
        <v>1</v>
      </c>
      <c r="U374" t="b">
        <f>AND(T374=TRUE,C374=C373,F374=F373,H374&lt;&gt;H373)</f>
        <v>0</v>
      </c>
      <c r="V374" t="b">
        <f t="shared" si="10"/>
        <v>0</v>
      </c>
      <c r="W374">
        <v>1</v>
      </c>
      <c r="X374" t="b">
        <f t="shared" si="11"/>
        <v>0</v>
      </c>
      <c r="Y374" s="154">
        <v>8</v>
      </c>
    </row>
    <row r="375" spans="1:25" x14ac:dyDescent="0.4">
      <c r="A375" s="136">
        <v>1</v>
      </c>
      <c r="B375" s="137">
        <v>154</v>
      </c>
      <c r="C375" s="141">
        <v>237080984</v>
      </c>
      <c r="D375" s="137" t="s">
        <v>454</v>
      </c>
      <c r="E375" s="137" t="s">
        <v>1684</v>
      </c>
      <c r="F375" s="137" t="s">
        <v>1686</v>
      </c>
      <c r="G375" s="198"/>
      <c r="H375" s="49" t="s">
        <v>1097</v>
      </c>
      <c r="I375" s="77" t="str">
        <f ca="1"/>
        <v>1.1</v>
      </c>
      <c r="J375" s="68" t="str">
        <f ca="1"/>
        <v>General hospitals</v>
      </c>
      <c r="K375" s="74" t="str">
        <f ca="1"/>
        <v>1.1.1</v>
      </c>
      <c r="L375" s="69" t="str">
        <f ca="1"/>
        <v>General inpatient curative care</v>
      </c>
      <c r="M375" s="86" t="str">
        <f ca="1"/>
        <v>13</v>
      </c>
      <c r="N375" s="87" t="str">
        <f ca="1"/>
        <v>General population</v>
      </c>
      <c r="O375" s="81" t="str">
        <f ca="1"/>
        <v>nec</v>
      </c>
      <c r="P375" s="87" t="str">
        <f ca="1"/>
        <v>Other and unspecified age (n.e.c.)</v>
      </c>
      <c r="Q375" s="69" t="str">
        <f ca="1"/>
        <v>nec</v>
      </c>
      <c r="R375" s="69" t="str">
        <f ca="1"/>
        <v>Other and unspecified gender (n.e.c.)</v>
      </c>
      <c r="S375" s="134">
        <v>1</v>
      </c>
      <c r="T375" t="b">
        <v>1</v>
      </c>
      <c r="U375" t="b">
        <f>AND(T375=TRUE,C375=C374,F375=F374,H375&lt;&gt;H374)</f>
        <v>0</v>
      </c>
      <c r="V375" t="b">
        <f t="shared" si="10"/>
        <v>0</v>
      </c>
      <c r="W375">
        <v>1</v>
      </c>
      <c r="X375" t="b">
        <f t="shared" si="11"/>
        <v>0</v>
      </c>
      <c r="Y375" s="154">
        <v>8</v>
      </c>
    </row>
    <row r="376" spans="1:25" x14ac:dyDescent="0.4">
      <c r="A376" s="136">
        <v>2</v>
      </c>
      <c r="B376" s="5">
        <v>252</v>
      </c>
      <c r="C376" s="138">
        <v>238726072</v>
      </c>
      <c r="D376" s="6" t="s">
        <v>456</v>
      </c>
      <c r="E376" s="6" t="s">
        <v>1687</v>
      </c>
      <c r="F376" s="6" t="s">
        <v>1688</v>
      </c>
      <c r="G376" s="199"/>
      <c r="H376" s="115" t="s">
        <v>1097</v>
      </c>
      <c r="I376" s="77" t="str">
        <f ca="1"/>
        <v>1.1</v>
      </c>
      <c r="J376" s="68" t="str">
        <f ca="1"/>
        <v>General hospitals</v>
      </c>
      <c r="K376" s="74" t="str">
        <f ca="1"/>
        <v>1.1.1</v>
      </c>
      <c r="L376" s="69" t="str">
        <f ca="1"/>
        <v>General inpatient curative care</v>
      </c>
      <c r="M376" s="86" t="str">
        <f ca="1"/>
        <v>13</v>
      </c>
      <c r="N376" s="87" t="str">
        <f ca="1"/>
        <v>General population</v>
      </c>
      <c r="O376" s="81" t="str">
        <f ca="1"/>
        <v>nec</v>
      </c>
      <c r="P376" s="87" t="str">
        <f ca="1"/>
        <v>Other and unspecified age (n.e.c.)</v>
      </c>
      <c r="Q376" s="69" t="str">
        <f ca="1"/>
        <v>nec</v>
      </c>
      <c r="R376" s="69" t="str">
        <f ca="1"/>
        <v>Other and unspecified gender (n.e.c.)</v>
      </c>
      <c r="S376" s="134">
        <v>1</v>
      </c>
      <c r="T376" t="b">
        <v>1</v>
      </c>
      <c r="U376" t="b">
        <f>AND(T376=TRUE,C376=C375,F376=F375,H376&lt;&gt;H375)</f>
        <v>0</v>
      </c>
      <c r="V376" t="b">
        <f t="shared" si="10"/>
        <v>0</v>
      </c>
      <c r="W376">
        <v>1</v>
      </c>
      <c r="X376" t="b">
        <f t="shared" si="11"/>
        <v>0</v>
      </c>
      <c r="Y376" s="155">
        <v>24</v>
      </c>
    </row>
    <row r="377" spans="1:25" x14ac:dyDescent="0.4">
      <c r="A377" s="136">
        <v>2</v>
      </c>
      <c r="B377" s="2">
        <v>253</v>
      </c>
      <c r="C377" s="140">
        <v>238726544</v>
      </c>
      <c r="D377" s="3" t="s">
        <v>458</v>
      </c>
      <c r="E377" s="3" t="s">
        <v>1687</v>
      </c>
      <c r="F377" s="3" t="s">
        <v>1689</v>
      </c>
      <c r="G377" s="197"/>
      <c r="H377" s="115" t="s">
        <v>1101</v>
      </c>
      <c r="I377" s="77" t="str">
        <f ca="1"/>
        <v>3.4.9.1</v>
      </c>
      <c r="J377" s="68" t="str">
        <f ca="1"/>
        <v>General ambulatories</v>
      </c>
      <c r="K377" s="74" t="str">
        <f ca="1"/>
        <v>1.3.1</v>
      </c>
      <c r="L377" s="69" t="str">
        <f ca="1"/>
        <v>General outpatient curative care</v>
      </c>
      <c r="M377" s="86" t="str">
        <f ca="1"/>
        <v>13</v>
      </c>
      <c r="N377" s="87" t="str">
        <f ca="1"/>
        <v>General population</v>
      </c>
      <c r="O377" s="81" t="str">
        <f ca="1"/>
        <v>nec</v>
      </c>
      <c r="P377" s="87" t="str">
        <f ca="1"/>
        <v>Other and unspecified age (n.e.c.)</v>
      </c>
      <c r="Q377" s="69" t="str">
        <f ca="1"/>
        <v>nec</v>
      </c>
      <c r="R377" s="69" t="str">
        <f ca="1"/>
        <v>Other and unspecified gender (n.e.c.)</v>
      </c>
      <c r="S377" s="134">
        <v>2</v>
      </c>
      <c r="T377" t="b">
        <v>1</v>
      </c>
      <c r="U377" t="b">
        <f>AND(T377=TRUE,C377=C376,F377=F376,H377&lt;&gt;H376)</f>
        <v>0</v>
      </c>
      <c r="V377" t="b">
        <f t="shared" si="10"/>
        <v>0</v>
      </c>
      <c r="W377">
        <v>1</v>
      </c>
      <c r="X377" t="b">
        <f t="shared" si="11"/>
        <v>0</v>
      </c>
      <c r="Y377" s="153">
        <v>24</v>
      </c>
    </row>
    <row r="378" spans="1:25" x14ac:dyDescent="0.4">
      <c r="A378" s="136">
        <v>1</v>
      </c>
      <c r="B378" s="2">
        <v>155</v>
      </c>
      <c r="C378" s="140">
        <v>239403203</v>
      </c>
      <c r="D378" s="3" t="s">
        <v>460</v>
      </c>
      <c r="E378" s="3" t="s">
        <v>1684</v>
      </c>
      <c r="F378" s="3" t="s">
        <v>1690</v>
      </c>
      <c r="G378" s="197"/>
      <c r="H378" s="115" t="s">
        <v>1089</v>
      </c>
      <c r="I378" s="77" t="str">
        <f ca="1"/>
        <v>3.4.9.1</v>
      </c>
      <c r="J378" s="68" t="str">
        <f ca="1"/>
        <v>General ambulatories</v>
      </c>
      <c r="K378" s="74" t="str">
        <f ca="1"/>
        <v>1.3.3.1</v>
      </c>
      <c r="L378" s="69" t="str">
        <f ca="1"/>
        <v>Emergency specialised outpatient curative care</v>
      </c>
      <c r="M378" s="86" t="str">
        <f ca="1"/>
        <v>13</v>
      </c>
      <c r="N378" s="87" t="str">
        <f ca="1"/>
        <v>General population</v>
      </c>
      <c r="O378" s="81" t="str">
        <f ca="1"/>
        <v>nec</v>
      </c>
      <c r="P378" s="87" t="str">
        <f ca="1"/>
        <v>Other and unspecified age (n.e.c.)</v>
      </c>
      <c r="Q378" s="69" t="str">
        <f ca="1"/>
        <v>nec</v>
      </c>
      <c r="R378" s="69" t="str">
        <f ca="1"/>
        <v>Other and unspecified gender (n.e.c.)</v>
      </c>
      <c r="S378" s="134">
        <v>1</v>
      </c>
      <c r="T378" t="b">
        <v>1</v>
      </c>
      <c r="U378" t="b">
        <f>AND(T378=TRUE,C378=C377,F378=F377,H378&lt;&gt;H377)</f>
        <v>0</v>
      </c>
      <c r="V378" t="b">
        <f t="shared" si="10"/>
        <v>0</v>
      </c>
      <c r="W378">
        <v>1</v>
      </c>
      <c r="X378" t="b">
        <f t="shared" si="11"/>
        <v>0</v>
      </c>
      <c r="Y378" s="153">
        <v>8</v>
      </c>
    </row>
    <row r="379" spans="1:25" x14ac:dyDescent="0.4">
      <c r="A379" s="136">
        <v>2</v>
      </c>
      <c r="B379" s="5">
        <v>254</v>
      </c>
      <c r="C379" s="138">
        <v>239403463</v>
      </c>
      <c r="D379" s="6" t="s">
        <v>462</v>
      </c>
      <c r="E379" s="6" t="s">
        <v>1691</v>
      </c>
      <c r="F379" s="6" t="s">
        <v>1692</v>
      </c>
      <c r="G379" s="199"/>
      <c r="H379" s="115" t="s">
        <v>1101</v>
      </c>
      <c r="I379" s="77" t="str">
        <f ca="1"/>
        <v>3.4.9.1</v>
      </c>
      <c r="J379" s="68" t="str">
        <f ca="1"/>
        <v>General ambulatories</v>
      </c>
      <c r="K379" s="74" t="str">
        <f ca="1"/>
        <v>1.3.1</v>
      </c>
      <c r="L379" s="69" t="str">
        <f ca="1"/>
        <v>General outpatient curative care</v>
      </c>
      <c r="M379" s="86" t="str">
        <f ca="1"/>
        <v>13</v>
      </c>
      <c r="N379" s="87" t="str">
        <f ca="1"/>
        <v>General population</v>
      </c>
      <c r="O379" s="81" t="str">
        <f ca="1"/>
        <v>nec</v>
      </c>
      <c r="P379" s="87" t="str">
        <f ca="1"/>
        <v>Other and unspecified age (n.e.c.)</v>
      </c>
      <c r="Q379" s="69" t="str">
        <f ca="1"/>
        <v>nec</v>
      </c>
      <c r="R379" s="69" t="str">
        <f ca="1"/>
        <v>Other and unspecified gender (n.e.c.)</v>
      </c>
      <c r="S379" s="134">
        <v>2</v>
      </c>
      <c r="T379" t="b">
        <v>1</v>
      </c>
      <c r="U379" t="b">
        <f>AND(T379=TRUE,C379=C378,F379=F378,H379&lt;&gt;H378)</f>
        <v>0</v>
      </c>
      <c r="V379" t="b">
        <f t="shared" si="10"/>
        <v>0</v>
      </c>
      <c r="W379">
        <v>1</v>
      </c>
      <c r="X379" t="b">
        <f t="shared" si="11"/>
        <v>0</v>
      </c>
      <c r="Y379" s="155">
        <v>25</v>
      </c>
    </row>
    <row r="380" spans="1:25" x14ac:dyDescent="0.4">
      <c r="A380" s="136">
        <v>2</v>
      </c>
      <c r="B380" s="2">
        <v>255</v>
      </c>
      <c r="C380" s="140">
        <v>239865071</v>
      </c>
      <c r="D380" s="3" t="s">
        <v>464</v>
      </c>
      <c r="E380" s="3" t="s">
        <v>1274</v>
      </c>
      <c r="F380" s="3" t="s">
        <v>1693</v>
      </c>
      <c r="G380" s="197"/>
      <c r="H380" s="115" t="s">
        <v>1101</v>
      </c>
      <c r="I380" s="77" t="str">
        <f ca="1"/>
        <v>3.4.9.1</v>
      </c>
      <c r="J380" s="68" t="str">
        <f ca="1"/>
        <v>General ambulatories</v>
      </c>
      <c r="K380" s="74" t="str">
        <f ca="1"/>
        <v>1.3.1</v>
      </c>
      <c r="L380" s="69" t="str">
        <f ca="1"/>
        <v>General outpatient curative care</v>
      </c>
      <c r="M380" s="86" t="str">
        <f ca="1"/>
        <v>13</v>
      </c>
      <c r="N380" s="87" t="str">
        <f ca="1"/>
        <v>General population</v>
      </c>
      <c r="O380" s="81" t="str">
        <f ca="1"/>
        <v>nec</v>
      </c>
      <c r="P380" s="87" t="str">
        <f ca="1"/>
        <v>Other and unspecified age (n.e.c.)</v>
      </c>
      <c r="Q380" s="69" t="str">
        <f ca="1"/>
        <v>nec</v>
      </c>
      <c r="R380" s="69" t="str">
        <f ca="1"/>
        <v>Other and unspecified gender (n.e.c.)</v>
      </c>
      <c r="S380" s="134">
        <v>1</v>
      </c>
      <c r="T380" t="b">
        <v>1</v>
      </c>
      <c r="U380" t="b">
        <f>AND(T380=TRUE,C380=C379,F380=F379,H380&lt;&gt;H379)</f>
        <v>0</v>
      </c>
      <c r="V380" t="b">
        <f t="shared" si="10"/>
        <v>0</v>
      </c>
      <c r="W380">
        <v>1</v>
      </c>
      <c r="X380" t="b">
        <f t="shared" si="11"/>
        <v>0</v>
      </c>
      <c r="Y380" s="153">
        <v>52</v>
      </c>
    </row>
    <row r="381" spans="1:25" x14ac:dyDescent="0.4">
      <c r="A381" s="136">
        <v>1</v>
      </c>
      <c r="B381" s="2">
        <v>158</v>
      </c>
      <c r="C381" s="140">
        <v>239866542</v>
      </c>
      <c r="D381" s="3" t="s">
        <v>466</v>
      </c>
      <c r="E381" s="3" t="s">
        <v>1274</v>
      </c>
      <c r="F381" s="3" t="s">
        <v>1694</v>
      </c>
      <c r="G381" s="197"/>
      <c r="H381" s="115" t="s">
        <v>1097</v>
      </c>
      <c r="I381" s="77" t="str">
        <f ca="1"/>
        <v>1.1</v>
      </c>
      <c r="J381" s="68" t="str">
        <f ca="1"/>
        <v>General hospitals</v>
      </c>
      <c r="K381" s="74" t="str">
        <f ca="1"/>
        <v>1.1.1</v>
      </c>
      <c r="L381" s="69" t="str">
        <f ca="1"/>
        <v>General inpatient curative care</v>
      </c>
      <c r="M381" s="86" t="str">
        <f ca="1"/>
        <v>13</v>
      </c>
      <c r="N381" s="87" t="str">
        <f ca="1"/>
        <v>General population</v>
      </c>
      <c r="O381" s="81" t="str">
        <f ca="1"/>
        <v>nec</v>
      </c>
      <c r="P381" s="87" t="str">
        <f ca="1"/>
        <v>Other and unspecified age (n.e.c.)</v>
      </c>
      <c r="Q381" s="69" t="str">
        <f ca="1"/>
        <v>nec</v>
      </c>
      <c r="R381" s="69" t="str">
        <f ca="1"/>
        <v>Other and unspecified gender (n.e.c.)</v>
      </c>
      <c r="S381" s="134">
        <v>1</v>
      </c>
      <c r="T381" t="b">
        <v>1</v>
      </c>
      <c r="U381" t="b">
        <f>AND(T381=TRUE,C381=C380,F381=F380,H381&lt;&gt;H380)</f>
        <v>0</v>
      </c>
      <c r="V381" t="b">
        <f t="shared" si="10"/>
        <v>0</v>
      </c>
      <c r="W381">
        <v>1</v>
      </c>
      <c r="X381" t="b">
        <f t="shared" si="11"/>
        <v>0</v>
      </c>
      <c r="Y381" s="153">
        <v>52</v>
      </c>
    </row>
    <row r="382" spans="1:25" x14ac:dyDescent="0.4">
      <c r="A382" s="136">
        <v>2</v>
      </c>
      <c r="B382" s="5">
        <v>257</v>
      </c>
      <c r="C382" s="138">
        <v>239866551</v>
      </c>
      <c r="D382" s="6" t="s">
        <v>468</v>
      </c>
      <c r="E382" s="6" t="s">
        <v>1274</v>
      </c>
      <c r="F382" s="6" t="s">
        <v>1695</v>
      </c>
      <c r="G382" s="199"/>
      <c r="H382" s="115" t="s">
        <v>1101</v>
      </c>
      <c r="I382" s="77" t="str">
        <f ca="1"/>
        <v>3.4.9.1</v>
      </c>
      <c r="J382" s="68" t="str">
        <f ca="1"/>
        <v>General ambulatories</v>
      </c>
      <c r="K382" s="74" t="str">
        <f ca="1"/>
        <v>1.3.1</v>
      </c>
      <c r="L382" s="69" t="str">
        <f ca="1"/>
        <v>General outpatient curative care</v>
      </c>
      <c r="M382" s="86" t="str">
        <f ca="1"/>
        <v>13</v>
      </c>
      <c r="N382" s="87" t="str">
        <f ca="1"/>
        <v>General population</v>
      </c>
      <c r="O382" s="81" t="str">
        <f ca="1"/>
        <v>nec</v>
      </c>
      <c r="P382" s="87" t="str">
        <f ca="1"/>
        <v>Other and unspecified age (n.e.c.)</v>
      </c>
      <c r="Q382" s="69" t="str">
        <f ca="1"/>
        <v>nec</v>
      </c>
      <c r="R382" s="69" t="str">
        <f ca="1"/>
        <v>Other and unspecified gender (n.e.c.)</v>
      </c>
      <c r="S382" s="134">
        <v>2</v>
      </c>
      <c r="T382" t="b">
        <v>1</v>
      </c>
      <c r="U382" t="b">
        <f>AND(T382=TRUE,C382=C381,F382=F381,H382&lt;&gt;H381)</f>
        <v>0</v>
      </c>
      <c r="V382" t="b">
        <f t="shared" si="10"/>
        <v>0</v>
      </c>
      <c r="W382">
        <v>1</v>
      </c>
      <c r="X382" t="b">
        <f t="shared" si="11"/>
        <v>0</v>
      </c>
      <c r="Y382" s="155">
        <v>52</v>
      </c>
    </row>
    <row r="383" spans="1:25" x14ac:dyDescent="0.4">
      <c r="A383" s="136">
        <v>3</v>
      </c>
      <c r="B383" s="2"/>
      <c r="C383" s="140">
        <v>239866560</v>
      </c>
      <c r="D383" s="3" t="s">
        <v>470</v>
      </c>
      <c r="E383" s="3" t="s">
        <v>1274</v>
      </c>
      <c r="F383" s="3" t="s">
        <v>1696</v>
      </c>
      <c r="G383" s="197"/>
      <c r="H383" s="115" t="s">
        <v>1054</v>
      </c>
      <c r="I383" s="77" t="str">
        <f ca="1"/>
        <v>1.1</v>
      </c>
      <c r="J383" s="68" t="str">
        <f ca="1"/>
        <v>General hospitals</v>
      </c>
      <c r="K383" s="74" t="str">
        <f ca="1"/>
        <v>1.1.1</v>
      </c>
      <c r="L383" s="69" t="str">
        <f ca="1"/>
        <v>General inpatient curative care</v>
      </c>
      <c r="M383" s="86" t="str">
        <f ca="1"/>
        <v>13</v>
      </c>
      <c r="N383" s="87" t="str">
        <f ca="1"/>
        <v>General population</v>
      </c>
      <c r="O383" s="81" t="str">
        <f ca="1"/>
        <v>nec</v>
      </c>
      <c r="P383" s="87" t="str">
        <f ca="1"/>
        <v>Other and unspecified age (n.e.c.)</v>
      </c>
      <c r="Q383" s="69" t="str">
        <f ca="1"/>
        <v>nec</v>
      </c>
      <c r="R383" s="69" t="str">
        <f ca="1"/>
        <v>Other and unspecified gender (n.e.c.)</v>
      </c>
      <c r="S383" s="134">
        <v>1</v>
      </c>
      <c r="T383" t="b">
        <v>1</v>
      </c>
      <c r="U383" t="b">
        <f>AND(T383=TRUE,C383=C382,F383=F382,H383&lt;&gt;H382)</f>
        <v>0</v>
      </c>
      <c r="V383" t="b">
        <f t="shared" si="10"/>
        <v>0</v>
      </c>
      <c r="W383">
        <v>1</v>
      </c>
      <c r="X383" t="b">
        <f t="shared" si="11"/>
        <v>0</v>
      </c>
      <c r="Y383" s="153">
        <v>52</v>
      </c>
    </row>
    <row r="384" spans="1:25" x14ac:dyDescent="0.4">
      <c r="A384" s="136">
        <v>2</v>
      </c>
      <c r="B384" s="137">
        <v>258</v>
      </c>
      <c r="C384" s="141">
        <v>239866579</v>
      </c>
      <c r="D384" s="137" t="s">
        <v>1697</v>
      </c>
      <c r="E384" s="137" t="s">
        <v>1274</v>
      </c>
      <c r="F384" s="137" t="s">
        <v>1698</v>
      </c>
      <c r="G384" s="198"/>
      <c r="H384" s="49" t="s">
        <v>1084</v>
      </c>
      <c r="I384" s="95" t="str">
        <f ca="1"/>
        <v>1.2</v>
      </c>
      <c r="J384" s="96" t="str">
        <f ca="1"/>
        <v>Mental health hospitals</v>
      </c>
      <c r="K384" s="61" t="str">
        <f ca="1"/>
        <v>1.1.2</v>
      </c>
      <c r="L384" s="61" t="str">
        <f ca="1"/>
        <v>Specialised inpatient curative care</v>
      </c>
      <c r="M384" s="61" t="str">
        <f ca="1"/>
        <v>13</v>
      </c>
      <c r="N384" s="61" t="str">
        <f ca="1"/>
        <v>General population</v>
      </c>
      <c r="O384" s="61" t="str">
        <f ca="1"/>
        <v>nec</v>
      </c>
      <c r="P384" s="61" t="str">
        <f ca="1"/>
        <v>Other and unspecified age (n.e.c.)</v>
      </c>
      <c r="Q384" s="61" t="str">
        <f ca="1"/>
        <v>nec</v>
      </c>
      <c r="R384" s="61" t="str">
        <f ca="1"/>
        <v>Other and unspecified gender (n.e.c.)</v>
      </c>
      <c r="S384" s="134">
        <v>1</v>
      </c>
      <c r="T384" t="b">
        <v>1</v>
      </c>
      <c r="U384" t="b">
        <f>AND(T384=TRUE,C384=C383,F384=F383,H384&lt;&gt;H383)</f>
        <v>0</v>
      </c>
      <c r="V384" t="b">
        <f t="shared" si="10"/>
        <v>0</v>
      </c>
      <c r="W384">
        <v>1</v>
      </c>
      <c r="X384" t="b">
        <f t="shared" si="11"/>
        <v>0</v>
      </c>
      <c r="Y384" s="154">
        <v>52</v>
      </c>
    </row>
    <row r="385" spans="1:25" x14ac:dyDescent="0.4">
      <c r="A385" s="136">
        <v>3</v>
      </c>
      <c r="B385" s="2"/>
      <c r="C385" s="140">
        <v>239866588</v>
      </c>
      <c r="D385" s="3" t="s">
        <v>472</v>
      </c>
      <c r="E385" s="3" t="s">
        <v>1274</v>
      </c>
      <c r="F385" s="3" t="s">
        <v>1699</v>
      </c>
      <c r="G385" s="197"/>
      <c r="H385" s="115" t="s">
        <v>1054</v>
      </c>
      <c r="I385" s="97" t="str">
        <f ca="1"/>
        <v>1.1</v>
      </c>
      <c r="J385" s="98" t="str">
        <f ca="1"/>
        <v>General hospitals</v>
      </c>
      <c r="K385" s="61" t="str">
        <f ca="1"/>
        <v>1.1.1</v>
      </c>
      <c r="L385" s="61" t="str">
        <f ca="1"/>
        <v>General inpatient curative care</v>
      </c>
      <c r="M385" s="61" t="str">
        <f ca="1"/>
        <v>13</v>
      </c>
      <c r="N385" s="61" t="str">
        <f ca="1"/>
        <v>General population</v>
      </c>
      <c r="O385" s="61" t="str">
        <f ca="1"/>
        <v>nec</v>
      </c>
      <c r="P385" s="61" t="str">
        <f ca="1"/>
        <v>Other and unspecified age (n.e.c.)</v>
      </c>
      <c r="Q385" s="61" t="str">
        <f ca="1"/>
        <v>nec</v>
      </c>
      <c r="R385" s="61" t="str">
        <f ca="1"/>
        <v>Other and unspecified gender (n.e.c.)</v>
      </c>
      <c r="S385" s="134">
        <v>1</v>
      </c>
      <c r="T385" t="b">
        <v>1</v>
      </c>
      <c r="U385" t="b">
        <f>AND(T385=TRUE,C385=C384,F385=F384,H385&lt;&gt;H384)</f>
        <v>0</v>
      </c>
      <c r="V385" t="b">
        <f t="shared" si="10"/>
        <v>0</v>
      </c>
      <c r="W385">
        <v>1</v>
      </c>
      <c r="X385" t="b">
        <f t="shared" si="11"/>
        <v>0</v>
      </c>
      <c r="Y385" s="153">
        <v>52</v>
      </c>
    </row>
    <row r="386" spans="1:25" x14ac:dyDescent="0.4">
      <c r="A386" s="136">
        <v>2</v>
      </c>
      <c r="B386" s="137">
        <v>259</v>
      </c>
      <c r="C386" s="141">
        <v>239890668</v>
      </c>
      <c r="D386" s="137" t="s">
        <v>474</v>
      </c>
      <c r="E386" s="137" t="s">
        <v>1274</v>
      </c>
      <c r="F386" s="137" t="s">
        <v>1700</v>
      </c>
      <c r="G386" s="198"/>
      <c r="H386" s="49" t="s">
        <v>1101</v>
      </c>
      <c r="I386" s="97" t="str">
        <f ca="1"/>
        <v>3.4.9.1</v>
      </c>
      <c r="J386" s="98" t="str">
        <f ca="1"/>
        <v>General ambulatories</v>
      </c>
      <c r="K386" s="61" t="str">
        <f ca="1"/>
        <v>1.3.1</v>
      </c>
      <c r="L386" s="61" t="str">
        <f ca="1"/>
        <v>General outpatient curative care</v>
      </c>
      <c r="M386" s="61" t="str">
        <f ca="1"/>
        <v>13</v>
      </c>
      <c r="N386" s="61" t="str">
        <f ca="1"/>
        <v>General population</v>
      </c>
      <c r="O386" s="61" t="str">
        <f ca="1"/>
        <v>nec</v>
      </c>
      <c r="P386" s="61" t="str">
        <f ca="1"/>
        <v>Other and unspecified age (n.e.c.)</v>
      </c>
      <c r="Q386" s="61" t="str">
        <f ca="1"/>
        <v>nec</v>
      </c>
      <c r="R386" s="61" t="str">
        <f ca="1"/>
        <v>Other and unspecified gender (n.e.c.)</v>
      </c>
      <c r="S386" s="134">
        <v>1</v>
      </c>
      <c r="T386" t="b">
        <v>1</v>
      </c>
      <c r="U386" t="b">
        <f>AND(T386=TRUE,C386=C385,F386=F385,H386&lt;&gt;H385)</f>
        <v>0</v>
      </c>
      <c r="V386" t="b">
        <f t="shared" si="10"/>
        <v>0</v>
      </c>
      <c r="W386">
        <v>1</v>
      </c>
      <c r="X386" t="b">
        <f t="shared" si="11"/>
        <v>0</v>
      </c>
      <c r="Y386" s="154">
        <v>52</v>
      </c>
    </row>
    <row r="387" spans="1:25" x14ac:dyDescent="0.4">
      <c r="A387" s="136">
        <v>3</v>
      </c>
      <c r="B387" s="2"/>
      <c r="C387" s="140">
        <v>240389860</v>
      </c>
      <c r="D387" s="3" t="s">
        <v>476</v>
      </c>
      <c r="E387" s="3" t="s">
        <v>1368</v>
      </c>
      <c r="F387" s="3" t="s">
        <v>1701</v>
      </c>
      <c r="G387" s="197"/>
      <c r="H387" s="115" t="s">
        <v>1054</v>
      </c>
      <c r="I387" s="97" t="str">
        <f ca="1"/>
        <v>1.1</v>
      </c>
      <c r="J387" s="98" t="str">
        <f ca="1"/>
        <v>General hospitals</v>
      </c>
      <c r="K387" s="61" t="str">
        <f ca="1"/>
        <v>1.1.1</v>
      </c>
      <c r="L387" s="61" t="str">
        <f ca="1"/>
        <v>General inpatient curative care</v>
      </c>
      <c r="M387" s="61" t="str">
        <f ca="1"/>
        <v>13</v>
      </c>
      <c r="N387" s="61" t="str">
        <f ca="1"/>
        <v>General population</v>
      </c>
      <c r="O387" s="61" t="str">
        <f ca="1"/>
        <v>nec</v>
      </c>
      <c r="P387" s="61" t="str">
        <f ca="1"/>
        <v>Other and unspecified age (n.e.c.)</v>
      </c>
      <c r="Q387" s="61" t="str">
        <f ca="1"/>
        <v>nec</v>
      </c>
      <c r="R387" s="61" t="str">
        <f ca="1"/>
        <v>Other and unspecified gender (n.e.c.)</v>
      </c>
      <c r="S387" s="134">
        <v>1</v>
      </c>
      <c r="T387" t="b">
        <v>1</v>
      </c>
      <c r="U387" t="b">
        <f>AND(T387=TRUE,C387=C386,F387=F386,H387&lt;&gt;H386)</f>
        <v>0</v>
      </c>
      <c r="V387" t="b">
        <f t="shared" ref="V387:V450" si="12">OR(U387,U388)</f>
        <v>0</v>
      </c>
      <c r="W387">
        <v>1</v>
      </c>
      <c r="X387" t="b">
        <f t="shared" ref="X387:X450" si="13">AND(T387,ISBLANK(E387))</f>
        <v>0</v>
      </c>
      <c r="Y387" s="153">
        <v>38</v>
      </c>
    </row>
    <row r="388" spans="1:25" x14ac:dyDescent="0.4">
      <c r="A388" s="136">
        <v>3</v>
      </c>
      <c r="B388" s="137"/>
      <c r="C388" s="141">
        <v>240392758</v>
      </c>
      <c r="D388" s="137" t="s">
        <v>478</v>
      </c>
      <c r="E388" s="137" t="s">
        <v>1368</v>
      </c>
      <c r="F388" s="137" t="s">
        <v>1702</v>
      </c>
      <c r="G388" s="198"/>
      <c r="H388" s="49" t="s">
        <v>1054</v>
      </c>
      <c r="I388" s="97" t="str">
        <f ca="1"/>
        <v>1.1</v>
      </c>
      <c r="J388" s="98" t="str">
        <f ca="1"/>
        <v>General hospitals</v>
      </c>
      <c r="K388" s="61" t="str">
        <f ca="1"/>
        <v>1.1.1</v>
      </c>
      <c r="L388" s="61" t="str">
        <f ca="1"/>
        <v>General inpatient curative care</v>
      </c>
      <c r="M388" s="61" t="str">
        <f ca="1"/>
        <v>13</v>
      </c>
      <c r="N388" s="61" t="str">
        <f ca="1"/>
        <v>General population</v>
      </c>
      <c r="O388" s="61" t="str">
        <f ca="1"/>
        <v>nec</v>
      </c>
      <c r="P388" s="61" t="str">
        <f ca="1"/>
        <v>Other and unspecified age (n.e.c.)</v>
      </c>
      <c r="Q388" s="61" t="str">
        <f ca="1"/>
        <v>nec</v>
      </c>
      <c r="R388" s="61" t="str">
        <f ca="1"/>
        <v>Other and unspecified gender (n.e.c.)</v>
      </c>
      <c r="S388" s="134">
        <v>1</v>
      </c>
      <c r="T388" t="b">
        <v>1</v>
      </c>
      <c r="U388" t="b">
        <f>AND(T388=TRUE,C388=C387,F388=F387,H388&lt;&gt;H387)</f>
        <v>0</v>
      </c>
      <c r="V388" t="b">
        <f t="shared" si="12"/>
        <v>0</v>
      </c>
      <c r="W388">
        <v>1</v>
      </c>
      <c r="X388" t="b">
        <f t="shared" si="13"/>
        <v>0</v>
      </c>
      <c r="Y388" s="154">
        <v>38</v>
      </c>
    </row>
    <row r="389" spans="1:25" x14ac:dyDescent="0.4">
      <c r="A389" s="136">
        <v>1</v>
      </c>
      <c r="B389" s="137">
        <v>161</v>
      </c>
      <c r="C389" s="141">
        <v>240904900</v>
      </c>
      <c r="D389" s="137" t="s">
        <v>482</v>
      </c>
      <c r="E389" s="137" t="s">
        <v>1703</v>
      </c>
      <c r="F389" s="137" t="s">
        <v>1704</v>
      </c>
      <c r="G389" s="198"/>
      <c r="H389" s="49" t="s">
        <v>1050</v>
      </c>
      <c r="I389" s="97" t="str">
        <f ca="1"/>
        <v>1.3.nec</v>
      </c>
      <c r="J389" s="98" t="str">
        <f ca="1"/>
        <v>Other Specialised hospitals (Other than mental health hospitals)</v>
      </c>
      <c r="K389" s="61" t="str">
        <f ca="1"/>
        <v>1.1.2</v>
      </c>
      <c r="L389" s="61" t="str">
        <f ca="1"/>
        <v>Specialised inpatient curative care</v>
      </c>
      <c r="M389" s="61" t="str">
        <f ca="1"/>
        <v>13</v>
      </c>
      <c r="N389" s="61" t="str">
        <f ca="1"/>
        <v>General population</v>
      </c>
      <c r="O389" s="61" t="str">
        <f ca="1"/>
        <v>nec</v>
      </c>
      <c r="P389" s="61" t="str">
        <f ca="1"/>
        <v>Other and unspecified age (n.e.c.)</v>
      </c>
      <c r="Q389" s="61" t="str">
        <f ca="1"/>
        <v>nec</v>
      </c>
      <c r="R389" s="61" t="str">
        <f ca="1"/>
        <v>Other and unspecified gender (n.e.c.)</v>
      </c>
      <c r="S389" s="134">
        <v>1</v>
      </c>
      <c r="T389" t="b">
        <v>1</v>
      </c>
      <c r="U389" t="b">
        <f>AND(T389=TRUE,C389=C388,F389=F388,H389&lt;&gt;H388)</f>
        <v>0</v>
      </c>
      <c r="V389" t="b">
        <f t="shared" si="12"/>
        <v>0</v>
      </c>
      <c r="W389">
        <v>1</v>
      </c>
      <c r="X389" t="b">
        <f t="shared" si="13"/>
        <v>0</v>
      </c>
      <c r="Y389" s="154">
        <v>72</v>
      </c>
    </row>
    <row r="390" spans="1:25" x14ac:dyDescent="0.4">
      <c r="A390" s="136">
        <v>2</v>
      </c>
      <c r="B390" s="5">
        <v>260</v>
      </c>
      <c r="C390" s="138">
        <v>242005977</v>
      </c>
      <c r="D390" s="6" t="s">
        <v>484</v>
      </c>
      <c r="E390" s="6" t="s">
        <v>1705</v>
      </c>
      <c r="F390" s="6" t="s">
        <v>1706</v>
      </c>
      <c r="G390" s="199"/>
      <c r="H390" s="115" t="s">
        <v>1054</v>
      </c>
      <c r="I390" s="97" t="str">
        <f ca="1"/>
        <v>1.1</v>
      </c>
      <c r="J390" s="98" t="str">
        <f ca="1"/>
        <v>General hospitals</v>
      </c>
      <c r="K390" s="61" t="str">
        <f ca="1"/>
        <v>1.1.1</v>
      </c>
      <c r="L390" s="61" t="str">
        <f ca="1"/>
        <v>General inpatient curative care</v>
      </c>
      <c r="M390" s="61" t="str">
        <f ca="1"/>
        <v>13</v>
      </c>
      <c r="N390" s="61" t="str">
        <f ca="1"/>
        <v>General population</v>
      </c>
      <c r="O390" s="61" t="str">
        <f ca="1"/>
        <v>nec</v>
      </c>
      <c r="P390" s="61" t="str">
        <f ca="1"/>
        <v>Other and unspecified age (n.e.c.)</v>
      </c>
      <c r="Q390" s="61" t="str">
        <f ca="1"/>
        <v>nec</v>
      </c>
      <c r="R390" s="61" t="str">
        <f ca="1"/>
        <v>Other and unspecified gender (n.e.c.)</v>
      </c>
      <c r="S390" s="134">
        <v>1</v>
      </c>
      <c r="T390" t="b">
        <v>1</v>
      </c>
      <c r="U390" t="b">
        <f>AND(T390=TRUE,C390=C389,F390=F389,H390&lt;&gt;H389)</f>
        <v>0</v>
      </c>
      <c r="V390" t="b">
        <f t="shared" si="12"/>
        <v>0</v>
      </c>
      <c r="W390">
        <v>1</v>
      </c>
      <c r="X390" t="b">
        <f t="shared" si="13"/>
        <v>0</v>
      </c>
      <c r="Y390" s="155">
        <v>9</v>
      </c>
    </row>
    <row r="391" spans="1:25" x14ac:dyDescent="0.4">
      <c r="A391" s="136">
        <v>1</v>
      </c>
      <c r="B391" s="2">
        <v>163</v>
      </c>
      <c r="C391" s="140">
        <v>242261342</v>
      </c>
      <c r="D391" s="3" t="s">
        <v>486</v>
      </c>
      <c r="E391" s="3" t="s">
        <v>1707</v>
      </c>
      <c r="F391" s="3" t="s">
        <v>1708</v>
      </c>
      <c r="G391" s="197"/>
      <c r="H391" s="115" t="s">
        <v>1118</v>
      </c>
      <c r="I391" s="97" t="str">
        <f ca="1"/>
        <v>1.3.1</v>
      </c>
      <c r="J391" s="98" t="str">
        <f ca="1"/>
        <v>Maternal House</v>
      </c>
      <c r="K391" s="61" t="str">
        <f ca="1"/>
        <v>1.1.2</v>
      </c>
      <c r="L391" s="61" t="str">
        <f ca="1"/>
        <v>Specialised inpatient curative care</v>
      </c>
      <c r="M391" s="61" t="str">
        <f ca="1"/>
        <v>13</v>
      </c>
      <c r="N391" s="61" t="str">
        <f ca="1"/>
        <v>General population</v>
      </c>
      <c r="O391" s="61" t="str">
        <f ca="1"/>
        <v>nec</v>
      </c>
      <c r="P391" s="61" t="str">
        <f ca="1"/>
        <v>Other and unspecified age (n.e.c.)</v>
      </c>
      <c r="Q391" s="61" t="str">
        <f ca="1"/>
        <v>nec</v>
      </c>
      <c r="R391" s="61" t="str">
        <f ca="1"/>
        <v>Other and unspecified gender (n.e.c.)</v>
      </c>
      <c r="S391" s="134">
        <v>1</v>
      </c>
      <c r="T391" t="b">
        <v>1</v>
      </c>
      <c r="U391" t="b">
        <f>AND(T391=TRUE,C391=C390,F391=F390,H391&lt;&gt;H390)</f>
        <v>0</v>
      </c>
      <c r="V391" t="b">
        <f t="shared" si="12"/>
        <v>0</v>
      </c>
      <c r="W391">
        <v>1</v>
      </c>
      <c r="X391" t="b">
        <f t="shared" si="13"/>
        <v>0</v>
      </c>
      <c r="Y391" s="153">
        <v>54</v>
      </c>
    </row>
    <row r="392" spans="1:25" x14ac:dyDescent="0.4">
      <c r="A392" s="136">
        <v>3</v>
      </c>
      <c r="B392" s="5"/>
      <c r="C392" s="138">
        <v>242261351</v>
      </c>
      <c r="D392" s="6" t="s">
        <v>488</v>
      </c>
      <c r="E392" s="6" t="s">
        <v>1707</v>
      </c>
      <c r="F392" s="6" t="s">
        <v>1709</v>
      </c>
      <c r="G392" s="199"/>
      <c r="H392" s="115" t="s">
        <v>1101</v>
      </c>
      <c r="I392" s="97" t="str">
        <f ca="1"/>
        <v>3.4.9.1</v>
      </c>
      <c r="J392" s="98" t="str">
        <f ca="1"/>
        <v>General ambulatories</v>
      </c>
      <c r="K392" s="61" t="str">
        <f ca="1"/>
        <v>1.3.1</v>
      </c>
      <c r="L392" s="61" t="str">
        <f ca="1"/>
        <v>General outpatient curative care</v>
      </c>
      <c r="M392" s="61" t="str">
        <f ca="1"/>
        <v>13</v>
      </c>
      <c r="N392" s="61" t="str">
        <f ca="1"/>
        <v>General population</v>
      </c>
      <c r="O392" s="61" t="str">
        <f ca="1"/>
        <v>nec</v>
      </c>
      <c r="P392" s="61" t="str">
        <f ca="1"/>
        <v>Other and unspecified age (n.e.c.)</v>
      </c>
      <c r="Q392" s="61" t="str">
        <f ca="1"/>
        <v>nec</v>
      </c>
      <c r="R392" s="61" t="str">
        <f ca="1"/>
        <v>Other and unspecified gender (n.e.c.)</v>
      </c>
      <c r="S392" s="134">
        <v>1</v>
      </c>
      <c r="T392" t="b">
        <v>1</v>
      </c>
      <c r="U392" t="b">
        <f>AND(T392=TRUE,C392=C391,F392=F391,H392&lt;&gt;H391)</f>
        <v>0</v>
      </c>
      <c r="V392" t="b">
        <f t="shared" si="12"/>
        <v>0</v>
      </c>
      <c r="W392">
        <v>1</v>
      </c>
      <c r="X392" t="b">
        <f t="shared" si="13"/>
        <v>0</v>
      </c>
      <c r="Y392" s="155">
        <v>54</v>
      </c>
    </row>
    <row r="393" spans="1:25" x14ac:dyDescent="0.4">
      <c r="A393" s="136">
        <v>3</v>
      </c>
      <c r="B393" s="137"/>
      <c r="C393" s="141">
        <v>242261431</v>
      </c>
      <c r="D393" s="137" t="s">
        <v>490</v>
      </c>
      <c r="E393" s="137" t="s">
        <v>1707</v>
      </c>
      <c r="F393" s="137" t="s">
        <v>1710</v>
      </c>
      <c r="G393" s="198"/>
      <c r="H393" s="49" t="s">
        <v>1101</v>
      </c>
      <c r="I393" s="97" t="str">
        <f ca="1"/>
        <v>3.4.9.1</v>
      </c>
      <c r="J393" s="98" t="str">
        <f ca="1"/>
        <v>General ambulatories</v>
      </c>
      <c r="K393" s="61" t="str">
        <f ca="1"/>
        <v>1.3.1</v>
      </c>
      <c r="L393" s="61" t="str">
        <f ca="1"/>
        <v>General outpatient curative care</v>
      </c>
      <c r="M393" s="61" t="str">
        <f ca="1"/>
        <v>13</v>
      </c>
      <c r="N393" s="61" t="str">
        <f ca="1"/>
        <v>General population</v>
      </c>
      <c r="O393" s="61" t="str">
        <f ca="1"/>
        <v>nec</v>
      </c>
      <c r="P393" s="61" t="str">
        <f ca="1"/>
        <v>Other and unspecified age (n.e.c.)</v>
      </c>
      <c r="Q393" s="61" t="str">
        <f ca="1"/>
        <v>nec</v>
      </c>
      <c r="R393" s="61" t="str">
        <f ca="1"/>
        <v>Other and unspecified gender (n.e.c.)</v>
      </c>
      <c r="S393" s="134">
        <v>1</v>
      </c>
      <c r="T393" t="b">
        <v>1</v>
      </c>
      <c r="U393" t="b">
        <f>AND(T393=TRUE,C393=C392,F393=F392,H393&lt;&gt;H392)</f>
        <v>0</v>
      </c>
      <c r="V393" t="b">
        <f t="shared" si="12"/>
        <v>0</v>
      </c>
      <c r="W393">
        <v>1</v>
      </c>
      <c r="X393" t="b">
        <f t="shared" si="13"/>
        <v>0</v>
      </c>
      <c r="Y393" s="154">
        <v>54</v>
      </c>
    </row>
    <row r="394" spans="1:25" x14ac:dyDescent="0.4">
      <c r="A394" s="136">
        <v>2</v>
      </c>
      <c r="B394" s="137">
        <v>261</v>
      </c>
      <c r="C394" s="141">
        <v>242728839</v>
      </c>
      <c r="D394" s="137" t="s">
        <v>492</v>
      </c>
      <c r="E394" s="137" t="s">
        <v>1711</v>
      </c>
      <c r="F394" s="137" t="s">
        <v>1712</v>
      </c>
      <c r="G394" s="198"/>
      <c r="H394" s="49" t="s">
        <v>1109</v>
      </c>
      <c r="I394" s="97" t="str">
        <f ca="1"/>
        <v>3.4.9.nec</v>
      </c>
      <c r="J394" s="98" t="str">
        <f ca="1"/>
        <v>Other All Other ambulatory centres</v>
      </c>
      <c r="K394" s="61" t="str">
        <f ca="1"/>
        <v>1.3.3.nec</v>
      </c>
      <c r="L394" s="61" t="str">
        <f ca="1"/>
        <v>Other Specialised outpatient curative care</v>
      </c>
      <c r="M394" s="61" t="str">
        <f ca="1"/>
        <v>13</v>
      </c>
      <c r="N394" s="61" t="str">
        <f ca="1"/>
        <v>General population</v>
      </c>
      <c r="O394" s="61" t="str">
        <f ca="1"/>
        <v>nec</v>
      </c>
      <c r="P394" s="61" t="str">
        <f ca="1"/>
        <v>Other and unspecified age (n.e.c.)</v>
      </c>
      <c r="Q394" s="61" t="str">
        <f ca="1"/>
        <v>nec</v>
      </c>
      <c r="R394" s="61" t="str">
        <f ca="1"/>
        <v>Other and unspecified gender (n.e.c.)</v>
      </c>
      <c r="S394" s="134">
        <v>1</v>
      </c>
      <c r="T394" t="b">
        <v>1</v>
      </c>
      <c r="U394" t="b">
        <f>AND(T394=TRUE,C394=C393,F394=F393,H394&lt;&gt;H393)</f>
        <v>0</v>
      </c>
      <c r="V394" t="b">
        <f t="shared" si="12"/>
        <v>0</v>
      </c>
      <c r="W394">
        <v>1</v>
      </c>
      <c r="X394" t="b">
        <f t="shared" si="13"/>
        <v>0</v>
      </c>
      <c r="Y394" s="154">
        <v>55</v>
      </c>
    </row>
    <row r="395" spans="1:25" x14ac:dyDescent="0.4">
      <c r="A395" s="136">
        <v>2</v>
      </c>
      <c r="B395" s="2">
        <v>262</v>
      </c>
      <c r="C395" s="140">
        <v>242730096</v>
      </c>
      <c r="D395" s="3" t="s">
        <v>494</v>
      </c>
      <c r="E395" s="3" t="s">
        <v>1711</v>
      </c>
      <c r="F395" s="3" t="s">
        <v>1713</v>
      </c>
      <c r="G395" s="197"/>
      <c r="H395" s="115" t="s">
        <v>1101</v>
      </c>
      <c r="I395" s="97" t="str">
        <f ca="1"/>
        <v>3.4.9.1</v>
      </c>
      <c r="J395" s="98" t="str">
        <f ca="1"/>
        <v>General ambulatories</v>
      </c>
      <c r="K395" s="61" t="str">
        <f ca="1"/>
        <v>1.3.1</v>
      </c>
      <c r="L395" s="61" t="str">
        <f ca="1"/>
        <v>General outpatient curative care</v>
      </c>
      <c r="M395" s="61" t="str">
        <f ca="1"/>
        <v>13</v>
      </c>
      <c r="N395" s="61" t="str">
        <f ca="1"/>
        <v>General population</v>
      </c>
      <c r="O395" s="61" t="str">
        <f ca="1"/>
        <v>nec</v>
      </c>
      <c r="P395" s="61" t="str">
        <f ca="1"/>
        <v>Other and unspecified age (n.e.c.)</v>
      </c>
      <c r="Q395" s="61" t="str">
        <f ca="1"/>
        <v>nec</v>
      </c>
      <c r="R395" s="61" t="str">
        <f ca="1"/>
        <v>Other and unspecified gender (n.e.c.)</v>
      </c>
      <c r="S395" s="134">
        <v>1</v>
      </c>
      <c r="T395" t="b">
        <v>1</v>
      </c>
      <c r="U395" t="b">
        <f>AND(T395=TRUE,C395=C394,F395=F394,H395&lt;&gt;H394)</f>
        <v>0</v>
      </c>
      <c r="V395" t="b">
        <f t="shared" si="12"/>
        <v>0</v>
      </c>
      <c r="W395">
        <v>1</v>
      </c>
      <c r="X395" t="b">
        <f t="shared" si="13"/>
        <v>0</v>
      </c>
      <c r="Y395" s="153">
        <v>55</v>
      </c>
    </row>
    <row r="396" spans="1:25" x14ac:dyDescent="0.4">
      <c r="A396" s="136">
        <v>3</v>
      </c>
      <c r="B396" s="2"/>
      <c r="C396" s="140">
        <v>242730247</v>
      </c>
      <c r="D396" s="3" t="s">
        <v>496</v>
      </c>
      <c r="E396" s="3" t="s">
        <v>1711</v>
      </c>
      <c r="F396" s="3" t="s">
        <v>1714</v>
      </c>
      <c r="G396" s="197"/>
      <c r="H396" s="115" t="s">
        <v>1054</v>
      </c>
      <c r="I396" s="97" t="str">
        <f ca="1"/>
        <v>1.1</v>
      </c>
      <c r="J396" s="98" t="str">
        <f ca="1"/>
        <v>General hospitals</v>
      </c>
      <c r="K396" s="61" t="str">
        <f ca="1"/>
        <v>1.1.1</v>
      </c>
      <c r="L396" s="61" t="str">
        <f ca="1"/>
        <v>General inpatient curative care</v>
      </c>
      <c r="M396" s="61" t="str">
        <f ca="1"/>
        <v>13</v>
      </c>
      <c r="N396" s="61" t="str">
        <f ca="1"/>
        <v>General population</v>
      </c>
      <c r="O396" s="61" t="str">
        <f ca="1"/>
        <v>nec</v>
      </c>
      <c r="P396" s="61" t="str">
        <f ca="1"/>
        <v>Other and unspecified age (n.e.c.)</v>
      </c>
      <c r="Q396" s="61" t="str">
        <f ca="1"/>
        <v>nec</v>
      </c>
      <c r="R396" s="61" t="str">
        <f ca="1"/>
        <v>Other and unspecified gender (n.e.c.)</v>
      </c>
      <c r="S396" s="134">
        <v>1</v>
      </c>
      <c r="T396" t="b">
        <v>1</v>
      </c>
      <c r="U396" t="b">
        <f>AND(T396=TRUE,C396=C395,F396=F395,H396&lt;&gt;H395)</f>
        <v>0</v>
      </c>
      <c r="V396" t="b">
        <f t="shared" si="12"/>
        <v>0</v>
      </c>
      <c r="W396">
        <v>1</v>
      </c>
      <c r="X396" t="b">
        <f t="shared" si="13"/>
        <v>0</v>
      </c>
      <c r="Y396" s="153">
        <v>55</v>
      </c>
    </row>
    <row r="397" spans="1:25" x14ac:dyDescent="0.4">
      <c r="A397" s="136">
        <v>2</v>
      </c>
      <c r="B397" s="137">
        <v>263</v>
      </c>
      <c r="C397" s="141">
        <v>242739961</v>
      </c>
      <c r="D397" s="137" t="s">
        <v>498</v>
      </c>
      <c r="E397" s="137" t="s">
        <v>1711</v>
      </c>
      <c r="F397" s="137" t="s">
        <v>1715</v>
      </c>
      <c r="G397" s="198"/>
      <c r="H397" s="49" t="s">
        <v>1101</v>
      </c>
      <c r="I397" s="97" t="str">
        <f ca="1"/>
        <v>3.4.9.1</v>
      </c>
      <c r="J397" s="98" t="str">
        <f ca="1"/>
        <v>General ambulatories</v>
      </c>
      <c r="K397" s="61" t="str">
        <f ca="1"/>
        <v>1.3.1</v>
      </c>
      <c r="L397" s="61" t="str">
        <f ca="1"/>
        <v>General outpatient curative care</v>
      </c>
      <c r="M397" s="61" t="str">
        <f ca="1"/>
        <v>13</v>
      </c>
      <c r="N397" s="61" t="str">
        <f ca="1"/>
        <v>General population</v>
      </c>
      <c r="O397" s="61" t="str">
        <f ca="1"/>
        <v>nec</v>
      </c>
      <c r="P397" s="61" t="str">
        <f ca="1"/>
        <v>Other and unspecified age (n.e.c.)</v>
      </c>
      <c r="Q397" s="61" t="str">
        <f ca="1"/>
        <v>nec</v>
      </c>
      <c r="R397" s="61" t="str">
        <f ca="1"/>
        <v>Other and unspecified gender (n.e.c.)</v>
      </c>
      <c r="S397" s="134">
        <v>1</v>
      </c>
      <c r="T397" t="b">
        <v>1</v>
      </c>
      <c r="U397" t="b">
        <f>AND(T397=TRUE,C397=C396,F397=F396,H397&lt;&gt;H396)</f>
        <v>0</v>
      </c>
      <c r="V397" t="b">
        <f t="shared" si="12"/>
        <v>0</v>
      </c>
      <c r="W397">
        <v>1</v>
      </c>
      <c r="X397" t="b">
        <f t="shared" si="13"/>
        <v>0</v>
      </c>
      <c r="Y397" s="154">
        <v>55</v>
      </c>
    </row>
    <row r="398" spans="1:25" x14ac:dyDescent="0.4">
      <c r="A398" s="136">
        <v>2</v>
      </c>
      <c r="B398" s="2">
        <v>264</v>
      </c>
      <c r="C398" s="140">
        <v>243123455</v>
      </c>
      <c r="D398" s="3" t="s">
        <v>1716</v>
      </c>
      <c r="E398" s="3" t="s">
        <v>1675</v>
      </c>
      <c r="F398" s="3" t="s">
        <v>1717</v>
      </c>
      <c r="G398" s="197"/>
      <c r="H398" s="115" t="s">
        <v>1084</v>
      </c>
      <c r="I398" s="97" t="str">
        <f ca="1"/>
        <v>1.2</v>
      </c>
      <c r="J398" s="98" t="str">
        <f ca="1"/>
        <v>Mental health hospitals</v>
      </c>
      <c r="K398" s="61" t="str">
        <f ca="1"/>
        <v>1.1.2</v>
      </c>
      <c r="L398" s="61" t="str">
        <f ca="1"/>
        <v>Specialised inpatient curative care</v>
      </c>
      <c r="M398" s="61" t="str">
        <f ca="1"/>
        <v>13</v>
      </c>
      <c r="N398" s="61" t="str">
        <f ca="1"/>
        <v>General population</v>
      </c>
      <c r="O398" s="61" t="str">
        <f ca="1"/>
        <v>nec</v>
      </c>
      <c r="P398" s="61" t="str">
        <f ca="1"/>
        <v>Other and unspecified age (n.e.c.)</v>
      </c>
      <c r="Q398" s="61" t="str">
        <f ca="1"/>
        <v>nec</v>
      </c>
      <c r="R398" s="61" t="str">
        <f ca="1"/>
        <v>Other and unspecified gender (n.e.c.)</v>
      </c>
      <c r="S398" s="134">
        <v>1</v>
      </c>
      <c r="T398" t="b">
        <v>1</v>
      </c>
      <c r="U398" t="b">
        <f>AND(T398=TRUE,C398=C397,F398=F397,H398&lt;&gt;H397)</f>
        <v>0</v>
      </c>
      <c r="V398" t="b">
        <f t="shared" si="12"/>
        <v>0</v>
      </c>
      <c r="W398">
        <v>1</v>
      </c>
      <c r="X398" t="b">
        <f t="shared" si="13"/>
        <v>0</v>
      </c>
      <c r="Y398" s="153">
        <v>69</v>
      </c>
    </row>
    <row r="399" spans="1:25" x14ac:dyDescent="0.4">
      <c r="A399" s="136">
        <v>2</v>
      </c>
      <c r="B399" s="2">
        <v>265</v>
      </c>
      <c r="C399" s="140">
        <v>243861228</v>
      </c>
      <c r="D399" s="3" t="s">
        <v>500</v>
      </c>
      <c r="E399" s="3" t="s">
        <v>1718</v>
      </c>
      <c r="F399" s="3" t="s">
        <v>1719</v>
      </c>
      <c r="G399" s="197"/>
      <c r="H399" s="115" t="s">
        <v>1101</v>
      </c>
      <c r="I399" s="97" t="str">
        <f ca="1"/>
        <v>3.4.9.1</v>
      </c>
      <c r="J399" s="98" t="str">
        <f ca="1"/>
        <v>General ambulatories</v>
      </c>
      <c r="K399" s="61" t="str">
        <f ca="1"/>
        <v>1.3.1</v>
      </c>
      <c r="L399" s="61" t="str">
        <f ca="1"/>
        <v>General outpatient curative care</v>
      </c>
      <c r="M399" s="61" t="str">
        <f ca="1"/>
        <v>13</v>
      </c>
      <c r="N399" s="61" t="str">
        <f ca="1"/>
        <v>General population</v>
      </c>
      <c r="O399" s="61" t="str">
        <f ca="1"/>
        <v>nec</v>
      </c>
      <c r="P399" s="61" t="str">
        <f ca="1"/>
        <v>Other and unspecified age (n.e.c.)</v>
      </c>
      <c r="Q399" s="61" t="str">
        <f ca="1"/>
        <v>nec</v>
      </c>
      <c r="R399" s="61" t="str">
        <f ca="1"/>
        <v>Other and unspecified gender (n.e.c.)</v>
      </c>
      <c r="S399" s="134">
        <v>1</v>
      </c>
      <c r="T399" t="b">
        <v>1</v>
      </c>
      <c r="U399" t="b">
        <f>AND(T399=TRUE,C399=C398,F399=F398,H399&lt;&gt;H398)</f>
        <v>0</v>
      </c>
      <c r="V399" t="b">
        <f t="shared" si="12"/>
        <v>0</v>
      </c>
      <c r="W399">
        <v>1</v>
      </c>
      <c r="X399" t="b">
        <f t="shared" si="13"/>
        <v>0</v>
      </c>
      <c r="Y399" s="153">
        <v>73</v>
      </c>
    </row>
    <row r="400" spans="1:25" x14ac:dyDescent="0.4">
      <c r="A400" s="136">
        <v>2</v>
      </c>
      <c r="B400" s="2">
        <v>266</v>
      </c>
      <c r="C400" s="140">
        <v>244549002</v>
      </c>
      <c r="D400" s="3" t="s">
        <v>502</v>
      </c>
      <c r="E400" s="3" t="s">
        <v>1720</v>
      </c>
      <c r="F400" s="3" t="s">
        <v>1721</v>
      </c>
      <c r="G400" s="197"/>
      <c r="H400" s="115" t="s">
        <v>1101</v>
      </c>
      <c r="I400" s="97" t="str">
        <f ca="1"/>
        <v>3.4.9.1</v>
      </c>
      <c r="J400" s="98" t="str">
        <f ca="1"/>
        <v>General ambulatories</v>
      </c>
      <c r="K400" s="61" t="str">
        <f ca="1"/>
        <v>1.3.1</v>
      </c>
      <c r="L400" s="61" t="str">
        <f ca="1"/>
        <v>General outpatient curative care</v>
      </c>
      <c r="M400" s="61" t="str">
        <f ca="1"/>
        <v>13</v>
      </c>
      <c r="N400" s="61" t="str">
        <f ca="1"/>
        <v>General population</v>
      </c>
      <c r="O400" s="61" t="str">
        <f ca="1"/>
        <v>nec</v>
      </c>
      <c r="P400" s="61" t="str">
        <f ca="1"/>
        <v>Other and unspecified age (n.e.c.)</v>
      </c>
      <c r="Q400" s="61" t="str">
        <f ca="1"/>
        <v>nec</v>
      </c>
      <c r="R400" s="61" t="str">
        <f ca="1"/>
        <v>Other and unspecified gender (n.e.c.)</v>
      </c>
      <c r="S400" s="134">
        <v>1</v>
      </c>
      <c r="T400" t="b">
        <v>1</v>
      </c>
      <c r="U400" t="b">
        <f>AND(T400=TRUE,C400=C399,F400=F399,H400&lt;&gt;H399)</f>
        <v>0</v>
      </c>
      <c r="V400" t="b">
        <f t="shared" si="12"/>
        <v>0</v>
      </c>
      <c r="W400">
        <v>1</v>
      </c>
      <c r="X400" t="b">
        <f t="shared" si="13"/>
        <v>0</v>
      </c>
      <c r="Y400" s="153">
        <v>56</v>
      </c>
    </row>
    <row r="401" spans="1:25" x14ac:dyDescent="0.4">
      <c r="A401" s="136">
        <v>2</v>
      </c>
      <c r="B401" s="2">
        <v>267</v>
      </c>
      <c r="C401" s="140">
        <v>244688539</v>
      </c>
      <c r="D401" s="3" t="s">
        <v>504</v>
      </c>
      <c r="E401" s="3" t="s">
        <v>1720</v>
      </c>
      <c r="F401" s="3" t="s">
        <v>1722</v>
      </c>
      <c r="G401" s="197"/>
      <c r="H401" s="115" t="s">
        <v>1101</v>
      </c>
      <c r="I401" s="97" t="str">
        <f ca="1"/>
        <v>3.4.9.1</v>
      </c>
      <c r="J401" s="98" t="str">
        <f ca="1"/>
        <v>General ambulatories</v>
      </c>
      <c r="K401" s="61" t="str">
        <f ca="1"/>
        <v>1.3.1</v>
      </c>
      <c r="L401" s="61" t="str">
        <f ca="1"/>
        <v>General outpatient curative care</v>
      </c>
      <c r="M401" s="61" t="str">
        <f ca="1"/>
        <v>13</v>
      </c>
      <c r="N401" s="61" t="str">
        <f ca="1"/>
        <v>General population</v>
      </c>
      <c r="O401" s="61" t="str">
        <f ca="1"/>
        <v>nec</v>
      </c>
      <c r="P401" s="61" t="str">
        <f ca="1"/>
        <v>Other and unspecified age (n.e.c.)</v>
      </c>
      <c r="Q401" s="61" t="str">
        <f ca="1"/>
        <v>nec</v>
      </c>
      <c r="R401" s="61" t="str">
        <f ca="1"/>
        <v>Other and unspecified gender (n.e.c.)</v>
      </c>
      <c r="S401" s="134">
        <v>1</v>
      </c>
      <c r="T401" t="b">
        <v>1</v>
      </c>
      <c r="U401" t="b">
        <f>AND(T401=TRUE,C401=C400,F401=F400,H401&lt;&gt;H400)</f>
        <v>0</v>
      </c>
      <c r="V401" t="b">
        <f t="shared" si="12"/>
        <v>0</v>
      </c>
      <c r="W401">
        <v>1</v>
      </c>
      <c r="X401" t="b">
        <f t="shared" si="13"/>
        <v>0</v>
      </c>
      <c r="Y401" s="153">
        <v>56</v>
      </c>
    </row>
    <row r="402" spans="1:25" x14ac:dyDescent="0.4">
      <c r="A402" s="136">
        <v>2</v>
      </c>
      <c r="B402" s="2">
        <v>268</v>
      </c>
      <c r="C402" s="140">
        <v>245412012</v>
      </c>
      <c r="D402" s="3" t="s">
        <v>506</v>
      </c>
      <c r="E402" s="3" t="s">
        <v>1397</v>
      </c>
      <c r="F402" s="3" t="s">
        <v>1723</v>
      </c>
      <c r="G402" s="197"/>
      <c r="H402" s="115" t="s">
        <v>1089</v>
      </c>
      <c r="I402" s="97" t="str">
        <f ca="1"/>
        <v>3.4.9.1</v>
      </c>
      <c r="J402" s="98" t="str">
        <f ca="1"/>
        <v>General ambulatories</v>
      </c>
      <c r="K402" s="61" t="str">
        <f ca="1"/>
        <v>1.3.3.1</v>
      </c>
      <c r="L402" s="61" t="str">
        <f ca="1"/>
        <v>Emergency specialised outpatient curative care</v>
      </c>
      <c r="M402" s="61" t="str">
        <f ca="1"/>
        <v>13</v>
      </c>
      <c r="N402" s="61" t="str">
        <f ca="1"/>
        <v>General population</v>
      </c>
      <c r="O402" s="61" t="str">
        <f ca="1"/>
        <v>nec</v>
      </c>
      <c r="P402" s="61" t="str">
        <f ca="1"/>
        <v>Other and unspecified age (n.e.c.)</v>
      </c>
      <c r="Q402" s="61" t="str">
        <f ca="1"/>
        <v>nec</v>
      </c>
      <c r="R402" s="61" t="str">
        <f ca="1"/>
        <v>Other and unspecified gender (n.e.c.)</v>
      </c>
      <c r="S402" s="134">
        <v>1</v>
      </c>
      <c r="T402" t="b">
        <v>1</v>
      </c>
      <c r="U402" t="b">
        <f>AND(T402=TRUE,C402=C401,F402=F401,H402&lt;&gt;H401)</f>
        <v>0</v>
      </c>
      <c r="V402" t="b">
        <f t="shared" si="12"/>
        <v>0</v>
      </c>
      <c r="W402">
        <v>1</v>
      </c>
      <c r="X402" t="b">
        <f t="shared" si="13"/>
        <v>0</v>
      </c>
      <c r="Y402" s="153">
        <v>1</v>
      </c>
    </row>
    <row r="403" spans="1:25" x14ac:dyDescent="0.4">
      <c r="A403" s="136">
        <v>2</v>
      </c>
      <c r="B403" s="2">
        <v>269</v>
      </c>
      <c r="C403" s="140">
        <v>245414582</v>
      </c>
      <c r="D403" s="3" t="s">
        <v>1724</v>
      </c>
      <c r="E403" s="3" t="s">
        <v>1397</v>
      </c>
      <c r="F403" s="3" t="s">
        <v>1725</v>
      </c>
      <c r="G403" s="197"/>
      <c r="H403" s="115" t="s">
        <v>1101</v>
      </c>
      <c r="I403" s="97" t="str">
        <f ca="1"/>
        <v>3.4.9.1</v>
      </c>
      <c r="J403" s="98" t="str">
        <f ca="1"/>
        <v>General ambulatories</v>
      </c>
      <c r="K403" s="61" t="str">
        <f ca="1"/>
        <v>1.3.1</v>
      </c>
      <c r="L403" s="61" t="str">
        <f ca="1"/>
        <v>General outpatient curative care</v>
      </c>
      <c r="M403" s="61" t="str">
        <f ca="1"/>
        <v>13</v>
      </c>
      <c r="N403" s="61" t="str">
        <f ca="1"/>
        <v>General population</v>
      </c>
      <c r="O403" s="61" t="str">
        <f ca="1"/>
        <v>nec</v>
      </c>
      <c r="P403" s="61" t="str">
        <f ca="1"/>
        <v>Other and unspecified age (n.e.c.)</v>
      </c>
      <c r="Q403" s="61" t="str">
        <f ca="1"/>
        <v>nec</v>
      </c>
      <c r="R403" s="61" t="str">
        <f ca="1"/>
        <v>Other and unspecified gender (n.e.c.)</v>
      </c>
      <c r="S403" s="134">
        <v>1</v>
      </c>
      <c r="T403" t="b">
        <v>1</v>
      </c>
      <c r="U403" t="b">
        <f>AND(T403=TRUE,C403=C402,F403=F402,H403&lt;&gt;H402)</f>
        <v>0</v>
      </c>
      <c r="V403" t="b">
        <f t="shared" si="12"/>
        <v>0</v>
      </c>
      <c r="W403">
        <v>1</v>
      </c>
      <c r="X403" t="b">
        <f t="shared" si="13"/>
        <v>0</v>
      </c>
      <c r="Y403" s="153">
        <v>1</v>
      </c>
    </row>
    <row r="404" spans="1:25" x14ac:dyDescent="0.4">
      <c r="A404" s="136">
        <v>2</v>
      </c>
      <c r="B404" s="2">
        <v>270</v>
      </c>
      <c r="C404" s="140">
        <v>245418392</v>
      </c>
      <c r="D404" s="3" t="s">
        <v>508</v>
      </c>
      <c r="E404" s="3" t="s">
        <v>1397</v>
      </c>
      <c r="F404" s="3" t="s">
        <v>1726</v>
      </c>
      <c r="G404" s="197"/>
      <c r="H404" s="115" t="s">
        <v>1050</v>
      </c>
      <c r="I404" s="97" t="str">
        <f ca="1"/>
        <v>1.3.nec</v>
      </c>
      <c r="J404" s="98" t="str">
        <f ca="1"/>
        <v>Other Specialised hospitals (Other than mental health hospitals)</v>
      </c>
      <c r="K404" s="61" t="str">
        <f ca="1"/>
        <v>1.1.2</v>
      </c>
      <c r="L404" s="61" t="str">
        <f ca="1"/>
        <v>Specialised inpatient curative care</v>
      </c>
      <c r="M404" s="61" t="str">
        <f ca="1"/>
        <v>13</v>
      </c>
      <c r="N404" s="61" t="str">
        <f ca="1"/>
        <v>General population</v>
      </c>
      <c r="O404" s="61" t="str">
        <f ca="1"/>
        <v>nec</v>
      </c>
      <c r="P404" s="61" t="str">
        <f ca="1"/>
        <v>Other and unspecified age (n.e.c.)</v>
      </c>
      <c r="Q404" s="61" t="str">
        <f ca="1"/>
        <v>nec</v>
      </c>
      <c r="R404" s="61" t="str">
        <f ca="1"/>
        <v>Other and unspecified gender (n.e.c.)</v>
      </c>
      <c r="S404" s="134">
        <v>3</v>
      </c>
      <c r="T404" t="b">
        <v>1</v>
      </c>
      <c r="U404" t="b">
        <f>AND(T404=TRUE,C404=C403,F404=F403,H404&lt;&gt;H403)</f>
        <v>0</v>
      </c>
      <c r="V404" t="b">
        <f t="shared" si="12"/>
        <v>0</v>
      </c>
      <c r="W404">
        <v>1</v>
      </c>
      <c r="X404" t="b">
        <f t="shared" si="13"/>
        <v>0</v>
      </c>
      <c r="Y404" s="153">
        <v>1</v>
      </c>
    </row>
    <row r="405" spans="1:25" x14ac:dyDescent="0.4">
      <c r="A405" s="136">
        <v>2</v>
      </c>
      <c r="B405" s="2">
        <v>271</v>
      </c>
      <c r="C405" s="140">
        <v>245423545</v>
      </c>
      <c r="D405" s="3" t="s">
        <v>1727</v>
      </c>
      <c r="E405" s="3" t="s">
        <v>1397</v>
      </c>
      <c r="F405" s="3" t="s">
        <v>1728</v>
      </c>
      <c r="G405" s="197"/>
      <c r="H405" s="115" t="s">
        <v>1109</v>
      </c>
      <c r="I405" s="97" t="str">
        <f ca="1"/>
        <v>3.4.9.nec</v>
      </c>
      <c r="J405" s="98" t="str">
        <f ca="1"/>
        <v>Other All Other ambulatory centres</v>
      </c>
      <c r="K405" s="61" t="str">
        <f ca="1"/>
        <v>1.3.3.nec</v>
      </c>
      <c r="L405" s="61" t="str">
        <f ca="1"/>
        <v>Other Specialised outpatient curative care</v>
      </c>
      <c r="M405" s="61" t="str">
        <f ca="1"/>
        <v>13</v>
      </c>
      <c r="N405" s="61" t="str">
        <f ca="1"/>
        <v>General population</v>
      </c>
      <c r="O405" s="61" t="str">
        <f ca="1"/>
        <v>nec</v>
      </c>
      <c r="P405" s="61" t="str">
        <f ca="1"/>
        <v>Other and unspecified age (n.e.c.)</v>
      </c>
      <c r="Q405" s="61" t="str">
        <f ca="1"/>
        <v>nec</v>
      </c>
      <c r="R405" s="61" t="str">
        <f ca="1"/>
        <v>Other and unspecified gender (n.e.c.)</v>
      </c>
      <c r="S405" s="134">
        <v>2</v>
      </c>
      <c r="T405" t="b">
        <v>1</v>
      </c>
      <c r="U405" t="b">
        <f>AND(T405=TRUE,C405=C404,F405=F404,H405&lt;&gt;H404)</f>
        <v>0</v>
      </c>
      <c r="V405" t="b">
        <f t="shared" si="12"/>
        <v>0</v>
      </c>
      <c r="W405">
        <v>1</v>
      </c>
      <c r="X405" t="b">
        <f t="shared" si="13"/>
        <v>0</v>
      </c>
      <c r="Y405" s="153">
        <v>1</v>
      </c>
    </row>
    <row r="406" spans="1:25" x14ac:dyDescent="0.4">
      <c r="A406" s="136">
        <v>2</v>
      </c>
      <c r="B406" s="2">
        <v>272</v>
      </c>
      <c r="C406" s="140">
        <v>245425197</v>
      </c>
      <c r="D406" s="3" t="s">
        <v>510</v>
      </c>
      <c r="E406" s="3" t="s">
        <v>1397</v>
      </c>
      <c r="F406" s="3" t="s">
        <v>1729</v>
      </c>
      <c r="G406" s="197"/>
      <c r="H406" s="115" t="s">
        <v>1101</v>
      </c>
      <c r="I406" s="97" t="str">
        <f ca="1"/>
        <v>3.4.9.1</v>
      </c>
      <c r="J406" s="98" t="str">
        <f ca="1"/>
        <v>General ambulatories</v>
      </c>
      <c r="K406" s="61" t="str">
        <f ca="1"/>
        <v>1.3.1</v>
      </c>
      <c r="L406" s="61" t="str">
        <f ca="1"/>
        <v>General outpatient curative care</v>
      </c>
      <c r="M406" s="61" t="str">
        <f ca="1"/>
        <v>13</v>
      </c>
      <c r="N406" s="61" t="str">
        <f ca="1"/>
        <v>General population</v>
      </c>
      <c r="O406" s="61" t="str">
        <f ca="1"/>
        <v>nec</v>
      </c>
      <c r="P406" s="61" t="str">
        <f ca="1"/>
        <v>Other and unspecified age (n.e.c.)</v>
      </c>
      <c r="Q406" s="61" t="str">
        <f ca="1"/>
        <v>nec</v>
      </c>
      <c r="R406" s="61" t="str">
        <f ca="1"/>
        <v>Other and unspecified gender (n.e.c.)</v>
      </c>
      <c r="S406" s="134">
        <v>2</v>
      </c>
      <c r="T406" t="b">
        <v>1</v>
      </c>
      <c r="U406" t="b">
        <f>AND(T406=TRUE,C406=C405,F406=F405,H406&lt;&gt;H405)</f>
        <v>0</v>
      </c>
      <c r="V406" t="b">
        <f t="shared" si="12"/>
        <v>0</v>
      </c>
      <c r="W406">
        <v>1</v>
      </c>
      <c r="X406" t="b">
        <f t="shared" si="13"/>
        <v>0</v>
      </c>
      <c r="Y406" s="153">
        <v>1</v>
      </c>
    </row>
    <row r="407" spans="1:25" x14ac:dyDescent="0.4">
      <c r="A407" s="136">
        <v>2</v>
      </c>
      <c r="B407" s="2">
        <v>273</v>
      </c>
      <c r="C407" s="140">
        <v>245426392</v>
      </c>
      <c r="D407" s="3" t="s">
        <v>512</v>
      </c>
      <c r="E407" s="3" t="s">
        <v>1397</v>
      </c>
      <c r="F407" s="3" t="s">
        <v>1730</v>
      </c>
      <c r="G407" s="197"/>
      <c r="H407" s="115" t="s">
        <v>1101</v>
      </c>
      <c r="I407" s="97" t="str">
        <f ca="1"/>
        <v>3.4.9.1</v>
      </c>
      <c r="J407" s="98" t="str">
        <f ca="1"/>
        <v>General ambulatories</v>
      </c>
      <c r="K407" s="61" t="str">
        <f ca="1"/>
        <v>1.3.1</v>
      </c>
      <c r="L407" s="61" t="str">
        <f ca="1"/>
        <v>General outpatient curative care</v>
      </c>
      <c r="M407" s="61" t="str">
        <f ca="1"/>
        <v>13</v>
      </c>
      <c r="N407" s="61" t="str">
        <f ca="1"/>
        <v>General population</v>
      </c>
      <c r="O407" s="61" t="str">
        <f ca="1"/>
        <v>nec</v>
      </c>
      <c r="P407" s="61" t="str">
        <f ca="1"/>
        <v>Other and unspecified age (n.e.c.)</v>
      </c>
      <c r="Q407" s="61" t="str">
        <f ca="1"/>
        <v>nec</v>
      </c>
      <c r="R407" s="61" t="str">
        <f ca="1"/>
        <v>Other and unspecified gender (n.e.c.)</v>
      </c>
      <c r="S407" s="134">
        <v>1</v>
      </c>
      <c r="T407" t="b">
        <v>1</v>
      </c>
      <c r="U407" t="b">
        <f>AND(T407=TRUE,C407=C406,F407=F406,H407&lt;&gt;H406)</f>
        <v>0</v>
      </c>
      <c r="V407" t="b">
        <f t="shared" si="12"/>
        <v>0</v>
      </c>
      <c r="W407">
        <v>1</v>
      </c>
      <c r="X407" t="b">
        <f t="shared" si="13"/>
        <v>0</v>
      </c>
      <c r="Y407" s="153">
        <v>1</v>
      </c>
    </row>
    <row r="408" spans="1:25" x14ac:dyDescent="0.4">
      <c r="A408" s="136">
        <v>2</v>
      </c>
      <c r="B408" s="2">
        <v>274</v>
      </c>
      <c r="C408" s="140">
        <v>245428372</v>
      </c>
      <c r="D408" s="3" t="s">
        <v>514</v>
      </c>
      <c r="E408" s="3" t="s">
        <v>1397</v>
      </c>
      <c r="F408" s="3" t="s">
        <v>1731</v>
      </c>
      <c r="G408" s="197"/>
      <c r="H408" s="115" t="s">
        <v>1050</v>
      </c>
      <c r="I408" s="97" t="str">
        <f ca="1"/>
        <v>1.3.nec</v>
      </c>
      <c r="J408" s="98" t="str">
        <f ca="1"/>
        <v>Other Specialised hospitals (Other than mental health hospitals)</v>
      </c>
      <c r="K408" s="61" t="str">
        <f ca="1"/>
        <v>1.1.2</v>
      </c>
      <c r="L408" s="61" t="str">
        <f ca="1"/>
        <v>Specialised inpatient curative care</v>
      </c>
      <c r="M408" s="61" t="str">
        <f ca="1"/>
        <v>13</v>
      </c>
      <c r="N408" s="61" t="str">
        <f ca="1"/>
        <v>General population</v>
      </c>
      <c r="O408" s="61" t="str">
        <f ca="1"/>
        <v>nec</v>
      </c>
      <c r="P408" s="61" t="str">
        <f ca="1"/>
        <v>Other and unspecified age (n.e.c.)</v>
      </c>
      <c r="Q408" s="61" t="str">
        <f ca="1"/>
        <v>nec</v>
      </c>
      <c r="R408" s="61" t="str">
        <f ca="1"/>
        <v>Other and unspecified gender (n.e.c.)</v>
      </c>
      <c r="S408" s="134">
        <v>1</v>
      </c>
      <c r="T408" t="b">
        <v>1</v>
      </c>
      <c r="U408" t="b">
        <f>AND(T408=TRUE,C408=C407,F408=F407,H408&lt;&gt;H407)</f>
        <v>0</v>
      </c>
      <c r="V408" t="b">
        <f t="shared" si="12"/>
        <v>0</v>
      </c>
      <c r="W408">
        <v>1</v>
      </c>
      <c r="X408" t="b">
        <f t="shared" si="13"/>
        <v>0</v>
      </c>
      <c r="Y408" s="153">
        <v>1</v>
      </c>
    </row>
    <row r="409" spans="1:25" x14ac:dyDescent="0.4">
      <c r="A409" s="136">
        <v>2</v>
      </c>
      <c r="B409" s="2">
        <v>275</v>
      </c>
      <c r="C409" s="140">
        <v>245428416</v>
      </c>
      <c r="D409" s="3" t="s">
        <v>516</v>
      </c>
      <c r="E409" s="3" t="s">
        <v>1397</v>
      </c>
      <c r="F409" s="3" t="s">
        <v>1732</v>
      </c>
      <c r="G409" s="197"/>
      <c r="H409" s="115" t="s">
        <v>1101</v>
      </c>
      <c r="I409" s="97" t="str">
        <f ca="1"/>
        <v>3.4.9.1</v>
      </c>
      <c r="J409" s="98" t="str">
        <f ca="1"/>
        <v>General ambulatories</v>
      </c>
      <c r="K409" s="61" t="str">
        <f ca="1"/>
        <v>1.3.1</v>
      </c>
      <c r="L409" s="61" t="str">
        <f ca="1"/>
        <v>General outpatient curative care</v>
      </c>
      <c r="M409" s="61" t="str">
        <f ca="1"/>
        <v>13</v>
      </c>
      <c r="N409" s="61" t="str">
        <f ca="1"/>
        <v>General population</v>
      </c>
      <c r="O409" s="61" t="str">
        <f ca="1"/>
        <v>nec</v>
      </c>
      <c r="P409" s="61" t="str">
        <f ca="1"/>
        <v>Other and unspecified age (n.e.c.)</v>
      </c>
      <c r="Q409" s="61" t="str">
        <f ca="1"/>
        <v>nec</v>
      </c>
      <c r="R409" s="61" t="str">
        <f ca="1"/>
        <v>Other and unspecified gender (n.e.c.)</v>
      </c>
      <c r="S409" s="134">
        <v>2</v>
      </c>
      <c r="T409" t="b">
        <v>1</v>
      </c>
      <c r="U409" t="b">
        <f>AND(T409=TRUE,C409=C408,F409=F408,H409&lt;&gt;H408)</f>
        <v>0</v>
      </c>
      <c r="V409" t="b">
        <f t="shared" si="12"/>
        <v>0</v>
      </c>
      <c r="W409">
        <v>1</v>
      </c>
      <c r="X409" t="b">
        <f t="shared" si="13"/>
        <v>0</v>
      </c>
      <c r="Y409" s="153">
        <v>1</v>
      </c>
    </row>
    <row r="410" spans="1:25" x14ac:dyDescent="0.4">
      <c r="A410" s="136">
        <v>3</v>
      </c>
      <c r="B410" s="2"/>
      <c r="C410" s="140">
        <v>245428434</v>
      </c>
      <c r="D410" s="3" t="s">
        <v>518</v>
      </c>
      <c r="E410" s="3" t="s">
        <v>1397</v>
      </c>
      <c r="F410" s="3" t="s">
        <v>1733</v>
      </c>
      <c r="G410" s="197"/>
      <c r="H410" s="115" t="s">
        <v>1118</v>
      </c>
      <c r="I410" s="97" t="str">
        <f ca="1"/>
        <v>1.3.1</v>
      </c>
      <c r="J410" s="98" t="str">
        <f ca="1"/>
        <v>Maternal House</v>
      </c>
      <c r="K410" s="61" t="str">
        <f ca="1"/>
        <v>1.1.2</v>
      </c>
      <c r="L410" s="61" t="str">
        <f ca="1"/>
        <v>Specialised inpatient curative care</v>
      </c>
      <c r="M410" s="61" t="str">
        <f ca="1"/>
        <v>13</v>
      </c>
      <c r="N410" s="61" t="str">
        <f ca="1"/>
        <v>General population</v>
      </c>
      <c r="O410" s="61" t="str">
        <f ca="1"/>
        <v>nec</v>
      </c>
      <c r="P410" s="61" t="str">
        <f ca="1"/>
        <v>Other and unspecified age (n.e.c.)</v>
      </c>
      <c r="Q410" s="61" t="str">
        <f ca="1"/>
        <v>nec</v>
      </c>
      <c r="R410" s="61" t="str">
        <f ca="1"/>
        <v>Other and unspecified gender (n.e.c.)</v>
      </c>
      <c r="S410" s="134">
        <v>1</v>
      </c>
      <c r="T410" t="b">
        <v>1</v>
      </c>
      <c r="U410" t="b">
        <f>AND(T410=TRUE,C410=C409,F410=F409,H410&lt;&gt;H409)</f>
        <v>0</v>
      </c>
      <c r="V410" t="b">
        <f t="shared" si="12"/>
        <v>0</v>
      </c>
      <c r="W410">
        <v>1</v>
      </c>
      <c r="X410" t="b">
        <f t="shared" si="13"/>
        <v>0</v>
      </c>
      <c r="Y410" s="153">
        <v>1</v>
      </c>
    </row>
    <row r="411" spans="1:25" x14ac:dyDescent="0.4">
      <c r="A411" s="136">
        <v>2</v>
      </c>
      <c r="B411" s="137">
        <v>276</v>
      </c>
      <c r="C411" s="141">
        <v>245428880</v>
      </c>
      <c r="D411" s="137" t="s">
        <v>520</v>
      </c>
      <c r="E411" s="137" t="s">
        <v>1397</v>
      </c>
      <c r="F411" s="137" t="s">
        <v>1734</v>
      </c>
      <c r="G411" s="198"/>
      <c r="H411" s="49" t="s">
        <v>1054</v>
      </c>
      <c r="I411" s="97" t="str">
        <f ca="1"/>
        <v>1.1</v>
      </c>
      <c r="J411" s="98" t="str">
        <f ca="1"/>
        <v>General hospitals</v>
      </c>
      <c r="K411" s="61" t="str">
        <f ca="1"/>
        <v>1.1.1</v>
      </c>
      <c r="L411" s="61" t="str">
        <f ca="1"/>
        <v>General inpatient curative care</v>
      </c>
      <c r="M411" s="61" t="str">
        <f ca="1"/>
        <v>13</v>
      </c>
      <c r="N411" s="61" t="str">
        <f ca="1"/>
        <v>General population</v>
      </c>
      <c r="O411" s="61" t="str">
        <f ca="1"/>
        <v>nec</v>
      </c>
      <c r="P411" s="61" t="str">
        <f ca="1"/>
        <v>Other and unspecified age (n.e.c.)</v>
      </c>
      <c r="Q411" s="61" t="str">
        <f ca="1"/>
        <v>nec</v>
      </c>
      <c r="R411" s="61" t="str">
        <f ca="1"/>
        <v>Other and unspecified gender (n.e.c.)</v>
      </c>
      <c r="S411" s="134">
        <v>1</v>
      </c>
      <c r="T411" t="b">
        <v>1</v>
      </c>
      <c r="U411" t="b">
        <f>AND(T411=TRUE,C411=C410,F411=F410,H411&lt;&gt;H410)</f>
        <v>0</v>
      </c>
      <c r="V411" t="b">
        <f t="shared" si="12"/>
        <v>0</v>
      </c>
      <c r="W411">
        <v>1</v>
      </c>
      <c r="X411" t="b">
        <f t="shared" si="13"/>
        <v>0</v>
      </c>
      <c r="Y411" s="154">
        <v>1</v>
      </c>
    </row>
    <row r="412" spans="1:25" x14ac:dyDescent="0.4">
      <c r="A412" s="136">
        <v>2</v>
      </c>
      <c r="B412" s="2">
        <v>277</v>
      </c>
      <c r="C412" s="140">
        <v>245441552</v>
      </c>
      <c r="D412" s="3" t="s">
        <v>522</v>
      </c>
      <c r="E412" s="3" t="s">
        <v>1397</v>
      </c>
      <c r="F412" s="3" t="s">
        <v>1735</v>
      </c>
      <c r="G412" s="197"/>
      <c r="H412" s="115" t="s">
        <v>1054</v>
      </c>
      <c r="I412" s="97" t="str">
        <f ca="1"/>
        <v>1.1</v>
      </c>
      <c r="J412" s="98" t="str">
        <f ca="1"/>
        <v>General hospitals</v>
      </c>
      <c r="K412" s="61" t="str">
        <f ca="1"/>
        <v>1.1.1</v>
      </c>
      <c r="L412" s="61" t="str">
        <f ca="1"/>
        <v>General inpatient curative care</v>
      </c>
      <c r="M412" s="61" t="str">
        <f ca="1"/>
        <v>13</v>
      </c>
      <c r="N412" s="61" t="str">
        <f ca="1"/>
        <v>General population</v>
      </c>
      <c r="O412" s="61" t="str">
        <f ca="1"/>
        <v>nec</v>
      </c>
      <c r="P412" s="61" t="str">
        <f ca="1"/>
        <v>Other and unspecified age (n.e.c.)</v>
      </c>
      <c r="Q412" s="61" t="str">
        <f ca="1"/>
        <v>nec</v>
      </c>
      <c r="R412" s="61" t="str">
        <f ca="1"/>
        <v>Other and unspecified gender (n.e.c.)</v>
      </c>
      <c r="S412" s="134">
        <v>1</v>
      </c>
      <c r="T412" t="b">
        <v>1</v>
      </c>
      <c r="U412" t="b">
        <f>AND(T412=TRUE,C412=C411,F412=F411,H412&lt;&gt;H411)</f>
        <v>0</v>
      </c>
      <c r="V412" t="b">
        <f t="shared" si="12"/>
        <v>0</v>
      </c>
      <c r="W412">
        <v>1</v>
      </c>
      <c r="X412" t="b">
        <f t="shared" si="13"/>
        <v>0</v>
      </c>
      <c r="Y412" s="153">
        <v>1</v>
      </c>
    </row>
    <row r="413" spans="1:25" x14ac:dyDescent="0.4">
      <c r="A413" s="136">
        <v>2</v>
      </c>
      <c r="B413" s="2">
        <v>278</v>
      </c>
      <c r="C413" s="140">
        <v>245442695</v>
      </c>
      <c r="D413" s="3" t="s">
        <v>524</v>
      </c>
      <c r="E413" s="3" t="s">
        <v>1397</v>
      </c>
      <c r="F413" s="3" t="s">
        <v>1736</v>
      </c>
      <c r="G413" s="197"/>
      <c r="H413" s="115" t="s">
        <v>1054</v>
      </c>
      <c r="I413" s="97" t="str">
        <f ca="1"/>
        <v>1.1</v>
      </c>
      <c r="J413" s="98" t="str">
        <f ca="1"/>
        <v>General hospitals</v>
      </c>
      <c r="K413" s="61" t="str">
        <f ca="1"/>
        <v>1.1.1</v>
      </c>
      <c r="L413" s="61" t="str">
        <f ca="1"/>
        <v>General inpatient curative care</v>
      </c>
      <c r="M413" s="61" t="str">
        <f ca="1"/>
        <v>13</v>
      </c>
      <c r="N413" s="61" t="str">
        <f ca="1"/>
        <v>General population</v>
      </c>
      <c r="O413" s="61" t="str">
        <f ca="1"/>
        <v>nec</v>
      </c>
      <c r="P413" s="61" t="str">
        <f ca="1"/>
        <v>Other and unspecified age (n.e.c.)</v>
      </c>
      <c r="Q413" s="61" t="str">
        <f ca="1"/>
        <v>nec</v>
      </c>
      <c r="R413" s="61" t="str">
        <f ca="1"/>
        <v>Other and unspecified gender (n.e.c.)</v>
      </c>
      <c r="S413" s="134">
        <v>2</v>
      </c>
      <c r="T413" t="b">
        <v>1</v>
      </c>
      <c r="U413" t="b">
        <f>AND(T413=TRUE,C413=C412,F413=F412,H413&lt;&gt;H412)</f>
        <v>0</v>
      </c>
      <c r="V413" t="b">
        <f t="shared" si="12"/>
        <v>0</v>
      </c>
      <c r="W413">
        <v>1</v>
      </c>
      <c r="X413" t="b">
        <f t="shared" si="13"/>
        <v>0</v>
      </c>
      <c r="Y413" s="153">
        <v>1</v>
      </c>
    </row>
    <row r="414" spans="1:25" x14ac:dyDescent="0.4">
      <c r="A414" s="136">
        <v>2</v>
      </c>
      <c r="B414" s="2">
        <v>279</v>
      </c>
      <c r="C414" s="140">
        <v>245599758</v>
      </c>
      <c r="D414" s="3" t="s">
        <v>526</v>
      </c>
      <c r="E414" s="3" t="s">
        <v>1397</v>
      </c>
      <c r="F414" s="3" t="s">
        <v>1737</v>
      </c>
      <c r="G414" s="197"/>
      <c r="H414" s="115" t="s">
        <v>1054</v>
      </c>
      <c r="I414" s="97" t="str">
        <f ca="1"/>
        <v>1.1</v>
      </c>
      <c r="J414" s="98" t="str">
        <f ca="1"/>
        <v>General hospitals</v>
      </c>
      <c r="K414" s="61" t="str">
        <f ca="1"/>
        <v>1.1.1</v>
      </c>
      <c r="L414" s="61" t="str">
        <f ca="1"/>
        <v>General inpatient curative care</v>
      </c>
      <c r="M414" s="61" t="str">
        <f ca="1"/>
        <v>13</v>
      </c>
      <c r="N414" s="61" t="str">
        <f ca="1"/>
        <v>General population</v>
      </c>
      <c r="O414" s="61" t="str">
        <f ca="1"/>
        <v>nec</v>
      </c>
      <c r="P414" s="61" t="str">
        <f ca="1"/>
        <v>Other and unspecified age (n.e.c.)</v>
      </c>
      <c r="Q414" s="61" t="str">
        <f ca="1"/>
        <v>nec</v>
      </c>
      <c r="R414" s="61" t="str">
        <f ca="1"/>
        <v>Other and unspecified gender (n.e.c.)</v>
      </c>
      <c r="S414" s="134">
        <v>2</v>
      </c>
      <c r="T414" t="b">
        <v>1</v>
      </c>
      <c r="U414" t="b">
        <f>AND(T414=TRUE,C414=C413,F414=F413,H414&lt;&gt;H413)</f>
        <v>0</v>
      </c>
      <c r="V414" t="b">
        <f t="shared" si="12"/>
        <v>0</v>
      </c>
      <c r="W414">
        <v>1</v>
      </c>
      <c r="X414" t="b">
        <f t="shared" si="13"/>
        <v>0</v>
      </c>
      <c r="Y414" s="153">
        <v>1</v>
      </c>
    </row>
    <row r="415" spans="1:25" x14ac:dyDescent="0.4">
      <c r="A415" s="136">
        <v>2</v>
      </c>
      <c r="B415" s="2">
        <v>280</v>
      </c>
      <c r="C415" s="140">
        <v>245625532</v>
      </c>
      <c r="D415" s="3" t="s">
        <v>528</v>
      </c>
      <c r="E415" s="3" t="s">
        <v>1397</v>
      </c>
      <c r="F415" s="3" t="s">
        <v>1738</v>
      </c>
      <c r="G415" s="197"/>
      <c r="H415" s="115" t="s">
        <v>1109</v>
      </c>
      <c r="I415" s="97" t="str">
        <f ca="1"/>
        <v>3.4.9.nec</v>
      </c>
      <c r="J415" s="98" t="str">
        <f ca="1"/>
        <v>Other All Other ambulatory centres</v>
      </c>
      <c r="K415" s="61" t="str">
        <f ca="1"/>
        <v>1.3.3.nec</v>
      </c>
      <c r="L415" s="61" t="str">
        <f ca="1"/>
        <v>Other Specialised outpatient curative care</v>
      </c>
      <c r="M415" s="61" t="str">
        <f ca="1"/>
        <v>13</v>
      </c>
      <c r="N415" s="61" t="str">
        <f ca="1"/>
        <v>General population</v>
      </c>
      <c r="O415" s="61" t="str">
        <f ca="1"/>
        <v>nec</v>
      </c>
      <c r="P415" s="61" t="str">
        <f ca="1"/>
        <v>Other and unspecified age (n.e.c.)</v>
      </c>
      <c r="Q415" s="61" t="str">
        <f ca="1"/>
        <v>nec</v>
      </c>
      <c r="R415" s="61" t="str">
        <f ca="1"/>
        <v>Other and unspecified gender (n.e.c.)</v>
      </c>
      <c r="S415" s="134">
        <v>1</v>
      </c>
      <c r="T415" t="b">
        <v>1</v>
      </c>
      <c r="U415" t="b">
        <f>AND(T415=TRUE,C415=C414,F415=F414,H415&lt;&gt;H414)</f>
        <v>0</v>
      </c>
      <c r="V415" t="b">
        <f t="shared" si="12"/>
        <v>0</v>
      </c>
      <c r="W415">
        <v>1</v>
      </c>
      <c r="X415" t="b">
        <f t="shared" si="13"/>
        <v>0</v>
      </c>
      <c r="Y415" s="153">
        <v>1</v>
      </c>
    </row>
    <row r="416" spans="1:25" x14ac:dyDescent="0.4">
      <c r="A416" s="136">
        <v>3</v>
      </c>
      <c r="B416" s="2"/>
      <c r="C416" s="140">
        <v>245625756</v>
      </c>
      <c r="D416" s="3" t="s">
        <v>530</v>
      </c>
      <c r="E416" s="3" t="s">
        <v>1397</v>
      </c>
      <c r="F416" s="3" t="s">
        <v>1739</v>
      </c>
      <c r="G416" s="197"/>
      <c r="H416" s="115" t="s">
        <v>1054</v>
      </c>
      <c r="I416" s="97" t="str">
        <f ca="1"/>
        <v>1.1</v>
      </c>
      <c r="J416" s="98" t="str">
        <f ca="1"/>
        <v>General hospitals</v>
      </c>
      <c r="K416" s="61" t="str">
        <f ca="1"/>
        <v>1.1.1</v>
      </c>
      <c r="L416" s="61" t="str">
        <f ca="1"/>
        <v>General inpatient curative care</v>
      </c>
      <c r="M416" s="61" t="str">
        <f ca="1"/>
        <v>13</v>
      </c>
      <c r="N416" s="61" t="str">
        <f ca="1"/>
        <v>General population</v>
      </c>
      <c r="O416" s="61" t="str">
        <f ca="1"/>
        <v>nec</v>
      </c>
      <c r="P416" s="61" t="str">
        <f ca="1"/>
        <v>Other and unspecified age (n.e.c.)</v>
      </c>
      <c r="Q416" s="61" t="str">
        <f ca="1"/>
        <v>nec</v>
      </c>
      <c r="R416" s="61" t="str">
        <f ca="1"/>
        <v>Other and unspecified gender (n.e.c.)</v>
      </c>
      <c r="S416" s="134">
        <v>1</v>
      </c>
      <c r="T416" t="b">
        <v>1</v>
      </c>
      <c r="U416" t="b">
        <f>AND(T416=TRUE,C416=C415,F416=F415,H416&lt;&gt;H415)</f>
        <v>0</v>
      </c>
      <c r="V416" t="b">
        <f t="shared" si="12"/>
        <v>0</v>
      </c>
      <c r="W416">
        <v>1</v>
      </c>
      <c r="X416" t="b">
        <f t="shared" si="13"/>
        <v>0</v>
      </c>
      <c r="Y416" s="153">
        <v>1</v>
      </c>
    </row>
    <row r="417" spans="1:25" x14ac:dyDescent="0.4">
      <c r="A417" s="136">
        <v>2</v>
      </c>
      <c r="B417" s="137">
        <v>281</v>
      </c>
      <c r="C417" s="141">
        <v>245629734</v>
      </c>
      <c r="D417" s="137" t="s">
        <v>532</v>
      </c>
      <c r="E417" s="137" t="s">
        <v>1397</v>
      </c>
      <c r="F417" s="137" t="s">
        <v>1740</v>
      </c>
      <c r="G417" s="198"/>
      <c r="H417" s="49" t="s">
        <v>1054</v>
      </c>
      <c r="I417" s="97" t="str">
        <f ca="1"/>
        <v>1.1</v>
      </c>
      <c r="J417" s="98" t="str">
        <f ca="1"/>
        <v>General hospitals</v>
      </c>
      <c r="K417" s="61" t="str">
        <f ca="1"/>
        <v>1.1.1</v>
      </c>
      <c r="L417" s="61" t="str">
        <f ca="1"/>
        <v>General inpatient curative care</v>
      </c>
      <c r="M417" s="61" t="str">
        <f ca="1"/>
        <v>13</v>
      </c>
      <c r="N417" s="61" t="str">
        <f ca="1"/>
        <v>General population</v>
      </c>
      <c r="O417" s="61" t="str">
        <f ca="1"/>
        <v>nec</v>
      </c>
      <c r="P417" s="61" t="str">
        <f ca="1"/>
        <v>Other and unspecified age (n.e.c.)</v>
      </c>
      <c r="Q417" s="61" t="str">
        <f ca="1"/>
        <v>nec</v>
      </c>
      <c r="R417" s="61" t="str">
        <f ca="1"/>
        <v>Other and unspecified gender (n.e.c.)</v>
      </c>
      <c r="S417" s="134">
        <v>1</v>
      </c>
      <c r="T417" t="b">
        <v>1</v>
      </c>
      <c r="U417" t="b">
        <f>AND(T417=TRUE,C417=C416,F417=F416,H417&lt;&gt;H416)</f>
        <v>0</v>
      </c>
      <c r="V417" t="b">
        <f t="shared" si="12"/>
        <v>0</v>
      </c>
      <c r="W417">
        <v>1</v>
      </c>
      <c r="X417" t="b">
        <f t="shared" si="13"/>
        <v>0</v>
      </c>
      <c r="Y417" s="154">
        <v>1</v>
      </c>
    </row>
    <row r="418" spans="1:25" x14ac:dyDescent="0.4">
      <c r="A418" s="136">
        <v>2</v>
      </c>
      <c r="B418" s="2">
        <v>282</v>
      </c>
      <c r="C418" s="140">
        <v>245630553</v>
      </c>
      <c r="D418" s="3" t="s">
        <v>1741</v>
      </c>
      <c r="E418" s="3" t="s">
        <v>1397</v>
      </c>
      <c r="F418" s="3" t="s">
        <v>1742</v>
      </c>
      <c r="G418" s="197"/>
      <c r="H418" s="115" t="s">
        <v>1101</v>
      </c>
      <c r="I418" s="97" t="str">
        <f ca="1"/>
        <v>3.4.9.1</v>
      </c>
      <c r="J418" s="98" t="str">
        <f ca="1"/>
        <v>General ambulatories</v>
      </c>
      <c r="K418" s="61" t="str">
        <f ca="1"/>
        <v>1.3.1</v>
      </c>
      <c r="L418" s="61" t="str">
        <f ca="1"/>
        <v>General outpatient curative care</v>
      </c>
      <c r="M418" s="61" t="str">
        <f ca="1"/>
        <v>13</v>
      </c>
      <c r="N418" s="61" t="str">
        <f ca="1"/>
        <v>General population</v>
      </c>
      <c r="O418" s="61" t="str">
        <f ca="1"/>
        <v>nec</v>
      </c>
      <c r="P418" s="61" t="str">
        <f ca="1"/>
        <v>Other and unspecified age (n.e.c.)</v>
      </c>
      <c r="Q418" s="61" t="str">
        <f ca="1"/>
        <v>nec</v>
      </c>
      <c r="R418" s="61" t="str">
        <f ca="1"/>
        <v>Other and unspecified gender (n.e.c.)</v>
      </c>
      <c r="S418" s="134">
        <v>1</v>
      </c>
      <c r="T418" t="b">
        <v>1</v>
      </c>
      <c r="U418" t="b">
        <f>AND(T418=TRUE,C418=C417,F418=F417,H418&lt;&gt;H417)</f>
        <v>0</v>
      </c>
      <c r="V418" t="b">
        <f t="shared" si="12"/>
        <v>0</v>
      </c>
      <c r="W418">
        <v>1</v>
      </c>
      <c r="X418" t="b">
        <f t="shared" si="13"/>
        <v>0</v>
      </c>
      <c r="Y418" s="153">
        <v>1</v>
      </c>
    </row>
    <row r="419" spans="1:25" x14ac:dyDescent="0.4">
      <c r="A419" s="136">
        <v>2</v>
      </c>
      <c r="B419" s="2">
        <v>283</v>
      </c>
      <c r="C419" s="140">
        <v>245686075</v>
      </c>
      <c r="D419" s="3" t="s">
        <v>534</v>
      </c>
      <c r="E419" s="3" t="s">
        <v>1397</v>
      </c>
      <c r="F419" s="3" t="s">
        <v>1743</v>
      </c>
      <c r="G419" s="197"/>
      <c r="H419" s="115" t="s">
        <v>1109</v>
      </c>
      <c r="I419" s="97" t="str">
        <f ca="1"/>
        <v>3.4.9.nec</v>
      </c>
      <c r="J419" s="98" t="str">
        <f ca="1"/>
        <v>Other All Other ambulatory centres</v>
      </c>
      <c r="K419" s="61" t="str">
        <f ca="1"/>
        <v>1.3.3.nec</v>
      </c>
      <c r="L419" s="61" t="str">
        <f ca="1"/>
        <v>Other Specialised outpatient curative care</v>
      </c>
      <c r="M419" s="61" t="str">
        <f ca="1"/>
        <v>13</v>
      </c>
      <c r="N419" s="61" t="str">
        <f ca="1"/>
        <v>General population</v>
      </c>
      <c r="O419" s="61" t="str">
        <f ca="1"/>
        <v>nec</v>
      </c>
      <c r="P419" s="61" t="str">
        <f ca="1"/>
        <v>Other and unspecified age (n.e.c.)</v>
      </c>
      <c r="Q419" s="61" t="str">
        <f ca="1"/>
        <v>nec</v>
      </c>
      <c r="R419" s="61" t="str">
        <f ca="1"/>
        <v>Other and unspecified gender (n.e.c.)</v>
      </c>
      <c r="S419" s="134">
        <v>1</v>
      </c>
      <c r="T419" t="b">
        <v>1</v>
      </c>
      <c r="U419" t="b">
        <f>AND(T419=TRUE,C419=C418,F419=F418,H419&lt;&gt;H418)</f>
        <v>0</v>
      </c>
      <c r="V419" t="b">
        <f t="shared" si="12"/>
        <v>0</v>
      </c>
      <c r="W419">
        <v>1</v>
      </c>
      <c r="X419" t="b">
        <f t="shared" si="13"/>
        <v>0</v>
      </c>
      <c r="Y419" s="153">
        <v>1</v>
      </c>
    </row>
    <row r="420" spans="1:25" x14ac:dyDescent="0.4">
      <c r="A420" s="136">
        <v>2</v>
      </c>
      <c r="B420" s="2">
        <v>284</v>
      </c>
      <c r="C420" s="140">
        <v>248384234</v>
      </c>
      <c r="D420" s="3" t="s">
        <v>536</v>
      </c>
      <c r="E420" s="3" t="s">
        <v>1397</v>
      </c>
      <c r="F420" s="3" t="s">
        <v>1744</v>
      </c>
      <c r="G420" s="197"/>
      <c r="H420" s="115" t="s">
        <v>1054</v>
      </c>
      <c r="I420" s="97" t="str">
        <f ca="1"/>
        <v>1.1</v>
      </c>
      <c r="J420" s="98" t="str">
        <f ca="1"/>
        <v>General hospitals</v>
      </c>
      <c r="K420" s="61" t="str">
        <f ca="1"/>
        <v>1.1.1</v>
      </c>
      <c r="L420" s="61" t="str">
        <f ca="1"/>
        <v>General inpatient curative care</v>
      </c>
      <c r="M420" s="61" t="str">
        <f ca="1"/>
        <v>13</v>
      </c>
      <c r="N420" s="61" t="str">
        <f ca="1"/>
        <v>General population</v>
      </c>
      <c r="O420" s="61" t="str">
        <f ca="1"/>
        <v>nec</v>
      </c>
      <c r="P420" s="61" t="str">
        <f ca="1"/>
        <v>Other and unspecified age (n.e.c.)</v>
      </c>
      <c r="Q420" s="61" t="str">
        <f ca="1"/>
        <v>nec</v>
      </c>
      <c r="R420" s="61" t="str">
        <f ca="1"/>
        <v>Other and unspecified gender (n.e.c.)</v>
      </c>
      <c r="S420" s="134">
        <v>1</v>
      </c>
      <c r="T420" t="b">
        <v>1</v>
      </c>
      <c r="U420" t="b">
        <f>AND(T420=TRUE,C420=C419,F420=F419,H420&lt;&gt;H419)</f>
        <v>0</v>
      </c>
      <c r="V420" t="b">
        <f t="shared" si="12"/>
        <v>0</v>
      </c>
      <c r="W420">
        <v>1</v>
      </c>
      <c r="X420" t="b">
        <f t="shared" si="13"/>
        <v>0</v>
      </c>
      <c r="Y420" s="153">
        <v>1</v>
      </c>
    </row>
    <row r="421" spans="1:25" x14ac:dyDescent="0.4">
      <c r="A421" s="136">
        <v>2</v>
      </c>
      <c r="B421" s="2">
        <v>285</v>
      </c>
      <c r="C421" s="140">
        <v>248384519</v>
      </c>
      <c r="D421" s="3" t="s">
        <v>538</v>
      </c>
      <c r="E421" s="3" t="s">
        <v>1745</v>
      </c>
      <c r="F421" s="3" t="s">
        <v>1746</v>
      </c>
      <c r="G421" s="197"/>
      <c r="H421" s="115" t="s">
        <v>1101</v>
      </c>
      <c r="I421" s="97" t="str">
        <f ca="1"/>
        <v>3.4.9.1</v>
      </c>
      <c r="J421" s="98" t="str">
        <f ca="1"/>
        <v>General ambulatories</v>
      </c>
      <c r="K421" s="61" t="str">
        <f ca="1"/>
        <v>1.3.1</v>
      </c>
      <c r="L421" s="61" t="str">
        <f ca="1"/>
        <v>General outpatient curative care</v>
      </c>
      <c r="M421" s="61" t="str">
        <f ca="1"/>
        <v>13</v>
      </c>
      <c r="N421" s="61" t="str">
        <f ca="1"/>
        <v>General population</v>
      </c>
      <c r="O421" s="61" t="str">
        <f ca="1"/>
        <v>nec</v>
      </c>
      <c r="P421" s="61" t="str">
        <f ca="1"/>
        <v>Other and unspecified age (n.e.c.)</v>
      </c>
      <c r="Q421" s="61" t="str">
        <f ca="1"/>
        <v>nec</v>
      </c>
      <c r="R421" s="61" t="str">
        <f ca="1"/>
        <v>Other and unspecified gender (n.e.c.)</v>
      </c>
      <c r="S421" s="134">
        <v>1</v>
      </c>
      <c r="T421" t="b">
        <v>1</v>
      </c>
      <c r="U421" t="b">
        <f>AND(T421=TRUE,C421=C420,F421=F420,H421&lt;&gt;H420)</f>
        <v>0</v>
      </c>
      <c r="V421" t="b">
        <f t="shared" si="12"/>
        <v>0</v>
      </c>
      <c r="W421">
        <v>1</v>
      </c>
      <c r="X421" t="b">
        <f t="shared" si="13"/>
        <v>0</v>
      </c>
      <c r="Y421" s="153">
        <v>5</v>
      </c>
    </row>
    <row r="422" spans="1:25" x14ac:dyDescent="0.4">
      <c r="A422" s="136">
        <v>2</v>
      </c>
      <c r="B422" s="2">
        <v>286</v>
      </c>
      <c r="C422" s="140">
        <v>248384886</v>
      </c>
      <c r="D422" s="3" t="s">
        <v>540</v>
      </c>
      <c r="E422" s="3" t="s">
        <v>1397</v>
      </c>
      <c r="F422" s="3" t="s">
        <v>1747</v>
      </c>
      <c r="G422" s="197"/>
      <c r="H422" s="115" t="s">
        <v>1101</v>
      </c>
      <c r="I422" s="97" t="str">
        <f ca="1"/>
        <v>3.4.9.1</v>
      </c>
      <c r="J422" s="98" t="str">
        <f ca="1"/>
        <v>General ambulatories</v>
      </c>
      <c r="K422" s="61" t="str">
        <f ca="1"/>
        <v>1.3.1</v>
      </c>
      <c r="L422" s="61" t="str">
        <f ca="1"/>
        <v>General outpatient curative care</v>
      </c>
      <c r="M422" s="61" t="str">
        <f ca="1"/>
        <v>13</v>
      </c>
      <c r="N422" s="61" t="str">
        <f ca="1"/>
        <v>General population</v>
      </c>
      <c r="O422" s="61" t="str">
        <f ca="1"/>
        <v>nec</v>
      </c>
      <c r="P422" s="61" t="str">
        <f ca="1"/>
        <v>Other and unspecified age (n.e.c.)</v>
      </c>
      <c r="Q422" s="61" t="str">
        <f ca="1"/>
        <v>nec</v>
      </c>
      <c r="R422" s="61" t="str">
        <f ca="1"/>
        <v>Other and unspecified gender (n.e.c.)</v>
      </c>
      <c r="S422" s="134">
        <v>1</v>
      </c>
      <c r="T422" t="b">
        <v>1</v>
      </c>
      <c r="U422" t="b">
        <f>AND(T422=TRUE,C422=C421,F422=F421,H422&lt;&gt;H421)</f>
        <v>0</v>
      </c>
      <c r="V422" t="b">
        <f t="shared" si="12"/>
        <v>0</v>
      </c>
      <c r="W422">
        <v>1</v>
      </c>
      <c r="X422" t="b">
        <f t="shared" si="13"/>
        <v>0</v>
      </c>
      <c r="Y422" s="153">
        <v>1</v>
      </c>
    </row>
    <row r="423" spans="1:25" x14ac:dyDescent="0.4">
      <c r="A423" s="136">
        <v>2</v>
      </c>
      <c r="B423" s="2">
        <v>287</v>
      </c>
      <c r="C423" s="140">
        <v>249265012</v>
      </c>
      <c r="D423" s="3" t="s">
        <v>542</v>
      </c>
      <c r="E423" s="3" t="s">
        <v>1187</v>
      </c>
      <c r="F423" s="3" t="s">
        <v>1748</v>
      </c>
      <c r="G423" s="197"/>
      <c r="H423" s="115" t="s">
        <v>1041</v>
      </c>
      <c r="I423" s="97" t="str">
        <f ca="1"/>
        <v>3.4.1</v>
      </c>
      <c r="J423" s="98" t="str">
        <f ca="1"/>
        <v>Family planning centres</v>
      </c>
      <c r="K423" s="61" t="str">
        <f ca="1"/>
        <v>1.3.3.nec</v>
      </c>
      <c r="L423" s="61" t="str">
        <f ca="1"/>
        <v>Other Specialised outpatient curative care</v>
      </c>
      <c r="M423" s="61" t="str">
        <f ca="1"/>
        <v>13</v>
      </c>
      <c r="N423" s="61" t="str">
        <f ca="1"/>
        <v>General population</v>
      </c>
      <c r="O423" s="61" t="str">
        <f ca="1"/>
        <v>nec</v>
      </c>
      <c r="P423" s="61" t="str">
        <f ca="1"/>
        <v>Other and unspecified age (n.e.c.)</v>
      </c>
      <c r="Q423" s="61" t="str">
        <f ca="1"/>
        <v>nec</v>
      </c>
      <c r="R423" s="61" t="str">
        <f ca="1"/>
        <v>Other and unspecified gender (n.e.c.)</v>
      </c>
      <c r="S423" s="134">
        <v>1</v>
      </c>
      <c r="T423" t="b">
        <v>1</v>
      </c>
      <c r="U423" t="b">
        <f>AND(T423=TRUE,C423=C422,F423=F422,H423&lt;&gt;H422)</f>
        <v>0</v>
      </c>
      <c r="V423" t="b">
        <f t="shared" si="12"/>
        <v>0</v>
      </c>
      <c r="W423">
        <v>1</v>
      </c>
      <c r="X423" t="b">
        <f t="shared" si="13"/>
        <v>0</v>
      </c>
      <c r="Y423" s="153">
        <v>15</v>
      </c>
    </row>
    <row r="424" spans="1:25" x14ac:dyDescent="0.4">
      <c r="A424" s="136">
        <v>2</v>
      </c>
      <c r="B424" s="2">
        <v>292</v>
      </c>
      <c r="C424" s="140">
        <v>400027127</v>
      </c>
      <c r="D424" s="3" t="s">
        <v>546</v>
      </c>
      <c r="E424" s="3" t="s">
        <v>1179</v>
      </c>
      <c r="F424" s="3" t="s">
        <v>1749</v>
      </c>
      <c r="G424" s="197"/>
      <c r="H424" s="115" t="s">
        <v>1101</v>
      </c>
      <c r="I424" s="97" t="str">
        <f ca="1"/>
        <v>3.4.9.1</v>
      </c>
      <c r="J424" s="98" t="str">
        <f ca="1"/>
        <v>General ambulatories</v>
      </c>
      <c r="K424" s="61" t="str">
        <f ca="1"/>
        <v>1.3.1</v>
      </c>
      <c r="L424" s="61" t="str">
        <f ca="1"/>
        <v>General outpatient curative care</v>
      </c>
      <c r="M424" s="61" t="str">
        <f ca="1"/>
        <v>13</v>
      </c>
      <c r="N424" s="61" t="str">
        <f ca="1"/>
        <v>General population</v>
      </c>
      <c r="O424" s="61" t="str">
        <f ca="1"/>
        <v>nec</v>
      </c>
      <c r="P424" s="61" t="str">
        <f ca="1"/>
        <v>Other and unspecified age (n.e.c.)</v>
      </c>
      <c r="Q424" s="61" t="str">
        <f ca="1"/>
        <v>nec</v>
      </c>
      <c r="R424" s="61" t="str">
        <f ca="1"/>
        <v>Other and unspecified gender (n.e.c.)</v>
      </c>
      <c r="S424" s="134">
        <v>1</v>
      </c>
      <c r="T424" t="b">
        <v>1</v>
      </c>
      <c r="U424" t="b">
        <f>AND(T424=TRUE,C424=C423,F424=F423,H424&lt;&gt;H423)</f>
        <v>0</v>
      </c>
      <c r="V424" t="b">
        <f t="shared" si="12"/>
        <v>0</v>
      </c>
      <c r="W424">
        <v>1</v>
      </c>
      <c r="X424" t="b">
        <f t="shared" si="13"/>
        <v>0</v>
      </c>
      <c r="Y424" s="153">
        <v>10</v>
      </c>
    </row>
    <row r="425" spans="1:25" x14ac:dyDescent="0.4">
      <c r="A425" s="136">
        <v>1</v>
      </c>
      <c r="B425" s="2">
        <v>177</v>
      </c>
      <c r="C425" s="140">
        <v>400027163</v>
      </c>
      <c r="D425" s="3" t="s">
        <v>548</v>
      </c>
      <c r="E425" s="3" t="s">
        <v>1453</v>
      </c>
      <c r="F425" s="3" t="s">
        <v>1750</v>
      </c>
      <c r="G425" s="197"/>
      <c r="H425" s="115" t="s">
        <v>1054</v>
      </c>
      <c r="I425" s="97" t="str">
        <f ca="1"/>
        <v>1.1</v>
      </c>
      <c r="J425" s="98" t="str">
        <f ca="1"/>
        <v>General hospitals</v>
      </c>
      <c r="K425" s="61" t="str">
        <f ca="1"/>
        <v>1.1.1</v>
      </c>
      <c r="L425" s="61" t="str">
        <f ca="1"/>
        <v>General inpatient curative care</v>
      </c>
      <c r="M425" s="61" t="str">
        <f ca="1"/>
        <v>13</v>
      </c>
      <c r="N425" s="61" t="str">
        <f ca="1"/>
        <v>General population</v>
      </c>
      <c r="O425" s="61" t="str">
        <f ca="1"/>
        <v>nec</v>
      </c>
      <c r="P425" s="61" t="str">
        <f ca="1"/>
        <v>Other and unspecified age (n.e.c.)</v>
      </c>
      <c r="Q425" s="61" t="str">
        <f ca="1"/>
        <v>nec</v>
      </c>
      <c r="R425" s="61" t="str">
        <f ca="1"/>
        <v>Other and unspecified gender (n.e.c.)</v>
      </c>
      <c r="S425" s="134">
        <v>2</v>
      </c>
      <c r="T425" t="b">
        <v>1</v>
      </c>
      <c r="U425" t="b">
        <f>AND(T425=TRUE,C425=C424,F425=F424,H425&lt;&gt;H424)</f>
        <v>0</v>
      </c>
      <c r="V425" t="b">
        <f t="shared" si="12"/>
        <v>0</v>
      </c>
      <c r="W425">
        <v>1</v>
      </c>
      <c r="X425" t="b">
        <f t="shared" si="13"/>
        <v>0</v>
      </c>
      <c r="Y425" s="153">
        <v>27</v>
      </c>
    </row>
    <row r="426" spans="1:25" x14ac:dyDescent="0.4">
      <c r="A426" s="136">
        <v>1</v>
      </c>
      <c r="B426" s="5">
        <v>178</v>
      </c>
      <c r="C426" s="138">
        <v>400037875</v>
      </c>
      <c r="D426" s="6" t="s">
        <v>550</v>
      </c>
      <c r="E426" s="6" t="s">
        <v>1183</v>
      </c>
      <c r="F426" s="6" t="s">
        <v>1307</v>
      </c>
      <c r="G426" s="199"/>
      <c r="H426" s="115" t="s">
        <v>1050</v>
      </c>
      <c r="I426" s="97" t="str">
        <f ca="1"/>
        <v>1.3.nec</v>
      </c>
      <c r="J426" s="98" t="str">
        <f ca="1"/>
        <v>Other Specialised hospitals (Other than mental health hospitals)</v>
      </c>
      <c r="K426" s="61" t="str">
        <f ca="1"/>
        <v>1.1.2</v>
      </c>
      <c r="L426" s="61" t="str">
        <f ca="1"/>
        <v>Specialised inpatient curative care</v>
      </c>
      <c r="M426" s="61" t="str">
        <f ca="1"/>
        <v>13</v>
      </c>
      <c r="N426" s="61" t="str">
        <f ca="1"/>
        <v>General population</v>
      </c>
      <c r="O426" s="61" t="str">
        <f ca="1"/>
        <v>nec</v>
      </c>
      <c r="P426" s="61" t="str">
        <f ca="1"/>
        <v>Other and unspecified age (n.e.c.)</v>
      </c>
      <c r="Q426" s="61" t="str">
        <f ca="1"/>
        <v>nec</v>
      </c>
      <c r="R426" s="61" t="str">
        <f ca="1"/>
        <v>Other and unspecified gender (n.e.c.)</v>
      </c>
      <c r="S426" s="134">
        <v>1</v>
      </c>
      <c r="T426" t="b">
        <v>1</v>
      </c>
      <c r="U426" t="b">
        <f>AND(T426=TRUE,C426=C425,F426=F425,H426&lt;&gt;H425)</f>
        <v>0</v>
      </c>
      <c r="V426" t="b">
        <f t="shared" si="12"/>
        <v>0</v>
      </c>
      <c r="W426">
        <v>1</v>
      </c>
      <c r="X426" t="b">
        <f t="shared" si="13"/>
        <v>0</v>
      </c>
      <c r="Y426" s="155">
        <v>11</v>
      </c>
    </row>
    <row r="427" spans="1:25" x14ac:dyDescent="0.4">
      <c r="A427" s="136">
        <v>2</v>
      </c>
      <c r="B427" s="5">
        <v>293</v>
      </c>
      <c r="C427" s="138">
        <v>400090842</v>
      </c>
      <c r="D427" s="6" t="s">
        <v>552</v>
      </c>
      <c r="E427" s="6" t="s">
        <v>1179</v>
      </c>
      <c r="F427" s="6" t="s">
        <v>1751</v>
      </c>
      <c r="G427" s="199"/>
      <c r="H427" s="115" t="s">
        <v>1101</v>
      </c>
      <c r="I427" s="97" t="str">
        <f ca="1"/>
        <v>3.4.9.1</v>
      </c>
      <c r="J427" s="98" t="str">
        <f ca="1"/>
        <v>General ambulatories</v>
      </c>
      <c r="K427" s="61" t="str">
        <f ca="1"/>
        <v>1.3.1</v>
      </c>
      <c r="L427" s="61" t="str">
        <f ca="1"/>
        <v>General outpatient curative care</v>
      </c>
      <c r="M427" s="61" t="str">
        <f ca="1"/>
        <v>13</v>
      </c>
      <c r="N427" s="61" t="str">
        <f ca="1"/>
        <v>General population</v>
      </c>
      <c r="O427" s="61" t="str">
        <f ca="1"/>
        <v>nec</v>
      </c>
      <c r="P427" s="61" t="str">
        <f ca="1"/>
        <v>Other and unspecified age (n.e.c.)</v>
      </c>
      <c r="Q427" s="61" t="str">
        <f ca="1"/>
        <v>nec</v>
      </c>
      <c r="R427" s="61" t="str">
        <f ca="1"/>
        <v>Other and unspecified gender (n.e.c.)</v>
      </c>
      <c r="S427" s="134">
        <v>1</v>
      </c>
      <c r="T427" t="b">
        <v>1</v>
      </c>
      <c r="U427" t="b">
        <f>AND(T427=TRUE,C427=C426,F427=F426,H427&lt;&gt;H426)</f>
        <v>0</v>
      </c>
      <c r="V427" t="b">
        <f t="shared" si="12"/>
        <v>0</v>
      </c>
      <c r="W427">
        <v>1</v>
      </c>
      <c r="X427" t="b">
        <f t="shared" si="13"/>
        <v>0</v>
      </c>
      <c r="Y427" s="155">
        <v>10</v>
      </c>
    </row>
    <row r="428" spans="1:25" x14ac:dyDescent="0.4">
      <c r="A428" s="136">
        <v>2</v>
      </c>
      <c r="B428" s="2">
        <v>294</v>
      </c>
      <c r="C428" s="140">
        <v>400103302</v>
      </c>
      <c r="D428" s="3" t="s">
        <v>554</v>
      </c>
      <c r="E428" s="3" t="s">
        <v>1166</v>
      </c>
      <c r="F428" s="3" t="s">
        <v>1752</v>
      </c>
      <c r="G428" s="197"/>
      <c r="H428" s="115" t="s">
        <v>1101</v>
      </c>
      <c r="I428" s="97" t="str">
        <f ca="1"/>
        <v>3.4.9.1</v>
      </c>
      <c r="J428" s="98" t="str">
        <f ca="1"/>
        <v>General ambulatories</v>
      </c>
      <c r="K428" s="61" t="str">
        <f ca="1"/>
        <v>1.3.1</v>
      </c>
      <c r="L428" s="61" t="str">
        <f ca="1"/>
        <v>General outpatient curative care</v>
      </c>
      <c r="M428" s="61" t="str">
        <f ca="1"/>
        <v>13</v>
      </c>
      <c r="N428" s="61" t="str">
        <f ca="1"/>
        <v>General population</v>
      </c>
      <c r="O428" s="61" t="str">
        <f ca="1"/>
        <v>nec</v>
      </c>
      <c r="P428" s="61" t="str">
        <f ca="1"/>
        <v>Other and unspecified age (n.e.c.)</v>
      </c>
      <c r="Q428" s="61" t="str">
        <f ca="1"/>
        <v>nec</v>
      </c>
      <c r="R428" s="61" t="str">
        <f ca="1"/>
        <v>Other and unspecified gender (n.e.c.)</v>
      </c>
      <c r="S428" s="134">
        <v>1</v>
      </c>
      <c r="T428" t="b">
        <v>1</v>
      </c>
      <c r="U428" t="b">
        <f>AND(T428=TRUE,C428=C427,F428=F427,H428&lt;&gt;H427)</f>
        <v>0</v>
      </c>
      <c r="V428" t="b">
        <f t="shared" si="12"/>
        <v>0</v>
      </c>
      <c r="W428">
        <v>1</v>
      </c>
      <c r="X428" t="b">
        <f t="shared" si="13"/>
        <v>0</v>
      </c>
      <c r="Y428" s="153">
        <v>16</v>
      </c>
    </row>
    <row r="429" spans="1:25" x14ac:dyDescent="0.4">
      <c r="A429" s="136">
        <v>1</v>
      </c>
      <c r="B429" s="2">
        <v>179</v>
      </c>
      <c r="C429" s="140">
        <v>400115362</v>
      </c>
      <c r="D429" s="3" t="s">
        <v>556</v>
      </c>
      <c r="E429" s="3" t="s">
        <v>1253</v>
      </c>
      <c r="F429" s="3" t="s">
        <v>1753</v>
      </c>
      <c r="G429" s="197"/>
      <c r="H429" s="115" t="s">
        <v>1054</v>
      </c>
      <c r="I429" s="97" t="str">
        <f ca="1"/>
        <v>1.1</v>
      </c>
      <c r="J429" s="98" t="str">
        <f ca="1"/>
        <v>General hospitals</v>
      </c>
      <c r="K429" s="61" t="str">
        <f ca="1"/>
        <v>1.1.1</v>
      </c>
      <c r="L429" s="61" t="str">
        <f ca="1"/>
        <v>General inpatient curative care</v>
      </c>
      <c r="M429" s="61" t="str">
        <f ca="1"/>
        <v>13</v>
      </c>
      <c r="N429" s="61" t="str">
        <f ca="1"/>
        <v>General population</v>
      </c>
      <c r="O429" s="61" t="str">
        <f ca="1"/>
        <v>nec</v>
      </c>
      <c r="P429" s="61" t="str">
        <f ca="1"/>
        <v>Other and unspecified age (n.e.c.)</v>
      </c>
      <c r="Q429" s="61" t="str">
        <f ca="1"/>
        <v>nec</v>
      </c>
      <c r="R429" s="61" t="str">
        <f ca="1"/>
        <v>Other and unspecified gender (n.e.c.)</v>
      </c>
      <c r="S429" s="134">
        <v>1</v>
      </c>
      <c r="T429" t="b">
        <v>1</v>
      </c>
      <c r="U429" t="b">
        <f>AND(T429=TRUE,C429=C428,F429=F428,H429&lt;&gt;H428)</f>
        <v>0</v>
      </c>
      <c r="V429" t="b">
        <f t="shared" si="12"/>
        <v>0</v>
      </c>
      <c r="W429">
        <v>1</v>
      </c>
      <c r="X429" t="b">
        <f t="shared" si="13"/>
        <v>0</v>
      </c>
      <c r="Y429" s="153">
        <v>18</v>
      </c>
    </row>
    <row r="430" spans="1:25" x14ac:dyDescent="0.4">
      <c r="A430" s="136">
        <v>1</v>
      </c>
      <c r="B430" s="5">
        <v>180</v>
      </c>
      <c r="C430" s="138">
        <v>400123647</v>
      </c>
      <c r="D430" s="6" t="s">
        <v>558</v>
      </c>
      <c r="E430" s="6" t="s">
        <v>1179</v>
      </c>
      <c r="F430" s="6" t="s">
        <v>1754</v>
      </c>
      <c r="G430" s="199"/>
      <c r="H430" s="115" t="s">
        <v>1054</v>
      </c>
      <c r="I430" s="97" t="str">
        <f ca="1"/>
        <v>1.1</v>
      </c>
      <c r="J430" s="98" t="str">
        <f ca="1"/>
        <v>General hospitals</v>
      </c>
      <c r="K430" s="61" t="str">
        <f ca="1"/>
        <v>1.1.1</v>
      </c>
      <c r="L430" s="61" t="str">
        <f ca="1"/>
        <v>General inpatient curative care</v>
      </c>
      <c r="M430" s="61" t="str">
        <f ca="1"/>
        <v>13</v>
      </c>
      <c r="N430" s="61" t="str">
        <f ca="1"/>
        <v>General population</v>
      </c>
      <c r="O430" s="61" t="str">
        <f ca="1"/>
        <v>nec</v>
      </c>
      <c r="P430" s="61" t="str">
        <f ca="1"/>
        <v>Other and unspecified age (n.e.c.)</v>
      </c>
      <c r="Q430" s="61" t="str">
        <f ca="1"/>
        <v>nec</v>
      </c>
      <c r="R430" s="61" t="str">
        <f ca="1"/>
        <v>Other and unspecified gender (n.e.c.)</v>
      </c>
      <c r="S430" s="134">
        <v>1</v>
      </c>
      <c r="T430" t="b">
        <v>1</v>
      </c>
      <c r="U430" t="b">
        <f>AND(T430=TRUE,C430=C429,F430=F429,H430&lt;&gt;H429)</f>
        <v>0</v>
      </c>
      <c r="V430" t="b">
        <f t="shared" si="12"/>
        <v>0</v>
      </c>
      <c r="W430">
        <v>1</v>
      </c>
      <c r="X430" t="b">
        <f t="shared" si="13"/>
        <v>0</v>
      </c>
      <c r="Y430" s="155">
        <v>10</v>
      </c>
    </row>
    <row r="431" spans="1:25" x14ac:dyDescent="0.4">
      <c r="A431" s="136">
        <v>2</v>
      </c>
      <c r="B431" s="5">
        <v>296</v>
      </c>
      <c r="C431" s="138">
        <v>400133814</v>
      </c>
      <c r="D431" s="6" t="s">
        <v>1755</v>
      </c>
      <c r="E431" s="6" t="s">
        <v>1183</v>
      </c>
      <c r="F431" s="6" t="s">
        <v>1756</v>
      </c>
      <c r="G431" s="199"/>
      <c r="H431" s="115" t="s">
        <v>1101</v>
      </c>
      <c r="I431" s="97" t="str">
        <f ca="1"/>
        <v>3.4.9.1</v>
      </c>
      <c r="J431" s="98" t="str">
        <f ca="1"/>
        <v>General ambulatories</v>
      </c>
      <c r="K431" s="61" t="str">
        <f ca="1"/>
        <v>1.3.1</v>
      </c>
      <c r="L431" s="61" t="str">
        <f ca="1"/>
        <v>General outpatient curative care</v>
      </c>
      <c r="M431" s="61" t="str">
        <f ca="1"/>
        <v>13</v>
      </c>
      <c r="N431" s="61" t="str">
        <f ca="1"/>
        <v>General population</v>
      </c>
      <c r="O431" s="61" t="str">
        <f ca="1"/>
        <v>nec</v>
      </c>
      <c r="P431" s="61" t="str">
        <f ca="1"/>
        <v>Other and unspecified age (n.e.c.)</v>
      </c>
      <c r="Q431" s="61" t="str">
        <f ca="1"/>
        <v>nec</v>
      </c>
      <c r="R431" s="61" t="str">
        <f ca="1"/>
        <v>Other and unspecified gender (n.e.c.)</v>
      </c>
      <c r="S431" s="134">
        <v>1</v>
      </c>
      <c r="T431" t="b">
        <v>1</v>
      </c>
      <c r="U431" t="b">
        <f>AND(T431=TRUE,C431=C430,F431=F430,H431&lt;&gt;H430)</f>
        <v>0</v>
      </c>
      <c r="V431" t="b">
        <f t="shared" si="12"/>
        <v>0</v>
      </c>
      <c r="W431">
        <v>1</v>
      </c>
      <c r="X431" t="b">
        <f t="shared" si="13"/>
        <v>0</v>
      </c>
      <c r="Y431" s="155">
        <v>11</v>
      </c>
    </row>
    <row r="432" spans="1:25" x14ac:dyDescent="0.4">
      <c r="A432" s="136">
        <v>2</v>
      </c>
      <c r="B432" s="2">
        <v>297</v>
      </c>
      <c r="C432" s="140">
        <v>400151848</v>
      </c>
      <c r="D432" s="3" t="s">
        <v>560</v>
      </c>
      <c r="E432" s="3" t="s">
        <v>1166</v>
      </c>
      <c r="F432" s="3" t="s">
        <v>1757</v>
      </c>
      <c r="G432" s="197"/>
      <c r="H432" s="115" t="s">
        <v>1101</v>
      </c>
      <c r="I432" s="97" t="str">
        <f ca="1"/>
        <v>3.4.9.1</v>
      </c>
      <c r="J432" s="98" t="str">
        <f ca="1"/>
        <v>General ambulatories</v>
      </c>
      <c r="K432" s="61" t="str">
        <f ca="1"/>
        <v>1.3.1</v>
      </c>
      <c r="L432" s="61" t="str">
        <f ca="1"/>
        <v>General outpatient curative care</v>
      </c>
      <c r="M432" s="61" t="str">
        <f ca="1"/>
        <v>13</v>
      </c>
      <c r="N432" s="61" t="str">
        <f ca="1"/>
        <v>General population</v>
      </c>
      <c r="O432" s="61" t="str">
        <f ca="1"/>
        <v>nec</v>
      </c>
      <c r="P432" s="61" t="str">
        <f ca="1"/>
        <v>Other and unspecified age (n.e.c.)</v>
      </c>
      <c r="Q432" s="61" t="str">
        <f ca="1"/>
        <v>nec</v>
      </c>
      <c r="R432" s="61" t="str">
        <f ca="1"/>
        <v>Other and unspecified gender (n.e.c.)</v>
      </c>
      <c r="S432" s="134">
        <v>1</v>
      </c>
      <c r="T432" t="b">
        <v>1</v>
      </c>
      <c r="U432" t="b">
        <f>AND(T432=TRUE,C432=C431,F432=F431,H432&lt;&gt;H431)</f>
        <v>0</v>
      </c>
      <c r="V432" t="b">
        <f t="shared" si="12"/>
        <v>0</v>
      </c>
      <c r="W432">
        <v>1</v>
      </c>
      <c r="X432" t="b">
        <f t="shared" si="13"/>
        <v>0</v>
      </c>
      <c r="Y432" s="153">
        <v>16</v>
      </c>
    </row>
    <row r="433" spans="1:25" x14ac:dyDescent="0.4">
      <c r="A433" s="136">
        <v>1</v>
      </c>
      <c r="B433" s="2">
        <v>379</v>
      </c>
      <c r="C433" s="140">
        <v>400153061</v>
      </c>
      <c r="D433" s="3" t="s">
        <v>1758</v>
      </c>
      <c r="E433" s="3" t="s">
        <v>1179</v>
      </c>
      <c r="F433" s="3" t="s">
        <v>1759</v>
      </c>
      <c r="G433" s="197"/>
      <c r="H433" s="115" t="s">
        <v>1050</v>
      </c>
      <c r="I433" s="97" t="str">
        <f ca="1"/>
        <v>1.3.nec</v>
      </c>
      <c r="J433" s="98" t="str">
        <f ca="1"/>
        <v>Other Specialised hospitals (Other than mental health hospitals)</v>
      </c>
      <c r="K433" s="61" t="str">
        <f ca="1"/>
        <v>1.1.2</v>
      </c>
      <c r="L433" s="61" t="str">
        <f ca="1"/>
        <v>Specialised inpatient curative care</v>
      </c>
      <c r="M433" s="61" t="str">
        <f ca="1"/>
        <v>13</v>
      </c>
      <c r="N433" s="61" t="str">
        <f ca="1"/>
        <v>General population</v>
      </c>
      <c r="O433" s="61" t="str">
        <f ca="1"/>
        <v>nec</v>
      </c>
      <c r="P433" s="61" t="str">
        <f ca="1"/>
        <v>Other and unspecified age (n.e.c.)</v>
      </c>
      <c r="Q433" s="61" t="str">
        <f ca="1"/>
        <v>nec</v>
      </c>
      <c r="R433" s="61" t="str">
        <f ca="1"/>
        <v>Other and unspecified gender (n.e.c.)</v>
      </c>
      <c r="S433" s="134">
        <v>1</v>
      </c>
      <c r="T433" t="b">
        <v>1</v>
      </c>
      <c r="U433" t="b">
        <f>AND(T433=TRUE,C433=C432,F433=F432,H433&lt;&gt;H432)</f>
        <v>0</v>
      </c>
      <c r="V433" t="b">
        <f t="shared" si="12"/>
        <v>0</v>
      </c>
      <c r="W433">
        <v>1</v>
      </c>
      <c r="X433" t="b">
        <f t="shared" si="13"/>
        <v>0</v>
      </c>
      <c r="Y433" s="153">
        <v>10</v>
      </c>
    </row>
    <row r="434" spans="1:25" x14ac:dyDescent="0.4">
      <c r="A434" s="136">
        <v>1</v>
      </c>
      <c r="B434" s="5">
        <v>181</v>
      </c>
      <c r="C434" s="138">
        <v>400153999</v>
      </c>
      <c r="D434" s="6" t="s">
        <v>562</v>
      </c>
      <c r="E434" s="6" t="s">
        <v>1179</v>
      </c>
      <c r="F434" s="6" t="s">
        <v>1760</v>
      </c>
      <c r="G434" s="199"/>
      <c r="H434" s="115" t="s">
        <v>1050</v>
      </c>
      <c r="I434" s="97" t="str">
        <f ca="1"/>
        <v>1.3.nec</v>
      </c>
      <c r="J434" s="98" t="str">
        <f ca="1"/>
        <v>Other Specialised hospitals (Other than mental health hospitals)</v>
      </c>
      <c r="K434" s="61" t="str">
        <f ca="1"/>
        <v>1.1.2</v>
      </c>
      <c r="L434" s="61" t="str">
        <f ca="1"/>
        <v>Specialised inpatient curative care</v>
      </c>
      <c r="M434" s="61" t="str">
        <f ca="1"/>
        <v>13</v>
      </c>
      <c r="N434" s="61" t="str">
        <f ca="1"/>
        <v>General population</v>
      </c>
      <c r="O434" s="61" t="str">
        <f ca="1"/>
        <v>nec</v>
      </c>
      <c r="P434" s="61" t="str">
        <f ca="1"/>
        <v>Other and unspecified age (n.e.c.)</v>
      </c>
      <c r="Q434" s="61" t="str">
        <f ca="1"/>
        <v>nec</v>
      </c>
      <c r="R434" s="61" t="str">
        <f ca="1"/>
        <v>Other and unspecified gender (n.e.c.)</v>
      </c>
      <c r="S434" s="134">
        <v>1</v>
      </c>
      <c r="T434" t="b">
        <v>1</v>
      </c>
      <c r="U434" t="b">
        <f>AND(T434=TRUE,C434=C433,F434=F433,H434&lt;&gt;H433)</f>
        <v>0</v>
      </c>
      <c r="V434" t="b">
        <f t="shared" si="12"/>
        <v>0</v>
      </c>
      <c r="W434">
        <v>1</v>
      </c>
      <c r="X434" t="b">
        <f t="shared" si="13"/>
        <v>0</v>
      </c>
      <c r="Y434" s="155">
        <v>10</v>
      </c>
    </row>
    <row r="435" spans="1:25" x14ac:dyDescent="0.4">
      <c r="A435" s="136">
        <v>3</v>
      </c>
      <c r="B435" s="5"/>
      <c r="C435" s="138">
        <v>400162907</v>
      </c>
      <c r="D435" s="6" t="s">
        <v>564</v>
      </c>
      <c r="E435" s="6" t="s">
        <v>1179</v>
      </c>
      <c r="F435" s="6" t="s">
        <v>1761</v>
      </c>
      <c r="G435" s="199"/>
      <c r="H435" s="115" t="s">
        <v>1101</v>
      </c>
      <c r="I435" s="97" t="str">
        <f ca="1"/>
        <v>3.4.9.1</v>
      </c>
      <c r="J435" s="98" t="str">
        <f ca="1"/>
        <v>General ambulatories</v>
      </c>
      <c r="K435" s="61" t="str">
        <f ca="1"/>
        <v>1.3.1</v>
      </c>
      <c r="L435" s="61" t="str">
        <f ca="1"/>
        <v>General outpatient curative care</v>
      </c>
      <c r="M435" s="61" t="str">
        <f ca="1"/>
        <v>13</v>
      </c>
      <c r="N435" s="61" t="str">
        <f ca="1"/>
        <v>General population</v>
      </c>
      <c r="O435" s="61" t="str">
        <f ca="1"/>
        <v>nec</v>
      </c>
      <c r="P435" s="61" t="str">
        <f ca="1"/>
        <v>Other and unspecified age (n.e.c.)</v>
      </c>
      <c r="Q435" s="61" t="str">
        <f ca="1"/>
        <v>nec</v>
      </c>
      <c r="R435" s="61" t="str">
        <f ca="1"/>
        <v>Other and unspecified gender (n.e.c.)</v>
      </c>
      <c r="S435" s="134">
        <v>1</v>
      </c>
      <c r="T435" t="b">
        <v>1</v>
      </c>
      <c r="U435" t="b">
        <f>AND(T435=TRUE,C435=C434,F435=F434,H435&lt;&gt;H434)</f>
        <v>0</v>
      </c>
      <c r="V435" t="b">
        <f t="shared" si="12"/>
        <v>0</v>
      </c>
      <c r="W435">
        <v>1</v>
      </c>
      <c r="X435" t="b">
        <f t="shared" si="13"/>
        <v>0</v>
      </c>
      <c r="Y435" s="155">
        <v>10</v>
      </c>
    </row>
    <row r="436" spans="1:25" x14ac:dyDescent="0.4">
      <c r="A436" s="136">
        <v>2</v>
      </c>
      <c r="B436" s="137">
        <v>298</v>
      </c>
      <c r="C436" s="141">
        <v>400163238</v>
      </c>
      <c r="D436" s="137" t="s">
        <v>1762</v>
      </c>
      <c r="E436" s="137" t="s">
        <v>1166</v>
      </c>
      <c r="F436" s="137" t="s">
        <v>1763</v>
      </c>
      <c r="G436" s="198"/>
      <c r="H436" s="49" t="s">
        <v>1089</v>
      </c>
      <c r="I436" s="97" t="str">
        <f ca="1"/>
        <v>3.4.9.1</v>
      </c>
      <c r="J436" s="98" t="str">
        <f ca="1"/>
        <v>General ambulatories</v>
      </c>
      <c r="K436" s="61" t="str">
        <f ca="1"/>
        <v>1.3.3.1</v>
      </c>
      <c r="L436" s="61" t="str">
        <f ca="1"/>
        <v>Emergency specialised outpatient curative care</v>
      </c>
      <c r="M436" s="61" t="str">
        <f ca="1"/>
        <v>13</v>
      </c>
      <c r="N436" s="61" t="str">
        <f ca="1"/>
        <v>General population</v>
      </c>
      <c r="O436" s="61" t="str">
        <f ca="1"/>
        <v>nec</v>
      </c>
      <c r="P436" s="61" t="str">
        <f ca="1"/>
        <v>Other and unspecified age (n.e.c.)</v>
      </c>
      <c r="Q436" s="61" t="str">
        <f ca="1"/>
        <v>nec</v>
      </c>
      <c r="R436" s="61" t="str">
        <f ca="1"/>
        <v>Other and unspecified gender (n.e.c.)</v>
      </c>
      <c r="S436" s="134">
        <v>1</v>
      </c>
      <c r="T436" t="b">
        <v>1</v>
      </c>
      <c r="U436" t="b">
        <f>AND(T436=TRUE,C436=C435,F436=F435,H436&lt;&gt;H435)</f>
        <v>0</v>
      </c>
      <c r="V436" t="b">
        <f t="shared" si="12"/>
        <v>0</v>
      </c>
      <c r="W436">
        <v>1</v>
      </c>
      <c r="X436" t="b">
        <f t="shared" si="13"/>
        <v>0</v>
      </c>
      <c r="Y436" s="154">
        <v>16</v>
      </c>
    </row>
    <row r="437" spans="1:25" x14ac:dyDescent="0.4">
      <c r="A437" s="136">
        <v>2</v>
      </c>
      <c r="B437" s="2">
        <v>299</v>
      </c>
      <c r="C437" s="140">
        <v>400171586</v>
      </c>
      <c r="D437" s="3" t="s">
        <v>1764</v>
      </c>
      <c r="E437" s="3" t="s">
        <v>1166</v>
      </c>
      <c r="F437" s="3" t="s">
        <v>1765</v>
      </c>
      <c r="G437" s="197"/>
      <c r="H437" s="115" t="s">
        <v>1041</v>
      </c>
      <c r="I437" s="97" t="str">
        <f ca="1"/>
        <v>3.4.1</v>
      </c>
      <c r="J437" s="98" t="str">
        <f ca="1"/>
        <v>Family planning centres</v>
      </c>
      <c r="K437" s="61" t="str">
        <f ca="1"/>
        <v>1.3.3.nec</v>
      </c>
      <c r="L437" s="61" t="str">
        <f ca="1"/>
        <v>Other Specialised outpatient curative care</v>
      </c>
      <c r="M437" s="61" t="str">
        <f ca="1"/>
        <v>13</v>
      </c>
      <c r="N437" s="61" t="str">
        <f ca="1"/>
        <v>General population</v>
      </c>
      <c r="O437" s="61" t="str">
        <f ca="1"/>
        <v>nec</v>
      </c>
      <c r="P437" s="61" t="str">
        <f ca="1"/>
        <v>Other and unspecified age (n.e.c.)</v>
      </c>
      <c r="Q437" s="61" t="str">
        <f ca="1"/>
        <v>nec</v>
      </c>
      <c r="R437" s="61" t="str">
        <f ca="1"/>
        <v>Other and unspecified gender (n.e.c.)</v>
      </c>
      <c r="S437" s="134">
        <v>1</v>
      </c>
      <c r="T437" t="b">
        <v>1</v>
      </c>
      <c r="U437" t="b">
        <f>AND(T437=TRUE,C437=C436,F437=F436,H437&lt;&gt;H436)</f>
        <v>0</v>
      </c>
      <c r="V437" t="b">
        <f t="shared" si="12"/>
        <v>0</v>
      </c>
      <c r="W437">
        <v>1</v>
      </c>
      <c r="X437" t="b">
        <f t="shared" si="13"/>
        <v>0</v>
      </c>
      <c r="Y437" s="153">
        <v>16</v>
      </c>
    </row>
    <row r="438" spans="1:25" x14ac:dyDescent="0.4">
      <c r="A438" s="136">
        <v>2</v>
      </c>
      <c r="B438" s="2">
        <v>300</v>
      </c>
      <c r="C438" s="140">
        <v>400194062</v>
      </c>
      <c r="D438" s="3" t="s">
        <v>566</v>
      </c>
      <c r="E438" s="3" t="s">
        <v>1620</v>
      </c>
      <c r="F438" s="3" t="s">
        <v>1766</v>
      </c>
      <c r="G438" s="197"/>
      <c r="H438" s="115" t="s">
        <v>1070</v>
      </c>
      <c r="I438" s="97" t="str">
        <f ca="1"/>
        <v>3.1.1</v>
      </c>
      <c r="J438" s="98" t="str">
        <f ca="1"/>
        <v>Offices of general medical practitioners</v>
      </c>
      <c r="K438" s="61" t="str">
        <f ca="1"/>
        <v>1.3.1</v>
      </c>
      <c r="L438" s="61" t="str">
        <f ca="1"/>
        <v>General outpatient curative care</v>
      </c>
      <c r="M438" s="61" t="str">
        <f ca="1"/>
        <v>13</v>
      </c>
      <c r="N438" s="61" t="str">
        <f ca="1"/>
        <v>General population</v>
      </c>
      <c r="O438" s="61" t="str">
        <f ca="1"/>
        <v>nec</v>
      </c>
      <c r="P438" s="61" t="str">
        <f ca="1"/>
        <v>Other and unspecified age (n.e.c.)</v>
      </c>
      <c r="Q438" s="61" t="str">
        <f ca="1"/>
        <v>nec</v>
      </c>
      <c r="R438" s="61" t="str">
        <f ca="1"/>
        <v>Other and unspecified gender (n.e.c.)</v>
      </c>
      <c r="S438" s="134">
        <v>1</v>
      </c>
      <c r="T438" t="b">
        <v>1</v>
      </c>
      <c r="U438" t="b">
        <f>AND(T438=TRUE,C438=C437,F438=F437,H438&lt;&gt;H437)</f>
        <v>0</v>
      </c>
      <c r="V438" t="b">
        <f t="shared" si="12"/>
        <v>0</v>
      </c>
      <c r="W438">
        <v>1</v>
      </c>
      <c r="X438" t="b">
        <f t="shared" si="13"/>
        <v>0</v>
      </c>
      <c r="Y438" s="153">
        <v>66</v>
      </c>
    </row>
    <row r="439" spans="1:25" x14ac:dyDescent="0.4">
      <c r="A439" s="136">
        <v>3</v>
      </c>
      <c r="B439" s="2"/>
      <c r="C439" s="140">
        <v>400214665</v>
      </c>
      <c r="D439" s="3" t="s">
        <v>568</v>
      </c>
      <c r="E439" s="3" t="s">
        <v>1179</v>
      </c>
      <c r="F439" s="3" t="s">
        <v>1767</v>
      </c>
      <c r="G439" s="197"/>
      <c r="H439" s="115" t="s">
        <v>1101</v>
      </c>
      <c r="I439" s="97" t="str">
        <f ca="1"/>
        <v>3.4.9.1</v>
      </c>
      <c r="J439" s="98" t="str">
        <f ca="1"/>
        <v>General ambulatories</v>
      </c>
      <c r="K439" s="61" t="str">
        <f ca="1"/>
        <v>1.3.1</v>
      </c>
      <c r="L439" s="61" t="str">
        <f ca="1"/>
        <v>General outpatient curative care</v>
      </c>
      <c r="M439" s="61" t="str">
        <f ca="1"/>
        <v>13</v>
      </c>
      <c r="N439" s="61" t="str">
        <f ca="1"/>
        <v>General population</v>
      </c>
      <c r="O439" s="61" t="str">
        <f ca="1"/>
        <v>nec</v>
      </c>
      <c r="P439" s="61" t="str">
        <f ca="1"/>
        <v>Other and unspecified age (n.e.c.)</v>
      </c>
      <c r="Q439" s="61" t="str">
        <f ca="1"/>
        <v>nec</v>
      </c>
      <c r="R439" s="61" t="str">
        <f ca="1"/>
        <v>Other and unspecified gender (n.e.c.)</v>
      </c>
      <c r="S439" s="134">
        <v>1</v>
      </c>
      <c r="T439" t="b">
        <v>1</v>
      </c>
      <c r="U439" t="b">
        <f>AND(T439=TRUE,C439=C438,F439=F438,H439&lt;&gt;H438)</f>
        <v>0</v>
      </c>
      <c r="V439" t="b">
        <f t="shared" si="12"/>
        <v>0</v>
      </c>
      <c r="W439">
        <v>1</v>
      </c>
      <c r="X439" t="b">
        <f t="shared" si="13"/>
        <v>0</v>
      </c>
      <c r="Y439" s="153">
        <v>10</v>
      </c>
    </row>
    <row r="440" spans="1:25" x14ac:dyDescent="0.4">
      <c r="A440" s="136">
        <v>3</v>
      </c>
      <c r="B440" s="137"/>
      <c r="C440" s="141">
        <v>400233555</v>
      </c>
      <c r="D440" s="137" t="s">
        <v>570</v>
      </c>
      <c r="E440" s="137" t="s">
        <v>1183</v>
      </c>
      <c r="F440" s="137" t="s">
        <v>1768</v>
      </c>
      <c r="G440" s="198"/>
      <c r="H440" s="49" t="s">
        <v>1101</v>
      </c>
      <c r="I440" s="97" t="str">
        <f ca="1"/>
        <v>3.4.9.1</v>
      </c>
      <c r="J440" s="98" t="str">
        <f ca="1"/>
        <v>General ambulatories</v>
      </c>
      <c r="K440" s="61" t="str">
        <f ca="1"/>
        <v>1.3.1</v>
      </c>
      <c r="L440" s="61" t="str">
        <f ca="1"/>
        <v>General outpatient curative care</v>
      </c>
      <c r="M440" s="61" t="str">
        <f ca="1"/>
        <v>13</v>
      </c>
      <c r="N440" s="61" t="str">
        <f ca="1"/>
        <v>General population</v>
      </c>
      <c r="O440" s="61" t="str">
        <f ca="1"/>
        <v>nec</v>
      </c>
      <c r="P440" s="61" t="str">
        <f ca="1"/>
        <v>Other and unspecified age (n.e.c.)</v>
      </c>
      <c r="Q440" s="61" t="str">
        <f ca="1"/>
        <v>nec</v>
      </c>
      <c r="R440" s="61" t="str">
        <f ca="1"/>
        <v>Other and unspecified gender (n.e.c.)</v>
      </c>
      <c r="S440" s="134">
        <v>1</v>
      </c>
      <c r="T440" t="b">
        <v>1</v>
      </c>
      <c r="U440" t="b">
        <f>AND(T440=TRUE,C440=C439,F440=F439,H440&lt;&gt;H439)</f>
        <v>0</v>
      </c>
      <c r="V440" t="b">
        <f t="shared" si="12"/>
        <v>0</v>
      </c>
      <c r="W440">
        <v>1</v>
      </c>
      <c r="X440" t="b">
        <f t="shared" si="13"/>
        <v>0</v>
      </c>
      <c r="Y440" s="154">
        <v>11</v>
      </c>
    </row>
    <row r="441" spans="1:25" x14ac:dyDescent="0.4">
      <c r="A441" s="136">
        <v>3</v>
      </c>
      <c r="B441" s="137"/>
      <c r="C441" s="141">
        <v>400274840</v>
      </c>
      <c r="D441" s="137" t="s">
        <v>572</v>
      </c>
      <c r="E441" s="137" t="s">
        <v>1179</v>
      </c>
      <c r="F441" s="137" t="s">
        <v>1769</v>
      </c>
      <c r="G441" s="198"/>
      <c r="H441" s="49" t="s">
        <v>1101</v>
      </c>
      <c r="I441" s="97" t="str">
        <f ca="1"/>
        <v>3.4.9.1</v>
      </c>
      <c r="J441" s="98" t="str">
        <f ca="1"/>
        <v>General ambulatories</v>
      </c>
      <c r="K441" s="61" t="str">
        <f ca="1"/>
        <v>1.3.1</v>
      </c>
      <c r="L441" s="61" t="str">
        <f ca="1"/>
        <v>General outpatient curative care</v>
      </c>
      <c r="M441" s="61" t="str">
        <f ca="1"/>
        <v>13</v>
      </c>
      <c r="N441" s="61" t="str">
        <f ca="1"/>
        <v>General population</v>
      </c>
      <c r="O441" s="61" t="str">
        <f ca="1"/>
        <v>nec</v>
      </c>
      <c r="P441" s="61" t="str">
        <f ca="1"/>
        <v>Other and unspecified age (n.e.c.)</v>
      </c>
      <c r="Q441" s="61" t="str">
        <f ca="1"/>
        <v>nec</v>
      </c>
      <c r="R441" s="61" t="str">
        <f ca="1"/>
        <v>Other and unspecified gender (n.e.c.)</v>
      </c>
      <c r="S441" s="134">
        <v>1</v>
      </c>
      <c r="T441" t="b">
        <v>1</v>
      </c>
      <c r="U441" t="b">
        <f>AND(T441=TRUE,C441=C440,F441=F440,H441&lt;&gt;H440)</f>
        <v>0</v>
      </c>
      <c r="V441" t="b">
        <f t="shared" si="12"/>
        <v>0</v>
      </c>
      <c r="W441">
        <v>1</v>
      </c>
      <c r="X441" t="b">
        <f t="shared" si="13"/>
        <v>0</v>
      </c>
      <c r="Y441" s="154">
        <v>10</v>
      </c>
    </row>
    <row r="442" spans="1:25" x14ac:dyDescent="0.4">
      <c r="A442" s="136">
        <v>3</v>
      </c>
      <c r="B442" s="137"/>
      <c r="C442" s="141">
        <v>401943475</v>
      </c>
      <c r="D442" s="137" t="s">
        <v>574</v>
      </c>
      <c r="E442" s="137" t="s">
        <v>1183</v>
      </c>
      <c r="F442" s="137" t="s">
        <v>1770</v>
      </c>
      <c r="G442" s="198"/>
      <c r="H442" s="49" t="s">
        <v>1109</v>
      </c>
      <c r="I442" s="97" t="str">
        <f ca="1"/>
        <v>3.4.9.nec</v>
      </c>
      <c r="J442" s="98" t="str">
        <f ca="1"/>
        <v>Other All Other ambulatory centres</v>
      </c>
      <c r="K442" s="61" t="str">
        <f ca="1"/>
        <v>1.3.3.nec</v>
      </c>
      <c r="L442" s="61" t="str">
        <f ca="1"/>
        <v>Other Specialised outpatient curative care</v>
      </c>
      <c r="M442" s="61" t="str">
        <f ca="1"/>
        <v>13</v>
      </c>
      <c r="N442" s="61" t="str">
        <f ca="1"/>
        <v>General population</v>
      </c>
      <c r="O442" s="61" t="str">
        <f ca="1"/>
        <v>nec</v>
      </c>
      <c r="P442" s="61" t="str">
        <f ca="1"/>
        <v>Other and unspecified age (n.e.c.)</v>
      </c>
      <c r="Q442" s="61" t="str">
        <f ca="1"/>
        <v>nec</v>
      </c>
      <c r="R442" s="61" t="str">
        <f ca="1"/>
        <v>Other and unspecified gender (n.e.c.)</v>
      </c>
      <c r="S442" s="134">
        <v>1</v>
      </c>
      <c r="T442" t="b">
        <v>1</v>
      </c>
      <c r="U442" t="b">
        <f>AND(T442=TRUE,C442=C441,F442=F441,H442&lt;&gt;H441)</f>
        <v>0</v>
      </c>
      <c r="V442" t="b">
        <f t="shared" si="12"/>
        <v>0</v>
      </c>
      <c r="W442">
        <v>1</v>
      </c>
      <c r="X442" t="b">
        <f t="shared" si="13"/>
        <v>0</v>
      </c>
      <c r="Y442" s="154">
        <v>11</v>
      </c>
    </row>
    <row r="443" spans="1:25" x14ac:dyDescent="0.4">
      <c r="A443" s="136">
        <v>3</v>
      </c>
      <c r="B443" s="137"/>
      <c r="C443" s="141">
        <v>401945464</v>
      </c>
      <c r="D443" s="137" t="s">
        <v>576</v>
      </c>
      <c r="E443" s="137" t="s">
        <v>1183</v>
      </c>
      <c r="F443" s="137" t="s">
        <v>1771</v>
      </c>
      <c r="G443" s="198"/>
      <c r="H443" s="49" t="s">
        <v>1109</v>
      </c>
      <c r="I443" s="97" t="str">
        <f ca="1"/>
        <v>3.4.9.nec</v>
      </c>
      <c r="J443" s="98" t="str">
        <f ca="1"/>
        <v>Other All Other ambulatory centres</v>
      </c>
      <c r="K443" s="61" t="str">
        <f ca="1"/>
        <v>1.3.3.nec</v>
      </c>
      <c r="L443" s="61" t="str">
        <f ca="1"/>
        <v>Other Specialised outpatient curative care</v>
      </c>
      <c r="M443" s="61" t="str">
        <f ca="1"/>
        <v>13</v>
      </c>
      <c r="N443" s="61" t="str">
        <f ca="1"/>
        <v>General population</v>
      </c>
      <c r="O443" s="61" t="str">
        <f ca="1"/>
        <v>nec</v>
      </c>
      <c r="P443" s="61" t="str">
        <f ca="1"/>
        <v>Other and unspecified age (n.e.c.)</v>
      </c>
      <c r="Q443" s="61" t="str">
        <f ca="1"/>
        <v>nec</v>
      </c>
      <c r="R443" s="61" t="str">
        <f ca="1"/>
        <v>Other and unspecified gender (n.e.c.)</v>
      </c>
      <c r="S443" s="134">
        <v>1</v>
      </c>
      <c r="T443" t="b">
        <v>1</v>
      </c>
      <c r="U443" t="b">
        <f>AND(T443=TRUE,C443=C442,F443=F442,H443&lt;&gt;H442)</f>
        <v>0</v>
      </c>
      <c r="V443" t="b">
        <f t="shared" si="12"/>
        <v>0</v>
      </c>
      <c r="W443">
        <v>1</v>
      </c>
      <c r="X443" t="b">
        <f t="shared" si="13"/>
        <v>0</v>
      </c>
      <c r="Y443" s="154">
        <v>11</v>
      </c>
    </row>
    <row r="444" spans="1:25" x14ac:dyDescent="0.4">
      <c r="A444" s="136">
        <v>1</v>
      </c>
      <c r="B444" s="137">
        <v>182</v>
      </c>
      <c r="C444" s="141">
        <v>401945605</v>
      </c>
      <c r="D444" s="137" t="s">
        <v>578</v>
      </c>
      <c r="E444" s="137" t="s">
        <v>1183</v>
      </c>
      <c r="F444" s="137" t="s">
        <v>1772</v>
      </c>
      <c r="G444" s="198"/>
      <c r="H444" s="49" t="s">
        <v>1050</v>
      </c>
      <c r="I444" s="97" t="str">
        <f ca="1"/>
        <v>1.3.nec</v>
      </c>
      <c r="J444" s="98" t="str">
        <f ca="1"/>
        <v>Other Specialised hospitals (Other than mental health hospitals)</v>
      </c>
      <c r="K444" s="61" t="str">
        <f ca="1"/>
        <v>1.1.2</v>
      </c>
      <c r="L444" s="61" t="str">
        <f ca="1"/>
        <v>Specialised inpatient curative care</v>
      </c>
      <c r="M444" s="61" t="str">
        <f ca="1"/>
        <v>13</v>
      </c>
      <c r="N444" s="61" t="str">
        <f ca="1"/>
        <v>General population</v>
      </c>
      <c r="O444" s="61" t="str">
        <f ca="1"/>
        <v>nec</v>
      </c>
      <c r="P444" s="61" t="str">
        <f ca="1"/>
        <v>Other and unspecified age (n.e.c.)</v>
      </c>
      <c r="Q444" s="61" t="str">
        <f ca="1"/>
        <v>nec</v>
      </c>
      <c r="R444" s="61" t="str">
        <f ca="1"/>
        <v>Other and unspecified gender (n.e.c.)</v>
      </c>
      <c r="S444" s="134">
        <v>1</v>
      </c>
      <c r="T444" t="b">
        <v>1</v>
      </c>
      <c r="U444" t="b">
        <f>AND(T444=TRUE,C444=C443,F444=F443,H444&lt;&gt;H443)</f>
        <v>0</v>
      </c>
      <c r="V444" t="b">
        <f t="shared" si="12"/>
        <v>0</v>
      </c>
      <c r="W444">
        <v>1</v>
      </c>
      <c r="X444" t="b">
        <f t="shared" si="13"/>
        <v>0</v>
      </c>
      <c r="Y444" s="154">
        <v>11</v>
      </c>
    </row>
    <row r="445" spans="1:25" x14ac:dyDescent="0.4">
      <c r="A445" s="136">
        <v>1</v>
      </c>
      <c r="B445" s="5">
        <v>380</v>
      </c>
      <c r="C445" s="138">
        <v>401945838</v>
      </c>
      <c r="D445" s="6" t="s">
        <v>580</v>
      </c>
      <c r="E445" s="6" t="s">
        <v>1183</v>
      </c>
      <c r="F445" s="6" t="s">
        <v>1773</v>
      </c>
      <c r="G445" s="199"/>
      <c r="H445" s="115" t="s">
        <v>1050</v>
      </c>
      <c r="I445" s="97" t="str">
        <f ca="1"/>
        <v>1.3.nec</v>
      </c>
      <c r="J445" s="98" t="str">
        <f ca="1"/>
        <v>Other Specialised hospitals (Other than mental health hospitals)</v>
      </c>
      <c r="K445" s="61" t="str">
        <f ca="1"/>
        <v>1.1.2</v>
      </c>
      <c r="L445" s="61" t="str">
        <f ca="1"/>
        <v>Specialised inpatient curative care</v>
      </c>
      <c r="M445" s="61" t="str">
        <f ca="1"/>
        <v>13</v>
      </c>
      <c r="N445" s="61" t="str">
        <f ca="1"/>
        <v>General population</v>
      </c>
      <c r="O445" s="61" t="str">
        <f ca="1"/>
        <v>nec</v>
      </c>
      <c r="P445" s="61" t="str">
        <f ca="1"/>
        <v>Other and unspecified age (n.e.c.)</v>
      </c>
      <c r="Q445" s="61" t="str">
        <f ca="1"/>
        <v>nec</v>
      </c>
      <c r="R445" s="61" t="str">
        <f ca="1"/>
        <v>Other and unspecified gender (n.e.c.)</v>
      </c>
      <c r="S445" s="134">
        <v>1</v>
      </c>
      <c r="T445" t="b">
        <v>1</v>
      </c>
      <c r="U445" t="b">
        <f>AND(T445=TRUE,C445=C444,F445=F444,H445&lt;&gt;H444)</f>
        <v>0</v>
      </c>
      <c r="V445" t="b">
        <f t="shared" si="12"/>
        <v>0</v>
      </c>
      <c r="W445">
        <v>1</v>
      </c>
      <c r="X445" t="b">
        <f t="shared" si="13"/>
        <v>0</v>
      </c>
      <c r="Y445" s="155">
        <v>11</v>
      </c>
    </row>
    <row r="446" spans="1:25" x14ac:dyDescent="0.4">
      <c r="A446" s="136">
        <v>3</v>
      </c>
      <c r="B446" s="5"/>
      <c r="C446" s="138">
        <v>401946784</v>
      </c>
      <c r="D446" s="6" t="s">
        <v>582</v>
      </c>
      <c r="E446" s="6" t="s">
        <v>1595</v>
      </c>
      <c r="F446" s="6" t="s">
        <v>1774</v>
      </c>
      <c r="G446" s="199"/>
      <c r="H446" s="115" t="s">
        <v>1109</v>
      </c>
      <c r="I446" s="97" t="str">
        <f ca="1"/>
        <v>3.4.9.nec</v>
      </c>
      <c r="J446" s="98" t="str">
        <f ca="1"/>
        <v>Other All Other ambulatory centres</v>
      </c>
      <c r="K446" s="61" t="str">
        <f ca="1"/>
        <v>1.3.3.nec</v>
      </c>
      <c r="L446" s="61" t="str">
        <f ca="1"/>
        <v>Other Specialised outpatient curative care</v>
      </c>
      <c r="M446" s="61" t="str">
        <f ca="1"/>
        <v>13</v>
      </c>
      <c r="N446" s="61" t="str">
        <f ca="1"/>
        <v>General population</v>
      </c>
      <c r="O446" s="61" t="str">
        <f ca="1"/>
        <v>nec</v>
      </c>
      <c r="P446" s="61" t="str">
        <f ca="1"/>
        <v>Other and unspecified age (n.e.c.)</v>
      </c>
      <c r="Q446" s="61" t="str">
        <f ca="1"/>
        <v>nec</v>
      </c>
      <c r="R446" s="61" t="str">
        <f ca="1"/>
        <v>Other and unspecified gender (n.e.c.)</v>
      </c>
      <c r="S446" s="134">
        <v>2</v>
      </c>
      <c r="T446" t="b">
        <v>1</v>
      </c>
      <c r="U446" t="b">
        <f>AND(T446=TRUE,C446=C445,F446=F445,H446&lt;&gt;H445)</f>
        <v>0</v>
      </c>
      <c r="V446" t="b">
        <f t="shared" si="12"/>
        <v>0</v>
      </c>
      <c r="W446">
        <v>1</v>
      </c>
      <c r="X446" t="b">
        <f t="shared" si="13"/>
        <v>0</v>
      </c>
      <c r="Y446" s="155">
        <v>63</v>
      </c>
    </row>
    <row r="447" spans="1:25" x14ac:dyDescent="0.4">
      <c r="A447" s="136">
        <v>3</v>
      </c>
      <c r="B447" s="137"/>
      <c r="C447" s="141">
        <v>401946784</v>
      </c>
      <c r="D447" s="137" t="s">
        <v>583</v>
      </c>
      <c r="E447" s="137" t="s">
        <v>1183</v>
      </c>
      <c r="F447" s="137" t="s">
        <v>1775</v>
      </c>
      <c r="G447" s="198"/>
      <c r="H447" s="49" t="s">
        <v>1054</v>
      </c>
      <c r="I447" s="97" t="str">
        <f ca="1"/>
        <v>1.1</v>
      </c>
      <c r="J447" s="98" t="str">
        <f ca="1"/>
        <v>General hospitals</v>
      </c>
      <c r="K447" s="61" t="str">
        <f ca="1"/>
        <v>1.1.1</v>
      </c>
      <c r="L447" s="61" t="str">
        <f ca="1"/>
        <v>General inpatient curative care</v>
      </c>
      <c r="M447" s="61" t="str">
        <f ca="1"/>
        <v>13</v>
      </c>
      <c r="N447" s="61" t="str">
        <f ca="1"/>
        <v>General population</v>
      </c>
      <c r="O447" s="61" t="str">
        <f ca="1"/>
        <v>nec</v>
      </c>
      <c r="P447" s="61" t="str">
        <f ca="1"/>
        <v>Other and unspecified age (n.e.c.)</v>
      </c>
      <c r="Q447" s="61" t="str">
        <f ca="1"/>
        <v>nec</v>
      </c>
      <c r="R447" s="61" t="str">
        <f ca="1"/>
        <v>Other and unspecified gender (n.e.c.)</v>
      </c>
      <c r="S447" s="134">
        <v>2</v>
      </c>
      <c r="T447" t="b">
        <v>1</v>
      </c>
      <c r="U447" t="b">
        <f>AND(T447=TRUE,C447=C446,F447=F446,H447&lt;&gt;H446)</f>
        <v>0</v>
      </c>
      <c r="V447" t="b">
        <f t="shared" si="12"/>
        <v>0</v>
      </c>
      <c r="W447">
        <v>1</v>
      </c>
      <c r="X447" t="b">
        <f t="shared" si="13"/>
        <v>0</v>
      </c>
      <c r="Y447" s="154">
        <v>11</v>
      </c>
    </row>
    <row r="448" spans="1:25" x14ac:dyDescent="0.4">
      <c r="A448" s="136">
        <v>2</v>
      </c>
      <c r="B448" s="137">
        <v>302</v>
      </c>
      <c r="C448" s="141">
        <v>401949807</v>
      </c>
      <c r="D448" s="137" t="s">
        <v>1776</v>
      </c>
      <c r="E448" s="137" t="s">
        <v>1183</v>
      </c>
      <c r="F448" s="137" t="s">
        <v>1777</v>
      </c>
      <c r="G448" s="198"/>
      <c r="H448" s="49" t="s">
        <v>1101</v>
      </c>
      <c r="I448" s="97" t="str">
        <f ca="1"/>
        <v>3.4.9.1</v>
      </c>
      <c r="J448" s="98" t="str">
        <f ca="1"/>
        <v>General ambulatories</v>
      </c>
      <c r="K448" s="61" t="str">
        <f ca="1"/>
        <v>1.3.1</v>
      </c>
      <c r="L448" s="61" t="str">
        <f ca="1"/>
        <v>General outpatient curative care</v>
      </c>
      <c r="M448" s="61" t="str">
        <f ca="1"/>
        <v>13</v>
      </c>
      <c r="N448" s="61" t="str">
        <f ca="1"/>
        <v>General population</v>
      </c>
      <c r="O448" s="61" t="str">
        <f ca="1"/>
        <v>nec</v>
      </c>
      <c r="P448" s="61" t="str">
        <f ca="1"/>
        <v>Other and unspecified age (n.e.c.)</v>
      </c>
      <c r="Q448" s="61" t="str">
        <f ca="1"/>
        <v>nec</v>
      </c>
      <c r="R448" s="61" t="str">
        <f ca="1"/>
        <v>Other and unspecified gender (n.e.c.)</v>
      </c>
      <c r="S448" s="134">
        <v>1</v>
      </c>
      <c r="T448" t="b">
        <v>1</v>
      </c>
      <c r="U448" t="b">
        <f>AND(T448=TRUE,C448=C447,F448=F447,H448&lt;&gt;H447)</f>
        <v>0</v>
      </c>
      <c r="V448" t="b">
        <f t="shared" si="12"/>
        <v>0</v>
      </c>
      <c r="W448">
        <v>1</v>
      </c>
      <c r="X448" t="b">
        <f t="shared" si="13"/>
        <v>0</v>
      </c>
      <c r="Y448" s="154">
        <v>11</v>
      </c>
    </row>
    <row r="449" spans="1:25" x14ac:dyDescent="0.4">
      <c r="A449" s="136">
        <v>3</v>
      </c>
      <c r="B449" s="2"/>
      <c r="C449" s="140">
        <v>401956184</v>
      </c>
      <c r="D449" s="3" t="s">
        <v>585</v>
      </c>
      <c r="E449" s="3" t="s">
        <v>1183</v>
      </c>
      <c r="F449" s="3" t="s">
        <v>1262</v>
      </c>
      <c r="G449" s="197"/>
      <c r="H449" s="115" t="s">
        <v>1054</v>
      </c>
      <c r="I449" s="97" t="str">
        <f ca="1"/>
        <v>1.1</v>
      </c>
      <c r="J449" s="98" t="str">
        <f ca="1"/>
        <v>General hospitals</v>
      </c>
      <c r="K449" s="61" t="str">
        <f ca="1"/>
        <v>1.1.1</v>
      </c>
      <c r="L449" s="61" t="str">
        <f ca="1"/>
        <v>General inpatient curative care</v>
      </c>
      <c r="M449" s="61" t="str">
        <f ca="1"/>
        <v>13</v>
      </c>
      <c r="N449" s="61" t="str">
        <f ca="1"/>
        <v>General population</v>
      </c>
      <c r="O449" s="61" t="str">
        <f ca="1"/>
        <v>nec</v>
      </c>
      <c r="P449" s="61" t="str">
        <f ca="1"/>
        <v>Other and unspecified age (n.e.c.)</v>
      </c>
      <c r="Q449" s="61" t="str">
        <f ca="1"/>
        <v>nec</v>
      </c>
      <c r="R449" s="61" t="str">
        <f ca="1"/>
        <v>Other and unspecified gender (n.e.c.)</v>
      </c>
      <c r="S449" s="134">
        <v>1</v>
      </c>
      <c r="T449" t="b">
        <v>1</v>
      </c>
      <c r="U449" t="b">
        <f>AND(T449=TRUE,C449=C448,F449=F448,H449&lt;&gt;H448)</f>
        <v>0</v>
      </c>
      <c r="V449" t="b">
        <f t="shared" si="12"/>
        <v>0</v>
      </c>
      <c r="W449">
        <v>1</v>
      </c>
      <c r="X449" t="b">
        <f t="shared" si="13"/>
        <v>0</v>
      </c>
      <c r="Y449" s="153">
        <v>11</v>
      </c>
    </row>
    <row r="450" spans="1:25" x14ac:dyDescent="0.4">
      <c r="A450" s="136">
        <v>1</v>
      </c>
      <c r="B450" s="137">
        <v>183</v>
      </c>
      <c r="C450" s="141">
        <v>401956433</v>
      </c>
      <c r="D450" s="137" t="s">
        <v>587</v>
      </c>
      <c r="E450" s="137" t="s">
        <v>1163</v>
      </c>
      <c r="F450" s="137" t="s">
        <v>1402</v>
      </c>
      <c r="G450" s="198"/>
      <c r="H450" s="49" t="s">
        <v>1118</v>
      </c>
      <c r="I450" s="97" t="str">
        <f ca="1"/>
        <v>1.3.1</v>
      </c>
      <c r="J450" s="98" t="str">
        <f ca="1"/>
        <v>Maternal House</v>
      </c>
      <c r="K450" s="61" t="str">
        <f ca="1"/>
        <v>1.1.2</v>
      </c>
      <c r="L450" s="61" t="str">
        <f ca="1"/>
        <v>Specialised inpatient curative care</v>
      </c>
      <c r="M450" s="61" t="str">
        <f ca="1"/>
        <v>13</v>
      </c>
      <c r="N450" s="61" t="str">
        <f ca="1"/>
        <v>General population</v>
      </c>
      <c r="O450" s="61" t="str">
        <f ca="1"/>
        <v>nec</v>
      </c>
      <c r="P450" s="61" t="str">
        <f ca="1"/>
        <v>Other and unspecified age (n.e.c.)</v>
      </c>
      <c r="Q450" s="61" t="str">
        <f ca="1"/>
        <v>nec</v>
      </c>
      <c r="R450" s="61" t="str">
        <f ca="1"/>
        <v>Other and unspecified gender (n.e.c.)</v>
      </c>
      <c r="S450" s="134">
        <v>1</v>
      </c>
      <c r="T450" t="b">
        <v>1</v>
      </c>
      <c r="U450" t="b">
        <f>AND(T450=TRUE,C450=C449,F450=F449,H450&lt;&gt;H449)</f>
        <v>0</v>
      </c>
      <c r="V450" t="b">
        <f t="shared" si="12"/>
        <v>0</v>
      </c>
      <c r="W450">
        <v>1</v>
      </c>
      <c r="X450" t="b">
        <f t="shared" si="13"/>
        <v>0</v>
      </c>
      <c r="Y450" s="154">
        <v>13</v>
      </c>
    </row>
    <row r="451" spans="1:25" x14ac:dyDescent="0.4">
      <c r="A451" s="136">
        <v>3</v>
      </c>
      <c r="B451" s="5"/>
      <c r="C451" s="138">
        <v>401963014</v>
      </c>
      <c r="D451" s="6" t="s">
        <v>589</v>
      </c>
      <c r="E451" s="6" t="s">
        <v>1163</v>
      </c>
      <c r="F451" s="6" t="s">
        <v>1778</v>
      </c>
      <c r="G451" s="199"/>
      <c r="H451" s="115" t="s">
        <v>1054</v>
      </c>
      <c r="I451" s="97" t="str">
        <f ca="1"/>
        <v>1.1</v>
      </c>
      <c r="J451" s="98" t="str">
        <f ca="1"/>
        <v>General hospitals</v>
      </c>
      <c r="K451" s="61" t="str">
        <f ca="1"/>
        <v>1.1.1</v>
      </c>
      <c r="L451" s="61" t="str">
        <f ca="1"/>
        <v>General inpatient curative care</v>
      </c>
      <c r="M451" s="61" t="str">
        <f ca="1"/>
        <v>13</v>
      </c>
      <c r="N451" s="61" t="str">
        <f ca="1"/>
        <v>General population</v>
      </c>
      <c r="O451" s="61" t="str">
        <f ca="1"/>
        <v>nec</v>
      </c>
      <c r="P451" s="61" t="str">
        <f ca="1"/>
        <v>Other and unspecified age (n.e.c.)</v>
      </c>
      <c r="Q451" s="61" t="str">
        <f ca="1"/>
        <v>nec</v>
      </c>
      <c r="R451" s="61" t="str">
        <f ca="1"/>
        <v>Other and unspecified gender (n.e.c.)</v>
      </c>
      <c r="S451" s="134">
        <v>1</v>
      </c>
      <c r="T451" t="b">
        <v>1</v>
      </c>
      <c r="U451" t="b">
        <f>AND(T451=TRUE,C451=C450,F451=F450,H451&lt;&gt;H450)</f>
        <v>0</v>
      </c>
      <c r="V451" t="b">
        <f t="shared" ref="V451:V514" si="14">OR(U451,U452)</f>
        <v>0</v>
      </c>
      <c r="W451">
        <v>1</v>
      </c>
      <c r="X451" t="b">
        <f t="shared" ref="X451:X514" si="15">AND(T451,ISBLANK(E451))</f>
        <v>0</v>
      </c>
      <c r="Y451" s="155">
        <v>13</v>
      </c>
    </row>
    <row r="452" spans="1:25" x14ac:dyDescent="0.4">
      <c r="A452" s="136">
        <v>2</v>
      </c>
      <c r="B452" s="137">
        <v>303</v>
      </c>
      <c r="C452" s="141">
        <v>401963693</v>
      </c>
      <c r="D452" s="137" t="s">
        <v>1779</v>
      </c>
      <c r="E452" s="137" t="s">
        <v>1183</v>
      </c>
      <c r="F452" s="137" t="s">
        <v>1780</v>
      </c>
      <c r="G452" s="198"/>
      <c r="H452" s="49" t="s">
        <v>1050</v>
      </c>
      <c r="I452" s="97" t="str">
        <f ca="1"/>
        <v>1.3.nec</v>
      </c>
      <c r="J452" s="98" t="str">
        <f ca="1"/>
        <v>Other Specialised hospitals (Other than mental health hospitals)</v>
      </c>
      <c r="K452" s="61" t="str">
        <f ca="1"/>
        <v>1.1.2</v>
      </c>
      <c r="L452" s="61" t="str">
        <f ca="1"/>
        <v>Specialised inpatient curative care</v>
      </c>
      <c r="M452" s="61" t="str">
        <f ca="1"/>
        <v>13</v>
      </c>
      <c r="N452" s="61" t="str">
        <f ca="1"/>
        <v>General population</v>
      </c>
      <c r="O452" s="61" t="str">
        <f ca="1"/>
        <v>nec</v>
      </c>
      <c r="P452" s="61" t="str">
        <f ca="1"/>
        <v>Other and unspecified age (n.e.c.)</v>
      </c>
      <c r="Q452" s="61" t="str">
        <f ca="1"/>
        <v>nec</v>
      </c>
      <c r="R452" s="61" t="str">
        <f ca="1"/>
        <v>Other and unspecified gender (n.e.c.)</v>
      </c>
      <c r="S452" s="134">
        <v>1</v>
      </c>
      <c r="T452" t="b">
        <v>1</v>
      </c>
      <c r="U452" t="b">
        <f>AND(T452=TRUE,C452=C451,F452=F451,H452&lt;&gt;H451)</f>
        <v>0</v>
      </c>
      <c r="V452" t="b">
        <f t="shared" si="14"/>
        <v>0</v>
      </c>
      <c r="W452">
        <v>1</v>
      </c>
      <c r="X452" t="b">
        <f t="shared" si="15"/>
        <v>0</v>
      </c>
      <c r="Y452" s="154">
        <v>11</v>
      </c>
    </row>
    <row r="453" spans="1:25" x14ac:dyDescent="0.4">
      <c r="A453" s="136">
        <v>2</v>
      </c>
      <c r="B453" s="2">
        <v>304</v>
      </c>
      <c r="C453" s="140">
        <v>401963737</v>
      </c>
      <c r="D453" s="3" t="s">
        <v>1781</v>
      </c>
      <c r="E453" s="3" t="s">
        <v>1183</v>
      </c>
      <c r="F453" s="3" t="s">
        <v>1782</v>
      </c>
      <c r="G453" s="197"/>
      <c r="H453" s="115" t="s">
        <v>1058</v>
      </c>
      <c r="I453" s="97" t="str">
        <f ca="1"/>
        <v>4.2</v>
      </c>
      <c r="J453" s="98" t="str">
        <f ca="1"/>
        <v>Medical and diagnostic laboratories</v>
      </c>
      <c r="K453" s="61" t="str">
        <f ca="1"/>
        <v>4.1</v>
      </c>
      <c r="L453" s="61" t="str">
        <f ca="1"/>
        <v>Laboratory services</v>
      </c>
      <c r="M453" s="61" t="str">
        <f ca="1"/>
        <v>13</v>
      </c>
      <c r="N453" s="61" t="str">
        <f ca="1"/>
        <v>General population</v>
      </c>
      <c r="O453" s="61" t="str">
        <f ca="1"/>
        <v>nec</v>
      </c>
      <c r="P453" s="61" t="str">
        <f ca="1"/>
        <v>Other and unspecified age (n.e.c.)</v>
      </c>
      <c r="Q453" s="61" t="str">
        <f ca="1"/>
        <v>nec</v>
      </c>
      <c r="R453" s="61" t="str">
        <f ca="1"/>
        <v>Other and unspecified gender (n.e.c.)</v>
      </c>
      <c r="S453" s="134">
        <v>1</v>
      </c>
      <c r="T453" t="b">
        <v>1</v>
      </c>
      <c r="U453" t="b">
        <f>AND(T453=TRUE,C453=C452,F453=F452,H453&lt;&gt;H452)</f>
        <v>0</v>
      </c>
      <c r="V453" t="b">
        <f t="shared" si="14"/>
        <v>0</v>
      </c>
      <c r="W453">
        <v>1</v>
      </c>
      <c r="X453" t="b">
        <f t="shared" si="15"/>
        <v>0</v>
      </c>
      <c r="Y453" s="153">
        <v>11</v>
      </c>
    </row>
    <row r="454" spans="1:25" x14ac:dyDescent="0.4">
      <c r="A454" s="136">
        <v>3</v>
      </c>
      <c r="B454" s="2"/>
      <c r="C454" s="140">
        <v>401980594</v>
      </c>
      <c r="D454" s="3" t="s">
        <v>591</v>
      </c>
      <c r="E454" s="3" t="s">
        <v>1246</v>
      </c>
      <c r="F454" s="3" t="s">
        <v>1783</v>
      </c>
      <c r="G454" s="197"/>
      <c r="H454" s="115" t="s">
        <v>1058</v>
      </c>
      <c r="I454" s="97" t="str">
        <f ca="1"/>
        <v>4.2</v>
      </c>
      <c r="J454" s="98" t="str">
        <f ca="1"/>
        <v>Medical and diagnostic laboratories</v>
      </c>
      <c r="K454" s="61" t="str">
        <f ca="1"/>
        <v>4.1</v>
      </c>
      <c r="L454" s="61" t="str">
        <f ca="1"/>
        <v>Laboratory services</v>
      </c>
      <c r="M454" s="61" t="str">
        <f ca="1"/>
        <v>13</v>
      </c>
      <c r="N454" s="61" t="str">
        <f ca="1"/>
        <v>General population</v>
      </c>
      <c r="O454" s="61" t="str">
        <f ca="1"/>
        <v>nec</v>
      </c>
      <c r="P454" s="61" t="str">
        <f ca="1"/>
        <v>Other and unspecified age (n.e.c.)</v>
      </c>
      <c r="Q454" s="61" t="str">
        <f ca="1"/>
        <v>nec</v>
      </c>
      <c r="R454" s="61" t="str">
        <f ca="1"/>
        <v>Other and unspecified gender (n.e.c.)</v>
      </c>
      <c r="S454" s="134">
        <v>1</v>
      </c>
      <c r="T454" t="b">
        <v>1</v>
      </c>
      <c r="U454" t="b">
        <f>AND(T454=TRUE,C454=C453,F454=F453,H454&lt;&gt;H453)</f>
        <v>0</v>
      </c>
      <c r="V454" t="b">
        <f t="shared" si="14"/>
        <v>0</v>
      </c>
      <c r="W454">
        <v>1</v>
      </c>
      <c r="X454" t="b">
        <f t="shared" si="15"/>
        <v>0</v>
      </c>
      <c r="Y454" s="153">
        <v>17</v>
      </c>
    </row>
    <row r="455" spans="1:25" x14ac:dyDescent="0.4">
      <c r="A455" s="136">
        <v>2</v>
      </c>
      <c r="B455" s="137">
        <v>305</v>
      </c>
      <c r="C455" s="141">
        <v>401988756</v>
      </c>
      <c r="D455" s="137" t="s">
        <v>1784</v>
      </c>
      <c r="E455" s="137" t="s">
        <v>1246</v>
      </c>
      <c r="F455" s="137" t="s">
        <v>1785</v>
      </c>
      <c r="G455" s="198"/>
      <c r="H455" s="49" t="s">
        <v>1041</v>
      </c>
      <c r="I455" s="97" t="str">
        <f ca="1"/>
        <v>3.4.1</v>
      </c>
      <c r="J455" s="98" t="str">
        <f ca="1"/>
        <v>Family planning centres</v>
      </c>
      <c r="K455" s="61" t="str">
        <f ca="1"/>
        <v>1.3.3.nec</v>
      </c>
      <c r="L455" s="61" t="str">
        <f ca="1"/>
        <v>Other Specialised outpatient curative care</v>
      </c>
      <c r="M455" s="61" t="str">
        <f ca="1"/>
        <v>13</v>
      </c>
      <c r="N455" s="61" t="str">
        <f ca="1"/>
        <v>General population</v>
      </c>
      <c r="O455" s="61" t="str">
        <f ca="1"/>
        <v>nec</v>
      </c>
      <c r="P455" s="61" t="str">
        <f ca="1"/>
        <v>Other and unspecified age (n.e.c.)</v>
      </c>
      <c r="Q455" s="61" t="str">
        <f ca="1"/>
        <v>nec</v>
      </c>
      <c r="R455" s="61" t="str">
        <f ca="1"/>
        <v>Other and unspecified gender (n.e.c.)</v>
      </c>
      <c r="S455" s="134">
        <v>1</v>
      </c>
      <c r="T455" t="b">
        <v>1</v>
      </c>
      <c r="U455" t="b">
        <f>AND(T455=TRUE,C455=C454,F455=F454,H455&lt;&gt;H454)</f>
        <v>0</v>
      </c>
      <c r="V455" t="b">
        <f t="shared" si="14"/>
        <v>0</v>
      </c>
      <c r="W455">
        <v>1</v>
      </c>
      <c r="X455" t="b">
        <f t="shared" si="15"/>
        <v>0</v>
      </c>
      <c r="Y455" s="154">
        <v>17</v>
      </c>
    </row>
    <row r="456" spans="1:25" x14ac:dyDescent="0.4">
      <c r="A456" s="136">
        <v>1</v>
      </c>
      <c r="B456" s="2">
        <v>184</v>
      </c>
      <c r="C456" s="140">
        <v>401993508</v>
      </c>
      <c r="D456" s="3" t="s">
        <v>593</v>
      </c>
      <c r="E456" s="3" t="s">
        <v>1646</v>
      </c>
      <c r="F456" s="3" t="s">
        <v>1786</v>
      </c>
      <c r="G456" s="197"/>
      <c r="H456" s="115" t="s">
        <v>1054</v>
      </c>
      <c r="I456" s="97" t="str">
        <f ca="1"/>
        <v>1.1</v>
      </c>
      <c r="J456" s="98" t="str">
        <f ca="1"/>
        <v>General hospitals</v>
      </c>
      <c r="K456" s="61" t="str">
        <f ca="1"/>
        <v>1.1.1</v>
      </c>
      <c r="L456" s="61" t="str">
        <f ca="1"/>
        <v>General inpatient curative care</v>
      </c>
      <c r="M456" s="61" t="str">
        <f ca="1"/>
        <v>13</v>
      </c>
      <c r="N456" s="61" t="str">
        <f ca="1"/>
        <v>General population</v>
      </c>
      <c r="O456" s="61" t="str">
        <f ca="1"/>
        <v>nec</v>
      </c>
      <c r="P456" s="61" t="str">
        <f ca="1"/>
        <v>Other and unspecified age (n.e.c.)</v>
      </c>
      <c r="Q456" s="61" t="str">
        <f ca="1"/>
        <v>nec</v>
      </c>
      <c r="R456" s="61" t="str">
        <f ca="1"/>
        <v>Other and unspecified gender (n.e.c.)</v>
      </c>
      <c r="S456" s="134">
        <v>1</v>
      </c>
      <c r="T456" t="b">
        <v>1</v>
      </c>
      <c r="U456" t="b">
        <f>AND(T456=TRUE,C456=C455,F456=F455,H456&lt;&gt;H455)</f>
        <v>0</v>
      </c>
      <c r="V456" t="b">
        <f t="shared" si="14"/>
        <v>0</v>
      </c>
      <c r="W456">
        <v>1</v>
      </c>
      <c r="X456" t="b">
        <f t="shared" si="15"/>
        <v>0</v>
      </c>
      <c r="Y456" s="153">
        <v>42</v>
      </c>
    </row>
    <row r="457" spans="1:25" x14ac:dyDescent="0.4">
      <c r="A457" s="136">
        <v>2</v>
      </c>
      <c r="B457" s="5">
        <v>306</v>
      </c>
      <c r="C457" s="138">
        <v>401996113</v>
      </c>
      <c r="D457" s="6" t="s">
        <v>1787</v>
      </c>
      <c r="E457" s="6" t="s">
        <v>1183</v>
      </c>
      <c r="F457" s="6" t="s">
        <v>1788</v>
      </c>
      <c r="G457" s="199"/>
      <c r="H457" s="115" t="s">
        <v>1101</v>
      </c>
      <c r="I457" s="97" t="str">
        <f ca="1"/>
        <v>3.4.9.1</v>
      </c>
      <c r="J457" s="98" t="str">
        <f ca="1"/>
        <v>General ambulatories</v>
      </c>
      <c r="K457" s="61" t="str">
        <f ca="1"/>
        <v>1.3.1</v>
      </c>
      <c r="L457" s="61" t="str">
        <f ca="1"/>
        <v>General outpatient curative care</v>
      </c>
      <c r="M457" s="61" t="str">
        <f ca="1"/>
        <v>13</v>
      </c>
      <c r="N457" s="61" t="str">
        <f ca="1"/>
        <v>General population</v>
      </c>
      <c r="O457" s="61" t="str">
        <f ca="1"/>
        <v>nec</v>
      </c>
      <c r="P457" s="61" t="str">
        <f ca="1"/>
        <v>Other and unspecified age (n.e.c.)</v>
      </c>
      <c r="Q457" s="61" t="str">
        <f ca="1"/>
        <v>nec</v>
      </c>
      <c r="R457" s="61" t="str">
        <f ca="1"/>
        <v>Other and unspecified gender (n.e.c.)</v>
      </c>
      <c r="S457" s="134">
        <v>1</v>
      </c>
      <c r="T457" t="b">
        <v>1</v>
      </c>
      <c r="U457" t="b">
        <f>AND(T457=TRUE,C457=C456,F457=F456,H457&lt;&gt;H456)</f>
        <v>0</v>
      </c>
      <c r="V457" t="b">
        <f t="shared" si="14"/>
        <v>0</v>
      </c>
      <c r="W457">
        <v>1</v>
      </c>
      <c r="X457" t="b">
        <f t="shared" si="15"/>
        <v>0</v>
      </c>
      <c r="Y457" s="155">
        <v>11</v>
      </c>
    </row>
    <row r="458" spans="1:25" x14ac:dyDescent="0.4">
      <c r="A458" s="136">
        <v>2</v>
      </c>
      <c r="B458" s="2">
        <v>307</v>
      </c>
      <c r="C458" s="140">
        <v>401996122</v>
      </c>
      <c r="D458" s="3" t="s">
        <v>1789</v>
      </c>
      <c r="E458" s="3" t="s">
        <v>1183</v>
      </c>
      <c r="F458" s="3" t="s">
        <v>1257</v>
      </c>
      <c r="G458" s="197"/>
      <c r="H458" s="115" t="s">
        <v>1101</v>
      </c>
      <c r="I458" s="97" t="str">
        <f ca="1"/>
        <v>3.4.9.1</v>
      </c>
      <c r="J458" s="98" t="str">
        <f ca="1"/>
        <v>General ambulatories</v>
      </c>
      <c r="K458" s="61" t="str">
        <f ca="1"/>
        <v>1.3.1</v>
      </c>
      <c r="L458" s="61" t="str">
        <f ca="1"/>
        <v>General outpatient curative care</v>
      </c>
      <c r="M458" s="61" t="str">
        <f ca="1"/>
        <v>13</v>
      </c>
      <c r="N458" s="61" t="str">
        <f ca="1"/>
        <v>General population</v>
      </c>
      <c r="O458" s="61" t="str">
        <f ca="1"/>
        <v>nec</v>
      </c>
      <c r="P458" s="61" t="str">
        <f ca="1"/>
        <v>Other and unspecified age (n.e.c.)</v>
      </c>
      <c r="Q458" s="61" t="str">
        <f ca="1"/>
        <v>nec</v>
      </c>
      <c r="R458" s="61" t="str">
        <f ca="1"/>
        <v>Other and unspecified gender (n.e.c.)</v>
      </c>
      <c r="S458" s="134">
        <v>1</v>
      </c>
      <c r="T458" t="b">
        <v>1</v>
      </c>
      <c r="U458" t="b">
        <f>AND(T458=TRUE,C458=C457,F458=F457,H458&lt;&gt;H457)</f>
        <v>0</v>
      </c>
      <c r="V458" t="b">
        <f t="shared" si="14"/>
        <v>0</v>
      </c>
      <c r="W458">
        <v>1</v>
      </c>
      <c r="X458" t="b">
        <f t="shared" si="15"/>
        <v>0</v>
      </c>
      <c r="Y458" s="153">
        <v>11</v>
      </c>
    </row>
    <row r="459" spans="1:25" x14ac:dyDescent="0.4">
      <c r="A459" s="136">
        <v>1</v>
      </c>
      <c r="B459" s="2">
        <v>185</v>
      </c>
      <c r="C459" s="140">
        <v>402005398</v>
      </c>
      <c r="D459" s="3" t="s">
        <v>595</v>
      </c>
      <c r="E459" s="3" t="s">
        <v>1183</v>
      </c>
      <c r="F459" s="3" t="s">
        <v>1790</v>
      </c>
      <c r="G459" s="197"/>
      <c r="H459" s="115" t="s">
        <v>1054</v>
      </c>
      <c r="I459" s="97" t="str">
        <f ca="1"/>
        <v>1.1</v>
      </c>
      <c r="J459" s="98" t="str">
        <f ca="1"/>
        <v>General hospitals</v>
      </c>
      <c r="K459" s="61" t="str">
        <f ca="1"/>
        <v>1.1.1</v>
      </c>
      <c r="L459" s="61" t="str">
        <f ca="1"/>
        <v>General inpatient curative care</v>
      </c>
      <c r="M459" s="61" t="str">
        <f ca="1"/>
        <v>13</v>
      </c>
      <c r="N459" s="61" t="str">
        <f ca="1"/>
        <v>General population</v>
      </c>
      <c r="O459" s="61" t="str">
        <f ca="1"/>
        <v>nec</v>
      </c>
      <c r="P459" s="61" t="str">
        <f ca="1"/>
        <v>Other and unspecified age (n.e.c.)</v>
      </c>
      <c r="Q459" s="61" t="str">
        <f ca="1"/>
        <v>nec</v>
      </c>
      <c r="R459" s="61" t="str">
        <f ca="1"/>
        <v>Other and unspecified gender (n.e.c.)</v>
      </c>
      <c r="S459" s="134">
        <v>1</v>
      </c>
      <c r="T459" t="b">
        <v>1</v>
      </c>
      <c r="U459" t="b">
        <f>AND(T459=TRUE,C459=C458,F459=F458,H459&lt;&gt;H458)</f>
        <v>0</v>
      </c>
      <c r="V459" t="b">
        <f t="shared" si="14"/>
        <v>0</v>
      </c>
      <c r="W459">
        <v>1</v>
      </c>
      <c r="X459" t="b">
        <f t="shared" si="15"/>
        <v>0</v>
      </c>
      <c r="Y459" s="153">
        <v>11</v>
      </c>
    </row>
    <row r="460" spans="1:25" x14ac:dyDescent="0.4">
      <c r="A460" s="136">
        <v>1</v>
      </c>
      <c r="B460" s="5">
        <v>186</v>
      </c>
      <c r="C460" s="138">
        <v>402006592</v>
      </c>
      <c r="D460" s="6" t="s">
        <v>597</v>
      </c>
      <c r="E460" s="6" t="s">
        <v>1183</v>
      </c>
      <c r="F460" s="6" t="s">
        <v>1791</v>
      </c>
      <c r="G460" s="199"/>
      <c r="H460" s="115" t="s">
        <v>1054</v>
      </c>
      <c r="I460" s="97" t="str">
        <f ca="1"/>
        <v>1.1</v>
      </c>
      <c r="J460" s="98" t="str">
        <f ca="1"/>
        <v>General hospitals</v>
      </c>
      <c r="K460" s="61" t="str">
        <f ca="1"/>
        <v>1.1.1</v>
      </c>
      <c r="L460" s="61" t="str">
        <f ca="1"/>
        <v>General inpatient curative care</v>
      </c>
      <c r="M460" s="61" t="str">
        <f ca="1"/>
        <v>13</v>
      </c>
      <c r="N460" s="61" t="str">
        <f ca="1"/>
        <v>General population</v>
      </c>
      <c r="O460" s="61" t="str">
        <f ca="1"/>
        <v>nec</v>
      </c>
      <c r="P460" s="61" t="str">
        <f ca="1"/>
        <v>Other and unspecified age (n.e.c.)</v>
      </c>
      <c r="Q460" s="61" t="str">
        <f ca="1"/>
        <v>nec</v>
      </c>
      <c r="R460" s="61" t="str">
        <f ca="1"/>
        <v>Other and unspecified gender (n.e.c.)</v>
      </c>
      <c r="S460" s="134">
        <v>1</v>
      </c>
      <c r="T460" t="b">
        <v>1</v>
      </c>
      <c r="U460" t="b">
        <f>AND(T460=TRUE,C460=C459,F460=F459,H460&lt;&gt;H459)</f>
        <v>0</v>
      </c>
      <c r="V460" t="b">
        <f t="shared" si="14"/>
        <v>0</v>
      </c>
      <c r="W460">
        <v>1</v>
      </c>
      <c r="X460" t="b">
        <f t="shared" si="15"/>
        <v>0</v>
      </c>
      <c r="Y460" s="155">
        <v>11</v>
      </c>
    </row>
    <row r="461" spans="1:25" x14ac:dyDescent="0.4">
      <c r="A461" s="136">
        <v>1</v>
      </c>
      <c r="B461" s="5">
        <v>187</v>
      </c>
      <c r="C461" s="138">
        <v>402013584</v>
      </c>
      <c r="D461" s="6" t="s">
        <v>599</v>
      </c>
      <c r="E461" s="6" t="s">
        <v>1161</v>
      </c>
      <c r="F461" s="6" t="s">
        <v>1792</v>
      </c>
      <c r="G461" s="199"/>
      <c r="H461" s="115" t="s">
        <v>1101</v>
      </c>
      <c r="I461" s="97" t="str">
        <f ca="1"/>
        <v>3.4.9.1</v>
      </c>
      <c r="J461" s="98" t="str">
        <f ca="1"/>
        <v>General ambulatories</v>
      </c>
      <c r="K461" s="61" t="str">
        <f ca="1"/>
        <v>1.3.1</v>
      </c>
      <c r="L461" s="61" t="str">
        <f ca="1"/>
        <v>General outpatient curative care</v>
      </c>
      <c r="M461" s="61" t="str">
        <f ca="1"/>
        <v>13</v>
      </c>
      <c r="N461" s="61" t="str">
        <f ca="1"/>
        <v>General population</v>
      </c>
      <c r="O461" s="61" t="str">
        <f ca="1"/>
        <v>nec</v>
      </c>
      <c r="P461" s="61" t="str">
        <f ca="1"/>
        <v>Other and unspecified age (n.e.c.)</v>
      </c>
      <c r="Q461" s="61" t="str">
        <f ca="1"/>
        <v>nec</v>
      </c>
      <c r="R461" s="61" t="str">
        <f ca="1"/>
        <v>Other and unspecified gender (n.e.c.)</v>
      </c>
      <c r="S461" s="134">
        <v>1</v>
      </c>
      <c r="T461" t="b">
        <v>1</v>
      </c>
      <c r="U461" t="b">
        <f>AND(T461=TRUE,C461=C460,F461=F460,H461&lt;&gt;H460)</f>
        <v>0</v>
      </c>
      <c r="V461" t="b">
        <f t="shared" si="14"/>
        <v>0</v>
      </c>
      <c r="W461">
        <v>1</v>
      </c>
      <c r="X461" t="b">
        <f t="shared" si="15"/>
        <v>0</v>
      </c>
      <c r="Y461" s="155">
        <v>12</v>
      </c>
    </row>
    <row r="462" spans="1:25" x14ac:dyDescent="0.4">
      <c r="A462" s="136">
        <v>1</v>
      </c>
      <c r="B462" s="5">
        <v>188</v>
      </c>
      <c r="C462" s="138">
        <v>402020610</v>
      </c>
      <c r="D462" s="6" t="s">
        <v>601</v>
      </c>
      <c r="E462" s="6" t="s">
        <v>1161</v>
      </c>
      <c r="F462" s="6" t="s">
        <v>1793</v>
      </c>
      <c r="G462" s="199"/>
      <c r="H462" s="115" t="s">
        <v>1103</v>
      </c>
      <c r="I462" s="97" t="str">
        <f ca="1"/>
        <v>3.4.3</v>
      </c>
      <c r="J462" s="98" t="str">
        <f ca="1"/>
        <v>Free-standing ambulatory surgery centres</v>
      </c>
      <c r="K462" s="61" t="str">
        <f ca="1"/>
        <v>1.2.2</v>
      </c>
      <c r="L462" s="61" t="str">
        <f ca="1"/>
        <v>Specialised day curative care</v>
      </c>
      <c r="M462" s="61" t="str">
        <f ca="1"/>
        <v>13</v>
      </c>
      <c r="N462" s="61" t="str">
        <f ca="1"/>
        <v>General population</v>
      </c>
      <c r="O462" s="61" t="str">
        <f ca="1"/>
        <v>nec</v>
      </c>
      <c r="P462" s="61" t="str">
        <f ca="1"/>
        <v>Other and unspecified age (n.e.c.)</v>
      </c>
      <c r="Q462" s="61" t="str">
        <f ca="1"/>
        <v>nec</v>
      </c>
      <c r="R462" s="61" t="str">
        <f ca="1"/>
        <v>Other and unspecified gender (n.e.c.)</v>
      </c>
      <c r="S462" s="134">
        <v>1</v>
      </c>
      <c r="T462" t="b">
        <v>1</v>
      </c>
      <c r="U462" t="b">
        <f>AND(T462=TRUE,C462=C461,F462=F461,H462&lt;&gt;H461)</f>
        <v>0</v>
      </c>
      <c r="V462" t="b">
        <f t="shared" si="14"/>
        <v>0</v>
      </c>
      <c r="W462">
        <v>1</v>
      </c>
      <c r="X462" t="b">
        <f t="shared" si="15"/>
        <v>0</v>
      </c>
      <c r="Y462" s="155">
        <v>12</v>
      </c>
    </row>
    <row r="463" spans="1:25" x14ac:dyDescent="0.4">
      <c r="A463" s="136">
        <v>1</v>
      </c>
      <c r="B463" s="5">
        <v>189</v>
      </c>
      <c r="C463" s="138">
        <v>402022253</v>
      </c>
      <c r="D463" s="6" t="s">
        <v>1794</v>
      </c>
      <c r="E463" s="6" t="s">
        <v>1163</v>
      </c>
      <c r="F463" s="6" t="s">
        <v>1795</v>
      </c>
      <c r="G463" s="199"/>
      <c r="H463" s="115" t="s">
        <v>1054</v>
      </c>
      <c r="I463" s="97" t="str">
        <f ca="1"/>
        <v>1.1</v>
      </c>
      <c r="J463" s="98" t="str">
        <f ca="1"/>
        <v>General hospitals</v>
      </c>
      <c r="K463" s="61" t="str">
        <f ca="1"/>
        <v>1.1.1</v>
      </c>
      <c r="L463" s="61" t="str">
        <f ca="1"/>
        <v>General inpatient curative care</v>
      </c>
      <c r="M463" s="61" t="str">
        <f ca="1"/>
        <v>13</v>
      </c>
      <c r="N463" s="61" t="str">
        <f ca="1"/>
        <v>General population</v>
      </c>
      <c r="O463" s="61" t="str">
        <f ca="1"/>
        <v>nec</v>
      </c>
      <c r="P463" s="61" t="str">
        <f ca="1"/>
        <v>Other and unspecified age (n.e.c.)</v>
      </c>
      <c r="Q463" s="61" t="str">
        <f ca="1"/>
        <v>nec</v>
      </c>
      <c r="R463" s="61" t="str">
        <f ca="1"/>
        <v>Other and unspecified gender (n.e.c.)</v>
      </c>
      <c r="S463" s="134">
        <v>4</v>
      </c>
      <c r="T463" t="b">
        <v>1</v>
      </c>
      <c r="U463" t="b">
        <f>AND(T463=TRUE,C463=C462,F463=F462,H463&lt;&gt;H462)</f>
        <v>0</v>
      </c>
      <c r="V463" t="b">
        <f t="shared" si="14"/>
        <v>0</v>
      </c>
      <c r="W463">
        <v>1</v>
      </c>
      <c r="X463" t="b">
        <f t="shared" si="15"/>
        <v>0</v>
      </c>
      <c r="Y463" s="155">
        <v>13</v>
      </c>
    </row>
    <row r="464" spans="1:25" x14ac:dyDescent="0.4">
      <c r="A464" s="136">
        <v>1</v>
      </c>
      <c r="B464" s="5">
        <v>381</v>
      </c>
      <c r="C464" s="138">
        <v>402022253</v>
      </c>
      <c r="D464" s="6" t="s">
        <v>1796</v>
      </c>
      <c r="E464" s="6" t="s">
        <v>1246</v>
      </c>
      <c r="F464" s="6" t="s">
        <v>1797</v>
      </c>
      <c r="G464" s="199"/>
      <c r="H464" s="115" t="s">
        <v>1054</v>
      </c>
      <c r="I464" s="97" t="str">
        <f ca="1"/>
        <v>1.1</v>
      </c>
      <c r="J464" s="98" t="str">
        <f ca="1"/>
        <v>General hospitals</v>
      </c>
      <c r="K464" s="61" t="str">
        <f ca="1"/>
        <v>1.1.1</v>
      </c>
      <c r="L464" s="61" t="str">
        <f ca="1"/>
        <v>General inpatient curative care</v>
      </c>
      <c r="M464" s="61" t="str">
        <f ca="1"/>
        <v>13</v>
      </c>
      <c r="N464" s="61" t="str">
        <f ca="1"/>
        <v>General population</v>
      </c>
      <c r="O464" s="61" t="str">
        <f ca="1"/>
        <v>nec</v>
      </c>
      <c r="P464" s="61" t="str">
        <f ca="1"/>
        <v>Other and unspecified age (n.e.c.)</v>
      </c>
      <c r="Q464" s="61" t="str">
        <f ca="1"/>
        <v>nec</v>
      </c>
      <c r="R464" s="61" t="str">
        <f ca="1"/>
        <v>Other and unspecified gender (n.e.c.)</v>
      </c>
      <c r="S464" s="134">
        <v>4</v>
      </c>
      <c r="T464" t="b">
        <v>1</v>
      </c>
      <c r="U464" t="b">
        <f>AND(T464=TRUE,C464=C463,F464=F463,H464&lt;&gt;H463)</f>
        <v>0</v>
      </c>
      <c r="V464" t="b">
        <f t="shared" si="14"/>
        <v>0</v>
      </c>
      <c r="W464">
        <v>1</v>
      </c>
      <c r="X464" t="b">
        <f t="shared" si="15"/>
        <v>0</v>
      </c>
      <c r="Y464" s="155">
        <v>17</v>
      </c>
    </row>
    <row r="465" spans="1:25" x14ac:dyDescent="0.4">
      <c r="A465" s="136">
        <v>3</v>
      </c>
      <c r="B465" s="5"/>
      <c r="C465" s="138">
        <v>402034437</v>
      </c>
      <c r="D465" s="6" t="s">
        <v>603</v>
      </c>
      <c r="E465" s="6" t="s">
        <v>1183</v>
      </c>
      <c r="F465" s="6" t="s">
        <v>1798</v>
      </c>
      <c r="G465" s="199"/>
      <c r="H465" s="115" t="s">
        <v>1054</v>
      </c>
      <c r="I465" s="97" t="str">
        <f ca="1"/>
        <v>1.1</v>
      </c>
      <c r="J465" s="98" t="str">
        <f ca="1"/>
        <v>General hospitals</v>
      </c>
      <c r="K465" s="61" t="str">
        <f ca="1"/>
        <v>1.1.1</v>
      </c>
      <c r="L465" s="61" t="str">
        <f ca="1"/>
        <v>General inpatient curative care</v>
      </c>
      <c r="M465" s="61" t="str">
        <f ca="1"/>
        <v>13</v>
      </c>
      <c r="N465" s="61" t="str">
        <f ca="1"/>
        <v>General population</v>
      </c>
      <c r="O465" s="61" t="str">
        <f ca="1"/>
        <v>nec</v>
      </c>
      <c r="P465" s="61" t="str">
        <f ca="1"/>
        <v>Other and unspecified age (n.e.c.)</v>
      </c>
      <c r="Q465" s="61" t="str">
        <f ca="1"/>
        <v>nec</v>
      </c>
      <c r="R465" s="61" t="str">
        <f ca="1"/>
        <v>Other and unspecified gender (n.e.c.)</v>
      </c>
      <c r="S465" s="134">
        <v>1</v>
      </c>
      <c r="T465" t="b">
        <v>1</v>
      </c>
      <c r="U465" t="b">
        <f>AND(T465=TRUE,C465=C464,F465=F464,H465&lt;&gt;H464)</f>
        <v>0</v>
      </c>
      <c r="V465" t="b">
        <f t="shared" si="14"/>
        <v>0</v>
      </c>
      <c r="W465">
        <v>1</v>
      </c>
      <c r="X465" t="b">
        <f t="shared" si="15"/>
        <v>0</v>
      </c>
      <c r="Y465" s="155">
        <v>11</v>
      </c>
    </row>
    <row r="466" spans="1:25" x14ac:dyDescent="0.4">
      <c r="A466" s="136">
        <v>3</v>
      </c>
      <c r="B466" s="137"/>
      <c r="C466" s="141">
        <v>402044355</v>
      </c>
      <c r="D466" s="137" t="s">
        <v>605</v>
      </c>
      <c r="E466" s="137" t="s">
        <v>1161</v>
      </c>
      <c r="F466" s="137" t="s">
        <v>1799</v>
      </c>
      <c r="G466" s="198"/>
      <c r="H466" s="49" t="s">
        <v>1041</v>
      </c>
      <c r="I466" s="97" t="str">
        <f ca="1"/>
        <v>3.4.1</v>
      </c>
      <c r="J466" s="98" t="str">
        <f ca="1"/>
        <v>Family planning centres</v>
      </c>
      <c r="K466" s="61" t="str">
        <f ca="1"/>
        <v>1.3.3.nec</v>
      </c>
      <c r="L466" s="61" t="str">
        <f ca="1"/>
        <v>Other Specialised outpatient curative care</v>
      </c>
      <c r="M466" s="61" t="str">
        <f ca="1"/>
        <v>13</v>
      </c>
      <c r="N466" s="61" t="str">
        <f ca="1"/>
        <v>General population</v>
      </c>
      <c r="O466" s="61" t="str">
        <f ca="1"/>
        <v>nec</v>
      </c>
      <c r="P466" s="61" t="str">
        <f ca="1"/>
        <v>Other and unspecified age (n.e.c.)</v>
      </c>
      <c r="Q466" s="61" t="str">
        <f ca="1"/>
        <v>nec</v>
      </c>
      <c r="R466" s="61" t="str">
        <f ca="1"/>
        <v>Other and unspecified gender (n.e.c.)</v>
      </c>
      <c r="S466" s="134">
        <v>2</v>
      </c>
      <c r="T466" t="b">
        <v>1</v>
      </c>
      <c r="U466" t="b">
        <f>AND(T466=TRUE,C466=C465,F466=F465,H466&lt;&gt;H465)</f>
        <v>0</v>
      </c>
      <c r="V466" t="b">
        <f t="shared" si="14"/>
        <v>0</v>
      </c>
      <c r="W466">
        <v>1</v>
      </c>
      <c r="X466" t="b">
        <f t="shared" si="15"/>
        <v>0</v>
      </c>
      <c r="Y466" s="154">
        <v>12</v>
      </c>
    </row>
    <row r="467" spans="1:25" x14ac:dyDescent="0.4">
      <c r="A467" s="136">
        <v>2</v>
      </c>
      <c r="B467" s="137">
        <v>309</v>
      </c>
      <c r="C467" s="141">
        <v>402044355</v>
      </c>
      <c r="D467" s="137" t="s">
        <v>606</v>
      </c>
      <c r="E467" s="137" t="s">
        <v>1183</v>
      </c>
      <c r="F467" s="137" t="s">
        <v>1800</v>
      </c>
      <c r="G467" s="198"/>
      <c r="H467" s="49" t="s">
        <v>1118</v>
      </c>
      <c r="I467" s="97" t="str">
        <f ca="1"/>
        <v>1.3.1</v>
      </c>
      <c r="J467" s="98" t="str">
        <f ca="1"/>
        <v>Maternal House</v>
      </c>
      <c r="K467" s="61" t="str">
        <f ca="1"/>
        <v>1.1.2</v>
      </c>
      <c r="L467" s="61" t="str">
        <f ca="1"/>
        <v>Specialised inpatient curative care</v>
      </c>
      <c r="M467" s="61" t="str">
        <f ca="1"/>
        <v>13</v>
      </c>
      <c r="N467" s="61" t="str">
        <f ca="1"/>
        <v>General population</v>
      </c>
      <c r="O467" s="61" t="str">
        <f ca="1"/>
        <v>nec</v>
      </c>
      <c r="P467" s="61" t="str">
        <f ca="1"/>
        <v>Other and unspecified age (n.e.c.)</v>
      </c>
      <c r="Q467" s="61" t="str">
        <f ca="1"/>
        <v>nec</v>
      </c>
      <c r="R467" s="61" t="str">
        <f ca="1"/>
        <v>Other and unspecified gender (n.e.c.)</v>
      </c>
      <c r="S467" s="134">
        <v>2</v>
      </c>
      <c r="T467" t="b">
        <v>1</v>
      </c>
      <c r="U467" t="b">
        <f>AND(T467=TRUE,C467=C466,F467=F466,H467&lt;&gt;H466)</f>
        <v>0</v>
      </c>
      <c r="V467" t="b">
        <f t="shared" si="14"/>
        <v>0</v>
      </c>
      <c r="W467">
        <v>1</v>
      </c>
      <c r="X467" t="b">
        <f t="shared" si="15"/>
        <v>0</v>
      </c>
      <c r="Y467" s="154">
        <v>11</v>
      </c>
    </row>
    <row r="468" spans="1:25" x14ac:dyDescent="0.4">
      <c r="A468" s="136">
        <v>2</v>
      </c>
      <c r="B468" s="2">
        <v>310</v>
      </c>
      <c r="C468" s="140">
        <v>402045130</v>
      </c>
      <c r="D468" s="3" t="s">
        <v>1801</v>
      </c>
      <c r="E468" s="3" t="s">
        <v>1338</v>
      </c>
      <c r="F468" s="3" t="s">
        <v>1802</v>
      </c>
      <c r="G468" s="197"/>
      <c r="H468" s="115" t="s">
        <v>1058</v>
      </c>
      <c r="I468" s="97" t="str">
        <f ca="1"/>
        <v>4.2</v>
      </c>
      <c r="J468" s="98" t="str">
        <f ca="1"/>
        <v>Medical and diagnostic laboratories</v>
      </c>
      <c r="K468" s="61" t="str">
        <f ca="1"/>
        <v>4.1</v>
      </c>
      <c r="L468" s="61" t="str">
        <f ca="1"/>
        <v>Laboratory services</v>
      </c>
      <c r="M468" s="61" t="str">
        <f ca="1"/>
        <v>13</v>
      </c>
      <c r="N468" s="61" t="str">
        <f ca="1"/>
        <v>General population</v>
      </c>
      <c r="O468" s="61" t="str">
        <f ca="1"/>
        <v>nec</v>
      </c>
      <c r="P468" s="61" t="str">
        <f ca="1"/>
        <v>Other and unspecified age (n.e.c.)</v>
      </c>
      <c r="Q468" s="61" t="str">
        <f ca="1"/>
        <v>nec</v>
      </c>
      <c r="R468" s="61" t="str">
        <f ca="1"/>
        <v>Other and unspecified gender (n.e.c.)</v>
      </c>
      <c r="S468" s="134">
        <v>1</v>
      </c>
      <c r="T468" t="b">
        <v>1</v>
      </c>
      <c r="U468" t="b">
        <f>AND(T468=TRUE,C468=C467,F468=F467,H468&lt;&gt;H467)</f>
        <v>0</v>
      </c>
      <c r="V468" t="b">
        <f t="shared" si="14"/>
        <v>0</v>
      </c>
      <c r="W468">
        <v>1</v>
      </c>
      <c r="X468" t="b">
        <f t="shared" si="15"/>
        <v>0</v>
      </c>
      <c r="Y468" s="153">
        <v>49</v>
      </c>
    </row>
    <row r="469" spans="1:25" x14ac:dyDescent="0.4">
      <c r="A469" s="136">
        <v>1</v>
      </c>
      <c r="B469" s="2">
        <v>190</v>
      </c>
      <c r="C469" s="140">
        <v>402049760</v>
      </c>
      <c r="D469" s="3" t="s">
        <v>608</v>
      </c>
      <c r="E469" s="3" t="s">
        <v>1179</v>
      </c>
      <c r="F469" s="3" t="s">
        <v>1803</v>
      </c>
      <c r="G469" s="197"/>
      <c r="H469" s="115" t="s">
        <v>1054</v>
      </c>
      <c r="I469" s="97" t="str">
        <f ca="1"/>
        <v>1.1</v>
      </c>
      <c r="J469" s="98" t="str">
        <f ca="1"/>
        <v>General hospitals</v>
      </c>
      <c r="K469" s="61" t="str">
        <f ca="1"/>
        <v>1.1.1</v>
      </c>
      <c r="L469" s="61" t="str">
        <f ca="1"/>
        <v>General inpatient curative care</v>
      </c>
      <c r="M469" s="61" t="str">
        <f ca="1"/>
        <v>13</v>
      </c>
      <c r="N469" s="61" t="str">
        <f ca="1"/>
        <v>General population</v>
      </c>
      <c r="O469" s="61" t="str">
        <f ca="1"/>
        <v>nec</v>
      </c>
      <c r="P469" s="61" t="str">
        <f ca="1"/>
        <v>Other and unspecified age (n.e.c.)</v>
      </c>
      <c r="Q469" s="61" t="str">
        <f ca="1"/>
        <v>nec</v>
      </c>
      <c r="R469" s="61" t="str">
        <f ca="1"/>
        <v>Other and unspecified gender (n.e.c.)</v>
      </c>
      <c r="S469" s="134">
        <v>1</v>
      </c>
      <c r="T469" t="b">
        <v>1</v>
      </c>
      <c r="U469" t="b">
        <f>AND(T469=TRUE,C469=C468,F469=F468,H469&lt;&gt;H468)</f>
        <v>0</v>
      </c>
      <c r="V469" t="b">
        <f t="shared" si="14"/>
        <v>0</v>
      </c>
      <c r="W469">
        <v>1</v>
      </c>
      <c r="X469" t="b">
        <f t="shared" si="15"/>
        <v>0</v>
      </c>
      <c r="Y469" s="153">
        <v>10</v>
      </c>
    </row>
    <row r="470" spans="1:25" x14ac:dyDescent="0.4">
      <c r="A470" s="136">
        <v>1</v>
      </c>
      <c r="B470" s="5">
        <v>191</v>
      </c>
      <c r="C470" s="138">
        <v>402065117</v>
      </c>
      <c r="D470" s="6" t="s">
        <v>1804</v>
      </c>
      <c r="E470" s="6" t="s">
        <v>1285</v>
      </c>
      <c r="F470" s="6" t="s">
        <v>1805</v>
      </c>
      <c r="G470" s="199"/>
      <c r="H470" s="115" t="s">
        <v>1101</v>
      </c>
      <c r="I470" s="97" t="str">
        <f ca="1"/>
        <v>3.4.9.1</v>
      </c>
      <c r="J470" s="98" t="str">
        <f ca="1"/>
        <v>General ambulatories</v>
      </c>
      <c r="K470" s="61" t="str">
        <f ca="1"/>
        <v>1.3.1</v>
      </c>
      <c r="L470" s="61" t="str">
        <f ca="1"/>
        <v>General outpatient curative care</v>
      </c>
      <c r="M470" s="61" t="str">
        <f ca="1"/>
        <v>13</v>
      </c>
      <c r="N470" s="61" t="str">
        <f ca="1"/>
        <v>General population</v>
      </c>
      <c r="O470" s="61" t="str">
        <f ca="1"/>
        <v>nec</v>
      </c>
      <c r="P470" s="61" t="str">
        <f ca="1"/>
        <v>Other and unspecified age (n.e.c.)</v>
      </c>
      <c r="Q470" s="61" t="str">
        <f ca="1"/>
        <v>nec</v>
      </c>
      <c r="R470" s="61" t="str">
        <f ca="1"/>
        <v>Other and unspecified gender (n.e.c.)</v>
      </c>
      <c r="S470" s="134">
        <v>1</v>
      </c>
      <c r="T470" t="b">
        <v>1</v>
      </c>
      <c r="U470" t="b">
        <f>AND(T470=TRUE,C470=C469,F470=F469,H470&lt;&gt;H469)</f>
        <v>0</v>
      </c>
      <c r="V470" t="b">
        <f t="shared" si="14"/>
        <v>0</v>
      </c>
      <c r="W470">
        <v>1</v>
      </c>
      <c r="X470" t="b">
        <f t="shared" si="15"/>
        <v>0</v>
      </c>
      <c r="Y470" s="155">
        <v>14</v>
      </c>
    </row>
    <row r="471" spans="1:25" x14ac:dyDescent="0.4">
      <c r="A471" s="136">
        <v>1</v>
      </c>
      <c r="B471" s="5">
        <v>192</v>
      </c>
      <c r="C471" s="138">
        <v>402069854</v>
      </c>
      <c r="D471" s="6" t="s">
        <v>610</v>
      </c>
      <c r="E471" s="6" t="s">
        <v>1183</v>
      </c>
      <c r="F471" s="6" t="s">
        <v>1806</v>
      </c>
      <c r="G471" s="199"/>
      <c r="H471" s="115" t="s">
        <v>1054</v>
      </c>
      <c r="I471" s="97" t="str">
        <f ca="1"/>
        <v>1.1</v>
      </c>
      <c r="J471" s="98" t="str">
        <f ca="1"/>
        <v>General hospitals</v>
      </c>
      <c r="K471" s="61" t="str">
        <f ca="1"/>
        <v>1.1.1</v>
      </c>
      <c r="L471" s="61" t="str">
        <f ca="1"/>
        <v>General inpatient curative care</v>
      </c>
      <c r="M471" s="61" t="str">
        <f ca="1"/>
        <v>13</v>
      </c>
      <c r="N471" s="61" t="str">
        <f ca="1"/>
        <v>General population</v>
      </c>
      <c r="O471" s="61" t="str">
        <f ca="1"/>
        <v>nec</v>
      </c>
      <c r="P471" s="61" t="str">
        <f ca="1"/>
        <v>Other and unspecified age (n.e.c.)</v>
      </c>
      <c r="Q471" s="61" t="str">
        <f ca="1"/>
        <v>nec</v>
      </c>
      <c r="R471" s="61" t="str">
        <f ca="1"/>
        <v>Other and unspecified gender (n.e.c.)</v>
      </c>
      <c r="S471" s="134">
        <v>1</v>
      </c>
      <c r="T471" t="b">
        <v>1</v>
      </c>
      <c r="U471" t="b">
        <f>AND(T471=TRUE,C471=C470,F471=F470,H471&lt;&gt;H470)</f>
        <v>0</v>
      </c>
      <c r="V471" t="b">
        <f t="shared" si="14"/>
        <v>0</v>
      </c>
      <c r="W471">
        <v>1</v>
      </c>
      <c r="X471" t="b">
        <f t="shared" si="15"/>
        <v>0</v>
      </c>
      <c r="Y471" s="155">
        <v>11</v>
      </c>
    </row>
    <row r="472" spans="1:25" x14ac:dyDescent="0.4">
      <c r="A472" s="136">
        <v>3</v>
      </c>
      <c r="B472" s="5"/>
      <c r="C472" s="138">
        <v>402101328</v>
      </c>
      <c r="D472" s="6" t="s">
        <v>612</v>
      </c>
      <c r="E472" s="6" t="s">
        <v>1228</v>
      </c>
      <c r="F472" s="6" t="s">
        <v>1807</v>
      </c>
      <c r="G472" s="199"/>
      <c r="H472" s="115" t="s">
        <v>1054</v>
      </c>
      <c r="I472" s="97" t="str">
        <f ca="1"/>
        <v>1.1</v>
      </c>
      <c r="J472" s="98" t="str">
        <f ca="1"/>
        <v>General hospitals</v>
      </c>
      <c r="K472" s="61" t="str">
        <f ca="1"/>
        <v>1.1.1</v>
      </c>
      <c r="L472" s="61" t="str">
        <f ca="1"/>
        <v>General inpatient curative care</v>
      </c>
      <c r="M472" s="61" t="str">
        <f ca="1"/>
        <v>13</v>
      </c>
      <c r="N472" s="61" t="str">
        <f ca="1"/>
        <v>General population</v>
      </c>
      <c r="O472" s="61" t="str">
        <f ca="1"/>
        <v>nec</v>
      </c>
      <c r="P472" s="61" t="str">
        <f ca="1"/>
        <v>Other and unspecified age (n.e.c.)</v>
      </c>
      <c r="Q472" s="61" t="str">
        <f ca="1"/>
        <v>nec</v>
      </c>
      <c r="R472" s="61" t="str">
        <f ca="1"/>
        <v>Other and unspecified gender (n.e.c.)</v>
      </c>
      <c r="S472" s="134">
        <v>1</v>
      </c>
      <c r="T472" t="b">
        <v>1</v>
      </c>
      <c r="U472" t="b">
        <f>AND(T472=TRUE,C472=C471,F472=F471,H472&lt;&gt;H471)</f>
        <v>0</v>
      </c>
      <c r="V472" t="b">
        <f t="shared" si="14"/>
        <v>0</v>
      </c>
      <c r="W472">
        <v>1</v>
      </c>
      <c r="X472" t="b">
        <f t="shared" si="15"/>
        <v>0</v>
      </c>
      <c r="Y472" s="155">
        <v>19</v>
      </c>
    </row>
    <row r="473" spans="1:25" x14ac:dyDescent="0.4">
      <c r="A473" s="136">
        <v>3</v>
      </c>
      <c r="B473" s="137"/>
      <c r="C473" s="141">
        <v>402112245</v>
      </c>
      <c r="D473" s="137" t="s">
        <v>614</v>
      </c>
      <c r="E473" s="137" t="s">
        <v>1183</v>
      </c>
      <c r="F473" s="137" t="s">
        <v>1808</v>
      </c>
      <c r="G473" s="198"/>
      <c r="H473" s="49" t="s">
        <v>1097</v>
      </c>
      <c r="I473" s="97" t="str">
        <f ca="1"/>
        <v>1.1</v>
      </c>
      <c r="J473" s="98" t="str">
        <f ca="1"/>
        <v>General hospitals</v>
      </c>
      <c r="K473" s="61" t="str">
        <f ca="1"/>
        <v>1.1.1</v>
      </c>
      <c r="L473" s="61" t="str">
        <f ca="1"/>
        <v>General inpatient curative care</v>
      </c>
      <c r="M473" s="61" t="str">
        <f ca="1"/>
        <v>13</v>
      </c>
      <c r="N473" s="61" t="str">
        <f ca="1"/>
        <v>General population</v>
      </c>
      <c r="O473" s="61" t="str">
        <f ca="1"/>
        <v>nec</v>
      </c>
      <c r="P473" s="61" t="str">
        <f ca="1"/>
        <v>Other and unspecified age (n.e.c.)</v>
      </c>
      <c r="Q473" s="61" t="str">
        <f ca="1"/>
        <v>nec</v>
      </c>
      <c r="R473" s="61" t="str">
        <f ca="1"/>
        <v>Other and unspecified gender (n.e.c.)</v>
      </c>
      <c r="S473" s="134">
        <v>1</v>
      </c>
      <c r="T473" t="b">
        <v>1</v>
      </c>
      <c r="U473" t="b">
        <f>AND(T473=TRUE,C473=C472,F473=F472,H473&lt;&gt;H472)</f>
        <v>0</v>
      </c>
      <c r="V473" t="b">
        <f t="shared" si="14"/>
        <v>0</v>
      </c>
      <c r="W473">
        <v>1</v>
      </c>
      <c r="X473" t="b">
        <f t="shared" si="15"/>
        <v>0</v>
      </c>
      <c r="Y473" s="154">
        <v>11</v>
      </c>
    </row>
    <row r="474" spans="1:25" x14ac:dyDescent="0.4">
      <c r="A474" s="136">
        <v>3</v>
      </c>
      <c r="B474" s="137"/>
      <c r="C474" s="158">
        <v>404380424</v>
      </c>
      <c r="D474" s="159" t="s">
        <v>616</v>
      </c>
      <c r="E474" s="137" t="s">
        <v>1179</v>
      </c>
      <c r="F474" s="137" t="s">
        <v>1809</v>
      </c>
      <c r="G474" s="198"/>
      <c r="H474" s="49" t="s">
        <v>1137</v>
      </c>
      <c r="I474" s="97" t="str">
        <f ca="1"/>
        <v>nec</v>
      </c>
      <c r="J474" s="98" t="str">
        <f ca="1"/>
        <v>Unspecified health care providers (n.e.c.)</v>
      </c>
      <c r="K474" s="61" t="str">
        <f ca="1"/>
        <v>9</v>
      </c>
      <c r="L474" s="61" t="str">
        <f ca="1"/>
        <v>Other health care services not elsewhere classified (n.e.c.)</v>
      </c>
      <c r="M474" s="61" t="str">
        <f ca="1"/>
        <v>13</v>
      </c>
      <c r="N474" s="61" t="str">
        <f ca="1"/>
        <v>General population</v>
      </c>
      <c r="O474" s="61" t="str">
        <f ca="1"/>
        <v>nec</v>
      </c>
      <c r="P474" s="61" t="str">
        <f ca="1"/>
        <v>Other and unspecified age (n.e.c.)</v>
      </c>
      <c r="Q474" s="61" t="str">
        <f ca="1"/>
        <v>nec</v>
      </c>
      <c r="R474" s="61" t="str">
        <f ca="1"/>
        <v>Other and unspecified gender (n.e.c.)</v>
      </c>
      <c r="S474" s="134">
        <v>1</v>
      </c>
      <c r="T474" t="b">
        <v>1</v>
      </c>
      <c r="U474" t="b">
        <f>AND(T474=TRUE,C474=C473,F474=F473,H474&lt;&gt;H473)</f>
        <v>0</v>
      </c>
      <c r="V474" t="b">
        <f t="shared" si="14"/>
        <v>0</v>
      </c>
      <c r="W474">
        <v>1</v>
      </c>
      <c r="X474" t="b">
        <f t="shared" si="15"/>
        <v>0</v>
      </c>
      <c r="Y474" s="154">
        <v>10</v>
      </c>
    </row>
    <row r="475" spans="1:25" x14ac:dyDescent="0.4">
      <c r="A475" s="136">
        <v>2</v>
      </c>
      <c r="B475" s="137">
        <v>311</v>
      </c>
      <c r="C475" s="141">
        <v>404383699</v>
      </c>
      <c r="D475" s="137" t="s">
        <v>1810</v>
      </c>
      <c r="E475" s="137" t="s">
        <v>1187</v>
      </c>
      <c r="F475" s="137" t="s">
        <v>1811</v>
      </c>
      <c r="G475" s="198"/>
      <c r="H475" s="49" t="s">
        <v>1137</v>
      </c>
      <c r="I475" s="97" t="str">
        <f ca="1"/>
        <v>nec</v>
      </c>
      <c r="J475" s="98" t="str">
        <f ca="1"/>
        <v>Unspecified health care providers (n.e.c.)</v>
      </c>
      <c r="K475" s="61" t="str">
        <f ca="1"/>
        <v>9</v>
      </c>
      <c r="L475" s="61" t="str">
        <f ca="1"/>
        <v>Other health care services not elsewhere classified (n.e.c.)</v>
      </c>
      <c r="M475" s="61" t="str">
        <f ca="1"/>
        <v>13</v>
      </c>
      <c r="N475" s="61" t="str">
        <f ca="1"/>
        <v>General population</v>
      </c>
      <c r="O475" s="61" t="str">
        <f ca="1"/>
        <v>nec</v>
      </c>
      <c r="P475" s="61" t="str">
        <f ca="1"/>
        <v>Other and unspecified age (n.e.c.)</v>
      </c>
      <c r="Q475" s="61" t="str">
        <f ca="1"/>
        <v>nec</v>
      </c>
      <c r="R475" s="61" t="str">
        <f ca="1"/>
        <v>Other and unspecified gender (n.e.c.)</v>
      </c>
      <c r="S475" s="134">
        <v>1</v>
      </c>
      <c r="T475" t="b">
        <v>1</v>
      </c>
      <c r="U475" t="b">
        <f>AND(T475=TRUE,C475=C474,F475=F474,H475&lt;&gt;H474)</f>
        <v>0</v>
      </c>
      <c r="V475" t="b">
        <f t="shared" si="14"/>
        <v>0</v>
      </c>
      <c r="W475">
        <v>1</v>
      </c>
      <c r="X475" t="b">
        <f t="shared" si="15"/>
        <v>0</v>
      </c>
      <c r="Y475" s="154">
        <v>15</v>
      </c>
    </row>
    <row r="476" spans="1:25" x14ac:dyDescent="0.4">
      <c r="A476" s="136">
        <v>2</v>
      </c>
      <c r="B476" s="2">
        <v>312</v>
      </c>
      <c r="C476" s="140">
        <v>404396765</v>
      </c>
      <c r="D476" s="3" t="s">
        <v>1812</v>
      </c>
      <c r="E476" s="3" t="s">
        <v>1246</v>
      </c>
      <c r="F476" s="3" t="s">
        <v>1813</v>
      </c>
      <c r="G476" s="197"/>
      <c r="H476" s="115" t="s">
        <v>1101</v>
      </c>
      <c r="I476" s="97" t="str">
        <f ca="1"/>
        <v>3.4.9.1</v>
      </c>
      <c r="J476" s="98" t="str">
        <f ca="1"/>
        <v>General ambulatories</v>
      </c>
      <c r="K476" s="61" t="str">
        <f ca="1"/>
        <v>1.3.1</v>
      </c>
      <c r="L476" s="61" t="str">
        <f ca="1"/>
        <v>General outpatient curative care</v>
      </c>
      <c r="M476" s="61" t="str">
        <f ca="1"/>
        <v>13</v>
      </c>
      <c r="N476" s="61" t="str">
        <f ca="1"/>
        <v>General population</v>
      </c>
      <c r="O476" s="61" t="str">
        <f ca="1"/>
        <v>nec</v>
      </c>
      <c r="P476" s="61" t="str">
        <f ca="1"/>
        <v>Other and unspecified age (n.e.c.)</v>
      </c>
      <c r="Q476" s="61" t="str">
        <f ca="1"/>
        <v>nec</v>
      </c>
      <c r="R476" s="61" t="str">
        <f ca="1"/>
        <v>Other and unspecified gender (n.e.c.)</v>
      </c>
      <c r="S476" s="134">
        <v>1</v>
      </c>
      <c r="T476" t="b">
        <v>1</v>
      </c>
      <c r="U476" t="b">
        <f>AND(T476=TRUE,C476=C475,F476=F475,H476&lt;&gt;H475)</f>
        <v>0</v>
      </c>
      <c r="V476" t="b">
        <f t="shared" si="14"/>
        <v>0</v>
      </c>
      <c r="W476">
        <v>1</v>
      </c>
      <c r="X476" t="b">
        <f t="shared" si="15"/>
        <v>0</v>
      </c>
      <c r="Y476" s="153">
        <v>17</v>
      </c>
    </row>
    <row r="477" spans="1:25" x14ac:dyDescent="0.4">
      <c r="A477" s="136">
        <v>2</v>
      </c>
      <c r="B477" s="2">
        <v>313</v>
      </c>
      <c r="C477" s="140">
        <v>404404042</v>
      </c>
      <c r="D477" s="3" t="s">
        <v>618</v>
      </c>
      <c r="E477" s="3" t="s">
        <v>1183</v>
      </c>
      <c r="F477" s="3" t="s">
        <v>1262</v>
      </c>
      <c r="G477" s="197"/>
      <c r="H477" s="115" t="s">
        <v>1118</v>
      </c>
      <c r="I477" s="97" t="str">
        <f ca="1"/>
        <v>1.3.1</v>
      </c>
      <c r="J477" s="98" t="str">
        <f ca="1"/>
        <v>Maternal House</v>
      </c>
      <c r="K477" s="61" t="str">
        <f ca="1"/>
        <v>1.1.2</v>
      </c>
      <c r="L477" s="61" t="str">
        <f ca="1"/>
        <v>Specialised inpatient curative care</v>
      </c>
      <c r="M477" s="61" t="str">
        <f ca="1"/>
        <v>13</v>
      </c>
      <c r="N477" s="61" t="str">
        <f ca="1"/>
        <v>General population</v>
      </c>
      <c r="O477" s="61" t="str">
        <f ca="1"/>
        <v>nec</v>
      </c>
      <c r="P477" s="61" t="str">
        <f ca="1"/>
        <v>Other and unspecified age (n.e.c.)</v>
      </c>
      <c r="Q477" s="61" t="str">
        <f ca="1"/>
        <v>nec</v>
      </c>
      <c r="R477" s="61" t="str">
        <f ca="1"/>
        <v>Other and unspecified gender (n.e.c.)</v>
      </c>
      <c r="S477" s="134">
        <v>1</v>
      </c>
      <c r="T477" t="b">
        <v>1</v>
      </c>
      <c r="U477" t="b">
        <f>AND(T477=TRUE,C477=C476,F477=F476,H477&lt;&gt;H476)</f>
        <v>0</v>
      </c>
      <c r="V477" t="b">
        <f t="shared" si="14"/>
        <v>0</v>
      </c>
      <c r="W477">
        <v>1</v>
      </c>
      <c r="X477" t="b">
        <f t="shared" si="15"/>
        <v>0</v>
      </c>
      <c r="Y477" s="153">
        <v>11</v>
      </c>
    </row>
    <row r="478" spans="1:25" x14ac:dyDescent="0.4">
      <c r="A478" s="136">
        <v>3</v>
      </c>
      <c r="B478" s="2"/>
      <c r="C478" s="140">
        <v>404405568</v>
      </c>
      <c r="D478" s="3" t="s">
        <v>620</v>
      </c>
      <c r="E478" s="3" t="s">
        <v>1183</v>
      </c>
      <c r="F478" s="3" t="s">
        <v>1442</v>
      </c>
      <c r="G478" s="197"/>
      <c r="H478" s="115" t="s">
        <v>1054</v>
      </c>
      <c r="I478" s="97" t="str">
        <f ca="1"/>
        <v>1.1</v>
      </c>
      <c r="J478" s="98" t="str">
        <f ca="1"/>
        <v>General hospitals</v>
      </c>
      <c r="K478" s="61" t="str">
        <f ca="1"/>
        <v>1.1.1</v>
      </c>
      <c r="L478" s="61" t="str">
        <f ca="1"/>
        <v>General inpatient curative care</v>
      </c>
      <c r="M478" s="61" t="str">
        <f ca="1"/>
        <v>13</v>
      </c>
      <c r="N478" s="61" t="str">
        <f ca="1"/>
        <v>General population</v>
      </c>
      <c r="O478" s="61" t="str">
        <f ca="1"/>
        <v>nec</v>
      </c>
      <c r="P478" s="61" t="str">
        <f ca="1"/>
        <v>Other and unspecified age (n.e.c.)</v>
      </c>
      <c r="Q478" s="61" t="str">
        <f ca="1"/>
        <v>nec</v>
      </c>
      <c r="R478" s="61" t="str">
        <f ca="1"/>
        <v>Other and unspecified gender (n.e.c.)</v>
      </c>
      <c r="S478" s="134">
        <v>1</v>
      </c>
      <c r="T478" t="b">
        <v>1</v>
      </c>
      <c r="U478" t="b">
        <f>AND(T478=TRUE,C478=C477,F478=F477,H478&lt;&gt;H477)</f>
        <v>0</v>
      </c>
      <c r="V478" t="b">
        <f t="shared" si="14"/>
        <v>0</v>
      </c>
      <c r="W478">
        <v>1</v>
      </c>
      <c r="X478" t="b">
        <f t="shared" si="15"/>
        <v>0</v>
      </c>
      <c r="Y478" s="153">
        <v>11</v>
      </c>
    </row>
    <row r="479" spans="1:25" x14ac:dyDescent="0.4">
      <c r="A479" s="136">
        <v>1</v>
      </c>
      <c r="B479" s="137">
        <v>194</v>
      </c>
      <c r="C479" s="141">
        <v>404413005</v>
      </c>
      <c r="D479" s="137" t="s">
        <v>622</v>
      </c>
      <c r="E479" s="137" t="s">
        <v>1163</v>
      </c>
      <c r="F479" s="137" t="s">
        <v>1814</v>
      </c>
      <c r="G479" s="198"/>
      <c r="H479" s="49" t="s">
        <v>1054</v>
      </c>
      <c r="I479" s="97" t="str">
        <f ca="1"/>
        <v>1.1</v>
      </c>
      <c r="J479" s="98" t="str">
        <f ca="1"/>
        <v>General hospitals</v>
      </c>
      <c r="K479" s="61" t="str">
        <f ca="1"/>
        <v>1.1.1</v>
      </c>
      <c r="L479" s="61" t="str">
        <f ca="1"/>
        <v>General inpatient curative care</v>
      </c>
      <c r="M479" s="61" t="str">
        <f ca="1"/>
        <v>13</v>
      </c>
      <c r="N479" s="61" t="str">
        <f ca="1"/>
        <v>General population</v>
      </c>
      <c r="O479" s="61" t="str">
        <f ca="1"/>
        <v>nec</v>
      </c>
      <c r="P479" s="61" t="str">
        <f ca="1"/>
        <v>Other and unspecified age (n.e.c.)</v>
      </c>
      <c r="Q479" s="61" t="str">
        <f ca="1"/>
        <v>nec</v>
      </c>
      <c r="R479" s="61" t="str">
        <f ca="1"/>
        <v>Other and unspecified gender (n.e.c.)</v>
      </c>
      <c r="S479" s="134">
        <v>1</v>
      </c>
      <c r="T479" t="b">
        <v>1</v>
      </c>
      <c r="U479" t="b">
        <f>AND(T479=TRUE,C479=C478,F479=F478,H479&lt;&gt;H478)</f>
        <v>0</v>
      </c>
      <c r="V479" t="b">
        <f t="shared" si="14"/>
        <v>0</v>
      </c>
      <c r="W479">
        <v>1</v>
      </c>
      <c r="X479" t="b">
        <f t="shared" si="15"/>
        <v>0</v>
      </c>
      <c r="Y479" s="154">
        <v>13</v>
      </c>
    </row>
    <row r="480" spans="1:25" x14ac:dyDescent="0.4">
      <c r="A480" s="136">
        <v>2</v>
      </c>
      <c r="B480" s="5">
        <v>314</v>
      </c>
      <c r="C480" s="138">
        <v>404413292</v>
      </c>
      <c r="D480" s="6" t="s">
        <v>624</v>
      </c>
      <c r="E480" s="6" t="s">
        <v>1228</v>
      </c>
      <c r="F480" s="6" t="s">
        <v>1815</v>
      </c>
      <c r="G480" s="199"/>
      <c r="H480" s="115" t="s">
        <v>1101</v>
      </c>
      <c r="I480" s="97" t="str">
        <f ca="1"/>
        <v>3.4.9.1</v>
      </c>
      <c r="J480" s="98" t="str">
        <f ca="1"/>
        <v>General ambulatories</v>
      </c>
      <c r="K480" s="61" t="str">
        <f ca="1"/>
        <v>1.3.1</v>
      </c>
      <c r="L480" s="61" t="str">
        <f ca="1"/>
        <v>General outpatient curative care</v>
      </c>
      <c r="M480" s="61" t="str">
        <f ca="1"/>
        <v>13</v>
      </c>
      <c r="N480" s="61" t="str">
        <f ca="1"/>
        <v>General population</v>
      </c>
      <c r="O480" s="61" t="str">
        <f ca="1"/>
        <v>nec</v>
      </c>
      <c r="P480" s="61" t="str">
        <f ca="1"/>
        <v>Other and unspecified age (n.e.c.)</v>
      </c>
      <c r="Q480" s="61" t="str">
        <f ca="1"/>
        <v>nec</v>
      </c>
      <c r="R480" s="61" t="str">
        <f ca="1"/>
        <v>Other and unspecified gender (n.e.c.)</v>
      </c>
      <c r="S480" s="134">
        <v>1</v>
      </c>
      <c r="T480" t="b">
        <v>1</v>
      </c>
      <c r="U480" t="b">
        <f>AND(T480=TRUE,C480=C479,F480=F479,H480&lt;&gt;H479)</f>
        <v>0</v>
      </c>
      <c r="V480" t="b">
        <f t="shared" si="14"/>
        <v>0</v>
      </c>
      <c r="W480">
        <v>1</v>
      </c>
      <c r="X480" t="b">
        <f t="shared" si="15"/>
        <v>0</v>
      </c>
      <c r="Y480" s="155">
        <v>19</v>
      </c>
    </row>
    <row r="481" spans="1:25" x14ac:dyDescent="0.4">
      <c r="A481" s="136">
        <v>2</v>
      </c>
      <c r="B481" s="2">
        <v>315</v>
      </c>
      <c r="C481" s="140">
        <v>404415753</v>
      </c>
      <c r="D481" s="3" t="s">
        <v>1816</v>
      </c>
      <c r="E481" s="3" t="s">
        <v>1183</v>
      </c>
      <c r="F481" s="3" t="s">
        <v>1817</v>
      </c>
      <c r="G481" s="197"/>
      <c r="H481" s="115" t="s">
        <v>1089</v>
      </c>
      <c r="I481" s="97" t="str">
        <f ca="1"/>
        <v>3.4.9.1</v>
      </c>
      <c r="J481" s="98" t="str">
        <f ca="1"/>
        <v>General ambulatories</v>
      </c>
      <c r="K481" s="61" t="str">
        <f ca="1"/>
        <v>1.3.3.1</v>
      </c>
      <c r="L481" s="61" t="str">
        <f ca="1"/>
        <v>Emergency specialised outpatient curative care</v>
      </c>
      <c r="M481" s="61" t="str">
        <f ca="1"/>
        <v>13</v>
      </c>
      <c r="N481" s="61" t="str">
        <f ca="1"/>
        <v>General population</v>
      </c>
      <c r="O481" s="61" t="str">
        <f ca="1"/>
        <v>nec</v>
      </c>
      <c r="P481" s="61" t="str">
        <f ca="1"/>
        <v>Other and unspecified age (n.e.c.)</v>
      </c>
      <c r="Q481" s="61" t="str">
        <f ca="1"/>
        <v>nec</v>
      </c>
      <c r="R481" s="61" t="str">
        <f ca="1"/>
        <v>Other and unspecified gender (n.e.c.)</v>
      </c>
      <c r="S481" s="134">
        <v>1</v>
      </c>
      <c r="T481" t="b">
        <v>1</v>
      </c>
      <c r="U481" t="b">
        <f>AND(T481=TRUE,C481=C480,F481=F480,H481&lt;&gt;H480)</f>
        <v>0</v>
      </c>
      <c r="V481" t="b">
        <f t="shared" si="14"/>
        <v>0</v>
      </c>
      <c r="W481">
        <v>1</v>
      </c>
      <c r="X481" t="b">
        <f t="shared" si="15"/>
        <v>0</v>
      </c>
      <c r="Y481" s="153">
        <v>11</v>
      </c>
    </row>
    <row r="482" spans="1:25" x14ac:dyDescent="0.4">
      <c r="A482" s="136">
        <v>3</v>
      </c>
      <c r="B482" s="2"/>
      <c r="C482" s="140">
        <v>404419642</v>
      </c>
      <c r="D482" s="3" t="s">
        <v>626</v>
      </c>
      <c r="E482" s="3" t="s">
        <v>1161</v>
      </c>
      <c r="F482" s="3" t="s">
        <v>1818</v>
      </c>
      <c r="G482" s="197"/>
      <c r="H482" s="115" t="s">
        <v>1058</v>
      </c>
      <c r="I482" s="97" t="str">
        <f ca="1"/>
        <v>4.2</v>
      </c>
      <c r="J482" s="98" t="str">
        <f ca="1"/>
        <v>Medical and diagnostic laboratories</v>
      </c>
      <c r="K482" s="61" t="str">
        <f ca="1"/>
        <v>4.1</v>
      </c>
      <c r="L482" s="61" t="str">
        <f ca="1"/>
        <v>Laboratory services</v>
      </c>
      <c r="M482" s="61" t="str">
        <f ca="1"/>
        <v>13</v>
      </c>
      <c r="N482" s="61" t="str">
        <f ca="1"/>
        <v>General population</v>
      </c>
      <c r="O482" s="61" t="str">
        <f ca="1"/>
        <v>nec</v>
      </c>
      <c r="P482" s="61" t="str">
        <f ca="1"/>
        <v>Other and unspecified age (n.e.c.)</v>
      </c>
      <c r="Q482" s="61" t="str">
        <f ca="1"/>
        <v>nec</v>
      </c>
      <c r="R482" s="61" t="str">
        <f ca="1"/>
        <v>Other and unspecified gender (n.e.c.)</v>
      </c>
      <c r="S482" s="134">
        <v>1</v>
      </c>
      <c r="T482" t="b">
        <v>1</v>
      </c>
      <c r="U482" t="b">
        <f>AND(T482=TRUE,C482=C481,F482=F481,H482&lt;&gt;H481)</f>
        <v>0</v>
      </c>
      <c r="V482" t="b">
        <f t="shared" si="14"/>
        <v>0</v>
      </c>
      <c r="W482">
        <v>1</v>
      </c>
      <c r="X482" t="b">
        <f t="shared" si="15"/>
        <v>0</v>
      </c>
      <c r="Y482" s="153">
        <v>12</v>
      </c>
    </row>
    <row r="483" spans="1:25" x14ac:dyDescent="0.4">
      <c r="A483" s="136">
        <v>1</v>
      </c>
      <c r="B483" s="137">
        <v>195</v>
      </c>
      <c r="C483" s="141">
        <v>404420391</v>
      </c>
      <c r="D483" s="137" t="s">
        <v>1819</v>
      </c>
      <c r="E483" s="137" t="s">
        <v>1163</v>
      </c>
      <c r="F483" s="137" t="s">
        <v>1820</v>
      </c>
      <c r="G483" s="198"/>
      <c r="H483" s="49" t="s">
        <v>1054</v>
      </c>
      <c r="I483" s="97" t="str">
        <f ca="1"/>
        <v>1.1</v>
      </c>
      <c r="J483" s="98" t="str">
        <f ca="1"/>
        <v>General hospitals</v>
      </c>
      <c r="K483" s="61" t="str">
        <f ca="1"/>
        <v>1.1.1</v>
      </c>
      <c r="L483" s="61" t="str">
        <f ca="1"/>
        <v>General inpatient curative care</v>
      </c>
      <c r="M483" s="61" t="str">
        <f ca="1"/>
        <v>13</v>
      </c>
      <c r="N483" s="61" t="str">
        <f ca="1"/>
        <v>General population</v>
      </c>
      <c r="O483" s="61" t="str">
        <f ca="1"/>
        <v>nec</v>
      </c>
      <c r="P483" s="61" t="str">
        <f ca="1"/>
        <v>Other and unspecified age (n.e.c.)</v>
      </c>
      <c r="Q483" s="61" t="str">
        <f ca="1"/>
        <v>nec</v>
      </c>
      <c r="R483" s="61" t="str">
        <f ca="1"/>
        <v>Other and unspecified gender (n.e.c.)</v>
      </c>
      <c r="S483" s="134">
        <v>1</v>
      </c>
      <c r="T483" t="b">
        <v>1</v>
      </c>
      <c r="U483" t="b">
        <f>AND(T483=TRUE,C483=C482,F483=F482,H483&lt;&gt;H482)</f>
        <v>0</v>
      </c>
      <c r="V483" t="b">
        <f t="shared" si="14"/>
        <v>0</v>
      </c>
      <c r="W483">
        <v>1</v>
      </c>
      <c r="X483" t="b">
        <f t="shared" si="15"/>
        <v>0</v>
      </c>
      <c r="Y483" s="154">
        <v>13</v>
      </c>
    </row>
    <row r="484" spans="1:25" x14ac:dyDescent="0.4">
      <c r="A484" s="136">
        <v>3</v>
      </c>
      <c r="B484" s="5"/>
      <c r="C484" s="138">
        <v>404428632</v>
      </c>
      <c r="D484" s="6" t="s">
        <v>628</v>
      </c>
      <c r="E484" s="6" t="s">
        <v>1253</v>
      </c>
      <c r="F484" s="6" t="s">
        <v>1821</v>
      </c>
      <c r="G484" s="199"/>
      <c r="H484" s="115" t="s">
        <v>1054</v>
      </c>
      <c r="I484" s="97" t="str">
        <f ca="1"/>
        <v>1.1</v>
      </c>
      <c r="J484" s="98" t="str">
        <f ca="1"/>
        <v>General hospitals</v>
      </c>
      <c r="K484" s="61" t="str">
        <f ca="1"/>
        <v>1.1.1</v>
      </c>
      <c r="L484" s="61" t="str">
        <f ca="1"/>
        <v>General inpatient curative care</v>
      </c>
      <c r="M484" s="61" t="str">
        <f ca="1"/>
        <v>13</v>
      </c>
      <c r="N484" s="61" t="str">
        <f ca="1"/>
        <v>General population</v>
      </c>
      <c r="O484" s="61" t="str">
        <f ca="1"/>
        <v>nec</v>
      </c>
      <c r="P484" s="61" t="str">
        <f ca="1"/>
        <v>Other and unspecified age (n.e.c.)</v>
      </c>
      <c r="Q484" s="61" t="str">
        <f ca="1"/>
        <v>nec</v>
      </c>
      <c r="R484" s="61" t="str">
        <f ca="1"/>
        <v>Other and unspecified gender (n.e.c.)</v>
      </c>
      <c r="S484" s="134">
        <v>1</v>
      </c>
      <c r="T484" t="b">
        <v>1</v>
      </c>
      <c r="U484" t="b">
        <f>AND(T484=TRUE,C484=C483,F484=F483,H484&lt;&gt;H483)</f>
        <v>0</v>
      </c>
      <c r="V484" t="b">
        <f t="shared" si="14"/>
        <v>0</v>
      </c>
      <c r="W484">
        <v>1</v>
      </c>
      <c r="X484" t="b">
        <f t="shared" si="15"/>
        <v>0</v>
      </c>
      <c r="Y484" s="155">
        <v>18</v>
      </c>
    </row>
    <row r="485" spans="1:25" x14ac:dyDescent="0.4">
      <c r="A485" s="136">
        <v>2</v>
      </c>
      <c r="B485" s="137">
        <v>316</v>
      </c>
      <c r="C485" s="141">
        <v>404434652</v>
      </c>
      <c r="D485" s="137" t="s">
        <v>1822</v>
      </c>
      <c r="E485" s="137" t="s">
        <v>1166</v>
      </c>
      <c r="F485" s="137" t="s">
        <v>1823</v>
      </c>
      <c r="G485" s="198"/>
      <c r="H485" s="49" t="s">
        <v>1101</v>
      </c>
      <c r="I485" s="97" t="str">
        <f ca="1"/>
        <v>3.4.9.1</v>
      </c>
      <c r="J485" s="98" t="str">
        <f ca="1"/>
        <v>General ambulatories</v>
      </c>
      <c r="K485" s="61" t="str">
        <f ca="1"/>
        <v>1.3.1</v>
      </c>
      <c r="L485" s="61" t="str">
        <f ca="1"/>
        <v>General outpatient curative care</v>
      </c>
      <c r="M485" s="61" t="str">
        <f ca="1"/>
        <v>13</v>
      </c>
      <c r="N485" s="61" t="str">
        <f ca="1"/>
        <v>General population</v>
      </c>
      <c r="O485" s="61" t="str">
        <f ca="1"/>
        <v>nec</v>
      </c>
      <c r="P485" s="61" t="str">
        <f ca="1"/>
        <v>Other and unspecified age (n.e.c.)</v>
      </c>
      <c r="Q485" s="61" t="str">
        <f ca="1"/>
        <v>nec</v>
      </c>
      <c r="R485" s="61" t="str">
        <f ca="1"/>
        <v>Other and unspecified gender (n.e.c.)</v>
      </c>
      <c r="S485" s="134">
        <v>1</v>
      </c>
      <c r="T485" t="b">
        <v>1</v>
      </c>
      <c r="U485" t="b">
        <f>AND(T485=TRUE,C485=C484,F485=F484,H485&lt;&gt;H484)</f>
        <v>0</v>
      </c>
      <c r="V485" t="b">
        <f t="shared" si="14"/>
        <v>0</v>
      </c>
      <c r="W485">
        <v>1</v>
      </c>
      <c r="X485" t="b">
        <f t="shared" si="15"/>
        <v>0</v>
      </c>
      <c r="Y485" s="154">
        <v>16</v>
      </c>
    </row>
    <row r="486" spans="1:25" x14ac:dyDescent="0.4">
      <c r="A486" s="136">
        <v>2</v>
      </c>
      <c r="B486" s="2">
        <v>317</v>
      </c>
      <c r="C486" s="140">
        <v>404438033</v>
      </c>
      <c r="D486" s="3" t="s">
        <v>630</v>
      </c>
      <c r="E486" s="3" t="s">
        <v>1163</v>
      </c>
      <c r="F486" s="3" t="s">
        <v>1824</v>
      </c>
      <c r="G486" s="197"/>
      <c r="H486" s="115" t="s">
        <v>1054</v>
      </c>
      <c r="I486" s="97" t="str">
        <f ca="1"/>
        <v>1.1</v>
      </c>
      <c r="J486" s="98" t="str">
        <f ca="1"/>
        <v>General hospitals</v>
      </c>
      <c r="K486" s="61" t="str">
        <f ca="1"/>
        <v>1.1.1</v>
      </c>
      <c r="L486" s="61" t="str">
        <f ca="1"/>
        <v>General inpatient curative care</v>
      </c>
      <c r="M486" s="61" t="str">
        <f ca="1"/>
        <v>13</v>
      </c>
      <c r="N486" s="61" t="str">
        <f ca="1"/>
        <v>General population</v>
      </c>
      <c r="O486" s="61" t="str">
        <f ca="1"/>
        <v>nec</v>
      </c>
      <c r="P486" s="61" t="str">
        <f ca="1"/>
        <v>Other and unspecified age (n.e.c.)</v>
      </c>
      <c r="Q486" s="61" t="str">
        <f ca="1"/>
        <v>nec</v>
      </c>
      <c r="R486" s="61" t="str">
        <f ca="1"/>
        <v>Other and unspecified gender (n.e.c.)</v>
      </c>
      <c r="S486" s="134">
        <v>1</v>
      </c>
      <c r="T486" t="b">
        <v>1</v>
      </c>
      <c r="U486" t="b">
        <f>AND(T486=TRUE,C486=C485,F486=F485,H486&lt;&gt;H485)</f>
        <v>0</v>
      </c>
      <c r="V486" t="b">
        <f t="shared" si="14"/>
        <v>0</v>
      </c>
      <c r="W486">
        <v>1</v>
      </c>
      <c r="X486" t="b">
        <f t="shared" si="15"/>
        <v>0</v>
      </c>
      <c r="Y486" s="153">
        <v>13</v>
      </c>
    </row>
    <row r="487" spans="1:25" x14ac:dyDescent="0.4">
      <c r="A487" s="136">
        <v>2</v>
      </c>
      <c r="B487" s="2">
        <v>318</v>
      </c>
      <c r="C487" s="140">
        <v>404454050</v>
      </c>
      <c r="D487" s="3" t="s">
        <v>1825</v>
      </c>
      <c r="E487" s="3" t="s">
        <v>1161</v>
      </c>
      <c r="F487" s="3" t="s">
        <v>1826</v>
      </c>
      <c r="G487" s="197"/>
      <c r="H487" s="115" t="s">
        <v>1101</v>
      </c>
      <c r="I487" s="97" t="str">
        <f ca="1"/>
        <v>3.4.9.1</v>
      </c>
      <c r="J487" s="98" t="str">
        <f ca="1"/>
        <v>General ambulatories</v>
      </c>
      <c r="K487" s="61" t="str">
        <f ca="1"/>
        <v>1.3.1</v>
      </c>
      <c r="L487" s="61" t="str">
        <f ca="1"/>
        <v>General outpatient curative care</v>
      </c>
      <c r="M487" s="61" t="str">
        <f ca="1"/>
        <v>13</v>
      </c>
      <c r="N487" s="61" t="str">
        <f ca="1"/>
        <v>General population</v>
      </c>
      <c r="O487" s="61" t="str">
        <f ca="1"/>
        <v>nec</v>
      </c>
      <c r="P487" s="61" t="str">
        <f ca="1"/>
        <v>Other and unspecified age (n.e.c.)</v>
      </c>
      <c r="Q487" s="61" t="str">
        <f ca="1"/>
        <v>nec</v>
      </c>
      <c r="R487" s="61" t="str">
        <f ca="1"/>
        <v>Other and unspecified gender (n.e.c.)</v>
      </c>
      <c r="S487" s="134">
        <v>1</v>
      </c>
      <c r="T487" t="b">
        <v>1</v>
      </c>
      <c r="U487" t="b">
        <f>AND(T487=TRUE,C487=C486,F487=F486,H487&lt;&gt;H486)</f>
        <v>0</v>
      </c>
      <c r="V487" t="b">
        <f t="shared" si="14"/>
        <v>0</v>
      </c>
      <c r="W487">
        <v>1</v>
      </c>
      <c r="X487" t="b">
        <f t="shared" si="15"/>
        <v>0</v>
      </c>
      <c r="Y487" s="153">
        <v>12</v>
      </c>
    </row>
    <row r="488" spans="1:25" x14ac:dyDescent="0.4">
      <c r="A488" s="136">
        <v>1</v>
      </c>
      <c r="B488" s="2">
        <v>197</v>
      </c>
      <c r="C488" s="140">
        <v>404466494</v>
      </c>
      <c r="D488" s="3" t="s">
        <v>632</v>
      </c>
      <c r="E488" s="3" t="s">
        <v>1827</v>
      </c>
      <c r="F488" s="3" t="s">
        <v>1828</v>
      </c>
      <c r="G488" s="197"/>
      <c r="H488" s="115" t="s">
        <v>1109</v>
      </c>
      <c r="I488" s="97" t="str">
        <f ca="1"/>
        <v>3.4.9.nec</v>
      </c>
      <c r="J488" s="98" t="str">
        <f ca="1"/>
        <v>Other All Other ambulatory centres</v>
      </c>
      <c r="K488" s="61" t="str">
        <f ca="1"/>
        <v>1.3.3.nec</v>
      </c>
      <c r="L488" s="61" t="str">
        <f ca="1"/>
        <v>Other Specialised outpatient curative care</v>
      </c>
      <c r="M488" s="61" t="str">
        <f ca="1"/>
        <v>13</v>
      </c>
      <c r="N488" s="61" t="str">
        <f ca="1"/>
        <v>General population</v>
      </c>
      <c r="O488" s="61" t="str">
        <f ca="1"/>
        <v>nec</v>
      </c>
      <c r="P488" s="61" t="str">
        <f ca="1"/>
        <v>Other and unspecified age (n.e.c.)</v>
      </c>
      <c r="Q488" s="61" t="str">
        <f ca="1"/>
        <v>nec</v>
      </c>
      <c r="R488" s="61" t="str">
        <f ca="1"/>
        <v>Other and unspecified gender (n.e.c.)</v>
      </c>
      <c r="S488" s="134">
        <v>1</v>
      </c>
      <c r="T488" t="b">
        <v>1</v>
      </c>
      <c r="U488" t="b">
        <f>AND(T488=TRUE,C488=C487,F488=F487,H488&lt;&gt;H487)</f>
        <v>0</v>
      </c>
      <c r="V488" t="b">
        <f t="shared" si="14"/>
        <v>0</v>
      </c>
      <c r="W488">
        <v>1</v>
      </c>
      <c r="X488" t="b">
        <f t="shared" si="15"/>
        <v>0</v>
      </c>
      <c r="Y488" s="153">
        <v>59</v>
      </c>
    </row>
    <row r="489" spans="1:25" x14ac:dyDescent="0.4">
      <c r="A489" s="136">
        <v>1</v>
      </c>
      <c r="B489" s="5">
        <v>198</v>
      </c>
      <c r="C489" s="138">
        <v>404467019</v>
      </c>
      <c r="D489" s="6" t="s">
        <v>634</v>
      </c>
      <c r="E489" s="6" t="s">
        <v>1228</v>
      </c>
      <c r="F489" s="6" t="s">
        <v>1829</v>
      </c>
      <c r="G489" s="199"/>
      <c r="H489" s="115" t="s">
        <v>1050</v>
      </c>
      <c r="I489" s="97" t="str">
        <f ca="1"/>
        <v>1.3.nec</v>
      </c>
      <c r="J489" s="98" t="str">
        <f ca="1"/>
        <v>Other Specialised hospitals (Other than mental health hospitals)</v>
      </c>
      <c r="K489" s="61" t="str">
        <f ca="1"/>
        <v>1.1.2</v>
      </c>
      <c r="L489" s="61" t="str">
        <f ca="1"/>
        <v>Specialised inpatient curative care</v>
      </c>
      <c r="M489" s="61" t="str">
        <f ca="1"/>
        <v>13</v>
      </c>
      <c r="N489" s="61" t="str">
        <f ca="1"/>
        <v>General population</v>
      </c>
      <c r="O489" s="61" t="str">
        <f ca="1"/>
        <v>nec</v>
      </c>
      <c r="P489" s="61" t="str">
        <f ca="1"/>
        <v>Other and unspecified age (n.e.c.)</v>
      </c>
      <c r="Q489" s="61" t="str">
        <f ca="1"/>
        <v>nec</v>
      </c>
      <c r="R489" s="61" t="str">
        <f ca="1"/>
        <v>Other and unspecified gender (n.e.c.)</v>
      </c>
      <c r="S489" s="134">
        <v>1</v>
      </c>
      <c r="T489" t="b">
        <v>1</v>
      </c>
      <c r="U489" t="b">
        <f>AND(T489=TRUE,C489=C488,F489=F488,H489&lt;&gt;H488)</f>
        <v>0</v>
      </c>
      <c r="V489" t="b">
        <f t="shared" si="14"/>
        <v>0</v>
      </c>
      <c r="W489">
        <v>1</v>
      </c>
      <c r="X489" t="b">
        <f t="shared" si="15"/>
        <v>0</v>
      </c>
      <c r="Y489" s="155">
        <v>19</v>
      </c>
    </row>
    <row r="490" spans="1:25" x14ac:dyDescent="0.4">
      <c r="A490" s="136">
        <v>2</v>
      </c>
      <c r="B490" s="5">
        <v>320</v>
      </c>
      <c r="C490" s="138">
        <v>404472931</v>
      </c>
      <c r="D490" s="6" t="s">
        <v>636</v>
      </c>
      <c r="E490" s="6" t="s">
        <v>1228</v>
      </c>
      <c r="F490" s="6" t="s">
        <v>1830</v>
      </c>
      <c r="G490" s="199"/>
      <c r="H490" s="115" t="s">
        <v>1101</v>
      </c>
      <c r="I490" s="97" t="str">
        <f ca="1"/>
        <v>3.4.9.1</v>
      </c>
      <c r="J490" s="98" t="str">
        <f ca="1"/>
        <v>General ambulatories</v>
      </c>
      <c r="K490" s="61" t="str">
        <f ca="1"/>
        <v>1.3.1</v>
      </c>
      <c r="L490" s="61" t="str">
        <f ca="1"/>
        <v>General outpatient curative care</v>
      </c>
      <c r="M490" s="61" t="str">
        <f ca="1"/>
        <v>13</v>
      </c>
      <c r="N490" s="61" t="str">
        <f ca="1"/>
        <v>General population</v>
      </c>
      <c r="O490" s="61" t="str">
        <f ca="1"/>
        <v>nec</v>
      </c>
      <c r="P490" s="61" t="str">
        <f ca="1"/>
        <v>Other and unspecified age (n.e.c.)</v>
      </c>
      <c r="Q490" s="61" t="str">
        <f ca="1"/>
        <v>nec</v>
      </c>
      <c r="R490" s="61" t="str">
        <f ca="1"/>
        <v>Other and unspecified gender (n.e.c.)</v>
      </c>
      <c r="S490" s="134">
        <v>1</v>
      </c>
      <c r="T490" t="b">
        <v>1</v>
      </c>
      <c r="U490" t="b">
        <f>AND(T490=TRUE,C490=C489,F490=F489,H490&lt;&gt;H489)</f>
        <v>0</v>
      </c>
      <c r="V490" t="b">
        <f t="shared" si="14"/>
        <v>0</v>
      </c>
      <c r="W490">
        <v>1</v>
      </c>
      <c r="X490" t="b">
        <f t="shared" si="15"/>
        <v>0</v>
      </c>
      <c r="Y490" s="155">
        <v>19</v>
      </c>
    </row>
    <row r="491" spans="1:25" x14ac:dyDescent="0.4">
      <c r="A491" s="136">
        <v>1</v>
      </c>
      <c r="B491" s="2">
        <v>199</v>
      </c>
      <c r="C491" s="140">
        <v>404476205</v>
      </c>
      <c r="D491" s="3" t="s">
        <v>1831</v>
      </c>
      <c r="E491" s="3" t="s">
        <v>1453</v>
      </c>
      <c r="F491" s="3" t="s">
        <v>1832</v>
      </c>
      <c r="G491" s="197"/>
      <c r="H491" s="115" t="s">
        <v>1054</v>
      </c>
      <c r="I491" s="97" t="str">
        <f ca="1"/>
        <v>1.1</v>
      </c>
      <c r="J491" s="98" t="str">
        <f ca="1"/>
        <v>General hospitals</v>
      </c>
      <c r="K491" s="61" t="str">
        <f ca="1"/>
        <v>1.1.1</v>
      </c>
      <c r="L491" s="61" t="str">
        <f ca="1"/>
        <v>General inpatient curative care</v>
      </c>
      <c r="M491" s="61" t="str">
        <f ca="1"/>
        <v>13</v>
      </c>
      <c r="N491" s="61" t="str">
        <f ca="1"/>
        <v>General population</v>
      </c>
      <c r="O491" s="61" t="str">
        <f ca="1"/>
        <v>nec</v>
      </c>
      <c r="P491" s="61" t="str">
        <f ca="1"/>
        <v>Other and unspecified age (n.e.c.)</v>
      </c>
      <c r="Q491" s="61" t="str">
        <f ca="1"/>
        <v>nec</v>
      </c>
      <c r="R491" s="61" t="str">
        <f ca="1"/>
        <v>Other and unspecified gender (n.e.c.)</v>
      </c>
      <c r="S491" s="134">
        <v>62</v>
      </c>
      <c r="T491" t="b">
        <v>1</v>
      </c>
      <c r="U491" t="b">
        <f>AND(T491=TRUE,C491=C490,F491=F490,H491&lt;&gt;H490)</f>
        <v>0</v>
      </c>
      <c r="V491" t="b">
        <f t="shared" si="14"/>
        <v>0</v>
      </c>
      <c r="W491">
        <v>2</v>
      </c>
      <c r="X491" t="b">
        <f t="shared" si="15"/>
        <v>0</v>
      </c>
      <c r="Y491" s="153">
        <v>27</v>
      </c>
    </row>
    <row r="492" spans="1:25" x14ac:dyDescent="0.4">
      <c r="A492" s="136">
        <v>1</v>
      </c>
      <c r="B492" s="5">
        <v>200</v>
      </c>
      <c r="C492" s="138">
        <v>404476205</v>
      </c>
      <c r="D492" s="6" t="s">
        <v>1833</v>
      </c>
      <c r="E492" s="6" t="s">
        <v>1338</v>
      </c>
      <c r="F492" s="6" t="s">
        <v>1834</v>
      </c>
      <c r="G492" s="199"/>
      <c r="H492" s="115" t="s">
        <v>1054</v>
      </c>
      <c r="I492" s="97" t="str">
        <f ca="1"/>
        <v>1.1</v>
      </c>
      <c r="J492" s="98" t="str">
        <f ca="1"/>
        <v>General hospitals</v>
      </c>
      <c r="K492" s="61" t="str">
        <f ca="1"/>
        <v>1.1.1</v>
      </c>
      <c r="L492" s="61" t="str">
        <f ca="1"/>
        <v>General inpatient curative care</v>
      </c>
      <c r="M492" s="61" t="str">
        <f ca="1"/>
        <v>13</v>
      </c>
      <c r="N492" s="61" t="str">
        <f ca="1"/>
        <v>General population</v>
      </c>
      <c r="O492" s="61" t="str">
        <f ca="1"/>
        <v>nec</v>
      </c>
      <c r="P492" s="61" t="str">
        <f ca="1"/>
        <v>Other and unspecified age (n.e.c.)</v>
      </c>
      <c r="Q492" s="61" t="str">
        <f ca="1"/>
        <v>nec</v>
      </c>
      <c r="R492" s="61" t="str">
        <f ca="1"/>
        <v>Other and unspecified gender (n.e.c.)</v>
      </c>
      <c r="S492" s="134">
        <v>62</v>
      </c>
      <c r="T492" t="b">
        <v>1</v>
      </c>
      <c r="U492" t="b">
        <f>AND(T492=TRUE,C492=C491,F492=F491,H492&lt;&gt;H491)</f>
        <v>0</v>
      </c>
      <c r="V492" t="b">
        <f t="shared" si="14"/>
        <v>0</v>
      </c>
      <c r="W492">
        <v>1</v>
      </c>
      <c r="X492" t="b">
        <f t="shared" si="15"/>
        <v>0</v>
      </c>
      <c r="Y492" s="155">
        <v>49</v>
      </c>
    </row>
    <row r="493" spans="1:25" x14ac:dyDescent="0.4">
      <c r="A493" s="136">
        <v>1</v>
      </c>
      <c r="B493" s="5">
        <v>201</v>
      </c>
      <c r="C493" s="138">
        <v>404476205</v>
      </c>
      <c r="D493" s="6" t="s">
        <v>1835</v>
      </c>
      <c r="E493" s="6" t="s">
        <v>1836</v>
      </c>
      <c r="F493" s="6" t="s">
        <v>1837</v>
      </c>
      <c r="G493" s="199"/>
      <c r="H493" s="115" t="s">
        <v>1054</v>
      </c>
      <c r="I493" s="97" t="str">
        <f ca="1"/>
        <v>1.1</v>
      </c>
      <c r="J493" s="98" t="str">
        <f ca="1"/>
        <v>General hospitals</v>
      </c>
      <c r="K493" s="61" t="str">
        <f ca="1"/>
        <v>1.1.1</v>
      </c>
      <c r="L493" s="61" t="str">
        <f ca="1"/>
        <v>General inpatient curative care</v>
      </c>
      <c r="M493" s="61" t="str">
        <f ca="1"/>
        <v>13</v>
      </c>
      <c r="N493" s="61" t="str">
        <f ca="1"/>
        <v>General population</v>
      </c>
      <c r="O493" s="61" t="str">
        <f ca="1"/>
        <v>nec</v>
      </c>
      <c r="P493" s="61" t="str">
        <f ca="1"/>
        <v>Other and unspecified age (n.e.c.)</v>
      </c>
      <c r="Q493" s="61" t="str">
        <f ca="1"/>
        <v>nec</v>
      </c>
      <c r="R493" s="61" t="str">
        <f ca="1"/>
        <v>Other and unspecified gender (n.e.c.)</v>
      </c>
      <c r="S493" s="134">
        <v>62</v>
      </c>
      <c r="T493" t="b">
        <v>1</v>
      </c>
      <c r="U493" t="b">
        <f>AND(T493=TRUE,C493=C492,F493=F492,H493&lt;&gt;H492)</f>
        <v>0</v>
      </c>
      <c r="V493" t="b">
        <f t="shared" si="14"/>
        <v>0</v>
      </c>
      <c r="W493">
        <v>1</v>
      </c>
      <c r="X493" t="b">
        <f t="shared" si="15"/>
        <v>0</v>
      </c>
      <c r="Y493" s="155">
        <v>23</v>
      </c>
    </row>
    <row r="494" spans="1:25" x14ac:dyDescent="0.4">
      <c r="A494" s="136">
        <v>3</v>
      </c>
      <c r="B494" s="5"/>
      <c r="C494" s="138">
        <v>404476205</v>
      </c>
      <c r="D494" s="6" t="s">
        <v>638</v>
      </c>
      <c r="E494" s="6" t="s">
        <v>1397</v>
      </c>
      <c r="F494" s="6" t="s">
        <v>1838</v>
      </c>
      <c r="G494" s="199"/>
      <c r="H494" s="115" t="s">
        <v>1054</v>
      </c>
      <c r="I494" s="97" t="str">
        <f ca="1"/>
        <v>1.1</v>
      </c>
      <c r="J494" s="98" t="str">
        <f ca="1"/>
        <v>General hospitals</v>
      </c>
      <c r="K494" s="61" t="str">
        <f ca="1"/>
        <v>1.1.1</v>
      </c>
      <c r="L494" s="61" t="str">
        <f ca="1"/>
        <v>General inpatient curative care</v>
      </c>
      <c r="M494" s="61" t="str">
        <f ca="1"/>
        <v>13</v>
      </c>
      <c r="N494" s="61" t="str">
        <f ca="1"/>
        <v>General population</v>
      </c>
      <c r="O494" s="61" t="str">
        <f ca="1"/>
        <v>nec</v>
      </c>
      <c r="P494" s="61" t="str">
        <f ca="1"/>
        <v>Other and unspecified age (n.e.c.)</v>
      </c>
      <c r="Q494" s="61" t="str">
        <f ca="1"/>
        <v>nec</v>
      </c>
      <c r="R494" s="61" t="str">
        <f ca="1"/>
        <v>Other and unspecified gender (n.e.c.)</v>
      </c>
      <c r="S494" s="134">
        <v>62</v>
      </c>
      <c r="T494" t="b">
        <v>1</v>
      </c>
      <c r="U494" t="b">
        <f>AND(T494=TRUE,C494=C493,F494=F493,H494&lt;&gt;H493)</f>
        <v>0</v>
      </c>
      <c r="V494" t="b">
        <f t="shared" si="14"/>
        <v>0</v>
      </c>
      <c r="W494">
        <v>1</v>
      </c>
      <c r="X494" t="b">
        <f t="shared" si="15"/>
        <v>0</v>
      </c>
      <c r="Y494" s="155">
        <v>1</v>
      </c>
    </row>
    <row r="495" spans="1:25" x14ac:dyDescent="0.4">
      <c r="A495" s="136">
        <v>3</v>
      </c>
      <c r="B495" s="137"/>
      <c r="C495" s="141">
        <v>404476205</v>
      </c>
      <c r="D495" s="137" t="s">
        <v>639</v>
      </c>
      <c r="E495" s="137" t="s">
        <v>1397</v>
      </c>
      <c r="F495" s="137" t="s">
        <v>1839</v>
      </c>
      <c r="G495" s="198"/>
      <c r="H495" s="49" t="s">
        <v>1054</v>
      </c>
      <c r="I495" s="97" t="str">
        <f ca="1"/>
        <v>1.1</v>
      </c>
      <c r="J495" s="98" t="str">
        <f ca="1"/>
        <v>General hospitals</v>
      </c>
      <c r="K495" s="61" t="str">
        <f ca="1"/>
        <v>1.1.1</v>
      </c>
      <c r="L495" s="61" t="str">
        <f ca="1"/>
        <v>General inpatient curative care</v>
      </c>
      <c r="M495" s="61" t="str">
        <f ca="1"/>
        <v>13</v>
      </c>
      <c r="N495" s="61" t="str">
        <f ca="1"/>
        <v>General population</v>
      </c>
      <c r="O495" s="61" t="str">
        <f ca="1"/>
        <v>nec</v>
      </c>
      <c r="P495" s="61" t="str">
        <f ca="1"/>
        <v>Other and unspecified age (n.e.c.)</v>
      </c>
      <c r="Q495" s="61" t="str">
        <f ca="1"/>
        <v>nec</v>
      </c>
      <c r="R495" s="61" t="str">
        <f ca="1"/>
        <v>Other and unspecified gender (n.e.c.)</v>
      </c>
      <c r="S495" s="134">
        <v>62</v>
      </c>
      <c r="T495" t="b">
        <v>1</v>
      </c>
      <c r="U495" t="b">
        <f>AND(T495=TRUE,C495=C494,F495=F494,H495&lt;&gt;H494)</f>
        <v>0</v>
      </c>
      <c r="V495" t="b">
        <f t="shared" si="14"/>
        <v>0</v>
      </c>
      <c r="W495">
        <v>1</v>
      </c>
      <c r="X495" t="b">
        <f t="shared" si="15"/>
        <v>0</v>
      </c>
      <c r="Y495" s="154">
        <v>1</v>
      </c>
    </row>
    <row r="496" spans="1:25" x14ac:dyDescent="0.4">
      <c r="A496" s="136">
        <v>2</v>
      </c>
      <c r="B496" s="137">
        <v>321</v>
      </c>
      <c r="C496" s="141">
        <v>404476205</v>
      </c>
      <c r="D496" s="137" t="s">
        <v>640</v>
      </c>
      <c r="E496" s="137" t="s">
        <v>1827</v>
      </c>
      <c r="F496" s="137" t="s">
        <v>1840</v>
      </c>
      <c r="G496" s="198"/>
      <c r="H496" s="49" t="s">
        <v>1054</v>
      </c>
      <c r="I496" s="97" t="str">
        <f ca="1"/>
        <v>1.1</v>
      </c>
      <c r="J496" s="98" t="str">
        <f ca="1"/>
        <v>General hospitals</v>
      </c>
      <c r="K496" s="61" t="str">
        <f ca="1"/>
        <v>1.1.1</v>
      </c>
      <c r="L496" s="61" t="str">
        <f ca="1"/>
        <v>General inpatient curative care</v>
      </c>
      <c r="M496" s="61" t="str">
        <f ca="1"/>
        <v>13</v>
      </c>
      <c r="N496" s="61" t="str">
        <f ca="1"/>
        <v>General population</v>
      </c>
      <c r="O496" s="61" t="str">
        <f ca="1"/>
        <v>nec</v>
      </c>
      <c r="P496" s="61" t="str">
        <f ca="1"/>
        <v>Other and unspecified age (n.e.c.)</v>
      </c>
      <c r="Q496" s="61" t="str">
        <f ca="1"/>
        <v>nec</v>
      </c>
      <c r="R496" s="61" t="str">
        <f ca="1"/>
        <v>Other and unspecified gender (n.e.c.)</v>
      </c>
      <c r="S496" s="134">
        <v>62</v>
      </c>
      <c r="T496" t="b">
        <v>1</v>
      </c>
      <c r="U496" t="b">
        <f>AND(T496=TRUE,C496=C495,F496=F495,H496&lt;&gt;H495)</f>
        <v>0</v>
      </c>
      <c r="V496" t="b">
        <f t="shared" si="14"/>
        <v>0</v>
      </c>
      <c r="W496">
        <v>1</v>
      </c>
      <c r="X496" t="b">
        <f t="shared" si="15"/>
        <v>0</v>
      </c>
      <c r="Y496" s="154">
        <v>59</v>
      </c>
    </row>
    <row r="497" spans="1:25" x14ac:dyDescent="0.4">
      <c r="A497" s="136">
        <v>3</v>
      </c>
      <c r="B497" s="2"/>
      <c r="C497" s="140">
        <v>404476205</v>
      </c>
      <c r="D497" s="3" t="s">
        <v>641</v>
      </c>
      <c r="E497" s="3" t="s">
        <v>1592</v>
      </c>
      <c r="F497" s="3" t="s">
        <v>1841</v>
      </c>
      <c r="G497" s="197"/>
      <c r="H497" s="115" t="s">
        <v>1054</v>
      </c>
      <c r="I497" s="97" t="str">
        <f ca="1"/>
        <v>1.1</v>
      </c>
      <c r="J497" s="98" t="str">
        <f ca="1"/>
        <v>General hospitals</v>
      </c>
      <c r="K497" s="61" t="str">
        <f ca="1"/>
        <v>1.1.1</v>
      </c>
      <c r="L497" s="61" t="str">
        <f ca="1"/>
        <v>General inpatient curative care</v>
      </c>
      <c r="M497" s="61" t="str">
        <f ca="1"/>
        <v>13</v>
      </c>
      <c r="N497" s="61" t="str">
        <f ca="1"/>
        <v>General population</v>
      </c>
      <c r="O497" s="61" t="str">
        <f ca="1"/>
        <v>nec</v>
      </c>
      <c r="P497" s="61" t="str">
        <f ca="1"/>
        <v>Other and unspecified age (n.e.c.)</v>
      </c>
      <c r="Q497" s="61" t="str">
        <f ca="1"/>
        <v>nec</v>
      </c>
      <c r="R497" s="61" t="str">
        <f ca="1"/>
        <v>Other and unspecified gender (n.e.c.)</v>
      </c>
      <c r="S497" s="134">
        <v>62</v>
      </c>
      <c r="T497" t="b">
        <v>1</v>
      </c>
      <c r="U497" t="b">
        <f>AND(T497=TRUE,C497=C496,F497=F496,H497&lt;&gt;H496)</f>
        <v>0</v>
      </c>
      <c r="V497" t="b">
        <f t="shared" si="14"/>
        <v>0</v>
      </c>
      <c r="W497">
        <v>1</v>
      </c>
      <c r="X497" t="b">
        <f t="shared" si="15"/>
        <v>0</v>
      </c>
      <c r="Y497" s="153">
        <v>60</v>
      </c>
    </row>
    <row r="498" spans="1:25" x14ac:dyDescent="0.4">
      <c r="A498" s="136">
        <v>3</v>
      </c>
      <c r="B498" s="137"/>
      <c r="C498" s="141">
        <v>404476205</v>
      </c>
      <c r="D498" s="137" t="s">
        <v>642</v>
      </c>
      <c r="E498" s="137" t="s">
        <v>1259</v>
      </c>
      <c r="F498" s="137" t="s">
        <v>1842</v>
      </c>
      <c r="G498" s="198"/>
      <c r="H498" s="49" t="s">
        <v>1054</v>
      </c>
      <c r="I498" s="97" t="str">
        <f ca="1"/>
        <v>1.1</v>
      </c>
      <c r="J498" s="98" t="str">
        <f ca="1"/>
        <v>General hospitals</v>
      </c>
      <c r="K498" s="61" t="str">
        <f ca="1"/>
        <v>1.1.1</v>
      </c>
      <c r="L498" s="61" t="str">
        <f ca="1"/>
        <v>General inpatient curative care</v>
      </c>
      <c r="M498" s="61" t="str">
        <f ca="1"/>
        <v>13</v>
      </c>
      <c r="N498" s="61" t="str">
        <f ca="1"/>
        <v>General population</v>
      </c>
      <c r="O498" s="61" t="str">
        <f ca="1"/>
        <v>nec</v>
      </c>
      <c r="P498" s="61" t="str">
        <f ca="1"/>
        <v>Other and unspecified age (n.e.c.)</v>
      </c>
      <c r="Q498" s="61" t="str">
        <f ca="1"/>
        <v>nec</v>
      </c>
      <c r="R498" s="61" t="str">
        <f ca="1"/>
        <v>Other and unspecified gender (n.e.c.)</v>
      </c>
      <c r="S498" s="134">
        <v>62</v>
      </c>
      <c r="T498" t="b">
        <v>1</v>
      </c>
      <c r="U498" t="b">
        <f>AND(T498=TRUE,C498=C497,F498=F497,H498&lt;&gt;H497)</f>
        <v>0</v>
      </c>
      <c r="V498" t="b">
        <f t="shared" si="14"/>
        <v>0</v>
      </c>
      <c r="W498">
        <v>1</v>
      </c>
      <c r="X498" t="b">
        <f t="shared" si="15"/>
        <v>0</v>
      </c>
      <c r="Y498" s="154">
        <v>53</v>
      </c>
    </row>
    <row r="499" spans="1:25" x14ac:dyDescent="0.4">
      <c r="A499" s="136">
        <v>3</v>
      </c>
      <c r="B499" s="137"/>
      <c r="C499" s="141">
        <v>404476205</v>
      </c>
      <c r="D499" s="137" t="s">
        <v>643</v>
      </c>
      <c r="E499" s="137" t="s">
        <v>1843</v>
      </c>
      <c r="F499" s="137" t="s">
        <v>1844</v>
      </c>
      <c r="G499" s="198"/>
      <c r="H499" s="49" t="s">
        <v>1054</v>
      </c>
      <c r="I499" s="97" t="str">
        <f ca="1"/>
        <v>1.1</v>
      </c>
      <c r="J499" s="98" t="str">
        <f ca="1"/>
        <v>General hospitals</v>
      </c>
      <c r="K499" s="61" t="str">
        <f ca="1"/>
        <v>1.1.1</v>
      </c>
      <c r="L499" s="61" t="str">
        <f ca="1"/>
        <v>General inpatient curative care</v>
      </c>
      <c r="M499" s="61" t="str">
        <f ca="1"/>
        <v>13</v>
      </c>
      <c r="N499" s="61" t="str">
        <f ca="1"/>
        <v>General population</v>
      </c>
      <c r="O499" s="61" t="str">
        <f ca="1"/>
        <v>nec</v>
      </c>
      <c r="P499" s="61" t="str">
        <f ca="1"/>
        <v>Other and unspecified age (n.e.c.)</v>
      </c>
      <c r="Q499" s="61" t="str">
        <f ca="1"/>
        <v>nec</v>
      </c>
      <c r="R499" s="61" t="str">
        <f ca="1"/>
        <v>Other and unspecified gender (n.e.c.)</v>
      </c>
      <c r="S499" s="134">
        <v>62</v>
      </c>
      <c r="T499" t="b">
        <v>1</v>
      </c>
      <c r="U499" t="b">
        <f>AND(T499=TRUE,C499=C498,F499=F498,H499&lt;&gt;H498)</f>
        <v>0</v>
      </c>
      <c r="V499" t="b">
        <f t="shared" si="14"/>
        <v>0</v>
      </c>
      <c r="W499">
        <v>1</v>
      </c>
      <c r="X499" t="b">
        <f t="shared" si="15"/>
        <v>0</v>
      </c>
      <c r="Y499" s="154">
        <v>3</v>
      </c>
    </row>
    <row r="500" spans="1:25" x14ac:dyDescent="0.4">
      <c r="A500" s="136">
        <v>3</v>
      </c>
      <c r="B500" s="137"/>
      <c r="C500" s="141">
        <v>404476205</v>
      </c>
      <c r="D500" s="137" t="s">
        <v>644</v>
      </c>
      <c r="E500" s="137" t="s">
        <v>1338</v>
      </c>
      <c r="F500" s="137" t="s">
        <v>1834</v>
      </c>
      <c r="G500" s="198"/>
      <c r="H500" s="49" t="s">
        <v>1054</v>
      </c>
      <c r="I500" s="97" t="str">
        <f ca="1"/>
        <v>1.1</v>
      </c>
      <c r="J500" s="98" t="str">
        <f ca="1"/>
        <v>General hospitals</v>
      </c>
      <c r="K500" s="61" t="str">
        <f ca="1"/>
        <v>1.1.1</v>
      </c>
      <c r="L500" s="61" t="str">
        <f ca="1"/>
        <v>General inpatient curative care</v>
      </c>
      <c r="M500" s="61" t="str">
        <f ca="1"/>
        <v>13</v>
      </c>
      <c r="N500" s="61" t="str">
        <f ca="1"/>
        <v>General population</v>
      </c>
      <c r="O500" s="61" t="str">
        <f ca="1"/>
        <v>nec</v>
      </c>
      <c r="P500" s="61" t="str">
        <f ca="1"/>
        <v>Other and unspecified age (n.e.c.)</v>
      </c>
      <c r="Q500" s="61" t="str">
        <f ca="1"/>
        <v>nec</v>
      </c>
      <c r="R500" s="61" t="str">
        <f ca="1"/>
        <v>Other and unspecified gender (n.e.c.)</v>
      </c>
      <c r="S500" s="134">
        <v>62</v>
      </c>
      <c r="T500" t="b">
        <v>1</v>
      </c>
      <c r="U500" t="b">
        <f>AND(T500=TRUE,C500=C499,F500=F499,H500&lt;&gt;H499)</f>
        <v>0</v>
      </c>
      <c r="V500" t="b">
        <f t="shared" si="14"/>
        <v>0</v>
      </c>
      <c r="W500">
        <v>1</v>
      </c>
      <c r="X500" t="b">
        <f t="shared" si="15"/>
        <v>0</v>
      </c>
      <c r="Y500" s="154">
        <v>49</v>
      </c>
    </row>
    <row r="501" spans="1:25" x14ac:dyDescent="0.4">
      <c r="A501" s="136">
        <v>3</v>
      </c>
      <c r="B501" s="137"/>
      <c r="C501" s="141">
        <v>404476205</v>
      </c>
      <c r="D501" s="137" t="s">
        <v>645</v>
      </c>
      <c r="E501" s="137" t="s">
        <v>1453</v>
      </c>
      <c r="F501" s="137" t="s">
        <v>1845</v>
      </c>
      <c r="G501" s="198"/>
      <c r="H501" s="49" t="s">
        <v>1050</v>
      </c>
      <c r="I501" s="97" t="str">
        <f ca="1"/>
        <v>1.3.nec</v>
      </c>
      <c r="J501" s="98" t="str">
        <f ca="1"/>
        <v>Other Specialised hospitals (Other than mental health hospitals)</v>
      </c>
      <c r="K501" s="61" t="str">
        <f ca="1"/>
        <v>1.1.2</v>
      </c>
      <c r="L501" s="61" t="str">
        <f ca="1"/>
        <v>Specialised inpatient curative care</v>
      </c>
      <c r="M501" s="61" t="str">
        <f ca="1"/>
        <v>13</v>
      </c>
      <c r="N501" s="61" t="str">
        <f ca="1"/>
        <v>General population</v>
      </c>
      <c r="O501" s="61" t="str">
        <f ca="1"/>
        <v>nec</v>
      </c>
      <c r="P501" s="61" t="str">
        <f ca="1"/>
        <v>Other and unspecified age (n.e.c.)</v>
      </c>
      <c r="Q501" s="61" t="str">
        <f ca="1"/>
        <v>nec</v>
      </c>
      <c r="R501" s="61" t="str">
        <f ca="1"/>
        <v>Other and unspecified gender (n.e.c.)</v>
      </c>
      <c r="S501" s="134">
        <v>62</v>
      </c>
      <c r="T501" t="b">
        <v>1</v>
      </c>
      <c r="U501" t="b">
        <f>AND(T501=TRUE,C501=C500,F501=F500,H501&lt;&gt;H500)</f>
        <v>0</v>
      </c>
      <c r="V501" t="b">
        <f t="shared" si="14"/>
        <v>0</v>
      </c>
      <c r="W501">
        <v>1</v>
      </c>
      <c r="X501" t="b">
        <f t="shared" si="15"/>
        <v>0</v>
      </c>
      <c r="Y501" s="154">
        <v>27</v>
      </c>
    </row>
    <row r="502" spans="1:25" x14ac:dyDescent="0.4">
      <c r="A502" s="136">
        <v>3</v>
      </c>
      <c r="B502" s="137"/>
      <c r="C502" s="141">
        <v>404476205</v>
      </c>
      <c r="D502" s="137" t="s">
        <v>646</v>
      </c>
      <c r="E502" s="137" t="s">
        <v>1183</v>
      </c>
      <c r="F502" s="137" t="s">
        <v>1846</v>
      </c>
      <c r="G502" s="198"/>
      <c r="H502" s="49" t="s">
        <v>1054</v>
      </c>
      <c r="I502" s="97" t="str">
        <f ca="1"/>
        <v>1.1</v>
      </c>
      <c r="J502" s="98" t="str">
        <f ca="1"/>
        <v>General hospitals</v>
      </c>
      <c r="K502" s="61" t="str">
        <f ca="1"/>
        <v>1.1.1</v>
      </c>
      <c r="L502" s="61" t="str">
        <f ca="1"/>
        <v>General inpatient curative care</v>
      </c>
      <c r="M502" s="61" t="str">
        <f ca="1"/>
        <v>13</v>
      </c>
      <c r="N502" s="61" t="str">
        <f ca="1"/>
        <v>General population</v>
      </c>
      <c r="O502" s="61" t="str">
        <f ca="1"/>
        <v>nec</v>
      </c>
      <c r="P502" s="61" t="str">
        <f ca="1"/>
        <v>Other and unspecified age (n.e.c.)</v>
      </c>
      <c r="Q502" s="61" t="str">
        <f ca="1"/>
        <v>nec</v>
      </c>
      <c r="R502" s="61" t="str">
        <f ca="1"/>
        <v>Other and unspecified gender (n.e.c.)</v>
      </c>
      <c r="S502" s="134">
        <v>62</v>
      </c>
      <c r="T502" t="b">
        <v>1</v>
      </c>
      <c r="U502" t="b">
        <f>AND(T502=TRUE,C502=C501,F502=F501,H502&lt;&gt;H501)</f>
        <v>0</v>
      </c>
      <c r="V502" t="b">
        <f t="shared" si="14"/>
        <v>0</v>
      </c>
      <c r="W502">
        <v>1</v>
      </c>
      <c r="X502" t="b">
        <f t="shared" si="15"/>
        <v>0</v>
      </c>
      <c r="Y502" s="154">
        <v>11</v>
      </c>
    </row>
    <row r="503" spans="1:25" x14ac:dyDescent="0.4">
      <c r="A503" s="136">
        <v>3</v>
      </c>
      <c r="B503" s="137"/>
      <c r="C503" s="141">
        <v>404476205</v>
      </c>
      <c r="D503" s="137" t="s">
        <v>647</v>
      </c>
      <c r="E503" s="137" t="s">
        <v>1453</v>
      </c>
      <c r="F503" s="137" t="s">
        <v>1832</v>
      </c>
      <c r="G503" s="198"/>
      <c r="H503" s="49" t="s">
        <v>1054</v>
      </c>
      <c r="I503" s="97" t="str">
        <f ca="1"/>
        <v>1.1</v>
      </c>
      <c r="J503" s="98" t="str">
        <f ca="1"/>
        <v>General hospitals</v>
      </c>
      <c r="K503" s="61" t="str">
        <f ca="1"/>
        <v>1.1.1</v>
      </c>
      <c r="L503" s="61" t="str">
        <f ca="1"/>
        <v>General inpatient curative care</v>
      </c>
      <c r="M503" s="61" t="str">
        <f ca="1"/>
        <v>13</v>
      </c>
      <c r="N503" s="61" t="str">
        <f ca="1"/>
        <v>General population</v>
      </c>
      <c r="O503" s="61" t="str">
        <f ca="1"/>
        <v>nec</v>
      </c>
      <c r="P503" s="61" t="str">
        <f ca="1"/>
        <v>Other and unspecified age (n.e.c.)</v>
      </c>
      <c r="Q503" s="61" t="str">
        <f ca="1"/>
        <v>nec</v>
      </c>
      <c r="R503" s="61" t="str">
        <f ca="1"/>
        <v>Other and unspecified gender (n.e.c.)</v>
      </c>
      <c r="S503" s="134">
        <v>62</v>
      </c>
      <c r="T503" t="b">
        <v>1</v>
      </c>
      <c r="U503" t="b">
        <f>AND(T503=TRUE,C503=C502,F503=F502,H503&lt;&gt;H502)</f>
        <v>0</v>
      </c>
      <c r="V503" t="b">
        <f t="shared" si="14"/>
        <v>0</v>
      </c>
      <c r="W503">
        <v>1</v>
      </c>
      <c r="X503" t="b">
        <f t="shared" si="15"/>
        <v>0</v>
      </c>
      <c r="Y503" s="154">
        <v>27</v>
      </c>
    </row>
    <row r="504" spans="1:25" x14ac:dyDescent="0.4">
      <c r="A504" s="136">
        <v>1</v>
      </c>
      <c r="B504" s="137">
        <v>202</v>
      </c>
      <c r="C504" s="141">
        <v>404476205</v>
      </c>
      <c r="D504" s="137" t="s">
        <v>1847</v>
      </c>
      <c r="E504" s="137" t="s">
        <v>1848</v>
      </c>
      <c r="F504" s="137" t="s">
        <v>1849</v>
      </c>
      <c r="G504" s="198"/>
      <c r="H504" s="49" t="s">
        <v>1054</v>
      </c>
      <c r="I504" s="97" t="str">
        <f ca="1"/>
        <v>1.1</v>
      </c>
      <c r="J504" s="98" t="str">
        <f ca="1"/>
        <v>General hospitals</v>
      </c>
      <c r="K504" s="61" t="str">
        <f ca="1"/>
        <v>1.1.1</v>
      </c>
      <c r="L504" s="61" t="str">
        <f ca="1"/>
        <v>General inpatient curative care</v>
      </c>
      <c r="M504" s="61" t="str">
        <f ca="1"/>
        <v>13</v>
      </c>
      <c r="N504" s="61" t="str">
        <f ca="1"/>
        <v>General population</v>
      </c>
      <c r="O504" s="61" t="str">
        <f ca="1"/>
        <v>nec</v>
      </c>
      <c r="P504" s="61" t="str">
        <f ca="1"/>
        <v>Other and unspecified age (n.e.c.)</v>
      </c>
      <c r="Q504" s="61" t="str">
        <f ca="1"/>
        <v>nec</v>
      </c>
      <c r="R504" s="61" t="str">
        <f ca="1"/>
        <v>Other and unspecified gender (n.e.c.)</v>
      </c>
      <c r="S504" s="134">
        <v>62</v>
      </c>
      <c r="T504" t="b">
        <v>1</v>
      </c>
      <c r="U504" t="b">
        <f>AND(T504=TRUE,C504=C503,F504=F503,H504&lt;&gt;H503)</f>
        <v>0</v>
      </c>
      <c r="V504" t="b">
        <f t="shared" si="14"/>
        <v>0</v>
      </c>
      <c r="W504">
        <v>1</v>
      </c>
      <c r="X504" t="b">
        <f t="shared" si="15"/>
        <v>0</v>
      </c>
      <c r="Y504" s="154">
        <v>57</v>
      </c>
    </row>
    <row r="505" spans="1:25" x14ac:dyDescent="0.4">
      <c r="A505" s="136">
        <v>1</v>
      </c>
      <c r="B505" s="5">
        <v>203</v>
      </c>
      <c r="C505" s="138">
        <v>404476205</v>
      </c>
      <c r="D505" s="6" t="s">
        <v>1850</v>
      </c>
      <c r="E505" s="6" t="s">
        <v>1851</v>
      </c>
      <c r="F505" s="6" t="s">
        <v>1852</v>
      </c>
      <c r="G505" s="199"/>
      <c r="H505" s="115" t="s">
        <v>1054</v>
      </c>
      <c r="I505" s="97" t="str">
        <f ca="1"/>
        <v>1.1</v>
      </c>
      <c r="J505" s="98" t="str">
        <f ca="1"/>
        <v>General hospitals</v>
      </c>
      <c r="K505" s="61" t="str">
        <f ca="1"/>
        <v>1.1.1</v>
      </c>
      <c r="L505" s="61" t="str">
        <f ca="1"/>
        <v>General inpatient curative care</v>
      </c>
      <c r="M505" s="61" t="str">
        <f ca="1"/>
        <v>13</v>
      </c>
      <c r="N505" s="61" t="str">
        <f ca="1"/>
        <v>General population</v>
      </c>
      <c r="O505" s="61" t="str">
        <f ca="1"/>
        <v>nec</v>
      </c>
      <c r="P505" s="61" t="str">
        <f ca="1"/>
        <v>Other and unspecified age (n.e.c.)</v>
      </c>
      <c r="Q505" s="61" t="str">
        <f ca="1"/>
        <v>nec</v>
      </c>
      <c r="R505" s="61" t="str">
        <f ca="1"/>
        <v>Other and unspecified gender (n.e.c.)</v>
      </c>
      <c r="S505" s="134">
        <v>62</v>
      </c>
      <c r="T505" t="b">
        <v>1</v>
      </c>
      <c r="U505" t="b">
        <f>AND(T505=TRUE,C505=C504,F505=F504,H505&lt;&gt;H504)</f>
        <v>0</v>
      </c>
      <c r="V505" t="b">
        <f t="shared" si="14"/>
        <v>0</v>
      </c>
      <c r="W505">
        <v>1</v>
      </c>
      <c r="X505" t="b">
        <f t="shared" si="15"/>
        <v>0</v>
      </c>
      <c r="Y505" s="155">
        <v>58</v>
      </c>
    </row>
    <row r="506" spans="1:25" x14ac:dyDescent="0.4">
      <c r="A506" s="136">
        <v>1</v>
      </c>
      <c r="B506" s="5">
        <v>204</v>
      </c>
      <c r="C506" s="138">
        <v>404476205</v>
      </c>
      <c r="D506" s="6" t="s">
        <v>1853</v>
      </c>
      <c r="E506" s="6" t="s">
        <v>1827</v>
      </c>
      <c r="F506" s="6" t="s">
        <v>1840</v>
      </c>
      <c r="G506" s="199"/>
      <c r="H506" s="115" t="s">
        <v>1054</v>
      </c>
      <c r="I506" s="97" t="str">
        <f ca="1"/>
        <v>1.1</v>
      </c>
      <c r="J506" s="98" t="str">
        <f ca="1"/>
        <v>General hospitals</v>
      </c>
      <c r="K506" s="61" t="str">
        <f ca="1"/>
        <v>1.1.1</v>
      </c>
      <c r="L506" s="61" t="str">
        <f ca="1"/>
        <v>General inpatient curative care</v>
      </c>
      <c r="M506" s="61" t="str">
        <f ca="1"/>
        <v>13</v>
      </c>
      <c r="N506" s="61" t="str">
        <f ca="1"/>
        <v>General population</v>
      </c>
      <c r="O506" s="61" t="str">
        <f ca="1"/>
        <v>nec</v>
      </c>
      <c r="P506" s="61" t="str">
        <f ca="1"/>
        <v>Other and unspecified age (n.e.c.)</v>
      </c>
      <c r="Q506" s="61" t="str">
        <f ca="1"/>
        <v>nec</v>
      </c>
      <c r="R506" s="61" t="str">
        <f ca="1"/>
        <v>Other and unspecified gender (n.e.c.)</v>
      </c>
      <c r="S506" s="134">
        <v>62</v>
      </c>
      <c r="T506" t="b">
        <v>1</v>
      </c>
      <c r="U506" t="b">
        <f>AND(T506=TRUE,C506=C505,F506=F505,H506&lt;&gt;H505)</f>
        <v>0</v>
      </c>
      <c r="V506" t="b">
        <f t="shared" si="14"/>
        <v>0</v>
      </c>
      <c r="W506">
        <v>1</v>
      </c>
      <c r="X506" t="b">
        <f t="shared" si="15"/>
        <v>0</v>
      </c>
      <c r="Y506" s="155">
        <v>59</v>
      </c>
    </row>
    <row r="507" spans="1:25" x14ac:dyDescent="0.4">
      <c r="A507" s="136">
        <v>1</v>
      </c>
      <c r="B507" s="5">
        <v>205</v>
      </c>
      <c r="C507" s="138">
        <v>404476205</v>
      </c>
      <c r="D507" s="6" t="s">
        <v>1854</v>
      </c>
      <c r="E507" s="6" t="s">
        <v>1592</v>
      </c>
      <c r="F507" s="6" t="s">
        <v>1841</v>
      </c>
      <c r="G507" s="199"/>
      <c r="H507" s="115" t="s">
        <v>1054</v>
      </c>
      <c r="I507" s="97" t="str">
        <f ca="1"/>
        <v>1.1</v>
      </c>
      <c r="J507" s="98" t="str">
        <f ca="1"/>
        <v>General hospitals</v>
      </c>
      <c r="K507" s="61" t="str">
        <f ca="1"/>
        <v>1.1.1</v>
      </c>
      <c r="L507" s="61" t="str">
        <f ca="1"/>
        <v>General inpatient curative care</v>
      </c>
      <c r="M507" s="61" t="str">
        <f ca="1"/>
        <v>13</v>
      </c>
      <c r="N507" s="61" t="str">
        <f ca="1"/>
        <v>General population</v>
      </c>
      <c r="O507" s="61" t="str">
        <f ca="1"/>
        <v>nec</v>
      </c>
      <c r="P507" s="61" t="str">
        <f ca="1"/>
        <v>Other and unspecified age (n.e.c.)</v>
      </c>
      <c r="Q507" s="61" t="str">
        <f ca="1"/>
        <v>nec</v>
      </c>
      <c r="R507" s="61" t="str">
        <f ca="1"/>
        <v>Other and unspecified gender (n.e.c.)</v>
      </c>
      <c r="S507" s="134">
        <v>62</v>
      </c>
      <c r="T507" t="b">
        <v>1</v>
      </c>
      <c r="U507" t="b">
        <f>AND(T507=TRUE,C507=C506,F507=F506,H507&lt;&gt;H506)</f>
        <v>0</v>
      </c>
      <c r="V507" t="b">
        <f t="shared" si="14"/>
        <v>0</v>
      </c>
      <c r="W507">
        <v>1</v>
      </c>
      <c r="X507" t="b">
        <f t="shared" si="15"/>
        <v>0</v>
      </c>
      <c r="Y507" s="155">
        <v>60</v>
      </c>
    </row>
    <row r="508" spans="1:25" x14ac:dyDescent="0.4">
      <c r="A508" s="136">
        <v>1</v>
      </c>
      <c r="B508" s="5">
        <v>206</v>
      </c>
      <c r="C508" s="138">
        <v>404476205</v>
      </c>
      <c r="D508" s="6" t="s">
        <v>1855</v>
      </c>
      <c r="E508" s="6" t="s">
        <v>1259</v>
      </c>
      <c r="F508" s="6" t="s">
        <v>1842</v>
      </c>
      <c r="G508" s="199"/>
      <c r="H508" s="115" t="s">
        <v>1054</v>
      </c>
      <c r="I508" s="97" t="str">
        <f ca="1"/>
        <v>1.1</v>
      </c>
      <c r="J508" s="98" t="str">
        <f ca="1"/>
        <v>General hospitals</v>
      </c>
      <c r="K508" s="61" t="str">
        <f ca="1"/>
        <v>1.1.1</v>
      </c>
      <c r="L508" s="61" t="str">
        <f ca="1"/>
        <v>General inpatient curative care</v>
      </c>
      <c r="M508" s="61" t="str">
        <f ca="1"/>
        <v>13</v>
      </c>
      <c r="N508" s="61" t="str">
        <f ca="1"/>
        <v>General population</v>
      </c>
      <c r="O508" s="61" t="str">
        <f ca="1"/>
        <v>nec</v>
      </c>
      <c r="P508" s="61" t="str">
        <f ca="1"/>
        <v>Other and unspecified age (n.e.c.)</v>
      </c>
      <c r="Q508" s="61" t="str">
        <f ca="1"/>
        <v>nec</v>
      </c>
      <c r="R508" s="61" t="str">
        <f ca="1"/>
        <v>Other and unspecified gender (n.e.c.)</v>
      </c>
      <c r="S508" s="134">
        <v>62</v>
      </c>
      <c r="T508" t="b">
        <v>1</v>
      </c>
      <c r="U508" t="b">
        <f>AND(T508=TRUE,C508=C507,F508=F507,H508&lt;&gt;H507)</f>
        <v>0</v>
      </c>
      <c r="V508" t="b">
        <f t="shared" si="14"/>
        <v>0</v>
      </c>
      <c r="W508">
        <v>1</v>
      </c>
      <c r="X508" t="b">
        <f t="shared" si="15"/>
        <v>0</v>
      </c>
      <c r="Y508" s="155">
        <v>53</v>
      </c>
    </row>
    <row r="509" spans="1:25" x14ac:dyDescent="0.4">
      <c r="A509" s="136">
        <v>1</v>
      </c>
      <c r="B509" s="5">
        <v>207</v>
      </c>
      <c r="C509" s="138">
        <v>404476205</v>
      </c>
      <c r="D509" s="6" t="s">
        <v>1856</v>
      </c>
      <c r="E509" s="6" t="s">
        <v>1857</v>
      </c>
      <c r="F509" s="6" t="s">
        <v>1858</v>
      </c>
      <c r="G509" s="199"/>
      <c r="H509" s="115" t="s">
        <v>1054</v>
      </c>
      <c r="I509" s="97" t="str">
        <f ca="1"/>
        <v>1.1</v>
      </c>
      <c r="J509" s="98" t="str">
        <f ca="1"/>
        <v>General hospitals</v>
      </c>
      <c r="K509" s="61" t="str">
        <f ca="1"/>
        <v>1.1.1</v>
      </c>
      <c r="L509" s="61" t="str">
        <f ca="1"/>
        <v>General inpatient curative care</v>
      </c>
      <c r="M509" s="61" t="str">
        <f ca="1"/>
        <v>13</v>
      </c>
      <c r="N509" s="61" t="str">
        <f ca="1"/>
        <v>General population</v>
      </c>
      <c r="O509" s="61" t="str">
        <f ca="1"/>
        <v>nec</v>
      </c>
      <c r="P509" s="61" t="str">
        <f ca="1"/>
        <v>Other and unspecified age (n.e.c.)</v>
      </c>
      <c r="Q509" s="61" t="str">
        <f ca="1"/>
        <v>nec</v>
      </c>
      <c r="R509" s="61" t="str">
        <f ca="1"/>
        <v>Other and unspecified gender (n.e.c.)</v>
      </c>
      <c r="S509" s="134">
        <v>62</v>
      </c>
      <c r="T509" t="b">
        <v>1</v>
      </c>
      <c r="U509" t="b">
        <f>AND(T509=TRUE,C509=C508,F509=F508,H509&lt;&gt;H508)</f>
        <v>0</v>
      </c>
      <c r="V509" t="b">
        <f t="shared" si="14"/>
        <v>0</v>
      </c>
      <c r="W509">
        <v>1</v>
      </c>
      <c r="X509" t="b">
        <f t="shared" si="15"/>
        <v>0</v>
      </c>
      <c r="Y509" s="155">
        <v>2</v>
      </c>
    </row>
    <row r="510" spans="1:25" x14ac:dyDescent="0.4">
      <c r="A510" s="136">
        <v>1</v>
      </c>
      <c r="B510" s="5">
        <v>208</v>
      </c>
      <c r="C510" s="138">
        <v>404476205</v>
      </c>
      <c r="D510" s="6" t="s">
        <v>1859</v>
      </c>
      <c r="E510" s="6" t="s">
        <v>1843</v>
      </c>
      <c r="F510" s="6" t="s">
        <v>1844</v>
      </c>
      <c r="G510" s="199"/>
      <c r="H510" s="115" t="s">
        <v>1054</v>
      </c>
      <c r="I510" s="97" t="str">
        <f ca="1"/>
        <v>1.1</v>
      </c>
      <c r="J510" s="98" t="str">
        <f ca="1"/>
        <v>General hospitals</v>
      </c>
      <c r="K510" s="61" t="str">
        <f ca="1"/>
        <v>1.1.1</v>
      </c>
      <c r="L510" s="61" t="str">
        <f ca="1"/>
        <v>General inpatient curative care</v>
      </c>
      <c r="M510" s="61" t="str">
        <f ca="1"/>
        <v>13</v>
      </c>
      <c r="N510" s="61" t="str">
        <f ca="1"/>
        <v>General population</v>
      </c>
      <c r="O510" s="61" t="str">
        <f ca="1"/>
        <v>nec</v>
      </c>
      <c r="P510" s="61" t="str">
        <f ca="1"/>
        <v>Other and unspecified age (n.e.c.)</v>
      </c>
      <c r="Q510" s="61" t="str">
        <f ca="1"/>
        <v>nec</v>
      </c>
      <c r="R510" s="61" t="str">
        <f ca="1"/>
        <v>Other and unspecified gender (n.e.c.)</v>
      </c>
      <c r="S510" s="134">
        <v>62</v>
      </c>
      <c r="T510" t="b">
        <v>1</v>
      </c>
      <c r="U510" t="b">
        <f>AND(T510=TRUE,C510=C509,F510=F509,H510&lt;&gt;H509)</f>
        <v>0</v>
      </c>
      <c r="V510" t="b">
        <f t="shared" si="14"/>
        <v>0</v>
      </c>
      <c r="W510">
        <v>1</v>
      </c>
      <c r="X510" t="b">
        <f t="shared" si="15"/>
        <v>0</v>
      </c>
      <c r="Y510" s="155">
        <v>3</v>
      </c>
    </row>
    <row r="511" spans="1:25" x14ac:dyDescent="0.4">
      <c r="A511" s="136">
        <v>1</v>
      </c>
      <c r="B511" s="5">
        <v>209</v>
      </c>
      <c r="C511" s="138">
        <v>404476205</v>
      </c>
      <c r="D511" s="6" t="s">
        <v>1860</v>
      </c>
      <c r="E511" s="6" t="s">
        <v>1861</v>
      </c>
      <c r="F511" s="6" t="s">
        <v>1862</v>
      </c>
      <c r="G511" s="199"/>
      <c r="H511" s="115" t="s">
        <v>1054</v>
      </c>
      <c r="I511" s="97" t="str">
        <f ca="1"/>
        <v>1.1</v>
      </c>
      <c r="J511" s="98" t="str">
        <f ca="1"/>
        <v>General hospitals</v>
      </c>
      <c r="K511" s="61" t="str">
        <f ca="1"/>
        <v>1.1.1</v>
      </c>
      <c r="L511" s="61" t="str">
        <f ca="1"/>
        <v>General inpatient curative care</v>
      </c>
      <c r="M511" s="61" t="str">
        <f ca="1"/>
        <v>13</v>
      </c>
      <c r="N511" s="61" t="str">
        <f ca="1"/>
        <v>General population</v>
      </c>
      <c r="O511" s="61" t="str">
        <f ca="1"/>
        <v>nec</v>
      </c>
      <c r="P511" s="61" t="str">
        <f ca="1"/>
        <v>Other and unspecified age (n.e.c.)</v>
      </c>
      <c r="Q511" s="61" t="str">
        <f ca="1"/>
        <v>nec</v>
      </c>
      <c r="R511" s="61" t="str">
        <f ca="1"/>
        <v>Other and unspecified gender (n.e.c.)</v>
      </c>
      <c r="S511" s="134">
        <v>62</v>
      </c>
      <c r="T511" t="b">
        <v>1</v>
      </c>
      <c r="U511" t="b">
        <f>AND(T511=TRUE,C511=C510,F511=F510,H511&lt;&gt;H510)</f>
        <v>0</v>
      </c>
      <c r="V511" t="b">
        <f t="shared" si="14"/>
        <v>0</v>
      </c>
      <c r="W511">
        <v>1</v>
      </c>
      <c r="X511" t="b">
        <f t="shared" si="15"/>
        <v>0</v>
      </c>
      <c r="Y511" s="155">
        <v>4</v>
      </c>
    </row>
    <row r="512" spans="1:25" x14ac:dyDescent="0.4">
      <c r="A512" s="136">
        <v>1</v>
      </c>
      <c r="B512" s="5">
        <v>210</v>
      </c>
      <c r="C512" s="138">
        <v>404476205</v>
      </c>
      <c r="D512" s="6" t="s">
        <v>1863</v>
      </c>
      <c r="E512" s="6" t="s">
        <v>1453</v>
      </c>
      <c r="F512" s="6" t="s">
        <v>1864</v>
      </c>
      <c r="G512" s="199"/>
      <c r="H512" s="115" t="s">
        <v>1054</v>
      </c>
      <c r="I512" s="97" t="str">
        <f ca="1"/>
        <v>1.1</v>
      </c>
      <c r="J512" s="98" t="str">
        <f ca="1"/>
        <v>General hospitals</v>
      </c>
      <c r="K512" s="61" t="str">
        <f ca="1"/>
        <v>1.1.1</v>
      </c>
      <c r="L512" s="61" t="str">
        <f ca="1"/>
        <v>General inpatient curative care</v>
      </c>
      <c r="M512" s="61" t="str">
        <f ca="1"/>
        <v>13</v>
      </c>
      <c r="N512" s="61" t="str">
        <f ca="1"/>
        <v>General population</v>
      </c>
      <c r="O512" s="61" t="str">
        <f ca="1"/>
        <v>nec</v>
      </c>
      <c r="P512" s="61" t="str">
        <f ca="1"/>
        <v>Other and unspecified age (n.e.c.)</v>
      </c>
      <c r="Q512" s="61" t="str">
        <f ca="1"/>
        <v>nec</v>
      </c>
      <c r="R512" s="61" t="str">
        <f ca="1"/>
        <v>Other and unspecified gender (n.e.c.)</v>
      </c>
      <c r="S512" s="134">
        <v>62</v>
      </c>
      <c r="T512" t="b">
        <v>1</v>
      </c>
      <c r="U512" t="b">
        <f>AND(T512=TRUE,C512=C511,F512=F511,H512&lt;&gt;H511)</f>
        <v>0</v>
      </c>
      <c r="V512" t="b">
        <f t="shared" si="14"/>
        <v>0</v>
      </c>
      <c r="W512">
        <v>1</v>
      </c>
      <c r="X512" t="b">
        <f t="shared" si="15"/>
        <v>0</v>
      </c>
      <c r="Y512" s="155">
        <v>27</v>
      </c>
    </row>
    <row r="513" spans="1:25" x14ac:dyDescent="0.4">
      <c r="A513" s="136">
        <v>1</v>
      </c>
      <c r="B513" s="5">
        <v>211</v>
      </c>
      <c r="C513" s="138">
        <v>404476205</v>
      </c>
      <c r="D513" s="6" t="s">
        <v>1865</v>
      </c>
      <c r="E513" s="6" t="s">
        <v>1397</v>
      </c>
      <c r="F513" s="6" t="s">
        <v>1838</v>
      </c>
      <c r="G513" s="199"/>
      <c r="H513" s="115" t="s">
        <v>1054</v>
      </c>
      <c r="I513" s="97" t="str">
        <f ca="1"/>
        <v>1.1</v>
      </c>
      <c r="J513" s="98" t="str">
        <f ca="1"/>
        <v>General hospitals</v>
      </c>
      <c r="K513" s="61" t="str">
        <f ca="1"/>
        <v>1.1.1</v>
      </c>
      <c r="L513" s="61" t="str">
        <f ca="1"/>
        <v>General inpatient curative care</v>
      </c>
      <c r="M513" s="61" t="str">
        <f ca="1"/>
        <v>13</v>
      </c>
      <c r="N513" s="61" t="str">
        <f ca="1"/>
        <v>General population</v>
      </c>
      <c r="O513" s="61" t="str">
        <f ca="1"/>
        <v>nec</v>
      </c>
      <c r="P513" s="61" t="str">
        <f ca="1"/>
        <v>Other and unspecified age (n.e.c.)</v>
      </c>
      <c r="Q513" s="61" t="str">
        <f ca="1"/>
        <v>nec</v>
      </c>
      <c r="R513" s="61" t="str">
        <f ca="1"/>
        <v>Other and unspecified gender (n.e.c.)</v>
      </c>
      <c r="S513" s="134">
        <v>62</v>
      </c>
      <c r="T513" t="b">
        <v>1</v>
      </c>
      <c r="U513" t="b">
        <f>AND(T513=TRUE,C513=C512,F513=F512,H513&lt;&gt;H512)</f>
        <v>0</v>
      </c>
      <c r="V513" t="b">
        <f t="shared" si="14"/>
        <v>0</v>
      </c>
      <c r="W513">
        <v>1</v>
      </c>
      <c r="X513" t="b">
        <f t="shared" si="15"/>
        <v>0</v>
      </c>
      <c r="Y513" s="155">
        <v>1</v>
      </c>
    </row>
    <row r="514" spans="1:25" x14ac:dyDescent="0.4">
      <c r="A514" s="136">
        <v>1</v>
      </c>
      <c r="B514" s="5">
        <v>212</v>
      </c>
      <c r="C514" s="138">
        <v>404476205</v>
      </c>
      <c r="D514" s="6" t="s">
        <v>1866</v>
      </c>
      <c r="E514" s="6" t="s">
        <v>1867</v>
      </c>
      <c r="F514" s="6" t="s">
        <v>1868</v>
      </c>
      <c r="G514" s="199"/>
      <c r="H514" s="115" t="s">
        <v>1054</v>
      </c>
      <c r="I514" s="97" t="str">
        <f ca="1"/>
        <v>1.1</v>
      </c>
      <c r="J514" s="98" t="str">
        <f ca="1"/>
        <v>General hospitals</v>
      </c>
      <c r="K514" s="61" t="str">
        <f ca="1"/>
        <v>1.1.1</v>
      </c>
      <c r="L514" s="61" t="str">
        <f ca="1"/>
        <v>General inpatient curative care</v>
      </c>
      <c r="M514" s="61" t="str">
        <f ca="1"/>
        <v>13</v>
      </c>
      <c r="N514" s="61" t="str">
        <f ca="1"/>
        <v>General population</v>
      </c>
      <c r="O514" s="61" t="str">
        <f ca="1"/>
        <v>nec</v>
      </c>
      <c r="P514" s="61" t="str">
        <f ca="1"/>
        <v>Other and unspecified age (n.e.c.)</v>
      </c>
      <c r="Q514" s="61" t="str">
        <f ca="1"/>
        <v>nec</v>
      </c>
      <c r="R514" s="61" t="str">
        <f ca="1"/>
        <v>Other and unspecified gender (n.e.c.)</v>
      </c>
      <c r="S514" s="134">
        <v>62</v>
      </c>
      <c r="T514" t="b">
        <v>1</v>
      </c>
      <c r="U514" t="b">
        <f>AND(T514=TRUE,C514=C513,F514=F513,H514&lt;&gt;H513)</f>
        <v>0</v>
      </c>
      <c r="V514" t="b">
        <f t="shared" si="14"/>
        <v>0</v>
      </c>
      <c r="W514">
        <v>1</v>
      </c>
      <c r="X514" t="b">
        <f t="shared" si="15"/>
        <v>0</v>
      </c>
      <c r="Y514" s="155">
        <v>62</v>
      </c>
    </row>
    <row r="515" spans="1:25" x14ac:dyDescent="0.4">
      <c r="A515" s="136">
        <v>1</v>
      </c>
      <c r="B515" s="5">
        <v>213</v>
      </c>
      <c r="C515" s="138">
        <v>404476205</v>
      </c>
      <c r="D515" s="6" t="s">
        <v>1869</v>
      </c>
      <c r="E515" s="6" t="s">
        <v>1453</v>
      </c>
      <c r="F515" s="6" t="s">
        <v>1845</v>
      </c>
      <c r="G515" s="199"/>
      <c r="H515" s="115" t="s">
        <v>1054</v>
      </c>
      <c r="I515" s="97" t="str">
        <f ca="1"/>
        <v>1.1</v>
      </c>
      <c r="J515" s="98" t="str">
        <f ca="1"/>
        <v>General hospitals</v>
      </c>
      <c r="K515" s="61" t="str">
        <f ca="1"/>
        <v>1.1.1</v>
      </c>
      <c r="L515" s="61" t="str">
        <f ca="1"/>
        <v>General inpatient curative care</v>
      </c>
      <c r="M515" s="61" t="str">
        <f ca="1"/>
        <v>13</v>
      </c>
      <c r="N515" s="61" t="str">
        <f ca="1"/>
        <v>General population</v>
      </c>
      <c r="O515" s="61" t="str">
        <f ca="1"/>
        <v>nec</v>
      </c>
      <c r="P515" s="61" t="str">
        <f ca="1"/>
        <v>Other and unspecified age (n.e.c.)</v>
      </c>
      <c r="Q515" s="61" t="str">
        <f ca="1"/>
        <v>nec</v>
      </c>
      <c r="R515" s="61" t="str">
        <f ca="1"/>
        <v>Other and unspecified gender (n.e.c.)</v>
      </c>
      <c r="S515" s="134">
        <v>62</v>
      </c>
      <c r="T515" t="b">
        <v>1</v>
      </c>
      <c r="U515" t="b">
        <f>AND(T515=TRUE,C515=C514,F515=F514,H515&lt;&gt;H514)</f>
        <v>0</v>
      </c>
      <c r="V515" t="b">
        <f t="shared" ref="V515:V578" si="16">OR(U515,U516)</f>
        <v>0</v>
      </c>
      <c r="W515">
        <v>1</v>
      </c>
      <c r="X515" t="b">
        <f t="shared" ref="X515:X578" si="17">AND(T515,ISBLANK(E515))</f>
        <v>0</v>
      </c>
      <c r="Y515" s="155">
        <v>27</v>
      </c>
    </row>
    <row r="516" spans="1:25" x14ac:dyDescent="0.4">
      <c r="A516" s="136">
        <v>1</v>
      </c>
      <c r="B516" s="5">
        <v>214</v>
      </c>
      <c r="C516" s="138">
        <v>404476205</v>
      </c>
      <c r="D516" s="6" t="s">
        <v>1870</v>
      </c>
      <c r="E516" s="6" t="s">
        <v>1871</v>
      </c>
      <c r="F516" s="6" t="s">
        <v>1872</v>
      </c>
      <c r="G516" s="199"/>
      <c r="H516" s="115" t="s">
        <v>1054</v>
      </c>
      <c r="I516" s="97" t="str">
        <f ca="1"/>
        <v>1.1</v>
      </c>
      <c r="J516" s="98" t="str">
        <f ca="1"/>
        <v>General hospitals</v>
      </c>
      <c r="K516" s="61" t="str">
        <f ca="1"/>
        <v>1.1.1</v>
      </c>
      <c r="L516" s="61" t="str">
        <f ca="1"/>
        <v>General inpatient curative care</v>
      </c>
      <c r="M516" s="61" t="str">
        <f ca="1"/>
        <v>13</v>
      </c>
      <c r="N516" s="61" t="str">
        <f ca="1"/>
        <v>General population</v>
      </c>
      <c r="O516" s="61" t="str">
        <f ca="1"/>
        <v>nec</v>
      </c>
      <c r="P516" s="61" t="str">
        <f ca="1"/>
        <v>Other and unspecified age (n.e.c.)</v>
      </c>
      <c r="Q516" s="61" t="str">
        <f ca="1"/>
        <v>nec</v>
      </c>
      <c r="R516" s="61" t="str">
        <f ca="1"/>
        <v>Other and unspecified gender (n.e.c.)</v>
      </c>
      <c r="S516" s="134">
        <v>62</v>
      </c>
      <c r="T516" t="b">
        <v>1</v>
      </c>
      <c r="U516" t="b">
        <f>AND(T516=TRUE,C516=C515,F516=F515,H516&lt;&gt;H515)</f>
        <v>0</v>
      </c>
      <c r="V516" t="b">
        <f t="shared" si="16"/>
        <v>0</v>
      </c>
      <c r="W516">
        <v>1</v>
      </c>
      <c r="X516" t="b">
        <f t="shared" si="17"/>
        <v>0</v>
      </c>
      <c r="Y516" s="155">
        <v>6</v>
      </c>
    </row>
    <row r="517" spans="1:25" x14ac:dyDescent="0.4">
      <c r="A517" s="136">
        <v>1</v>
      </c>
      <c r="B517" s="5">
        <v>215</v>
      </c>
      <c r="C517" s="138">
        <v>404476205</v>
      </c>
      <c r="D517" s="6" t="s">
        <v>1873</v>
      </c>
      <c r="E517" s="6" t="s">
        <v>1583</v>
      </c>
      <c r="F517" s="6" t="s">
        <v>1874</v>
      </c>
      <c r="G517" s="199"/>
      <c r="H517" s="115" t="s">
        <v>1054</v>
      </c>
      <c r="I517" s="97" t="str">
        <f ca="1"/>
        <v>1.1</v>
      </c>
      <c r="J517" s="98" t="str">
        <f ca="1"/>
        <v>General hospitals</v>
      </c>
      <c r="K517" s="61" t="str">
        <f ca="1"/>
        <v>1.1.1</v>
      </c>
      <c r="L517" s="61" t="str">
        <f ca="1"/>
        <v>General inpatient curative care</v>
      </c>
      <c r="M517" s="61" t="str">
        <f ca="1"/>
        <v>13</v>
      </c>
      <c r="N517" s="61" t="str">
        <f ca="1"/>
        <v>General population</v>
      </c>
      <c r="O517" s="61" t="str">
        <f ca="1"/>
        <v>nec</v>
      </c>
      <c r="P517" s="61" t="str">
        <f ca="1"/>
        <v>Other and unspecified age (n.e.c.)</v>
      </c>
      <c r="Q517" s="61" t="str">
        <f ca="1"/>
        <v>nec</v>
      </c>
      <c r="R517" s="61" t="str">
        <f ca="1"/>
        <v>Other and unspecified gender (n.e.c.)</v>
      </c>
      <c r="S517" s="134">
        <v>62</v>
      </c>
      <c r="T517" t="b">
        <v>1</v>
      </c>
      <c r="U517" t="b">
        <f>AND(T517=TRUE,C517=C516,F517=F516,H517&lt;&gt;H516)</f>
        <v>0</v>
      </c>
      <c r="V517" t="b">
        <f t="shared" si="16"/>
        <v>0</v>
      </c>
      <c r="W517">
        <v>1</v>
      </c>
      <c r="X517" t="b">
        <f t="shared" si="17"/>
        <v>0</v>
      </c>
      <c r="Y517" s="155">
        <v>48</v>
      </c>
    </row>
    <row r="518" spans="1:25" x14ac:dyDescent="0.4">
      <c r="A518" s="136">
        <v>1</v>
      </c>
      <c r="B518" s="5">
        <v>216</v>
      </c>
      <c r="C518" s="138">
        <v>404476205</v>
      </c>
      <c r="D518" s="6" t="s">
        <v>1875</v>
      </c>
      <c r="E518" s="6" t="s">
        <v>1644</v>
      </c>
      <c r="F518" s="6" t="s">
        <v>1876</v>
      </c>
      <c r="G518" s="199"/>
      <c r="H518" s="115" t="s">
        <v>1054</v>
      </c>
      <c r="I518" s="97" t="str">
        <f ca="1"/>
        <v>1.1</v>
      </c>
      <c r="J518" s="98" t="str">
        <f ca="1"/>
        <v>General hospitals</v>
      </c>
      <c r="K518" s="61" t="str">
        <f ca="1"/>
        <v>1.1.1</v>
      </c>
      <c r="L518" s="61" t="str">
        <f ca="1"/>
        <v>General inpatient curative care</v>
      </c>
      <c r="M518" s="61" t="str">
        <f ca="1"/>
        <v>13</v>
      </c>
      <c r="N518" s="61" t="str">
        <f ca="1"/>
        <v>General population</v>
      </c>
      <c r="O518" s="61" t="str">
        <f ca="1"/>
        <v>nec</v>
      </c>
      <c r="P518" s="61" t="str">
        <f ca="1"/>
        <v>Other and unspecified age (n.e.c.)</v>
      </c>
      <c r="Q518" s="61" t="str">
        <f ca="1"/>
        <v>nec</v>
      </c>
      <c r="R518" s="61" t="str">
        <f ca="1"/>
        <v>Other and unspecified gender (n.e.c.)</v>
      </c>
      <c r="S518" s="134">
        <v>62</v>
      </c>
      <c r="T518" t="b">
        <v>1</v>
      </c>
      <c r="U518" t="b">
        <f>AND(T518=TRUE,C518=C517,F518=F517,H518&lt;&gt;H517)</f>
        <v>0</v>
      </c>
      <c r="V518" t="b">
        <f t="shared" si="16"/>
        <v>0</v>
      </c>
      <c r="W518">
        <v>1</v>
      </c>
      <c r="X518" t="b">
        <f t="shared" si="17"/>
        <v>0</v>
      </c>
      <c r="Y518" s="155">
        <v>50</v>
      </c>
    </row>
    <row r="519" spans="1:25" x14ac:dyDescent="0.4">
      <c r="A519" s="136">
        <v>1</v>
      </c>
      <c r="B519" s="5">
        <v>217</v>
      </c>
      <c r="C519" s="138">
        <v>404476205</v>
      </c>
      <c r="D519" s="6" t="s">
        <v>1877</v>
      </c>
      <c r="E519" s="6" t="s">
        <v>1183</v>
      </c>
      <c r="F519" s="6" t="s">
        <v>1846</v>
      </c>
      <c r="G519" s="199"/>
      <c r="H519" s="115" t="s">
        <v>1050</v>
      </c>
      <c r="I519" s="97" t="str">
        <f ca="1"/>
        <v>1.3.nec</v>
      </c>
      <c r="J519" s="98" t="str">
        <f ca="1"/>
        <v>Other Specialised hospitals (Other than mental health hospitals)</v>
      </c>
      <c r="K519" s="61" t="str">
        <f ca="1"/>
        <v>1.1.2</v>
      </c>
      <c r="L519" s="61" t="str">
        <f ca="1"/>
        <v>Specialised inpatient curative care</v>
      </c>
      <c r="M519" s="61" t="str">
        <f ca="1"/>
        <v>13</v>
      </c>
      <c r="N519" s="61" t="str">
        <f ca="1"/>
        <v>General population</v>
      </c>
      <c r="O519" s="61" t="str">
        <f ca="1"/>
        <v>nec</v>
      </c>
      <c r="P519" s="61" t="str">
        <f ca="1"/>
        <v>Other and unspecified age (n.e.c.)</v>
      </c>
      <c r="Q519" s="61" t="str">
        <f ca="1"/>
        <v>nec</v>
      </c>
      <c r="R519" s="61" t="str">
        <f ca="1"/>
        <v>Other and unspecified gender (n.e.c.)</v>
      </c>
      <c r="S519" s="134">
        <v>62</v>
      </c>
      <c r="T519" t="b">
        <v>1</v>
      </c>
      <c r="U519" t="b">
        <f>AND(T519=TRUE,C519=C518,F519=F518,H519&lt;&gt;H518)</f>
        <v>0</v>
      </c>
      <c r="V519" t="b">
        <f t="shared" si="16"/>
        <v>0</v>
      </c>
      <c r="W519">
        <v>1</v>
      </c>
      <c r="X519" t="b">
        <f t="shared" si="17"/>
        <v>0</v>
      </c>
      <c r="Y519" s="155">
        <v>11</v>
      </c>
    </row>
    <row r="520" spans="1:25" x14ac:dyDescent="0.4">
      <c r="A520" s="136">
        <v>1</v>
      </c>
      <c r="B520" s="5">
        <v>218</v>
      </c>
      <c r="C520" s="138">
        <v>404476205</v>
      </c>
      <c r="D520" s="6" t="s">
        <v>1878</v>
      </c>
      <c r="E520" s="6" t="s">
        <v>1707</v>
      </c>
      <c r="F520" s="6" t="s">
        <v>1879</v>
      </c>
      <c r="G520" s="199"/>
      <c r="H520" s="115" t="s">
        <v>1054</v>
      </c>
      <c r="I520" s="97" t="str">
        <f ca="1"/>
        <v>1.1</v>
      </c>
      <c r="J520" s="98" t="str">
        <f ca="1"/>
        <v>General hospitals</v>
      </c>
      <c r="K520" s="61" t="str">
        <f ca="1"/>
        <v>1.1.1</v>
      </c>
      <c r="L520" s="61" t="str">
        <f ca="1"/>
        <v>General inpatient curative care</v>
      </c>
      <c r="M520" s="61" t="str">
        <f ca="1"/>
        <v>13</v>
      </c>
      <c r="N520" s="61" t="str">
        <f ca="1"/>
        <v>General population</v>
      </c>
      <c r="O520" s="61" t="str">
        <f ca="1"/>
        <v>nec</v>
      </c>
      <c r="P520" s="61" t="str">
        <f ca="1"/>
        <v>Other and unspecified age (n.e.c.)</v>
      </c>
      <c r="Q520" s="61" t="str">
        <f ca="1"/>
        <v>nec</v>
      </c>
      <c r="R520" s="61" t="str">
        <f ca="1"/>
        <v>Other and unspecified gender (n.e.c.)</v>
      </c>
      <c r="S520" s="134">
        <v>62</v>
      </c>
      <c r="T520" t="b">
        <v>1</v>
      </c>
      <c r="U520" t="b">
        <f>AND(T520=TRUE,C520=C519,F520=F519,H520&lt;&gt;H519)</f>
        <v>0</v>
      </c>
      <c r="V520" t="b">
        <f t="shared" si="16"/>
        <v>0</v>
      </c>
      <c r="W520">
        <v>1</v>
      </c>
      <c r="X520" t="b">
        <f t="shared" si="17"/>
        <v>0</v>
      </c>
      <c r="Y520" s="155">
        <v>54</v>
      </c>
    </row>
    <row r="521" spans="1:25" x14ac:dyDescent="0.4">
      <c r="A521" s="136">
        <v>1</v>
      </c>
      <c r="B521" s="5">
        <v>219</v>
      </c>
      <c r="C521" s="138">
        <v>404476205</v>
      </c>
      <c r="D521" s="6" t="s">
        <v>1880</v>
      </c>
      <c r="E521" s="6" t="s">
        <v>1711</v>
      </c>
      <c r="F521" s="6" t="s">
        <v>1881</v>
      </c>
      <c r="G521" s="199"/>
      <c r="H521" s="115" t="s">
        <v>1054</v>
      </c>
      <c r="I521" s="97" t="str">
        <f ca="1"/>
        <v>1.1</v>
      </c>
      <c r="J521" s="98" t="str">
        <f ca="1"/>
        <v>General hospitals</v>
      </c>
      <c r="K521" s="61" t="str">
        <f ca="1"/>
        <v>1.1.1</v>
      </c>
      <c r="L521" s="61" t="str">
        <f ca="1"/>
        <v>General inpatient curative care</v>
      </c>
      <c r="M521" s="61" t="str">
        <f ca="1"/>
        <v>13</v>
      </c>
      <c r="N521" s="61" t="str">
        <f ca="1"/>
        <v>General population</v>
      </c>
      <c r="O521" s="61" t="str">
        <f ca="1"/>
        <v>nec</v>
      </c>
      <c r="P521" s="61" t="str">
        <f ca="1"/>
        <v>Other and unspecified age (n.e.c.)</v>
      </c>
      <c r="Q521" s="61" t="str">
        <f ca="1"/>
        <v>nec</v>
      </c>
      <c r="R521" s="61" t="str">
        <f ca="1"/>
        <v>Other and unspecified gender (n.e.c.)</v>
      </c>
      <c r="S521" s="134">
        <v>62</v>
      </c>
      <c r="T521" t="b">
        <v>1</v>
      </c>
      <c r="U521" t="b">
        <f>AND(T521=TRUE,C521=C520,F521=F520,H521&lt;&gt;H520)</f>
        <v>0</v>
      </c>
      <c r="V521" t="b">
        <f t="shared" si="16"/>
        <v>0</v>
      </c>
      <c r="W521">
        <v>1</v>
      </c>
      <c r="X521" t="b">
        <f t="shared" si="17"/>
        <v>0</v>
      </c>
      <c r="Y521" s="155">
        <v>55</v>
      </c>
    </row>
    <row r="522" spans="1:25" x14ac:dyDescent="0.4">
      <c r="A522" s="136">
        <v>1</v>
      </c>
      <c r="B522" s="5">
        <v>220</v>
      </c>
      <c r="C522" s="138">
        <v>404476205</v>
      </c>
      <c r="D522" s="6" t="s">
        <v>1882</v>
      </c>
      <c r="E522" s="6" t="s">
        <v>1197</v>
      </c>
      <c r="F522" s="6" t="s">
        <v>1883</v>
      </c>
      <c r="G522" s="199"/>
      <c r="H522" s="115" t="s">
        <v>1101</v>
      </c>
      <c r="I522" s="97" t="str">
        <f ca="1"/>
        <v>3.4.9.1</v>
      </c>
      <c r="J522" s="98" t="str">
        <f ca="1"/>
        <v>General ambulatories</v>
      </c>
      <c r="K522" s="61" t="str">
        <f ca="1"/>
        <v>1.3.1</v>
      </c>
      <c r="L522" s="61" t="str">
        <f ca="1"/>
        <v>General outpatient curative care</v>
      </c>
      <c r="M522" s="61" t="str">
        <f ca="1"/>
        <v>13</v>
      </c>
      <c r="N522" s="61" t="str">
        <f ca="1"/>
        <v>General population</v>
      </c>
      <c r="O522" s="61" t="str">
        <f ca="1"/>
        <v>nec</v>
      </c>
      <c r="P522" s="61" t="str">
        <f ca="1"/>
        <v>Other and unspecified age (n.e.c.)</v>
      </c>
      <c r="Q522" s="61" t="str">
        <f ca="1"/>
        <v>nec</v>
      </c>
      <c r="R522" s="61" t="str">
        <f ca="1"/>
        <v>Other and unspecified gender (n.e.c.)</v>
      </c>
      <c r="S522" s="134">
        <v>62</v>
      </c>
      <c r="T522" t="b">
        <v>1</v>
      </c>
      <c r="U522" t="b">
        <f>AND(T522=TRUE,C522=C521,F522=F521,H522&lt;&gt;H521)</f>
        <v>0</v>
      </c>
      <c r="V522" t="b">
        <f t="shared" si="16"/>
        <v>0</v>
      </c>
      <c r="W522">
        <v>1</v>
      </c>
      <c r="X522" t="b">
        <f t="shared" si="17"/>
        <v>0</v>
      </c>
      <c r="Y522" s="155">
        <v>67</v>
      </c>
    </row>
    <row r="523" spans="1:25" x14ac:dyDescent="0.4">
      <c r="A523" s="136">
        <v>1</v>
      </c>
      <c r="B523" s="5">
        <v>221</v>
      </c>
      <c r="C523" s="138">
        <v>404476205</v>
      </c>
      <c r="D523" s="6" t="s">
        <v>1884</v>
      </c>
      <c r="E523" s="6" t="s">
        <v>1885</v>
      </c>
      <c r="F523" s="6" t="s">
        <v>1886</v>
      </c>
      <c r="G523" s="199"/>
      <c r="H523" s="115" t="s">
        <v>1054</v>
      </c>
      <c r="I523" s="97" t="str">
        <f ca="1"/>
        <v>1.1</v>
      </c>
      <c r="J523" s="98" t="str">
        <f ca="1"/>
        <v>General hospitals</v>
      </c>
      <c r="K523" s="61" t="str">
        <f ca="1"/>
        <v>1.1.1</v>
      </c>
      <c r="L523" s="61" t="str">
        <f ca="1"/>
        <v>General inpatient curative care</v>
      </c>
      <c r="M523" s="61" t="str">
        <f ca="1"/>
        <v>13</v>
      </c>
      <c r="N523" s="61" t="str">
        <f ca="1"/>
        <v>General population</v>
      </c>
      <c r="O523" s="61" t="str">
        <f ca="1"/>
        <v>nec</v>
      </c>
      <c r="P523" s="61" t="str">
        <f ca="1"/>
        <v>Other and unspecified age (n.e.c.)</v>
      </c>
      <c r="Q523" s="61" t="str">
        <f ca="1"/>
        <v>nec</v>
      </c>
      <c r="R523" s="61" t="str">
        <f ca="1"/>
        <v>Other and unspecified gender (n.e.c.)</v>
      </c>
      <c r="S523" s="134">
        <v>62</v>
      </c>
      <c r="T523" t="b">
        <v>1</v>
      </c>
      <c r="U523" t="b">
        <f>AND(T523=TRUE,C523=C522,F523=F522,H523&lt;&gt;H522)</f>
        <v>0</v>
      </c>
      <c r="V523" t="b">
        <f t="shared" si="16"/>
        <v>0</v>
      </c>
      <c r="W523">
        <v>1</v>
      </c>
      <c r="X523" t="b">
        <f t="shared" si="17"/>
        <v>0</v>
      </c>
      <c r="Y523" s="155">
        <v>26</v>
      </c>
    </row>
    <row r="524" spans="1:25" x14ac:dyDescent="0.4">
      <c r="A524" s="136">
        <v>1</v>
      </c>
      <c r="B524" s="5">
        <v>222</v>
      </c>
      <c r="C524" s="138">
        <v>404476205</v>
      </c>
      <c r="D524" s="6" t="s">
        <v>1887</v>
      </c>
      <c r="E524" s="6" t="s">
        <v>1720</v>
      </c>
      <c r="F524" s="6" t="s">
        <v>1888</v>
      </c>
      <c r="G524" s="199"/>
      <c r="H524" s="115" t="s">
        <v>1054</v>
      </c>
      <c r="I524" s="97" t="str">
        <f ca="1"/>
        <v>1.1</v>
      </c>
      <c r="J524" s="98" t="str">
        <f ca="1"/>
        <v>General hospitals</v>
      </c>
      <c r="K524" s="61" t="str">
        <f ca="1"/>
        <v>1.1.1</v>
      </c>
      <c r="L524" s="61" t="str">
        <f ca="1"/>
        <v>General inpatient curative care</v>
      </c>
      <c r="M524" s="61" t="str">
        <f ca="1"/>
        <v>13</v>
      </c>
      <c r="N524" s="61" t="str">
        <f ca="1"/>
        <v>General population</v>
      </c>
      <c r="O524" s="61" t="str">
        <f ca="1"/>
        <v>nec</v>
      </c>
      <c r="P524" s="61" t="str">
        <f ca="1"/>
        <v>Other and unspecified age (n.e.c.)</v>
      </c>
      <c r="Q524" s="61" t="str">
        <f ca="1"/>
        <v>nec</v>
      </c>
      <c r="R524" s="61" t="str">
        <f ca="1"/>
        <v>Other and unspecified gender (n.e.c.)</v>
      </c>
      <c r="S524" s="134">
        <v>62</v>
      </c>
      <c r="T524" t="b">
        <v>1</v>
      </c>
      <c r="U524" t="b">
        <f>AND(T524=TRUE,C524=C523,F524=F523,H524&lt;&gt;H523)</f>
        <v>0</v>
      </c>
      <c r="V524" t="b">
        <f t="shared" si="16"/>
        <v>0</v>
      </c>
      <c r="W524">
        <v>1</v>
      </c>
      <c r="X524" t="b">
        <f t="shared" si="17"/>
        <v>0</v>
      </c>
      <c r="Y524" s="155">
        <v>56</v>
      </c>
    </row>
    <row r="525" spans="1:25" x14ac:dyDescent="0.4">
      <c r="A525" s="136">
        <v>1</v>
      </c>
      <c r="B525" s="5">
        <v>223</v>
      </c>
      <c r="C525" s="138">
        <v>404476205</v>
      </c>
      <c r="D525" s="6" t="s">
        <v>1889</v>
      </c>
      <c r="E525" s="6" t="s">
        <v>1890</v>
      </c>
      <c r="F525" s="6" t="s">
        <v>1891</v>
      </c>
      <c r="G525" s="199"/>
      <c r="H525" s="115" t="s">
        <v>1054</v>
      </c>
      <c r="I525" s="97" t="str">
        <f ca="1"/>
        <v>1.1</v>
      </c>
      <c r="J525" s="98" t="str">
        <f ca="1"/>
        <v>General hospitals</v>
      </c>
      <c r="K525" s="61" t="str">
        <f ca="1"/>
        <v>1.1.1</v>
      </c>
      <c r="L525" s="61" t="str">
        <f ca="1"/>
        <v>General inpatient curative care</v>
      </c>
      <c r="M525" s="61" t="str">
        <f ca="1"/>
        <v>13</v>
      </c>
      <c r="N525" s="61" t="str">
        <f ca="1"/>
        <v>General population</v>
      </c>
      <c r="O525" s="61" t="str">
        <f ca="1"/>
        <v>nec</v>
      </c>
      <c r="P525" s="61" t="str">
        <f ca="1"/>
        <v>Other and unspecified age (n.e.c.)</v>
      </c>
      <c r="Q525" s="61" t="str">
        <f ca="1"/>
        <v>nec</v>
      </c>
      <c r="R525" s="61" t="str">
        <f ca="1"/>
        <v>Other and unspecified gender (n.e.c.)</v>
      </c>
      <c r="S525" s="134">
        <v>62</v>
      </c>
      <c r="T525" t="b">
        <v>1</v>
      </c>
      <c r="U525" t="b">
        <f>AND(T525=TRUE,C525=C524,F525=F524,H525&lt;&gt;H524)</f>
        <v>0</v>
      </c>
      <c r="V525" t="b">
        <f t="shared" si="16"/>
        <v>0</v>
      </c>
      <c r="W525">
        <v>1</v>
      </c>
      <c r="X525" t="b">
        <f t="shared" si="17"/>
        <v>0</v>
      </c>
      <c r="Y525" s="155">
        <v>31</v>
      </c>
    </row>
    <row r="526" spans="1:25" x14ac:dyDescent="0.4">
      <c r="A526" s="136">
        <v>3</v>
      </c>
      <c r="B526" s="5"/>
      <c r="C526" s="138">
        <v>404476205</v>
      </c>
      <c r="D526" s="6" t="s">
        <v>648</v>
      </c>
      <c r="E526" s="6" t="s">
        <v>1456</v>
      </c>
      <c r="F526" s="6" t="s">
        <v>1892</v>
      </c>
      <c r="G526" s="199"/>
      <c r="H526" s="115" t="s">
        <v>1054</v>
      </c>
      <c r="I526" s="97" t="str">
        <f ca="1"/>
        <v>1.1</v>
      </c>
      <c r="J526" s="98" t="str">
        <f ca="1"/>
        <v>General hospitals</v>
      </c>
      <c r="K526" s="61" t="str">
        <f ca="1"/>
        <v>1.1.1</v>
      </c>
      <c r="L526" s="61" t="str">
        <f ca="1"/>
        <v>General inpatient curative care</v>
      </c>
      <c r="M526" s="61" t="str">
        <f ca="1"/>
        <v>13</v>
      </c>
      <c r="N526" s="61" t="str">
        <f ca="1"/>
        <v>General population</v>
      </c>
      <c r="O526" s="61" t="str">
        <f ca="1"/>
        <v>nec</v>
      </c>
      <c r="P526" s="61" t="str">
        <f ca="1"/>
        <v>Other and unspecified age (n.e.c.)</v>
      </c>
      <c r="Q526" s="61" t="str">
        <f ca="1"/>
        <v>nec</v>
      </c>
      <c r="R526" s="61" t="str">
        <f ca="1"/>
        <v>Other and unspecified gender (n.e.c.)</v>
      </c>
      <c r="S526" s="134">
        <v>62</v>
      </c>
      <c r="T526" t="b">
        <v>1</v>
      </c>
      <c r="U526" t="b">
        <f>AND(T526=TRUE,C526=C525,F526=F525,H526&lt;&gt;H525)</f>
        <v>0</v>
      </c>
      <c r="V526" t="b">
        <f t="shared" si="16"/>
        <v>0</v>
      </c>
      <c r="W526">
        <v>1</v>
      </c>
      <c r="X526" t="b">
        <f t="shared" si="17"/>
        <v>0</v>
      </c>
      <c r="Y526" s="155">
        <v>35</v>
      </c>
    </row>
    <row r="527" spans="1:25" x14ac:dyDescent="0.4">
      <c r="A527" s="136">
        <v>3</v>
      </c>
      <c r="B527" s="137"/>
      <c r="C527" s="141">
        <v>404476205</v>
      </c>
      <c r="D527" s="137" t="s">
        <v>649</v>
      </c>
      <c r="E527" s="137" t="s">
        <v>1183</v>
      </c>
      <c r="F527" s="137" t="s">
        <v>1893</v>
      </c>
      <c r="G527" s="198"/>
      <c r="H527" s="49" t="s">
        <v>1054</v>
      </c>
      <c r="I527" s="97" t="str">
        <f ca="1"/>
        <v>1.1</v>
      </c>
      <c r="J527" s="98" t="str">
        <f ca="1"/>
        <v>General hospitals</v>
      </c>
      <c r="K527" s="61" t="str">
        <f ca="1"/>
        <v>1.1.1</v>
      </c>
      <c r="L527" s="61" t="str">
        <f ca="1"/>
        <v>General inpatient curative care</v>
      </c>
      <c r="M527" s="61" t="str">
        <f ca="1"/>
        <v>13</v>
      </c>
      <c r="N527" s="61" t="str">
        <f ca="1"/>
        <v>General population</v>
      </c>
      <c r="O527" s="61" t="str">
        <f ca="1"/>
        <v>nec</v>
      </c>
      <c r="P527" s="61" t="str">
        <f ca="1"/>
        <v>Other and unspecified age (n.e.c.)</v>
      </c>
      <c r="Q527" s="61" t="str">
        <f ca="1"/>
        <v>nec</v>
      </c>
      <c r="R527" s="61" t="str">
        <f ca="1"/>
        <v>Other and unspecified gender (n.e.c.)</v>
      </c>
      <c r="S527" s="134">
        <v>62</v>
      </c>
      <c r="T527" t="b">
        <v>1</v>
      </c>
      <c r="U527" t="b">
        <f>AND(T527=TRUE,C527=C526,F527=F526,H527&lt;&gt;H526)</f>
        <v>0</v>
      </c>
      <c r="V527" t="b">
        <f t="shared" si="16"/>
        <v>0</v>
      </c>
      <c r="W527">
        <v>1</v>
      </c>
      <c r="X527" t="b">
        <f t="shared" si="17"/>
        <v>0</v>
      </c>
      <c r="Y527" s="154">
        <v>11</v>
      </c>
    </row>
    <row r="528" spans="1:25" x14ac:dyDescent="0.4">
      <c r="A528" s="136">
        <v>3</v>
      </c>
      <c r="B528" s="137"/>
      <c r="C528" s="141">
        <v>404476205</v>
      </c>
      <c r="D528" s="137" t="s">
        <v>650</v>
      </c>
      <c r="E528" s="137" t="s">
        <v>1183</v>
      </c>
      <c r="F528" s="137" t="s">
        <v>1894</v>
      </c>
      <c r="G528" s="198"/>
      <c r="H528" s="49" t="s">
        <v>1054</v>
      </c>
      <c r="I528" s="97" t="str">
        <f ca="1"/>
        <v>1.1</v>
      </c>
      <c r="J528" s="98" t="str">
        <f ca="1"/>
        <v>General hospitals</v>
      </c>
      <c r="K528" s="61" t="str">
        <f ca="1"/>
        <v>1.1.1</v>
      </c>
      <c r="L528" s="61" t="str">
        <f ca="1"/>
        <v>General inpatient curative care</v>
      </c>
      <c r="M528" s="61" t="str">
        <f ca="1"/>
        <v>13</v>
      </c>
      <c r="N528" s="61" t="str">
        <f ca="1"/>
        <v>General population</v>
      </c>
      <c r="O528" s="61" t="str">
        <f ca="1"/>
        <v>nec</v>
      </c>
      <c r="P528" s="61" t="str">
        <f ca="1"/>
        <v>Other and unspecified age (n.e.c.)</v>
      </c>
      <c r="Q528" s="61" t="str">
        <f ca="1"/>
        <v>nec</v>
      </c>
      <c r="R528" s="61" t="str">
        <f ca="1"/>
        <v>Other and unspecified gender (n.e.c.)</v>
      </c>
      <c r="S528" s="134">
        <v>62</v>
      </c>
      <c r="T528" t="b">
        <v>1</v>
      </c>
      <c r="U528" t="b">
        <f>AND(T528=TRUE,C528=C527,F528=F527,H528&lt;&gt;H527)</f>
        <v>0</v>
      </c>
      <c r="V528" t="b">
        <f t="shared" si="16"/>
        <v>0</v>
      </c>
      <c r="W528">
        <v>1</v>
      </c>
      <c r="X528" t="b">
        <f t="shared" si="17"/>
        <v>0</v>
      </c>
      <c r="Y528" s="154">
        <v>11</v>
      </c>
    </row>
    <row r="529" spans="1:25" x14ac:dyDescent="0.4">
      <c r="A529" s="136">
        <v>3</v>
      </c>
      <c r="B529" s="137"/>
      <c r="C529" s="141">
        <v>404476205</v>
      </c>
      <c r="D529" s="137" t="s">
        <v>651</v>
      </c>
      <c r="E529" s="137" t="s">
        <v>1253</v>
      </c>
      <c r="F529" s="137" t="s">
        <v>1895</v>
      </c>
      <c r="G529" s="198"/>
      <c r="H529" s="49" t="s">
        <v>1054</v>
      </c>
      <c r="I529" s="97" t="str">
        <f ca="1"/>
        <v>1.1</v>
      </c>
      <c r="J529" s="98" t="str">
        <f ca="1"/>
        <v>General hospitals</v>
      </c>
      <c r="K529" s="61" t="str">
        <f ca="1"/>
        <v>1.1.1</v>
      </c>
      <c r="L529" s="61" t="str">
        <f ca="1"/>
        <v>General inpatient curative care</v>
      </c>
      <c r="M529" s="61" t="str">
        <f ca="1"/>
        <v>13</v>
      </c>
      <c r="N529" s="61" t="str">
        <f ca="1"/>
        <v>General population</v>
      </c>
      <c r="O529" s="61" t="str">
        <f ca="1"/>
        <v>nec</v>
      </c>
      <c r="P529" s="61" t="str">
        <f ca="1"/>
        <v>Other and unspecified age (n.e.c.)</v>
      </c>
      <c r="Q529" s="61" t="str">
        <f ca="1"/>
        <v>nec</v>
      </c>
      <c r="R529" s="61" t="str">
        <f ca="1"/>
        <v>Other and unspecified gender (n.e.c.)</v>
      </c>
      <c r="S529" s="134">
        <v>62</v>
      </c>
      <c r="T529" t="b">
        <v>1</v>
      </c>
      <c r="U529" t="b">
        <f>AND(T529=TRUE,C529=C528,F529=F528,H529&lt;&gt;H528)</f>
        <v>0</v>
      </c>
      <c r="V529" t="b">
        <f t="shared" si="16"/>
        <v>0</v>
      </c>
      <c r="W529">
        <v>1</v>
      </c>
      <c r="X529" t="b">
        <f t="shared" si="17"/>
        <v>0</v>
      </c>
      <c r="Y529" s="154">
        <v>18</v>
      </c>
    </row>
    <row r="530" spans="1:25" x14ac:dyDescent="0.4">
      <c r="A530" s="136">
        <v>3</v>
      </c>
      <c r="B530" s="137"/>
      <c r="C530" s="141">
        <v>404476205</v>
      </c>
      <c r="D530" s="137" t="s">
        <v>652</v>
      </c>
      <c r="E530" s="137" t="s">
        <v>1183</v>
      </c>
      <c r="F530" s="137" t="s">
        <v>1896</v>
      </c>
      <c r="G530" s="198"/>
      <c r="H530" s="49" t="s">
        <v>1054</v>
      </c>
      <c r="I530" s="97" t="str">
        <f ca="1"/>
        <v>1.1</v>
      </c>
      <c r="J530" s="98" t="str">
        <f ca="1"/>
        <v>General hospitals</v>
      </c>
      <c r="K530" s="61" t="str">
        <f ca="1"/>
        <v>1.1.1</v>
      </c>
      <c r="L530" s="61" t="str">
        <f ca="1"/>
        <v>General inpatient curative care</v>
      </c>
      <c r="M530" s="61" t="str">
        <f ca="1"/>
        <v>13</v>
      </c>
      <c r="N530" s="61" t="str">
        <f ca="1"/>
        <v>General population</v>
      </c>
      <c r="O530" s="61" t="str">
        <f ca="1"/>
        <v>nec</v>
      </c>
      <c r="P530" s="61" t="str">
        <f ca="1"/>
        <v>Other and unspecified age (n.e.c.)</v>
      </c>
      <c r="Q530" s="61" t="str">
        <f ca="1"/>
        <v>nec</v>
      </c>
      <c r="R530" s="61" t="str">
        <f ca="1"/>
        <v>Other and unspecified gender (n.e.c.)</v>
      </c>
      <c r="S530" s="134">
        <v>62</v>
      </c>
      <c r="T530" t="b">
        <v>1</v>
      </c>
      <c r="U530" t="b">
        <f>AND(T530=TRUE,C530=C529,F530=F529,H530&lt;&gt;H529)</f>
        <v>0</v>
      </c>
      <c r="V530" t="b">
        <f t="shared" si="16"/>
        <v>0</v>
      </c>
      <c r="W530">
        <v>1</v>
      </c>
      <c r="X530" t="b">
        <f t="shared" si="17"/>
        <v>0</v>
      </c>
      <c r="Y530" s="154">
        <v>11</v>
      </c>
    </row>
    <row r="531" spans="1:25" x14ac:dyDescent="0.4">
      <c r="A531" s="136">
        <v>1</v>
      </c>
      <c r="B531" s="137">
        <v>224</v>
      </c>
      <c r="C531" s="141">
        <v>404476205</v>
      </c>
      <c r="D531" s="137" t="s">
        <v>1897</v>
      </c>
      <c r="E531" s="137" t="s">
        <v>1648</v>
      </c>
      <c r="F531" s="137" t="s">
        <v>1898</v>
      </c>
      <c r="G531" s="198"/>
      <c r="H531" s="49" t="s">
        <v>1054</v>
      </c>
      <c r="I531" s="97" t="str">
        <f ca="1"/>
        <v>1.1</v>
      </c>
      <c r="J531" s="98" t="str">
        <f ca="1"/>
        <v>General hospitals</v>
      </c>
      <c r="K531" s="61" t="str">
        <f ca="1"/>
        <v>1.1.1</v>
      </c>
      <c r="L531" s="61" t="str">
        <f ca="1"/>
        <v>General inpatient curative care</v>
      </c>
      <c r="M531" s="61" t="str">
        <f ca="1"/>
        <v>13</v>
      </c>
      <c r="N531" s="61" t="str">
        <f ca="1"/>
        <v>General population</v>
      </c>
      <c r="O531" s="61" t="str">
        <f ca="1"/>
        <v>nec</v>
      </c>
      <c r="P531" s="61" t="str">
        <f ca="1"/>
        <v>Other and unspecified age (n.e.c.)</v>
      </c>
      <c r="Q531" s="61" t="str">
        <f ca="1"/>
        <v>nec</v>
      </c>
      <c r="R531" s="61" t="str">
        <f ca="1"/>
        <v>Other and unspecified gender (n.e.c.)</v>
      </c>
      <c r="S531" s="134">
        <v>62</v>
      </c>
      <c r="T531" t="b">
        <v>1</v>
      </c>
      <c r="U531" t="b">
        <f>AND(T531=TRUE,C531=C530,F531=F530,H531&lt;&gt;H530)</f>
        <v>0</v>
      </c>
      <c r="V531" t="b">
        <f t="shared" si="16"/>
        <v>0</v>
      </c>
      <c r="W531">
        <v>1</v>
      </c>
      <c r="X531" t="b">
        <f t="shared" si="17"/>
        <v>0</v>
      </c>
      <c r="Y531" s="154">
        <v>32</v>
      </c>
    </row>
    <row r="532" spans="1:25" x14ac:dyDescent="0.4">
      <c r="A532" s="136">
        <v>1</v>
      </c>
      <c r="B532" s="5">
        <v>225</v>
      </c>
      <c r="C532" s="138">
        <v>404476205</v>
      </c>
      <c r="D532" s="6" t="s">
        <v>1899</v>
      </c>
      <c r="E532" s="6" t="s">
        <v>1456</v>
      </c>
      <c r="F532" s="6" t="s">
        <v>1892</v>
      </c>
      <c r="G532" s="199"/>
      <c r="H532" s="115" t="s">
        <v>1054</v>
      </c>
      <c r="I532" s="97" t="str">
        <f ca="1"/>
        <v>1.1</v>
      </c>
      <c r="J532" s="98" t="str">
        <f ca="1"/>
        <v>General hospitals</v>
      </c>
      <c r="K532" s="61" t="str">
        <f ca="1"/>
        <v>1.1.1</v>
      </c>
      <c r="L532" s="61" t="str">
        <f ca="1"/>
        <v>General inpatient curative care</v>
      </c>
      <c r="M532" s="61" t="str">
        <f ca="1"/>
        <v>13</v>
      </c>
      <c r="N532" s="61" t="str">
        <f ca="1"/>
        <v>General population</v>
      </c>
      <c r="O532" s="61" t="str">
        <f ca="1"/>
        <v>nec</v>
      </c>
      <c r="P532" s="61" t="str">
        <f ca="1"/>
        <v>Other and unspecified age (n.e.c.)</v>
      </c>
      <c r="Q532" s="61" t="str">
        <f ca="1"/>
        <v>nec</v>
      </c>
      <c r="R532" s="61" t="str">
        <f ca="1"/>
        <v>Other and unspecified gender (n.e.c.)</v>
      </c>
      <c r="S532" s="134">
        <v>62</v>
      </c>
      <c r="T532" t="b">
        <v>1</v>
      </c>
      <c r="U532" t="b">
        <f>AND(T532=TRUE,C532=C531,F532=F531,H532&lt;&gt;H531)</f>
        <v>0</v>
      </c>
      <c r="V532" t="b">
        <f t="shared" si="16"/>
        <v>0</v>
      </c>
      <c r="W532">
        <v>1</v>
      </c>
      <c r="X532" t="b">
        <f t="shared" si="17"/>
        <v>0</v>
      </c>
      <c r="Y532" s="155">
        <v>35</v>
      </c>
    </row>
    <row r="533" spans="1:25" x14ac:dyDescent="0.4">
      <c r="A533" s="136">
        <v>1</v>
      </c>
      <c r="B533" s="5">
        <v>226</v>
      </c>
      <c r="C533" s="138">
        <v>404476205</v>
      </c>
      <c r="D533" s="6" t="s">
        <v>1900</v>
      </c>
      <c r="E533" s="6" t="s">
        <v>1183</v>
      </c>
      <c r="F533" s="6" t="s">
        <v>1893</v>
      </c>
      <c r="G533" s="199"/>
      <c r="H533" s="115" t="s">
        <v>1097</v>
      </c>
      <c r="I533" s="97" t="str">
        <f ca="1"/>
        <v>1.1</v>
      </c>
      <c r="J533" s="98" t="str">
        <f ca="1"/>
        <v>General hospitals</v>
      </c>
      <c r="K533" s="61" t="str">
        <f ca="1"/>
        <v>1.1.1</v>
      </c>
      <c r="L533" s="61" t="str">
        <f ca="1"/>
        <v>General inpatient curative care</v>
      </c>
      <c r="M533" s="61" t="str">
        <f ca="1"/>
        <v>13</v>
      </c>
      <c r="N533" s="61" t="str">
        <f ca="1"/>
        <v>General population</v>
      </c>
      <c r="O533" s="61" t="str">
        <f ca="1"/>
        <v>nec</v>
      </c>
      <c r="P533" s="61" t="str">
        <f ca="1"/>
        <v>Other and unspecified age (n.e.c.)</v>
      </c>
      <c r="Q533" s="61" t="str">
        <f ca="1"/>
        <v>nec</v>
      </c>
      <c r="R533" s="61" t="str">
        <f ca="1"/>
        <v>Other and unspecified gender (n.e.c.)</v>
      </c>
      <c r="S533" s="134">
        <v>62</v>
      </c>
      <c r="T533" t="b">
        <v>1</v>
      </c>
      <c r="U533" t="b">
        <f>AND(T533=TRUE,C533=C532,F533=F532,H533&lt;&gt;H532)</f>
        <v>0</v>
      </c>
      <c r="V533" t="b">
        <f t="shared" si="16"/>
        <v>0</v>
      </c>
      <c r="W533">
        <v>1</v>
      </c>
      <c r="X533" t="b">
        <f t="shared" si="17"/>
        <v>0</v>
      </c>
      <c r="Y533" s="155">
        <v>11</v>
      </c>
    </row>
    <row r="534" spans="1:25" x14ac:dyDescent="0.4">
      <c r="A534" s="136">
        <v>1</v>
      </c>
      <c r="B534" s="5">
        <v>227</v>
      </c>
      <c r="C534" s="138">
        <v>404476205</v>
      </c>
      <c r="D534" s="6" t="s">
        <v>1901</v>
      </c>
      <c r="E534" s="6" t="s">
        <v>1253</v>
      </c>
      <c r="F534" s="6" t="s">
        <v>1895</v>
      </c>
      <c r="G534" s="199"/>
      <c r="H534" s="115" t="s">
        <v>1054</v>
      </c>
      <c r="I534" s="97" t="str">
        <f ca="1"/>
        <v>1.1</v>
      </c>
      <c r="J534" s="98" t="str">
        <f ca="1"/>
        <v>General hospitals</v>
      </c>
      <c r="K534" s="61" t="str">
        <f ca="1"/>
        <v>1.1.1</v>
      </c>
      <c r="L534" s="61" t="str">
        <f ca="1"/>
        <v>General inpatient curative care</v>
      </c>
      <c r="M534" s="61" t="str">
        <f ca="1"/>
        <v>13</v>
      </c>
      <c r="N534" s="61" t="str">
        <f ca="1"/>
        <v>General population</v>
      </c>
      <c r="O534" s="61" t="str">
        <f ca="1"/>
        <v>nec</v>
      </c>
      <c r="P534" s="61" t="str">
        <f ca="1"/>
        <v>Other and unspecified age (n.e.c.)</v>
      </c>
      <c r="Q534" s="61" t="str">
        <f ca="1"/>
        <v>nec</v>
      </c>
      <c r="R534" s="61" t="str">
        <f ca="1"/>
        <v>Other and unspecified gender (n.e.c.)</v>
      </c>
      <c r="S534" s="134">
        <v>62</v>
      </c>
      <c r="T534" t="b">
        <v>1</v>
      </c>
      <c r="U534" t="b">
        <f>AND(T534=TRUE,C534=C533,F534=F533,H534&lt;&gt;H533)</f>
        <v>0</v>
      </c>
      <c r="V534" t="b">
        <f t="shared" si="16"/>
        <v>0</v>
      </c>
      <c r="W534">
        <v>1</v>
      </c>
      <c r="X534" t="b">
        <f t="shared" si="17"/>
        <v>0</v>
      </c>
      <c r="Y534" s="155">
        <v>18</v>
      </c>
    </row>
    <row r="535" spans="1:25" x14ac:dyDescent="0.4">
      <c r="A535" s="136">
        <v>1</v>
      </c>
      <c r="B535" s="5">
        <v>228</v>
      </c>
      <c r="C535" s="138">
        <v>404476205</v>
      </c>
      <c r="D535" s="6" t="s">
        <v>1902</v>
      </c>
      <c r="E535" s="6" t="s">
        <v>1183</v>
      </c>
      <c r="F535" s="6" t="s">
        <v>1894</v>
      </c>
      <c r="G535" s="199"/>
      <c r="H535" s="115" t="s">
        <v>1054</v>
      </c>
      <c r="I535" s="97" t="str">
        <f ca="1"/>
        <v>1.1</v>
      </c>
      <c r="J535" s="98" t="str">
        <f ca="1"/>
        <v>General hospitals</v>
      </c>
      <c r="K535" s="61" t="str">
        <f ca="1"/>
        <v>1.1.1</v>
      </c>
      <c r="L535" s="61" t="str">
        <f ca="1"/>
        <v>General inpatient curative care</v>
      </c>
      <c r="M535" s="61" t="str">
        <f ca="1"/>
        <v>13</v>
      </c>
      <c r="N535" s="61" t="str">
        <f ca="1"/>
        <v>General population</v>
      </c>
      <c r="O535" s="61" t="str">
        <f ca="1"/>
        <v>nec</v>
      </c>
      <c r="P535" s="61" t="str">
        <f ca="1"/>
        <v>Other and unspecified age (n.e.c.)</v>
      </c>
      <c r="Q535" s="61" t="str">
        <f ca="1"/>
        <v>nec</v>
      </c>
      <c r="R535" s="61" t="str">
        <f ca="1"/>
        <v>Other and unspecified gender (n.e.c.)</v>
      </c>
      <c r="S535" s="134">
        <v>62</v>
      </c>
      <c r="T535" t="b">
        <v>1</v>
      </c>
      <c r="U535" t="b">
        <f>AND(T535=TRUE,C535=C534,F535=F534,H535&lt;&gt;H534)</f>
        <v>0</v>
      </c>
      <c r="V535" t="b">
        <f t="shared" si="16"/>
        <v>0</v>
      </c>
      <c r="W535">
        <v>1</v>
      </c>
      <c r="X535" t="b">
        <f t="shared" si="17"/>
        <v>0</v>
      </c>
      <c r="Y535" s="155">
        <v>11</v>
      </c>
    </row>
    <row r="536" spans="1:25" x14ac:dyDescent="0.4">
      <c r="A536" s="136">
        <v>1</v>
      </c>
      <c r="B536" s="5">
        <v>229</v>
      </c>
      <c r="C536" s="138">
        <v>404476205</v>
      </c>
      <c r="D536" s="6" t="s">
        <v>1903</v>
      </c>
      <c r="E536" s="6" t="s">
        <v>1183</v>
      </c>
      <c r="F536" s="6" t="s">
        <v>1896</v>
      </c>
      <c r="G536" s="199"/>
      <c r="H536" s="115" t="s">
        <v>1097</v>
      </c>
      <c r="I536" s="97" t="str">
        <f ca="1"/>
        <v>1.1</v>
      </c>
      <c r="J536" s="98" t="str">
        <f ca="1"/>
        <v>General hospitals</v>
      </c>
      <c r="K536" s="61" t="str">
        <f ca="1"/>
        <v>1.1.1</v>
      </c>
      <c r="L536" s="61" t="str">
        <f ca="1"/>
        <v>General inpatient curative care</v>
      </c>
      <c r="M536" s="61" t="str">
        <f ca="1"/>
        <v>13</v>
      </c>
      <c r="N536" s="61" t="str">
        <f ca="1"/>
        <v>General population</v>
      </c>
      <c r="O536" s="61" t="str">
        <f ca="1"/>
        <v>nec</v>
      </c>
      <c r="P536" s="61" t="str">
        <f ca="1"/>
        <v>Other and unspecified age (n.e.c.)</v>
      </c>
      <c r="Q536" s="61" t="str">
        <f ca="1"/>
        <v>nec</v>
      </c>
      <c r="R536" s="61" t="str">
        <f ca="1"/>
        <v>Other and unspecified gender (n.e.c.)</v>
      </c>
      <c r="S536" s="134">
        <v>62</v>
      </c>
      <c r="T536" t="b">
        <v>1</v>
      </c>
      <c r="U536" t="b">
        <f>AND(T536=TRUE,C536=C535,F536=F535,H536&lt;&gt;H535)</f>
        <v>0</v>
      </c>
      <c r="V536" t="b">
        <f t="shared" si="16"/>
        <v>0</v>
      </c>
      <c r="W536">
        <v>1</v>
      </c>
      <c r="X536" t="b">
        <f t="shared" si="17"/>
        <v>0</v>
      </c>
      <c r="Y536" s="155">
        <v>11</v>
      </c>
    </row>
    <row r="537" spans="1:25" x14ac:dyDescent="0.4">
      <c r="A537" s="136">
        <v>1</v>
      </c>
      <c r="B537" s="5">
        <v>230</v>
      </c>
      <c r="C537" s="138">
        <v>404476205</v>
      </c>
      <c r="D537" s="6" t="s">
        <v>1904</v>
      </c>
      <c r="E537" s="6" t="s">
        <v>1905</v>
      </c>
      <c r="F537" s="6" t="s">
        <v>1906</v>
      </c>
      <c r="G537" s="199"/>
      <c r="H537" s="115" t="s">
        <v>1054</v>
      </c>
      <c r="I537" s="97" t="str">
        <f ca="1"/>
        <v>1.1</v>
      </c>
      <c r="J537" s="98" t="str">
        <f ca="1"/>
        <v>General hospitals</v>
      </c>
      <c r="K537" s="61" t="str">
        <f ca="1"/>
        <v>1.1.1</v>
      </c>
      <c r="L537" s="61" t="str">
        <f ca="1"/>
        <v>General inpatient curative care</v>
      </c>
      <c r="M537" s="61" t="str">
        <f ca="1"/>
        <v>13</v>
      </c>
      <c r="N537" s="61" t="str">
        <f ca="1"/>
        <v>General population</v>
      </c>
      <c r="O537" s="61" t="str">
        <f ca="1"/>
        <v>nec</v>
      </c>
      <c r="P537" s="61" t="str">
        <f ca="1"/>
        <v>Other and unspecified age (n.e.c.)</v>
      </c>
      <c r="Q537" s="61" t="str">
        <f ca="1"/>
        <v>nec</v>
      </c>
      <c r="R537" s="61" t="str">
        <f ca="1"/>
        <v>Other and unspecified gender (n.e.c.)</v>
      </c>
      <c r="S537" s="134">
        <v>62</v>
      </c>
      <c r="T537" t="b">
        <v>1</v>
      </c>
      <c r="U537" t="b">
        <f>AND(T537=TRUE,C537=C536,F537=F536,H537&lt;&gt;H536)</f>
        <v>0</v>
      </c>
      <c r="V537" t="b">
        <f t="shared" si="16"/>
        <v>0</v>
      </c>
      <c r="W537">
        <v>1</v>
      </c>
      <c r="X537" t="b">
        <f t="shared" si="17"/>
        <v>0</v>
      </c>
      <c r="Y537" s="155">
        <v>39</v>
      </c>
    </row>
    <row r="538" spans="1:25" x14ac:dyDescent="0.4">
      <c r="A538" s="136">
        <v>1</v>
      </c>
      <c r="B538" s="5">
        <v>231</v>
      </c>
      <c r="C538" s="138">
        <v>404476205</v>
      </c>
      <c r="D538" s="6" t="s">
        <v>1907</v>
      </c>
      <c r="E538" s="6" t="s">
        <v>1397</v>
      </c>
      <c r="F538" s="6" t="s">
        <v>1839</v>
      </c>
      <c r="G538" s="199"/>
      <c r="H538" s="115" t="s">
        <v>1097</v>
      </c>
      <c r="I538" s="97" t="str">
        <f ca="1"/>
        <v>1.1</v>
      </c>
      <c r="J538" s="98" t="str">
        <f ca="1"/>
        <v>General hospitals</v>
      </c>
      <c r="K538" s="61" t="str">
        <f ca="1"/>
        <v>1.1.1</v>
      </c>
      <c r="L538" s="61" t="str">
        <f ca="1"/>
        <v>General inpatient curative care</v>
      </c>
      <c r="M538" s="61" t="str">
        <f ca="1"/>
        <v>13</v>
      </c>
      <c r="N538" s="61" t="str">
        <f ca="1"/>
        <v>General population</v>
      </c>
      <c r="O538" s="61" t="str">
        <f ca="1"/>
        <v>nec</v>
      </c>
      <c r="P538" s="61" t="str">
        <f ca="1"/>
        <v>Other and unspecified age (n.e.c.)</v>
      </c>
      <c r="Q538" s="61" t="str">
        <f ca="1"/>
        <v>nec</v>
      </c>
      <c r="R538" s="61" t="str">
        <f ca="1"/>
        <v>Other and unspecified gender (n.e.c.)</v>
      </c>
      <c r="S538" s="134">
        <v>62</v>
      </c>
      <c r="T538" t="b">
        <v>1</v>
      </c>
      <c r="U538" t="b">
        <f>AND(T538=TRUE,C538=C537,F538=F537,H538&lt;&gt;H537)</f>
        <v>0</v>
      </c>
      <c r="V538" t="b">
        <f t="shared" si="16"/>
        <v>0</v>
      </c>
      <c r="W538">
        <v>1</v>
      </c>
      <c r="X538" t="b">
        <f t="shared" si="17"/>
        <v>0</v>
      </c>
      <c r="Y538" s="155">
        <v>1</v>
      </c>
    </row>
    <row r="539" spans="1:25" x14ac:dyDescent="0.4">
      <c r="A539" s="136">
        <v>1</v>
      </c>
      <c r="B539" s="5">
        <v>232</v>
      </c>
      <c r="C539" s="138">
        <v>404476205</v>
      </c>
      <c r="D539" s="6" t="s">
        <v>1908</v>
      </c>
      <c r="E539" s="6" t="s">
        <v>1179</v>
      </c>
      <c r="F539" s="6" t="s">
        <v>1909</v>
      </c>
      <c r="G539" s="199"/>
      <c r="H539" s="115" t="s">
        <v>1101</v>
      </c>
      <c r="I539" s="97" t="str">
        <f ca="1"/>
        <v>3.4.9.1</v>
      </c>
      <c r="J539" s="98" t="str">
        <f ca="1"/>
        <v>General ambulatories</v>
      </c>
      <c r="K539" s="61" t="str">
        <f ca="1"/>
        <v>1.3.1</v>
      </c>
      <c r="L539" s="61" t="str">
        <f ca="1"/>
        <v>General outpatient curative care</v>
      </c>
      <c r="M539" s="61" t="str">
        <f ca="1"/>
        <v>13</v>
      </c>
      <c r="N539" s="61" t="str">
        <f ca="1"/>
        <v>General population</v>
      </c>
      <c r="O539" s="61" t="str">
        <f ca="1"/>
        <v>nec</v>
      </c>
      <c r="P539" s="61" t="str">
        <f ca="1"/>
        <v>Other and unspecified age (n.e.c.)</v>
      </c>
      <c r="Q539" s="61" t="str">
        <f ca="1"/>
        <v>nec</v>
      </c>
      <c r="R539" s="61" t="str">
        <f ca="1"/>
        <v>Other and unspecified gender (n.e.c.)</v>
      </c>
      <c r="S539" s="134">
        <v>62</v>
      </c>
      <c r="T539" t="b">
        <v>1</v>
      </c>
      <c r="U539" t="b">
        <f>AND(T539=TRUE,C539=C538,F539=F538,H539&lt;&gt;H538)</f>
        <v>0</v>
      </c>
      <c r="V539" t="b">
        <f t="shared" si="16"/>
        <v>0</v>
      </c>
      <c r="W539">
        <v>1</v>
      </c>
      <c r="X539" t="b">
        <f t="shared" si="17"/>
        <v>0</v>
      </c>
      <c r="Y539" s="155">
        <v>10</v>
      </c>
    </row>
    <row r="540" spans="1:25" x14ac:dyDescent="0.4">
      <c r="A540" s="136">
        <v>2</v>
      </c>
      <c r="B540" s="5">
        <v>330</v>
      </c>
      <c r="C540" s="138">
        <v>404476205</v>
      </c>
      <c r="D540" s="6" t="s">
        <v>1910</v>
      </c>
      <c r="E540" s="6" t="s">
        <v>1246</v>
      </c>
      <c r="F540" s="6" t="s">
        <v>1911</v>
      </c>
      <c r="G540" s="199"/>
      <c r="H540" s="115" t="s">
        <v>1101</v>
      </c>
      <c r="I540" s="97" t="str">
        <f ca="1"/>
        <v>3.4.9.1</v>
      </c>
      <c r="J540" s="98" t="str">
        <f ca="1"/>
        <v>General ambulatories</v>
      </c>
      <c r="K540" s="61" t="str">
        <f ca="1"/>
        <v>1.3.1</v>
      </c>
      <c r="L540" s="61" t="str">
        <f ca="1"/>
        <v>General outpatient curative care</v>
      </c>
      <c r="M540" s="61" t="str">
        <f ca="1"/>
        <v>13</v>
      </c>
      <c r="N540" s="61" t="str">
        <f ca="1"/>
        <v>General population</v>
      </c>
      <c r="O540" s="61" t="str">
        <f ca="1"/>
        <v>nec</v>
      </c>
      <c r="P540" s="61" t="str">
        <f ca="1"/>
        <v>Other and unspecified age (n.e.c.)</v>
      </c>
      <c r="Q540" s="61" t="str">
        <f ca="1"/>
        <v>nec</v>
      </c>
      <c r="R540" s="61" t="str">
        <f ca="1"/>
        <v>Other and unspecified gender (n.e.c.)</v>
      </c>
      <c r="S540" s="134">
        <v>62</v>
      </c>
      <c r="T540" t="b">
        <v>1</v>
      </c>
      <c r="U540" t="b">
        <f>AND(T540=TRUE,C540=C539,F540=F539,H540&lt;&gt;H539)</f>
        <v>0</v>
      </c>
      <c r="V540" t="b">
        <f t="shared" si="16"/>
        <v>0</v>
      </c>
      <c r="W540">
        <v>1</v>
      </c>
      <c r="X540" t="b">
        <f t="shared" si="17"/>
        <v>0</v>
      </c>
      <c r="Y540" s="155">
        <v>17</v>
      </c>
    </row>
    <row r="541" spans="1:25" x14ac:dyDescent="0.4">
      <c r="A541" s="136">
        <v>2</v>
      </c>
      <c r="B541" s="2">
        <v>326</v>
      </c>
      <c r="C541" s="140">
        <v>404476205</v>
      </c>
      <c r="D541" s="3" t="s">
        <v>1912</v>
      </c>
      <c r="E541" s="3" t="s">
        <v>1183</v>
      </c>
      <c r="F541" s="3" t="s">
        <v>1913</v>
      </c>
      <c r="G541" s="197"/>
      <c r="H541" s="115" t="s">
        <v>1101</v>
      </c>
      <c r="I541" s="97" t="str">
        <f ca="1"/>
        <v>3.4.9.1</v>
      </c>
      <c r="J541" s="98" t="str">
        <f ca="1"/>
        <v>General ambulatories</v>
      </c>
      <c r="K541" s="61" t="str">
        <f ca="1"/>
        <v>1.3.1</v>
      </c>
      <c r="L541" s="61" t="str">
        <f ca="1"/>
        <v>General outpatient curative care</v>
      </c>
      <c r="M541" s="61" t="str">
        <f ca="1"/>
        <v>13</v>
      </c>
      <c r="N541" s="61" t="str">
        <f ca="1"/>
        <v>General population</v>
      </c>
      <c r="O541" s="61" t="str">
        <f ca="1"/>
        <v>nec</v>
      </c>
      <c r="P541" s="61" t="str">
        <f ca="1"/>
        <v>Other and unspecified age (n.e.c.)</v>
      </c>
      <c r="Q541" s="61" t="str">
        <f ca="1"/>
        <v>nec</v>
      </c>
      <c r="R541" s="61" t="str">
        <f ca="1"/>
        <v>Other and unspecified gender (n.e.c.)</v>
      </c>
      <c r="S541" s="134">
        <v>62</v>
      </c>
      <c r="T541" t="b">
        <v>1</v>
      </c>
      <c r="U541" t="b">
        <f>AND(T541=TRUE,C541=C540,F541=F540,H541&lt;&gt;H540)</f>
        <v>0</v>
      </c>
      <c r="V541" t="b">
        <f t="shared" si="16"/>
        <v>0</v>
      </c>
      <c r="W541">
        <v>1</v>
      </c>
      <c r="X541" t="b">
        <f t="shared" si="17"/>
        <v>0</v>
      </c>
      <c r="Y541" s="153">
        <v>11</v>
      </c>
    </row>
    <row r="542" spans="1:25" x14ac:dyDescent="0.4">
      <c r="A542" s="136">
        <v>1</v>
      </c>
      <c r="B542" s="2">
        <v>233</v>
      </c>
      <c r="C542" s="140">
        <v>404476205</v>
      </c>
      <c r="D542" s="3" t="s">
        <v>1914</v>
      </c>
      <c r="E542" s="3" t="s">
        <v>1163</v>
      </c>
      <c r="F542" s="3" t="s">
        <v>1915</v>
      </c>
      <c r="G542" s="197"/>
      <c r="H542" s="115" t="s">
        <v>1101</v>
      </c>
      <c r="I542" s="97" t="str">
        <f ca="1"/>
        <v>3.4.9.1</v>
      </c>
      <c r="J542" s="98" t="str">
        <f ca="1"/>
        <v>General ambulatories</v>
      </c>
      <c r="K542" s="61" t="str">
        <f ca="1"/>
        <v>1.3.1</v>
      </c>
      <c r="L542" s="61" t="str">
        <f ca="1"/>
        <v>General outpatient curative care</v>
      </c>
      <c r="M542" s="61" t="str">
        <f ca="1"/>
        <v>13</v>
      </c>
      <c r="N542" s="61" t="str">
        <f ca="1"/>
        <v>General population</v>
      </c>
      <c r="O542" s="61" t="str">
        <f ca="1"/>
        <v>nec</v>
      </c>
      <c r="P542" s="61" t="str">
        <f ca="1"/>
        <v>Other and unspecified age (n.e.c.)</v>
      </c>
      <c r="Q542" s="61" t="str">
        <f ca="1"/>
        <v>nec</v>
      </c>
      <c r="R542" s="61" t="str">
        <f ca="1"/>
        <v>Other and unspecified gender (n.e.c.)</v>
      </c>
      <c r="S542" s="134">
        <v>62</v>
      </c>
      <c r="T542" t="b">
        <v>1</v>
      </c>
      <c r="U542" t="b">
        <f>AND(T542=TRUE,C542=C541,F542=F541,H542&lt;&gt;H541)</f>
        <v>0</v>
      </c>
      <c r="V542" t="b">
        <f t="shared" si="16"/>
        <v>0</v>
      </c>
      <c r="W542">
        <v>1</v>
      </c>
      <c r="X542" t="b">
        <f t="shared" si="17"/>
        <v>0</v>
      </c>
      <c r="Y542" s="153">
        <v>13</v>
      </c>
    </row>
    <row r="543" spans="1:25" x14ac:dyDescent="0.4">
      <c r="A543" s="136">
        <v>1</v>
      </c>
      <c r="B543" s="5">
        <v>234</v>
      </c>
      <c r="C543" s="138">
        <v>404476205</v>
      </c>
      <c r="D543" s="6" t="s">
        <v>1916</v>
      </c>
      <c r="E543" s="6" t="s">
        <v>1338</v>
      </c>
      <c r="F543" s="6" t="s">
        <v>1917</v>
      </c>
      <c r="G543" s="199"/>
      <c r="H543" s="115" t="s">
        <v>1101</v>
      </c>
      <c r="I543" s="97" t="str">
        <f ca="1"/>
        <v>3.4.9.1</v>
      </c>
      <c r="J543" s="98" t="str">
        <f ca="1"/>
        <v>General ambulatories</v>
      </c>
      <c r="K543" s="61" t="str">
        <f ca="1"/>
        <v>1.3.1</v>
      </c>
      <c r="L543" s="61" t="str">
        <f ca="1"/>
        <v>General outpatient curative care</v>
      </c>
      <c r="M543" s="61" t="str">
        <f ca="1"/>
        <v>13</v>
      </c>
      <c r="N543" s="61" t="str">
        <f ca="1"/>
        <v>General population</v>
      </c>
      <c r="O543" s="61" t="str">
        <f ca="1"/>
        <v>nec</v>
      </c>
      <c r="P543" s="61" t="str">
        <f ca="1"/>
        <v>Other and unspecified age (n.e.c.)</v>
      </c>
      <c r="Q543" s="61" t="str">
        <f ca="1"/>
        <v>nec</v>
      </c>
      <c r="R543" s="61" t="str">
        <f ca="1"/>
        <v>Other and unspecified gender (n.e.c.)</v>
      </c>
      <c r="S543" s="134">
        <v>62</v>
      </c>
      <c r="T543" t="b">
        <v>1</v>
      </c>
      <c r="U543" t="b">
        <f>AND(T543=TRUE,C543=C542,F543=F542,H543&lt;&gt;H542)</f>
        <v>0</v>
      </c>
      <c r="V543" t="b">
        <f t="shared" si="16"/>
        <v>0</v>
      </c>
      <c r="W543">
        <v>1</v>
      </c>
      <c r="X543" t="b">
        <f t="shared" si="17"/>
        <v>0</v>
      </c>
      <c r="Y543" s="155">
        <v>49</v>
      </c>
    </row>
    <row r="544" spans="1:25" x14ac:dyDescent="0.4">
      <c r="A544" s="136">
        <v>1</v>
      </c>
      <c r="B544" s="5">
        <v>235</v>
      </c>
      <c r="C544" s="138">
        <v>404476205</v>
      </c>
      <c r="D544" s="6" t="s">
        <v>1918</v>
      </c>
      <c r="E544" s="6" t="s">
        <v>1285</v>
      </c>
      <c r="F544" s="6" t="s">
        <v>1919</v>
      </c>
      <c r="G544" s="199"/>
      <c r="H544" s="115" t="s">
        <v>1101</v>
      </c>
      <c r="I544" s="97" t="str">
        <f ca="1"/>
        <v>3.4.9.1</v>
      </c>
      <c r="J544" s="98" t="str">
        <f ca="1"/>
        <v>General ambulatories</v>
      </c>
      <c r="K544" s="61" t="str">
        <f ca="1"/>
        <v>1.3.1</v>
      </c>
      <c r="L544" s="61" t="str">
        <f ca="1"/>
        <v>General outpatient curative care</v>
      </c>
      <c r="M544" s="61" t="str">
        <f ca="1"/>
        <v>13</v>
      </c>
      <c r="N544" s="61" t="str">
        <f ca="1"/>
        <v>General population</v>
      </c>
      <c r="O544" s="61" t="str">
        <f ca="1"/>
        <v>nec</v>
      </c>
      <c r="P544" s="61" t="str">
        <f ca="1"/>
        <v>Other and unspecified age (n.e.c.)</v>
      </c>
      <c r="Q544" s="61" t="str">
        <f ca="1"/>
        <v>nec</v>
      </c>
      <c r="R544" s="61" t="str">
        <f ca="1"/>
        <v>Other and unspecified gender (n.e.c.)</v>
      </c>
      <c r="S544" s="134">
        <v>62</v>
      </c>
      <c r="T544" t="b">
        <v>1</v>
      </c>
      <c r="U544" t="b">
        <f>AND(T544=TRUE,C544=C543,F544=F543,H544&lt;&gt;H543)</f>
        <v>0</v>
      </c>
      <c r="V544" t="b">
        <f t="shared" si="16"/>
        <v>0</v>
      </c>
      <c r="W544">
        <v>1</v>
      </c>
      <c r="X544" t="b">
        <f t="shared" si="17"/>
        <v>0</v>
      </c>
      <c r="Y544" s="155">
        <v>14</v>
      </c>
    </row>
    <row r="545" spans="1:25" x14ac:dyDescent="0.4">
      <c r="A545" s="136">
        <v>1</v>
      </c>
      <c r="B545" s="5">
        <v>236</v>
      </c>
      <c r="C545" s="138">
        <v>404476205</v>
      </c>
      <c r="D545" s="6" t="s">
        <v>1920</v>
      </c>
      <c r="E545" s="6" t="s">
        <v>1246</v>
      </c>
      <c r="F545" s="6" t="s">
        <v>1921</v>
      </c>
      <c r="G545" s="199"/>
      <c r="H545" s="115" t="s">
        <v>1101</v>
      </c>
      <c r="I545" s="97" t="str">
        <f ca="1"/>
        <v>3.4.9.1</v>
      </c>
      <c r="J545" s="98" t="str">
        <f ca="1"/>
        <v>General ambulatories</v>
      </c>
      <c r="K545" s="61" t="str">
        <f ca="1"/>
        <v>1.3.1</v>
      </c>
      <c r="L545" s="61" t="str">
        <f ca="1"/>
        <v>General outpatient curative care</v>
      </c>
      <c r="M545" s="61" t="str">
        <f ca="1"/>
        <v>13</v>
      </c>
      <c r="N545" s="61" t="str">
        <f ca="1"/>
        <v>General population</v>
      </c>
      <c r="O545" s="61" t="str">
        <f ca="1"/>
        <v>nec</v>
      </c>
      <c r="P545" s="61" t="str">
        <f ca="1"/>
        <v>Other and unspecified age (n.e.c.)</v>
      </c>
      <c r="Q545" s="61" t="str">
        <f ca="1"/>
        <v>nec</v>
      </c>
      <c r="R545" s="61" t="str">
        <f ca="1"/>
        <v>Other and unspecified gender (n.e.c.)</v>
      </c>
      <c r="S545" s="134">
        <v>62</v>
      </c>
      <c r="T545" t="b">
        <v>1</v>
      </c>
      <c r="U545" t="b">
        <f>AND(T545=TRUE,C545=C544,F545=F544,H545&lt;&gt;H544)</f>
        <v>0</v>
      </c>
      <c r="V545" t="b">
        <f t="shared" si="16"/>
        <v>0</v>
      </c>
      <c r="W545">
        <v>1</v>
      </c>
      <c r="X545" t="b">
        <f t="shared" si="17"/>
        <v>0</v>
      </c>
      <c r="Y545" s="155">
        <v>17</v>
      </c>
    </row>
    <row r="546" spans="1:25" x14ac:dyDescent="0.4">
      <c r="A546" s="136">
        <v>2</v>
      </c>
      <c r="B546" s="5">
        <v>331</v>
      </c>
      <c r="C546" s="138">
        <v>404480557</v>
      </c>
      <c r="D546" s="6" t="s">
        <v>1922</v>
      </c>
      <c r="E546" s="6" t="s">
        <v>1246</v>
      </c>
      <c r="F546" s="6" t="s">
        <v>1923</v>
      </c>
      <c r="G546" s="199"/>
      <c r="H546" s="115" t="s">
        <v>1101</v>
      </c>
      <c r="I546" s="97" t="str">
        <f ca="1"/>
        <v>3.4.9.1</v>
      </c>
      <c r="J546" s="98" t="str">
        <f ca="1"/>
        <v>General ambulatories</v>
      </c>
      <c r="K546" s="61" t="str">
        <f ca="1"/>
        <v>1.3.1</v>
      </c>
      <c r="L546" s="61" t="str">
        <f ca="1"/>
        <v>General outpatient curative care</v>
      </c>
      <c r="M546" s="61" t="str">
        <f ca="1"/>
        <v>13</v>
      </c>
      <c r="N546" s="61" t="str">
        <f ca="1"/>
        <v>General population</v>
      </c>
      <c r="O546" s="61" t="str">
        <f ca="1"/>
        <v>nec</v>
      </c>
      <c r="P546" s="61" t="str">
        <f ca="1"/>
        <v>Other and unspecified age (n.e.c.)</v>
      </c>
      <c r="Q546" s="61" t="str">
        <f ca="1"/>
        <v>nec</v>
      </c>
      <c r="R546" s="61" t="str">
        <f ca="1"/>
        <v>Other and unspecified gender (n.e.c.)</v>
      </c>
      <c r="S546" s="134">
        <v>1</v>
      </c>
      <c r="T546" t="b">
        <v>1</v>
      </c>
      <c r="U546" t="b">
        <f>AND(T546=TRUE,C546=C545,F546=F545,H546&lt;&gt;H545)</f>
        <v>0</v>
      </c>
      <c r="V546" t="b">
        <f t="shared" si="16"/>
        <v>0</v>
      </c>
      <c r="W546">
        <v>1</v>
      </c>
      <c r="X546" t="b">
        <f t="shared" si="17"/>
        <v>0</v>
      </c>
      <c r="Y546" s="155">
        <v>17</v>
      </c>
    </row>
    <row r="547" spans="1:25" x14ac:dyDescent="0.4">
      <c r="A547" s="136">
        <v>1</v>
      </c>
      <c r="B547" s="2">
        <v>237</v>
      </c>
      <c r="C547" s="140">
        <v>404498021</v>
      </c>
      <c r="D547" s="3" t="s">
        <v>654</v>
      </c>
      <c r="E547" s="3" t="s">
        <v>1228</v>
      </c>
      <c r="F547" s="3" t="s">
        <v>1924</v>
      </c>
      <c r="G547" s="197"/>
      <c r="H547" s="115" t="s">
        <v>1050</v>
      </c>
      <c r="I547" s="97" t="str">
        <f ca="1"/>
        <v>1.3.nec</v>
      </c>
      <c r="J547" s="98" t="str">
        <f ca="1"/>
        <v>Other Specialised hospitals (Other than mental health hospitals)</v>
      </c>
      <c r="K547" s="61" t="str">
        <f ca="1"/>
        <v>1.1.2</v>
      </c>
      <c r="L547" s="61" t="str">
        <f ca="1"/>
        <v>Specialised inpatient curative care</v>
      </c>
      <c r="M547" s="61" t="str">
        <f ca="1"/>
        <v>13</v>
      </c>
      <c r="N547" s="61" t="str">
        <f ca="1"/>
        <v>General population</v>
      </c>
      <c r="O547" s="61" t="str">
        <f ca="1"/>
        <v>nec</v>
      </c>
      <c r="P547" s="61" t="str">
        <f ca="1"/>
        <v>Other and unspecified age (n.e.c.)</v>
      </c>
      <c r="Q547" s="61" t="str">
        <f ca="1"/>
        <v>nec</v>
      </c>
      <c r="R547" s="61" t="str">
        <f ca="1"/>
        <v>Other and unspecified gender (n.e.c.)</v>
      </c>
      <c r="S547" s="134">
        <v>1</v>
      </c>
      <c r="T547" t="b">
        <v>1</v>
      </c>
      <c r="U547" t="b">
        <f>AND(T547=TRUE,C547=C546,F547=F546,H547&lt;&gt;H546)</f>
        <v>0</v>
      </c>
      <c r="V547" t="b">
        <f t="shared" si="16"/>
        <v>0</v>
      </c>
      <c r="W547">
        <v>1</v>
      </c>
      <c r="X547" t="b">
        <f t="shared" si="17"/>
        <v>0</v>
      </c>
      <c r="Y547" s="153">
        <v>19</v>
      </c>
    </row>
    <row r="548" spans="1:25" x14ac:dyDescent="0.4">
      <c r="A548" s="136">
        <v>2</v>
      </c>
      <c r="B548" s="5">
        <v>333</v>
      </c>
      <c r="C548" s="138">
        <v>404499609</v>
      </c>
      <c r="D548" s="6" t="s">
        <v>1925</v>
      </c>
      <c r="E548" s="6" t="s">
        <v>1161</v>
      </c>
      <c r="F548" s="6" t="s">
        <v>1926</v>
      </c>
      <c r="G548" s="199"/>
      <c r="H548" s="115" t="s">
        <v>1101</v>
      </c>
      <c r="I548" s="97" t="str">
        <f ca="1"/>
        <v>3.4.9.1</v>
      </c>
      <c r="J548" s="98" t="str">
        <f ca="1"/>
        <v>General ambulatories</v>
      </c>
      <c r="K548" s="61" t="str">
        <f ca="1"/>
        <v>1.3.1</v>
      </c>
      <c r="L548" s="61" t="str">
        <f ca="1"/>
        <v>General outpatient curative care</v>
      </c>
      <c r="M548" s="61" t="str">
        <f ca="1"/>
        <v>13</v>
      </c>
      <c r="N548" s="61" t="str">
        <f ca="1"/>
        <v>General population</v>
      </c>
      <c r="O548" s="61" t="str">
        <f ca="1"/>
        <v>nec</v>
      </c>
      <c r="P548" s="61" t="str">
        <f ca="1"/>
        <v>Other and unspecified age (n.e.c.)</v>
      </c>
      <c r="Q548" s="61" t="str">
        <f ca="1"/>
        <v>nec</v>
      </c>
      <c r="R548" s="61" t="str">
        <f ca="1"/>
        <v>Other and unspecified gender (n.e.c.)</v>
      </c>
      <c r="S548" s="134">
        <v>2</v>
      </c>
      <c r="T548" t="b">
        <v>1</v>
      </c>
      <c r="U548" t="b">
        <f>AND(T548=TRUE,C548=C547,F548=F547,H548&lt;&gt;H547)</f>
        <v>0</v>
      </c>
      <c r="V548" t="b">
        <f t="shared" si="16"/>
        <v>0</v>
      </c>
      <c r="W548">
        <v>1</v>
      </c>
      <c r="X548" t="b">
        <f t="shared" si="17"/>
        <v>0</v>
      </c>
      <c r="Y548" s="155">
        <v>12</v>
      </c>
    </row>
    <row r="549" spans="1:25" x14ac:dyDescent="0.4">
      <c r="A549" s="136">
        <v>3</v>
      </c>
      <c r="B549" s="2"/>
      <c r="C549" s="140">
        <v>404499609</v>
      </c>
      <c r="D549" s="3" t="s">
        <v>656</v>
      </c>
      <c r="E549" s="3" t="s">
        <v>1161</v>
      </c>
      <c r="F549" s="3" t="s">
        <v>1926</v>
      </c>
      <c r="G549" s="197"/>
      <c r="H549" s="115" t="s">
        <v>1101</v>
      </c>
      <c r="I549" s="97" t="str">
        <f ca="1"/>
        <v>3.4.9.1</v>
      </c>
      <c r="J549" s="98" t="str">
        <f ca="1"/>
        <v>General ambulatories</v>
      </c>
      <c r="K549" s="61" t="str">
        <f ca="1"/>
        <v>1.3.1</v>
      </c>
      <c r="L549" s="61" t="str">
        <f ca="1"/>
        <v>General outpatient curative care</v>
      </c>
      <c r="M549" s="61" t="str">
        <f ca="1"/>
        <v>13</v>
      </c>
      <c r="N549" s="61" t="str">
        <f ca="1"/>
        <v>General population</v>
      </c>
      <c r="O549" s="61" t="str">
        <f ca="1"/>
        <v>nec</v>
      </c>
      <c r="P549" s="61" t="str">
        <f ca="1"/>
        <v>Other and unspecified age (n.e.c.)</v>
      </c>
      <c r="Q549" s="61" t="str">
        <f ca="1"/>
        <v>nec</v>
      </c>
      <c r="R549" s="61" t="str">
        <f ca="1"/>
        <v>Other and unspecified gender (n.e.c.)</v>
      </c>
      <c r="S549" s="134">
        <v>2</v>
      </c>
      <c r="T549" t="b">
        <v>1</v>
      </c>
      <c r="U549" t="b">
        <f>AND(T549=TRUE,C549=C548,F549=F548,H549&lt;&gt;H548)</f>
        <v>0</v>
      </c>
      <c r="V549" t="b">
        <f t="shared" si="16"/>
        <v>0</v>
      </c>
      <c r="W549">
        <v>1</v>
      </c>
      <c r="X549" t="b">
        <f t="shared" si="17"/>
        <v>0</v>
      </c>
      <c r="Y549" s="153">
        <v>12</v>
      </c>
    </row>
    <row r="550" spans="1:25" x14ac:dyDescent="0.4">
      <c r="A550" s="136">
        <v>1</v>
      </c>
      <c r="B550" s="137">
        <v>238</v>
      </c>
      <c r="C550" s="141">
        <v>404512096</v>
      </c>
      <c r="D550" s="137" t="s">
        <v>658</v>
      </c>
      <c r="E550" s="137" t="s">
        <v>1179</v>
      </c>
      <c r="F550" s="137" t="s">
        <v>1927</v>
      </c>
      <c r="G550" s="198"/>
      <c r="H550" s="115" t="s">
        <v>1054</v>
      </c>
      <c r="I550" s="97" t="str">
        <f ca="1"/>
        <v>1.1</v>
      </c>
      <c r="J550" s="98" t="str">
        <f ca="1"/>
        <v>General hospitals</v>
      </c>
      <c r="K550" s="61" t="str">
        <f ca="1"/>
        <v>1.1.1</v>
      </c>
      <c r="L550" s="61" t="str">
        <f ca="1"/>
        <v>General inpatient curative care</v>
      </c>
      <c r="M550" s="61" t="str">
        <f ca="1"/>
        <v>13</v>
      </c>
      <c r="N550" s="61" t="str">
        <f ca="1"/>
        <v>General population</v>
      </c>
      <c r="O550" s="61" t="str">
        <f ca="1"/>
        <v>nec</v>
      </c>
      <c r="P550" s="61" t="str">
        <f ca="1"/>
        <v>Other and unspecified age (n.e.c.)</v>
      </c>
      <c r="Q550" s="61" t="str">
        <f ca="1"/>
        <v>nec</v>
      </c>
      <c r="R550" s="61" t="str">
        <f ca="1"/>
        <v>Other and unspecified gender (n.e.c.)</v>
      </c>
      <c r="S550" s="134">
        <v>1</v>
      </c>
      <c r="T550" t="b">
        <v>1</v>
      </c>
      <c r="U550" t="b">
        <f>AND(T550=TRUE,C550=C549,F550=F549,H550&lt;&gt;H549)</f>
        <v>0</v>
      </c>
      <c r="V550" t="b">
        <f t="shared" si="16"/>
        <v>0</v>
      </c>
      <c r="W550">
        <v>1</v>
      </c>
      <c r="X550" t="b">
        <f t="shared" si="17"/>
        <v>0</v>
      </c>
      <c r="Y550" s="154">
        <v>10</v>
      </c>
    </row>
    <row r="551" spans="1:25" x14ac:dyDescent="0.4">
      <c r="A551" s="136">
        <v>1</v>
      </c>
      <c r="B551" s="5">
        <v>239</v>
      </c>
      <c r="C551" s="138">
        <v>404514762</v>
      </c>
      <c r="D551" s="6" t="s">
        <v>660</v>
      </c>
      <c r="E551" s="6" t="s">
        <v>1228</v>
      </c>
      <c r="F551" s="6" t="s">
        <v>1928</v>
      </c>
      <c r="G551" s="199"/>
      <c r="H551" s="115" t="s">
        <v>1054</v>
      </c>
      <c r="I551" s="97" t="str">
        <f ca="1"/>
        <v>1.1</v>
      </c>
      <c r="J551" s="98" t="str">
        <f ca="1"/>
        <v>General hospitals</v>
      </c>
      <c r="K551" s="61" t="str">
        <f ca="1"/>
        <v>1.1.1</v>
      </c>
      <c r="L551" s="61" t="str">
        <f ca="1"/>
        <v>General inpatient curative care</v>
      </c>
      <c r="M551" s="61" t="str">
        <f ca="1"/>
        <v>13</v>
      </c>
      <c r="N551" s="61" t="str">
        <f ca="1"/>
        <v>General population</v>
      </c>
      <c r="O551" s="61" t="str">
        <f ca="1"/>
        <v>nec</v>
      </c>
      <c r="P551" s="61" t="str">
        <f ca="1"/>
        <v>Other and unspecified age (n.e.c.)</v>
      </c>
      <c r="Q551" s="61" t="str">
        <f ca="1"/>
        <v>nec</v>
      </c>
      <c r="R551" s="61" t="str">
        <f ca="1"/>
        <v>Other and unspecified gender (n.e.c.)</v>
      </c>
      <c r="S551" s="134">
        <v>1</v>
      </c>
      <c r="T551" t="b">
        <v>1</v>
      </c>
      <c r="U551" t="b">
        <f>AND(T551=TRUE,C551=C550,F551=F550,H551&lt;&gt;H550)</f>
        <v>0</v>
      </c>
      <c r="V551" t="b">
        <f t="shared" si="16"/>
        <v>0</v>
      </c>
      <c r="W551">
        <v>1</v>
      </c>
      <c r="X551" t="b">
        <f t="shared" si="17"/>
        <v>0</v>
      </c>
      <c r="Y551" s="155">
        <v>19</v>
      </c>
    </row>
    <row r="552" spans="1:25" x14ac:dyDescent="0.4">
      <c r="A552" s="136">
        <v>2</v>
      </c>
      <c r="B552" s="5">
        <v>335</v>
      </c>
      <c r="C552" s="138">
        <v>404524886</v>
      </c>
      <c r="D552" s="6" t="s">
        <v>1929</v>
      </c>
      <c r="E552" s="6" t="s">
        <v>1163</v>
      </c>
      <c r="F552" s="6" t="s">
        <v>1930</v>
      </c>
      <c r="G552" s="199"/>
      <c r="H552" s="115" t="s">
        <v>1101</v>
      </c>
      <c r="I552" s="97" t="str">
        <f ca="1"/>
        <v>3.4.9.1</v>
      </c>
      <c r="J552" s="98" t="str">
        <f ca="1"/>
        <v>General ambulatories</v>
      </c>
      <c r="K552" s="61" t="str">
        <f ca="1"/>
        <v>1.3.1</v>
      </c>
      <c r="L552" s="61" t="str">
        <f ca="1"/>
        <v>General outpatient curative care</v>
      </c>
      <c r="M552" s="61" t="str">
        <f ca="1"/>
        <v>13</v>
      </c>
      <c r="N552" s="61" t="str">
        <f ca="1"/>
        <v>General population</v>
      </c>
      <c r="O552" s="61" t="str">
        <f ca="1"/>
        <v>nec</v>
      </c>
      <c r="P552" s="61" t="str">
        <f ca="1"/>
        <v>Other and unspecified age (n.e.c.)</v>
      </c>
      <c r="Q552" s="61" t="str">
        <f ca="1"/>
        <v>nec</v>
      </c>
      <c r="R552" s="61" t="str">
        <f ca="1"/>
        <v>Other and unspecified gender (n.e.c.)</v>
      </c>
      <c r="S552" s="134">
        <v>1</v>
      </c>
      <c r="T552" t="b">
        <v>1</v>
      </c>
      <c r="U552" t="b">
        <f>AND(T552=TRUE,C552=C551,F552=F551,H552&lt;&gt;H551)</f>
        <v>0</v>
      </c>
      <c r="V552" t="b">
        <f t="shared" si="16"/>
        <v>0</v>
      </c>
      <c r="W552">
        <v>1</v>
      </c>
      <c r="X552" t="b">
        <f t="shared" si="17"/>
        <v>0</v>
      </c>
      <c r="Y552" s="155">
        <v>13</v>
      </c>
    </row>
    <row r="553" spans="1:25" x14ac:dyDescent="0.4">
      <c r="A553" s="136">
        <v>2</v>
      </c>
      <c r="B553" s="2">
        <v>336</v>
      </c>
      <c r="C553" s="140">
        <v>404548156</v>
      </c>
      <c r="D553" s="3" t="s">
        <v>662</v>
      </c>
      <c r="E553" s="3" t="s">
        <v>1161</v>
      </c>
      <c r="F553" s="3" t="s">
        <v>1931</v>
      </c>
      <c r="G553" s="197"/>
      <c r="H553" s="115" t="s">
        <v>1101</v>
      </c>
      <c r="I553" s="97" t="str">
        <f ca="1"/>
        <v>3.4.9.1</v>
      </c>
      <c r="J553" s="98" t="str">
        <f ca="1"/>
        <v>General ambulatories</v>
      </c>
      <c r="K553" s="61" t="str">
        <f ca="1"/>
        <v>1.3.1</v>
      </c>
      <c r="L553" s="61" t="str">
        <f ca="1"/>
        <v>General outpatient curative care</v>
      </c>
      <c r="M553" s="61" t="str">
        <f ca="1"/>
        <v>13</v>
      </c>
      <c r="N553" s="61" t="str">
        <f ca="1"/>
        <v>General population</v>
      </c>
      <c r="O553" s="61" t="str">
        <f ca="1"/>
        <v>nec</v>
      </c>
      <c r="P553" s="61" t="str">
        <f ca="1"/>
        <v>Other and unspecified age (n.e.c.)</v>
      </c>
      <c r="Q553" s="61" t="str">
        <f ca="1"/>
        <v>nec</v>
      </c>
      <c r="R553" s="61" t="str">
        <f ca="1"/>
        <v>Other and unspecified gender (n.e.c.)</v>
      </c>
      <c r="S553" s="134">
        <v>2</v>
      </c>
      <c r="T553" t="b">
        <v>1</v>
      </c>
      <c r="U553" t="b">
        <f>AND(T553=TRUE,C553=C552,F553=F552,H553&lt;&gt;H552)</f>
        <v>0</v>
      </c>
      <c r="V553" t="b">
        <f t="shared" si="16"/>
        <v>0</v>
      </c>
      <c r="W553">
        <v>1</v>
      </c>
      <c r="X553" t="b">
        <f t="shared" si="17"/>
        <v>0</v>
      </c>
      <c r="Y553" s="153">
        <v>12</v>
      </c>
    </row>
    <row r="554" spans="1:25" x14ac:dyDescent="0.4">
      <c r="A554" s="136">
        <v>3</v>
      </c>
      <c r="B554" s="2"/>
      <c r="C554" s="140">
        <v>404550286</v>
      </c>
      <c r="D554" s="3" t="s">
        <v>664</v>
      </c>
      <c r="E554" s="3" t="s">
        <v>1246</v>
      </c>
      <c r="F554" s="3" t="s">
        <v>1932</v>
      </c>
      <c r="G554" s="197"/>
      <c r="H554" s="115" t="s">
        <v>1054</v>
      </c>
      <c r="I554" s="97" t="str">
        <f ca="1"/>
        <v>1.1</v>
      </c>
      <c r="J554" s="98" t="str">
        <f ca="1"/>
        <v>General hospitals</v>
      </c>
      <c r="K554" s="61" t="str">
        <f ca="1"/>
        <v>1.1.1</v>
      </c>
      <c r="L554" s="61" t="str">
        <f ca="1"/>
        <v>General inpatient curative care</v>
      </c>
      <c r="M554" s="61" t="str">
        <f ca="1"/>
        <v>13</v>
      </c>
      <c r="N554" s="61" t="str">
        <f ca="1"/>
        <v>General population</v>
      </c>
      <c r="O554" s="61" t="str">
        <f ca="1"/>
        <v>nec</v>
      </c>
      <c r="P554" s="61" t="str">
        <f ca="1"/>
        <v>Other and unspecified age (n.e.c.)</v>
      </c>
      <c r="Q554" s="61" t="str">
        <f ca="1"/>
        <v>nec</v>
      </c>
      <c r="R554" s="61" t="str">
        <f ca="1"/>
        <v>Other and unspecified gender (n.e.c.)</v>
      </c>
      <c r="S554" s="134">
        <v>1</v>
      </c>
      <c r="T554" t="b">
        <v>1</v>
      </c>
      <c r="U554" t="b">
        <f>AND(T554=TRUE,C554=C553,F554=F553,H554&lt;&gt;H553)</f>
        <v>0</v>
      </c>
      <c r="V554" t="b">
        <f t="shared" si="16"/>
        <v>0</v>
      </c>
      <c r="W554">
        <v>1</v>
      </c>
      <c r="X554" t="b">
        <f t="shared" si="17"/>
        <v>0</v>
      </c>
      <c r="Y554" s="153">
        <v>17</v>
      </c>
    </row>
    <row r="555" spans="1:25" x14ac:dyDescent="0.4">
      <c r="A555" s="136">
        <v>2</v>
      </c>
      <c r="B555" s="137">
        <v>337</v>
      </c>
      <c r="C555" s="141">
        <v>404557243</v>
      </c>
      <c r="D555" s="137" t="s">
        <v>1933</v>
      </c>
      <c r="E555" s="137" t="s">
        <v>1285</v>
      </c>
      <c r="F555" s="137" t="s">
        <v>1934</v>
      </c>
      <c r="G555" s="198"/>
      <c r="H555" s="49" t="s">
        <v>1109</v>
      </c>
      <c r="I555" s="97" t="str">
        <f ca="1"/>
        <v>3.4.9.nec</v>
      </c>
      <c r="J555" s="98" t="str">
        <f ca="1"/>
        <v>Other All Other ambulatory centres</v>
      </c>
      <c r="K555" s="61" t="str">
        <f ca="1"/>
        <v>1.3.3.nec</v>
      </c>
      <c r="L555" s="61" t="str">
        <f ca="1"/>
        <v>Other Specialised outpatient curative care</v>
      </c>
      <c r="M555" s="61" t="str">
        <f ca="1"/>
        <v>13</v>
      </c>
      <c r="N555" s="61" t="str">
        <f ca="1"/>
        <v>General population</v>
      </c>
      <c r="O555" s="61" t="str">
        <f ca="1"/>
        <v>nec</v>
      </c>
      <c r="P555" s="61" t="str">
        <f ca="1"/>
        <v>Other and unspecified age (n.e.c.)</v>
      </c>
      <c r="Q555" s="61" t="str">
        <f ca="1"/>
        <v>nec</v>
      </c>
      <c r="R555" s="61" t="str">
        <f ca="1"/>
        <v>Other and unspecified gender (n.e.c.)</v>
      </c>
      <c r="S555" s="134">
        <v>1</v>
      </c>
      <c r="T555" t="b">
        <v>1</v>
      </c>
      <c r="U555" t="b">
        <f>AND(T555=TRUE,C555=C554,F555=F554,H555&lt;&gt;H554)</f>
        <v>0</v>
      </c>
      <c r="V555" t="b">
        <f t="shared" si="16"/>
        <v>0</v>
      </c>
      <c r="W555">
        <v>1</v>
      </c>
      <c r="X555" t="b">
        <f t="shared" si="17"/>
        <v>0</v>
      </c>
      <c r="Y555" s="154">
        <v>14</v>
      </c>
    </row>
    <row r="556" spans="1:25" x14ac:dyDescent="0.4">
      <c r="A556" s="136">
        <v>1</v>
      </c>
      <c r="B556" s="2">
        <v>241</v>
      </c>
      <c r="C556" s="140">
        <v>404854485</v>
      </c>
      <c r="D556" s="3" t="s">
        <v>666</v>
      </c>
      <c r="E556" s="3" t="s">
        <v>1183</v>
      </c>
      <c r="F556" s="3" t="s">
        <v>1365</v>
      </c>
      <c r="G556" s="197"/>
      <c r="H556" s="115" t="s">
        <v>1118</v>
      </c>
      <c r="I556" s="97" t="str">
        <f ca="1"/>
        <v>1.3.1</v>
      </c>
      <c r="J556" s="98" t="str">
        <f ca="1"/>
        <v>Maternal House</v>
      </c>
      <c r="K556" s="61" t="str">
        <f ca="1"/>
        <v>1.1.2</v>
      </c>
      <c r="L556" s="61" t="str">
        <f ca="1"/>
        <v>Specialised inpatient curative care</v>
      </c>
      <c r="M556" s="61" t="str">
        <f ca="1"/>
        <v>13</v>
      </c>
      <c r="N556" s="61" t="str">
        <f ca="1"/>
        <v>General population</v>
      </c>
      <c r="O556" s="61" t="str">
        <f ca="1"/>
        <v>nec</v>
      </c>
      <c r="P556" s="61" t="str">
        <f ca="1"/>
        <v>Other and unspecified age (n.e.c.)</v>
      </c>
      <c r="Q556" s="61" t="str">
        <f ca="1"/>
        <v>nec</v>
      </c>
      <c r="R556" s="61" t="str">
        <f ca="1"/>
        <v>Other and unspecified gender (n.e.c.)</v>
      </c>
      <c r="S556" s="134">
        <v>1</v>
      </c>
      <c r="T556" t="b">
        <v>1</v>
      </c>
      <c r="U556" t="b">
        <f>AND(T556=TRUE,C556=C555,F556=F555,H556&lt;&gt;H555)</f>
        <v>0</v>
      </c>
      <c r="V556" t="b">
        <f t="shared" si="16"/>
        <v>0</v>
      </c>
      <c r="W556">
        <v>1</v>
      </c>
      <c r="X556" t="b">
        <f t="shared" si="17"/>
        <v>0</v>
      </c>
      <c r="Y556" s="153">
        <v>11</v>
      </c>
    </row>
    <row r="557" spans="1:25" x14ac:dyDescent="0.4">
      <c r="A557" s="136">
        <v>3</v>
      </c>
      <c r="B557" s="5"/>
      <c r="C557" s="138">
        <v>404860067</v>
      </c>
      <c r="D557" s="6" t="s">
        <v>668</v>
      </c>
      <c r="E557" s="6" t="s">
        <v>1285</v>
      </c>
      <c r="F557" s="6" t="s">
        <v>1935</v>
      </c>
      <c r="G557" s="199"/>
      <c r="H557" s="115" t="s">
        <v>1058</v>
      </c>
      <c r="I557" s="97" t="str">
        <f ca="1"/>
        <v>4.2</v>
      </c>
      <c r="J557" s="98" t="str">
        <f ca="1"/>
        <v>Medical and diagnostic laboratories</v>
      </c>
      <c r="K557" s="61" t="str">
        <f ca="1"/>
        <v>4.1</v>
      </c>
      <c r="L557" s="61" t="str">
        <f ca="1"/>
        <v>Laboratory services</v>
      </c>
      <c r="M557" s="61" t="str">
        <f ca="1"/>
        <v>13</v>
      </c>
      <c r="N557" s="61" t="str">
        <f ca="1"/>
        <v>General population</v>
      </c>
      <c r="O557" s="61" t="str">
        <f ca="1"/>
        <v>nec</v>
      </c>
      <c r="P557" s="61" t="str">
        <f ca="1"/>
        <v>Other and unspecified age (n.e.c.)</v>
      </c>
      <c r="Q557" s="61" t="str">
        <f ca="1"/>
        <v>nec</v>
      </c>
      <c r="R557" s="61" t="str">
        <f ca="1"/>
        <v>Other and unspecified gender (n.e.c.)</v>
      </c>
      <c r="S557" s="134">
        <v>1</v>
      </c>
      <c r="T557" t="b">
        <v>1</v>
      </c>
      <c r="U557" t="b">
        <f>AND(T557=TRUE,C557=C556,F557=F556,H557&lt;&gt;H556)</f>
        <v>0</v>
      </c>
      <c r="V557" t="b">
        <f t="shared" si="16"/>
        <v>0</v>
      </c>
      <c r="W557">
        <v>1</v>
      </c>
      <c r="X557" t="b">
        <f t="shared" si="17"/>
        <v>0</v>
      </c>
      <c r="Y557" s="155">
        <v>14</v>
      </c>
    </row>
    <row r="558" spans="1:25" x14ac:dyDescent="0.4">
      <c r="A558" s="136">
        <v>2</v>
      </c>
      <c r="B558" s="137">
        <v>338</v>
      </c>
      <c r="C558" s="141">
        <v>404860566</v>
      </c>
      <c r="D558" s="137" t="s">
        <v>670</v>
      </c>
      <c r="E558" s="137" t="s">
        <v>1246</v>
      </c>
      <c r="F558" s="137" t="s">
        <v>1936</v>
      </c>
      <c r="G558" s="198"/>
      <c r="H558" s="49" t="s">
        <v>1054</v>
      </c>
      <c r="I558" s="97" t="str">
        <f ca="1"/>
        <v>1.1</v>
      </c>
      <c r="J558" s="98" t="str">
        <f ca="1"/>
        <v>General hospitals</v>
      </c>
      <c r="K558" s="61" t="str">
        <f ca="1"/>
        <v>1.1.1</v>
      </c>
      <c r="L558" s="61" t="str">
        <f ca="1"/>
        <v>General inpatient curative care</v>
      </c>
      <c r="M558" s="61" t="str">
        <f ca="1"/>
        <v>13</v>
      </c>
      <c r="N558" s="61" t="str">
        <f ca="1"/>
        <v>General population</v>
      </c>
      <c r="O558" s="61" t="str">
        <f ca="1"/>
        <v>nec</v>
      </c>
      <c r="P558" s="61" t="str">
        <f ca="1"/>
        <v>Other and unspecified age (n.e.c.)</v>
      </c>
      <c r="Q558" s="61" t="str">
        <f ca="1"/>
        <v>nec</v>
      </c>
      <c r="R558" s="61" t="str">
        <f ca="1"/>
        <v>Other and unspecified gender (n.e.c.)</v>
      </c>
      <c r="S558" s="134">
        <v>1</v>
      </c>
      <c r="T558" t="b">
        <v>1</v>
      </c>
      <c r="U558" t="b">
        <f>AND(T558=TRUE,C558=C557,F558=F557,H558&lt;&gt;H557)</f>
        <v>0</v>
      </c>
      <c r="V558" t="b">
        <f t="shared" si="16"/>
        <v>0</v>
      </c>
      <c r="W558">
        <v>1</v>
      </c>
      <c r="X558" t="b">
        <f t="shared" si="17"/>
        <v>0</v>
      </c>
      <c r="Y558" s="154">
        <v>17</v>
      </c>
    </row>
    <row r="559" spans="1:25" x14ac:dyDescent="0.4">
      <c r="A559" s="136">
        <v>2</v>
      </c>
      <c r="B559" s="2">
        <v>339</v>
      </c>
      <c r="C559" s="140">
        <v>404864615</v>
      </c>
      <c r="D559" s="3" t="s">
        <v>1937</v>
      </c>
      <c r="E559" s="3" t="s">
        <v>1246</v>
      </c>
      <c r="F559" s="3" t="s">
        <v>1938</v>
      </c>
      <c r="G559" s="197"/>
      <c r="H559" s="115" t="s">
        <v>1101</v>
      </c>
      <c r="I559" s="97" t="str">
        <f ca="1"/>
        <v>3.4.9.1</v>
      </c>
      <c r="J559" s="98" t="str">
        <f ca="1"/>
        <v>General ambulatories</v>
      </c>
      <c r="K559" s="61" t="str">
        <f ca="1"/>
        <v>1.3.1</v>
      </c>
      <c r="L559" s="61" t="str">
        <f ca="1"/>
        <v>General outpatient curative care</v>
      </c>
      <c r="M559" s="61" t="str">
        <f ca="1"/>
        <v>13</v>
      </c>
      <c r="N559" s="61" t="str">
        <f ca="1"/>
        <v>General population</v>
      </c>
      <c r="O559" s="61" t="str">
        <f ca="1"/>
        <v>nec</v>
      </c>
      <c r="P559" s="61" t="str">
        <f ca="1"/>
        <v>Other and unspecified age (n.e.c.)</v>
      </c>
      <c r="Q559" s="61" t="str">
        <f ca="1"/>
        <v>nec</v>
      </c>
      <c r="R559" s="61" t="str">
        <f ca="1"/>
        <v>Other and unspecified gender (n.e.c.)</v>
      </c>
      <c r="S559" s="134">
        <v>1</v>
      </c>
      <c r="T559" t="b">
        <v>1</v>
      </c>
      <c r="U559" t="b">
        <f>AND(T559=TRUE,C559=C558,F559=F558,H559&lt;&gt;H558)</f>
        <v>0</v>
      </c>
      <c r="V559" t="b">
        <f t="shared" si="16"/>
        <v>0</v>
      </c>
      <c r="W559">
        <v>1</v>
      </c>
      <c r="X559" t="b">
        <f t="shared" si="17"/>
        <v>0</v>
      </c>
      <c r="Y559" s="153">
        <v>17</v>
      </c>
    </row>
    <row r="560" spans="1:25" x14ac:dyDescent="0.4">
      <c r="A560" s="136">
        <v>2</v>
      </c>
      <c r="B560" s="2">
        <v>340</v>
      </c>
      <c r="C560" s="140">
        <v>404865384</v>
      </c>
      <c r="D560" s="3" t="s">
        <v>1939</v>
      </c>
      <c r="E560" s="3" t="s">
        <v>1246</v>
      </c>
      <c r="F560" s="3" t="s">
        <v>1940</v>
      </c>
      <c r="G560" s="197"/>
      <c r="H560" s="115" t="s">
        <v>1101</v>
      </c>
      <c r="I560" s="97" t="str">
        <f ca="1"/>
        <v>3.4.9.1</v>
      </c>
      <c r="J560" s="98" t="str">
        <f ca="1"/>
        <v>General ambulatories</v>
      </c>
      <c r="K560" s="61" t="str">
        <f ca="1"/>
        <v>1.3.1</v>
      </c>
      <c r="L560" s="61" t="str">
        <f ca="1"/>
        <v>General outpatient curative care</v>
      </c>
      <c r="M560" s="61" t="str">
        <f ca="1"/>
        <v>13</v>
      </c>
      <c r="N560" s="61" t="str">
        <f ca="1"/>
        <v>General population</v>
      </c>
      <c r="O560" s="61" t="str">
        <f ca="1"/>
        <v>nec</v>
      </c>
      <c r="P560" s="61" t="str">
        <f ca="1"/>
        <v>Other and unspecified age (n.e.c.)</v>
      </c>
      <c r="Q560" s="61" t="str">
        <f ca="1"/>
        <v>nec</v>
      </c>
      <c r="R560" s="61" t="str">
        <f ca="1"/>
        <v>Other and unspecified gender (n.e.c.)</v>
      </c>
      <c r="S560" s="134">
        <v>1</v>
      </c>
      <c r="T560" t="b">
        <v>1</v>
      </c>
      <c r="U560" t="b">
        <f>AND(T560=TRUE,C560=C559,F560=F559,H560&lt;&gt;H559)</f>
        <v>0</v>
      </c>
      <c r="V560" t="b">
        <f t="shared" si="16"/>
        <v>0</v>
      </c>
      <c r="W560">
        <v>1</v>
      </c>
      <c r="X560" t="b">
        <f t="shared" si="17"/>
        <v>0</v>
      </c>
      <c r="Y560" s="153">
        <v>17</v>
      </c>
    </row>
    <row r="561" spans="1:25" x14ac:dyDescent="0.4">
      <c r="A561" s="136">
        <v>2</v>
      </c>
      <c r="B561" s="2">
        <v>344</v>
      </c>
      <c r="C561" s="140">
        <v>404865963</v>
      </c>
      <c r="D561" s="3" t="s">
        <v>1941</v>
      </c>
      <c r="E561" s="3" t="s">
        <v>1851</v>
      </c>
      <c r="F561" s="3" t="s">
        <v>1942</v>
      </c>
      <c r="G561" s="197"/>
      <c r="H561" s="115" t="s">
        <v>1054</v>
      </c>
      <c r="I561" s="97" t="str">
        <f ca="1"/>
        <v>1.1</v>
      </c>
      <c r="J561" s="98" t="str">
        <f ca="1"/>
        <v>General hospitals</v>
      </c>
      <c r="K561" s="61" t="str">
        <f ca="1"/>
        <v>1.1.1</v>
      </c>
      <c r="L561" s="61" t="str">
        <f ca="1"/>
        <v>General inpatient curative care</v>
      </c>
      <c r="M561" s="61" t="str">
        <f ca="1"/>
        <v>13</v>
      </c>
      <c r="N561" s="61" t="str">
        <f ca="1"/>
        <v>General population</v>
      </c>
      <c r="O561" s="61" t="str">
        <f ca="1"/>
        <v>nec</v>
      </c>
      <c r="P561" s="61" t="str">
        <f ca="1"/>
        <v>Other and unspecified age (n.e.c.)</v>
      </c>
      <c r="Q561" s="61" t="str">
        <f ca="1"/>
        <v>nec</v>
      </c>
      <c r="R561" s="61" t="str">
        <f ca="1"/>
        <v>Other and unspecified gender (n.e.c.)</v>
      </c>
      <c r="S561" s="134">
        <v>7</v>
      </c>
      <c r="T561" t="b">
        <v>1</v>
      </c>
      <c r="U561" t="b">
        <f>AND(T561=TRUE,C561=C560,F561=F560,H561&lt;&gt;H560)</f>
        <v>0</v>
      </c>
      <c r="V561" t="b">
        <f t="shared" si="16"/>
        <v>0</v>
      </c>
      <c r="W561">
        <v>1</v>
      </c>
      <c r="X561" t="b">
        <f t="shared" si="17"/>
        <v>0</v>
      </c>
      <c r="Y561" s="153">
        <v>58</v>
      </c>
    </row>
    <row r="562" spans="1:25" x14ac:dyDescent="0.4">
      <c r="A562" s="136">
        <v>2</v>
      </c>
      <c r="B562" s="2">
        <v>341</v>
      </c>
      <c r="C562" s="140">
        <v>404865963</v>
      </c>
      <c r="D562" s="3" t="s">
        <v>1943</v>
      </c>
      <c r="E562" s="3" t="s">
        <v>1848</v>
      </c>
      <c r="F562" s="3" t="s">
        <v>1944</v>
      </c>
      <c r="G562" s="197"/>
      <c r="H562" s="115" t="s">
        <v>1054</v>
      </c>
      <c r="I562" s="97" t="str">
        <f ca="1"/>
        <v>1.1</v>
      </c>
      <c r="J562" s="98" t="str">
        <f ca="1"/>
        <v>General hospitals</v>
      </c>
      <c r="K562" s="61" t="str">
        <f ca="1"/>
        <v>1.1.1</v>
      </c>
      <c r="L562" s="61" t="str">
        <f ca="1"/>
        <v>General inpatient curative care</v>
      </c>
      <c r="M562" s="61" t="str">
        <f ca="1"/>
        <v>13</v>
      </c>
      <c r="N562" s="61" t="str">
        <f ca="1"/>
        <v>General population</v>
      </c>
      <c r="O562" s="61" t="str">
        <f ca="1"/>
        <v>nec</v>
      </c>
      <c r="P562" s="61" t="str">
        <f ca="1"/>
        <v>Other and unspecified age (n.e.c.)</v>
      </c>
      <c r="Q562" s="61" t="str">
        <f ca="1"/>
        <v>nec</v>
      </c>
      <c r="R562" s="61" t="str">
        <f ca="1"/>
        <v>Other and unspecified gender (n.e.c.)</v>
      </c>
      <c r="S562" s="134">
        <v>7</v>
      </c>
      <c r="T562" t="b">
        <v>1</v>
      </c>
      <c r="U562" t="b">
        <f>AND(T562=TRUE,C562=C561,F562=F561,H562&lt;&gt;H561)</f>
        <v>0</v>
      </c>
      <c r="V562" t="b">
        <f t="shared" si="16"/>
        <v>0</v>
      </c>
      <c r="W562">
        <v>1</v>
      </c>
      <c r="X562" t="b">
        <f t="shared" si="17"/>
        <v>0</v>
      </c>
      <c r="Y562" s="153">
        <v>57</v>
      </c>
    </row>
    <row r="563" spans="1:25" x14ac:dyDescent="0.4">
      <c r="A563" s="136">
        <v>2</v>
      </c>
      <c r="B563" s="2">
        <v>342</v>
      </c>
      <c r="C563" s="140">
        <v>404865963</v>
      </c>
      <c r="D563" s="3" t="s">
        <v>1943</v>
      </c>
      <c r="E563" s="3" t="s">
        <v>1827</v>
      </c>
      <c r="F563" s="3" t="s">
        <v>1945</v>
      </c>
      <c r="G563" s="197"/>
      <c r="H563" s="115" t="s">
        <v>1054</v>
      </c>
      <c r="I563" s="97" t="str">
        <f ca="1"/>
        <v>1.1</v>
      </c>
      <c r="J563" s="98" t="str">
        <f ca="1"/>
        <v>General hospitals</v>
      </c>
      <c r="K563" s="61" t="str">
        <f ca="1"/>
        <v>1.1.1</v>
      </c>
      <c r="L563" s="61" t="str">
        <f ca="1"/>
        <v>General inpatient curative care</v>
      </c>
      <c r="M563" s="61" t="str">
        <f ca="1"/>
        <v>13</v>
      </c>
      <c r="N563" s="61" t="str">
        <f ca="1"/>
        <v>General population</v>
      </c>
      <c r="O563" s="61" t="str">
        <f ca="1"/>
        <v>nec</v>
      </c>
      <c r="P563" s="61" t="str">
        <f ca="1"/>
        <v>Other and unspecified age (n.e.c.)</v>
      </c>
      <c r="Q563" s="61" t="str">
        <f ca="1"/>
        <v>nec</v>
      </c>
      <c r="R563" s="61" t="str">
        <f ca="1"/>
        <v>Other and unspecified gender (n.e.c.)</v>
      </c>
      <c r="S563" s="134">
        <v>7</v>
      </c>
      <c r="T563" t="b">
        <v>1</v>
      </c>
      <c r="U563" t="b">
        <f>AND(T563=TRUE,C563=C562,F563=F562,H563&lt;&gt;H562)</f>
        <v>0</v>
      </c>
      <c r="V563" t="b">
        <f t="shared" si="16"/>
        <v>0</v>
      </c>
      <c r="W563">
        <v>1</v>
      </c>
      <c r="X563" t="b">
        <f t="shared" si="17"/>
        <v>0</v>
      </c>
      <c r="Y563" s="153">
        <v>59</v>
      </c>
    </row>
    <row r="564" spans="1:25" x14ac:dyDescent="0.4">
      <c r="A564" s="136">
        <v>1</v>
      </c>
      <c r="B564" s="2">
        <v>246</v>
      </c>
      <c r="C564" s="140">
        <v>404865963</v>
      </c>
      <c r="D564" s="3" t="s">
        <v>1943</v>
      </c>
      <c r="E564" s="3" t="s">
        <v>1592</v>
      </c>
      <c r="F564" s="3" t="s">
        <v>1946</v>
      </c>
      <c r="G564" s="197"/>
      <c r="H564" s="115" t="s">
        <v>1054</v>
      </c>
      <c r="I564" s="97" t="str">
        <f ca="1"/>
        <v>1.1</v>
      </c>
      <c r="J564" s="98" t="str">
        <f ca="1"/>
        <v>General hospitals</v>
      </c>
      <c r="K564" s="61" t="str">
        <f ca="1"/>
        <v>1.1.1</v>
      </c>
      <c r="L564" s="61" t="str">
        <f ca="1"/>
        <v>General inpatient curative care</v>
      </c>
      <c r="M564" s="61" t="str">
        <f ca="1"/>
        <v>13</v>
      </c>
      <c r="N564" s="61" t="str">
        <f ca="1"/>
        <v>General population</v>
      </c>
      <c r="O564" s="61" t="str">
        <f ca="1"/>
        <v>nec</v>
      </c>
      <c r="P564" s="61" t="str">
        <f ca="1"/>
        <v>Other and unspecified age (n.e.c.)</v>
      </c>
      <c r="Q564" s="61" t="str">
        <f ca="1"/>
        <v>nec</v>
      </c>
      <c r="R564" s="61" t="str">
        <f ca="1"/>
        <v>Other and unspecified gender (n.e.c.)</v>
      </c>
      <c r="S564" s="134">
        <v>7</v>
      </c>
      <c r="T564" t="b">
        <v>1</v>
      </c>
      <c r="U564" t="b">
        <f>AND(T564=TRUE,C564=C563,F564=F563,H564&lt;&gt;H563)</f>
        <v>0</v>
      </c>
      <c r="V564" t="b">
        <f t="shared" si="16"/>
        <v>0</v>
      </c>
      <c r="W564">
        <v>1</v>
      </c>
      <c r="X564" t="b">
        <f t="shared" si="17"/>
        <v>0</v>
      </c>
      <c r="Y564" s="153">
        <v>60</v>
      </c>
    </row>
    <row r="565" spans="1:25" x14ac:dyDescent="0.4">
      <c r="A565" s="136">
        <v>2</v>
      </c>
      <c r="B565" s="5">
        <v>343</v>
      </c>
      <c r="C565" s="138">
        <v>404865963</v>
      </c>
      <c r="D565" s="6" t="s">
        <v>1943</v>
      </c>
      <c r="E565" s="6" t="s">
        <v>1867</v>
      </c>
      <c r="F565" s="6" t="s">
        <v>1947</v>
      </c>
      <c r="G565" s="199"/>
      <c r="H565" s="115" t="s">
        <v>1054</v>
      </c>
      <c r="I565" s="97" t="str">
        <f ca="1"/>
        <v>1.1</v>
      </c>
      <c r="J565" s="98" t="str">
        <f ca="1"/>
        <v>General hospitals</v>
      </c>
      <c r="K565" s="61" t="str">
        <f ca="1"/>
        <v>1.1.1</v>
      </c>
      <c r="L565" s="61" t="str">
        <f ca="1"/>
        <v>General inpatient curative care</v>
      </c>
      <c r="M565" s="61" t="str">
        <f ca="1"/>
        <v>13</v>
      </c>
      <c r="N565" s="61" t="str">
        <f ca="1"/>
        <v>General population</v>
      </c>
      <c r="O565" s="61" t="str">
        <f ca="1"/>
        <v>nec</v>
      </c>
      <c r="P565" s="61" t="str">
        <f ca="1"/>
        <v>Other and unspecified age (n.e.c.)</v>
      </c>
      <c r="Q565" s="61" t="str">
        <f ca="1"/>
        <v>nec</v>
      </c>
      <c r="R565" s="61" t="str">
        <f ca="1"/>
        <v>Other and unspecified gender (n.e.c.)</v>
      </c>
      <c r="S565" s="134">
        <v>7</v>
      </c>
      <c r="T565" t="b">
        <v>1</v>
      </c>
      <c r="U565" t="b">
        <f>AND(T565=TRUE,C565=C564,F565=F564,H565&lt;&gt;H564)</f>
        <v>0</v>
      </c>
      <c r="V565" t="b">
        <f t="shared" si="16"/>
        <v>0</v>
      </c>
      <c r="W565">
        <v>1</v>
      </c>
      <c r="X565" t="b">
        <f t="shared" si="17"/>
        <v>0</v>
      </c>
      <c r="Y565" s="155">
        <v>62</v>
      </c>
    </row>
    <row r="566" spans="1:25" x14ac:dyDescent="0.4">
      <c r="A566" s="136">
        <v>1</v>
      </c>
      <c r="B566" s="2">
        <v>248</v>
      </c>
      <c r="C566" s="140">
        <v>404865972</v>
      </c>
      <c r="D566" s="3" t="s">
        <v>1948</v>
      </c>
      <c r="E566" s="3" t="s">
        <v>1857</v>
      </c>
      <c r="F566" s="3" t="s">
        <v>1949</v>
      </c>
      <c r="G566" s="197"/>
      <c r="H566" s="115" t="s">
        <v>1054</v>
      </c>
      <c r="I566" s="97" t="str">
        <f ca="1"/>
        <v>1.1</v>
      </c>
      <c r="J566" s="98" t="str">
        <f ca="1"/>
        <v>General hospitals</v>
      </c>
      <c r="K566" s="61" t="str">
        <f ca="1"/>
        <v>1.1.1</v>
      </c>
      <c r="L566" s="61" t="str">
        <f ca="1"/>
        <v>General inpatient curative care</v>
      </c>
      <c r="M566" s="61" t="str">
        <f ca="1"/>
        <v>13</v>
      </c>
      <c r="N566" s="61" t="str">
        <f ca="1"/>
        <v>General population</v>
      </c>
      <c r="O566" s="61" t="str">
        <f ca="1"/>
        <v>nec</v>
      </c>
      <c r="P566" s="61" t="str">
        <f ca="1"/>
        <v>Other and unspecified age (n.e.c.)</v>
      </c>
      <c r="Q566" s="61" t="str">
        <f ca="1"/>
        <v>nec</v>
      </c>
      <c r="R566" s="61" t="str">
        <f ca="1"/>
        <v>Other and unspecified gender (n.e.c.)</v>
      </c>
      <c r="S566" s="134">
        <v>11</v>
      </c>
      <c r="T566" t="b">
        <v>1</v>
      </c>
      <c r="U566" t="b">
        <f>AND(T566=TRUE,C566=C565,F566=F565,H566&lt;&gt;H565)</f>
        <v>0</v>
      </c>
      <c r="V566" t="b">
        <f t="shared" si="16"/>
        <v>0</v>
      </c>
      <c r="W566">
        <v>1</v>
      </c>
      <c r="X566" t="b">
        <f t="shared" si="17"/>
        <v>0</v>
      </c>
      <c r="Y566" s="153">
        <v>2</v>
      </c>
    </row>
    <row r="567" spans="1:25" x14ac:dyDescent="0.4">
      <c r="A567" s="136">
        <v>1</v>
      </c>
      <c r="B567" s="5">
        <v>249</v>
      </c>
      <c r="C567" s="138">
        <v>404865972</v>
      </c>
      <c r="D567" s="6" t="s">
        <v>1948</v>
      </c>
      <c r="E567" s="6" t="s">
        <v>1843</v>
      </c>
      <c r="F567" s="6" t="s">
        <v>1950</v>
      </c>
      <c r="G567" s="199"/>
      <c r="H567" s="115" t="s">
        <v>1054</v>
      </c>
      <c r="I567" s="97" t="str">
        <f ca="1"/>
        <v>1.1</v>
      </c>
      <c r="J567" s="98" t="str">
        <f ca="1"/>
        <v>General hospitals</v>
      </c>
      <c r="K567" s="61" t="str">
        <f ca="1"/>
        <v>1.1.1</v>
      </c>
      <c r="L567" s="61" t="str">
        <f ca="1"/>
        <v>General inpatient curative care</v>
      </c>
      <c r="M567" s="61" t="str">
        <f ca="1"/>
        <v>13</v>
      </c>
      <c r="N567" s="61" t="str">
        <f ca="1"/>
        <v>General population</v>
      </c>
      <c r="O567" s="61" t="str">
        <f ca="1"/>
        <v>nec</v>
      </c>
      <c r="P567" s="61" t="str">
        <f ca="1"/>
        <v>Other and unspecified age (n.e.c.)</v>
      </c>
      <c r="Q567" s="61" t="str">
        <f ca="1"/>
        <v>nec</v>
      </c>
      <c r="R567" s="61" t="str">
        <f ca="1"/>
        <v>Other and unspecified gender (n.e.c.)</v>
      </c>
      <c r="S567" s="134">
        <v>11</v>
      </c>
      <c r="T567" t="b">
        <v>1</v>
      </c>
      <c r="U567" t="b">
        <f>AND(T567=TRUE,C567=C566,F567=F566,H567&lt;&gt;H566)</f>
        <v>0</v>
      </c>
      <c r="V567" t="b">
        <f t="shared" si="16"/>
        <v>0</v>
      </c>
      <c r="W567">
        <v>1</v>
      </c>
      <c r="X567" t="b">
        <f t="shared" si="17"/>
        <v>0</v>
      </c>
      <c r="Y567" s="155">
        <v>3</v>
      </c>
    </row>
    <row r="568" spans="1:25" x14ac:dyDescent="0.4">
      <c r="A568" s="136">
        <v>1</v>
      </c>
      <c r="B568" s="5">
        <v>250</v>
      </c>
      <c r="C568" s="138">
        <v>404865972</v>
      </c>
      <c r="D568" s="6" t="s">
        <v>1948</v>
      </c>
      <c r="E568" s="6" t="s">
        <v>1861</v>
      </c>
      <c r="F568" s="6" t="s">
        <v>1951</v>
      </c>
      <c r="G568" s="199"/>
      <c r="H568" s="115" t="s">
        <v>1054</v>
      </c>
      <c r="I568" s="97" t="str">
        <f ca="1"/>
        <v>1.1</v>
      </c>
      <c r="J568" s="98" t="str">
        <f ca="1"/>
        <v>General hospitals</v>
      </c>
      <c r="K568" s="61" t="str">
        <f ca="1"/>
        <v>1.1.1</v>
      </c>
      <c r="L568" s="61" t="str">
        <f ca="1"/>
        <v>General inpatient curative care</v>
      </c>
      <c r="M568" s="61" t="str">
        <f ca="1"/>
        <v>13</v>
      </c>
      <c r="N568" s="61" t="str">
        <f ca="1"/>
        <v>General population</v>
      </c>
      <c r="O568" s="61" t="str">
        <f ca="1"/>
        <v>nec</v>
      </c>
      <c r="P568" s="61" t="str">
        <f ca="1"/>
        <v>Other and unspecified age (n.e.c.)</v>
      </c>
      <c r="Q568" s="61" t="str">
        <f ca="1"/>
        <v>nec</v>
      </c>
      <c r="R568" s="61" t="str">
        <f ca="1"/>
        <v>Other and unspecified gender (n.e.c.)</v>
      </c>
      <c r="S568" s="134">
        <v>11</v>
      </c>
      <c r="T568" t="b">
        <v>1</v>
      </c>
      <c r="U568" t="b">
        <f>AND(T568=TRUE,C568=C567,F568=F567,H568&lt;&gt;H567)</f>
        <v>0</v>
      </c>
      <c r="V568" t="b">
        <f t="shared" si="16"/>
        <v>0</v>
      </c>
      <c r="W568">
        <v>1</v>
      </c>
      <c r="X568" t="b">
        <f t="shared" si="17"/>
        <v>0</v>
      </c>
      <c r="Y568" s="155">
        <v>4</v>
      </c>
    </row>
    <row r="569" spans="1:25" x14ac:dyDescent="0.4">
      <c r="A569" s="136">
        <v>1</v>
      </c>
      <c r="B569" s="5">
        <v>251</v>
      </c>
      <c r="C569" s="138">
        <v>404865972</v>
      </c>
      <c r="D569" s="6" t="s">
        <v>1948</v>
      </c>
      <c r="E569" s="6" t="s">
        <v>1871</v>
      </c>
      <c r="F569" s="6" t="s">
        <v>1952</v>
      </c>
      <c r="G569" s="199"/>
      <c r="H569" s="115" t="s">
        <v>1054</v>
      </c>
      <c r="I569" s="97" t="str">
        <f ca="1"/>
        <v>1.1</v>
      </c>
      <c r="J569" s="98" t="str">
        <f ca="1"/>
        <v>General hospitals</v>
      </c>
      <c r="K569" s="61" t="str">
        <f ca="1"/>
        <v>1.1.1</v>
      </c>
      <c r="L569" s="61" t="str">
        <f ca="1"/>
        <v>General inpatient curative care</v>
      </c>
      <c r="M569" s="61" t="str">
        <f ca="1"/>
        <v>13</v>
      </c>
      <c r="N569" s="61" t="str">
        <f ca="1"/>
        <v>General population</v>
      </c>
      <c r="O569" s="61" t="str">
        <f ca="1"/>
        <v>nec</v>
      </c>
      <c r="P569" s="61" t="str">
        <f ca="1"/>
        <v>Other and unspecified age (n.e.c.)</v>
      </c>
      <c r="Q569" s="61" t="str">
        <f ca="1"/>
        <v>nec</v>
      </c>
      <c r="R569" s="61" t="str">
        <f ca="1"/>
        <v>Other and unspecified gender (n.e.c.)</v>
      </c>
      <c r="S569" s="134">
        <v>11</v>
      </c>
      <c r="T569" t="b">
        <v>1</v>
      </c>
      <c r="U569" t="b">
        <f>AND(T569=TRUE,C569=C568,F569=F568,H569&lt;&gt;H568)</f>
        <v>0</v>
      </c>
      <c r="V569" t="b">
        <f t="shared" si="16"/>
        <v>0</v>
      </c>
      <c r="W569">
        <v>1</v>
      </c>
      <c r="X569" t="b">
        <f t="shared" si="17"/>
        <v>0</v>
      </c>
      <c r="Y569" s="155">
        <v>6</v>
      </c>
    </row>
    <row r="570" spans="1:25" x14ac:dyDescent="0.4">
      <c r="A570" s="136">
        <v>1</v>
      </c>
      <c r="B570" s="5">
        <v>252</v>
      </c>
      <c r="C570" s="138">
        <v>404865972</v>
      </c>
      <c r="D570" s="6" t="s">
        <v>1953</v>
      </c>
      <c r="E570" s="6" t="s">
        <v>1453</v>
      </c>
      <c r="F570" s="6" t="s">
        <v>1954</v>
      </c>
      <c r="G570" s="199"/>
      <c r="H570" s="115" t="s">
        <v>1050</v>
      </c>
      <c r="I570" s="97" t="str">
        <f ca="1"/>
        <v>1.3.nec</v>
      </c>
      <c r="J570" s="98" t="str">
        <f ca="1"/>
        <v>Other Specialised hospitals (Other than mental health hospitals)</v>
      </c>
      <c r="K570" s="61" t="str">
        <f ca="1"/>
        <v>1.1.2</v>
      </c>
      <c r="L570" s="61" t="str">
        <f ca="1"/>
        <v>Specialised inpatient curative care</v>
      </c>
      <c r="M570" s="61" t="str">
        <f ca="1"/>
        <v>13</v>
      </c>
      <c r="N570" s="61" t="str">
        <f ca="1"/>
        <v>General population</v>
      </c>
      <c r="O570" s="61" t="str">
        <f ca="1"/>
        <v>nec</v>
      </c>
      <c r="P570" s="61" t="str">
        <f ca="1"/>
        <v>Other and unspecified age (n.e.c.)</v>
      </c>
      <c r="Q570" s="61" t="str">
        <f ca="1"/>
        <v>nec</v>
      </c>
      <c r="R570" s="61" t="str">
        <f ca="1"/>
        <v>Other and unspecified gender (n.e.c.)</v>
      </c>
      <c r="S570" s="134">
        <v>11</v>
      </c>
      <c r="T570" t="b">
        <v>1</v>
      </c>
      <c r="U570" t="b">
        <f>AND(T570=TRUE,C570=C569,F570=F569,H570&lt;&gt;H569)</f>
        <v>0</v>
      </c>
      <c r="V570" t="b">
        <f t="shared" si="16"/>
        <v>0</v>
      </c>
      <c r="W570">
        <v>1</v>
      </c>
      <c r="X570" t="b">
        <f t="shared" si="17"/>
        <v>0</v>
      </c>
      <c r="Y570" s="155">
        <v>27</v>
      </c>
    </row>
    <row r="571" spans="1:25" x14ac:dyDescent="0.4">
      <c r="A571" s="136">
        <v>1</v>
      </c>
      <c r="B571" s="5">
        <v>253</v>
      </c>
      <c r="C571" s="138">
        <v>404865972</v>
      </c>
      <c r="D571" s="6" t="s">
        <v>1955</v>
      </c>
      <c r="E571" s="6" t="s">
        <v>1397</v>
      </c>
      <c r="F571" s="6" t="s">
        <v>1956</v>
      </c>
      <c r="G571" s="199"/>
      <c r="H571" s="115" t="s">
        <v>1054</v>
      </c>
      <c r="I571" s="97" t="str">
        <f ca="1"/>
        <v>1.1</v>
      </c>
      <c r="J571" s="98" t="str">
        <f ca="1"/>
        <v>General hospitals</v>
      </c>
      <c r="K571" s="61" t="str">
        <f ca="1"/>
        <v>1.1.1</v>
      </c>
      <c r="L571" s="61" t="str">
        <f ca="1"/>
        <v>General inpatient curative care</v>
      </c>
      <c r="M571" s="61" t="str">
        <f ca="1"/>
        <v>13</v>
      </c>
      <c r="N571" s="61" t="str">
        <f ca="1"/>
        <v>General population</v>
      </c>
      <c r="O571" s="61" t="str">
        <f ca="1"/>
        <v>nec</v>
      </c>
      <c r="P571" s="61" t="str">
        <f ca="1"/>
        <v>Other and unspecified age (n.e.c.)</v>
      </c>
      <c r="Q571" s="61" t="str">
        <f ca="1"/>
        <v>nec</v>
      </c>
      <c r="R571" s="61" t="str">
        <f ca="1"/>
        <v>Other and unspecified gender (n.e.c.)</v>
      </c>
      <c r="S571" s="134">
        <v>11</v>
      </c>
      <c r="T571" t="b">
        <v>1</v>
      </c>
      <c r="U571" t="b">
        <f>AND(T571=TRUE,C571=C570,F571=F570,H571&lt;&gt;H570)</f>
        <v>0</v>
      </c>
      <c r="V571" t="b">
        <f t="shared" si="16"/>
        <v>0</v>
      </c>
      <c r="W571">
        <v>1</v>
      </c>
      <c r="X571" t="b">
        <f t="shared" si="17"/>
        <v>0</v>
      </c>
      <c r="Y571" s="155">
        <v>1</v>
      </c>
    </row>
    <row r="572" spans="1:25" x14ac:dyDescent="0.4">
      <c r="A572" s="136">
        <v>1</v>
      </c>
      <c r="B572" s="5">
        <v>254</v>
      </c>
      <c r="C572" s="138">
        <v>404865981</v>
      </c>
      <c r="D572" s="6" t="s">
        <v>1957</v>
      </c>
      <c r="E572" s="6" t="s">
        <v>1183</v>
      </c>
      <c r="F572" s="6" t="s">
        <v>1958</v>
      </c>
      <c r="G572" s="199"/>
      <c r="H572" s="115" t="s">
        <v>1054</v>
      </c>
      <c r="I572" s="97" t="str">
        <f ca="1"/>
        <v>1.1</v>
      </c>
      <c r="J572" s="98" t="str">
        <f ca="1"/>
        <v>General hospitals</v>
      </c>
      <c r="K572" s="61" t="str">
        <f ca="1"/>
        <v>1.1.1</v>
      </c>
      <c r="L572" s="61" t="str">
        <f ca="1"/>
        <v>General inpatient curative care</v>
      </c>
      <c r="M572" s="61" t="str">
        <f ca="1"/>
        <v>13</v>
      </c>
      <c r="N572" s="61" t="str">
        <f ca="1"/>
        <v>General population</v>
      </c>
      <c r="O572" s="61" t="str">
        <f ca="1"/>
        <v>nec</v>
      </c>
      <c r="P572" s="61" t="str">
        <f ca="1"/>
        <v>Other and unspecified age (n.e.c.)</v>
      </c>
      <c r="Q572" s="61" t="str">
        <f ca="1"/>
        <v>nec</v>
      </c>
      <c r="R572" s="61" t="str">
        <f ca="1"/>
        <v>Other and unspecified gender (n.e.c.)</v>
      </c>
      <c r="S572" s="134">
        <v>8</v>
      </c>
      <c r="T572" t="b">
        <v>1</v>
      </c>
      <c r="U572" t="b">
        <f>AND(T572=TRUE,C572=C571,F572=F571,H572&lt;&gt;H571)</f>
        <v>0</v>
      </c>
      <c r="V572" t="b">
        <f t="shared" si="16"/>
        <v>0</v>
      </c>
      <c r="W572">
        <v>1</v>
      </c>
      <c r="X572" t="b">
        <f t="shared" si="17"/>
        <v>0</v>
      </c>
      <c r="Y572" s="155">
        <v>11</v>
      </c>
    </row>
    <row r="573" spans="1:25" x14ac:dyDescent="0.4">
      <c r="A573" s="136">
        <v>1</v>
      </c>
      <c r="B573" s="5">
        <v>255</v>
      </c>
      <c r="C573" s="138">
        <v>404865981</v>
      </c>
      <c r="D573" s="6" t="s">
        <v>1959</v>
      </c>
      <c r="E573" s="6" t="s">
        <v>1183</v>
      </c>
      <c r="F573" s="6" t="s">
        <v>1960</v>
      </c>
      <c r="G573" s="199"/>
      <c r="H573" s="115" t="s">
        <v>1054</v>
      </c>
      <c r="I573" s="97" t="str">
        <f ca="1"/>
        <v>1.1</v>
      </c>
      <c r="J573" s="98" t="str">
        <f ca="1"/>
        <v>General hospitals</v>
      </c>
      <c r="K573" s="61" t="str">
        <f ca="1"/>
        <v>1.1.1</v>
      </c>
      <c r="L573" s="61" t="str">
        <f ca="1"/>
        <v>General inpatient curative care</v>
      </c>
      <c r="M573" s="61" t="str">
        <f ca="1"/>
        <v>13</v>
      </c>
      <c r="N573" s="61" t="str">
        <f ca="1"/>
        <v>General population</v>
      </c>
      <c r="O573" s="61" t="str">
        <f ca="1"/>
        <v>nec</v>
      </c>
      <c r="P573" s="61" t="str">
        <f ca="1"/>
        <v>Other and unspecified age (n.e.c.)</v>
      </c>
      <c r="Q573" s="61" t="str">
        <f ca="1"/>
        <v>nec</v>
      </c>
      <c r="R573" s="61" t="str">
        <f ca="1"/>
        <v>Other and unspecified gender (n.e.c.)</v>
      </c>
      <c r="S573" s="134">
        <v>8</v>
      </c>
      <c r="T573" t="b">
        <v>1</v>
      </c>
      <c r="U573" t="b">
        <f>AND(T573=TRUE,C573=C572,F573=F572,H573&lt;&gt;H572)</f>
        <v>0</v>
      </c>
      <c r="V573" t="b">
        <f t="shared" si="16"/>
        <v>0</v>
      </c>
      <c r="W573">
        <v>1</v>
      </c>
      <c r="X573" t="b">
        <f t="shared" si="17"/>
        <v>0</v>
      </c>
      <c r="Y573" s="155">
        <v>11</v>
      </c>
    </row>
    <row r="574" spans="1:25" x14ac:dyDescent="0.4">
      <c r="A574" s="136">
        <v>1</v>
      </c>
      <c r="B574" s="5">
        <v>256</v>
      </c>
      <c r="C574" s="138">
        <v>404865981</v>
      </c>
      <c r="D574" s="6" t="s">
        <v>1961</v>
      </c>
      <c r="E574" s="6" t="s">
        <v>1397</v>
      </c>
      <c r="F574" s="6" t="s">
        <v>1839</v>
      </c>
      <c r="G574" s="199"/>
      <c r="H574" s="115" t="s">
        <v>1054</v>
      </c>
      <c r="I574" s="97" t="str">
        <f ca="1"/>
        <v>1.1</v>
      </c>
      <c r="J574" s="98" t="str">
        <f ca="1"/>
        <v>General hospitals</v>
      </c>
      <c r="K574" s="61" t="str">
        <f ca="1"/>
        <v>1.1.1</v>
      </c>
      <c r="L574" s="61" t="str">
        <f ca="1"/>
        <v>General inpatient curative care</v>
      </c>
      <c r="M574" s="61" t="str">
        <f ca="1"/>
        <v>13</v>
      </c>
      <c r="N574" s="61" t="str">
        <f ca="1"/>
        <v>General population</v>
      </c>
      <c r="O574" s="61" t="str">
        <f ca="1"/>
        <v>nec</v>
      </c>
      <c r="P574" s="61" t="str">
        <f ca="1"/>
        <v>Other and unspecified age (n.e.c.)</v>
      </c>
      <c r="Q574" s="61" t="str">
        <f ca="1"/>
        <v>nec</v>
      </c>
      <c r="R574" s="61" t="str">
        <f ca="1"/>
        <v>Other and unspecified gender (n.e.c.)</v>
      </c>
      <c r="S574" s="134">
        <v>8</v>
      </c>
      <c r="T574" t="b">
        <v>1</v>
      </c>
      <c r="U574" t="b">
        <f>AND(T574=TRUE,C574=C573,F574=F573,H574&lt;&gt;H573)</f>
        <v>0</v>
      </c>
      <c r="V574" t="b">
        <f t="shared" si="16"/>
        <v>0</v>
      </c>
      <c r="W574">
        <v>1</v>
      </c>
      <c r="X574" t="b">
        <f t="shared" si="17"/>
        <v>0</v>
      </c>
      <c r="Y574" s="155">
        <v>1</v>
      </c>
    </row>
    <row r="575" spans="1:25" x14ac:dyDescent="0.4">
      <c r="A575" s="136">
        <v>1</v>
      </c>
      <c r="B575" s="5">
        <v>257</v>
      </c>
      <c r="C575" s="138">
        <v>404865981</v>
      </c>
      <c r="D575" s="6" t="s">
        <v>1962</v>
      </c>
      <c r="E575" s="6" t="s">
        <v>1456</v>
      </c>
      <c r="F575" s="6" t="s">
        <v>1963</v>
      </c>
      <c r="G575" s="199"/>
      <c r="H575" s="115" t="s">
        <v>1054</v>
      </c>
      <c r="I575" s="97" t="str">
        <f ca="1"/>
        <v>1.1</v>
      </c>
      <c r="J575" s="98" t="str">
        <f ca="1"/>
        <v>General hospitals</v>
      </c>
      <c r="K575" s="61" t="str">
        <f ca="1"/>
        <v>1.1.1</v>
      </c>
      <c r="L575" s="61" t="str">
        <f ca="1"/>
        <v>General inpatient curative care</v>
      </c>
      <c r="M575" s="61" t="str">
        <f ca="1"/>
        <v>13</v>
      </c>
      <c r="N575" s="61" t="str">
        <f ca="1"/>
        <v>General population</v>
      </c>
      <c r="O575" s="61" t="str">
        <f ca="1"/>
        <v>nec</v>
      </c>
      <c r="P575" s="61" t="str">
        <f ca="1"/>
        <v>Other and unspecified age (n.e.c.)</v>
      </c>
      <c r="Q575" s="61" t="str">
        <f ca="1"/>
        <v>nec</v>
      </c>
      <c r="R575" s="61" t="str">
        <f ca="1"/>
        <v>Other and unspecified gender (n.e.c.)</v>
      </c>
      <c r="S575" s="134">
        <v>8</v>
      </c>
      <c r="T575" t="b">
        <v>1</v>
      </c>
      <c r="U575" t="b">
        <f>AND(T575=TRUE,C575=C574,F575=F574,H575&lt;&gt;H574)</f>
        <v>0</v>
      </c>
      <c r="V575" t="b">
        <f t="shared" si="16"/>
        <v>0</v>
      </c>
      <c r="W575">
        <v>1</v>
      </c>
      <c r="X575" t="b">
        <f t="shared" si="17"/>
        <v>0</v>
      </c>
      <c r="Y575" s="155">
        <v>35</v>
      </c>
    </row>
    <row r="576" spans="1:25" x14ac:dyDescent="0.4">
      <c r="A576" s="136">
        <v>1</v>
      </c>
      <c r="B576" s="5">
        <v>258</v>
      </c>
      <c r="C576" s="138">
        <v>404865981</v>
      </c>
      <c r="D576" s="6" t="s">
        <v>1964</v>
      </c>
      <c r="E576" s="6" t="s">
        <v>1648</v>
      </c>
      <c r="F576" s="6" t="s">
        <v>1965</v>
      </c>
      <c r="G576" s="199"/>
      <c r="H576" s="115" t="s">
        <v>1054</v>
      </c>
      <c r="I576" s="97" t="str">
        <f ca="1"/>
        <v>1.1</v>
      </c>
      <c r="J576" s="98" t="str">
        <f ca="1"/>
        <v>General hospitals</v>
      </c>
      <c r="K576" s="61" t="str">
        <f ca="1"/>
        <v>1.1.1</v>
      </c>
      <c r="L576" s="61" t="str">
        <f ca="1"/>
        <v>General inpatient curative care</v>
      </c>
      <c r="M576" s="61" t="str">
        <f ca="1"/>
        <v>13</v>
      </c>
      <c r="N576" s="61" t="str">
        <f ca="1"/>
        <v>General population</v>
      </c>
      <c r="O576" s="61" t="str">
        <f ca="1"/>
        <v>nec</v>
      </c>
      <c r="P576" s="61" t="str">
        <f ca="1"/>
        <v>Other and unspecified age (n.e.c.)</v>
      </c>
      <c r="Q576" s="61" t="str">
        <f ca="1"/>
        <v>nec</v>
      </c>
      <c r="R576" s="61" t="str">
        <f ca="1"/>
        <v>Other and unspecified gender (n.e.c.)</v>
      </c>
      <c r="S576" s="134">
        <v>8</v>
      </c>
      <c r="T576" t="b">
        <v>1</v>
      </c>
      <c r="U576" t="b">
        <f>AND(T576=TRUE,C576=C575,F576=F575,H576&lt;&gt;H575)</f>
        <v>0</v>
      </c>
      <c r="V576" t="b">
        <f t="shared" si="16"/>
        <v>0</v>
      </c>
      <c r="W576">
        <v>1</v>
      </c>
      <c r="X576" t="b">
        <f t="shared" si="17"/>
        <v>0</v>
      </c>
      <c r="Y576" s="155">
        <v>32</v>
      </c>
    </row>
    <row r="577" spans="1:25" x14ac:dyDescent="0.4">
      <c r="A577" s="136">
        <v>1</v>
      </c>
      <c r="B577" s="5">
        <v>259</v>
      </c>
      <c r="C577" s="138">
        <v>404865981</v>
      </c>
      <c r="D577" s="6" t="s">
        <v>1964</v>
      </c>
      <c r="E577" s="6" t="s">
        <v>1905</v>
      </c>
      <c r="F577" s="6" t="s">
        <v>1966</v>
      </c>
      <c r="G577" s="199"/>
      <c r="H577" s="115" t="s">
        <v>1054</v>
      </c>
      <c r="I577" s="97" t="str">
        <f ca="1"/>
        <v>1.1</v>
      </c>
      <c r="J577" s="98" t="str">
        <f ca="1"/>
        <v>General hospitals</v>
      </c>
      <c r="K577" s="61" t="str">
        <f ca="1"/>
        <v>1.1.1</v>
      </c>
      <c r="L577" s="61" t="str">
        <f ca="1"/>
        <v>General inpatient curative care</v>
      </c>
      <c r="M577" s="61" t="str">
        <f ca="1"/>
        <v>13</v>
      </c>
      <c r="N577" s="61" t="str">
        <f ca="1"/>
        <v>General population</v>
      </c>
      <c r="O577" s="61" t="str">
        <f ca="1"/>
        <v>nec</v>
      </c>
      <c r="P577" s="61" t="str">
        <f ca="1"/>
        <v>Other and unspecified age (n.e.c.)</v>
      </c>
      <c r="Q577" s="61" t="str">
        <f ca="1"/>
        <v>nec</v>
      </c>
      <c r="R577" s="61" t="str">
        <f ca="1"/>
        <v>Other and unspecified gender (n.e.c.)</v>
      </c>
      <c r="S577" s="134">
        <v>8</v>
      </c>
      <c r="T577" t="b">
        <v>1</v>
      </c>
      <c r="U577" t="b">
        <f>AND(T577=TRUE,C577=C576,F577=F576,H577&lt;&gt;H576)</f>
        <v>0</v>
      </c>
      <c r="V577" t="b">
        <f t="shared" si="16"/>
        <v>0</v>
      </c>
      <c r="W577">
        <v>1</v>
      </c>
      <c r="X577" t="b">
        <f t="shared" si="17"/>
        <v>0</v>
      </c>
      <c r="Y577" s="155">
        <v>39</v>
      </c>
    </row>
    <row r="578" spans="1:25" x14ac:dyDescent="0.4">
      <c r="A578" s="136">
        <v>2</v>
      </c>
      <c r="B578" s="5">
        <v>345</v>
      </c>
      <c r="C578" s="138">
        <v>404866123</v>
      </c>
      <c r="D578" s="6" t="s">
        <v>672</v>
      </c>
      <c r="E578" s="6" t="s">
        <v>1161</v>
      </c>
      <c r="F578" s="6" t="s">
        <v>1967</v>
      </c>
      <c r="G578" s="199"/>
      <c r="H578" s="115" t="s">
        <v>1054</v>
      </c>
      <c r="I578" s="97" t="str">
        <f ca="1"/>
        <v>1.1</v>
      </c>
      <c r="J578" s="98" t="str">
        <f ca="1"/>
        <v>General hospitals</v>
      </c>
      <c r="K578" s="61" t="str">
        <f ca="1"/>
        <v>1.1.1</v>
      </c>
      <c r="L578" s="61" t="str">
        <f ca="1"/>
        <v>General inpatient curative care</v>
      </c>
      <c r="M578" s="61" t="str">
        <f ca="1"/>
        <v>13</v>
      </c>
      <c r="N578" s="61" t="str">
        <f ca="1"/>
        <v>General population</v>
      </c>
      <c r="O578" s="61" t="str">
        <f ca="1"/>
        <v>nec</v>
      </c>
      <c r="P578" s="61" t="str">
        <f ca="1"/>
        <v>Other and unspecified age (n.e.c.)</v>
      </c>
      <c r="Q578" s="61" t="str">
        <f ca="1"/>
        <v>nec</v>
      </c>
      <c r="R578" s="61" t="str">
        <f ca="1"/>
        <v>Other and unspecified gender (n.e.c.)</v>
      </c>
      <c r="S578" s="134">
        <v>1</v>
      </c>
      <c r="T578" t="b">
        <v>1</v>
      </c>
      <c r="U578" t="b">
        <f>AND(T578=TRUE,C578=C577,F578=F577,H578&lt;&gt;H577)</f>
        <v>0</v>
      </c>
      <c r="V578" t="b">
        <f t="shared" si="16"/>
        <v>0</v>
      </c>
      <c r="W578">
        <v>1</v>
      </c>
      <c r="X578" t="b">
        <f t="shared" si="17"/>
        <v>0</v>
      </c>
      <c r="Y578" s="155">
        <v>12</v>
      </c>
    </row>
    <row r="579" spans="1:25" x14ac:dyDescent="0.4">
      <c r="A579" s="136">
        <v>1</v>
      </c>
      <c r="B579" s="2">
        <v>261</v>
      </c>
      <c r="C579" s="140">
        <v>404866659</v>
      </c>
      <c r="D579" s="3" t="s">
        <v>1968</v>
      </c>
      <c r="E579" s="3" t="s">
        <v>1183</v>
      </c>
      <c r="F579" s="3" t="s">
        <v>1969</v>
      </c>
      <c r="G579" s="197"/>
      <c r="H579" s="115" t="s">
        <v>1054</v>
      </c>
      <c r="I579" s="97" t="str">
        <f ca="1"/>
        <v>1.1</v>
      </c>
      <c r="J579" s="98" t="str">
        <f ca="1"/>
        <v>General hospitals</v>
      </c>
      <c r="K579" s="61" t="str">
        <f ca="1"/>
        <v>1.1.1</v>
      </c>
      <c r="L579" s="61" t="str">
        <f ca="1"/>
        <v>General inpatient curative care</v>
      </c>
      <c r="M579" s="61" t="str">
        <f ca="1"/>
        <v>13</v>
      </c>
      <c r="N579" s="61" t="str">
        <f ca="1"/>
        <v>General population</v>
      </c>
      <c r="O579" s="61" t="str">
        <f ca="1"/>
        <v>nec</v>
      </c>
      <c r="P579" s="61" t="str">
        <f ca="1"/>
        <v>Other and unspecified age (n.e.c.)</v>
      </c>
      <c r="Q579" s="61" t="str">
        <f ca="1"/>
        <v>nec</v>
      </c>
      <c r="R579" s="61" t="str">
        <f ca="1"/>
        <v>Other and unspecified gender (n.e.c.)</v>
      </c>
      <c r="S579" s="134">
        <v>1</v>
      </c>
      <c r="T579" t="b">
        <v>1</v>
      </c>
      <c r="U579" t="b">
        <f>AND(T579=TRUE,C579=C578,F579=F578,H579&lt;&gt;H578)</f>
        <v>0</v>
      </c>
      <c r="V579" t="b">
        <f t="shared" ref="V579:V642" si="18">OR(U579,U580)</f>
        <v>0</v>
      </c>
      <c r="W579">
        <v>1</v>
      </c>
      <c r="X579" t="b">
        <f t="shared" ref="X579:X642" si="19">AND(T579,ISBLANK(E579))</f>
        <v>0</v>
      </c>
      <c r="Y579" s="153">
        <v>11</v>
      </c>
    </row>
    <row r="580" spans="1:25" x14ac:dyDescent="0.4">
      <c r="A580" s="136">
        <v>3</v>
      </c>
      <c r="B580" s="5"/>
      <c r="C580" s="138">
        <v>404867907</v>
      </c>
      <c r="D580" s="6" t="s">
        <v>674</v>
      </c>
      <c r="E580" s="6" t="s">
        <v>1890</v>
      </c>
      <c r="F580" s="6" t="s">
        <v>1970</v>
      </c>
      <c r="G580" s="199"/>
      <c r="H580" s="115" t="s">
        <v>1101</v>
      </c>
      <c r="I580" s="97" t="str">
        <f ca="1"/>
        <v>3.4.9.1</v>
      </c>
      <c r="J580" s="98" t="str">
        <f ca="1"/>
        <v>General ambulatories</v>
      </c>
      <c r="K580" s="61" t="str">
        <f ca="1"/>
        <v>1.3.1</v>
      </c>
      <c r="L580" s="61" t="str">
        <f ca="1"/>
        <v>General outpatient curative care</v>
      </c>
      <c r="M580" s="61" t="str">
        <f ca="1"/>
        <v>13</v>
      </c>
      <c r="N580" s="61" t="str">
        <f ca="1"/>
        <v>General population</v>
      </c>
      <c r="O580" s="61" t="str">
        <f ca="1"/>
        <v>nec</v>
      </c>
      <c r="P580" s="61" t="str">
        <f ca="1"/>
        <v>Other and unspecified age (n.e.c.)</v>
      </c>
      <c r="Q580" s="61" t="str">
        <f ca="1"/>
        <v>nec</v>
      </c>
      <c r="R580" s="61" t="str">
        <f ca="1"/>
        <v>Other and unspecified gender (n.e.c.)</v>
      </c>
      <c r="S580" s="134">
        <v>1</v>
      </c>
      <c r="T580" t="b">
        <v>1</v>
      </c>
      <c r="U580" t="b">
        <f>AND(T580=TRUE,C580=C579,F580=F579,H580&lt;&gt;H579)</f>
        <v>0</v>
      </c>
      <c r="V580" t="b">
        <f t="shared" si="18"/>
        <v>0</v>
      </c>
      <c r="W580">
        <v>1</v>
      </c>
      <c r="X580" t="b">
        <f t="shared" si="19"/>
        <v>0</v>
      </c>
      <c r="Y580" s="155">
        <v>31</v>
      </c>
    </row>
    <row r="581" spans="1:25" x14ac:dyDescent="0.4">
      <c r="A581" s="136">
        <v>2</v>
      </c>
      <c r="B581" s="137">
        <v>346</v>
      </c>
      <c r="C581" s="141">
        <v>404869380</v>
      </c>
      <c r="D581" s="137" t="s">
        <v>1971</v>
      </c>
      <c r="E581" s="137" t="s">
        <v>1161</v>
      </c>
      <c r="F581" s="137" t="s">
        <v>1972</v>
      </c>
      <c r="G581" s="198"/>
      <c r="H581" s="49" t="s">
        <v>1101</v>
      </c>
      <c r="I581" s="97" t="str">
        <f ca="1"/>
        <v>3.4.9.1</v>
      </c>
      <c r="J581" s="98" t="str">
        <f ca="1"/>
        <v>General ambulatories</v>
      </c>
      <c r="K581" s="61" t="str">
        <f ca="1"/>
        <v>1.3.1</v>
      </c>
      <c r="L581" s="61" t="str">
        <f ca="1"/>
        <v>General outpatient curative care</v>
      </c>
      <c r="M581" s="61" t="str">
        <f ca="1"/>
        <v>13</v>
      </c>
      <c r="N581" s="61" t="str">
        <f ca="1"/>
        <v>General population</v>
      </c>
      <c r="O581" s="61" t="str">
        <f ca="1"/>
        <v>nec</v>
      </c>
      <c r="P581" s="61" t="str">
        <f ca="1"/>
        <v>Other and unspecified age (n.e.c.)</v>
      </c>
      <c r="Q581" s="61" t="str">
        <f ca="1"/>
        <v>nec</v>
      </c>
      <c r="R581" s="61" t="str">
        <f ca="1"/>
        <v>Other and unspecified gender (n.e.c.)</v>
      </c>
      <c r="S581" s="134">
        <v>1</v>
      </c>
      <c r="T581" t="b">
        <v>1</v>
      </c>
      <c r="U581" t="b">
        <f>AND(T581=TRUE,C581=C580,F581=F580,H581&lt;&gt;H580)</f>
        <v>0</v>
      </c>
      <c r="V581" t="b">
        <f t="shared" si="18"/>
        <v>0</v>
      </c>
      <c r="W581">
        <v>1</v>
      </c>
      <c r="X581" t="b">
        <f t="shared" si="19"/>
        <v>0</v>
      </c>
      <c r="Y581" s="154">
        <v>12</v>
      </c>
    </row>
    <row r="582" spans="1:25" x14ac:dyDescent="0.4">
      <c r="A582" s="136">
        <v>2</v>
      </c>
      <c r="B582" s="2">
        <v>347</v>
      </c>
      <c r="C582" s="140">
        <v>404869567</v>
      </c>
      <c r="D582" s="3" t="s">
        <v>676</v>
      </c>
      <c r="E582" s="3" t="s">
        <v>1274</v>
      </c>
      <c r="F582" s="3" t="s">
        <v>1973</v>
      </c>
      <c r="G582" s="197"/>
      <c r="H582" s="115" t="s">
        <v>1054</v>
      </c>
      <c r="I582" s="97" t="str">
        <f ca="1"/>
        <v>1.1</v>
      </c>
      <c r="J582" s="98" t="str">
        <f ca="1"/>
        <v>General hospitals</v>
      </c>
      <c r="K582" s="61" t="str">
        <f ca="1"/>
        <v>1.1.1</v>
      </c>
      <c r="L582" s="61" t="str">
        <f ca="1"/>
        <v>General inpatient curative care</v>
      </c>
      <c r="M582" s="61" t="str">
        <f ca="1"/>
        <v>13</v>
      </c>
      <c r="N582" s="61" t="str">
        <f ca="1"/>
        <v>General population</v>
      </c>
      <c r="O582" s="61" t="str">
        <f ca="1"/>
        <v>nec</v>
      </c>
      <c r="P582" s="61" t="str">
        <f ca="1"/>
        <v>Other and unspecified age (n.e.c.)</v>
      </c>
      <c r="Q582" s="61" t="str">
        <f ca="1"/>
        <v>nec</v>
      </c>
      <c r="R582" s="61" t="str">
        <f ca="1"/>
        <v>Other and unspecified gender (n.e.c.)</v>
      </c>
      <c r="S582" s="134">
        <v>4</v>
      </c>
      <c r="T582" t="b">
        <v>1</v>
      </c>
      <c r="U582" t="b">
        <f>AND(T582=TRUE,C582=C581,F582=F581,H582&lt;&gt;H581)</f>
        <v>0</v>
      </c>
      <c r="V582" t="b">
        <f t="shared" si="18"/>
        <v>0</v>
      </c>
      <c r="W582">
        <v>1</v>
      </c>
      <c r="X582" t="b">
        <f t="shared" si="19"/>
        <v>0</v>
      </c>
      <c r="Y582" s="153">
        <v>52</v>
      </c>
    </row>
    <row r="583" spans="1:25" x14ac:dyDescent="0.4">
      <c r="A583" s="136">
        <v>2</v>
      </c>
      <c r="B583" s="2">
        <v>349</v>
      </c>
      <c r="C583" s="140">
        <v>404869567</v>
      </c>
      <c r="D583" s="3" t="s">
        <v>677</v>
      </c>
      <c r="E583" s="3" t="s">
        <v>1636</v>
      </c>
      <c r="F583" s="3" t="s">
        <v>1974</v>
      </c>
      <c r="G583" s="197"/>
      <c r="H583" s="115" t="s">
        <v>1054</v>
      </c>
      <c r="I583" s="97" t="str">
        <f ca="1"/>
        <v>1.1</v>
      </c>
      <c r="J583" s="98" t="str">
        <f ca="1"/>
        <v>General hospitals</v>
      </c>
      <c r="K583" s="61" t="str">
        <f ca="1"/>
        <v>1.1.1</v>
      </c>
      <c r="L583" s="61" t="str">
        <f ca="1"/>
        <v>General inpatient curative care</v>
      </c>
      <c r="M583" s="61" t="str">
        <f ca="1"/>
        <v>13</v>
      </c>
      <c r="N583" s="61" t="str">
        <f ca="1"/>
        <v>General population</v>
      </c>
      <c r="O583" s="61" t="str">
        <f ca="1"/>
        <v>nec</v>
      </c>
      <c r="P583" s="61" t="str">
        <f ca="1"/>
        <v>Other and unspecified age (n.e.c.)</v>
      </c>
      <c r="Q583" s="61" t="str">
        <f ca="1"/>
        <v>nec</v>
      </c>
      <c r="R583" s="61" t="str">
        <f ca="1"/>
        <v>Other and unspecified gender (n.e.c.)</v>
      </c>
      <c r="S583" s="134">
        <v>4</v>
      </c>
      <c r="T583" t="b">
        <v>1</v>
      </c>
      <c r="U583" t="b">
        <f>AND(T583=TRUE,C583=C582,F583=F582,H583&lt;&gt;H582)</f>
        <v>0</v>
      </c>
      <c r="V583" t="b">
        <f t="shared" si="18"/>
        <v>0</v>
      </c>
      <c r="W583">
        <v>1</v>
      </c>
      <c r="X583" t="b">
        <f t="shared" si="19"/>
        <v>0</v>
      </c>
      <c r="Y583" s="153">
        <v>36</v>
      </c>
    </row>
    <row r="584" spans="1:25" x14ac:dyDescent="0.4">
      <c r="A584" s="136">
        <v>1</v>
      </c>
      <c r="B584" s="2">
        <v>264</v>
      </c>
      <c r="C584" s="140">
        <v>404869567</v>
      </c>
      <c r="D584" s="3" t="s">
        <v>678</v>
      </c>
      <c r="E584" s="3" t="s">
        <v>1636</v>
      </c>
      <c r="F584" s="3" t="s">
        <v>1975</v>
      </c>
      <c r="G584" s="197"/>
      <c r="H584" s="115" t="s">
        <v>1054</v>
      </c>
      <c r="I584" s="97" t="str">
        <f ca="1"/>
        <v>1.1</v>
      </c>
      <c r="J584" s="98" t="str">
        <f ca="1"/>
        <v>General hospitals</v>
      </c>
      <c r="K584" s="61" t="str">
        <f ca="1"/>
        <v>1.1.1</v>
      </c>
      <c r="L584" s="61" t="str">
        <f ca="1"/>
        <v>General inpatient curative care</v>
      </c>
      <c r="M584" s="61" t="str">
        <f ca="1"/>
        <v>13</v>
      </c>
      <c r="N584" s="61" t="str">
        <f ca="1"/>
        <v>General population</v>
      </c>
      <c r="O584" s="61" t="str">
        <f ca="1"/>
        <v>nec</v>
      </c>
      <c r="P584" s="61" t="str">
        <f ca="1"/>
        <v>Other and unspecified age (n.e.c.)</v>
      </c>
      <c r="Q584" s="61" t="str">
        <f ca="1"/>
        <v>nec</v>
      </c>
      <c r="R584" s="61" t="str">
        <f ca="1"/>
        <v>Other and unspecified gender (n.e.c.)</v>
      </c>
      <c r="S584" s="134">
        <v>4</v>
      </c>
      <c r="T584" t="b">
        <v>1</v>
      </c>
      <c r="U584" t="b">
        <f>AND(T584=TRUE,C584=C583,F584=F583,H584&lt;&gt;H583)</f>
        <v>0</v>
      </c>
      <c r="V584" t="b">
        <f t="shared" si="18"/>
        <v>0</v>
      </c>
      <c r="W584">
        <v>1</v>
      </c>
      <c r="X584" t="b">
        <f t="shared" si="19"/>
        <v>0</v>
      </c>
      <c r="Y584" s="153">
        <v>36</v>
      </c>
    </row>
    <row r="585" spans="1:25" x14ac:dyDescent="0.4">
      <c r="A585" s="136">
        <v>2</v>
      </c>
      <c r="B585" s="5">
        <v>348</v>
      </c>
      <c r="C585" s="138">
        <v>404869567</v>
      </c>
      <c r="D585" s="6" t="s">
        <v>678</v>
      </c>
      <c r="E585" s="6" t="s">
        <v>1368</v>
      </c>
      <c r="F585" s="6" t="s">
        <v>1976</v>
      </c>
      <c r="G585" s="199"/>
      <c r="H585" s="115" t="s">
        <v>1054</v>
      </c>
      <c r="I585" s="97" t="str">
        <f ca="1"/>
        <v>1.1</v>
      </c>
      <c r="J585" s="98" t="str">
        <f ca="1"/>
        <v>General hospitals</v>
      </c>
      <c r="K585" s="61" t="str">
        <f ca="1"/>
        <v>1.1.1</v>
      </c>
      <c r="L585" s="61" t="str">
        <f ca="1"/>
        <v>General inpatient curative care</v>
      </c>
      <c r="M585" s="61" t="str">
        <f ca="1"/>
        <v>13</v>
      </c>
      <c r="N585" s="61" t="str">
        <f ca="1"/>
        <v>General population</v>
      </c>
      <c r="O585" s="61" t="str">
        <f ca="1"/>
        <v>nec</v>
      </c>
      <c r="P585" s="61" t="str">
        <f ca="1"/>
        <v>Other and unspecified age (n.e.c.)</v>
      </c>
      <c r="Q585" s="61" t="str">
        <f ca="1"/>
        <v>nec</v>
      </c>
      <c r="R585" s="61" t="str">
        <f ca="1"/>
        <v>Other and unspecified gender (n.e.c.)</v>
      </c>
      <c r="S585" s="134">
        <v>4</v>
      </c>
      <c r="T585" t="b">
        <v>1</v>
      </c>
      <c r="U585" t="b">
        <f>AND(T585=TRUE,C585=C584,F585=F584,H585&lt;&gt;H584)</f>
        <v>0</v>
      </c>
      <c r="V585" t="b">
        <f t="shared" si="18"/>
        <v>0</v>
      </c>
      <c r="W585">
        <v>1</v>
      </c>
      <c r="X585" t="b">
        <f t="shared" si="19"/>
        <v>0</v>
      </c>
      <c r="Y585" s="155">
        <v>38</v>
      </c>
    </row>
    <row r="586" spans="1:25" x14ac:dyDescent="0.4">
      <c r="A586" s="136">
        <v>3</v>
      </c>
      <c r="B586" s="2"/>
      <c r="C586" s="140">
        <v>404873758</v>
      </c>
      <c r="D586" s="3" t="s">
        <v>680</v>
      </c>
      <c r="E586" s="3" t="s">
        <v>1246</v>
      </c>
      <c r="F586" s="3" t="s">
        <v>1977</v>
      </c>
      <c r="G586" s="197"/>
      <c r="H586" s="115" t="s">
        <v>1101</v>
      </c>
      <c r="I586" s="97" t="str">
        <f ca="1"/>
        <v>3.4.9.1</v>
      </c>
      <c r="J586" s="98" t="str">
        <f ca="1"/>
        <v>General ambulatories</v>
      </c>
      <c r="K586" s="61" t="str">
        <f ca="1"/>
        <v>1.3.1</v>
      </c>
      <c r="L586" s="61" t="str">
        <f ca="1"/>
        <v>General outpatient curative care</v>
      </c>
      <c r="M586" s="61" t="str">
        <f ca="1"/>
        <v>13</v>
      </c>
      <c r="N586" s="61" t="str">
        <f ca="1"/>
        <v>General population</v>
      </c>
      <c r="O586" s="61" t="str">
        <f ca="1"/>
        <v>nec</v>
      </c>
      <c r="P586" s="61" t="str">
        <f ca="1"/>
        <v>Other and unspecified age (n.e.c.)</v>
      </c>
      <c r="Q586" s="61" t="str">
        <f ca="1"/>
        <v>nec</v>
      </c>
      <c r="R586" s="61" t="str">
        <f ca="1"/>
        <v>Other and unspecified gender (n.e.c.)</v>
      </c>
      <c r="S586" s="134">
        <v>1</v>
      </c>
      <c r="T586" t="b">
        <v>1</v>
      </c>
      <c r="U586" t="b">
        <f>AND(T586=TRUE,C586=C585,F586=F585,H586&lt;&gt;H585)</f>
        <v>0</v>
      </c>
      <c r="V586" t="b">
        <f t="shared" si="18"/>
        <v>0</v>
      </c>
      <c r="W586">
        <v>1</v>
      </c>
      <c r="X586" t="b">
        <f t="shared" si="19"/>
        <v>0</v>
      </c>
      <c r="Y586" s="153">
        <v>17</v>
      </c>
    </row>
    <row r="587" spans="1:25" x14ac:dyDescent="0.4">
      <c r="A587" s="136">
        <v>3</v>
      </c>
      <c r="B587" s="137"/>
      <c r="C587" s="141">
        <v>404875836</v>
      </c>
      <c r="D587" s="137" t="s">
        <v>682</v>
      </c>
      <c r="E587" s="137" t="s">
        <v>1161</v>
      </c>
      <c r="F587" s="137" t="s">
        <v>1978</v>
      </c>
      <c r="G587" s="198"/>
      <c r="H587" s="49" t="s">
        <v>1103</v>
      </c>
      <c r="I587" s="97" t="str">
        <f ca="1"/>
        <v>3.4.3</v>
      </c>
      <c r="J587" s="98" t="str">
        <f ca="1"/>
        <v>Free-standing ambulatory surgery centres</v>
      </c>
      <c r="K587" s="61" t="str">
        <f ca="1"/>
        <v>1.2.2</v>
      </c>
      <c r="L587" s="61" t="str">
        <f ca="1"/>
        <v>Specialised day curative care</v>
      </c>
      <c r="M587" s="61" t="str">
        <f ca="1"/>
        <v>13</v>
      </c>
      <c r="N587" s="61" t="str">
        <f ca="1"/>
        <v>General population</v>
      </c>
      <c r="O587" s="61" t="str">
        <f ca="1"/>
        <v>nec</v>
      </c>
      <c r="P587" s="61" t="str">
        <f ca="1"/>
        <v>Other and unspecified age (n.e.c.)</v>
      </c>
      <c r="Q587" s="61" t="str">
        <f ca="1"/>
        <v>nec</v>
      </c>
      <c r="R587" s="61" t="str">
        <f ca="1"/>
        <v>Other and unspecified gender (n.e.c.)</v>
      </c>
      <c r="S587" s="134">
        <v>1</v>
      </c>
      <c r="T587" t="b">
        <v>1</v>
      </c>
      <c r="U587" t="b">
        <f>AND(T587=TRUE,C587=C586,F587=F586,H587&lt;&gt;H586)</f>
        <v>0</v>
      </c>
      <c r="V587" t="b">
        <f t="shared" si="18"/>
        <v>0</v>
      </c>
      <c r="W587">
        <v>1</v>
      </c>
      <c r="X587" t="b">
        <f t="shared" si="19"/>
        <v>0</v>
      </c>
      <c r="Y587" s="154">
        <v>12</v>
      </c>
    </row>
    <row r="588" spans="1:25" x14ac:dyDescent="0.4">
      <c r="A588" s="136">
        <v>3</v>
      </c>
      <c r="B588" s="137"/>
      <c r="C588" s="141">
        <v>404878888</v>
      </c>
      <c r="D588" s="137" t="s">
        <v>684</v>
      </c>
      <c r="E588" s="137" t="s">
        <v>1653</v>
      </c>
      <c r="F588" s="137" t="s">
        <v>1979</v>
      </c>
      <c r="G588" s="198"/>
      <c r="H588" s="49" t="s">
        <v>1054</v>
      </c>
      <c r="I588" s="97" t="str">
        <f ca="1"/>
        <v>1.1</v>
      </c>
      <c r="J588" s="98" t="str">
        <f ca="1"/>
        <v>General hospitals</v>
      </c>
      <c r="K588" s="61" t="str">
        <f ca="1"/>
        <v>1.1.1</v>
      </c>
      <c r="L588" s="61" t="str">
        <f ca="1"/>
        <v>General inpatient curative care</v>
      </c>
      <c r="M588" s="61" t="str">
        <f ca="1"/>
        <v>13</v>
      </c>
      <c r="N588" s="61" t="str">
        <f ca="1"/>
        <v>General population</v>
      </c>
      <c r="O588" s="61" t="str">
        <f ca="1"/>
        <v>nec</v>
      </c>
      <c r="P588" s="61" t="str">
        <f ca="1"/>
        <v>Other and unspecified age (n.e.c.)</v>
      </c>
      <c r="Q588" s="61" t="str">
        <f ca="1"/>
        <v>nec</v>
      </c>
      <c r="R588" s="61" t="str">
        <f ca="1"/>
        <v>Other and unspecified gender (n.e.c.)</v>
      </c>
      <c r="S588" s="134">
        <v>8</v>
      </c>
      <c r="T588" t="b">
        <v>1</v>
      </c>
      <c r="U588" t="b">
        <f>AND(T588=TRUE,C588=C587,F588=F587,H588&lt;&gt;H587)</f>
        <v>0</v>
      </c>
      <c r="V588" t="b">
        <f t="shared" si="18"/>
        <v>0</v>
      </c>
      <c r="W588">
        <v>1</v>
      </c>
      <c r="X588" t="b">
        <f t="shared" si="19"/>
        <v>0</v>
      </c>
      <c r="Y588" s="154">
        <v>44</v>
      </c>
    </row>
    <row r="589" spans="1:25" x14ac:dyDescent="0.4">
      <c r="A589" s="136">
        <v>3</v>
      </c>
      <c r="B589" s="137"/>
      <c r="C589" s="141">
        <v>404878888</v>
      </c>
      <c r="D589" s="137" t="s">
        <v>684</v>
      </c>
      <c r="E589" s="137" t="s">
        <v>1595</v>
      </c>
      <c r="F589" s="137" t="s">
        <v>1980</v>
      </c>
      <c r="G589" s="198"/>
      <c r="H589" s="49" t="s">
        <v>1054</v>
      </c>
      <c r="I589" s="97" t="str">
        <f ca="1"/>
        <v>1.1</v>
      </c>
      <c r="J589" s="98" t="str">
        <f ca="1"/>
        <v>General hospitals</v>
      </c>
      <c r="K589" s="61" t="str">
        <f ca="1"/>
        <v>1.1.1</v>
      </c>
      <c r="L589" s="61" t="str">
        <f ca="1"/>
        <v>General inpatient curative care</v>
      </c>
      <c r="M589" s="61" t="str">
        <f ca="1"/>
        <v>13</v>
      </c>
      <c r="N589" s="61" t="str">
        <f ca="1"/>
        <v>General population</v>
      </c>
      <c r="O589" s="61" t="str">
        <f ca="1"/>
        <v>nec</v>
      </c>
      <c r="P589" s="61" t="str">
        <f ca="1"/>
        <v>Other and unspecified age (n.e.c.)</v>
      </c>
      <c r="Q589" s="61" t="str">
        <f ca="1"/>
        <v>nec</v>
      </c>
      <c r="R589" s="61" t="str">
        <f ca="1"/>
        <v>Other and unspecified gender (n.e.c.)</v>
      </c>
      <c r="S589" s="134">
        <v>8</v>
      </c>
      <c r="T589" t="b">
        <v>1</v>
      </c>
      <c r="U589" t="b">
        <f>AND(T589=TRUE,C589=C588,F589=F588,H589&lt;&gt;H588)</f>
        <v>0</v>
      </c>
      <c r="V589" t="b">
        <f t="shared" si="18"/>
        <v>0</v>
      </c>
      <c r="W589">
        <v>1</v>
      </c>
      <c r="X589" t="b">
        <f t="shared" si="19"/>
        <v>0</v>
      </c>
      <c r="Y589" s="154">
        <v>63</v>
      </c>
    </row>
    <row r="590" spans="1:25" x14ac:dyDescent="0.4">
      <c r="A590" s="136">
        <v>3</v>
      </c>
      <c r="B590" s="137"/>
      <c r="C590" s="141">
        <v>404878888</v>
      </c>
      <c r="D590" s="137" t="s">
        <v>684</v>
      </c>
      <c r="E590" s="137" t="s">
        <v>1657</v>
      </c>
      <c r="F590" s="137" t="s">
        <v>1981</v>
      </c>
      <c r="G590" s="198"/>
      <c r="H590" s="49" t="s">
        <v>1054</v>
      </c>
      <c r="I590" s="97" t="str">
        <f ca="1"/>
        <v>1.1</v>
      </c>
      <c r="J590" s="98" t="str">
        <f ca="1"/>
        <v>General hospitals</v>
      </c>
      <c r="K590" s="61" t="str">
        <f ca="1"/>
        <v>1.1.1</v>
      </c>
      <c r="L590" s="61" t="str">
        <f ca="1"/>
        <v>General inpatient curative care</v>
      </c>
      <c r="M590" s="61" t="str">
        <f ca="1"/>
        <v>13</v>
      </c>
      <c r="N590" s="61" t="str">
        <f ca="1"/>
        <v>General population</v>
      </c>
      <c r="O590" s="61" t="str">
        <f ca="1"/>
        <v>nec</v>
      </c>
      <c r="P590" s="61" t="str">
        <f ca="1"/>
        <v>Other and unspecified age (n.e.c.)</v>
      </c>
      <c r="Q590" s="61" t="str">
        <f ca="1"/>
        <v>nec</v>
      </c>
      <c r="R590" s="61" t="str">
        <f ca="1"/>
        <v>Other and unspecified gender (n.e.c.)</v>
      </c>
      <c r="S590" s="134">
        <v>8</v>
      </c>
      <c r="T590" t="b">
        <v>1</v>
      </c>
      <c r="U590" t="b">
        <f>AND(T590=TRUE,C590=C589,F590=F589,H590&lt;&gt;H589)</f>
        <v>0</v>
      </c>
      <c r="V590" t="b">
        <f t="shared" si="18"/>
        <v>0</v>
      </c>
      <c r="W590">
        <v>1</v>
      </c>
      <c r="X590" t="b">
        <f t="shared" si="19"/>
        <v>0</v>
      </c>
      <c r="Y590" s="154">
        <v>65</v>
      </c>
    </row>
    <row r="591" spans="1:25" x14ac:dyDescent="0.4">
      <c r="A591" s="136">
        <v>3</v>
      </c>
      <c r="B591" s="137"/>
      <c r="C591" s="141">
        <v>404878888</v>
      </c>
      <c r="D591" s="137" t="s">
        <v>684</v>
      </c>
      <c r="E591" s="137" t="s">
        <v>1982</v>
      </c>
      <c r="F591" s="137" t="s">
        <v>1983</v>
      </c>
      <c r="G591" s="198"/>
      <c r="H591" s="49" t="s">
        <v>1054</v>
      </c>
      <c r="I591" s="97" t="str">
        <f ca="1"/>
        <v>1.1</v>
      </c>
      <c r="J591" s="98" t="str">
        <f ca="1"/>
        <v>General hospitals</v>
      </c>
      <c r="K591" s="61" t="str">
        <f ca="1"/>
        <v>1.1.1</v>
      </c>
      <c r="L591" s="61" t="str">
        <f ca="1"/>
        <v>General inpatient curative care</v>
      </c>
      <c r="M591" s="61" t="str">
        <f ca="1"/>
        <v>13</v>
      </c>
      <c r="N591" s="61" t="str">
        <f ca="1"/>
        <v>General population</v>
      </c>
      <c r="O591" s="61" t="str">
        <f ca="1"/>
        <v>nec</v>
      </c>
      <c r="P591" s="61" t="str">
        <f ca="1"/>
        <v>Other and unspecified age (n.e.c.)</v>
      </c>
      <c r="Q591" s="61" t="str">
        <f ca="1"/>
        <v>nec</v>
      </c>
      <c r="R591" s="61" t="str">
        <f ca="1"/>
        <v>Other and unspecified gender (n.e.c.)</v>
      </c>
      <c r="S591" s="134">
        <v>8</v>
      </c>
      <c r="T591" t="b">
        <v>1</v>
      </c>
      <c r="U591" t="b">
        <f>AND(T591=TRUE,C591=C590,F591=F590,H591&lt;&gt;H590)</f>
        <v>0</v>
      </c>
      <c r="V591" t="b">
        <f t="shared" si="18"/>
        <v>0</v>
      </c>
      <c r="W591">
        <v>1</v>
      </c>
      <c r="X591" t="b">
        <f t="shared" si="19"/>
        <v>0</v>
      </c>
      <c r="Y591" s="154">
        <v>51</v>
      </c>
    </row>
    <row r="592" spans="1:25" x14ac:dyDescent="0.4">
      <c r="A592" s="136">
        <v>3</v>
      </c>
      <c r="B592" s="137"/>
      <c r="C592" s="141">
        <v>404878888</v>
      </c>
      <c r="D592" s="137" t="s">
        <v>684</v>
      </c>
      <c r="E592" s="137" t="s">
        <v>1671</v>
      </c>
      <c r="F592" s="137" t="s">
        <v>1984</v>
      </c>
      <c r="G592" s="198"/>
      <c r="H592" s="49" t="s">
        <v>1054</v>
      </c>
      <c r="I592" s="97" t="str">
        <f ca="1"/>
        <v>1.1</v>
      </c>
      <c r="J592" s="98" t="str">
        <f ca="1"/>
        <v>General hospitals</v>
      </c>
      <c r="K592" s="61" t="str">
        <f ca="1"/>
        <v>1.1.1</v>
      </c>
      <c r="L592" s="61" t="str">
        <f ca="1"/>
        <v>General inpatient curative care</v>
      </c>
      <c r="M592" s="61" t="str">
        <f ca="1"/>
        <v>13</v>
      </c>
      <c r="N592" s="61" t="str">
        <f ca="1"/>
        <v>General population</v>
      </c>
      <c r="O592" s="61" t="str">
        <f ca="1"/>
        <v>nec</v>
      </c>
      <c r="P592" s="61" t="str">
        <f ca="1"/>
        <v>Other and unspecified age (n.e.c.)</v>
      </c>
      <c r="Q592" s="61" t="str">
        <f ca="1"/>
        <v>nec</v>
      </c>
      <c r="R592" s="61" t="str">
        <f ca="1"/>
        <v>Other and unspecified gender (n.e.c.)</v>
      </c>
      <c r="S592" s="134">
        <v>8</v>
      </c>
      <c r="T592" t="b">
        <v>1</v>
      </c>
      <c r="U592" t="b">
        <f>AND(T592=TRUE,C592=C591,F592=F591,H592&lt;&gt;H591)</f>
        <v>0</v>
      </c>
      <c r="V592" t="b">
        <f t="shared" si="18"/>
        <v>0</v>
      </c>
      <c r="W592">
        <v>1</v>
      </c>
      <c r="X592" t="b">
        <f t="shared" si="19"/>
        <v>0</v>
      </c>
      <c r="Y592" s="154">
        <v>46</v>
      </c>
    </row>
    <row r="593" spans="1:25" x14ac:dyDescent="0.4">
      <c r="A593" s="136">
        <v>3</v>
      </c>
      <c r="B593" s="137"/>
      <c r="C593" s="141">
        <v>404878888</v>
      </c>
      <c r="D593" s="137" t="s">
        <v>684</v>
      </c>
      <c r="E593" s="137" t="s">
        <v>1703</v>
      </c>
      <c r="F593" s="137" t="s">
        <v>1985</v>
      </c>
      <c r="G593" s="198"/>
      <c r="H593" s="49" t="s">
        <v>1054</v>
      </c>
      <c r="I593" s="97" t="str">
        <f ca="1"/>
        <v>1.1</v>
      </c>
      <c r="J593" s="98" t="str">
        <f ca="1"/>
        <v>General hospitals</v>
      </c>
      <c r="K593" s="61" t="str">
        <f ca="1"/>
        <v>1.1.1</v>
      </c>
      <c r="L593" s="61" t="str">
        <f ca="1"/>
        <v>General inpatient curative care</v>
      </c>
      <c r="M593" s="61" t="str">
        <f ca="1"/>
        <v>13</v>
      </c>
      <c r="N593" s="61" t="str">
        <f ca="1"/>
        <v>General population</v>
      </c>
      <c r="O593" s="61" t="str">
        <f ca="1"/>
        <v>nec</v>
      </c>
      <c r="P593" s="61" t="str">
        <f ca="1"/>
        <v>Other and unspecified age (n.e.c.)</v>
      </c>
      <c r="Q593" s="61" t="str">
        <f ca="1"/>
        <v>nec</v>
      </c>
      <c r="R593" s="61" t="str">
        <f ca="1"/>
        <v>Other and unspecified gender (n.e.c.)</v>
      </c>
      <c r="S593" s="134">
        <v>8</v>
      </c>
      <c r="T593" t="b">
        <v>1</v>
      </c>
      <c r="U593" t="b">
        <f>AND(T593=TRUE,C593=C592,F593=F592,H593&lt;&gt;H592)</f>
        <v>0</v>
      </c>
      <c r="V593" t="b">
        <f t="shared" si="18"/>
        <v>0</v>
      </c>
      <c r="W593">
        <v>1</v>
      </c>
      <c r="X593" t="b">
        <f t="shared" si="19"/>
        <v>0</v>
      </c>
      <c r="Y593" s="154">
        <v>72</v>
      </c>
    </row>
    <row r="594" spans="1:25" x14ac:dyDescent="0.4">
      <c r="A594" s="136">
        <v>3</v>
      </c>
      <c r="B594" s="137"/>
      <c r="C594" s="141">
        <v>404878888</v>
      </c>
      <c r="D594" s="137" t="s">
        <v>684</v>
      </c>
      <c r="E594" s="137" t="s">
        <v>1673</v>
      </c>
      <c r="F594" s="137" t="s">
        <v>1986</v>
      </c>
      <c r="G594" s="198"/>
      <c r="H594" s="49" t="s">
        <v>1054</v>
      </c>
      <c r="I594" s="97" t="str">
        <f ca="1"/>
        <v>1.1</v>
      </c>
      <c r="J594" s="98" t="str">
        <f ca="1"/>
        <v>General hospitals</v>
      </c>
      <c r="K594" s="61" t="str">
        <f ca="1"/>
        <v>1.1.1</v>
      </c>
      <c r="L594" s="61" t="str">
        <f ca="1"/>
        <v>General inpatient curative care</v>
      </c>
      <c r="M594" s="61" t="str">
        <f ca="1"/>
        <v>13</v>
      </c>
      <c r="N594" s="61" t="str">
        <f ca="1"/>
        <v>General population</v>
      </c>
      <c r="O594" s="61" t="str">
        <f ca="1"/>
        <v>nec</v>
      </c>
      <c r="P594" s="61" t="str">
        <f ca="1"/>
        <v>Other and unspecified age (n.e.c.)</v>
      </c>
      <c r="Q594" s="61" t="str">
        <f ca="1"/>
        <v>nec</v>
      </c>
      <c r="R594" s="61" t="str">
        <f ca="1"/>
        <v>Other and unspecified gender (n.e.c.)</v>
      </c>
      <c r="S594" s="134">
        <v>8</v>
      </c>
      <c r="T594" t="b">
        <v>1</v>
      </c>
      <c r="U594" t="b">
        <f>AND(T594=TRUE,C594=C593,F594=F593,H594&lt;&gt;H593)</f>
        <v>0</v>
      </c>
      <c r="V594" t="b">
        <f t="shared" si="18"/>
        <v>0</v>
      </c>
      <c r="W594">
        <v>1</v>
      </c>
      <c r="X594" t="b">
        <f t="shared" si="19"/>
        <v>0</v>
      </c>
      <c r="Y594" s="154">
        <v>47</v>
      </c>
    </row>
    <row r="595" spans="1:25" x14ac:dyDescent="0.4">
      <c r="A595" s="136">
        <v>3</v>
      </c>
      <c r="B595" s="137"/>
      <c r="C595" s="141">
        <v>404878888</v>
      </c>
      <c r="D595" s="137" t="s">
        <v>684</v>
      </c>
      <c r="E595" s="137" t="s">
        <v>1718</v>
      </c>
      <c r="F595" s="137" t="s">
        <v>1987</v>
      </c>
      <c r="G595" s="198"/>
      <c r="H595" s="49" t="s">
        <v>1054</v>
      </c>
      <c r="I595" s="97" t="str">
        <f ca="1"/>
        <v>1.1</v>
      </c>
      <c r="J595" s="98" t="str">
        <f ca="1"/>
        <v>General hospitals</v>
      </c>
      <c r="K595" s="61" t="str">
        <f ca="1"/>
        <v>1.1.1</v>
      </c>
      <c r="L595" s="61" t="str">
        <f ca="1"/>
        <v>General inpatient curative care</v>
      </c>
      <c r="M595" s="61" t="str">
        <f ca="1"/>
        <v>13</v>
      </c>
      <c r="N595" s="61" t="str">
        <f ca="1"/>
        <v>General population</v>
      </c>
      <c r="O595" s="61" t="str">
        <f ca="1"/>
        <v>nec</v>
      </c>
      <c r="P595" s="61" t="str">
        <f ca="1"/>
        <v>Other and unspecified age (n.e.c.)</v>
      </c>
      <c r="Q595" s="61" t="str">
        <f ca="1"/>
        <v>nec</v>
      </c>
      <c r="R595" s="61" t="str">
        <f ca="1"/>
        <v>Other and unspecified gender (n.e.c.)</v>
      </c>
      <c r="S595" s="134">
        <v>8</v>
      </c>
      <c r="T595" t="b">
        <v>1</v>
      </c>
      <c r="U595" t="b">
        <f>AND(T595=TRUE,C595=C594,F595=F594,H595&lt;&gt;H594)</f>
        <v>0</v>
      </c>
      <c r="V595" t="b">
        <f t="shared" si="18"/>
        <v>0</v>
      </c>
      <c r="W595">
        <v>1</v>
      </c>
      <c r="X595" t="b">
        <f t="shared" si="19"/>
        <v>0</v>
      </c>
      <c r="Y595" s="154">
        <v>73</v>
      </c>
    </row>
    <row r="596" spans="1:25" x14ac:dyDescent="0.4">
      <c r="A596" s="136">
        <v>1</v>
      </c>
      <c r="B596" s="137">
        <v>266</v>
      </c>
      <c r="C596" s="141">
        <v>404879663</v>
      </c>
      <c r="D596" s="137" t="s">
        <v>686</v>
      </c>
      <c r="E596" s="137" t="s">
        <v>1246</v>
      </c>
      <c r="F596" s="137" t="s">
        <v>1988</v>
      </c>
      <c r="G596" s="198"/>
      <c r="H596" s="49" t="s">
        <v>1054</v>
      </c>
      <c r="I596" s="97" t="str">
        <f ca="1"/>
        <v>1.1</v>
      </c>
      <c r="J596" s="98" t="str">
        <f ca="1"/>
        <v>General hospitals</v>
      </c>
      <c r="K596" s="61" t="str">
        <f ca="1"/>
        <v>1.1.1</v>
      </c>
      <c r="L596" s="61" t="str">
        <f ca="1"/>
        <v>General inpatient curative care</v>
      </c>
      <c r="M596" s="61" t="str">
        <f ca="1"/>
        <v>13</v>
      </c>
      <c r="N596" s="61" t="str">
        <f ca="1"/>
        <v>General population</v>
      </c>
      <c r="O596" s="61" t="str">
        <f ca="1"/>
        <v>nec</v>
      </c>
      <c r="P596" s="61" t="str">
        <f ca="1"/>
        <v>Other and unspecified age (n.e.c.)</v>
      </c>
      <c r="Q596" s="61" t="str">
        <f ca="1"/>
        <v>nec</v>
      </c>
      <c r="R596" s="61" t="str">
        <f ca="1"/>
        <v>Other and unspecified gender (n.e.c.)</v>
      </c>
      <c r="S596" s="134">
        <v>1</v>
      </c>
      <c r="T596" t="b">
        <v>1</v>
      </c>
      <c r="U596" t="b">
        <f>AND(T596=TRUE,C596=C595,F596=F595,H596&lt;&gt;H595)</f>
        <v>0</v>
      </c>
      <c r="V596" t="b">
        <f t="shared" si="18"/>
        <v>0</v>
      </c>
      <c r="W596">
        <v>1</v>
      </c>
      <c r="X596" t="b">
        <f t="shared" si="19"/>
        <v>0</v>
      </c>
      <c r="Y596" s="154">
        <v>17</v>
      </c>
    </row>
    <row r="597" spans="1:25" x14ac:dyDescent="0.4">
      <c r="A597" s="136">
        <v>2</v>
      </c>
      <c r="B597" s="5">
        <v>350</v>
      </c>
      <c r="C597" s="138">
        <v>404881375</v>
      </c>
      <c r="D597" s="6" t="s">
        <v>688</v>
      </c>
      <c r="E597" s="6" t="s">
        <v>1246</v>
      </c>
      <c r="F597" s="6" t="s">
        <v>1989</v>
      </c>
      <c r="G597" s="199"/>
      <c r="H597" s="115" t="s">
        <v>1101</v>
      </c>
      <c r="I597" s="97" t="str">
        <f ca="1"/>
        <v>3.4.9.1</v>
      </c>
      <c r="J597" s="98" t="str">
        <f ca="1"/>
        <v>General ambulatories</v>
      </c>
      <c r="K597" s="61" t="str">
        <f ca="1"/>
        <v>1.3.1</v>
      </c>
      <c r="L597" s="61" t="str">
        <f ca="1"/>
        <v>General outpatient curative care</v>
      </c>
      <c r="M597" s="61" t="str">
        <f ca="1"/>
        <v>13</v>
      </c>
      <c r="N597" s="61" t="str">
        <f ca="1"/>
        <v>General population</v>
      </c>
      <c r="O597" s="61" t="str">
        <f ca="1"/>
        <v>nec</v>
      </c>
      <c r="P597" s="61" t="str">
        <f ca="1"/>
        <v>Other and unspecified age (n.e.c.)</v>
      </c>
      <c r="Q597" s="61" t="str">
        <f ca="1"/>
        <v>nec</v>
      </c>
      <c r="R597" s="61" t="str">
        <f ca="1"/>
        <v>Other and unspecified gender (n.e.c.)</v>
      </c>
      <c r="S597" s="134">
        <v>1</v>
      </c>
      <c r="T597" t="b">
        <v>1</v>
      </c>
      <c r="U597" t="b">
        <f>AND(T597=TRUE,C597=C596,F597=F596,H597&lt;&gt;H596)</f>
        <v>0</v>
      </c>
      <c r="V597" t="b">
        <f t="shared" si="18"/>
        <v>0</v>
      </c>
      <c r="W597">
        <v>1</v>
      </c>
      <c r="X597" t="b">
        <f t="shared" si="19"/>
        <v>0</v>
      </c>
      <c r="Y597" s="155">
        <v>17</v>
      </c>
    </row>
    <row r="598" spans="1:25" x14ac:dyDescent="0.4">
      <c r="A598" s="136">
        <v>2</v>
      </c>
      <c r="B598" s="2">
        <v>351</v>
      </c>
      <c r="C598" s="140">
        <v>404888289</v>
      </c>
      <c r="D598" s="3" t="s">
        <v>1990</v>
      </c>
      <c r="E598" s="3" t="s">
        <v>1183</v>
      </c>
      <c r="F598" s="3" t="s">
        <v>1366</v>
      </c>
      <c r="G598" s="197"/>
      <c r="H598" s="115" t="s">
        <v>1041</v>
      </c>
      <c r="I598" s="97" t="str">
        <f ca="1"/>
        <v>3.4.1</v>
      </c>
      <c r="J598" s="98" t="str">
        <f ca="1"/>
        <v>Family planning centres</v>
      </c>
      <c r="K598" s="61" t="str">
        <f ca="1"/>
        <v>1.3.3.nec</v>
      </c>
      <c r="L598" s="61" t="str">
        <f ca="1"/>
        <v>Other Specialised outpatient curative care</v>
      </c>
      <c r="M598" s="61" t="str">
        <f ca="1"/>
        <v>13</v>
      </c>
      <c r="N598" s="61" t="str">
        <f ca="1"/>
        <v>General population</v>
      </c>
      <c r="O598" s="61" t="str">
        <f ca="1"/>
        <v>nec</v>
      </c>
      <c r="P598" s="61" t="str">
        <f ca="1"/>
        <v>Other and unspecified age (n.e.c.)</v>
      </c>
      <c r="Q598" s="61" t="str">
        <f ca="1"/>
        <v>nec</v>
      </c>
      <c r="R598" s="61" t="str">
        <f ca="1"/>
        <v>Other and unspecified gender (n.e.c.)</v>
      </c>
      <c r="S598" s="134">
        <v>1</v>
      </c>
      <c r="T598" t="b">
        <v>1</v>
      </c>
      <c r="U598" t="b">
        <f>AND(T598=TRUE,C598=C597,F598=F597,H598&lt;&gt;H597)</f>
        <v>0</v>
      </c>
      <c r="V598" t="b">
        <f t="shared" si="18"/>
        <v>0</v>
      </c>
      <c r="W598">
        <v>1</v>
      </c>
      <c r="X598" t="b">
        <f t="shared" si="19"/>
        <v>0</v>
      </c>
      <c r="Y598" s="153">
        <v>11</v>
      </c>
    </row>
    <row r="599" spans="1:25" x14ac:dyDescent="0.4">
      <c r="A599" s="136">
        <v>2</v>
      </c>
      <c r="B599" s="2">
        <v>352</v>
      </c>
      <c r="C599" s="140">
        <v>404888467</v>
      </c>
      <c r="D599" s="3" t="s">
        <v>1991</v>
      </c>
      <c r="E599" s="3" t="s">
        <v>1246</v>
      </c>
      <c r="F599" s="3" t="s">
        <v>1992</v>
      </c>
      <c r="G599" s="197"/>
      <c r="H599" s="115" t="s">
        <v>1109</v>
      </c>
      <c r="I599" s="97" t="str">
        <f ca="1"/>
        <v>3.4.9.nec</v>
      </c>
      <c r="J599" s="98" t="str">
        <f ca="1"/>
        <v>Other All Other ambulatory centres</v>
      </c>
      <c r="K599" s="61" t="str">
        <f ca="1"/>
        <v>1.3.3.nec</v>
      </c>
      <c r="L599" s="61" t="str">
        <f ca="1"/>
        <v>Other Specialised outpatient curative care</v>
      </c>
      <c r="M599" s="61" t="str">
        <f ca="1"/>
        <v>13</v>
      </c>
      <c r="N599" s="61" t="str">
        <f ca="1"/>
        <v>General population</v>
      </c>
      <c r="O599" s="61" t="str">
        <f ca="1"/>
        <v>nec</v>
      </c>
      <c r="P599" s="61" t="str">
        <f ca="1"/>
        <v>Other and unspecified age (n.e.c.)</v>
      </c>
      <c r="Q599" s="61" t="str">
        <f ca="1"/>
        <v>nec</v>
      </c>
      <c r="R599" s="61" t="str">
        <f ca="1"/>
        <v>Other and unspecified gender (n.e.c.)</v>
      </c>
      <c r="S599" s="134">
        <v>1</v>
      </c>
      <c r="T599" t="b">
        <v>1</v>
      </c>
      <c r="U599" t="b">
        <f>AND(T599=TRUE,C599=C598,F599=F598,H599&lt;&gt;H598)</f>
        <v>0</v>
      </c>
      <c r="V599" t="b">
        <f t="shared" si="18"/>
        <v>0</v>
      </c>
      <c r="W599">
        <v>1</v>
      </c>
      <c r="X599" t="b">
        <f t="shared" si="19"/>
        <v>0</v>
      </c>
      <c r="Y599" s="153">
        <v>17</v>
      </c>
    </row>
    <row r="600" spans="1:25" x14ac:dyDescent="0.4">
      <c r="A600" s="136">
        <v>2</v>
      </c>
      <c r="B600" s="2">
        <v>353</v>
      </c>
      <c r="C600" s="140">
        <v>404890506</v>
      </c>
      <c r="D600" s="3" t="s">
        <v>1993</v>
      </c>
      <c r="E600" s="3" t="s">
        <v>1246</v>
      </c>
      <c r="F600" s="3" t="s">
        <v>1994</v>
      </c>
      <c r="G600" s="197"/>
      <c r="H600" s="115" t="s">
        <v>1101</v>
      </c>
      <c r="I600" s="97" t="str">
        <f ca="1"/>
        <v>3.4.9.1</v>
      </c>
      <c r="J600" s="98" t="str">
        <f ca="1"/>
        <v>General ambulatories</v>
      </c>
      <c r="K600" s="61" t="str">
        <f ca="1"/>
        <v>1.3.1</v>
      </c>
      <c r="L600" s="61" t="str">
        <f ca="1"/>
        <v>General outpatient curative care</v>
      </c>
      <c r="M600" s="61" t="str">
        <f ca="1"/>
        <v>13</v>
      </c>
      <c r="N600" s="61" t="str">
        <f ca="1"/>
        <v>General population</v>
      </c>
      <c r="O600" s="61" t="str">
        <f ca="1"/>
        <v>nec</v>
      </c>
      <c r="P600" s="61" t="str">
        <f ca="1"/>
        <v>Other and unspecified age (n.e.c.)</v>
      </c>
      <c r="Q600" s="61" t="str">
        <f ca="1"/>
        <v>nec</v>
      </c>
      <c r="R600" s="61" t="str">
        <f ca="1"/>
        <v>Other and unspecified gender (n.e.c.)</v>
      </c>
      <c r="S600" s="134">
        <v>1</v>
      </c>
      <c r="T600" t="b">
        <v>1</v>
      </c>
      <c r="U600" t="b">
        <f>AND(T600=TRUE,C600=C599,F600=F599,H600&lt;&gt;H599)</f>
        <v>0</v>
      </c>
      <c r="V600" t="b">
        <f t="shared" si="18"/>
        <v>0</v>
      </c>
      <c r="W600">
        <v>1</v>
      </c>
      <c r="X600" t="b">
        <f t="shared" si="19"/>
        <v>0</v>
      </c>
      <c r="Y600" s="153">
        <v>17</v>
      </c>
    </row>
    <row r="601" spans="1:25" x14ac:dyDescent="0.4">
      <c r="A601" s="136">
        <v>1</v>
      </c>
      <c r="B601" s="2">
        <v>267</v>
      </c>
      <c r="C601" s="140">
        <v>404896644</v>
      </c>
      <c r="D601" s="3" t="s">
        <v>1995</v>
      </c>
      <c r="E601" s="3" t="s">
        <v>1183</v>
      </c>
      <c r="F601" s="3" t="s">
        <v>1365</v>
      </c>
      <c r="G601" s="197"/>
      <c r="H601" s="115" t="s">
        <v>1097</v>
      </c>
      <c r="I601" s="97" t="str">
        <f ca="1"/>
        <v>1.1</v>
      </c>
      <c r="J601" s="98" t="str">
        <f ca="1"/>
        <v>General hospitals</v>
      </c>
      <c r="K601" s="61" t="str">
        <f ca="1"/>
        <v>1.1.1</v>
      </c>
      <c r="L601" s="61" t="str">
        <f ca="1"/>
        <v>General inpatient curative care</v>
      </c>
      <c r="M601" s="61" t="str">
        <f ca="1"/>
        <v>13</v>
      </c>
      <c r="N601" s="61" t="str">
        <f ca="1"/>
        <v>General population</v>
      </c>
      <c r="O601" s="61" t="str">
        <f ca="1"/>
        <v>nec</v>
      </c>
      <c r="P601" s="61" t="str">
        <f ca="1"/>
        <v>Other and unspecified age (n.e.c.)</v>
      </c>
      <c r="Q601" s="61" t="str">
        <f ca="1"/>
        <v>nec</v>
      </c>
      <c r="R601" s="61" t="str">
        <f ca="1"/>
        <v>Other and unspecified gender (n.e.c.)</v>
      </c>
      <c r="S601" s="134">
        <v>2</v>
      </c>
      <c r="T601" t="b">
        <v>1</v>
      </c>
      <c r="U601" t="b">
        <f>AND(T601=TRUE,C601=C600,F601=F600,H601&lt;&gt;H600)</f>
        <v>0</v>
      </c>
      <c r="V601" t="b">
        <f t="shared" si="18"/>
        <v>0</v>
      </c>
      <c r="W601">
        <v>1</v>
      </c>
      <c r="X601" t="b">
        <f t="shared" si="19"/>
        <v>0</v>
      </c>
      <c r="Y601" s="153">
        <v>11</v>
      </c>
    </row>
    <row r="602" spans="1:25" x14ac:dyDescent="0.4">
      <c r="A602" s="136">
        <v>2</v>
      </c>
      <c r="B602" s="5">
        <v>354</v>
      </c>
      <c r="C602" s="138">
        <v>404902548</v>
      </c>
      <c r="D602" s="6" t="s">
        <v>1996</v>
      </c>
      <c r="E602" s="6" t="s">
        <v>1997</v>
      </c>
      <c r="F602" s="6" t="s">
        <v>1998</v>
      </c>
      <c r="G602" s="199"/>
      <c r="H602" s="115" t="s">
        <v>1041</v>
      </c>
      <c r="I602" s="97" t="str">
        <f ca="1"/>
        <v>3.4.1</v>
      </c>
      <c r="J602" s="98" t="str">
        <f ca="1"/>
        <v>Family planning centres</v>
      </c>
      <c r="K602" s="61" t="str">
        <f ca="1"/>
        <v>1.3.3.nec</v>
      </c>
      <c r="L602" s="61" t="str">
        <f ca="1"/>
        <v>Other Specialised outpatient curative care</v>
      </c>
      <c r="M602" s="61" t="str">
        <f ca="1"/>
        <v>13</v>
      </c>
      <c r="N602" s="61" t="str">
        <f ca="1"/>
        <v>General population</v>
      </c>
      <c r="O602" s="61" t="str">
        <f ca="1"/>
        <v>nec</v>
      </c>
      <c r="P602" s="61" t="str">
        <f ca="1"/>
        <v>Other and unspecified age (n.e.c.)</v>
      </c>
      <c r="Q602" s="61" t="str">
        <f ca="1"/>
        <v>nec</v>
      </c>
      <c r="R602" s="61" t="str">
        <f ca="1"/>
        <v>Other and unspecified gender (n.e.c.)</v>
      </c>
      <c r="S602" s="134">
        <v>1</v>
      </c>
      <c r="T602" t="b">
        <v>1</v>
      </c>
      <c r="U602" t="b">
        <f>AND(T602=TRUE,C602=C601,F602=F601,H602&lt;&gt;H601)</f>
        <v>0</v>
      </c>
      <c r="V602" t="b">
        <f t="shared" si="18"/>
        <v>0</v>
      </c>
      <c r="W602">
        <v>1</v>
      </c>
      <c r="X602" t="b">
        <f t="shared" si="19"/>
        <v>0</v>
      </c>
      <c r="Y602" s="155">
        <v>37</v>
      </c>
    </row>
    <row r="603" spans="1:25" x14ac:dyDescent="0.4">
      <c r="A603" s="136">
        <v>2</v>
      </c>
      <c r="B603" s="2">
        <v>355</v>
      </c>
      <c r="C603" s="140">
        <v>404902735</v>
      </c>
      <c r="D603" s="3" t="s">
        <v>690</v>
      </c>
      <c r="E603" s="3" t="s">
        <v>1997</v>
      </c>
      <c r="F603" s="3" t="s">
        <v>1999</v>
      </c>
      <c r="G603" s="197"/>
      <c r="H603" s="115" t="s">
        <v>1109</v>
      </c>
      <c r="I603" s="97" t="str">
        <f ca="1"/>
        <v>3.4.9.nec</v>
      </c>
      <c r="J603" s="98" t="str">
        <f ca="1"/>
        <v>Other All Other ambulatory centres</v>
      </c>
      <c r="K603" s="61" t="str">
        <f ca="1"/>
        <v>1.3.3.nec</v>
      </c>
      <c r="L603" s="61" t="str">
        <f ca="1"/>
        <v>Other Specialised outpatient curative care</v>
      </c>
      <c r="M603" s="61" t="str">
        <f ca="1"/>
        <v>13</v>
      </c>
      <c r="N603" s="61" t="str">
        <f ca="1"/>
        <v>General population</v>
      </c>
      <c r="O603" s="61" t="str">
        <f ca="1"/>
        <v>nec</v>
      </c>
      <c r="P603" s="61" t="str">
        <f ca="1"/>
        <v>Other and unspecified age (n.e.c.)</v>
      </c>
      <c r="Q603" s="61" t="str">
        <f ca="1"/>
        <v>nec</v>
      </c>
      <c r="R603" s="61" t="str">
        <f ca="1"/>
        <v>Other and unspecified gender (n.e.c.)</v>
      </c>
      <c r="S603" s="134">
        <v>1</v>
      </c>
      <c r="T603" t="b">
        <v>1</v>
      </c>
      <c r="U603" t="b">
        <f>AND(T603=TRUE,C603=C602,F603=F602,H603&lt;&gt;H602)</f>
        <v>0</v>
      </c>
      <c r="V603" t="b">
        <f t="shared" si="18"/>
        <v>0</v>
      </c>
      <c r="W603">
        <v>1</v>
      </c>
      <c r="X603" t="b">
        <f t="shared" si="19"/>
        <v>0</v>
      </c>
      <c r="Y603" s="153">
        <v>37</v>
      </c>
    </row>
    <row r="604" spans="1:25" x14ac:dyDescent="0.4">
      <c r="A604" s="136">
        <v>3</v>
      </c>
      <c r="B604" s="2"/>
      <c r="C604" s="140">
        <v>404904396</v>
      </c>
      <c r="D604" s="3" t="s">
        <v>692</v>
      </c>
      <c r="E604" s="3" t="s">
        <v>1179</v>
      </c>
      <c r="F604" s="3" t="s">
        <v>2000</v>
      </c>
      <c r="G604" s="197"/>
      <c r="H604" s="115" t="s">
        <v>1058</v>
      </c>
      <c r="I604" s="97" t="str">
        <f ca="1"/>
        <v>4.2</v>
      </c>
      <c r="J604" s="98" t="str">
        <f ca="1"/>
        <v>Medical and diagnostic laboratories</v>
      </c>
      <c r="K604" s="61" t="str">
        <f ca="1"/>
        <v>4.1</v>
      </c>
      <c r="L604" s="61" t="str">
        <f ca="1"/>
        <v>Laboratory services</v>
      </c>
      <c r="M604" s="61" t="str">
        <f ca="1"/>
        <v>13</v>
      </c>
      <c r="N604" s="61" t="str">
        <f ca="1"/>
        <v>General population</v>
      </c>
      <c r="O604" s="61" t="str">
        <f ca="1"/>
        <v>nec</v>
      </c>
      <c r="P604" s="61" t="str">
        <f ca="1"/>
        <v>Other and unspecified age (n.e.c.)</v>
      </c>
      <c r="Q604" s="61" t="str">
        <f ca="1"/>
        <v>nec</v>
      </c>
      <c r="R604" s="61" t="str">
        <f ca="1"/>
        <v>Other and unspecified gender (n.e.c.)</v>
      </c>
      <c r="S604" s="134">
        <v>1</v>
      </c>
      <c r="T604" t="b">
        <v>1</v>
      </c>
      <c r="U604" t="b">
        <f>AND(T604=TRUE,C604=C603,F604=F603,H604&lt;&gt;H603)</f>
        <v>0</v>
      </c>
      <c r="V604" t="b">
        <f t="shared" si="18"/>
        <v>0</v>
      </c>
      <c r="W604">
        <v>1</v>
      </c>
      <c r="X604" t="b">
        <f t="shared" si="19"/>
        <v>0</v>
      </c>
      <c r="Y604" s="153">
        <v>10</v>
      </c>
    </row>
    <row r="605" spans="1:25" x14ac:dyDescent="0.4">
      <c r="A605" s="136">
        <v>2</v>
      </c>
      <c r="B605" s="137">
        <v>356</v>
      </c>
      <c r="C605" s="141">
        <v>404905723</v>
      </c>
      <c r="D605" s="137" t="s">
        <v>694</v>
      </c>
      <c r="E605" s="137" t="s">
        <v>1246</v>
      </c>
      <c r="F605" s="137" t="s">
        <v>2001</v>
      </c>
      <c r="G605" s="198"/>
      <c r="H605" s="49" t="s">
        <v>1101</v>
      </c>
      <c r="I605" s="97" t="str">
        <f ca="1"/>
        <v>3.4.9.1</v>
      </c>
      <c r="J605" s="98" t="str">
        <f ca="1"/>
        <v>General ambulatories</v>
      </c>
      <c r="K605" s="61" t="str">
        <f ca="1"/>
        <v>1.3.1</v>
      </c>
      <c r="L605" s="61" t="str">
        <f ca="1"/>
        <v>General outpatient curative care</v>
      </c>
      <c r="M605" s="61" t="str">
        <f ca="1"/>
        <v>13</v>
      </c>
      <c r="N605" s="61" t="str">
        <f ca="1"/>
        <v>General population</v>
      </c>
      <c r="O605" s="61" t="str">
        <f ca="1"/>
        <v>nec</v>
      </c>
      <c r="P605" s="61" t="str">
        <f ca="1"/>
        <v>Other and unspecified age (n.e.c.)</v>
      </c>
      <c r="Q605" s="61" t="str">
        <f ca="1"/>
        <v>nec</v>
      </c>
      <c r="R605" s="61" t="str">
        <f ca="1"/>
        <v>Other and unspecified gender (n.e.c.)</v>
      </c>
      <c r="S605" s="134">
        <v>1</v>
      </c>
      <c r="T605" t="b">
        <v>1</v>
      </c>
      <c r="U605" t="b">
        <f>AND(T605=TRUE,C605=C604,F605=F604,H605&lt;&gt;H604)</f>
        <v>0</v>
      </c>
      <c r="V605" t="b">
        <f t="shared" si="18"/>
        <v>0</v>
      </c>
      <c r="W605">
        <v>1</v>
      </c>
      <c r="X605" t="b">
        <f t="shared" si="19"/>
        <v>0</v>
      </c>
      <c r="Y605" s="154">
        <v>17</v>
      </c>
    </row>
    <row r="606" spans="1:25" x14ac:dyDescent="0.4">
      <c r="A606" s="136">
        <v>2</v>
      </c>
      <c r="B606" s="2">
        <v>357</v>
      </c>
      <c r="C606" s="140">
        <v>404905821</v>
      </c>
      <c r="D606" s="3" t="s">
        <v>696</v>
      </c>
      <c r="E606" s="3" t="s">
        <v>1183</v>
      </c>
      <c r="F606" s="3" t="s">
        <v>1262</v>
      </c>
      <c r="G606" s="197"/>
      <c r="H606" s="115" t="s">
        <v>1054</v>
      </c>
      <c r="I606" s="97" t="str">
        <f ca="1"/>
        <v>1.1</v>
      </c>
      <c r="J606" s="98" t="str">
        <f ca="1"/>
        <v>General hospitals</v>
      </c>
      <c r="K606" s="61" t="str">
        <f ca="1"/>
        <v>1.1.1</v>
      </c>
      <c r="L606" s="61" t="str">
        <f ca="1"/>
        <v>General inpatient curative care</v>
      </c>
      <c r="M606" s="61" t="str">
        <f ca="1"/>
        <v>13</v>
      </c>
      <c r="N606" s="61" t="str">
        <f ca="1"/>
        <v>General population</v>
      </c>
      <c r="O606" s="61" t="str">
        <f ca="1"/>
        <v>nec</v>
      </c>
      <c r="P606" s="61" t="str">
        <f ca="1"/>
        <v>Other and unspecified age (n.e.c.)</v>
      </c>
      <c r="Q606" s="61" t="str">
        <f ca="1"/>
        <v>nec</v>
      </c>
      <c r="R606" s="61" t="str">
        <f ca="1"/>
        <v>Other and unspecified gender (n.e.c.)</v>
      </c>
      <c r="S606" s="134">
        <v>1</v>
      </c>
      <c r="T606" t="b">
        <v>1</v>
      </c>
      <c r="U606" t="b">
        <f>AND(T606=TRUE,C606=C605,F606=F605,H606&lt;&gt;H605)</f>
        <v>0</v>
      </c>
      <c r="V606" t="b">
        <f t="shared" si="18"/>
        <v>0</v>
      </c>
      <c r="W606">
        <v>1</v>
      </c>
      <c r="X606" t="b">
        <f t="shared" si="19"/>
        <v>0</v>
      </c>
      <c r="Y606" s="153">
        <v>11</v>
      </c>
    </row>
    <row r="607" spans="1:25" x14ac:dyDescent="0.4">
      <c r="A607" s="136">
        <v>2</v>
      </c>
      <c r="B607" s="2">
        <v>358</v>
      </c>
      <c r="C607" s="140">
        <v>404907133</v>
      </c>
      <c r="D607" s="3" t="s">
        <v>698</v>
      </c>
      <c r="E607" s="3" t="s">
        <v>1228</v>
      </c>
      <c r="F607" s="3" t="s">
        <v>2002</v>
      </c>
      <c r="G607" s="197"/>
      <c r="H607" s="115" t="s">
        <v>1103</v>
      </c>
      <c r="I607" s="97" t="str">
        <f ca="1"/>
        <v>3.4.3</v>
      </c>
      <c r="J607" s="98" t="str">
        <f ca="1"/>
        <v>Free-standing ambulatory surgery centres</v>
      </c>
      <c r="K607" s="61" t="str">
        <f ca="1"/>
        <v>1.2.2</v>
      </c>
      <c r="L607" s="61" t="str">
        <f ca="1"/>
        <v>Specialised day curative care</v>
      </c>
      <c r="M607" s="61" t="str">
        <f ca="1"/>
        <v>13</v>
      </c>
      <c r="N607" s="61" t="str">
        <f ca="1"/>
        <v>General population</v>
      </c>
      <c r="O607" s="61" t="str">
        <f ca="1"/>
        <v>nec</v>
      </c>
      <c r="P607" s="61" t="str">
        <f ca="1"/>
        <v>Other and unspecified age (n.e.c.)</v>
      </c>
      <c r="Q607" s="61" t="str">
        <f ca="1"/>
        <v>nec</v>
      </c>
      <c r="R607" s="61" t="str">
        <f ca="1"/>
        <v>Other and unspecified gender (n.e.c.)</v>
      </c>
      <c r="S607" s="134">
        <v>1</v>
      </c>
      <c r="T607" t="b">
        <v>1</v>
      </c>
      <c r="U607" t="b">
        <f>AND(T607=TRUE,C607=C606,F607=F606,H607&lt;&gt;H606)</f>
        <v>0</v>
      </c>
      <c r="V607" t="b">
        <f t="shared" si="18"/>
        <v>0</v>
      </c>
      <c r="W607">
        <v>1</v>
      </c>
      <c r="X607" t="b">
        <f t="shared" si="19"/>
        <v>0</v>
      </c>
      <c r="Y607" s="153">
        <v>19</v>
      </c>
    </row>
    <row r="608" spans="1:25" x14ac:dyDescent="0.4">
      <c r="A608" s="136">
        <v>1</v>
      </c>
      <c r="B608" s="2">
        <v>271</v>
      </c>
      <c r="C608" s="140">
        <v>404907730</v>
      </c>
      <c r="D608" s="3" t="s">
        <v>700</v>
      </c>
      <c r="E608" s="3" t="s">
        <v>2003</v>
      </c>
      <c r="F608" s="3" t="s">
        <v>2004</v>
      </c>
      <c r="G608" s="197"/>
      <c r="H608" s="115" t="s">
        <v>1054</v>
      </c>
      <c r="I608" s="97" t="str">
        <f ca="1"/>
        <v>1.1</v>
      </c>
      <c r="J608" s="98" t="str">
        <f ca="1"/>
        <v>General hospitals</v>
      </c>
      <c r="K608" s="61" t="str">
        <f ca="1"/>
        <v>1.1.1</v>
      </c>
      <c r="L608" s="61" t="str">
        <f ca="1"/>
        <v>General inpatient curative care</v>
      </c>
      <c r="M608" s="61" t="str">
        <f ca="1"/>
        <v>13</v>
      </c>
      <c r="N608" s="61" t="str">
        <f ca="1"/>
        <v>General population</v>
      </c>
      <c r="O608" s="61" t="str">
        <f ca="1"/>
        <v>nec</v>
      </c>
      <c r="P608" s="61" t="str">
        <f ca="1"/>
        <v>Other and unspecified age (n.e.c.)</v>
      </c>
      <c r="Q608" s="61" t="str">
        <f ca="1"/>
        <v>nec</v>
      </c>
      <c r="R608" s="61" t="str">
        <f ca="1"/>
        <v>Other and unspecified gender (n.e.c.)</v>
      </c>
      <c r="S608" s="134">
        <v>24</v>
      </c>
      <c r="T608" t="b">
        <v>1</v>
      </c>
      <c r="U608" t="b">
        <f>AND(T608=TRUE,C608=C607,F608=F607,H608&lt;&gt;H607)</f>
        <v>0</v>
      </c>
      <c r="V608" t="b">
        <f t="shared" si="18"/>
        <v>0</v>
      </c>
      <c r="W608">
        <v>1</v>
      </c>
      <c r="X608" t="b">
        <f t="shared" si="19"/>
        <v>0</v>
      </c>
      <c r="Y608" s="153">
        <v>21</v>
      </c>
    </row>
    <row r="609" spans="1:25" x14ac:dyDescent="0.4">
      <c r="A609" s="136">
        <v>1</v>
      </c>
      <c r="B609" s="5">
        <v>272</v>
      </c>
      <c r="C609" s="139">
        <v>404907730</v>
      </c>
      <c r="D609" s="65" t="s">
        <v>701</v>
      </c>
      <c r="E609" s="6" t="s">
        <v>2005</v>
      </c>
      <c r="F609" s="6" t="s">
        <v>2006</v>
      </c>
      <c r="G609" s="199"/>
      <c r="H609" s="115" t="s">
        <v>1054</v>
      </c>
      <c r="I609" s="97" t="str">
        <f ca="1"/>
        <v>1.1</v>
      </c>
      <c r="J609" s="98" t="str">
        <f ca="1"/>
        <v>General hospitals</v>
      </c>
      <c r="K609" s="61" t="str">
        <f ca="1"/>
        <v>1.1.1</v>
      </c>
      <c r="L609" s="61" t="str">
        <f ca="1"/>
        <v>General inpatient curative care</v>
      </c>
      <c r="M609" s="61" t="str">
        <f ca="1"/>
        <v>13</v>
      </c>
      <c r="N609" s="61" t="str">
        <f ca="1"/>
        <v>General population</v>
      </c>
      <c r="O609" s="61" t="str">
        <f ca="1"/>
        <v>nec</v>
      </c>
      <c r="P609" s="61" t="str">
        <f ca="1"/>
        <v>Other and unspecified age (n.e.c.)</v>
      </c>
      <c r="Q609" s="61" t="str">
        <f ca="1"/>
        <v>nec</v>
      </c>
      <c r="R609" s="61" t="str">
        <f ca="1"/>
        <v>Other and unspecified gender (n.e.c.)</v>
      </c>
      <c r="S609" s="134">
        <v>24</v>
      </c>
      <c r="T609" t="b">
        <v>1</v>
      </c>
      <c r="U609" t="b">
        <f>AND(T609=TRUE,C609=C608,F609=F608,H609&lt;&gt;H608)</f>
        <v>0</v>
      </c>
      <c r="V609" t="b">
        <f t="shared" si="18"/>
        <v>0</v>
      </c>
      <c r="W609">
        <v>1</v>
      </c>
      <c r="X609" t="b">
        <f t="shared" si="19"/>
        <v>0</v>
      </c>
      <c r="Y609" s="155">
        <v>20</v>
      </c>
    </row>
    <row r="610" spans="1:25" x14ac:dyDescent="0.4">
      <c r="A610" s="136">
        <v>1</v>
      </c>
      <c r="B610" s="5">
        <v>277</v>
      </c>
      <c r="C610" s="138">
        <v>404907730</v>
      </c>
      <c r="D610" s="6" t="s">
        <v>701</v>
      </c>
      <c r="E610" s="6" t="s">
        <v>1615</v>
      </c>
      <c r="F610" s="6" t="s">
        <v>2007</v>
      </c>
      <c r="G610" s="199"/>
      <c r="H610" s="115" t="s">
        <v>1054</v>
      </c>
      <c r="I610" s="97" t="str">
        <f ca="1"/>
        <v>1.1</v>
      </c>
      <c r="J610" s="98" t="str">
        <f ca="1"/>
        <v>General hospitals</v>
      </c>
      <c r="K610" s="61" t="str">
        <f ca="1"/>
        <v>1.1.1</v>
      </c>
      <c r="L610" s="61" t="str">
        <f ca="1"/>
        <v>General inpatient curative care</v>
      </c>
      <c r="M610" s="61" t="str">
        <f ca="1"/>
        <v>13</v>
      </c>
      <c r="N610" s="61" t="str">
        <f ca="1"/>
        <v>General population</v>
      </c>
      <c r="O610" s="61" t="str">
        <f ca="1"/>
        <v>nec</v>
      </c>
      <c r="P610" s="61" t="str">
        <f ca="1"/>
        <v>Other and unspecified age (n.e.c.)</v>
      </c>
      <c r="Q610" s="61" t="str">
        <f ca="1"/>
        <v>nec</v>
      </c>
      <c r="R610" s="61" t="str">
        <f ca="1"/>
        <v>Other and unspecified gender (n.e.c.)</v>
      </c>
      <c r="S610" s="134">
        <v>24</v>
      </c>
      <c r="T610" t="b">
        <v>1</v>
      </c>
      <c r="U610" t="b">
        <f>AND(T610=TRUE,C610=C609,F610=F609,H610&lt;&gt;H609)</f>
        <v>0</v>
      </c>
      <c r="V610" t="b">
        <f t="shared" si="18"/>
        <v>0</v>
      </c>
      <c r="W610">
        <v>1</v>
      </c>
      <c r="X610" t="b">
        <f t="shared" si="19"/>
        <v>0</v>
      </c>
      <c r="Y610" s="155">
        <v>22</v>
      </c>
    </row>
    <row r="611" spans="1:25" x14ac:dyDescent="0.4">
      <c r="A611" s="136">
        <v>1</v>
      </c>
      <c r="B611" s="5">
        <v>278</v>
      </c>
      <c r="C611" s="138">
        <v>404907730</v>
      </c>
      <c r="D611" s="6" t="s">
        <v>701</v>
      </c>
      <c r="E611" s="6" t="s">
        <v>1615</v>
      </c>
      <c r="F611" s="6" t="s">
        <v>2008</v>
      </c>
      <c r="G611" s="199"/>
      <c r="H611" s="115" t="s">
        <v>1054</v>
      </c>
      <c r="I611" s="97" t="str">
        <f ca="1"/>
        <v>1.1</v>
      </c>
      <c r="J611" s="98" t="str">
        <f ca="1"/>
        <v>General hospitals</v>
      </c>
      <c r="K611" s="61" t="str">
        <f ca="1"/>
        <v>1.1.1</v>
      </c>
      <c r="L611" s="61" t="str">
        <f ca="1"/>
        <v>General inpatient curative care</v>
      </c>
      <c r="M611" s="61" t="str">
        <f ca="1"/>
        <v>13</v>
      </c>
      <c r="N611" s="61" t="str">
        <f ca="1"/>
        <v>General population</v>
      </c>
      <c r="O611" s="61" t="str">
        <f ca="1"/>
        <v>nec</v>
      </c>
      <c r="P611" s="61" t="str">
        <f ca="1"/>
        <v>Other and unspecified age (n.e.c.)</v>
      </c>
      <c r="Q611" s="61" t="str">
        <f ca="1"/>
        <v>nec</v>
      </c>
      <c r="R611" s="61" t="str">
        <f ca="1"/>
        <v>Other and unspecified gender (n.e.c.)</v>
      </c>
      <c r="S611" s="134">
        <v>24</v>
      </c>
      <c r="T611" t="b">
        <v>1</v>
      </c>
      <c r="U611" t="b">
        <f>AND(T611=TRUE,C611=C610,F611=F610,H611&lt;&gt;H610)</f>
        <v>0</v>
      </c>
      <c r="V611" t="b">
        <f t="shared" si="18"/>
        <v>0</v>
      </c>
      <c r="W611">
        <v>1</v>
      </c>
      <c r="X611" t="b">
        <f t="shared" si="19"/>
        <v>0</v>
      </c>
      <c r="Y611" s="155">
        <v>22</v>
      </c>
    </row>
    <row r="612" spans="1:25" x14ac:dyDescent="0.4">
      <c r="A612" s="136">
        <v>1</v>
      </c>
      <c r="B612" s="5">
        <v>283</v>
      </c>
      <c r="C612" s="138">
        <v>404907730</v>
      </c>
      <c r="D612" s="6" t="s">
        <v>701</v>
      </c>
      <c r="E612" s="6" t="s">
        <v>1687</v>
      </c>
      <c r="F612" s="6" t="s">
        <v>2009</v>
      </c>
      <c r="G612" s="199"/>
      <c r="H612" s="115" t="s">
        <v>1054</v>
      </c>
      <c r="I612" s="97" t="str">
        <f ca="1"/>
        <v>1.1</v>
      </c>
      <c r="J612" s="98" t="str">
        <f ca="1"/>
        <v>General hospitals</v>
      </c>
      <c r="K612" s="61" t="str">
        <f ca="1"/>
        <v>1.1.1</v>
      </c>
      <c r="L612" s="61" t="str">
        <f ca="1"/>
        <v>General inpatient curative care</v>
      </c>
      <c r="M612" s="61" t="str">
        <f ca="1"/>
        <v>13</v>
      </c>
      <c r="N612" s="61" t="str">
        <f ca="1"/>
        <v>General population</v>
      </c>
      <c r="O612" s="61" t="str">
        <f ca="1"/>
        <v>nec</v>
      </c>
      <c r="P612" s="61" t="str">
        <f ca="1"/>
        <v>Other and unspecified age (n.e.c.)</v>
      </c>
      <c r="Q612" s="61" t="str">
        <f ca="1"/>
        <v>nec</v>
      </c>
      <c r="R612" s="61" t="str">
        <f ca="1"/>
        <v>Other and unspecified gender (n.e.c.)</v>
      </c>
      <c r="S612" s="134">
        <v>24</v>
      </c>
      <c r="T612" t="b">
        <v>1</v>
      </c>
      <c r="U612" t="b">
        <f>AND(T612=TRUE,C612=C611,F612=F611,H612&lt;&gt;H611)</f>
        <v>0</v>
      </c>
      <c r="V612" t="b">
        <f t="shared" si="18"/>
        <v>0</v>
      </c>
      <c r="W612">
        <v>1</v>
      </c>
      <c r="X612" t="b">
        <f t="shared" si="19"/>
        <v>0</v>
      </c>
      <c r="Y612" s="155">
        <v>24</v>
      </c>
    </row>
    <row r="613" spans="1:25" x14ac:dyDescent="0.4">
      <c r="A613" s="136">
        <v>1</v>
      </c>
      <c r="B613" s="5">
        <v>284</v>
      </c>
      <c r="C613" s="138">
        <v>404907730</v>
      </c>
      <c r="D613" s="6" t="s">
        <v>701</v>
      </c>
      <c r="E613" s="6" t="s">
        <v>1687</v>
      </c>
      <c r="F613" s="6" t="s">
        <v>2010</v>
      </c>
      <c r="G613" s="199"/>
      <c r="H613" s="115" t="s">
        <v>1054</v>
      </c>
      <c r="I613" s="97" t="str">
        <f ca="1"/>
        <v>1.1</v>
      </c>
      <c r="J613" s="98" t="str">
        <f ca="1"/>
        <v>General hospitals</v>
      </c>
      <c r="K613" s="61" t="str">
        <f ca="1"/>
        <v>1.1.1</v>
      </c>
      <c r="L613" s="61" t="str">
        <f ca="1"/>
        <v>General inpatient curative care</v>
      </c>
      <c r="M613" s="61" t="str">
        <f ca="1"/>
        <v>13</v>
      </c>
      <c r="N613" s="61" t="str">
        <f ca="1"/>
        <v>General population</v>
      </c>
      <c r="O613" s="61" t="str">
        <f ca="1"/>
        <v>nec</v>
      </c>
      <c r="P613" s="61" t="str">
        <f ca="1"/>
        <v>Other and unspecified age (n.e.c.)</v>
      </c>
      <c r="Q613" s="61" t="str">
        <f ca="1"/>
        <v>nec</v>
      </c>
      <c r="R613" s="61" t="str">
        <f ca="1"/>
        <v>Other and unspecified gender (n.e.c.)</v>
      </c>
      <c r="S613" s="134">
        <v>24</v>
      </c>
      <c r="T613" t="b">
        <v>1</v>
      </c>
      <c r="U613" t="b">
        <f>AND(T613=TRUE,C613=C612,F613=F612,H613&lt;&gt;H612)</f>
        <v>0</v>
      </c>
      <c r="V613" t="b">
        <f t="shared" si="18"/>
        <v>0</v>
      </c>
      <c r="W613">
        <v>1</v>
      </c>
      <c r="X613" t="b">
        <f t="shared" si="19"/>
        <v>0</v>
      </c>
      <c r="Y613" s="155">
        <v>24</v>
      </c>
    </row>
    <row r="614" spans="1:25" x14ac:dyDescent="0.4">
      <c r="A614" s="136">
        <v>1</v>
      </c>
      <c r="B614" s="5">
        <v>285</v>
      </c>
      <c r="C614" s="138">
        <v>404907730</v>
      </c>
      <c r="D614" s="6" t="s">
        <v>701</v>
      </c>
      <c r="E614" s="6" t="s">
        <v>1532</v>
      </c>
      <c r="F614" s="6" t="s">
        <v>2011</v>
      </c>
      <c r="G614" s="199"/>
      <c r="H614" s="115" t="s">
        <v>1054</v>
      </c>
      <c r="I614" s="97" t="str">
        <f ca="1"/>
        <v>1.1</v>
      </c>
      <c r="J614" s="98" t="str">
        <f ca="1"/>
        <v>General hospitals</v>
      </c>
      <c r="K614" s="61" t="str">
        <f ca="1"/>
        <v>1.1.1</v>
      </c>
      <c r="L614" s="61" t="str">
        <f ca="1"/>
        <v>General inpatient curative care</v>
      </c>
      <c r="M614" s="61" t="str">
        <f ca="1"/>
        <v>13</v>
      </c>
      <c r="N614" s="61" t="str">
        <f ca="1"/>
        <v>General population</v>
      </c>
      <c r="O614" s="61" t="str">
        <f ca="1"/>
        <v>nec</v>
      </c>
      <c r="P614" s="61" t="str">
        <f ca="1"/>
        <v>Other and unspecified age (n.e.c.)</v>
      </c>
      <c r="Q614" s="61" t="str">
        <f ca="1"/>
        <v>nec</v>
      </c>
      <c r="R614" s="61" t="str">
        <f ca="1"/>
        <v>Other and unspecified gender (n.e.c.)</v>
      </c>
      <c r="S614" s="134">
        <v>24</v>
      </c>
      <c r="T614" t="b">
        <v>1</v>
      </c>
      <c r="U614" t="b">
        <f>AND(T614=TRUE,C614=C613,F614=F613,H614&lt;&gt;H613)</f>
        <v>0</v>
      </c>
      <c r="V614" t="b">
        <f t="shared" si="18"/>
        <v>0</v>
      </c>
      <c r="W614">
        <v>1</v>
      </c>
      <c r="X614" t="b">
        <f t="shared" si="19"/>
        <v>0</v>
      </c>
      <c r="Y614" s="155">
        <v>29</v>
      </c>
    </row>
    <row r="615" spans="1:25" x14ac:dyDescent="0.4">
      <c r="A615" s="136">
        <v>1</v>
      </c>
      <c r="B615" s="5">
        <v>286</v>
      </c>
      <c r="C615" s="138">
        <v>404907730</v>
      </c>
      <c r="D615" s="6" t="s">
        <v>701</v>
      </c>
      <c r="E615" s="6" t="s">
        <v>1890</v>
      </c>
      <c r="F615" s="6" t="s">
        <v>2012</v>
      </c>
      <c r="G615" s="199"/>
      <c r="H615" s="115" t="s">
        <v>1054</v>
      </c>
      <c r="I615" s="97" t="str">
        <f ca="1"/>
        <v>1.1</v>
      </c>
      <c r="J615" s="98" t="str">
        <f ca="1"/>
        <v>General hospitals</v>
      </c>
      <c r="K615" s="61" t="str">
        <f ca="1"/>
        <v>1.1.1</v>
      </c>
      <c r="L615" s="61" t="str">
        <f ca="1"/>
        <v>General inpatient curative care</v>
      </c>
      <c r="M615" s="61" t="str">
        <f ca="1"/>
        <v>13</v>
      </c>
      <c r="N615" s="61" t="str">
        <f ca="1"/>
        <v>General population</v>
      </c>
      <c r="O615" s="61" t="str">
        <f ca="1"/>
        <v>nec</v>
      </c>
      <c r="P615" s="61" t="str">
        <f ca="1"/>
        <v>Other and unspecified age (n.e.c.)</v>
      </c>
      <c r="Q615" s="61" t="str">
        <f ca="1"/>
        <v>nec</v>
      </c>
      <c r="R615" s="61" t="str">
        <f ca="1"/>
        <v>Other and unspecified gender (n.e.c.)</v>
      </c>
      <c r="S615" s="134">
        <v>24</v>
      </c>
      <c r="T615" t="b">
        <v>1</v>
      </c>
      <c r="U615" t="b">
        <f>AND(T615=TRUE,C615=C614,F615=F614,H615&lt;&gt;H614)</f>
        <v>0</v>
      </c>
      <c r="V615" t="b">
        <f t="shared" si="18"/>
        <v>0</v>
      </c>
      <c r="W615">
        <v>1</v>
      </c>
      <c r="X615" t="b">
        <f t="shared" si="19"/>
        <v>0</v>
      </c>
      <c r="Y615" s="155">
        <v>31</v>
      </c>
    </row>
    <row r="616" spans="1:25" x14ac:dyDescent="0.4">
      <c r="A616" s="136">
        <v>2</v>
      </c>
      <c r="B616" s="5">
        <v>371</v>
      </c>
      <c r="C616" s="138">
        <v>404907730</v>
      </c>
      <c r="D616" s="6" t="s">
        <v>701</v>
      </c>
      <c r="E616" s="6" t="s">
        <v>1607</v>
      </c>
      <c r="F616" s="6" t="s">
        <v>2013</v>
      </c>
      <c r="G616" s="199"/>
      <c r="H616" s="115" t="s">
        <v>1054</v>
      </c>
      <c r="I616" s="97" t="str">
        <f ca="1"/>
        <v>1.1</v>
      </c>
      <c r="J616" s="98" t="str">
        <f ca="1"/>
        <v>General hospitals</v>
      </c>
      <c r="K616" s="61" t="str">
        <f ca="1"/>
        <v>1.1.1</v>
      </c>
      <c r="L616" s="61" t="str">
        <f ca="1"/>
        <v>General inpatient curative care</v>
      </c>
      <c r="M616" s="61" t="str">
        <f ca="1"/>
        <v>13</v>
      </c>
      <c r="N616" s="61" t="str">
        <f ca="1"/>
        <v>General population</v>
      </c>
      <c r="O616" s="61" t="str">
        <f ca="1"/>
        <v>nec</v>
      </c>
      <c r="P616" s="61" t="str">
        <f ca="1"/>
        <v>Other and unspecified age (n.e.c.)</v>
      </c>
      <c r="Q616" s="61" t="str">
        <f ca="1"/>
        <v>nec</v>
      </c>
      <c r="R616" s="61" t="str">
        <f ca="1"/>
        <v>Other and unspecified gender (n.e.c.)</v>
      </c>
      <c r="S616" s="134">
        <v>24</v>
      </c>
      <c r="T616" t="b">
        <v>1</v>
      </c>
      <c r="U616" t="b">
        <f>AND(T616=TRUE,C616=C615,F616=F615,H616&lt;&gt;H615)</f>
        <v>0</v>
      </c>
      <c r="V616" t="b">
        <f t="shared" si="18"/>
        <v>0</v>
      </c>
      <c r="W616">
        <v>1</v>
      </c>
      <c r="X616" t="b">
        <f t="shared" si="19"/>
        <v>0</v>
      </c>
      <c r="Y616" s="155">
        <v>33</v>
      </c>
    </row>
    <row r="617" spans="1:25" x14ac:dyDescent="0.4">
      <c r="A617" s="136">
        <v>2</v>
      </c>
      <c r="B617" s="2">
        <v>363</v>
      </c>
      <c r="C617" s="140">
        <v>404907730</v>
      </c>
      <c r="D617" s="3" t="s">
        <v>701</v>
      </c>
      <c r="E617" s="3" t="s">
        <v>1607</v>
      </c>
      <c r="F617" s="3" t="s">
        <v>2014</v>
      </c>
      <c r="G617" s="197"/>
      <c r="H617" s="115" t="s">
        <v>1054</v>
      </c>
      <c r="I617" s="97" t="str">
        <f ca="1"/>
        <v>1.1</v>
      </c>
      <c r="J617" s="98" t="str">
        <f ca="1"/>
        <v>General hospitals</v>
      </c>
      <c r="K617" s="61" t="str">
        <f ca="1"/>
        <v>1.1.1</v>
      </c>
      <c r="L617" s="61" t="str">
        <f ca="1"/>
        <v>General inpatient curative care</v>
      </c>
      <c r="M617" s="61" t="str">
        <f ca="1"/>
        <v>13</v>
      </c>
      <c r="N617" s="61" t="str">
        <f ca="1"/>
        <v>General population</v>
      </c>
      <c r="O617" s="61" t="str">
        <f ca="1"/>
        <v>nec</v>
      </c>
      <c r="P617" s="61" t="str">
        <f ca="1"/>
        <v>Other and unspecified age (n.e.c.)</v>
      </c>
      <c r="Q617" s="61" t="str">
        <f ca="1"/>
        <v>nec</v>
      </c>
      <c r="R617" s="61" t="str">
        <f ca="1"/>
        <v>Other and unspecified gender (n.e.c.)</v>
      </c>
      <c r="S617" s="134">
        <v>24</v>
      </c>
      <c r="T617" t="b">
        <v>1</v>
      </c>
      <c r="U617" t="b">
        <f>AND(T617=TRUE,C617=C616,F617=F616,H617&lt;&gt;H616)</f>
        <v>0</v>
      </c>
      <c r="V617" t="b">
        <f t="shared" si="18"/>
        <v>0</v>
      </c>
      <c r="W617">
        <v>1</v>
      </c>
      <c r="X617" t="b">
        <f t="shared" si="19"/>
        <v>0</v>
      </c>
      <c r="Y617" s="153">
        <v>33</v>
      </c>
    </row>
    <row r="618" spans="1:25" x14ac:dyDescent="0.4">
      <c r="A618" s="136">
        <v>1</v>
      </c>
      <c r="B618" s="2">
        <v>275</v>
      </c>
      <c r="C618" s="140">
        <v>404907730</v>
      </c>
      <c r="D618" s="3" t="s">
        <v>701</v>
      </c>
      <c r="E618" s="3" t="s">
        <v>1607</v>
      </c>
      <c r="F618" s="3" t="s">
        <v>2015</v>
      </c>
      <c r="G618" s="197"/>
      <c r="H618" s="115" t="s">
        <v>1054</v>
      </c>
      <c r="I618" s="97" t="str">
        <f ca="1"/>
        <v>1.1</v>
      </c>
      <c r="J618" s="98" t="str">
        <f ca="1"/>
        <v>General hospitals</v>
      </c>
      <c r="K618" s="61" t="str">
        <f ca="1"/>
        <v>1.1.1</v>
      </c>
      <c r="L618" s="61" t="str">
        <f ca="1"/>
        <v>General inpatient curative care</v>
      </c>
      <c r="M618" s="61" t="str">
        <f ca="1"/>
        <v>13</v>
      </c>
      <c r="N618" s="61" t="str">
        <f ca="1"/>
        <v>General population</v>
      </c>
      <c r="O618" s="61" t="str">
        <f ca="1"/>
        <v>nec</v>
      </c>
      <c r="P618" s="61" t="str">
        <f ca="1"/>
        <v>Other and unspecified age (n.e.c.)</v>
      </c>
      <c r="Q618" s="61" t="str">
        <f ca="1"/>
        <v>nec</v>
      </c>
      <c r="R618" s="61" t="str">
        <f ca="1"/>
        <v>Other and unspecified gender (n.e.c.)</v>
      </c>
      <c r="S618" s="134">
        <v>24</v>
      </c>
      <c r="T618" t="b">
        <v>1</v>
      </c>
      <c r="U618" t="b">
        <f>AND(T618=TRUE,C618=C617,F618=F617,H618&lt;&gt;H617)</f>
        <v>0</v>
      </c>
      <c r="V618" t="b">
        <f t="shared" si="18"/>
        <v>0</v>
      </c>
      <c r="W618">
        <v>1</v>
      </c>
      <c r="X618" t="b">
        <f t="shared" si="19"/>
        <v>0</v>
      </c>
      <c r="Y618" s="153">
        <v>33</v>
      </c>
    </row>
    <row r="619" spans="1:25" x14ac:dyDescent="0.4">
      <c r="A619" s="136">
        <v>1</v>
      </c>
      <c r="B619" s="5">
        <v>282</v>
      </c>
      <c r="C619" s="138">
        <v>404907730</v>
      </c>
      <c r="D619" s="6" t="s">
        <v>701</v>
      </c>
      <c r="E619" s="6" t="s">
        <v>1997</v>
      </c>
      <c r="F619" s="6" t="s">
        <v>2016</v>
      </c>
      <c r="G619" s="199"/>
      <c r="H619" s="115" t="s">
        <v>1054</v>
      </c>
      <c r="I619" s="97" t="str">
        <f ca="1"/>
        <v>1.1</v>
      </c>
      <c r="J619" s="98" t="str">
        <f ca="1"/>
        <v>General hospitals</v>
      </c>
      <c r="K619" s="61" t="str">
        <f ca="1"/>
        <v>1.1.1</v>
      </c>
      <c r="L619" s="61" t="str">
        <f ca="1"/>
        <v>General inpatient curative care</v>
      </c>
      <c r="M619" s="61" t="str">
        <f ca="1"/>
        <v>13</v>
      </c>
      <c r="N619" s="61" t="str">
        <f ca="1"/>
        <v>General population</v>
      </c>
      <c r="O619" s="61" t="str">
        <f ca="1"/>
        <v>nec</v>
      </c>
      <c r="P619" s="61" t="str">
        <f ca="1"/>
        <v>Other and unspecified age (n.e.c.)</v>
      </c>
      <c r="Q619" s="61" t="str">
        <f ca="1"/>
        <v>nec</v>
      </c>
      <c r="R619" s="61" t="str">
        <f ca="1"/>
        <v>Other and unspecified gender (n.e.c.)</v>
      </c>
      <c r="S619" s="134">
        <v>24</v>
      </c>
      <c r="T619" t="b">
        <v>1</v>
      </c>
      <c r="U619" t="b">
        <f>AND(T619=TRUE,C619=C618,F619=F618,H619&lt;&gt;H618)</f>
        <v>0</v>
      </c>
      <c r="V619" t="b">
        <f t="shared" si="18"/>
        <v>0</v>
      </c>
      <c r="W619">
        <v>1</v>
      </c>
      <c r="X619" t="b">
        <f t="shared" si="19"/>
        <v>0</v>
      </c>
      <c r="Y619" s="155">
        <v>37</v>
      </c>
    </row>
    <row r="620" spans="1:25" x14ac:dyDescent="0.4">
      <c r="A620" s="136">
        <v>1</v>
      </c>
      <c r="B620" s="5">
        <v>276</v>
      </c>
      <c r="C620" s="138">
        <v>404907730</v>
      </c>
      <c r="D620" s="6" t="s">
        <v>701</v>
      </c>
      <c r="E620" s="6" t="s">
        <v>2017</v>
      </c>
      <c r="F620" s="6" t="s">
        <v>2018</v>
      </c>
      <c r="G620" s="199"/>
      <c r="H620" s="115" t="s">
        <v>1054</v>
      </c>
      <c r="I620" s="97" t="str">
        <f ca="1"/>
        <v>1.1</v>
      </c>
      <c r="J620" s="98" t="str">
        <f ca="1"/>
        <v>General hospitals</v>
      </c>
      <c r="K620" s="61" t="str">
        <f ca="1"/>
        <v>1.1.1</v>
      </c>
      <c r="L620" s="61" t="str">
        <f ca="1"/>
        <v>General inpatient curative care</v>
      </c>
      <c r="M620" s="61" t="str">
        <f ca="1"/>
        <v>13</v>
      </c>
      <c r="N620" s="61" t="str">
        <f ca="1"/>
        <v>General population</v>
      </c>
      <c r="O620" s="61" t="str">
        <f ca="1"/>
        <v>nec</v>
      </c>
      <c r="P620" s="61" t="str">
        <f ca="1"/>
        <v>Other and unspecified age (n.e.c.)</v>
      </c>
      <c r="Q620" s="61" t="str">
        <f ca="1"/>
        <v>nec</v>
      </c>
      <c r="R620" s="61" t="str">
        <f ca="1"/>
        <v>Other and unspecified gender (n.e.c.)</v>
      </c>
      <c r="S620" s="134">
        <v>24</v>
      </c>
      <c r="T620" t="b">
        <v>1</v>
      </c>
      <c r="U620" t="b">
        <f>AND(T620=TRUE,C620=C619,F620=F619,H620&lt;&gt;H619)</f>
        <v>0</v>
      </c>
      <c r="V620" t="b">
        <f t="shared" si="18"/>
        <v>0</v>
      </c>
      <c r="W620">
        <v>1</v>
      </c>
      <c r="X620" t="b">
        <f t="shared" si="19"/>
        <v>0</v>
      </c>
      <c r="Y620" s="155">
        <v>40</v>
      </c>
    </row>
    <row r="621" spans="1:25" x14ac:dyDescent="0.4">
      <c r="A621" s="136">
        <v>1</v>
      </c>
      <c r="B621" s="5">
        <v>281</v>
      </c>
      <c r="C621" s="138">
        <v>404907730</v>
      </c>
      <c r="D621" s="6" t="s">
        <v>701</v>
      </c>
      <c r="E621" s="6" t="s">
        <v>1646</v>
      </c>
      <c r="F621" s="6" t="s">
        <v>2019</v>
      </c>
      <c r="G621" s="199"/>
      <c r="H621" s="115" t="s">
        <v>1054</v>
      </c>
      <c r="I621" s="97" t="str">
        <f ca="1"/>
        <v>1.1</v>
      </c>
      <c r="J621" s="98" t="str">
        <f ca="1"/>
        <v>General hospitals</v>
      </c>
      <c r="K621" s="61" t="str">
        <f ca="1"/>
        <v>1.1.1</v>
      </c>
      <c r="L621" s="61" t="str">
        <f ca="1"/>
        <v>General inpatient curative care</v>
      </c>
      <c r="M621" s="61" t="str">
        <f ca="1"/>
        <v>13</v>
      </c>
      <c r="N621" s="61" t="str">
        <f ca="1"/>
        <v>General population</v>
      </c>
      <c r="O621" s="61" t="str">
        <f ca="1"/>
        <v>nec</v>
      </c>
      <c r="P621" s="61" t="str">
        <f ca="1"/>
        <v>Other and unspecified age (n.e.c.)</v>
      </c>
      <c r="Q621" s="61" t="str">
        <f ca="1"/>
        <v>nec</v>
      </c>
      <c r="R621" s="61" t="str">
        <f ca="1"/>
        <v>Other and unspecified gender (n.e.c.)</v>
      </c>
      <c r="S621" s="134">
        <v>24</v>
      </c>
      <c r="T621" t="b">
        <v>1</v>
      </c>
      <c r="U621" t="b">
        <f>AND(T621=TRUE,C621=C620,F621=F620,H621&lt;&gt;H620)</f>
        <v>0</v>
      </c>
      <c r="V621" t="b">
        <f t="shared" si="18"/>
        <v>0</v>
      </c>
      <c r="W621">
        <v>1</v>
      </c>
      <c r="X621" t="b">
        <f t="shared" si="19"/>
        <v>0</v>
      </c>
      <c r="Y621" s="155">
        <v>42</v>
      </c>
    </row>
    <row r="622" spans="1:25" x14ac:dyDescent="0.4">
      <c r="A622" s="136">
        <v>2</v>
      </c>
      <c r="B622" s="5">
        <v>376</v>
      </c>
      <c r="C622" s="138">
        <v>404907730</v>
      </c>
      <c r="D622" s="6" t="s">
        <v>701</v>
      </c>
      <c r="E622" s="6" t="s">
        <v>1655</v>
      </c>
      <c r="F622" s="6" t="s">
        <v>2020</v>
      </c>
      <c r="G622" s="199"/>
      <c r="H622" s="115" t="s">
        <v>1054</v>
      </c>
      <c r="I622" s="97" t="str">
        <f ca="1"/>
        <v>1.1</v>
      </c>
      <c r="J622" s="98" t="str">
        <f ca="1"/>
        <v>General hospitals</v>
      </c>
      <c r="K622" s="61" t="str">
        <f ca="1"/>
        <v>1.1.1</v>
      </c>
      <c r="L622" s="61" t="str">
        <f ca="1"/>
        <v>General inpatient curative care</v>
      </c>
      <c r="M622" s="61" t="str">
        <f ca="1"/>
        <v>13</v>
      </c>
      <c r="N622" s="61" t="str">
        <f ca="1"/>
        <v>General population</v>
      </c>
      <c r="O622" s="61" t="str">
        <f ca="1"/>
        <v>nec</v>
      </c>
      <c r="P622" s="61" t="str">
        <f ca="1"/>
        <v>Other and unspecified age (n.e.c.)</v>
      </c>
      <c r="Q622" s="61" t="str">
        <f ca="1"/>
        <v>nec</v>
      </c>
      <c r="R622" s="61" t="str">
        <f ca="1"/>
        <v>Other and unspecified gender (n.e.c.)</v>
      </c>
      <c r="S622" s="134">
        <v>24</v>
      </c>
      <c r="T622" t="b">
        <v>1</v>
      </c>
      <c r="U622" t="b">
        <f>AND(T622=TRUE,C622=C621,F622=F621,H622&lt;&gt;H621)</f>
        <v>0</v>
      </c>
      <c r="V622" t="b">
        <f t="shared" si="18"/>
        <v>0</v>
      </c>
      <c r="W622">
        <v>1</v>
      </c>
      <c r="X622" t="b">
        <f t="shared" si="19"/>
        <v>0</v>
      </c>
      <c r="Y622" s="155">
        <v>61</v>
      </c>
    </row>
    <row r="623" spans="1:25" x14ac:dyDescent="0.4">
      <c r="A623" s="136">
        <v>1</v>
      </c>
      <c r="B623" s="2">
        <v>273</v>
      </c>
      <c r="C623" s="140">
        <v>404907730</v>
      </c>
      <c r="D623" s="3" t="s">
        <v>701</v>
      </c>
      <c r="E623" s="3" t="s">
        <v>1655</v>
      </c>
      <c r="F623" s="3" t="s">
        <v>2021</v>
      </c>
      <c r="G623" s="197"/>
      <c r="H623" s="115" t="s">
        <v>1054</v>
      </c>
      <c r="I623" s="97" t="str">
        <f ca="1"/>
        <v>1.1</v>
      </c>
      <c r="J623" s="98" t="str">
        <f ca="1"/>
        <v>General hospitals</v>
      </c>
      <c r="K623" s="61" t="str">
        <f ca="1"/>
        <v>1.1.1</v>
      </c>
      <c r="L623" s="61" t="str">
        <f ca="1"/>
        <v>General inpatient curative care</v>
      </c>
      <c r="M623" s="61" t="str">
        <f ca="1"/>
        <v>13</v>
      </c>
      <c r="N623" s="61" t="str">
        <f ca="1"/>
        <v>General population</v>
      </c>
      <c r="O623" s="61" t="str">
        <f ca="1"/>
        <v>nec</v>
      </c>
      <c r="P623" s="61" t="str">
        <f ca="1"/>
        <v>Other and unspecified age (n.e.c.)</v>
      </c>
      <c r="Q623" s="61" t="str">
        <f ca="1"/>
        <v>nec</v>
      </c>
      <c r="R623" s="61" t="str">
        <f ca="1"/>
        <v>Other and unspecified gender (n.e.c.)</v>
      </c>
      <c r="S623" s="134">
        <v>24</v>
      </c>
      <c r="T623" t="b">
        <v>1</v>
      </c>
      <c r="U623" t="b">
        <f>AND(T623=TRUE,C623=C622,F623=F622,H623&lt;&gt;H622)</f>
        <v>0</v>
      </c>
      <c r="V623" t="b">
        <f t="shared" si="18"/>
        <v>0</v>
      </c>
      <c r="W623">
        <v>1</v>
      </c>
      <c r="X623" t="b">
        <f t="shared" si="19"/>
        <v>0</v>
      </c>
      <c r="Y623" s="153">
        <v>61</v>
      </c>
    </row>
    <row r="624" spans="1:25" x14ac:dyDescent="0.4">
      <c r="A624" s="136">
        <v>2</v>
      </c>
      <c r="B624" s="5">
        <v>365</v>
      </c>
      <c r="C624" s="138">
        <v>404907730</v>
      </c>
      <c r="D624" s="6" t="s">
        <v>701</v>
      </c>
      <c r="E624" s="6" t="s">
        <v>1603</v>
      </c>
      <c r="F624" s="6" t="s">
        <v>2022</v>
      </c>
      <c r="G624" s="199"/>
      <c r="H624" s="115" t="s">
        <v>1054</v>
      </c>
      <c r="I624" s="97" t="str">
        <f ca="1"/>
        <v>1.1</v>
      </c>
      <c r="J624" s="98" t="str">
        <f ca="1"/>
        <v>General hospitals</v>
      </c>
      <c r="K624" s="61" t="str">
        <f ca="1"/>
        <v>1.1.1</v>
      </c>
      <c r="L624" s="61" t="str">
        <f ca="1"/>
        <v>General inpatient curative care</v>
      </c>
      <c r="M624" s="61" t="str">
        <f ca="1"/>
        <v>13</v>
      </c>
      <c r="N624" s="61" t="str">
        <f ca="1"/>
        <v>General population</v>
      </c>
      <c r="O624" s="61" t="str">
        <f ca="1"/>
        <v>nec</v>
      </c>
      <c r="P624" s="61" t="str">
        <f ca="1"/>
        <v>Other and unspecified age (n.e.c.)</v>
      </c>
      <c r="Q624" s="61" t="str">
        <f ca="1"/>
        <v>nec</v>
      </c>
      <c r="R624" s="61" t="str">
        <f ca="1"/>
        <v>Other and unspecified gender (n.e.c.)</v>
      </c>
      <c r="S624" s="134">
        <v>24</v>
      </c>
      <c r="T624" t="b">
        <v>1</v>
      </c>
      <c r="U624" t="b">
        <f>AND(T624=TRUE,C624=C623,F624=F623,H624&lt;&gt;H623)</f>
        <v>0</v>
      </c>
      <c r="V624" t="b">
        <f t="shared" si="18"/>
        <v>0</v>
      </c>
      <c r="W624">
        <v>1</v>
      </c>
      <c r="X624" t="b">
        <f t="shared" si="19"/>
        <v>0</v>
      </c>
      <c r="Y624" s="155">
        <v>64</v>
      </c>
    </row>
    <row r="625" spans="1:25" x14ac:dyDescent="0.4">
      <c r="A625" s="136">
        <v>2</v>
      </c>
      <c r="B625" s="2">
        <v>372</v>
      </c>
      <c r="C625" s="140">
        <v>404907730</v>
      </c>
      <c r="D625" s="3" t="s">
        <v>701</v>
      </c>
      <c r="E625" s="3" t="s">
        <v>1603</v>
      </c>
      <c r="F625" s="3" t="s">
        <v>2023</v>
      </c>
      <c r="G625" s="197"/>
      <c r="H625" s="115" t="s">
        <v>1054</v>
      </c>
      <c r="I625" s="97" t="str">
        <f ca="1"/>
        <v>1.1</v>
      </c>
      <c r="J625" s="98" t="str">
        <f ca="1"/>
        <v>General hospitals</v>
      </c>
      <c r="K625" s="61" t="str">
        <f ca="1"/>
        <v>1.1.1</v>
      </c>
      <c r="L625" s="61" t="str">
        <f ca="1"/>
        <v>General inpatient curative care</v>
      </c>
      <c r="M625" s="61" t="str">
        <f ca="1"/>
        <v>13</v>
      </c>
      <c r="N625" s="61" t="str">
        <f ca="1"/>
        <v>General population</v>
      </c>
      <c r="O625" s="61" t="str">
        <f ca="1"/>
        <v>nec</v>
      </c>
      <c r="P625" s="61" t="str">
        <f ca="1"/>
        <v>Other and unspecified age (n.e.c.)</v>
      </c>
      <c r="Q625" s="61" t="str">
        <f ca="1"/>
        <v>nec</v>
      </c>
      <c r="R625" s="61" t="str">
        <f ca="1"/>
        <v>Other and unspecified gender (n.e.c.)</v>
      </c>
      <c r="S625" s="134">
        <v>24</v>
      </c>
      <c r="T625" t="b">
        <v>1</v>
      </c>
      <c r="U625" t="b">
        <f>AND(T625=TRUE,C625=C624,F625=F624,H625&lt;&gt;H624)</f>
        <v>0</v>
      </c>
      <c r="V625" t="b">
        <f t="shared" si="18"/>
        <v>0</v>
      </c>
      <c r="W625">
        <v>1</v>
      </c>
      <c r="X625" t="b">
        <f t="shared" si="19"/>
        <v>0</v>
      </c>
      <c r="Y625" s="153">
        <v>64</v>
      </c>
    </row>
    <row r="626" spans="1:25" x14ac:dyDescent="0.4">
      <c r="A626" s="136">
        <v>1</v>
      </c>
      <c r="B626" s="2">
        <v>274</v>
      </c>
      <c r="C626" s="140">
        <v>404907730</v>
      </c>
      <c r="D626" s="3" t="s">
        <v>701</v>
      </c>
      <c r="E626" s="3" t="s">
        <v>1603</v>
      </c>
      <c r="F626" s="3" t="s">
        <v>2024</v>
      </c>
      <c r="G626" s="197"/>
      <c r="H626" s="115" t="s">
        <v>1054</v>
      </c>
      <c r="I626" s="97" t="str">
        <f ca="1"/>
        <v>1.1</v>
      </c>
      <c r="J626" s="98" t="str">
        <f ca="1"/>
        <v>General hospitals</v>
      </c>
      <c r="K626" s="61" t="str">
        <f ca="1"/>
        <v>1.1.1</v>
      </c>
      <c r="L626" s="61" t="str">
        <f ca="1"/>
        <v>General inpatient curative care</v>
      </c>
      <c r="M626" s="61" t="str">
        <f ca="1"/>
        <v>13</v>
      </c>
      <c r="N626" s="61" t="str">
        <f ca="1"/>
        <v>General population</v>
      </c>
      <c r="O626" s="61" t="str">
        <f ca="1"/>
        <v>nec</v>
      </c>
      <c r="P626" s="61" t="str">
        <f ca="1"/>
        <v>Other and unspecified age (n.e.c.)</v>
      </c>
      <c r="Q626" s="61" t="str">
        <f ca="1"/>
        <v>nec</v>
      </c>
      <c r="R626" s="61" t="str">
        <f ca="1"/>
        <v>Other and unspecified gender (n.e.c.)</v>
      </c>
      <c r="S626" s="134">
        <v>24</v>
      </c>
      <c r="T626" t="b">
        <v>1</v>
      </c>
      <c r="U626" t="b">
        <f>AND(T626=TRUE,C626=C625,F626=F625,H626&lt;&gt;H625)</f>
        <v>0</v>
      </c>
      <c r="V626" t="b">
        <f t="shared" si="18"/>
        <v>0</v>
      </c>
      <c r="W626">
        <v>1</v>
      </c>
      <c r="X626" t="b">
        <f t="shared" si="19"/>
        <v>0</v>
      </c>
      <c r="Y626" s="153">
        <v>64</v>
      </c>
    </row>
    <row r="627" spans="1:25" x14ac:dyDescent="0.4">
      <c r="A627" s="136">
        <v>1</v>
      </c>
      <c r="B627" s="5">
        <v>279</v>
      </c>
      <c r="C627" s="138">
        <v>404907730</v>
      </c>
      <c r="D627" s="6" t="s">
        <v>701</v>
      </c>
      <c r="E627" s="6" t="s">
        <v>1197</v>
      </c>
      <c r="F627" s="6" t="s">
        <v>2025</v>
      </c>
      <c r="G627" s="199"/>
      <c r="H627" s="115" t="s">
        <v>1054</v>
      </c>
      <c r="I627" s="97" t="str">
        <f ca="1"/>
        <v>1.1</v>
      </c>
      <c r="J627" s="98" t="str">
        <f ca="1"/>
        <v>General hospitals</v>
      </c>
      <c r="K627" s="61" t="str">
        <f ca="1"/>
        <v>1.1.1</v>
      </c>
      <c r="L627" s="61" t="str">
        <f ca="1"/>
        <v>General inpatient curative care</v>
      </c>
      <c r="M627" s="61" t="str">
        <f ca="1"/>
        <v>13</v>
      </c>
      <c r="N627" s="61" t="str">
        <f ca="1"/>
        <v>General population</v>
      </c>
      <c r="O627" s="61" t="str">
        <f ca="1"/>
        <v>nec</v>
      </c>
      <c r="P627" s="61" t="str">
        <f ca="1"/>
        <v>Other and unspecified age (n.e.c.)</v>
      </c>
      <c r="Q627" s="61" t="str">
        <f ca="1"/>
        <v>nec</v>
      </c>
      <c r="R627" s="61" t="str">
        <f ca="1"/>
        <v>Other and unspecified gender (n.e.c.)</v>
      </c>
      <c r="S627" s="134">
        <v>24</v>
      </c>
      <c r="T627" t="b">
        <v>1</v>
      </c>
      <c r="U627" t="b">
        <f>AND(T627=TRUE,C627=C626,F627=F626,H627&lt;&gt;H626)</f>
        <v>0</v>
      </c>
      <c r="V627" t="b">
        <f t="shared" si="18"/>
        <v>0</v>
      </c>
      <c r="W627">
        <v>1</v>
      </c>
      <c r="X627" t="b">
        <f t="shared" si="19"/>
        <v>0</v>
      </c>
      <c r="Y627" s="155">
        <v>67</v>
      </c>
    </row>
    <row r="628" spans="1:25" x14ac:dyDescent="0.4">
      <c r="A628" s="136">
        <v>1</v>
      </c>
      <c r="B628" s="5">
        <v>280</v>
      </c>
      <c r="C628" s="138">
        <v>404907730</v>
      </c>
      <c r="D628" s="6" t="s">
        <v>701</v>
      </c>
      <c r="E628" s="6" t="s">
        <v>1197</v>
      </c>
      <c r="F628" s="6" t="s">
        <v>2026</v>
      </c>
      <c r="G628" s="199"/>
      <c r="H628" s="115" t="s">
        <v>1054</v>
      </c>
      <c r="I628" s="97" t="str">
        <f ca="1"/>
        <v>1.1</v>
      </c>
      <c r="J628" s="98" t="str">
        <f ca="1"/>
        <v>General hospitals</v>
      </c>
      <c r="K628" s="61" t="str">
        <f ca="1"/>
        <v>1.1.1</v>
      </c>
      <c r="L628" s="61" t="str">
        <f ca="1"/>
        <v>General inpatient curative care</v>
      </c>
      <c r="M628" s="61" t="str">
        <f ca="1"/>
        <v>13</v>
      </c>
      <c r="N628" s="61" t="str">
        <f ca="1"/>
        <v>General population</v>
      </c>
      <c r="O628" s="61" t="str">
        <f ca="1"/>
        <v>nec</v>
      </c>
      <c r="P628" s="61" t="str">
        <f ca="1"/>
        <v>Other and unspecified age (n.e.c.)</v>
      </c>
      <c r="Q628" s="61" t="str">
        <f ca="1"/>
        <v>nec</v>
      </c>
      <c r="R628" s="61" t="str">
        <f ca="1"/>
        <v>Other and unspecified gender (n.e.c.)</v>
      </c>
      <c r="S628" s="134">
        <v>24</v>
      </c>
      <c r="T628" t="b">
        <v>1</v>
      </c>
      <c r="U628" t="b">
        <f>AND(T628=TRUE,C628=C627,F628=F627,H628&lt;&gt;H627)</f>
        <v>0</v>
      </c>
      <c r="V628" t="b">
        <f t="shared" si="18"/>
        <v>0</v>
      </c>
      <c r="W628">
        <v>1</v>
      </c>
      <c r="X628" t="b">
        <f t="shared" si="19"/>
        <v>0</v>
      </c>
      <c r="Y628" s="155">
        <v>67</v>
      </c>
    </row>
    <row r="629" spans="1:25" x14ac:dyDescent="0.4">
      <c r="A629" s="136">
        <v>3</v>
      </c>
      <c r="B629" s="5"/>
      <c r="C629" s="138">
        <v>404907730</v>
      </c>
      <c r="D629" s="6" t="s">
        <v>702</v>
      </c>
      <c r="E629" s="6" t="s">
        <v>1615</v>
      </c>
      <c r="F629" s="6" t="s">
        <v>2027</v>
      </c>
      <c r="G629" s="199"/>
      <c r="H629" s="115" t="s">
        <v>1054</v>
      </c>
      <c r="I629" s="97" t="str">
        <f ca="1"/>
        <v>1.1</v>
      </c>
      <c r="J629" s="98" t="str">
        <f ca="1"/>
        <v>General hospitals</v>
      </c>
      <c r="K629" s="61" t="str">
        <f ca="1"/>
        <v>1.1.1</v>
      </c>
      <c r="L629" s="61" t="str">
        <f ca="1"/>
        <v>General inpatient curative care</v>
      </c>
      <c r="M629" s="61" t="str">
        <f ca="1"/>
        <v>13</v>
      </c>
      <c r="N629" s="61" t="str">
        <f ca="1"/>
        <v>General population</v>
      </c>
      <c r="O629" s="61" t="str">
        <f ca="1"/>
        <v>nec</v>
      </c>
      <c r="P629" s="61" t="str">
        <f ca="1"/>
        <v>Other and unspecified age (n.e.c.)</v>
      </c>
      <c r="Q629" s="61" t="str">
        <f ca="1"/>
        <v>nec</v>
      </c>
      <c r="R629" s="61" t="str">
        <f ca="1"/>
        <v>Other and unspecified gender (n.e.c.)</v>
      </c>
      <c r="S629" s="134">
        <v>24</v>
      </c>
      <c r="T629" t="b">
        <v>1</v>
      </c>
      <c r="U629" t="b">
        <f>AND(T629=TRUE,C629=C628,F629=F628,H629&lt;&gt;H628)</f>
        <v>0</v>
      </c>
      <c r="V629" t="b">
        <f t="shared" si="18"/>
        <v>0</v>
      </c>
      <c r="W629">
        <v>1</v>
      </c>
      <c r="X629" t="b">
        <f t="shared" si="19"/>
        <v>0</v>
      </c>
      <c r="Y629" s="155">
        <v>22</v>
      </c>
    </row>
    <row r="630" spans="1:25" x14ac:dyDescent="0.4">
      <c r="A630" s="136">
        <v>2</v>
      </c>
      <c r="B630" s="137">
        <v>367</v>
      </c>
      <c r="C630" s="141">
        <v>404907730</v>
      </c>
      <c r="D630" s="137" t="s">
        <v>703</v>
      </c>
      <c r="E630" s="137" t="s">
        <v>1197</v>
      </c>
      <c r="F630" s="137" t="s">
        <v>2025</v>
      </c>
      <c r="G630" s="198"/>
      <c r="H630" s="49" t="s">
        <v>1054</v>
      </c>
      <c r="I630" s="97" t="str">
        <f ca="1"/>
        <v>1.1</v>
      </c>
      <c r="J630" s="98" t="str">
        <f ca="1"/>
        <v>General hospitals</v>
      </c>
      <c r="K630" s="61" t="str">
        <f ca="1"/>
        <v>1.1.1</v>
      </c>
      <c r="L630" s="61" t="str">
        <f ca="1"/>
        <v>General inpatient curative care</v>
      </c>
      <c r="M630" s="61" t="str">
        <f ca="1"/>
        <v>13</v>
      </c>
      <c r="N630" s="61" t="str">
        <f ca="1"/>
        <v>General population</v>
      </c>
      <c r="O630" s="61" t="str">
        <f ca="1"/>
        <v>nec</v>
      </c>
      <c r="P630" s="61" t="str">
        <f ca="1"/>
        <v>Other and unspecified age (n.e.c.)</v>
      </c>
      <c r="Q630" s="61" t="str">
        <f ca="1"/>
        <v>nec</v>
      </c>
      <c r="R630" s="61" t="str">
        <f ca="1"/>
        <v>Other and unspecified gender (n.e.c.)</v>
      </c>
      <c r="S630" s="134">
        <v>24</v>
      </c>
      <c r="T630" t="b">
        <v>1</v>
      </c>
      <c r="U630" t="b">
        <f>AND(T630=TRUE,C630=C629,F630=F629,H630&lt;&gt;H629)</f>
        <v>0</v>
      </c>
      <c r="V630" t="b">
        <f t="shared" si="18"/>
        <v>0</v>
      </c>
      <c r="W630">
        <v>1</v>
      </c>
      <c r="X630" t="b">
        <f t="shared" si="19"/>
        <v>0</v>
      </c>
      <c r="Y630" s="154">
        <v>67</v>
      </c>
    </row>
    <row r="631" spans="1:25" x14ac:dyDescent="0.4">
      <c r="A631" s="136">
        <v>2</v>
      </c>
      <c r="B631" s="2">
        <v>368</v>
      </c>
      <c r="C631" s="140">
        <v>404907730</v>
      </c>
      <c r="D631" s="3" t="s">
        <v>704</v>
      </c>
      <c r="E631" s="3" t="s">
        <v>1687</v>
      </c>
      <c r="F631" s="3" t="s">
        <v>2010</v>
      </c>
      <c r="G631" s="197"/>
      <c r="H631" s="115" t="s">
        <v>1054</v>
      </c>
      <c r="I631" s="97" t="str">
        <f ca="1"/>
        <v>1.1</v>
      </c>
      <c r="J631" s="98" t="str">
        <f ca="1"/>
        <v>General hospitals</v>
      </c>
      <c r="K631" s="61" t="str">
        <f ca="1"/>
        <v>1.1.1</v>
      </c>
      <c r="L631" s="61" t="str">
        <f ca="1"/>
        <v>General inpatient curative care</v>
      </c>
      <c r="M631" s="61" t="str">
        <f ca="1"/>
        <v>13</v>
      </c>
      <c r="N631" s="61" t="str">
        <f ca="1"/>
        <v>General population</v>
      </c>
      <c r="O631" s="61" t="str">
        <f ca="1"/>
        <v>nec</v>
      </c>
      <c r="P631" s="61" t="str">
        <f ca="1"/>
        <v>Other and unspecified age (n.e.c.)</v>
      </c>
      <c r="Q631" s="61" t="str">
        <f ca="1"/>
        <v>nec</v>
      </c>
      <c r="R631" s="61" t="str">
        <f ca="1"/>
        <v>Other and unspecified gender (n.e.c.)</v>
      </c>
      <c r="S631" s="134">
        <v>24</v>
      </c>
      <c r="T631" t="b">
        <v>1</v>
      </c>
      <c r="U631" t="b">
        <f>AND(T631=TRUE,C631=C630,F631=F630,H631&lt;&gt;H630)</f>
        <v>0</v>
      </c>
      <c r="V631" t="b">
        <f t="shared" si="18"/>
        <v>0</v>
      </c>
      <c r="W631">
        <v>1</v>
      </c>
      <c r="X631" t="b">
        <f t="shared" si="19"/>
        <v>0</v>
      </c>
      <c r="Y631" s="153">
        <v>24</v>
      </c>
    </row>
    <row r="632" spans="1:25" x14ac:dyDescent="0.4">
      <c r="A632" s="136">
        <v>2</v>
      </c>
      <c r="B632" s="2">
        <v>381</v>
      </c>
      <c r="C632" s="140">
        <v>404908043</v>
      </c>
      <c r="D632" s="3" t="s">
        <v>706</v>
      </c>
      <c r="E632" s="3" t="s">
        <v>1705</v>
      </c>
      <c r="F632" s="3" t="s">
        <v>2028</v>
      </c>
      <c r="G632" s="197"/>
      <c r="H632" s="115" t="s">
        <v>1054</v>
      </c>
      <c r="I632" s="97" t="str">
        <f ca="1"/>
        <v>1.1</v>
      </c>
      <c r="J632" s="98" t="str">
        <f ca="1"/>
        <v>General hospitals</v>
      </c>
      <c r="K632" s="61" t="str">
        <f ca="1"/>
        <v>1.1.1</v>
      </c>
      <c r="L632" s="61" t="str">
        <f ca="1"/>
        <v>General inpatient curative care</v>
      </c>
      <c r="M632" s="61" t="str">
        <f ca="1"/>
        <v>13</v>
      </c>
      <c r="N632" s="61" t="str">
        <f ca="1"/>
        <v>General population</v>
      </c>
      <c r="O632" s="61" t="str">
        <f ca="1"/>
        <v>nec</v>
      </c>
      <c r="P632" s="61" t="str">
        <f ca="1"/>
        <v>Other and unspecified age (n.e.c.)</v>
      </c>
      <c r="Q632" s="61" t="str">
        <f ca="1"/>
        <v>nec</v>
      </c>
      <c r="R632" s="61" t="str">
        <f ca="1"/>
        <v>Other and unspecified gender (n.e.c.)</v>
      </c>
      <c r="S632" s="134">
        <v>9</v>
      </c>
      <c r="T632" t="b">
        <v>1</v>
      </c>
      <c r="U632" t="b">
        <f>AND(T632=TRUE,C632=C631,F632=F631,H632&lt;&gt;H631)</f>
        <v>0</v>
      </c>
      <c r="V632" t="b">
        <f t="shared" si="18"/>
        <v>0</v>
      </c>
      <c r="W632">
        <v>1</v>
      </c>
      <c r="X632" t="b">
        <f t="shared" si="19"/>
        <v>0</v>
      </c>
      <c r="Y632" s="153">
        <v>9</v>
      </c>
    </row>
    <row r="633" spans="1:25" x14ac:dyDescent="0.4">
      <c r="A633" s="136">
        <v>1</v>
      </c>
      <c r="B633" s="2">
        <v>290</v>
      </c>
      <c r="C633" s="140">
        <v>404908043</v>
      </c>
      <c r="D633" s="3" t="s">
        <v>707</v>
      </c>
      <c r="E633" s="3" t="s">
        <v>1640</v>
      </c>
      <c r="F633" s="3" t="s">
        <v>2029</v>
      </c>
      <c r="G633" s="197"/>
      <c r="H633" s="115" t="s">
        <v>1054</v>
      </c>
      <c r="I633" s="97" t="str">
        <f ca="1"/>
        <v>1.1</v>
      </c>
      <c r="J633" s="98" t="str">
        <f ca="1"/>
        <v>General hospitals</v>
      </c>
      <c r="K633" s="61" t="str">
        <f ca="1"/>
        <v>1.1.1</v>
      </c>
      <c r="L633" s="61" t="str">
        <f ca="1"/>
        <v>General inpatient curative care</v>
      </c>
      <c r="M633" s="61" t="str">
        <f ca="1"/>
        <v>13</v>
      </c>
      <c r="N633" s="61" t="str">
        <f ca="1"/>
        <v>General population</v>
      </c>
      <c r="O633" s="61" t="str">
        <f ca="1"/>
        <v>nec</v>
      </c>
      <c r="P633" s="61" t="str">
        <f ca="1"/>
        <v>Other and unspecified age (n.e.c.)</v>
      </c>
      <c r="Q633" s="61" t="str">
        <f ca="1"/>
        <v>nec</v>
      </c>
      <c r="R633" s="61" t="str">
        <f ca="1"/>
        <v>Other and unspecified gender (n.e.c.)</v>
      </c>
      <c r="S633" s="134">
        <v>9</v>
      </c>
      <c r="T633" t="b">
        <v>1</v>
      </c>
      <c r="U633" t="b">
        <f>AND(T633=TRUE,C633=C632,F633=F632,H633&lt;&gt;H632)</f>
        <v>0</v>
      </c>
      <c r="V633" t="b">
        <f t="shared" si="18"/>
        <v>0</v>
      </c>
      <c r="W633">
        <v>1</v>
      </c>
      <c r="X633" t="b">
        <f t="shared" si="19"/>
        <v>0</v>
      </c>
      <c r="Y633" s="153">
        <v>7</v>
      </c>
    </row>
    <row r="634" spans="1:25" x14ac:dyDescent="0.4">
      <c r="A634" s="136">
        <v>1</v>
      </c>
      <c r="B634" s="5">
        <v>291</v>
      </c>
      <c r="C634" s="138">
        <v>404908043</v>
      </c>
      <c r="D634" s="6" t="s">
        <v>707</v>
      </c>
      <c r="E634" s="6" t="s">
        <v>1684</v>
      </c>
      <c r="F634" s="6" t="s">
        <v>2030</v>
      </c>
      <c r="G634" s="199"/>
      <c r="H634" s="115" t="s">
        <v>1054</v>
      </c>
      <c r="I634" s="97" t="str">
        <f ca="1"/>
        <v>1.1</v>
      </c>
      <c r="J634" s="98" t="str">
        <f ca="1"/>
        <v>General hospitals</v>
      </c>
      <c r="K634" s="61" t="str">
        <f ca="1"/>
        <v>1.1.1</v>
      </c>
      <c r="L634" s="61" t="str">
        <f ca="1"/>
        <v>General inpatient curative care</v>
      </c>
      <c r="M634" s="61" t="str">
        <f ca="1"/>
        <v>13</v>
      </c>
      <c r="N634" s="61" t="str">
        <f ca="1"/>
        <v>General population</v>
      </c>
      <c r="O634" s="61" t="str">
        <f ca="1"/>
        <v>nec</v>
      </c>
      <c r="P634" s="61" t="str">
        <f ca="1"/>
        <v>Other and unspecified age (n.e.c.)</v>
      </c>
      <c r="Q634" s="61" t="str">
        <f ca="1"/>
        <v>nec</v>
      </c>
      <c r="R634" s="61" t="str">
        <f ca="1"/>
        <v>Other and unspecified gender (n.e.c.)</v>
      </c>
      <c r="S634" s="134">
        <v>9</v>
      </c>
      <c r="T634" t="b">
        <v>1</v>
      </c>
      <c r="U634" t="b">
        <f>AND(T634=TRUE,C634=C633,F634=F633,H634&lt;&gt;H633)</f>
        <v>0</v>
      </c>
      <c r="V634" t="b">
        <f t="shared" si="18"/>
        <v>0</v>
      </c>
      <c r="W634">
        <v>1</v>
      </c>
      <c r="X634" t="b">
        <f t="shared" si="19"/>
        <v>0</v>
      </c>
      <c r="Y634" s="155">
        <v>8</v>
      </c>
    </row>
    <row r="635" spans="1:25" x14ac:dyDescent="0.4">
      <c r="A635" s="136">
        <v>2</v>
      </c>
      <c r="B635" s="5">
        <v>380</v>
      </c>
      <c r="C635" s="138">
        <v>404908043</v>
      </c>
      <c r="D635" s="6" t="s">
        <v>707</v>
      </c>
      <c r="E635" s="6" t="s">
        <v>1161</v>
      </c>
      <c r="F635" s="6" t="s">
        <v>2031</v>
      </c>
      <c r="G635" s="199"/>
      <c r="H635" s="115" t="s">
        <v>1054</v>
      </c>
      <c r="I635" s="97" t="str">
        <f ca="1"/>
        <v>1.1</v>
      </c>
      <c r="J635" s="98" t="str">
        <f ca="1"/>
        <v>General hospitals</v>
      </c>
      <c r="K635" s="61" t="str">
        <f ca="1"/>
        <v>1.1.1</v>
      </c>
      <c r="L635" s="61" t="str">
        <f ca="1"/>
        <v>General inpatient curative care</v>
      </c>
      <c r="M635" s="61" t="str">
        <f ca="1"/>
        <v>13</v>
      </c>
      <c r="N635" s="61" t="str">
        <f ca="1"/>
        <v>General population</v>
      </c>
      <c r="O635" s="61" t="str">
        <f ca="1"/>
        <v>nec</v>
      </c>
      <c r="P635" s="61" t="str">
        <f ca="1"/>
        <v>Other and unspecified age (n.e.c.)</v>
      </c>
      <c r="Q635" s="61" t="str">
        <f ca="1"/>
        <v>nec</v>
      </c>
      <c r="R635" s="61" t="str">
        <f ca="1"/>
        <v>Other and unspecified gender (n.e.c.)</v>
      </c>
      <c r="S635" s="134">
        <v>9</v>
      </c>
      <c r="T635" t="b">
        <v>1</v>
      </c>
      <c r="U635" t="b">
        <f>AND(T635=TRUE,C635=C634,F635=F634,H635&lt;&gt;H634)</f>
        <v>0</v>
      </c>
      <c r="V635" t="b">
        <f t="shared" si="18"/>
        <v>0</v>
      </c>
      <c r="W635">
        <v>1</v>
      </c>
      <c r="X635" t="b">
        <f t="shared" si="19"/>
        <v>0</v>
      </c>
      <c r="Y635" s="155">
        <v>12</v>
      </c>
    </row>
    <row r="636" spans="1:25" x14ac:dyDescent="0.4">
      <c r="A636" s="136">
        <v>1</v>
      </c>
      <c r="B636" s="2">
        <v>289</v>
      </c>
      <c r="C636" s="140">
        <v>404908043</v>
      </c>
      <c r="D636" s="3" t="s">
        <v>707</v>
      </c>
      <c r="E636" s="3" t="s">
        <v>1373</v>
      </c>
      <c r="F636" s="3" t="s">
        <v>2032</v>
      </c>
      <c r="G636" s="197"/>
      <c r="H636" s="115" t="s">
        <v>1054</v>
      </c>
      <c r="I636" s="97" t="str">
        <f ca="1"/>
        <v>1.1</v>
      </c>
      <c r="J636" s="98" t="str">
        <f ca="1"/>
        <v>General hospitals</v>
      </c>
      <c r="K636" s="61" t="str">
        <f ca="1"/>
        <v>1.1.1</v>
      </c>
      <c r="L636" s="61" t="str">
        <f ca="1"/>
        <v>General inpatient curative care</v>
      </c>
      <c r="M636" s="61" t="str">
        <f ca="1"/>
        <v>13</v>
      </c>
      <c r="N636" s="61" t="str">
        <f ca="1"/>
        <v>General population</v>
      </c>
      <c r="O636" s="61" t="str">
        <f ca="1"/>
        <v>nec</v>
      </c>
      <c r="P636" s="61" t="str">
        <f ca="1"/>
        <v>Other and unspecified age (n.e.c.)</v>
      </c>
      <c r="Q636" s="61" t="str">
        <f ca="1"/>
        <v>nec</v>
      </c>
      <c r="R636" s="61" t="str">
        <f ca="1"/>
        <v>Other and unspecified gender (n.e.c.)</v>
      </c>
      <c r="S636" s="134">
        <v>9</v>
      </c>
      <c r="T636" t="b">
        <v>1</v>
      </c>
      <c r="U636" t="b">
        <f>AND(T636=TRUE,C636=C635,F636=F635,H636&lt;&gt;H635)</f>
        <v>0</v>
      </c>
      <c r="V636" t="b">
        <f t="shared" si="18"/>
        <v>0</v>
      </c>
      <c r="W636">
        <v>1</v>
      </c>
      <c r="X636" t="b">
        <f t="shared" si="19"/>
        <v>0</v>
      </c>
      <c r="Y636" s="153">
        <v>71</v>
      </c>
    </row>
    <row r="637" spans="1:25" x14ac:dyDescent="0.4">
      <c r="A637" s="136">
        <v>2</v>
      </c>
      <c r="B637" s="5">
        <v>377</v>
      </c>
      <c r="C637" s="138">
        <v>404908043</v>
      </c>
      <c r="D637" s="6" t="s">
        <v>708</v>
      </c>
      <c r="E637" s="6" t="s">
        <v>1373</v>
      </c>
      <c r="F637" s="6" t="s">
        <v>2032</v>
      </c>
      <c r="G637" s="199"/>
      <c r="H637" s="115" t="s">
        <v>1054</v>
      </c>
      <c r="I637" s="97" t="str">
        <f ca="1"/>
        <v>1.1</v>
      </c>
      <c r="J637" s="98" t="str">
        <f ca="1"/>
        <v>General hospitals</v>
      </c>
      <c r="K637" s="61" t="str">
        <f ca="1"/>
        <v>1.1.1</v>
      </c>
      <c r="L637" s="61" t="str">
        <f ca="1"/>
        <v>General inpatient curative care</v>
      </c>
      <c r="M637" s="61" t="str">
        <f ca="1"/>
        <v>13</v>
      </c>
      <c r="N637" s="61" t="str">
        <f ca="1"/>
        <v>General population</v>
      </c>
      <c r="O637" s="61" t="str">
        <f ca="1"/>
        <v>nec</v>
      </c>
      <c r="P637" s="61" t="str">
        <f ca="1"/>
        <v>Other and unspecified age (n.e.c.)</v>
      </c>
      <c r="Q637" s="61" t="str">
        <f ca="1"/>
        <v>nec</v>
      </c>
      <c r="R637" s="61" t="str">
        <f ca="1"/>
        <v>Other and unspecified gender (n.e.c.)</v>
      </c>
      <c r="S637" s="134">
        <v>9</v>
      </c>
      <c r="T637" t="b">
        <v>1</v>
      </c>
      <c r="U637" t="b">
        <f>AND(T637=TRUE,C637=C636,F637=F636,H637&lt;&gt;H636)</f>
        <v>0</v>
      </c>
      <c r="V637" t="b">
        <f t="shared" si="18"/>
        <v>0</v>
      </c>
      <c r="W637">
        <v>1</v>
      </c>
      <c r="X637" t="b">
        <f t="shared" si="19"/>
        <v>0</v>
      </c>
      <c r="Y637" s="155">
        <v>71</v>
      </c>
    </row>
    <row r="638" spans="1:25" x14ac:dyDescent="0.4">
      <c r="A638" s="136">
        <v>2</v>
      </c>
      <c r="B638" s="2">
        <v>379</v>
      </c>
      <c r="C638" s="140">
        <v>404908043</v>
      </c>
      <c r="D638" s="3" t="s">
        <v>709</v>
      </c>
      <c r="E638" s="3" t="s">
        <v>1640</v>
      </c>
      <c r="F638" s="3" t="s">
        <v>2029</v>
      </c>
      <c r="G638" s="197"/>
      <c r="H638" s="115" t="s">
        <v>1054</v>
      </c>
      <c r="I638" s="97" t="str">
        <f ca="1"/>
        <v>1.1</v>
      </c>
      <c r="J638" s="98" t="str">
        <f ca="1"/>
        <v>General hospitals</v>
      </c>
      <c r="K638" s="61" t="str">
        <f ca="1"/>
        <v>1.1.1</v>
      </c>
      <c r="L638" s="61" t="str">
        <f ca="1"/>
        <v>General inpatient curative care</v>
      </c>
      <c r="M638" s="61" t="str">
        <f ca="1"/>
        <v>13</v>
      </c>
      <c r="N638" s="61" t="str">
        <f ca="1"/>
        <v>General population</v>
      </c>
      <c r="O638" s="61" t="str">
        <f ca="1"/>
        <v>nec</v>
      </c>
      <c r="P638" s="61" t="str">
        <f ca="1"/>
        <v>Other and unspecified age (n.e.c.)</v>
      </c>
      <c r="Q638" s="61" t="str">
        <f ca="1"/>
        <v>nec</v>
      </c>
      <c r="R638" s="61" t="str">
        <f ca="1"/>
        <v>Other and unspecified gender (n.e.c.)</v>
      </c>
      <c r="S638" s="134">
        <v>9</v>
      </c>
      <c r="T638" t="b">
        <v>1</v>
      </c>
      <c r="U638" t="b">
        <f>AND(T638=TRUE,C638=C637,F638=F637,H638&lt;&gt;H637)</f>
        <v>0</v>
      </c>
      <c r="V638" t="b">
        <f t="shared" si="18"/>
        <v>0</v>
      </c>
      <c r="W638">
        <v>1</v>
      </c>
      <c r="X638" t="b">
        <f t="shared" si="19"/>
        <v>0</v>
      </c>
      <c r="Y638" s="153">
        <v>7</v>
      </c>
    </row>
    <row r="639" spans="1:25" x14ac:dyDescent="0.4">
      <c r="A639" s="136">
        <v>2</v>
      </c>
      <c r="B639" s="2">
        <v>378</v>
      </c>
      <c r="C639" s="140">
        <v>404908043</v>
      </c>
      <c r="D639" s="3" t="s">
        <v>710</v>
      </c>
      <c r="E639" s="3" t="s">
        <v>1684</v>
      </c>
      <c r="F639" s="3" t="s">
        <v>2030</v>
      </c>
      <c r="G639" s="197"/>
      <c r="H639" s="115" t="s">
        <v>1054</v>
      </c>
      <c r="I639" s="97" t="str">
        <f ca="1"/>
        <v>1.1</v>
      </c>
      <c r="J639" s="98" t="str">
        <f ca="1"/>
        <v>General hospitals</v>
      </c>
      <c r="K639" s="61" t="str">
        <f ca="1"/>
        <v>1.1.1</v>
      </c>
      <c r="L639" s="61" t="str">
        <f ca="1"/>
        <v>General inpatient curative care</v>
      </c>
      <c r="M639" s="61" t="str">
        <f ca="1"/>
        <v>13</v>
      </c>
      <c r="N639" s="61" t="str">
        <f ca="1"/>
        <v>General population</v>
      </c>
      <c r="O639" s="61" t="str">
        <f ca="1"/>
        <v>nec</v>
      </c>
      <c r="P639" s="61" t="str">
        <f ca="1"/>
        <v>Other and unspecified age (n.e.c.)</v>
      </c>
      <c r="Q639" s="61" t="str">
        <f ca="1"/>
        <v>nec</v>
      </c>
      <c r="R639" s="61" t="str">
        <f ca="1"/>
        <v>Other and unspecified gender (n.e.c.)</v>
      </c>
      <c r="S639" s="134">
        <v>9</v>
      </c>
      <c r="T639" t="b">
        <v>1</v>
      </c>
      <c r="U639" t="b">
        <f>AND(T639=TRUE,C639=C638,F639=F638,H639&lt;&gt;H638)</f>
        <v>0</v>
      </c>
      <c r="V639" t="b">
        <f t="shared" si="18"/>
        <v>0</v>
      </c>
      <c r="W639">
        <v>1</v>
      </c>
      <c r="X639" t="b">
        <f t="shared" si="19"/>
        <v>0</v>
      </c>
      <c r="Y639" s="153">
        <v>8</v>
      </c>
    </row>
    <row r="640" spans="1:25" x14ac:dyDescent="0.4">
      <c r="A640" s="136">
        <v>3</v>
      </c>
      <c r="B640" s="2"/>
      <c r="C640" s="140">
        <v>404910325</v>
      </c>
      <c r="D640" s="3" t="s">
        <v>712</v>
      </c>
      <c r="E640" s="3" t="s">
        <v>1161</v>
      </c>
      <c r="F640" s="3" t="s">
        <v>2033</v>
      </c>
      <c r="G640" s="197"/>
      <c r="H640" s="115" t="s">
        <v>1101</v>
      </c>
      <c r="I640" s="97" t="str">
        <f ca="1"/>
        <v>3.4.9.1</v>
      </c>
      <c r="J640" s="98" t="str">
        <f ca="1"/>
        <v>General ambulatories</v>
      </c>
      <c r="K640" s="61" t="str">
        <f ca="1"/>
        <v>1.3.1</v>
      </c>
      <c r="L640" s="61" t="str">
        <f ca="1"/>
        <v>General outpatient curative care</v>
      </c>
      <c r="M640" s="61" t="str">
        <f ca="1"/>
        <v>13</v>
      </c>
      <c r="N640" s="61" t="str">
        <f ca="1"/>
        <v>General population</v>
      </c>
      <c r="O640" s="61" t="str">
        <f ca="1"/>
        <v>nec</v>
      </c>
      <c r="P640" s="61" t="str">
        <f ca="1"/>
        <v>Other and unspecified age (n.e.c.)</v>
      </c>
      <c r="Q640" s="61" t="str">
        <f ca="1"/>
        <v>nec</v>
      </c>
      <c r="R640" s="61" t="str">
        <f ca="1"/>
        <v>Other and unspecified gender (n.e.c.)</v>
      </c>
      <c r="S640" s="134">
        <v>1</v>
      </c>
      <c r="T640" t="b">
        <v>1</v>
      </c>
      <c r="U640" t="b">
        <f>AND(T640=TRUE,C640=C639,F640=F639,H640&lt;&gt;H639)</f>
        <v>0</v>
      </c>
      <c r="V640" t="b">
        <f t="shared" si="18"/>
        <v>0</v>
      </c>
      <c r="W640">
        <v>1</v>
      </c>
      <c r="X640" t="b">
        <f t="shared" si="19"/>
        <v>0</v>
      </c>
      <c r="Y640" s="153">
        <v>12</v>
      </c>
    </row>
    <row r="641" spans="1:25" x14ac:dyDescent="0.4">
      <c r="A641" s="136">
        <v>2</v>
      </c>
      <c r="B641" s="137">
        <v>382</v>
      </c>
      <c r="C641" s="141">
        <v>404915268</v>
      </c>
      <c r="D641" s="137" t="s">
        <v>714</v>
      </c>
      <c r="E641" s="137" t="s">
        <v>1183</v>
      </c>
      <c r="F641" s="137" t="s">
        <v>2034</v>
      </c>
      <c r="G641" s="198"/>
      <c r="H641" s="49" t="s">
        <v>1054</v>
      </c>
      <c r="I641" s="97" t="str">
        <f ca="1"/>
        <v>1.1</v>
      </c>
      <c r="J641" s="98" t="str">
        <f ca="1"/>
        <v>General hospitals</v>
      </c>
      <c r="K641" s="61" t="str">
        <f ca="1"/>
        <v>1.1.1</v>
      </c>
      <c r="L641" s="61" t="str">
        <f ca="1"/>
        <v>General inpatient curative care</v>
      </c>
      <c r="M641" s="61" t="str">
        <f ca="1"/>
        <v>13</v>
      </c>
      <c r="N641" s="61" t="str">
        <f ca="1"/>
        <v>General population</v>
      </c>
      <c r="O641" s="61" t="str">
        <f ca="1"/>
        <v>nec</v>
      </c>
      <c r="P641" s="61" t="str">
        <f ca="1"/>
        <v>Other and unspecified age (n.e.c.)</v>
      </c>
      <c r="Q641" s="61" t="str">
        <f ca="1"/>
        <v>nec</v>
      </c>
      <c r="R641" s="61" t="str">
        <f ca="1"/>
        <v>Other and unspecified gender (n.e.c.)</v>
      </c>
      <c r="S641" s="134">
        <v>1</v>
      </c>
      <c r="T641" t="b">
        <v>1</v>
      </c>
      <c r="U641" t="b">
        <f>AND(T641=TRUE,C641=C640,F641=F640,H641&lt;&gt;H640)</f>
        <v>0</v>
      </c>
      <c r="V641" t="b">
        <f t="shared" si="18"/>
        <v>0</v>
      </c>
      <c r="W641">
        <v>1</v>
      </c>
      <c r="X641" t="b">
        <f t="shared" si="19"/>
        <v>0</v>
      </c>
      <c r="Y641" s="154">
        <v>11</v>
      </c>
    </row>
    <row r="642" spans="1:25" x14ac:dyDescent="0.4">
      <c r="A642" s="136">
        <v>3</v>
      </c>
      <c r="B642" s="2"/>
      <c r="C642" s="140">
        <v>404919077</v>
      </c>
      <c r="D642" s="3" t="s">
        <v>716</v>
      </c>
      <c r="E642" s="3" t="s">
        <v>1338</v>
      </c>
      <c r="F642" s="3" t="s">
        <v>2035</v>
      </c>
      <c r="G642" s="197"/>
      <c r="H642" s="115" t="s">
        <v>1050</v>
      </c>
      <c r="I642" s="97" t="str">
        <f ca="1"/>
        <v>1.3.nec</v>
      </c>
      <c r="J642" s="98" t="str">
        <f ca="1"/>
        <v>Other Specialised hospitals (Other than mental health hospitals)</v>
      </c>
      <c r="K642" s="61" t="str">
        <f ca="1"/>
        <v>1.1.2</v>
      </c>
      <c r="L642" s="61" t="str">
        <f ca="1"/>
        <v>Specialised inpatient curative care</v>
      </c>
      <c r="M642" s="61" t="str">
        <f ca="1"/>
        <v>13</v>
      </c>
      <c r="N642" s="61" t="str">
        <f ca="1"/>
        <v>General population</v>
      </c>
      <c r="O642" s="61" t="str">
        <f ca="1"/>
        <v>nec</v>
      </c>
      <c r="P642" s="61" t="str">
        <f ca="1"/>
        <v>Other and unspecified age (n.e.c.)</v>
      </c>
      <c r="Q642" s="61" t="str">
        <f ca="1"/>
        <v>nec</v>
      </c>
      <c r="R642" s="61" t="str">
        <f ca="1"/>
        <v>Other and unspecified gender (n.e.c.)</v>
      </c>
      <c r="S642" s="134">
        <v>2</v>
      </c>
      <c r="T642" t="b">
        <v>1</v>
      </c>
      <c r="U642" t="b">
        <f>AND(T642=TRUE,C642=C641,F642=F641,H642&lt;&gt;H641)</f>
        <v>0</v>
      </c>
      <c r="V642" t="b">
        <f t="shared" si="18"/>
        <v>0</v>
      </c>
      <c r="W642">
        <v>1</v>
      </c>
      <c r="X642" t="b">
        <f t="shared" si="19"/>
        <v>0</v>
      </c>
      <c r="Y642" s="153">
        <v>49</v>
      </c>
    </row>
    <row r="643" spans="1:25" x14ac:dyDescent="0.4">
      <c r="A643" s="136">
        <v>3</v>
      </c>
      <c r="B643" s="137"/>
      <c r="C643" s="141">
        <v>404919077</v>
      </c>
      <c r="D643" s="137" t="s">
        <v>716</v>
      </c>
      <c r="E643" s="137" t="s">
        <v>1161</v>
      </c>
      <c r="F643" s="137" t="s">
        <v>2036</v>
      </c>
      <c r="G643" s="198"/>
      <c r="H643" s="49" t="s">
        <v>1050</v>
      </c>
      <c r="I643" s="97" t="str">
        <f ca="1"/>
        <v>1.3.nec</v>
      </c>
      <c r="J643" s="98" t="str">
        <f ca="1"/>
        <v>Other Specialised hospitals (Other than mental health hospitals)</v>
      </c>
      <c r="K643" s="61" t="str">
        <f ca="1"/>
        <v>1.1.2</v>
      </c>
      <c r="L643" s="61" t="str">
        <f ca="1"/>
        <v>Specialised inpatient curative care</v>
      </c>
      <c r="M643" s="61" t="str">
        <f ca="1"/>
        <v>13</v>
      </c>
      <c r="N643" s="61" t="str">
        <f ca="1"/>
        <v>General population</v>
      </c>
      <c r="O643" s="61" t="str">
        <f ca="1"/>
        <v>nec</v>
      </c>
      <c r="P643" s="61" t="str">
        <f ca="1"/>
        <v>Other and unspecified age (n.e.c.)</v>
      </c>
      <c r="Q643" s="61" t="str">
        <f ca="1"/>
        <v>nec</v>
      </c>
      <c r="R643" s="61" t="str">
        <f ca="1"/>
        <v>Other and unspecified gender (n.e.c.)</v>
      </c>
      <c r="S643" s="134">
        <v>2</v>
      </c>
      <c r="T643" t="b">
        <v>1</v>
      </c>
      <c r="U643" t="b">
        <f>AND(T643=TRUE,C643=C642,F643=F642,H643&lt;&gt;H642)</f>
        <v>0</v>
      </c>
      <c r="V643" t="b">
        <f t="shared" ref="V643:V706" si="20">OR(U643,U644)</f>
        <v>0</v>
      </c>
      <c r="W643">
        <v>1</v>
      </c>
      <c r="X643" t="b">
        <f t="shared" ref="X643:X706" si="21">AND(T643,ISBLANK(E643))</f>
        <v>0</v>
      </c>
      <c r="Y643" s="154">
        <v>12</v>
      </c>
    </row>
    <row r="644" spans="1:25" x14ac:dyDescent="0.4">
      <c r="A644" s="136">
        <v>2</v>
      </c>
      <c r="B644" s="137">
        <v>383</v>
      </c>
      <c r="C644" s="141">
        <v>404923632</v>
      </c>
      <c r="D644" s="137" t="s">
        <v>718</v>
      </c>
      <c r="E644" s="137" t="s">
        <v>1179</v>
      </c>
      <c r="F644" s="137" t="s">
        <v>2037</v>
      </c>
      <c r="G644" s="198"/>
      <c r="H644" s="49" t="s">
        <v>1101</v>
      </c>
      <c r="I644" s="97" t="str">
        <f ca="1"/>
        <v>3.4.9.1</v>
      </c>
      <c r="J644" s="98" t="str">
        <f ca="1"/>
        <v>General ambulatories</v>
      </c>
      <c r="K644" s="61" t="str">
        <f ca="1"/>
        <v>1.3.1</v>
      </c>
      <c r="L644" s="61" t="str">
        <f ca="1"/>
        <v>General outpatient curative care</v>
      </c>
      <c r="M644" s="61" t="str">
        <f ca="1"/>
        <v>13</v>
      </c>
      <c r="N644" s="61" t="str">
        <f ca="1"/>
        <v>General population</v>
      </c>
      <c r="O644" s="61" t="str">
        <f ca="1"/>
        <v>nec</v>
      </c>
      <c r="P644" s="61" t="str">
        <f ca="1"/>
        <v>Other and unspecified age (n.e.c.)</v>
      </c>
      <c r="Q644" s="61" t="str">
        <f ca="1"/>
        <v>nec</v>
      </c>
      <c r="R644" s="61" t="str">
        <f ca="1"/>
        <v>Other and unspecified gender (n.e.c.)</v>
      </c>
      <c r="S644" s="134">
        <v>4</v>
      </c>
      <c r="T644" t="b">
        <v>1</v>
      </c>
      <c r="U644" t="b">
        <f>AND(T644=TRUE,C644=C643,F644=F643,H644&lt;&gt;H643)</f>
        <v>0</v>
      </c>
      <c r="V644" t="b">
        <f t="shared" si="20"/>
        <v>0</v>
      </c>
      <c r="W644">
        <v>1</v>
      </c>
      <c r="X644" t="b">
        <f t="shared" si="21"/>
        <v>0</v>
      </c>
      <c r="Y644" s="154">
        <v>10</v>
      </c>
    </row>
    <row r="645" spans="1:25" x14ac:dyDescent="0.4">
      <c r="A645" s="136">
        <v>2</v>
      </c>
      <c r="B645" s="2">
        <v>384</v>
      </c>
      <c r="C645" s="140">
        <v>404923632</v>
      </c>
      <c r="D645" s="3" t="s">
        <v>718</v>
      </c>
      <c r="E645" s="3" t="s">
        <v>1246</v>
      </c>
      <c r="F645" s="3" t="s">
        <v>2038</v>
      </c>
      <c r="G645" s="197"/>
      <c r="H645" s="115" t="s">
        <v>1101</v>
      </c>
      <c r="I645" s="97" t="str">
        <f ca="1"/>
        <v>3.4.9.1</v>
      </c>
      <c r="J645" s="98" t="str">
        <f ca="1"/>
        <v>General ambulatories</v>
      </c>
      <c r="K645" s="61" t="str">
        <f ca="1"/>
        <v>1.3.1</v>
      </c>
      <c r="L645" s="61" t="str">
        <f ca="1"/>
        <v>General outpatient curative care</v>
      </c>
      <c r="M645" s="61" t="str">
        <f ca="1"/>
        <v>13</v>
      </c>
      <c r="N645" s="61" t="str">
        <f ca="1"/>
        <v>General population</v>
      </c>
      <c r="O645" s="61" t="str">
        <f ca="1"/>
        <v>nec</v>
      </c>
      <c r="P645" s="61" t="str">
        <f ca="1"/>
        <v>Other and unspecified age (n.e.c.)</v>
      </c>
      <c r="Q645" s="61" t="str">
        <f ca="1"/>
        <v>nec</v>
      </c>
      <c r="R645" s="61" t="str">
        <f ca="1"/>
        <v>Other and unspecified gender (n.e.c.)</v>
      </c>
      <c r="S645" s="134">
        <v>4</v>
      </c>
      <c r="T645" t="b">
        <v>1</v>
      </c>
      <c r="U645" t="b">
        <f>AND(T645=TRUE,C645=C644,F645=F644,H645&lt;&gt;H644)</f>
        <v>0</v>
      </c>
      <c r="V645" t="b">
        <f t="shared" si="20"/>
        <v>0</v>
      </c>
      <c r="W645">
        <v>1</v>
      </c>
      <c r="X645" t="b">
        <f t="shared" si="21"/>
        <v>0</v>
      </c>
      <c r="Y645" s="153">
        <v>17</v>
      </c>
    </row>
    <row r="646" spans="1:25" x14ac:dyDescent="0.4">
      <c r="A646" s="136">
        <v>2</v>
      </c>
      <c r="B646" s="2">
        <v>385</v>
      </c>
      <c r="C646" s="140">
        <v>404923632</v>
      </c>
      <c r="D646" s="3" t="s">
        <v>718</v>
      </c>
      <c r="E646" s="3" t="s">
        <v>1253</v>
      </c>
      <c r="F646" s="3" t="s">
        <v>2039</v>
      </c>
      <c r="G646" s="197"/>
      <c r="H646" s="115" t="s">
        <v>1101</v>
      </c>
      <c r="I646" s="97" t="str">
        <f ca="1"/>
        <v>3.4.9.1</v>
      </c>
      <c r="J646" s="98" t="str">
        <f ca="1"/>
        <v>General ambulatories</v>
      </c>
      <c r="K646" s="61" t="str">
        <f ca="1"/>
        <v>1.3.1</v>
      </c>
      <c r="L646" s="61" t="str">
        <f ca="1"/>
        <v>General outpatient curative care</v>
      </c>
      <c r="M646" s="61" t="str">
        <f ca="1"/>
        <v>13</v>
      </c>
      <c r="N646" s="61" t="str">
        <f ca="1"/>
        <v>General population</v>
      </c>
      <c r="O646" s="61" t="str">
        <f ca="1"/>
        <v>nec</v>
      </c>
      <c r="P646" s="61" t="str">
        <f ca="1"/>
        <v>Other and unspecified age (n.e.c.)</v>
      </c>
      <c r="Q646" s="61" t="str">
        <f ca="1"/>
        <v>nec</v>
      </c>
      <c r="R646" s="61" t="str">
        <f ca="1"/>
        <v>Other and unspecified gender (n.e.c.)</v>
      </c>
      <c r="S646" s="134">
        <v>4</v>
      </c>
      <c r="T646" t="b">
        <v>1</v>
      </c>
      <c r="U646" t="b">
        <f>AND(T646=TRUE,C646=C645,F646=F645,H646&lt;&gt;H645)</f>
        <v>0</v>
      </c>
      <c r="V646" t="b">
        <f t="shared" si="20"/>
        <v>0</v>
      </c>
      <c r="W646">
        <v>1</v>
      </c>
      <c r="X646" t="b">
        <f t="shared" si="21"/>
        <v>0</v>
      </c>
      <c r="Y646" s="153">
        <v>18</v>
      </c>
    </row>
    <row r="647" spans="1:25" x14ac:dyDescent="0.4">
      <c r="A647" s="136">
        <v>3</v>
      </c>
      <c r="B647" s="2"/>
      <c r="C647" s="140">
        <v>404925747</v>
      </c>
      <c r="D647" s="3" t="s">
        <v>720</v>
      </c>
      <c r="E647" s="3" t="s">
        <v>1246</v>
      </c>
      <c r="F647" s="3" t="s">
        <v>2040</v>
      </c>
      <c r="G647" s="197"/>
      <c r="H647" s="115" t="s">
        <v>1054</v>
      </c>
      <c r="I647" s="97" t="str">
        <f ca="1"/>
        <v>1.1</v>
      </c>
      <c r="J647" s="98" t="str">
        <f ca="1"/>
        <v>General hospitals</v>
      </c>
      <c r="K647" s="61" t="str">
        <f ca="1"/>
        <v>1.1.1</v>
      </c>
      <c r="L647" s="61" t="str">
        <f ca="1"/>
        <v>General inpatient curative care</v>
      </c>
      <c r="M647" s="61" t="str">
        <f ca="1"/>
        <v>13</v>
      </c>
      <c r="N647" s="61" t="str">
        <f ca="1"/>
        <v>General population</v>
      </c>
      <c r="O647" s="61" t="str">
        <f ca="1"/>
        <v>nec</v>
      </c>
      <c r="P647" s="61" t="str">
        <f ca="1"/>
        <v>Other and unspecified age (n.e.c.)</v>
      </c>
      <c r="Q647" s="61" t="str">
        <f ca="1"/>
        <v>nec</v>
      </c>
      <c r="R647" s="61" t="str">
        <f ca="1"/>
        <v>Other and unspecified gender (n.e.c.)</v>
      </c>
      <c r="S647" s="134">
        <v>5</v>
      </c>
      <c r="T647" t="b">
        <v>1</v>
      </c>
      <c r="U647" t="b">
        <f>AND(T647=TRUE,C647=C646,F647=F646,H647&lt;&gt;H646)</f>
        <v>0</v>
      </c>
      <c r="V647" t="b">
        <f t="shared" si="20"/>
        <v>0</v>
      </c>
      <c r="W647">
        <v>1</v>
      </c>
      <c r="X647" t="b">
        <f t="shared" si="21"/>
        <v>0</v>
      </c>
      <c r="Y647" s="153">
        <v>17</v>
      </c>
    </row>
    <row r="648" spans="1:25" x14ac:dyDescent="0.4">
      <c r="A648" s="136">
        <v>3</v>
      </c>
      <c r="B648" s="137"/>
      <c r="C648" s="141">
        <v>404925747</v>
      </c>
      <c r="D648" s="137" t="s">
        <v>721</v>
      </c>
      <c r="E648" s="137" t="s">
        <v>1246</v>
      </c>
      <c r="F648" s="137" t="s">
        <v>2041</v>
      </c>
      <c r="G648" s="198"/>
      <c r="H648" s="49" t="s">
        <v>1101</v>
      </c>
      <c r="I648" s="97" t="str">
        <f ca="1"/>
        <v>3.4.9.1</v>
      </c>
      <c r="J648" s="98" t="str">
        <f ca="1"/>
        <v>General ambulatories</v>
      </c>
      <c r="K648" s="61" t="str">
        <f ca="1"/>
        <v>1.3.1</v>
      </c>
      <c r="L648" s="61" t="str">
        <f ca="1"/>
        <v>General outpatient curative care</v>
      </c>
      <c r="M648" s="61" t="str">
        <f ca="1"/>
        <v>13</v>
      </c>
      <c r="N648" s="61" t="str">
        <f ca="1"/>
        <v>General population</v>
      </c>
      <c r="O648" s="61" t="str">
        <f ca="1"/>
        <v>nec</v>
      </c>
      <c r="P648" s="61" t="str">
        <f ca="1"/>
        <v>Other and unspecified age (n.e.c.)</v>
      </c>
      <c r="Q648" s="61" t="str">
        <f ca="1"/>
        <v>nec</v>
      </c>
      <c r="R648" s="61" t="str">
        <f ca="1"/>
        <v>Other and unspecified gender (n.e.c.)</v>
      </c>
      <c r="S648" s="134">
        <v>5</v>
      </c>
      <c r="T648" t="b">
        <v>1</v>
      </c>
      <c r="U648" t="b">
        <f>AND(T648=TRUE,C648=C647,F648=F647,H648&lt;&gt;H647)</f>
        <v>0</v>
      </c>
      <c r="V648" t="b">
        <f t="shared" si="20"/>
        <v>0</v>
      </c>
      <c r="W648">
        <v>1</v>
      </c>
      <c r="X648" t="b">
        <f t="shared" si="21"/>
        <v>0</v>
      </c>
      <c r="Y648" s="154">
        <v>17</v>
      </c>
    </row>
    <row r="649" spans="1:25" x14ac:dyDescent="0.4">
      <c r="A649" s="136">
        <v>1</v>
      </c>
      <c r="B649" s="137">
        <v>292</v>
      </c>
      <c r="C649" s="141">
        <v>404925747</v>
      </c>
      <c r="D649" s="137" t="s">
        <v>2042</v>
      </c>
      <c r="E649" s="137" t="s">
        <v>1246</v>
      </c>
      <c r="F649" s="137" t="s">
        <v>2040</v>
      </c>
      <c r="G649" s="198"/>
      <c r="H649" s="49" t="s">
        <v>1054</v>
      </c>
      <c r="I649" s="97" t="str">
        <f ca="1"/>
        <v>1.1</v>
      </c>
      <c r="J649" s="98" t="str">
        <f ca="1"/>
        <v>General hospitals</v>
      </c>
      <c r="K649" s="61" t="str">
        <f ca="1"/>
        <v>1.1.1</v>
      </c>
      <c r="L649" s="61" t="str">
        <f ca="1"/>
        <v>General inpatient curative care</v>
      </c>
      <c r="M649" s="61" t="str">
        <f ca="1"/>
        <v>13</v>
      </c>
      <c r="N649" s="61" t="str">
        <f ca="1"/>
        <v>General population</v>
      </c>
      <c r="O649" s="61" t="str">
        <f ca="1"/>
        <v>nec</v>
      </c>
      <c r="P649" s="61" t="str">
        <f ca="1"/>
        <v>Other and unspecified age (n.e.c.)</v>
      </c>
      <c r="Q649" s="61" t="str">
        <f ca="1"/>
        <v>nec</v>
      </c>
      <c r="R649" s="61" t="str">
        <f ca="1"/>
        <v>Other and unspecified gender (n.e.c.)</v>
      </c>
      <c r="S649" s="134">
        <v>5</v>
      </c>
      <c r="T649" t="b">
        <v>1</v>
      </c>
      <c r="U649" t="b">
        <f>AND(T649=TRUE,C649=C648,F649=F648,H649&lt;&gt;H648)</f>
        <v>0</v>
      </c>
      <c r="V649" t="b">
        <f t="shared" si="20"/>
        <v>0</v>
      </c>
      <c r="W649">
        <v>1</v>
      </c>
      <c r="X649" t="b">
        <f t="shared" si="21"/>
        <v>0</v>
      </c>
      <c r="Y649" s="154">
        <v>17</v>
      </c>
    </row>
    <row r="650" spans="1:25" x14ac:dyDescent="0.4">
      <c r="A650" s="136">
        <v>1</v>
      </c>
      <c r="B650" s="5">
        <v>293</v>
      </c>
      <c r="C650" s="138">
        <v>404925747</v>
      </c>
      <c r="D650" s="6" t="s">
        <v>2043</v>
      </c>
      <c r="E650" s="6" t="s">
        <v>1246</v>
      </c>
      <c r="F650" s="6" t="s">
        <v>2041</v>
      </c>
      <c r="G650" s="199"/>
      <c r="H650" s="115" t="s">
        <v>1109</v>
      </c>
      <c r="I650" s="97" t="str">
        <f ca="1"/>
        <v>3.4.9.nec</v>
      </c>
      <c r="J650" s="98" t="str">
        <f ca="1"/>
        <v>Other All Other ambulatory centres</v>
      </c>
      <c r="K650" s="61" t="str">
        <f ca="1"/>
        <v>1.3.3.nec</v>
      </c>
      <c r="L650" s="61" t="str">
        <f ca="1"/>
        <v>Other Specialised outpatient curative care</v>
      </c>
      <c r="M650" s="61" t="str">
        <f ca="1"/>
        <v>13</v>
      </c>
      <c r="N650" s="61" t="str">
        <f ca="1"/>
        <v>General population</v>
      </c>
      <c r="O650" s="61" t="str">
        <f ca="1"/>
        <v>nec</v>
      </c>
      <c r="P650" s="61" t="str">
        <f ca="1"/>
        <v>Other and unspecified age (n.e.c.)</v>
      </c>
      <c r="Q650" s="61" t="str">
        <f ca="1"/>
        <v>nec</v>
      </c>
      <c r="R650" s="61" t="str">
        <f ca="1"/>
        <v>Other and unspecified gender (n.e.c.)</v>
      </c>
      <c r="S650" s="134">
        <v>5</v>
      </c>
      <c r="T650" t="b">
        <v>1</v>
      </c>
      <c r="U650" t="b">
        <f>AND(T650=TRUE,C650=C649,F650=F649,H650&lt;&gt;H649)</f>
        <v>0</v>
      </c>
      <c r="V650" t="b">
        <f t="shared" si="20"/>
        <v>0</v>
      </c>
      <c r="W650">
        <v>1</v>
      </c>
      <c r="X650" t="b">
        <f t="shared" si="21"/>
        <v>0</v>
      </c>
      <c r="Y650" s="155">
        <v>17</v>
      </c>
    </row>
    <row r="651" spans="1:25" x14ac:dyDescent="0.4">
      <c r="A651" s="136">
        <v>2</v>
      </c>
      <c r="B651" s="5">
        <v>386</v>
      </c>
      <c r="C651" s="138">
        <v>404927790</v>
      </c>
      <c r="D651" s="6" t="s">
        <v>2044</v>
      </c>
      <c r="E651" s="6" t="s">
        <v>1397</v>
      </c>
      <c r="F651" s="6" t="s">
        <v>2045</v>
      </c>
      <c r="G651" s="199"/>
      <c r="H651" s="115" t="s">
        <v>1109</v>
      </c>
      <c r="I651" s="97" t="str">
        <f ca="1"/>
        <v>3.4.9.nec</v>
      </c>
      <c r="J651" s="98" t="str">
        <f ca="1"/>
        <v>Other All Other ambulatory centres</v>
      </c>
      <c r="K651" s="61" t="str">
        <f ca="1"/>
        <v>1.3.3.nec</v>
      </c>
      <c r="L651" s="61" t="str">
        <f ca="1"/>
        <v>Other Specialised outpatient curative care</v>
      </c>
      <c r="M651" s="61" t="str">
        <f ca="1"/>
        <v>13</v>
      </c>
      <c r="N651" s="61" t="str">
        <f ca="1"/>
        <v>General population</v>
      </c>
      <c r="O651" s="61" t="str">
        <f ca="1"/>
        <v>nec</v>
      </c>
      <c r="P651" s="61" t="str">
        <f ca="1"/>
        <v>Other and unspecified age (n.e.c.)</v>
      </c>
      <c r="Q651" s="61" t="str">
        <f ca="1"/>
        <v>nec</v>
      </c>
      <c r="R651" s="61" t="str">
        <f ca="1"/>
        <v>Other and unspecified gender (n.e.c.)</v>
      </c>
      <c r="S651" s="134">
        <v>3</v>
      </c>
      <c r="T651" t="b">
        <v>1</v>
      </c>
      <c r="U651" t="b">
        <f>AND(T651=TRUE,C651=C650,F651=F650,H651&lt;&gt;H650)</f>
        <v>0</v>
      </c>
      <c r="V651" t="b">
        <f t="shared" si="20"/>
        <v>0</v>
      </c>
      <c r="W651">
        <v>1</v>
      </c>
      <c r="X651" t="b">
        <f t="shared" si="21"/>
        <v>0</v>
      </c>
      <c r="Y651" s="155">
        <v>1</v>
      </c>
    </row>
    <row r="652" spans="1:25" x14ac:dyDescent="0.4">
      <c r="A652" s="136">
        <v>2</v>
      </c>
      <c r="B652" s="2">
        <v>387</v>
      </c>
      <c r="C652" s="140">
        <v>404927790</v>
      </c>
      <c r="D652" s="3" t="s">
        <v>2044</v>
      </c>
      <c r="E652" s="3" t="s">
        <v>1161</v>
      </c>
      <c r="F652" s="3" t="s">
        <v>2046</v>
      </c>
      <c r="G652" s="197"/>
      <c r="H652" s="115" t="s">
        <v>1109</v>
      </c>
      <c r="I652" s="97" t="str">
        <f ca="1"/>
        <v>3.4.9.nec</v>
      </c>
      <c r="J652" s="98" t="str">
        <f ca="1"/>
        <v>Other All Other ambulatory centres</v>
      </c>
      <c r="K652" s="61" t="str">
        <f ca="1"/>
        <v>1.3.3.nec</v>
      </c>
      <c r="L652" s="61" t="str">
        <f ca="1"/>
        <v>Other Specialised outpatient curative care</v>
      </c>
      <c r="M652" s="61" t="str">
        <f ca="1"/>
        <v>13</v>
      </c>
      <c r="N652" s="61" t="str">
        <f ca="1"/>
        <v>General population</v>
      </c>
      <c r="O652" s="61" t="str">
        <f ca="1"/>
        <v>nec</v>
      </c>
      <c r="P652" s="61" t="str">
        <f ca="1"/>
        <v>Other and unspecified age (n.e.c.)</v>
      </c>
      <c r="Q652" s="61" t="str">
        <f ca="1"/>
        <v>nec</v>
      </c>
      <c r="R652" s="61" t="str">
        <f ca="1"/>
        <v>Other and unspecified gender (n.e.c.)</v>
      </c>
      <c r="S652" s="134">
        <v>3</v>
      </c>
      <c r="T652" t="b">
        <v>1</v>
      </c>
      <c r="U652" t="b">
        <f>AND(T652=TRUE,C652=C651,F652=F651,H652&lt;&gt;H651)</f>
        <v>0</v>
      </c>
      <c r="V652" t="b">
        <f t="shared" si="20"/>
        <v>0</v>
      </c>
      <c r="W652">
        <v>1</v>
      </c>
      <c r="X652" t="b">
        <f t="shared" si="21"/>
        <v>0</v>
      </c>
      <c r="Y652" s="153">
        <v>12</v>
      </c>
    </row>
    <row r="653" spans="1:25" x14ac:dyDescent="0.4">
      <c r="A653" s="136">
        <v>2</v>
      </c>
      <c r="B653" s="2">
        <v>388</v>
      </c>
      <c r="C653" s="140">
        <v>404927790</v>
      </c>
      <c r="D653" s="3" t="s">
        <v>2044</v>
      </c>
      <c r="E653" s="3" t="s">
        <v>1453</v>
      </c>
      <c r="F653" s="3" t="s">
        <v>2047</v>
      </c>
      <c r="G653" s="197"/>
      <c r="H653" s="115" t="s">
        <v>1109</v>
      </c>
      <c r="I653" s="97" t="str">
        <f ca="1"/>
        <v>3.4.9.nec</v>
      </c>
      <c r="J653" s="98" t="str">
        <f ca="1"/>
        <v>Other All Other ambulatory centres</v>
      </c>
      <c r="K653" s="61" t="str">
        <f ca="1"/>
        <v>1.3.3.nec</v>
      </c>
      <c r="L653" s="61" t="str">
        <f ca="1"/>
        <v>Other Specialised outpatient curative care</v>
      </c>
      <c r="M653" s="61" t="str">
        <f ca="1"/>
        <v>13</v>
      </c>
      <c r="N653" s="61" t="str">
        <f ca="1"/>
        <v>General population</v>
      </c>
      <c r="O653" s="61" t="str">
        <f ca="1"/>
        <v>nec</v>
      </c>
      <c r="P653" s="61" t="str">
        <f ca="1"/>
        <v>Other and unspecified age (n.e.c.)</v>
      </c>
      <c r="Q653" s="61" t="str">
        <f ca="1"/>
        <v>nec</v>
      </c>
      <c r="R653" s="61" t="str">
        <f ca="1"/>
        <v>Other and unspecified gender (n.e.c.)</v>
      </c>
      <c r="S653" s="134">
        <v>3</v>
      </c>
      <c r="T653" t="b">
        <v>1</v>
      </c>
      <c r="U653" t="b">
        <f>AND(T653=TRUE,C653=C652,F653=F652,H653&lt;&gt;H652)</f>
        <v>0</v>
      </c>
      <c r="V653" t="b">
        <f t="shared" si="20"/>
        <v>0</v>
      </c>
      <c r="W653">
        <v>1</v>
      </c>
      <c r="X653" t="b">
        <f t="shared" si="21"/>
        <v>0</v>
      </c>
      <c r="Y653" s="153">
        <v>27</v>
      </c>
    </row>
    <row r="654" spans="1:25" x14ac:dyDescent="0.4">
      <c r="A654" s="136">
        <v>2</v>
      </c>
      <c r="B654" s="2">
        <v>389</v>
      </c>
      <c r="C654" s="140">
        <v>404932016</v>
      </c>
      <c r="D654" s="3" t="s">
        <v>723</v>
      </c>
      <c r="E654" s="3" t="s">
        <v>1197</v>
      </c>
      <c r="F654" s="3" t="s">
        <v>2048</v>
      </c>
      <c r="G654" s="197"/>
      <c r="H654" s="115" t="s">
        <v>1101</v>
      </c>
      <c r="I654" s="97" t="str">
        <f ca="1"/>
        <v>3.4.9.1</v>
      </c>
      <c r="J654" s="98" t="str">
        <f ca="1"/>
        <v>General ambulatories</v>
      </c>
      <c r="K654" s="61" t="str">
        <f ca="1"/>
        <v>1.3.1</v>
      </c>
      <c r="L654" s="61" t="str">
        <f ca="1"/>
        <v>General outpatient curative care</v>
      </c>
      <c r="M654" s="61" t="str">
        <f ca="1"/>
        <v>13</v>
      </c>
      <c r="N654" s="61" t="str">
        <f ca="1"/>
        <v>General population</v>
      </c>
      <c r="O654" s="61" t="str">
        <f ca="1"/>
        <v>nec</v>
      </c>
      <c r="P654" s="61" t="str">
        <f ca="1"/>
        <v>Other and unspecified age (n.e.c.)</v>
      </c>
      <c r="Q654" s="61" t="str">
        <f ca="1"/>
        <v>nec</v>
      </c>
      <c r="R654" s="61" t="str">
        <f ca="1"/>
        <v>Other and unspecified gender (n.e.c.)</v>
      </c>
      <c r="S654" s="134">
        <v>1</v>
      </c>
      <c r="T654" t="b">
        <v>1</v>
      </c>
      <c r="U654" t="b">
        <f>AND(T654=TRUE,C654=C653,F654=F653,H654&lt;&gt;H653)</f>
        <v>0</v>
      </c>
      <c r="V654" t="b">
        <f t="shared" si="20"/>
        <v>0</v>
      </c>
      <c r="W654">
        <v>1</v>
      </c>
      <c r="X654" t="b">
        <f t="shared" si="21"/>
        <v>0</v>
      </c>
      <c r="Y654" s="153">
        <v>67</v>
      </c>
    </row>
    <row r="655" spans="1:25" x14ac:dyDescent="0.4">
      <c r="A655" s="136">
        <v>2</v>
      </c>
      <c r="B655" s="2">
        <v>390</v>
      </c>
      <c r="C655" s="140">
        <v>404932141</v>
      </c>
      <c r="D655" s="3" t="s">
        <v>2049</v>
      </c>
      <c r="E655" s="3" t="s">
        <v>1246</v>
      </c>
      <c r="F655" s="3" t="s">
        <v>2050</v>
      </c>
      <c r="G655" s="197"/>
      <c r="H655" s="115" t="s">
        <v>1046</v>
      </c>
      <c r="I655" s="97" t="str">
        <f ca="1"/>
        <v>3.4.9.nec</v>
      </c>
      <c r="J655" s="98" t="str">
        <f ca="1"/>
        <v>Other All Other ambulatory centres</v>
      </c>
      <c r="K655" s="61" t="str">
        <f ca="1"/>
        <v>2.3</v>
      </c>
      <c r="L655" s="61" t="str">
        <f ca="1"/>
        <v>Outpatient rehabilitative care</v>
      </c>
      <c r="M655" s="61" t="str">
        <f ca="1"/>
        <v>13</v>
      </c>
      <c r="N655" s="61" t="str">
        <f ca="1"/>
        <v>General population</v>
      </c>
      <c r="O655" s="61" t="str">
        <f ca="1"/>
        <v>nec</v>
      </c>
      <c r="P655" s="61" t="str">
        <f ca="1"/>
        <v>Other and unspecified age (n.e.c.)</v>
      </c>
      <c r="Q655" s="61" t="str">
        <f ca="1"/>
        <v>nec</v>
      </c>
      <c r="R655" s="61" t="str">
        <f ca="1"/>
        <v>Other and unspecified gender (n.e.c.)</v>
      </c>
      <c r="S655" s="134">
        <v>1</v>
      </c>
      <c r="T655" t="b">
        <v>1</v>
      </c>
      <c r="U655" t="b">
        <f>AND(T655=TRUE,C655=C654,F655=F654,H655&lt;&gt;H654)</f>
        <v>0</v>
      </c>
      <c r="V655" t="b">
        <f t="shared" si="20"/>
        <v>0</v>
      </c>
      <c r="W655">
        <v>1</v>
      </c>
      <c r="X655" t="b">
        <f t="shared" si="21"/>
        <v>0</v>
      </c>
      <c r="Y655" s="153">
        <v>17</v>
      </c>
    </row>
    <row r="656" spans="1:25" x14ac:dyDescent="0.4">
      <c r="A656" s="136">
        <v>2</v>
      </c>
      <c r="B656" s="2">
        <v>391</v>
      </c>
      <c r="C656" s="140">
        <v>404934274</v>
      </c>
      <c r="D656" s="3" t="s">
        <v>725</v>
      </c>
      <c r="E656" s="3" t="s">
        <v>1246</v>
      </c>
      <c r="F656" s="3" t="s">
        <v>2051</v>
      </c>
      <c r="G656" s="197"/>
      <c r="H656" s="115" t="s">
        <v>1058</v>
      </c>
      <c r="I656" s="97" t="str">
        <f ca="1"/>
        <v>4.2</v>
      </c>
      <c r="J656" s="98" t="str">
        <f ca="1"/>
        <v>Medical and diagnostic laboratories</v>
      </c>
      <c r="K656" s="61" t="str">
        <f ca="1"/>
        <v>4.1</v>
      </c>
      <c r="L656" s="61" t="str">
        <f ca="1"/>
        <v>Laboratory services</v>
      </c>
      <c r="M656" s="61" t="str">
        <f ca="1"/>
        <v>13</v>
      </c>
      <c r="N656" s="61" t="str">
        <f ca="1"/>
        <v>General population</v>
      </c>
      <c r="O656" s="61" t="str">
        <f ca="1"/>
        <v>nec</v>
      </c>
      <c r="P656" s="61" t="str">
        <f ca="1"/>
        <v>Other and unspecified age (n.e.c.)</v>
      </c>
      <c r="Q656" s="61" t="str">
        <f ca="1"/>
        <v>nec</v>
      </c>
      <c r="R656" s="61" t="str">
        <f ca="1"/>
        <v>Other and unspecified gender (n.e.c.)</v>
      </c>
      <c r="S656" s="134">
        <v>1</v>
      </c>
      <c r="T656" t="b">
        <v>1</v>
      </c>
      <c r="U656" t="b">
        <f>AND(T656=TRUE,C656=C655,F656=F655,H656&lt;&gt;H655)</f>
        <v>0</v>
      </c>
      <c r="V656" t="b">
        <f t="shared" si="20"/>
        <v>0</v>
      </c>
      <c r="W656">
        <v>1</v>
      </c>
      <c r="X656" t="b">
        <f t="shared" si="21"/>
        <v>0</v>
      </c>
      <c r="Y656" s="153">
        <v>17</v>
      </c>
    </row>
    <row r="657" spans="1:25" x14ac:dyDescent="0.4">
      <c r="A657" s="136">
        <v>2</v>
      </c>
      <c r="B657" s="2">
        <v>393</v>
      </c>
      <c r="C657" s="140">
        <v>404941532</v>
      </c>
      <c r="D657" s="3" t="s">
        <v>727</v>
      </c>
      <c r="E657" s="3" t="s">
        <v>1161</v>
      </c>
      <c r="F657" s="3" t="s">
        <v>2052</v>
      </c>
      <c r="G657" s="197"/>
      <c r="H657" s="115" t="s">
        <v>1089</v>
      </c>
      <c r="I657" s="97" t="str">
        <f ca="1"/>
        <v>3.4.9.1</v>
      </c>
      <c r="J657" s="98" t="str">
        <f ca="1"/>
        <v>General ambulatories</v>
      </c>
      <c r="K657" s="61" t="str">
        <f ca="1"/>
        <v>1.3.3.1</v>
      </c>
      <c r="L657" s="61" t="str">
        <f ca="1"/>
        <v>Emergency specialised outpatient curative care</v>
      </c>
      <c r="M657" s="61" t="str">
        <f ca="1"/>
        <v>13</v>
      </c>
      <c r="N657" s="61" t="str">
        <f ca="1"/>
        <v>General population</v>
      </c>
      <c r="O657" s="61" t="str">
        <f ca="1"/>
        <v>nec</v>
      </c>
      <c r="P657" s="61" t="str">
        <f ca="1"/>
        <v>Other and unspecified age (n.e.c.)</v>
      </c>
      <c r="Q657" s="61" t="str">
        <f ca="1"/>
        <v>nec</v>
      </c>
      <c r="R657" s="61" t="str">
        <f ca="1"/>
        <v>Other and unspecified gender (n.e.c.)</v>
      </c>
      <c r="S657" s="134">
        <v>3</v>
      </c>
      <c r="T657" t="b">
        <v>1</v>
      </c>
      <c r="U657" t="b">
        <f>AND(T657=TRUE,C657=C656,F657=F656,H657&lt;&gt;H656)</f>
        <v>0</v>
      </c>
      <c r="V657" t="b">
        <f t="shared" si="20"/>
        <v>0</v>
      </c>
      <c r="W657">
        <v>1</v>
      </c>
      <c r="X657" t="b">
        <f t="shared" si="21"/>
        <v>0</v>
      </c>
      <c r="Y657" s="153">
        <v>12</v>
      </c>
    </row>
    <row r="658" spans="1:25" x14ac:dyDescent="0.4">
      <c r="A658" s="136">
        <v>2</v>
      </c>
      <c r="B658" s="2">
        <v>392</v>
      </c>
      <c r="C658" s="140">
        <v>404941532</v>
      </c>
      <c r="D658" s="3" t="s">
        <v>727</v>
      </c>
      <c r="E658" s="3" t="s">
        <v>1166</v>
      </c>
      <c r="F658" s="3" t="s">
        <v>2053</v>
      </c>
      <c r="G658" s="197"/>
      <c r="H658" s="115" t="s">
        <v>1089</v>
      </c>
      <c r="I658" s="97" t="str">
        <f ca="1"/>
        <v>3.4.9.1</v>
      </c>
      <c r="J658" s="98" t="str">
        <f ca="1"/>
        <v>General ambulatories</v>
      </c>
      <c r="K658" s="61" t="str">
        <f ca="1"/>
        <v>1.3.3.1</v>
      </c>
      <c r="L658" s="61" t="str">
        <f ca="1"/>
        <v>Emergency specialised outpatient curative care</v>
      </c>
      <c r="M658" s="61" t="str">
        <f ca="1"/>
        <v>13</v>
      </c>
      <c r="N658" s="61" t="str">
        <f ca="1"/>
        <v>General population</v>
      </c>
      <c r="O658" s="61" t="str">
        <f ca="1"/>
        <v>nec</v>
      </c>
      <c r="P658" s="61" t="str">
        <f ca="1"/>
        <v>Other and unspecified age (n.e.c.)</v>
      </c>
      <c r="Q658" s="61" t="str">
        <f ca="1"/>
        <v>nec</v>
      </c>
      <c r="R658" s="61" t="str">
        <f ca="1"/>
        <v>Other and unspecified gender (n.e.c.)</v>
      </c>
      <c r="S658" s="134">
        <v>3</v>
      </c>
      <c r="T658" t="b">
        <v>1</v>
      </c>
      <c r="U658" t="b">
        <f>AND(T658=TRUE,C658=C657,F658=F657,H658&lt;&gt;H657)</f>
        <v>0</v>
      </c>
      <c r="V658" t="b">
        <f t="shared" si="20"/>
        <v>0</v>
      </c>
      <c r="W658">
        <v>1</v>
      </c>
      <c r="X658" t="b">
        <f t="shared" si="21"/>
        <v>0</v>
      </c>
      <c r="Y658" s="153">
        <v>16</v>
      </c>
    </row>
    <row r="659" spans="1:25" x14ac:dyDescent="0.4">
      <c r="A659" s="136">
        <v>2</v>
      </c>
      <c r="B659" s="2">
        <v>394</v>
      </c>
      <c r="C659" s="140">
        <v>404945164</v>
      </c>
      <c r="D659" s="3" t="s">
        <v>2054</v>
      </c>
      <c r="E659" s="3" t="s">
        <v>1246</v>
      </c>
      <c r="F659" s="3" t="s">
        <v>2055</v>
      </c>
      <c r="G659" s="197"/>
      <c r="H659" s="115" t="s">
        <v>1084</v>
      </c>
      <c r="I659" s="97" t="str">
        <f ca="1"/>
        <v>1.2</v>
      </c>
      <c r="J659" s="98" t="str">
        <f ca="1"/>
        <v>Mental health hospitals</v>
      </c>
      <c r="K659" s="61" t="str">
        <f ca="1"/>
        <v>1.1.2</v>
      </c>
      <c r="L659" s="61" t="str">
        <f ca="1"/>
        <v>Specialised inpatient curative care</v>
      </c>
      <c r="M659" s="61" t="str">
        <f ca="1"/>
        <v>13</v>
      </c>
      <c r="N659" s="61" t="str">
        <f ca="1"/>
        <v>General population</v>
      </c>
      <c r="O659" s="61" t="str">
        <f ca="1"/>
        <v>nec</v>
      </c>
      <c r="P659" s="61" t="str">
        <f ca="1"/>
        <v>Other and unspecified age (n.e.c.)</v>
      </c>
      <c r="Q659" s="61" t="str">
        <f ca="1"/>
        <v>nec</v>
      </c>
      <c r="R659" s="61" t="str">
        <f ca="1"/>
        <v>Other and unspecified gender (n.e.c.)</v>
      </c>
      <c r="S659" s="134">
        <v>4</v>
      </c>
      <c r="T659" t="b">
        <v>1</v>
      </c>
      <c r="U659" t="b">
        <f>AND(T659=TRUE,C659=C658,F659=F658,H659&lt;&gt;H658)</f>
        <v>0</v>
      </c>
      <c r="V659" t="b">
        <f t="shared" si="20"/>
        <v>0</v>
      </c>
      <c r="W659">
        <v>1</v>
      </c>
      <c r="X659" t="b">
        <f t="shared" si="21"/>
        <v>0</v>
      </c>
      <c r="Y659" s="153">
        <v>17</v>
      </c>
    </row>
    <row r="660" spans="1:25" x14ac:dyDescent="0.4">
      <c r="A660" s="136">
        <v>2</v>
      </c>
      <c r="B660" s="2">
        <v>395</v>
      </c>
      <c r="C660" s="140">
        <v>404945217</v>
      </c>
      <c r="D660" s="3" t="s">
        <v>2056</v>
      </c>
      <c r="E660" s="3" t="s">
        <v>1183</v>
      </c>
      <c r="F660" s="3" t="s">
        <v>2057</v>
      </c>
      <c r="G660" s="197"/>
      <c r="H660" s="115" t="s">
        <v>1054</v>
      </c>
      <c r="I660" s="97" t="str">
        <f ca="1"/>
        <v>1.1</v>
      </c>
      <c r="J660" s="98" t="str">
        <f ca="1"/>
        <v>General hospitals</v>
      </c>
      <c r="K660" s="61" t="str">
        <f ca="1"/>
        <v>1.1.1</v>
      </c>
      <c r="L660" s="61" t="str">
        <f ca="1"/>
        <v>General inpatient curative care</v>
      </c>
      <c r="M660" s="61" t="str">
        <f ca="1"/>
        <v>13</v>
      </c>
      <c r="N660" s="61" t="str">
        <f ca="1"/>
        <v>General population</v>
      </c>
      <c r="O660" s="61" t="str">
        <f ca="1"/>
        <v>nec</v>
      </c>
      <c r="P660" s="61" t="str">
        <f ca="1"/>
        <v>Other and unspecified age (n.e.c.)</v>
      </c>
      <c r="Q660" s="61" t="str">
        <f ca="1"/>
        <v>nec</v>
      </c>
      <c r="R660" s="61" t="str">
        <f ca="1"/>
        <v>Other and unspecified gender (n.e.c.)</v>
      </c>
      <c r="S660" s="134">
        <v>1</v>
      </c>
      <c r="T660" t="b">
        <v>1</v>
      </c>
      <c r="U660" t="b">
        <f>AND(T660=TRUE,C660=C659,F660=F659,H660&lt;&gt;H659)</f>
        <v>0</v>
      </c>
      <c r="V660" t="b">
        <f t="shared" si="20"/>
        <v>0</v>
      </c>
      <c r="W660">
        <v>1</v>
      </c>
      <c r="X660" t="b">
        <f t="shared" si="21"/>
        <v>0</v>
      </c>
      <c r="Y660" s="153">
        <v>11</v>
      </c>
    </row>
    <row r="661" spans="1:25" x14ac:dyDescent="0.4">
      <c r="A661" s="136">
        <v>2</v>
      </c>
      <c r="B661" s="2">
        <v>396</v>
      </c>
      <c r="C661" s="140">
        <v>404945761</v>
      </c>
      <c r="D661" s="3" t="s">
        <v>729</v>
      </c>
      <c r="E661" s="3" t="s">
        <v>1274</v>
      </c>
      <c r="F661" s="3" t="s">
        <v>2058</v>
      </c>
      <c r="G661" s="197"/>
      <c r="H661" s="115" t="s">
        <v>1089</v>
      </c>
      <c r="I661" s="97" t="str">
        <f ca="1"/>
        <v>3.4.9.1</v>
      </c>
      <c r="J661" s="98" t="str">
        <f ca="1"/>
        <v>General ambulatories</v>
      </c>
      <c r="K661" s="61" t="str">
        <f ca="1"/>
        <v>1.3.3.1</v>
      </c>
      <c r="L661" s="61" t="str">
        <f ca="1"/>
        <v>Emergency specialised outpatient curative care</v>
      </c>
      <c r="M661" s="61" t="str">
        <f ca="1"/>
        <v>13</v>
      </c>
      <c r="N661" s="61" t="str">
        <f ca="1"/>
        <v>General population</v>
      </c>
      <c r="O661" s="61" t="str">
        <f ca="1"/>
        <v>nec</v>
      </c>
      <c r="P661" s="61" t="str">
        <f ca="1"/>
        <v>Other and unspecified age (n.e.c.)</v>
      </c>
      <c r="Q661" s="61" t="str">
        <f ca="1"/>
        <v>nec</v>
      </c>
      <c r="R661" s="61" t="str">
        <f ca="1"/>
        <v>Other and unspecified gender (n.e.c.)</v>
      </c>
      <c r="S661" s="134">
        <v>1</v>
      </c>
      <c r="T661" t="b">
        <v>1</v>
      </c>
      <c r="U661" t="b">
        <f>AND(T661=TRUE,C661=C660,F661=F660,H661&lt;&gt;H660)</f>
        <v>0</v>
      </c>
      <c r="V661" t="b">
        <f t="shared" si="20"/>
        <v>0</v>
      </c>
      <c r="W661">
        <v>1</v>
      </c>
      <c r="X661" t="b">
        <f t="shared" si="21"/>
        <v>0</v>
      </c>
      <c r="Y661" s="153">
        <v>52</v>
      </c>
    </row>
    <row r="662" spans="1:25" x14ac:dyDescent="0.4">
      <c r="A662" s="136">
        <v>1</v>
      </c>
      <c r="B662" s="2">
        <v>296</v>
      </c>
      <c r="C662" s="140">
        <v>404947714</v>
      </c>
      <c r="D662" s="3" t="s">
        <v>731</v>
      </c>
      <c r="E662" s="3" t="s">
        <v>1246</v>
      </c>
      <c r="F662" s="3" t="s">
        <v>2059</v>
      </c>
      <c r="G662" s="197"/>
      <c r="H662" s="115" t="s">
        <v>1101</v>
      </c>
      <c r="I662" s="97" t="str">
        <f ca="1"/>
        <v>3.4.9.1</v>
      </c>
      <c r="J662" s="98" t="str">
        <f ca="1"/>
        <v>General ambulatories</v>
      </c>
      <c r="K662" s="61" t="str">
        <f ca="1"/>
        <v>1.3.1</v>
      </c>
      <c r="L662" s="61" t="str">
        <f ca="1"/>
        <v>General outpatient curative care</v>
      </c>
      <c r="M662" s="61" t="str">
        <f ca="1"/>
        <v>13</v>
      </c>
      <c r="N662" s="61" t="str">
        <f ca="1"/>
        <v>General population</v>
      </c>
      <c r="O662" s="61" t="str">
        <f ca="1"/>
        <v>nec</v>
      </c>
      <c r="P662" s="61" t="str">
        <f ca="1"/>
        <v>Other and unspecified age (n.e.c.)</v>
      </c>
      <c r="Q662" s="61" t="str">
        <f ca="1"/>
        <v>nec</v>
      </c>
      <c r="R662" s="61" t="str">
        <f ca="1"/>
        <v>Other and unspecified gender (n.e.c.)</v>
      </c>
      <c r="S662" s="134">
        <v>1</v>
      </c>
      <c r="T662" t="b">
        <v>1</v>
      </c>
      <c r="U662" t="b">
        <f>AND(T662=TRUE,C662=C661,F662=F661,H662&lt;&gt;H661)</f>
        <v>0</v>
      </c>
      <c r="V662" t="b">
        <f t="shared" si="20"/>
        <v>0</v>
      </c>
      <c r="W662">
        <v>1</v>
      </c>
      <c r="X662" t="b">
        <f t="shared" si="21"/>
        <v>0</v>
      </c>
      <c r="Y662" s="153">
        <v>17</v>
      </c>
    </row>
    <row r="663" spans="1:25" x14ac:dyDescent="0.4">
      <c r="A663" s="136">
        <v>2</v>
      </c>
      <c r="B663" s="5">
        <v>397</v>
      </c>
      <c r="C663" s="138">
        <v>404953699</v>
      </c>
      <c r="D663" s="6" t="s">
        <v>2060</v>
      </c>
      <c r="E663" s="6" t="s">
        <v>1246</v>
      </c>
      <c r="F663" s="6" t="s">
        <v>2061</v>
      </c>
      <c r="G663" s="199"/>
      <c r="H663" s="115" t="s">
        <v>1101</v>
      </c>
      <c r="I663" s="97" t="str">
        <f ca="1"/>
        <v>3.4.9.1</v>
      </c>
      <c r="J663" s="98" t="str">
        <f ca="1"/>
        <v>General ambulatories</v>
      </c>
      <c r="K663" s="61" t="str">
        <f ca="1"/>
        <v>1.3.1</v>
      </c>
      <c r="L663" s="61" t="str">
        <f ca="1"/>
        <v>General outpatient curative care</v>
      </c>
      <c r="M663" s="61" t="str">
        <f ca="1"/>
        <v>13</v>
      </c>
      <c r="N663" s="61" t="str">
        <f ca="1"/>
        <v>General population</v>
      </c>
      <c r="O663" s="61" t="str">
        <f ca="1"/>
        <v>nec</v>
      </c>
      <c r="P663" s="61" t="str">
        <f ca="1"/>
        <v>Other and unspecified age (n.e.c.)</v>
      </c>
      <c r="Q663" s="61" t="str">
        <f ca="1"/>
        <v>nec</v>
      </c>
      <c r="R663" s="61" t="str">
        <f ca="1"/>
        <v>Other and unspecified gender (n.e.c.)</v>
      </c>
      <c r="S663" s="134">
        <v>1</v>
      </c>
      <c r="T663" t="b">
        <v>1</v>
      </c>
      <c r="U663" t="b">
        <f>AND(T663=TRUE,C663=C662,F663=F662,H663&lt;&gt;H662)</f>
        <v>0</v>
      </c>
      <c r="V663" t="b">
        <f t="shared" si="20"/>
        <v>0</v>
      </c>
      <c r="W663">
        <v>1</v>
      </c>
      <c r="X663" t="b">
        <f t="shared" si="21"/>
        <v>0</v>
      </c>
      <c r="Y663" s="155">
        <v>17</v>
      </c>
    </row>
    <row r="664" spans="1:25" x14ac:dyDescent="0.4">
      <c r="A664" s="136">
        <v>2</v>
      </c>
      <c r="B664" s="2">
        <v>398</v>
      </c>
      <c r="C664" s="140">
        <v>404954199</v>
      </c>
      <c r="D664" s="3" t="s">
        <v>2062</v>
      </c>
      <c r="E664" s="3" t="s">
        <v>1246</v>
      </c>
      <c r="F664" s="3" t="s">
        <v>2063</v>
      </c>
      <c r="G664" s="197"/>
      <c r="H664" s="115" t="s">
        <v>1109</v>
      </c>
      <c r="I664" s="97" t="str">
        <f ca="1"/>
        <v>3.4.9.nec</v>
      </c>
      <c r="J664" s="98" t="str">
        <f ca="1"/>
        <v>Other All Other ambulatory centres</v>
      </c>
      <c r="K664" s="61" t="str">
        <f ca="1"/>
        <v>1.3.3.nec</v>
      </c>
      <c r="L664" s="61" t="str">
        <f ca="1"/>
        <v>Other Specialised outpatient curative care</v>
      </c>
      <c r="M664" s="61" t="str">
        <f ca="1"/>
        <v>13</v>
      </c>
      <c r="N664" s="61" t="str">
        <f ca="1"/>
        <v>General population</v>
      </c>
      <c r="O664" s="61" t="str">
        <f ca="1"/>
        <v>nec</v>
      </c>
      <c r="P664" s="61" t="str">
        <f ca="1"/>
        <v>Other and unspecified age (n.e.c.)</v>
      </c>
      <c r="Q664" s="61" t="str">
        <f ca="1"/>
        <v>nec</v>
      </c>
      <c r="R664" s="61" t="str">
        <f ca="1"/>
        <v>Other and unspecified gender (n.e.c.)</v>
      </c>
      <c r="S664" s="134">
        <v>1</v>
      </c>
      <c r="T664" t="b">
        <v>1</v>
      </c>
      <c r="U664" t="b">
        <f>AND(T664=TRUE,C664=C663,F664=F663,H664&lt;&gt;H663)</f>
        <v>0</v>
      </c>
      <c r="V664" t="b">
        <f t="shared" si="20"/>
        <v>0</v>
      </c>
      <c r="W664">
        <v>1</v>
      </c>
      <c r="X664" t="b">
        <f t="shared" si="21"/>
        <v>0</v>
      </c>
      <c r="Y664" s="153">
        <v>17</v>
      </c>
    </row>
    <row r="665" spans="1:25" x14ac:dyDescent="0.4">
      <c r="A665" s="136">
        <v>2</v>
      </c>
      <c r="B665" s="2">
        <v>399</v>
      </c>
      <c r="C665" s="140">
        <v>404954563</v>
      </c>
      <c r="D665" s="3" t="s">
        <v>2064</v>
      </c>
      <c r="E665" s="3" t="s">
        <v>1161</v>
      </c>
      <c r="F665" s="3" t="s">
        <v>2065</v>
      </c>
      <c r="G665" s="197"/>
      <c r="H665" s="115" t="s">
        <v>1058</v>
      </c>
      <c r="I665" s="97" t="str">
        <f ca="1"/>
        <v>4.2</v>
      </c>
      <c r="J665" s="98" t="str">
        <f ca="1"/>
        <v>Medical and diagnostic laboratories</v>
      </c>
      <c r="K665" s="61" t="str">
        <f ca="1"/>
        <v>4.1</v>
      </c>
      <c r="L665" s="61" t="str">
        <f ca="1"/>
        <v>Laboratory services</v>
      </c>
      <c r="M665" s="61" t="str">
        <f ca="1"/>
        <v>13</v>
      </c>
      <c r="N665" s="61" t="str">
        <f ca="1"/>
        <v>General population</v>
      </c>
      <c r="O665" s="61" t="str">
        <f ca="1"/>
        <v>nec</v>
      </c>
      <c r="P665" s="61" t="str">
        <f ca="1"/>
        <v>Other and unspecified age (n.e.c.)</v>
      </c>
      <c r="Q665" s="61" t="str">
        <f ca="1"/>
        <v>nec</v>
      </c>
      <c r="R665" s="61" t="str">
        <f ca="1"/>
        <v>Other and unspecified gender (n.e.c.)</v>
      </c>
      <c r="S665" s="134">
        <v>1</v>
      </c>
      <c r="T665" t="b">
        <v>1</v>
      </c>
      <c r="U665" t="b">
        <f>AND(T665=TRUE,C665=C664,F665=F664,H665&lt;&gt;H664)</f>
        <v>0</v>
      </c>
      <c r="V665" t="b">
        <f t="shared" si="20"/>
        <v>0</v>
      </c>
      <c r="W665">
        <v>1</v>
      </c>
      <c r="X665" t="b">
        <f t="shared" si="21"/>
        <v>0</v>
      </c>
      <c r="Y665" s="153">
        <v>12</v>
      </c>
    </row>
    <row r="666" spans="1:25" x14ac:dyDescent="0.4">
      <c r="A666" s="136">
        <v>3</v>
      </c>
      <c r="B666" s="2"/>
      <c r="C666" s="140">
        <v>404957659</v>
      </c>
      <c r="D666" s="3" t="s">
        <v>733</v>
      </c>
      <c r="E666" s="3" t="s">
        <v>1161</v>
      </c>
      <c r="F666" s="3" t="s">
        <v>2066</v>
      </c>
      <c r="G666" s="197"/>
      <c r="H666" s="115" t="s">
        <v>1101</v>
      </c>
      <c r="I666" s="97" t="str">
        <f ca="1"/>
        <v>3.4.9.1</v>
      </c>
      <c r="J666" s="98" t="str">
        <f ca="1"/>
        <v>General ambulatories</v>
      </c>
      <c r="K666" s="61" t="str">
        <f ca="1"/>
        <v>1.3.1</v>
      </c>
      <c r="L666" s="61" t="str">
        <f ca="1"/>
        <v>General outpatient curative care</v>
      </c>
      <c r="M666" s="61" t="str">
        <f ca="1"/>
        <v>13</v>
      </c>
      <c r="N666" s="61" t="str">
        <f ca="1"/>
        <v>General population</v>
      </c>
      <c r="O666" s="61" t="str">
        <f ca="1"/>
        <v>nec</v>
      </c>
      <c r="P666" s="61" t="str">
        <f ca="1"/>
        <v>Other and unspecified age (n.e.c.)</v>
      </c>
      <c r="Q666" s="61" t="str">
        <f ca="1"/>
        <v>nec</v>
      </c>
      <c r="R666" s="61" t="str">
        <f ca="1"/>
        <v>Other and unspecified gender (n.e.c.)</v>
      </c>
      <c r="S666" s="134">
        <v>1</v>
      </c>
      <c r="T666" t="b">
        <v>1</v>
      </c>
      <c r="U666" t="b">
        <f>AND(T666=TRUE,C666=C665,F666=F665,H666&lt;&gt;H665)</f>
        <v>0</v>
      </c>
      <c r="V666" t="b">
        <f t="shared" si="20"/>
        <v>0</v>
      </c>
      <c r="W666">
        <v>1</v>
      </c>
      <c r="X666" t="b">
        <f t="shared" si="21"/>
        <v>0</v>
      </c>
      <c r="Y666" s="153">
        <v>12</v>
      </c>
    </row>
    <row r="667" spans="1:25" x14ac:dyDescent="0.4">
      <c r="A667" s="136">
        <v>2</v>
      </c>
      <c r="B667" s="137">
        <v>400</v>
      </c>
      <c r="C667" s="141">
        <v>404963679</v>
      </c>
      <c r="D667" s="137" t="s">
        <v>2067</v>
      </c>
      <c r="E667" s="137" t="s">
        <v>1187</v>
      </c>
      <c r="F667" s="137" t="s">
        <v>2068</v>
      </c>
      <c r="G667" s="198"/>
      <c r="H667" s="49" t="s">
        <v>1101</v>
      </c>
      <c r="I667" s="97" t="str">
        <f ca="1"/>
        <v>3.4.9.1</v>
      </c>
      <c r="J667" s="98" t="str">
        <f ca="1"/>
        <v>General ambulatories</v>
      </c>
      <c r="K667" s="61" t="str">
        <f ca="1"/>
        <v>1.3.1</v>
      </c>
      <c r="L667" s="61" t="str">
        <f ca="1"/>
        <v>General outpatient curative care</v>
      </c>
      <c r="M667" s="61" t="str">
        <f ca="1"/>
        <v>13</v>
      </c>
      <c r="N667" s="61" t="str">
        <f ca="1"/>
        <v>General population</v>
      </c>
      <c r="O667" s="61" t="str">
        <f ca="1"/>
        <v>nec</v>
      </c>
      <c r="P667" s="61" t="str">
        <f ca="1"/>
        <v>Other and unspecified age (n.e.c.)</v>
      </c>
      <c r="Q667" s="61" t="str">
        <f ca="1"/>
        <v>nec</v>
      </c>
      <c r="R667" s="61" t="str">
        <f ca="1"/>
        <v>Other and unspecified gender (n.e.c.)</v>
      </c>
      <c r="S667" s="134">
        <v>2</v>
      </c>
      <c r="T667" t="b">
        <v>1</v>
      </c>
      <c r="U667" t="b">
        <f>AND(T667=TRUE,C667=C666,F667=F666,H667&lt;&gt;H666)</f>
        <v>0</v>
      </c>
      <c r="V667" t="b">
        <f t="shared" si="20"/>
        <v>0</v>
      </c>
      <c r="W667">
        <v>1</v>
      </c>
      <c r="X667" t="b">
        <f t="shared" si="21"/>
        <v>0</v>
      </c>
      <c r="Y667" s="154">
        <v>15</v>
      </c>
    </row>
    <row r="668" spans="1:25" x14ac:dyDescent="0.4">
      <c r="A668" s="136">
        <v>1</v>
      </c>
      <c r="B668" s="2">
        <v>297</v>
      </c>
      <c r="C668" s="140">
        <v>404978048</v>
      </c>
      <c r="D668" s="3" t="s">
        <v>735</v>
      </c>
      <c r="E668" s="3" t="s">
        <v>1197</v>
      </c>
      <c r="F668" s="3" t="s">
        <v>2069</v>
      </c>
      <c r="G668" s="197"/>
      <c r="H668" s="115" t="s">
        <v>1050</v>
      </c>
      <c r="I668" s="97" t="str">
        <f ca="1"/>
        <v>1.3.nec</v>
      </c>
      <c r="J668" s="98" t="str">
        <f ca="1"/>
        <v>Other Specialised hospitals (Other than mental health hospitals)</v>
      </c>
      <c r="K668" s="61" t="str">
        <f ca="1"/>
        <v>1.1.2</v>
      </c>
      <c r="L668" s="61" t="str">
        <f ca="1"/>
        <v>Specialised inpatient curative care</v>
      </c>
      <c r="M668" s="61" t="str">
        <f ca="1"/>
        <v>13</v>
      </c>
      <c r="N668" s="61" t="str">
        <f ca="1"/>
        <v>General population</v>
      </c>
      <c r="O668" s="61" t="str">
        <f ca="1"/>
        <v>nec</v>
      </c>
      <c r="P668" s="61" t="str">
        <f ca="1"/>
        <v>Other and unspecified age (n.e.c.)</v>
      </c>
      <c r="Q668" s="61" t="str">
        <f ca="1"/>
        <v>nec</v>
      </c>
      <c r="R668" s="61" t="str">
        <f ca="1"/>
        <v>Other and unspecified gender (n.e.c.)</v>
      </c>
      <c r="S668" s="134">
        <v>1</v>
      </c>
      <c r="T668" t="b">
        <v>1</v>
      </c>
      <c r="U668" t="b">
        <f>AND(T668=TRUE,C668=C667,F668=F667,H668&lt;&gt;H667)</f>
        <v>0</v>
      </c>
      <c r="V668" t="b">
        <f t="shared" si="20"/>
        <v>0</v>
      </c>
      <c r="W668">
        <v>1</v>
      </c>
      <c r="X668" t="b">
        <f t="shared" si="21"/>
        <v>0</v>
      </c>
      <c r="Y668" s="153">
        <v>67</v>
      </c>
    </row>
    <row r="669" spans="1:25" x14ac:dyDescent="0.4">
      <c r="A669" s="136">
        <v>3</v>
      </c>
      <c r="B669" s="5"/>
      <c r="C669" s="138">
        <v>404980035</v>
      </c>
      <c r="D669" s="6" t="s">
        <v>737</v>
      </c>
      <c r="E669" s="6" t="s">
        <v>1161</v>
      </c>
      <c r="F669" s="6" t="s">
        <v>2070</v>
      </c>
      <c r="G669" s="199"/>
      <c r="H669" s="115" t="s">
        <v>1089</v>
      </c>
      <c r="I669" s="97" t="str">
        <f ca="1"/>
        <v>3.4.9.1</v>
      </c>
      <c r="J669" s="98" t="str">
        <f ca="1"/>
        <v>General ambulatories</v>
      </c>
      <c r="K669" s="61" t="str">
        <f ca="1"/>
        <v>1.3.3.1</v>
      </c>
      <c r="L669" s="61" t="str">
        <f ca="1"/>
        <v>Emergency specialised outpatient curative care</v>
      </c>
      <c r="M669" s="61" t="str">
        <f ca="1"/>
        <v>13</v>
      </c>
      <c r="N669" s="61" t="str">
        <f ca="1"/>
        <v>General population</v>
      </c>
      <c r="O669" s="61" t="str">
        <f ca="1"/>
        <v>nec</v>
      </c>
      <c r="P669" s="61" t="str">
        <f ca="1"/>
        <v>Other and unspecified age (n.e.c.)</v>
      </c>
      <c r="Q669" s="61" t="str">
        <f ca="1"/>
        <v>nec</v>
      </c>
      <c r="R669" s="61" t="str">
        <f ca="1"/>
        <v>Other and unspecified gender (n.e.c.)</v>
      </c>
      <c r="S669" s="134">
        <v>1</v>
      </c>
      <c r="T669" t="b">
        <v>1</v>
      </c>
      <c r="U669" t="b">
        <f>AND(T669=TRUE,C669=C668,F669=F668,H669&lt;&gt;H668)</f>
        <v>0</v>
      </c>
      <c r="V669" t="b">
        <f t="shared" si="20"/>
        <v>0</v>
      </c>
      <c r="W669">
        <v>1</v>
      </c>
      <c r="X669" t="b">
        <f t="shared" si="21"/>
        <v>0</v>
      </c>
      <c r="Y669" s="155">
        <v>12</v>
      </c>
    </row>
    <row r="670" spans="1:25" x14ac:dyDescent="0.4">
      <c r="A670" s="136">
        <v>1</v>
      </c>
      <c r="B670" s="137">
        <v>298</v>
      </c>
      <c r="C670" s="141">
        <v>404980231</v>
      </c>
      <c r="D670" s="137" t="s">
        <v>739</v>
      </c>
      <c r="E670" s="137" t="s">
        <v>1718</v>
      </c>
      <c r="F670" s="137" t="s">
        <v>2071</v>
      </c>
      <c r="G670" s="198"/>
      <c r="H670" s="49" t="s">
        <v>1054</v>
      </c>
      <c r="I670" s="97" t="str">
        <f ca="1"/>
        <v>1.1</v>
      </c>
      <c r="J670" s="98" t="str">
        <f ca="1"/>
        <v>General hospitals</v>
      </c>
      <c r="K670" s="61" t="str">
        <f ca="1"/>
        <v>1.1.1</v>
      </c>
      <c r="L670" s="61" t="str">
        <f ca="1"/>
        <v>General inpatient curative care</v>
      </c>
      <c r="M670" s="61" t="str">
        <f ca="1"/>
        <v>13</v>
      </c>
      <c r="N670" s="61" t="str">
        <f ca="1"/>
        <v>General population</v>
      </c>
      <c r="O670" s="61" t="str">
        <f ca="1"/>
        <v>nec</v>
      </c>
      <c r="P670" s="61" t="str">
        <f ca="1"/>
        <v>Other and unspecified age (n.e.c.)</v>
      </c>
      <c r="Q670" s="61" t="str">
        <f ca="1"/>
        <v>nec</v>
      </c>
      <c r="R670" s="61" t="str">
        <f ca="1"/>
        <v>Other and unspecified gender (n.e.c.)</v>
      </c>
      <c r="S670" s="134">
        <v>2</v>
      </c>
      <c r="T670" t="b">
        <v>1</v>
      </c>
      <c r="U670" t="b">
        <f>AND(T670=TRUE,C670=C669,F670=F669,H670&lt;&gt;H669)</f>
        <v>0</v>
      </c>
      <c r="V670" t="b">
        <f t="shared" si="20"/>
        <v>0</v>
      </c>
      <c r="W670">
        <v>1</v>
      </c>
      <c r="X670" t="b">
        <f t="shared" si="21"/>
        <v>0</v>
      </c>
      <c r="Y670" s="154">
        <v>73</v>
      </c>
    </row>
    <row r="671" spans="1:25" x14ac:dyDescent="0.4">
      <c r="A671" s="136">
        <v>1</v>
      </c>
      <c r="B671" s="5">
        <v>299</v>
      </c>
      <c r="C671" s="138">
        <v>404981622</v>
      </c>
      <c r="D671" s="6" t="s">
        <v>2072</v>
      </c>
      <c r="E671" s="6" t="s">
        <v>1246</v>
      </c>
      <c r="F671" s="6" t="s">
        <v>2073</v>
      </c>
      <c r="G671" s="199"/>
      <c r="H671" s="115" t="s">
        <v>1054</v>
      </c>
      <c r="I671" s="97" t="str">
        <f ca="1"/>
        <v>1.1</v>
      </c>
      <c r="J671" s="98" t="str">
        <f ca="1"/>
        <v>General hospitals</v>
      </c>
      <c r="K671" s="61" t="str">
        <f ca="1"/>
        <v>1.1.1</v>
      </c>
      <c r="L671" s="61" t="str">
        <f ca="1"/>
        <v>General inpatient curative care</v>
      </c>
      <c r="M671" s="61" t="str">
        <f ca="1"/>
        <v>13</v>
      </c>
      <c r="N671" s="61" t="str">
        <f ca="1"/>
        <v>General population</v>
      </c>
      <c r="O671" s="61" t="str">
        <f ca="1"/>
        <v>nec</v>
      </c>
      <c r="P671" s="61" t="str">
        <f ca="1"/>
        <v>Other and unspecified age (n.e.c.)</v>
      </c>
      <c r="Q671" s="61" t="str">
        <f ca="1"/>
        <v>nec</v>
      </c>
      <c r="R671" s="61" t="str">
        <f ca="1"/>
        <v>Other and unspecified gender (n.e.c.)</v>
      </c>
      <c r="S671" s="134">
        <v>1</v>
      </c>
      <c r="T671" t="b">
        <v>1</v>
      </c>
      <c r="U671" t="b">
        <f>AND(T671=TRUE,C671=C670,F671=F670,H671&lt;&gt;H670)</f>
        <v>0</v>
      </c>
      <c r="V671" t="b">
        <f t="shared" si="20"/>
        <v>0</v>
      </c>
      <c r="W671">
        <v>1</v>
      </c>
      <c r="X671" t="b">
        <f t="shared" si="21"/>
        <v>0</v>
      </c>
      <c r="Y671" s="155">
        <v>17</v>
      </c>
    </row>
    <row r="672" spans="1:25" x14ac:dyDescent="0.4">
      <c r="A672" s="136">
        <v>1</v>
      </c>
      <c r="B672" s="5">
        <v>300</v>
      </c>
      <c r="C672" s="138">
        <v>405001466</v>
      </c>
      <c r="D672" s="6" t="s">
        <v>741</v>
      </c>
      <c r="E672" s="6" t="s">
        <v>1246</v>
      </c>
      <c r="F672" s="6" t="s">
        <v>2074</v>
      </c>
      <c r="G672" s="199"/>
      <c r="H672" s="115" t="s">
        <v>1054</v>
      </c>
      <c r="I672" s="97" t="str">
        <f ca="1"/>
        <v>1.1</v>
      </c>
      <c r="J672" s="98" t="str">
        <f ca="1"/>
        <v>General hospitals</v>
      </c>
      <c r="K672" s="61" t="str">
        <f ca="1"/>
        <v>1.1.1</v>
      </c>
      <c r="L672" s="61" t="str">
        <f ca="1"/>
        <v>General inpatient curative care</v>
      </c>
      <c r="M672" s="61" t="str">
        <f ca="1"/>
        <v>13</v>
      </c>
      <c r="N672" s="61" t="str">
        <f ca="1"/>
        <v>General population</v>
      </c>
      <c r="O672" s="61" t="str">
        <f ca="1"/>
        <v>nec</v>
      </c>
      <c r="P672" s="61" t="str">
        <f ca="1"/>
        <v>Other and unspecified age (n.e.c.)</v>
      </c>
      <c r="Q672" s="61" t="str">
        <f ca="1"/>
        <v>nec</v>
      </c>
      <c r="R672" s="61" t="str">
        <f ca="1"/>
        <v>Other and unspecified gender (n.e.c.)</v>
      </c>
      <c r="S672" s="134">
        <v>1</v>
      </c>
      <c r="T672" t="b">
        <v>1</v>
      </c>
      <c r="U672" t="b">
        <f>AND(T672=TRUE,C672=C671,F672=F671,H672&lt;&gt;H671)</f>
        <v>0</v>
      </c>
      <c r="V672" t="b">
        <f t="shared" si="20"/>
        <v>0</v>
      </c>
      <c r="W672">
        <v>1</v>
      </c>
      <c r="X672" t="b">
        <f t="shared" si="21"/>
        <v>0</v>
      </c>
      <c r="Y672" s="155">
        <v>17</v>
      </c>
    </row>
    <row r="673" spans="1:25" x14ac:dyDescent="0.4">
      <c r="A673" s="136">
        <v>3</v>
      </c>
      <c r="B673" s="5"/>
      <c r="C673" s="138">
        <v>405009556</v>
      </c>
      <c r="D673" s="6" t="s">
        <v>743</v>
      </c>
      <c r="E673" s="6" t="s">
        <v>1397</v>
      </c>
      <c r="F673" s="6" t="s">
        <v>2075</v>
      </c>
      <c r="G673" s="199"/>
      <c r="H673" s="115" t="s">
        <v>1111</v>
      </c>
      <c r="I673" s="97" t="str">
        <f ca="1"/>
        <v>8.9</v>
      </c>
      <c r="J673" s="98" t="str">
        <f ca="1"/>
        <v>Other industries n.e.c.</v>
      </c>
      <c r="K673" s="61" t="str">
        <f ca="1"/>
        <v>9</v>
      </c>
      <c r="L673" s="61" t="str">
        <f ca="1"/>
        <v>Other health care services not elsewhere classified (n.e.c.)</v>
      </c>
      <c r="M673" s="61" t="str">
        <f ca="1"/>
        <v>13</v>
      </c>
      <c r="N673" s="61" t="str">
        <f ca="1"/>
        <v>General population</v>
      </c>
      <c r="O673" s="61" t="str">
        <f ca="1"/>
        <v>nec</v>
      </c>
      <c r="P673" s="61" t="str">
        <f ca="1"/>
        <v>Other and unspecified age (n.e.c.)</v>
      </c>
      <c r="Q673" s="61" t="str">
        <f ca="1"/>
        <v>nec</v>
      </c>
      <c r="R673" s="61" t="str">
        <f ca="1"/>
        <v>Other and unspecified gender (n.e.c.)</v>
      </c>
      <c r="S673" s="134">
        <v>7</v>
      </c>
      <c r="T673" t="b">
        <v>1</v>
      </c>
      <c r="U673" t="b">
        <f>AND(T673=TRUE,C673=C672,F673=F672,H673&lt;&gt;H672)</f>
        <v>0</v>
      </c>
      <c r="V673" t="b">
        <f t="shared" si="20"/>
        <v>0</v>
      </c>
      <c r="W673">
        <v>1</v>
      </c>
      <c r="X673" t="b">
        <f t="shared" si="21"/>
        <v>0</v>
      </c>
      <c r="Y673" s="155">
        <v>1</v>
      </c>
    </row>
    <row r="674" spans="1:25" x14ac:dyDescent="0.4">
      <c r="A674" s="136">
        <v>3</v>
      </c>
      <c r="B674" s="137"/>
      <c r="C674" s="141">
        <v>405009556</v>
      </c>
      <c r="D674" s="137" t="s">
        <v>743</v>
      </c>
      <c r="E674" s="137" t="s">
        <v>1595</v>
      </c>
      <c r="F674" s="137" t="s">
        <v>2076</v>
      </c>
      <c r="G674" s="198"/>
      <c r="H674" s="49" t="s">
        <v>1111</v>
      </c>
      <c r="I674" s="97" t="str">
        <f ca="1"/>
        <v>8.9</v>
      </c>
      <c r="J674" s="98" t="str">
        <f ca="1"/>
        <v>Other industries n.e.c.</v>
      </c>
      <c r="K674" s="61" t="str">
        <f ca="1"/>
        <v>9</v>
      </c>
      <c r="L674" s="61" t="str">
        <f ca="1"/>
        <v>Other health care services not elsewhere classified (n.e.c.)</v>
      </c>
      <c r="M674" s="61" t="str">
        <f ca="1"/>
        <v>13</v>
      </c>
      <c r="N674" s="61" t="str">
        <f ca="1"/>
        <v>General population</v>
      </c>
      <c r="O674" s="61" t="str">
        <f ca="1"/>
        <v>nec</v>
      </c>
      <c r="P674" s="61" t="str">
        <f ca="1"/>
        <v>Other and unspecified age (n.e.c.)</v>
      </c>
      <c r="Q674" s="61" t="str">
        <f ca="1"/>
        <v>nec</v>
      </c>
      <c r="R674" s="61" t="str">
        <f ca="1"/>
        <v>Other and unspecified gender (n.e.c.)</v>
      </c>
      <c r="S674" s="134">
        <v>7</v>
      </c>
      <c r="T674" t="b">
        <v>1</v>
      </c>
      <c r="U674" t="b">
        <f>AND(T674=TRUE,C674=C673,F674=F673,H674&lt;&gt;H673)</f>
        <v>0</v>
      </c>
      <c r="V674" t="b">
        <f t="shared" si="20"/>
        <v>0</v>
      </c>
      <c r="W674">
        <v>1</v>
      </c>
      <c r="X674" t="b">
        <f t="shared" si="21"/>
        <v>0</v>
      </c>
      <c r="Y674" s="154">
        <v>63</v>
      </c>
    </row>
    <row r="675" spans="1:25" x14ac:dyDescent="0.4">
      <c r="A675" s="136">
        <v>3</v>
      </c>
      <c r="B675" s="137"/>
      <c r="C675" s="141">
        <v>405009556</v>
      </c>
      <c r="D675" s="137" t="s">
        <v>743</v>
      </c>
      <c r="E675" s="137" t="s">
        <v>1687</v>
      </c>
      <c r="F675" s="137" t="s">
        <v>2077</v>
      </c>
      <c r="G675" s="198"/>
      <c r="H675" s="49" t="s">
        <v>1111</v>
      </c>
      <c r="I675" s="97" t="str">
        <f ca="1"/>
        <v>8.9</v>
      </c>
      <c r="J675" s="98" t="str">
        <f ca="1"/>
        <v>Other industries n.e.c.</v>
      </c>
      <c r="K675" s="61" t="str">
        <f ca="1"/>
        <v>9</v>
      </c>
      <c r="L675" s="61" t="str">
        <f ca="1"/>
        <v>Other health care services not elsewhere classified (n.e.c.)</v>
      </c>
      <c r="M675" s="61" t="str">
        <f ca="1"/>
        <v>13</v>
      </c>
      <c r="N675" s="61" t="str">
        <f ca="1"/>
        <v>General population</v>
      </c>
      <c r="O675" s="61" t="str">
        <f ca="1"/>
        <v>nec</v>
      </c>
      <c r="P675" s="61" t="str">
        <f ca="1"/>
        <v>Other and unspecified age (n.e.c.)</v>
      </c>
      <c r="Q675" s="61" t="str">
        <f ca="1"/>
        <v>nec</v>
      </c>
      <c r="R675" s="61" t="str">
        <f ca="1"/>
        <v>Other and unspecified gender (n.e.c.)</v>
      </c>
      <c r="S675" s="134">
        <v>7</v>
      </c>
      <c r="T675" t="b">
        <v>1</v>
      </c>
      <c r="U675" t="b">
        <f>AND(T675=TRUE,C675=C674,F675=F674,H675&lt;&gt;H674)</f>
        <v>0</v>
      </c>
      <c r="V675" t="b">
        <f t="shared" si="20"/>
        <v>0</v>
      </c>
      <c r="W675">
        <v>1</v>
      </c>
      <c r="X675" t="b">
        <f t="shared" si="21"/>
        <v>0</v>
      </c>
      <c r="Y675" s="154">
        <v>24</v>
      </c>
    </row>
    <row r="676" spans="1:25" x14ac:dyDescent="0.4">
      <c r="A676" s="136">
        <v>3</v>
      </c>
      <c r="B676" s="137"/>
      <c r="C676" s="141">
        <v>405009556</v>
      </c>
      <c r="D676" s="137" t="s">
        <v>743</v>
      </c>
      <c r="E676" s="137" t="s">
        <v>1183</v>
      </c>
      <c r="F676" s="137" t="s">
        <v>1323</v>
      </c>
      <c r="G676" s="198"/>
      <c r="H676" s="49" t="s">
        <v>1111</v>
      </c>
      <c r="I676" s="97" t="str">
        <f ca="1"/>
        <v>8.9</v>
      </c>
      <c r="J676" s="98" t="str">
        <f ca="1"/>
        <v>Other industries n.e.c.</v>
      </c>
      <c r="K676" s="61" t="str">
        <f ca="1"/>
        <v>9</v>
      </c>
      <c r="L676" s="61" t="str">
        <f ca="1"/>
        <v>Other health care services not elsewhere classified (n.e.c.)</v>
      </c>
      <c r="M676" s="61" t="str">
        <f ca="1"/>
        <v>13</v>
      </c>
      <c r="N676" s="61" t="str">
        <f ca="1"/>
        <v>General population</v>
      </c>
      <c r="O676" s="61" t="str">
        <f ca="1"/>
        <v>nec</v>
      </c>
      <c r="P676" s="61" t="str">
        <f ca="1"/>
        <v>Other and unspecified age (n.e.c.)</v>
      </c>
      <c r="Q676" s="61" t="str">
        <f ca="1"/>
        <v>nec</v>
      </c>
      <c r="R676" s="61" t="str">
        <f ca="1"/>
        <v>Other and unspecified gender (n.e.c.)</v>
      </c>
      <c r="S676" s="134">
        <v>7</v>
      </c>
      <c r="T676" t="b">
        <v>1</v>
      </c>
      <c r="U676" t="b">
        <f>AND(T676=TRUE,C676=C675,F676=F675,H676&lt;&gt;H675)</f>
        <v>0</v>
      </c>
      <c r="V676" t="b">
        <f t="shared" si="20"/>
        <v>0</v>
      </c>
      <c r="W676">
        <v>1</v>
      </c>
      <c r="X676" t="b">
        <f t="shared" si="21"/>
        <v>0</v>
      </c>
      <c r="Y676" s="154">
        <v>11</v>
      </c>
    </row>
    <row r="677" spans="1:25" x14ac:dyDescent="0.4">
      <c r="A677" s="136">
        <v>3</v>
      </c>
      <c r="B677" s="137"/>
      <c r="C677" s="141">
        <v>405009556</v>
      </c>
      <c r="D677" s="137" t="s">
        <v>743</v>
      </c>
      <c r="E677" s="137" t="s">
        <v>1640</v>
      </c>
      <c r="F677" s="137" t="s">
        <v>2078</v>
      </c>
      <c r="G677" s="198"/>
      <c r="H677" s="49" t="s">
        <v>1111</v>
      </c>
      <c r="I677" s="97" t="str">
        <f ca="1"/>
        <v>8.9</v>
      </c>
      <c r="J677" s="98" t="str">
        <f ca="1"/>
        <v>Other industries n.e.c.</v>
      </c>
      <c r="K677" s="61" t="str">
        <f ca="1"/>
        <v>9</v>
      </c>
      <c r="L677" s="61" t="str">
        <f ca="1"/>
        <v>Other health care services not elsewhere classified (n.e.c.)</v>
      </c>
      <c r="M677" s="61" t="str">
        <f ca="1"/>
        <v>13</v>
      </c>
      <c r="N677" s="61" t="str">
        <f ca="1"/>
        <v>General population</v>
      </c>
      <c r="O677" s="61" t="str">
        <f ca="1"/>
        <v>nec</v>
      </c>
      <c r="P677" s="61" t="str">
        <f ca="1"/>
        <v>Other and unspecified age (n.e.c.)</v>
      </c>
      <c r="Q677" s="61" t="str">
        <f ca="1"/>
        <v>nec</v>
      </c>
      <c r="R677" s="61" t="str">
        <f ca="1"/>
        <v>Other and unspecified gender (n.e.c.)</v>
      </c>
      <c r="S677" s="134">
        <v>7</v>
      </c>
      <c r="T677" t="b">
        <v>1</v>
      </c>
      <c r="U677" t="b">
        <f>AND(T677=TRUE,C677=C676,F677=F676,H677&lt;&gt;H676)</f>
        <v>0</v>
      </c>
      <c r="V677" t="b">
        <f t="shared" si="20"/>
        <v>0</v>
      </c>
      <c r="W677">
        <v>1</v>
      </c>
      <c r="X677" t="b">
        <f t="shared" si="21"/>
        <v>0</v>
      </c>
      <c r="Y677" s="154">
        <v>7</v>
      </c>
    </row>
    <row r="678" spans="1:25" x14ac:dyDescent="0.4">
      <c r="A678" s="136">
        <v>3</v>
      </c>
      <c r="B678" s="137"/>
      <c r="C678" s="141">
        <v>405009556</v>
      </c>
      <c r="D678" s="137" t="s">
        <v>743</v>
      </c>
      <c r="E678" s="137" t="s">
        <v>1274</v>
      </c>
      <c r="F678" s="137" t="s">
        <v>2079</v>
      </c>
      <c r="G678" s="198"/>
      <c r="H678" s="49" t="s">
        <v>1111</v>
      </c>
      <c r="I678" s="97" t="str">
        <f ca="1"/>
        <v>8.9</v>
      </c>
      <c r="J678" s="98" t="str">
        <f ca="1"/>
        <v>Other industries n.e.c.</v>
      </c>
      <c r="K678" s="61" t="str">
        <f ca="1"/>
        <v>9</v>
      </c>
      <c r="L678" s="61" t="str">
        <f ca="1"/>
        <v>Other health care services not elsewhere classified (n.e.c.)</v>
      </c>
      <c r="M678" s="61" t="str">
        <f ca="1"/>
        <v>13</v>
      </c>
      <c r="N678" s="61" t="str">
        <f ca="1"/>
        <v>General population</v>
      </c>
      <c r="O678" s="61" t="str">
        <f ca="1"/>
        <v>nec</v>
      </c>
      <c r="P678" s="61" t="str">
        <f ca="1"/>
        <v>Other and unspecified age (n.e.c.)</v>
      </c>
      <c r="Q678" s="61" t="str">
        <f ca="1"/>
        <v>nec</v>
      </c>
      <c r="R678" s="61" t="str">
        <f ca="1"/>
        <v>Other and unspecified gender (n.e.c.)</v>
      </c>
      <c r="S678" s="134">
        <v>7</v>
      </c>
      <c r="T678" t="b">
        <v>1</v>
      </c>
      <c r="U678" t="b">
        <f>AND(T678=TRUE,C678=C677,F678=F677,H678&lt;&gt;H677)</f>
        <v>0</v>
      </c>
      <c r="V678" t="b">
        <f t="shared" si="20"/>
        <v>0</v>
      </c>
      <c r="W678">
        <v>1</v>
      </c>
      <c r="X678" t="b">
        <f t="shared" si="21"/>
        <v>0</v>
      </c>
      <c r="Y678" s="154">
        <v>52</v>
      </c>
    </row>
    <row r="679" spans="1:25" x14ac:dyDescent="0.4">
      <c r="A679" s="136">
        <v>3</v>
      </c>
      <c r="B679" s="137"/>
      <c r="C679" s="141">
        <v>405009556</v>
      </c>
      <c r="D679" s="137" t="s">
        <v>743</v>
      </c>
      <c r="E679" s="137" t="s">
        <v>1905</v>
      </c>
      <c r="F679" s="137" t="s">
        <v>2080</v>
      </c>
      <c r="G679" s="198"/>
      <c r="H679" s="49" t="s">
        <v>1111</v>
      </c>
      <c r="I679" s="97" t="str">
        <f ca="1"/>
        <v>8.9</v>
      </c>
      <c r="J679" s="98" t="str">
        <f ca="1"/>
        <v>Other industries n.e.c.</v>
      </c>
      <c r="K679" s="61" t="str">
        <f ca="1"/>
        <v>9</v>
      </c>
      <c r="L679" s="61" t="str">
        <f ca="1"/>
        <v>Other health care services not elsewhere classified (n.e.c.)</v>
      </c>
      <c r="M679" s="61" t="str">
        <f ca="1"/>
        <v>13</v>
      </c>
      <c r="N679" s="61" t="str">
        <f ca="1"/>
        <v>General population</v>
      </c>
      <c r="O679" s="61" t="str">
        <f ca="1"/>
        <v>nec</v>
      </c>
      <c r="P679" s="61" t="str">
        <f ca="1"/>
        <v>Other and unspecified age (n.e.c.)</v>
      </c>
      <c r="Q679" s="61" t="str">
        <f ca="1"/>
        <v>nec</v>
      </c>
      <c r="R679" s="61" t="str">
        <f ca="1"/>
        <v>Other and unspecified gender (n.e.c.)</v>
      </c>
      <c r="S679" s="134">
        <v>7</v>
      </c>
      <c r="T679" t="b">
        <v>1</v>
      </c>
      <c r="U679" t="b">
        <f>AND(T679=TRUE,C679=C678,F679=F678,H679&lt;&gt;H678)</f>
        <v>0</v>
      </c>
      <c r="V679" t="b">
        <f t="shared" si="20"/>
        <v>0</v>
      </c>
      <c r="W679">
        <v>1</v>
      </c>
      <c r="X679" t="b">
        <f t="shared" si="21"/>
        <v>0</v>
      </c>
      <c r="Y679" s="154">
        <v>39</v>
      </c>
    </row>
    <row r="680" spans="1:25" x14ac:dyDescent="0.4">
      <c r="A680" s="136">
        <v>2</v>
      </c>
      <c r="B680" s="137">
        <v>401</v>
      </c>
      <c r="C680" s="141">
        <v>405013195</v>
      </c>
      <c r="D680" s="137" t="s">
        <v>745</v>
      </c>
      <c r="E680" s="137" t="s">
        <v>1246</v>
      </c>
      <c r="F680" s="137" t="s">
        <v>2081</v>
      </c>
      <c r="G680" s="198"/>
      <c r="H680" s="49" t="s">
        <v>1050</v>
      </c>
      <c r="I680" s="97" t="str">
        <f ca="1"/>
        <v>1.3.nec</v>
      </c>
      <c r="J680" s="98" t="str">
        <f ca="1"/>
        <v>Other Specialised hospitals (Other than mental health hospitals)</v>
      </c>
      <c r="K680" s="61" t="str">
        <f ca="1"/>
        <v>1.1.2</v>
      </c>
      <c r="L680" s="61" t="str">
        <f ca="1"/>
        <v>Specialised inpatient curative care</v>
      </c>
      <c r="M680" s="61" t="str">
        <f ca="1"/>
        <v>13</v>
      </c>
      <c r="N680" s="61" t="str">
        <f ca="1"/>
        <v>General population</v>
      </c>
      <c r="O680" s="61" t="str">
        <f ca="1"/>
        <v>nec</v>
      </c>
      <c r="P680" s="61" t="str">
        <f ca="1"/>
        <v>Other and unspecified age (n.e.c.)</v>
      </c>
      <c r="Q680" s="61" t="str">
        <f ca="1"/>
        <v>nec</v>
      </c>
      <c r="R680" s="61" t="str">
        <f ca="1"/>
        <v>Other and unspecified gender (n.e.c.)</v>
      </c>
      <c r="S680" s="134">
        <v>1</v>
      </c>
      <c r="T680" t="b">
        <v>1</v>
      </c>
      <c r="U680" t="b">
        <f>AND(T680=TRUE,C680=C679,F680=F679,H680&lt;&gt;H679)</f>
        <v>0</v>
      </c>
      <c r="V680" t="b">
        <f t="shared" si="20"/>
        <v>0</v>
      </c>
      <c r="W680">
        <v>1</v>
      </c>
      <c r="X680" t="b">
        <f t="shared" si="21"/>
        <v>0</v>
      </c>
      <c r="Y680" s="154">
        <v>17</v>
      </c>
    </row>
    <row r="681" spans="1:25" x14ac:dyDescent="0.4">
      <c r="A681" s="136">
        <v>1</v>
      </c>
      <c r="B681" s="2">
        <v>302</v>
      </c>
      <c r="C681" s="140">
        <v>405018831</v>
      </c>
      <c r="D681" s="3" t="s">
        <v>747</v>
      </c>
      <c r="E681" s="3" t="s">
        <v>1246</v>
      </c>
      <c r="F681" s="3" t="s">
        <v>2082</v>
      </c>
      <c r="G681" s="197"/>
      <c r="H681" s="115" t="s">
        <v>1050</v>
      </c>
      <c r="I681" s="97" t="str">
        <f ca="1"/>
        <v>1.3.nec</v>
      </c>
      <c r="J681" s="98" t="str">
        <f ca="1"/>
        <v>Other Specialised hospitals (Other than mental health hospitals)</v>
      </c>
      <c r="K681" s="61" t="str">
        <f ca="1"/>
        <v>1.1.2</v>
      </c>
      <c r="L681" s="61" t="str">
        <f ca="1"/>
        <v>Specialised inpatient curative care</v>
      </c>
      <c r="M681" s="61" t="str">
        <f ca="1"/>
        <v>13</v>
      </c>
      <c r="N681" s="61" t="str">
        <f ca="1"/>
        <v>General population</v>
      </c>
      <c r="O681" s="61" t="str">
        <f ca="1"/>
        <v>nec</v>
      </c>
      <c r="P681" s="61" t="str">
        <f ca="1"/>
        <v>Other and unspecified age (n.e.c.)</v>
      </c>
      <c r="Q681" s="61" t="str">
        <f ca="1"/>
        <v>nec</v>
      </c>
      <c r="R681" s="61" t="str">
        <f ca="1"/>
        <v>Other and unspecified gender (n.e.c.)</v>
      </c>
      <c r="S681" s="134">
        <v>1</v>
      </c>
      <c r="T681" t="b">
        <v>1</v>
      </c>
      <c r="U681" t="b">
        <f>AND(T681=TRUE,C681=C680,F681=F680,H681&lt;&gt;H680)</f>
        <v>0</v>
      </c>
      <c r="V681" t="b">
        <f t="shared" si="20"/>
        <v>0</v>
      </c>
      <c r="W681">
        <v>1</v>
      </c>
      <c r="X681" t="b">
        <f t="shared" si="21"/>
        <v>0</v>
      </c>
      <c r="Y681" s="153">
        <v>17</v>
      </c>
    </row>
    <row r="682" spans="1:25" x14ac:dyDescent="0.4">
      <c r="A682" s="136">
        <v>2</v>
      </c>
      <c r="B682" s="5">
        <v>402</v>
      </c>
      <c r="C682" s="138">
        <v>405022247</v>
      </c>
      <c r="D682" s="6" t="s">
        <v>2083</v>
      </c>
      <c r="E682" s="6" t="s">
        <v>1161</v>
      </c>
      <c r="F682" s="6" t="s">
        <v>2084</v>
      </c>
      <c r="G682" s="199"/>
      <c r="H682" s="115" t="s">
        <v>1109</v>
      </c>
      <c r="I682" s="97" t="str">
        <f ca="1"/>
        <v>3.4.9.nec</v>
      </c>
      <c r="J682" s="98" t="str">
        <f ca="1"/>
        <v>Other All Other ambulatory centres</v>
      </c>
      <c r="K682" s="61" t="str">
        <f ca="1"/>
        <v>1.3.3.nec</v>
      </c>
      <c r="L682" s="61" t="str">
        <f ca="1"/>
        <v>Other Specialised outpatient curative care</v>
      </c>
      <c r="M682" s="61" t="str">
        <f ca="1"/>
        <v>13</v>
      </c>
      <c r="N682" s="61" t="str">
        <f ca="1"/>
        <v>General population</v>
      </c>
      <c r="O682" s="61" t="str">
        <f ca="1"/>
        <v>nec</v>
      </c>
      <c r="P682" s="61" t="str">
        <f ca="1"/>
        <v>Other and unspecified age (n.e.c.)</v>
      </c>
      <c r="Q682" s="61" t="str">
        <f ca="1"/>
        <v>nec</v>
      </c>
      <c r="R682" s="61" t="str">
        <f ca="1"/>
        <v>Other and unspecified gender (n.e.c.)</v>
      </c>
      <c r="S682" s="134">
        <v>1</v>
      </c>
      <c r="T682" t="b">
        <v>1</v>
      </c>
      <c r="U682" t="b">
        <f>AND(T682=TRUE,C682=C681,F682=F681,H682&lt;&gt;H681)</f>
        <v>0</v>
      </c>
      <c r="V682" t="b">
        <f t="shared" si="20"/>
        <v>0</v>
      </c>
      <c r="W682">
        <v>1</v>
      </c>
      <c r="X682" t="b">
        <f t="shared" si="21"/>
        <v>0</v>
      </c>
      <c r="Y682" s="155">
        <v>12</v>
      </c>
    </row>
    <row r="683" spans="1:25" x14ac:dyDescent="0.4">
      <c r="A683" s="136">
        <v>2</v>
      </c>
      <c r="B683" s="2">
        <v>403</v>
      </c>
      <c r="C683" s="140">
        <v>405032593</v>
      </c>
      <c r="D683" s="3" t="s">
        <v>2085</v>
      </c>
      <c r="E683" s="3" t="s">
        <v>1161</v>
      </c>
      <c r="F683" s="3" t="s">
        <v>2086</v>
      </c>
      <c r="G683" s="197"/>
      <c r="H683" s="115" t="s">
        <v>1123</v>
      </c>
      <c r="I683" s="97" t="str">
        <f ca="1"/>
        <v>3.3</v>
      </c>
      <c r="J683" s="98" t="str">
        <f ca="1"/>
        <v>Other health care practitioners</v>
      </c>
      <c r="K683" s="61" t="str">
        <f ca="1"/>
        <v>1.3.3.nec</v>
      </c>
      <c r="L683" s="61" t="str">
        <f ca="1"/>
        <v>Other Specialised outpatient curative care</v>
      </c>
      <c r="M683" s="61" t="str">
        <f ca="1"/>
        <v>13</v>
      </c>
      <c r="N683" s="61" t="str">
        <f ca="1"/>
        <v>General population</v>
      </c>
      <c r="O683" s="61" t="str">
        <f ca="1"/>
        <v>nec</v>
      </c>
      <c r="P683" s="61" t="str">
        <f ca="1"/>
        <v>Other and unspecified age (n.e.c.)</v>
      </c>
      <c r="Q683" s="61" t="str">
        <f ca="1"/>
        <v>nec</v>
      </c>
      <c r="R683" s="61" t="str">
        <f ca="1"/>
        <v>Other and unspecified gender (n.e.c.)</v>
      </c>
      <c r="S683" s="134">
        <v>1</v>
      </c>
      <c r="T683" t="b">
        <v>1</v>
      </c>
      <c r="U683" t="b">
        <f>AND(T683=TRUE,C683=C682,F683=F682,H683&lt;&gt;H682)</f>
        <v>0</v>
      </c>
      <c r="V683" t="b">
        <f t="shared" si="20"/>
        <v>0</v>
      </c>
      <c r="W683">
        <v>1</v>
      </c>
      <c r="X683" t="b">
        <f t="shared" si="21"/>
        <v>0</v>
      </c>
      <c r="Y683" s="153">
        <v>12</v>
      </c>
    </row>
    <row r="684" spans="1:25" x14ac:dyDescent="0.4">
      <c r="A684" s="136">
        <v>1</v>
      </c>
      <c r="B684" s="2">
        <v>303</v>
      </c>
      <c r="C684" s="140">
        <v>405032806</v>
      </c>
      <c r="D684" s="3" t="s">
        <v>2087</v>
      </c>
      <c r="E684" s="3" t="s">
        <v>1246</v>
      </c>
      <c r="F684" s="3" t="s">
        <v>2088</v>
      </c>
      <c r="G684" s="197"/>
      <c r="H684" s="118" t="s">
        <v>1054</v>
      </c>
      <c r="I684" s="97" t="str">
        <f ca="1"/>
        <v>1.1</v>
      </c>
      <c r="J684" s="98" t="str">
        <f ca="1"/>
        <v>General hospitals</v>
      </c>
      <c r="K684" s="61" t="str">
        <f ca="1"/>
        <v>1.1.1</v>
      </c>
      <c r="L684" s="61" t="str">
        <f ca="1"/>
        <v>General inpatient curative care</v>
      </c>
      <c r="M684" s="61" t="str">
        <f ca="1"/>
        <v>13</v>
      </c>
      <c r="N684" s="61" t="str">
        <f ca="1"/>
        <v>General population</v>
      </c>
      <c r="O684" s="61" t="str">
        <f ca="1"/>
        <v>nec</v>
      </c>
      <c r="P684" s="61" t="str">
        <f ca="1"/>
        <v>Other and unspecified age (n.e.c.)</v>
      </c>
      <c r="Q684" s="61" t="str">
        <f ca="1"/>
        <v>nec</v>
      </c>
      <c r="R684" s="61" t="str">
        <f ca="1"/>
        <v>Other and unspecified gender (n.e.c.)</v>
      </c>
      <c r="S684" s="134">
        <v>2</v>
      </c>
      <c r="T684" t="b">
        <v>1</v>
      </c>
      <c r="U684" t="b">
        <f>AND(T684=TRUE,C684=C683,F684=F683,H684&lt;&gt;H683)</f>
        <v>0</v>
      </c>
      <c r="V684" t="b">
        <f t="shared" si="20"/>
        <v>0</v>
      </c>
      <c r="W684">
        <v>1</v>
      </c>
      <c r="X684" t="b">
        <f t="shared" si="21"/>
        <v>0</v>
      </c>
      <c r="Y684" s="153">
        <v>17</v>
      </c>
    </row>
    <row r="685" spans="1:25" x14ac:dyDescent="0.4">
      <c r="A685" s="136">
        <v>2</v>
      </c>
      <c r="B685" s="5">
        <v>404</v>
      </c>
      <c r="C685" s="138">
        <v>405032806</v>
      </c>
      <c r="D685" s="6" t="s">
        <v>749</v>
      </c>
      <c r="E685" s="6" t="s">
        <v>1246</v>
      </c>
      <c r="F685" s="6" t="s">
        <v>2088</v>
      </c>
      <c r="G685" s="199"/>
      <c r="H685" s="115" t="s">
        <v>1054</v>
      </c>
      <c r="I685" s="97" t="str">
        <f ca="1"/>
        <v>1.1</v>
      </c>
      <c r="J685" s="98" t="str">
        <f ca="1"/>
        <v>General hospitals</v>
      </c>
      <c r="K685" s="61" t="str">
        <f ca="1"/>
        <v>1.1.1</v>
      </c>
      <c r="L685" s="61" t="str">
        <f ca="1"/>
        <v>General inpatient curative care</v>
      </c>
      <c r="M685" s="61" t="str">
        <f ca="1"/>
        <v>13</v>
      </c>
      <c r="N685" s="61" t="str">
        <f ca="1"/>
        <v>General population</v>
      </c>
      <c r="O685" s="61" t="str">
        <f ca="1"/>
        <v>nec</v>
      </c>
      <c r="P685" s="61" t="str">
        <f ca="1"/>
        <v>Other and unspecified age (n.e.c.)</v>
      </c>
      <c r="Q685" s="61" t="str">
        <f ca="1"/>
        <v>nec</v>
      </c>
      <c r="R685" s="61" t="str">
        <f ca="1"/>
        <v>Other and unspecified gender (n.e.c.)</v>
      </c>
      <c r="S685" s="134">
        <v>2</v>
      </c>
      <c r="T685" t="b">
        <v>1</v>
      </c>
      <c r="U685" t="b">
        <f>AND(T685=TRUE,C685=C684,F685=F684,H685&lt;&gt;H684)</f>
        <v>0</v>
      </c>
      <c r="V685" t="b">
        <f t="shared" si="20"/>
        <v>0</v>
      </c>
      <c r="W685">
        <v>1</v>
      </c>
      <c r="X685" t="b">
        <f t="shared" si="21"/>
        <v>0</v>
      </c>
      <c r="Y685" s="155">
        <v>17</v>
      </c>
    </row>
    <row r="686" spans="1:25" x14ac:dyDescent="0.4">
      <c r="A686" s="136">
        <v>2</v>
      </c>
      <c r="B686" s="2">
        <v>405</v>
      </c>
      <c r="C686" s="140">
        <v>405034680</v>
      </c>
      <c r="D686" s="3" t="s">
        <v>751</v>
      </c>
      <c r="E686" s="3" t="s">
        <v>1246</v>
      </c>
      <c r="F686" s="3" t="s">
        <v>2089</v>
      </c>
      <c r="G686" s="197"/>
      <c r="H686" s="115" t="s">
        <v>1109</v>
      </c>
      <c r="I686" s="97" t="str">
        <f ca="1"/>
        <v>3.4.9.nec</v>
      </c>
      <c r="J686" s="98" t="str">
        <f ca="1"/>
        <v>Other All Other ambulatory centres</v>
      </c>
      <c r="K686" s="61" t="str">
        <f ca="1"/>
        <v>1.3.3.nec</v>
      </c>
      <c r="L686" s="61" t="str">
        <f ca="1"/>
        <v>Other Specialised outpatient curative care</v>
      </c>
      <c r="M686" s="61" t="str">
        <f ca="1"/>
        <v>13</v>
      </c>
      <c r="N686" s="61" t="str">
        <f ca="1"/>
        <v>General population</v>
      </c>
      <c r="O686" s="61" t="str">
        <f ca="1"/>
        <v>nec</v>
      </c>
      <c r="P686" s="61" t="str">
        <f ca="1"/>
        <v>Other and unspecified age (n.e.c.)</v>
      </c>
      <c r="Q686" s="61" t="str">
        <f ca="1"/>
        <v>nec</v>
      </c>
      <c r="R686" s="61" t="str">
        <f ca="1"/>
        <v>Other and unspecified gender (n.e.c.)</v>
      </c>
      <c r="S686" s="134">
        <v>1</v>
      </c>
      <c r="T686" t="b">
        <v>1</v>
      </c>
      <c r="U686" t="b">
        <f>AND(T686=TRUE,C686=C685,F686=F685,H686&lt;&gt;H685)</f>
        <v>0</v>
      </c>
      <c r="V686" t="b">
        <f t="shared" si="20"/>
        <v>0</v>
      </c>
      <c r="W686">
        <v>1</v>
      </c>
      <c r="X686" t="b">
        <f t="shared" si="21"/>
        <v>0</v>
      </c>
      <c r="Y686" s="153">
        <v>17</v>
      </c>
    </row>
    <row r="687" spans="1:25" x14ac:dyDescent="0.4">
      <c r="A687" s="136">
        <v>1</v>
      </c>
      <c r="B687" s="2">
        <v>305</v>
      </c>
      <c r="C687" s="140">
        <v>405034840</v>
      </c>
      <c r="D687" s="3" t="s">
        <v>753</v>
      </c>
      <c r="E687" s="3" t="s">
        <v>1246</v>
      </c>
      <c r="F687" s="3" t="s">
        <v>2090</v>
      </c>
      <c r="G687" s="197"/>
      <c r="H687" s="115" t="s">
        <v>1050</v>
      </c>
      <c r="I687" s="97" t="str">
        <f ca="1"/>
        <v>1.3.nec</v>
      </c>
      <c r="J687" s="98" t="str">
        <f ca="1"/>
        <v>Other Specialised hospitals (Other than mental health hospitals)</v>
      </c>
      <c r="K687" s="61" t="str">
        <f ca="1"/>
        <v>1.1.2</v>
      </c>
      <c r="L687" s="61" t="str">
        <f ca="1"/>
        <v>Specialised inpatient curative care</v>
      </c>
      <c r="M687" s="61" t="str">
        <f ca="1"/>
        <v>13</v>
      </c>
      <c r="N687" s="61" t="str">
        <f ca="1"/>
        <v>General population</v>
      </c>
      <c r="O687" s="61" t="str">
        <f ca="1"/>
        <v>nec</v>
      </c>
      <c r="P687" s="61" t="str">
        <f ca="1"/>
        <v>Other and unspecified age (n.e.c.)</v>
      </c>
      <c r="Q687" s="61" t="str">
        <f ca="1"/>
        <v>nec</v>
      </c>
      <c r="R687" s="61" t="str">
        <f ca="1"/>
        <v>Other and unspecified gender (n.e.c.)</v>
      </c>
      <c r="S687" s="134">
        <v>1</v>
      </c>
      <c r="T687" t="b">
        <v>1</v>
      </c>
      <c r="U687" t="b">
        <f>AND(T687=TRUE,C687=C686,F687=F686,H687&lt;&gt;H686)</f>
        <v>0</v>
      </c>
      <c r="V687" t="b">
        <f t="shared" si="20"/>
        <v>0</v>
      </c>
      <c r="W687">
        <v>1</v>
      </c>
      <c r="X687" t="b">
        <f t="shared" si="21"/>
        <v>0</v>
      </c>
      <c r="Y687" s="153">
        <v>17</v>
      </c>
    </row>
    <row r="688" spans="1:25" x14ac:dyDescent="0.4">
      <c r="A688" s="136">
        <v>2</v>
      </c>
      <c r="B688" s="5">
        <v>406</v>
      </c>
      <c r="C688" s="138">
        <v>405043705</v>
      </c>
      <c r="D688" s="6" t="s">
        <v>755</v>
      </c>
      <c r="E688" s="6" t="s">
        <v>1246</v>
      </c>
      <c r="F688" s="6" t="s">
        <v>2091</v>
      </c>
      <c r="G688" s="199"/>
      <c r="H688" s="115" t="s">
        <v>1109</v>
      </c>
      <c r="I688" s="97" t="str">
        <f ca="1"/>
        <v>3.4.9.nec</v>
      </c>
      <c r="J688" s="98" t="str">
        <f ca="1"/>
        <v>Other All Other ambulatory centres</v>
      </c>
      <c r="K688" s="61" t="str">
        <f ca="1"/>
        <v>1.3.3.nec</v>
      </c>
      <c r="L688" s="61" t="str">
        <f ca="1"/>
        <v>Other Specialised outpatient curative care</v>
      </c>
      <c r="M688" s="61" t="str">
        <f ca="1"/>
        <v>13</v>
      </c>
      <c r="N688" s="61" t="str">
        <f ca="1"/>
        <v>General population</v>
      </c>
      <c r="O688" s="61" t="str">
        <f ca="1"/>
        <v>nec</v>
      </c>
      <c r="P688" s="61" t="str">
        <f ca="1"/>
        <v>Other and unspecified age (n.e.c.)</v>
      </c>
      <c r="Q688" s="61" t="str">
        <f ca="1"/>
        <v>nec</v>
      </c>
      <c r="R688" s="61" t="str">
        <f ca="1"/>
        <v>Other and unspecified gender (n.e.c.)</v>
      </c>
      <c r="S688" s="134">
        <v>1</v>
      </c>
      <c r="T688" t="b">
        <v>1</v>
      </c>
      <c r="U688" t="b">
        <f>AND(T688=TRUE,C688=C687,F688=F687,H688&lt;&gt;H687)</f>
        <v>0</v>
      </c>
      <c r="V688" t="b">
        <f t="shared" si="20"/>
        <v>0</v>
      </c>
      <c r="W688">
        <v>1</v>
      </c>
      <c r="X688" t="b">
        <f t="shared" si="21"/>
        <v>0</v>
      </c>
      <c r="Y688" s="155">
        <v>17</v>
      </c>
    </row>
    <row r="689" spans="1:25" x14ac:dyDescent="0.4">
      <c r="A689" s="136">
        <v>2</v>
      </c>
      <c r="B689" s="2">
        <v>407</v>
      </c>
      <c r="C689" s="140">
        <v>405045464</v>
      </c>
      <c r="D689" s="3" t="s">
        <v>757</v>
      </c>
      <c r="E689" s="3" t="s">
        <v>1161</v>
      </c>
      <c r="F689" s="3" t="s">
        <v>2092</v>
      </c>
      <c r="G689" s="197"/>
      <c r="H689" s="115" t="s">
        <v>1103</v>
      </c>
      <c r="I689" s="97" t="str">
        <f ca="1"/>
        <v>3.4.3</v>
      </c>
      <c r="J689" s="98" t="str">
        <f ca="1"/>
        <v>Free-standing ambulatory surgery centres</v>
      </c>
      <c r="K689" s="61" t="str">
        <f ca="1"/>
        <v>1.2.2</v>
      </c>
      <c r="L689" s="61" t="str">
        <f ca="1"/>
        <v>Specialised day curative care</v>
      </c>
      <c r="M689" s="61" t="str">
        <f ca="1"/>
        <v>13</v>
      </c>
      <c r="N689" s="61" t="str">
        <f ca="1"/>
        <v>General population</v>
      </c>
      <c r="O689" s="61" t="str">
        <f ca="1"/>
        <v>nec</v>
      </c>
      <c r="P689" s="61" t="str">
        <f ca="1"/>
        <v>Other and unspecified age (n.e.c.)</v>
      </c>
      <c r="Q689" s="61" t="str">
        <f ca="1"/>
        <v>nec</v>
      </c>
      <c r="R689" s="61" t="str">
        <f ca="1"/>
        <v>Other and unspecified gender (n.e.c.)</v>
      </c>
      <c r="S689" s="134">
        <v>1</v>
      </c>
      <c r="T689" t="b">
        <v>1</v>
      </c>
      <c r="U689" t="b">
        <f>AND(T689=TRUE,C689=C688,F689=F688,H689&lt;&gt;H688)</f>
        <v>0</v>
      </c>
      <c r="V689" t="b">
        <f t="shared" si="20"/>
        <v>0</v>
      </c>
      <c r="W689">
        <v>1</v>
      </c>
      <c r="X689" t="b">
        <f t="shared" si="21"/>
        <v>0</v>
      </c>
      <c r="Y689" s="153">
        <v>12</v>
      </c>
    </row>
    <row r="690" spans="1:25" x14ac:dyDescent="0.4">
      <c r="A690" s="136">
        <v>3</v>
      </c>
      <c r="B690" s="2"/>
      <c r="C690" s="140">
        <v>405048817</v>
      </c>
      <c r="D690" s="3" t="s">
        <v>759</v>
      </c>
      <c r="E690" s="3" t="s">
        <v>1246</v>
      </c>
      <c r="F690" s="3" t="s">
        <v>2093</v>
      </c>
      <c r="G690" s="197"/>
      <c r="H690" s="115" t="s">
        <v>1109</v>
      </c>
      <c r="I690" s="97" t="str">
        <f ca="1"/>
        <v>3.4.9.nec</v>
      </c>
      <c r="J690" s="98" t="str">
        <f ca="1"/>
        <v>Other All Other ambulatory centres</v>
      </c>
      <c r="K690" s="61" t="str">
        <f ca="1"/>
        <v>1.3.3.nec</v>
      </c>
      <c r="L690" s="61" t="str">
        <f ca="1"/>
        <v>Other Specialised outpatient curative care</v>
      </c>
      <c r="M690" s="61" t="str">
        <f ca="1"/>
        <v>13</v>
      </c>
      <c r="N690" s="61" t="str">
        <f ca="1"/>
        <v>General population</v>
      </c>
      <c r="O690" s="61" t="str">
        <f ca="1"/>
        <v>nec</v>
      </c>
      <c r="P690" s="61" t="str">
        <f ca="1"/>
        <v>Other and unspecified age (n.e.c.)</v>
      </c>
      <c r="Q690" s="61" t="str">
        <f ca="1"/>
        <v>nec</v>
      </c>
      <c r="R690" s="61" t="str">
        <f ca="1"/>
        <v>Other and unspecified gender (n.e.c.)</v>
      </c>
      <c r="S690" s="134">
        <v>1</v>
      </c>
      <c r="T690" t="b">
        <v>1</v>
      </c>
      <c r="U690" t="b">
        <f>AND(T690=TRUE,C690=C689,F690=F689,H690&lt;&gt;H689)</f>
        <v>0</v>
      </c>
      <c r="V690" t="b">
        <f t="shared" si="20"/>
        <v>0</v>
      </c>
      <c r="W690">
        <v>1</v>
      </c>
      <c r="X690" t="b">
        <f t="shared" si="21"/>
        <v>0</v>
      </c>
      <c r="Y690" s="153">
        <v>17</v>
      </c>
    </row>
    <row r="691" spans="1:25" x14ac:dyDescent="0.4">
      <c r="A691" s="136">
        <v>1</v>
      </c>
      <c r="B691" s="137">
        <v>308</v>
      </c>
      <c r="C691" s="141">
        <v>405049335</v>
      </c>
      <c r="D691" s="137" t="s">
        <v>761</v>
      </c>
      <c r="E691" s="137" t="s">
        <v>1161</v>
      </c>
      <c r="F691" s="137" t="s">
        <v>2094</v>
      </c>
      <c r="G691" s="198"/>
      <c r="H691" s="49" t="s">
        <v>1054</v>
      </c>
      <c r="I691" s="97" t="str">
        <f ca="1"/>
        <v>1.1</v>
      </c>
      <c r="J691" s="98" t="str">
        <f ca="1"/>
        <v>General hospitals</v>
      </c>
      <c r="K691" s="61" t="str">
        <f ca="1"/>
        <v>1.1.1</v>
      </c>
      <c r="L691" s="61" t="str">
        <f ca="1"/>
        <v>General inpatient curative care</v>
      </c>
      <c r="M691" s="61" t="str">
        <f ca="1"/>
        <v>13</v>
      </c>
      <c r="N691" s="61" t="str">
        <f ca="1"/>
        <v>General population</v>
      </c>
      <c r="O691" s="61" t="str">
        <f ca="1"/>
        <v>nec</v>
      </c>
      <c r="P691" s="61" t="str">
        <f ca="1"/>
        <v>Other and unspecified age (n.e.c.)</v>
      </c>
      <c r="Q691" s="61" t="str">
        <f ca="1"/>
        <v>nec</v>
      </c>
      <c r="R691" s="61" t="str">
        <f ca="1"/>
        <v>Other and unspecified gender (n.e.c.)</v>
      </c>
      <c r="S691" s="134">
        <v>1</v>
      </c>
      <c r="T691" t="b">
        <v>1</v>
      </c>
      <c r="U691" t="b">
        <f>AND(T691=TRUE,C691=C690,F691=F690,H691&lt;&gt;H690)</f>
        <v>0</v>
      </c>
      <c r="V691" t="b">
        <f t="shared" si="20"/>
        <v>0</v>
      </c>
      <c r="W691">
        <v>1</v>
      </c>
      <c r="X691" t="b">
        <f t="shared" si="21"/>
        <v>0</v>
      </c>
      <c r="Y691" s="154">
        <v>12</v>
      </c>
    </row>
    <row r="692" spans="1:25" x14ac:dyDescent="0.4">
      <c r="A692" s="136">
        <v>1</v>
      </c>
      <c r="B692" s="5">
        <v>309</v>
      </c>
      <c r="C692" s="138">
        <v>405055032</v>
      </c>
      <c r="D692" s="6" t="s">
        <v>763</v>
      </c>
      <c r="E692" s="6" t="s">
        <v>1161</v>
      </c>
      <c r="F692" s="6" t="s">
        <v>2095</v>
      </c>
      <c r="G692" s="199"/>
      <c r="H692" s="115" t="s">
        <v>1054</v>
      </c>
      <c r="I692" s="97" t="str">
        <f ca="1"/>
        <v>1.1</v>
      </c>
      <c r="J692" s="98" t="str">
        <f ca="1"/>
        <v>General hospitals</v>
      </c>
      <c r="K692" s="61" t="str">
        <f ca="1"/>
        <v>1.1.1</v>
      </c>
      <c r="L692" s="61" t="str">
        <f ca="1"/>
        <v>General inpatient curative care</v>
      </c>
      <c r="M692" s="61" t="str">
        <f ca="1"/>
        <v>13</v>
      </c>
      <c r="N692" s="61" t="str">
        <f ca="1"/>
        <v>General population</v>
      </c>
      <c r="O692" s="61" t="str">
        <f ca="1"/>
        <v>nec</v>
      </c>
      <c r="P692" s="61" t="str">
        <f ca="1"/>
        <v>Other and unspecified age (n.e.c.)</v>
      </c>
      <c r="Q692" s="61" t="str">
        <f ca="1"/>
        <v>nec</v>
      </c>
      <c r="R692" s="61" t="str">
        <f ca="1"/>
        <v>Other and unspecified gender (n.e.c.)</v>
      </c>
      <c r="S692" s="134">
        <v>4</v>
      </c>
      <c r="T692" t="b">
        <v>1</v>
      </c>
      <c r="U692" t="b">
        <f>AND(T692=TRUE,C692=C691,F692=F691,H692&lt;&gt;H691)</f>
        <v>0</v>
      </c>
      <c r="V692" t="b">
        <f t="shared" si="20"/>
        <v>0</v>
      </c>
      <c r="W692">
        <v>1</v>
      </c>
      <c r="X692" t="b">
        <f t="shared" si="21"/>
        <v>0</v>
      </c>
      <c r="Y692" s="155">
        <v>12</v>
      </c>
    </row>
    <row r="693" spans="1:25" x14ac:dyDescent="0.4">
      <c r="A693" s="136">
        <v>2</v>
      </c>
      <c r="B693" s="5">
        <v>408</v>
      </c>
      <c r="C693" s="138">
        <v>405056102</v>
      </c>
      <c r="D693" s="6" t="s">
        <v>2096</v>
      </c>
      <c r="E693" s="6" t="s">
        <v>1161</v>
      </c>
      <c r="F693" s="6" t="s">
        <v>2097</v>
      </c>
      <c r="G693" s="199"/>
      <c r="H693" s="115" t="s">
        <v>1054</v>
      </c>
      <c r="I693" s="97" t="str">
        <f ca="1"/>
        <v>1.1</v>
      </c>
      <c r="J693" s="98" t="str">
        <f ca="1"/>
        <v>General hospitals</v>
      </c>
      <c r="K693" s="61" t="str">
        <f ca="1"/>
        <v>1.1.1</v>
      </c>
      <c r="L693" s="61" t="str">
        <f ca="1"/>
        <v>General inpatient curative care</v>
      </c>
      <c r="M693" s="61" t="str">
        <f ca="1"/>
        <v>13</v>
      </c>
      <c r="N693" s="61" t="str">
        <f ca="1"/>
        <v>General population</v>
      </c>
      <c r="O693" s="61" t="str">
        <f ca="1"/>
        <v>nec</v>
      </c>
      <c r="P693" s="61" t="str">
        <f ca="1"/>
        <v>Other and unspecified age (n.e.c.)</v>
      </c>
      <c r="Q693" s="61" t="str">
        <f ca="1"/>
        <v>nec</v>
      </c>
      <c r="R693" s="61" t="str">
        <f ca="1"/>
        <v>Other and unspecified gender (n.e.c.)</v>
      </c>
      <c r="S693" s="134">
        <v>1</v>
      </c>
      <c r="T693" t="b">
        <v>1</v>
      </c>
      <c r="U693" t="b">
        <f>AND(T693=TRUE,C693=C692,F693=F692,H693&lt;&gt;H692)</f>
        <v>0</v>
      </c>
      <c r="V693" t="b">
        <f t="shared" si="20"/>
        <v>0</v>
      </c>
      <c r="W693">
        <v>1</v>
      </c>
      <c r="X693" t="b">
        <f t="shared" si="21"/>
        <v>0</v>
      </c>
      <c r="Y693" s="155">
        <v>12</v>
      </c>
    </row>
    <row r="694" spans="1:25" x14ac:dyDescent="0.4">
      <c r="A694" s="136">
        <v>3</v>
      </c>
      <c r="B694" s="2"/>
      <c r="C694" s="140">
        <v>405060437</v>
      </c>
      <c r="D694" s="3" t="s">
        <v>765</v>
      </c>
      <c r="E694" s="3" t="s">
        <v>1718</v>
      </c>
      <c r="F694" s="3" t="s">
        <v>2098</v>
      </c>
      <c r="G694" s="197"/>
      <c r="H694" s="118" t="s">
        <v>1126</v>
      </c>
      <c r="I694" s="97">
        <f ca="1"/>
        <v>0</v>
      </c>
      <c r="J694" s="98" t="str">
        <f ca="1"/>
        <v/>
      </c>
      <c r="K694" s="61">
        <f ca="1"/>
        <v>0</v>
      </c>
      <c r="L694" s="61" t="str">
        <f ca="1"/>
        <v/>
      </c>
      <c r="M694" s="61" t="str">
        <f ca="1"/>
        <v>13</v>
      </c>
      <c r="N694" s="61" t="str">
        <f ca="1"/>
        <v>General population</v>
      </c>
      <c r="O694" s="61" t="str">
        <f ca="1"/>
        <v>nec</v>
      </c>
      <c r="P694" s="61" t="str">
        <f ca="1"/>
        <v>Other and unspecified age (n.e.c.)</v>
      </c>
      <c r="Q694" s="61" t="str">
        <f ca="1"/>
        <v>nec</v>
      </c>
      <c r="R694" s="61" t="str">
        <f ca="1"/>
        <v>Other and unspecified gender (n.e.c.)</v>
      </c>
      <c r="S694" s="134">
        <v>1</v>
      </c>
      <c r="T694" t="b">
        <v>1</v>
      </c>
      <c r="U694" t="b">
        <f>AND(T694=TRUE,C694=C693,F694=F693,H694&lt;&gt;H693)</f>
        <v>0</v>
      </c>
      <c r="V694" t="b">
        <f t="shared" si="20"/>
        <v>0</v>
      </c>
      <c r="W694">
        <v>1</v>
      </c>
      <c r="X694" t="b">
        <f t="shared" si="21"/>
        <v>0</v>
      </c>
      <c r="Y694" s="153">
        <v>73</v>
      </c>
    </row>
    <row r="695" spans="1:25" x14ac:dyDescent="0.4">
      <c r="A695" s="136">
        <v>3</v>
      </c>
      <c r="B695" s="137"/>
      <c r="C695" s="141">
        <v>405061276</v>
      </c>
      <c r="D695" s="137" t="s">
        <v>767</v>
      </c>
      <c r="E695" s="137" t="s">
        <v>1166</v>
      </c>
      <c r="F695" s="137" t="s">
        <v>2099</v>
      </c>
      <c r="G695" s="198"/>
      <c r="H695" s="49" t="s">
        <v>1054</v>
      </c>
      <c r="I695" s="97" t="str">
        <f ca="1"/>
        <v>1.1</v>
      </c>
      <c r="J695" s="98" t="str">
        <f ca="1"/>
        <v>General hospitals</v>
      </c>
      <c r="K695" s="61" t="str">
        <f ca="1"/>
        <v>1.1.1</v>
      </c>
      <c r="L695" s="61" t="str">
        <f ca="1"/>
        <v>General inpatient curative care</v>
      </c>
      <c r="M695" s="61" t="str">
        <f ca="1"/>
        <v>13</v>
      </c>
      <c r="N695" s="61" t="str">
        <f ca="1"/>
        <v>General population</v>
      </c>
      <c r="O695" s="61" t="str">
        <f ca="1"/>
        <v>nec</v>
      </c>
      <c r="P695" s="61" t="str">
        <f ca="1"/>
        <v>Other and unspecified age (n.e.c.)</v>
      </c>
      <c r="Q695" s="61" t="str">
        <f ca="1"/>
        <v>nec</v>
      </c>
      <c r="R695" s="61" t="str">
        <f ca="1"/>
        <v>Other and unspecified gender (n.e.c.)</v>
      </c>
      <c r="S695" s="134">
        <v>1</v>
      </c>
      <c r="T695" t="b">
        <v>1</v>
      </c>
      <c r="U695" t="b">
        <f>AND(T695=TRUE,C695=C694,F695=F694,H695&lt;&gt;H694)</f>
        <v>0</v>
      </c>
      <c r="V695" t="b">
        <f t="shared" si="20"/>
        <v>0</v>
      </c>
      <c r="W695">
        <v>1</v>
      </c>
      <c r="X695" t="b">
        <f t="shared" si="21"/>
        <v>0</v>
      </c>
      <c r="Y695" s="154">
        <v>16</v>
      </c>
    </row>
    <row r="696" spans="1:25" x14ac:dyDescent="0.4">
      <c r="A696" s="136">
        <v>2</v>
      </c>
      <c r="B696" s="137">
        <v>409</v>
      </c>
      <c r="C696" s="141">
        <v>405064594</v>
      </c>
      <c r="D696" s="137" t="s">
        <v>769</v>
      </c>
      <c r="E696" s="137" t="s">
        <v>1285</v>
      </c>
      <c r="F696" s="137" t="s">
        <v>2100</v>
      </c>
      <c r="G696" s="198"/>
      <c r="H696" s="49" t="s">
        <v>1054</v>
      </c>
      <c r="I696" s="97" t="str">
        <f ca="1"/>
        <v>1.1</v>
      </c>
      <c r="J696" s="98" t="str">
        <f ca="1"/>
        <v>General hospitals</v>
      </c>
      <c r="K696" s="61" t="str">
        <f ca="1"/>
        <v>1.1.1</v>
      </c>
      <c r="L696" s="61" t="str">
        <f ca="1"/>
        <v>General inpatient curative care</v>
      </c>
      <c r="M696" s="61" t="str">
        <f ca="1"/>
        <v>13</v>
      </c>
      <c r="N696" s="61" t="str">
        <f ca="1"/>
        <v>General population</v>
      </c>
      <c r="O696" s="61" t="str">
        <f ca="1"/>
        <v>nec</v>
      </c>
      <c r="P696" s="61" t="str">
        <f ca="1"/>
        <v>Other and unspecified age (n.e.c.)</v>
      </c>
      <c r="Q696" s="61" t="str">
        <f ca="1"/>
        <v>nec</v>
      </c>
      <c r="R696" s="61" t="str">
        <f ca="1"/>
        <v>Other and unspecified gender (n.e.c.)</v>
      </c>
      <c r="S696" s="134">
        <v>2</v>
      </c>
      <c r="T696" t="b">
        <v>1</v>
      </c>
      <c r="U696" t="b">
        <f>AND(T696=TRUE,C696=C695,F696=F695,H696&lt;&gt;H695)</f>
        <v>0</v>
      </c>
      <c r="V696" t="b">
        <f t="shared" si="20"/>
        <v>0</v>
      </c>
      <c r="W696">
        <v>1</v>
      </c>
      <c r="X696" t="b">
        <f t="shared" si="21"/>
        <v>0</v>
      </c>
      <c r="Y696" s="154">
        <v>14</v>
      </c>
    </row>
    <row r="697" spans="1:25" x14ac:dyDescent="0.4">
      <c r="A697" s="136">
        <v>3</v>
      </c>
      <c r="B697" s="2"/>
      <c r="C697" s="140">
        <v>405070765</v>
      </c>
      <c r="D697" s="3" t="s">
        <v>771</v>
      </c>
      <c r="E697" s="3" t="s">
        <v>1456</v>
      </c>
      <c r="F697" s="3" t="s">
        <v>2101</v>
      </c>
      <c r="G697" s="197"/>
      <c r="H697" s="115" t="s">
        <v>1101</v>
      </c>
      <c r="I697" s="97" t="str">
        <f ca="1"/>
        <v>3.4.9.1</v>
      </c>
      <c r="J697" s="98" t="str">
        <f ca="1"/>
        <v>General ambulatories</v>
      </c>
      <c r="K697" s="61" t="str">
        <f ca="1"/>
        <v>1.3.1</v>
      </c>
      <c r="L697" s="61" t="str">
        <f ca="1"/>
        <v>General outpatient curative care</v>
      </c>
      <c r="M697" s="61" t="str">
        <f ca="1"/>
        <v>13</v>
      </c>
      <c r="N697" s="61" t="str">
        <f ca="1"/>
        <v>General population</v>
      </c>
      <c r="O697" s="61" t="str">
        <f ca="1"/>
        <v>nec</v>
      </c>
      <c r="P697" s="61" t="str">
        <f ca="1"/>
        <v>Other and unspecified age (n.e.c.)</v>
      </c>
      <c r="Q697" s="61" t="str">
        <f ca="1"/>
        <v>nec</v>
      </c>
      <c r="R697" s="61" t="str">
        <f ca="1"/>
        <v>Other and unspecified gender (n.e.c.)</v>
      </c>
      <c r="S697" s="134">
        <v>3</v>
      </c>
      <c r="T697" t="b">
        <v>1</v>
      </c>
      <c r="U697" t="b">
        <f>AND(T697=TRUE,C697=C696,F697=F696,H697&lt;&gt;H696)</f>
        <v>0</v>
      </c>
      <c r="V697" t="b">
        <f t="shared" si="20"/>
        <v>0</v>
      </c>
      <c r="W697">
        <v>1</v>
      </c>
      <c r="X697" t="b">
        <f t="shared" si="21"/>
        <v>0</v>
      </c>
      <c r="Y697" s="153">
        <v>35</v>
      </c>
    </row>
    <row r="698" spans="1:25" x14ac:dyDescent="0.4">
      <c r="A698" s="136">
        <v>3</v>
      </c>
      <c r="B698" s="137"/>
      <c r="C698" s="141">
        <v>405070765</v>
      </c>
      <c r="D698" s="137" t="s">
        <v>771</v>
      </c>
      <c r="E698" s="137" t="s">
        <v>1827</v>
      </c>
      <c r="F698" s="137" t="s">
        <v>2102</v>
      </c>
      <c r="G698" s="198"/>
      <c r="H698" s="49" t="s">
        <v>1101</v>
      </c>
      <c r="I698" s="97" t="str">
        <f ca="1"/>
        <v>3.4.9.1</v>
      </c>
      <c r="J698" s="98" t="str">
        <f ca="1"/>
        <v>General ambulatories</v>
      </c>
      <c r="K698" s="61" t="str">
        <f ca="1"/>
        <v>1.3.1</v>
      </c>
      <c r="L698" s="61" t="str">
        <f ca="1"/>
        <v>General outpatient curative care</v>
      </c>
      <c r="M698" s="61" t="str">
        <f ca="1"/>
        <v>13</v>
      </c>
      <c r="N698" s="61" t="str">
        <f ca="1"/>
        <v>General population</v>
      </c>
      <c r="O698" s="61" t="str">
        <f ca="1"/>
        <v>nec</v>
      </c>
      <c r="P698" s="61" t="str">
        <f ca="1"/>
        <v>Other and unspecified age (n.e.c.)</v>
      </c>
      <c r="Q698" s="61" t="str">
        <f ca="1"/>
        <v>nec</v>
      </c>
      <c r="R698" s="61" t="str">
        <f ca="1"/>
        <v>Other and unspecified gender (n.e.c.)</v>
      </c>
      <c r="S698" s="134">
        <v>3</v>
      </c>
      <c r="T698" t="b">
        <v>1</v>
      </c>
      <c r="U698" t="b">
        <f>AND(T698=TRUE,C698=C697,F698=F697,H698&lt;&gt;H697)</f>
        <v>0</v>
      </c>
      <c r="V698" t="b">
        <f t="shared" si="20"/>
        <v>0</v>
      </c>
      <c r="W698">
        <v>1</v>
      </c>
      <c r="X698" t="b">
        <f t="shared" si="21"/>
        <v>0</v>
      </c>
      <c r="Y698" s="154">
        <v>59</v>
      </c>
    </row>
    <row r="699" spans="1:25" x14ac:dyDescent="0.4">
      <c r="A699" s="136">
        <v>3</v>
      </c>
      <c r="B699" s="137"/>
      <c r="C699" s="141">
        <v>405070765</v>
      </c>
      <c r="D699" s="137" t="s">
        <v>771</v>
      </c>
      <c r="E699" s="137" t="s">
        <v>1648</v>
      </c>
      <c r="F699" s="137" t="s">
        <v>2103</v>
      </c>
      <c r="G699" s="198"/>
      <c r="H699" s="49" t="s">
        <v>1101</v>
      </c>
      <c r="I699" s="97" t="str">
        <f ca="1"/>
        <v>3.4.9.1</v>
      </c>
      <c r="J699" s="98" t="str">
        <f ca="1"/>
        <v>General ambulatories</v>
      </c>
      <c r="K699" s="61" t="str">
        <f ca="1"/>
        <v>1.3.1</v>
      </c>
      <c r="L699" s="61" t="str">
        <f ca="1"/>
        <v>General outpatient curative care</v>
      </c>
      <c r="M699" s="61" t="str">
        <f ca="1"/>
        <v>13</v>
      </c>
      <c r="N699" s="61" t="str">
        <f ca="1"/>
        <v>General population</v>
      </c>
      <c r="O699" s="61" t="str">
        <f ca="1"/>
        <v>nec</v>
      </c>
      <c r="P699" s="61" t="str">
        <f ca="1"/>
        <v>Other and unspecified age (n.e.c.)</v>
      </c>
      <c r="Q699" s="61" t="str">
        <f ca="1"/>
        <v>nec</v>
      </c>
      <c r="R699" s="61" t="str">
        <f ca="1"/>
        <v>Other and unspecified gender (n.e.c.)</v>
      </c>
      <c r="S699" s="134">
        <v>3</v>
      </c>
      <c r="T699" t="b">
        <v>1</v>
      </c>
      <c r="U699" t="b">
        <f>AND(T699=TRUE,C699=C698,F699=F698,H699&lt;&gt;H698)</f>
        <v>0</v>
      </c>
      <c r="V699" t="b">
        <f t="shared" si="20"/>
        <v>0</v>
      </c>
      <c r="W699">
        <v>1</v>
      </c>
      <c r="X699" t="b">
        <f t="shared" si="21"/>
        <v>0</v>
      </c>
      <c r="Y699" s="154">
        <v>32</v>
      </c>
    </row>
    <row r="700" spans="1:25" x14ac:dyDescent="0.4">
      <c r="A700" s="136">
        <v>1</v>
      </c>
      <c r="B700" s="137">
        <v>311</v>
      </c>
      <c r="C700" s="141">
        <v>405071773</v>
      </c>
      <c r="D700" s="137" t="s">
        <v>773</v>
      </c>
      <c r="E700" s="137" t="s">
        <v>1246</v>
      </c>
      <c r="F700" s="137" t="s">
        <v>2104</v>
      </c>
      <c r="G700" s="198"/>
      <c r="H700" s="49" t="s">
        <v>1054</v>
      </c>
      <c r="I700" s="97" t="str">
        <f ca="1"/>
        <v>1.1</v>
      </c>
      <c r="J700" s="98" t="str">
        <f ca="1"/>
        <v>General hospitals</v>
      </c>
      <c r="K700" s="61" t="str">
        <f ca="1"/>
        <v>1.1.1</v>
      </c>
      <c r="L700" s="61" t="str">
        <f ca="1"/>
        <v>General inpatient curative care</v>
      </c>
      <c r="M700" s="61" t="str">
        <f ca="1"/>
        <v>13</v>
      </c>
      <c r="N700" s="61" t="str">
        <f ca="1"/>
        <v>General population</v>
      </c>
      <c r="O700" s="61" t="str">
        <f ca="1"/>
        <v>nec</v>
      </c>
      <c r="P700" s="61" t="str">
        <f ca="1"/>
        <v>Other and unspecified age (n.e.c.)</v>
      </c>
      <c r="Q700" s="61" t="str">
        <f ca="1"/>
        <v>nec</v>
      </c>
      <c r="R700" s="61" t="str">
        <f ca="1"/>
        <v>Other and unspecified gender (n.e.c.)</v>
      </c>
      <c r="S700" s="134">
        <v>1</v>
      </c>
      <c r="T700" t="b">
        <v>1</v>
      </c>
      <c r="U700" t="b">
        <f>AND(T700=TRUE,C700=C699,F700=F699,H700&lt;&gt;H699)</f>
        <v>0</v>
      </c>
      <c r="V700" t="b">
        <f t="shared" si="20"/>
        <v>0</v>
      </c>
      <c r="W700">
        <v>1</v>
      </c>
      <c r="X700" t="b">
        <f t="shared" si="21"/>
        <v>0</v>
      </c>
      <c r="Y700" s="154">
        <v>17</v>
      </c>
    </row>
    <row r="701" spans="1:25" x14ac:dyDescent="0.4">
      <c r="A701" s="136">
        <v>3</v>
      </c>
      <c r="B701" s="5"/>
      <c r="C701" s="138">
        <v>405076420</v>
      </c>
      <c r="D701" s="6" t="s">
        <v>775</v>
      </c>
      <c r="E701" s="6" t="s">
        <v>1595</v>
      </c>
      <c r="F701" s="6" t="s">
        <v>2105</v>
      </c>
      <c r="G701" s="199"/>
      <c r="H701" s="115" t="s">
        <v>1101</v>
      </c>
      <c r="I701" s="97" t="str">
        <f ca="1"/>
        <v>3.4.9.1</v>
      </c>
      <c r="J701" s="98" t="str">
        <f ca="1"/>
        <v>General ambulatories</v>
      </c>
      <c r="K701" s="61" t="str">
        <f ca="1"/>
        <v>1.3.1</v>
      </c>
      <c r="L701" s="61" t="str">
        <f ca="1"/>
        <v>General outpatient curative care</v>
      </c>
      <c r="M701" s="61" t="str">
        <f ca="1"/>
        <v>13</v>
      </c>
      <c r="N701" s="61" t="str">
        <f ca="1"/>
        <v>General population</v>
      </c>
      <c r="O701" s="61" t="str">
        <f ca="1"/>
        <v>nec</v>
      </c>
      <c r="P701" s="61" t="str">
        <f ca="1"/>
        <v>Other and unspecified age (n.e.c.)</v>
      </c>
      <c r="Q701" s="61" t="str">
        <f ca="1"/>
        <v>nec</v>
      </c>
      <c r="R701" s="61" t="str">
        <f ca="1"/>
        <v>Other and unspecified gender (n.e.c.)</v>
      </c>
      <c r="S701" s="134">
        <v>2</v>
      </c>
      <c r="T701" t="b">
        <v>1</v>
      </c>
      <c r="U701" t="b">
        <f>AND(T701=TRUE,C701=C700,F701=F700,H701&lt;&gt;H700)</f>
        <v>0</v>
      </c>
      <c r="V701" t="b">
        <f t="shared" si="20"/>
        <v>0</v>
      </c>
      <c r="W701">
        <v>1</v>
      </c>
      <c r="X701" t="b">
        <f t="shared" si="21"/>
        <v>0</v>
      </c>
      <c r="Y701" s="155">
        <v>63</v>
      </c>
    </row>
    <row r="702" spans="1:25" x14ac:dyDescent="0.4">
      <c r="A702" s="136">
        <v>2</v>
      </c>
      <c r="B702" s="137">
        <v>410</v>
      </c>
      <c r="C702" s="141">
        <v>405076420</v>
      </c>
      <c r="D702" s="137" t="s">
        <v>776</v>
      </c>
      <c r="E702" s="137" t="s">
        <v>1657</v>
      </c>
      <c r="F702" s="137" t="s">
        <v>2106</v>
      </c>
      <c r="G702" s="198"/>
      <c r="H702" s="49" t="s">
        <v>1054</v>
      </c>
      <c r="I702" s="97" t="str">
        <f ca="1"/>
        <v>1.1</v>
      </c>
      <c r="J702" s="98" t="str">
        <f ca="1"/>
        <v>General hospitals</v>
      </c>
      <c r="K702" s="61" t="str">
        <f ca="1"/>
        <v>1.1.1</v>
      </c>
      <c r="L702" s="61" t="str">
        <f ca="1"/>
        <v>General inpatient curative care</v>
      </c>
      <c r="M702" s="61" t="str">
        <f ca="1"/>
        <v>13</v>
      </c>
      <c r="N702" s="61" t="str">
        <f ca="1"/>
        <v>General population</v>
      </c>
      <c r="O702" s="61" t="str">
        <f ca="1"/>
        <v>nec</v>
      </c>
      <c r="P702" s="61" t="str">
        <f ca="1"/>
        <v>Other and unspecified age (n.e.c.)</v>
      </c>
      <c r="Q702" s="61" t="str">
        <f ca="1"/>
        <v>nec</v>
      </c>
      <c r="R702" s="61" t="str">
        <f ca="1"/>
        <v>Other and unspecified gender (n.e.c.)</v>
      </c>
      <c r="S702" s="134">
        <v>2</v>
      </c>
      <c r="T702" t="b">
        <v>1</v>
      </c>
      <c r="U702" t="b">
        <f>AND(T702=TRUE,C702=C701,F702=F701,H702&lt;&gt;H701)</f>
        <v>0</v>
      </c>
      <c r="V702" t="b">
        <f t="shared" si="20"/>
        <v>0</v>
      </c>
      <c r="W702">
        <v>1</v>
      </c>
      <c r="X702" t="b">
        <f t="shared" si="21"/>
        <v>0</v>
      </c>
      <c r="Y702" s="154">
        <v>65</v>
      </c>
    </row>
    <row r="703" spans="1:25" x14ac:dyDescent="0.4">
      <c r="A703" s="136">
        <v>3</v>
      </c>
      <c r="B703" s="2"/>
      <c r="C703" s="140">
        <v>405088444</v>
      </c>
      <c r="D703" s="3" t="s">
        <v>778</v>
      </c>
      <c r="E703" s="3" t="s">
        <v>1456</v>
      </c>
      <c r="F703" s="3" t="s">
        <v>2107</v>
      </c>
      <c r="G703" s="197"/>
      <c r="H703" s="115" t="s">
        <v>1101</v>
      </c>
      <c r="I703" s="97" t="str">
        <f ca="1"/>
        <v>3.4.9.1</v>
      </c>
      <c r="J703" s="98" t="str">
        <f ca="1"/>
        <v>General ambulatories</v>
      </c>
      <c r="K703" s="61" t="str">
        <f ca="1"/>
        <v>1.3.1</v>
      </c>
      <c r="L703" s="61" t="str">
        <f ca="1"/>
        <v>General outpatient curative care</v>
      </c>
      <c r="M703" s="61" t="str">
        <f ca="1"/>
        <v>13</v>
      </c>
      <c r="N703" s="61" t="str">
        <f ca="1"/>
        <v>General population</v>
      </c>
      <c r="O703" s="61" t="str">
        <f ca="1"/>
        <v>nec</v>
      </c>
      <c r="P703" s="61" t="str">
        <f ca="1"/>
        <v>Other and unspecified age (n.e.c.)</v>
      </c>
      <c r="Q703" s="61" t="str">
        <f ca="1"/>
        <v>nec</v>
      </c>
      <c r="R703" s="61" t="str">
        <f ca="1"/>
        <v>Other and unspecified gender (n.e.c.)</v>
      </c>
      <c r="S703" s="134">
        <v>1</v>
      </c>
      <c r="T703" t="b">
        <v>1</v>
      </c>
      <c r="U703" t="b">
        <f>AND(T703=TRUE,C703=C702,F703=F702,H703&lt;&gt;H702)</f>
        <v>0</v>
      </c>
      <c r="V703" t="b">
        <f t="shared" si="20"/>
        <v>0</v>
      </c>
      <c r="W703">
        <v>1</v>
      </c>
      <c r="X703" t="b">
        <f t="shared" si="21"/>
        <v>0</v>
      </c>
      <c r="Y703" s="153">
        <v>35</v>
      </c>
    </row>
    <row r="704" spans="1:25" x14ac:dyDescent="0.4">
      <c r="A704" s="136">
        <v>3</v>
      </c>
      <c r="B704" s="137"/>
      <c r="C704" s="141">
        <v>405095374</v>
      </c>
      <c r="D704" s="137" t="s">
        <v>780</v>
      </c>
      <c r="E704" s="137" t="s">
        <v>1246</v>
      </c>
      <c r="F704" s="137" t="s">
        <v>2108</v>
      </c>
      <c r="G704" s="198"/>
      <c r="H704" s="49" t="s">
        <v>1058</v>
      </c>
      <c r="I704" s="97" t="str">
        <f ca="1"/>
        <v>4.2</v>
      </c>
      <c r="J704" s="98" t="str">
        <f ca="1"/>
        <v>Medical and diagnostic laboratories</v>
      </c>
      <c r="K704" s="61" t="str">
        <f ca="1"/>
        <v>4.1</v>
      </c>
      <c r="L704" s="61" t="str">
        <f ca="1"/>
        <v>Laboratory services</v>
      </c>
      <c r="M704" s="61" t="str">
        <f ca="1"/>
        <v>13</v>
      </c>
      <c r="N704" s="61" t="str">
        <f ca="1"/>
        <v>General population</v>
      </c>
      <c r="O704" s="61" t="str">
        <f ca="1"/>
        <v>nec</v>
      </c>
      <c r="P704" s="61" t="str">
        <f ca="1"/>
        <v>Other and unspecified age (n.e.c.)</v>
      </c>
      <c r="Q704" s="61" t="str">
        <f ca="1"/>
        <v>nec</v>
      </c>
      <c r="R704" s="61" t="str">
        <f ca="1"/>
        <v>Other and unspecified gender (n.e.c.)</v>
      </c>
      <c r="S704" s="134">
        <v>1</v>
      </c>
      <c r="T704" t="b">
        <v>1</v>
      </c>
      <c r="U704" t="b">
        <f>AND(T704=TRUE,C704=C703,F704=F703,H704&lt;&gt;H703)</f>
        <v>0</v>
      </c>
      <c r="V704" t="b">
        <f t="shared" si="20"/>
        <v>0</v>
      </c>
      <c r="W704">
        <v>1</v>
      </c>
      <c r="X704" t="b">
        <f t="shared" si="21"/>
        <v>0</v>
      </c>
      <c r="Y704" s="154">
        <v>17</v>
      </c>
    </row>
    <row r="705" spans="1:25" x14ac:dyDescent="0.4">
      <c r="A705" s="136">
        <v>2</v>
      </c>
      <c r="B705" s="137">
        <v>411</v>
      </c>
      <c r="C705" s="141">
        <v>405097023</v>
      </c>
      <c r="D705" s="137" t="s">
        <v>2109</v>
      </c>
      <c r="E705" s="137" t="s">
        <v>1246</v>
      </c>
      <c r="F705" s="137" t="s">
        <v>2110</v>
      </c>
      <c r="G705" s="198"/>
      <c r="H705" s="49" t="s">
        <v>1109</v>
      </c>
      <c r="I705" s="97" t="str">
        <f ca="1"/>
        <v>3.4.9.nec</v>
      </c>
      <c r="J705" s="98" t="str">
        <f ca="1"/>
        <v>Other All Other ambulatory centres</v>
      </c>
      <c r="K705" s="61" t="str">
        <f ca="1"/>
        <v>1.3.3.nec</v>
      </c>
      <c r="L705" s="61" t="str">
        <f ca="1"/>
        <v>Other Specialised outpatient curative care</v>
      </c>
      <c r="M705" s="61" t="str">
        <f ca="1"/>
        <v>13</v>
      </c>
      <c r="N705" s="61" t="str">
        <f ca="1"/>
        <v>General population</v>
      </c>
      <c r="O705" s="61" t="str">
        <f ca="1"/>
        <v>nec</v>
      </c>
      <c r="P705" s="61" t="str">
        <f ca="1"/>
        <v>Other and unspecified age (n.e.c.)</v>
      </c>
      <c r="Q705" s="61" t="str">
        <f ca="1"/>
        <v>nec</v>
      </c>
      <c r="R705" s="61" t="str">
        <f ca="1"/>
        <v>Other and unspecified gender (n.e.c.)</v>
      </c>
      <c r="S705" s="134">
        <v>1</v>
      </c>
      <c r="T705" t="b">
        <v>1</v>
      </c>
      <c r="U705" t="b">
        <f>AND(T705=TRUE,C705=C704,F705=F704,H705&lt;&gt;H704)</f>
        <v>0</v>
      </c>
      <c r="V705" t="b">
        <f t="shared" si="20"/>
        <v>0</v>
      </c>
      <c r="W705">
        <v>1</v>
      </c>
      <c r="X705" t="b">
        <f t="shared" si="21"/>
        <v>0</v>
      </c>
      <c r="Y705" s="154">
        <v>17</v>
      </c>
    </row>
    <row r="706" spans="1:25" x14ac:dyDescent="0.4">
      <c r="A706" s="136">
        <v>3</v>
      </c>
      <c r="B706" s="2"/>
      <c r="C706" s="140">
        <v>405100153</v>
      </c>
      <c r="D706" s="3" t="s">
        <v>782</v>
      </c>
      <c r="E706" s="3" t="s">
        <v>1246</v>
      </c>
      <c r="F706" s="3" t="s">
        <v>2111</v>
      </c>
      <c r="G706" s="197"/>
      <c r="H706" s="115" t="s">
        <v>1111</v>
      </c>
      <c r="I706" s="97" t="str">
        <f ca="1"/>
        <v>8.9</v>
      </c>
      <c r="J706" s="98" t="str">
        <f ca="1"/>
        <v>Other industries n.e.c.</v>
      </c>
      <c r="K706" s="61" t="str">
        <f ca="1"/>
        <v>9</v>
      </c>
      <c r="L706" s="61" t="str">
        <f ca="1"/>
        <v>Other health care services not elsewhere classified (n.e.c.)</v>
      </c>
      <c r="M706" s="61" t="str">
        <f ca="1"/>
        <v>13</v>
      </c>
      <c r="N706" s="61" t="str">
        <f ca="1"/>
        <v>General population</v>
      </c>
      <c r="O706" s="61" t="str">
        <f ca="1"/>
        <v>nec</v>
      </c>
      <c r="P706" s="61" t="str">
        <f ca="1"/>
        <v>Other and unspecified age (n.e.c.)</v>
      </c>
      <c r="Q706" s="61" t="str">
        <f ca="1"/>
        <v>nec</v>
      </c>
      <c r="R706" s="61" t="str">
        <f ca="1"/>
        <v>Other and unspecified gender (n.e.c.)</v>
      </c>
      <c r="S706" s="134">
        <v>1</v>
      </c>
      <c r="T706" t="b">
        <v>1</v>
      </c>
      <c r="U706" t="b">
        <f>AND(T706=TRUE,C706=C705,F706=F705,H706&lt;&gt;H705)</f>
        <v>0</v>
      </c>
      <c r="V706" t="b">
        <f t="shared" si="20"/>
        <v>0</v>
      </c>
      <c r="W706">
        <v>1</v>
      </c>
      <c r="X706" t="b">
        <f t="shared" si="21"/>
        <v>0</v>
      </c>
      <c r="Y706" s="153">
        <v>17</v>
      </c>
    </row>
    <row r="707" spans="1:25" x14ac:dyDescent="0.4">
      <c r="A707" s="136">
        <v>2</v>
      </c>
      <c r="B707" s="137">
        <v>412</v>
      </c>
      <c r="C707" s="141">
        <v>405108477</v>
      </c>
      <c r="D707" s="137" t="s">
        <v>784</v>
      </c>
      <c r="E707" s="137" t="s">
        <v>1703</v>
      </c>
      <c r="F707" s="137" t="s">
        <v>2112</v>
      </c>
      <c r="G707" s="198"/>
      <c r="H707" s="49" t="s">
        <v>1054</v>
      </c>
      <c r="I707" s="97" t="str">
        <f ca="1"/>
        <v>1.1</v>
      </c>
      <c r="J707" s="98" t="str">
        <f ca="1"/>
        <v>General hospitals</v>
      </c>
      <c r="K707" s="61" t="str">
        <f ca="1"/>
        <v>1.1.1</v>
      </c>
      <c r="L707" s="61" t="str">
        <f ca="1"/>
        <v>General inpatient curative care</v>
      </c>
      <c r="M707" s="61" t="str">
        <f ca="1"/>
        <v>13</v>
      </c>
      <c r="N707" s="61" t="str">
        <f ca="1"/>
        <v>General population</v>
      </c>
      <c r="O707" s="61" t="str">
        <f ca="1"/>
        <v>nec</v>
      </c>
      <c r="P707" s="61" t="str">
        <f ca="1"/>
        <v>Other and unspecified age (n.e.c.)</v>
      </c>
      <c r="Q707" s="61" t="str">
        <f ca="1"/>
        <v>nec</v>
      </c>
      <c r="R707" s="61" t="str">
        <f ca="1"/>
        <v>Other and unspecified gender (n.e.c.)</v>
      </c>
      <c r="S707" s="134">
        <v>1</v>
      </c>
      <c r="T707" t="b">
        <v>1</v>
      </c>
      <c r="U707" t="b">
        <f>AND(T707=TRUE,C707=C706,F707=F706,H707&lt;&gt;H706)</f>
        <v>0</v>
      </c>
      <c r="V707" t="b">
        <f t="shared" ref="V707:V770" si="22">OR(U707,U708)</f>
        <v>0</v>
      </c>
      <c r="W707">
        <v>1</v>
      </c>
      <c r="X707" t="b">
        <f t="shared" ref="X707:X770" si="23">AND(T707,ISBLANK(E707))</f>
        <v>0</v>
      </c>
      <c r="Y707" s="154">
        <v>72</v>
      </c>
    </row>
    <row r="708" spans="1:25" x14ac:dyDescent="0.4">
      <c r="A708" s="136">
        <v>1</v>
      </c>
      <c r="B708" s="2">
        <v>314</v>
      </c>
      <c r="C708" s="140">
        <v>405108930</v>
      </c>
      <c r="D708" s="3" t="s">
        <v>786</v>
      </c>
      <c r="E708" s="3" t="s">
        <v>1161</v>
      </c>
      <c r="F708" s="3" t="s">
        <v>2113</v>
      </c>
      <c r="G708" s="197"/>
      <c r="H708" s="115" t="s">
        <v>1103</v>
      </c>
      <c r="I708" s="97" t="str">
        <f ca="1"/>
        <v>3.4.3</v>
      </c>
      <c r="J708" s="98" t="str">
        <f ca="1"/>
        <v>Free-standing ambulatory surgery centres</v>
      </c>
      <c r="K708" s="61" t="str">
        <f ca="1"/>
        <v>1.2.2</v>
      </c>
      <c r="L708" s="61" t="str">
        <f ca="1"/>
        <v>Specialised day curative care</v>
      </c>
      <c r="M708" s="61" t="str">
        <f ca="1"/>
        <v>13</v>
      </c>
      <c r="N708" s="61" t="str">
        <f ca="1"/>
        <v>General population</v>
      </c>
      <c r="O708" s="61" t="str">
        <f ca="1"/>
        <v>nec</v>
      </c>
      <c r="P708" s="61" t="str">
        <f ca="1"/>
        <v>Other and unspecified age (n.e.c.)</v>
      </c>
      <c r="Q708" s="61" t="str">
        <f ca="1"/>
        <v>nec</v>
      </c>
      <c r="R708" s="61" t="str">
        <f ca="1"/>
        <v>Other and unspecified gender (n.e.c.)</v>
      </c>
      <c r="S708" s="134">
        <v>1</v>
      </c>
      <c r="T708" t="b">
        <v>1</v>
      </c>
      <c r="U708" t="b">
        <f>AND(T708=TRUE,C708=C707,F708=F707,H708&lt;&gt;H707)</f>
        <v>0</v>
      </c>
      <c r="V708" t="b">
        <f t="shared" si="22"/>
        <v>0</v>
      </c>
      <c r="W708">
        <v>1</v>
      </c>
      <c r="X708" t="b">
        <f t="shared" si="23"/>
        <v>0</v>
      </c>
      <c r="Y708" s="153">
        <v>12</v>
      </c>
    </row>
    <row r="709" spans="1:25" x14ac:dyDescent="0.4">
      <c r="A709" s="136">
        <v>1</v>
      </c>
      <c r="B709" s="5">
        <v>315</v>
      </c>
      <c r="C709" s="138">
        <v>405125332</v>
      </c>
      <c r="D709" s="6" t="s">
        <v>788</v>
      </c>
      <c r="E709" s="6" t="s">
        <v>1246</v>
      </c>
      <c r="F709" s="6" t="s">
        <v>2114</v>
      </c>
      <c r="G709" s="199"/>
      <c r="H709" s="115" t="s">
        <v>1054</v>
      </c>
      <c r="I709" s="97" t="str">
        <f ca="1"/>
        <v>1.1</v>
      </c>
      <c r="J709" s="98" t="str">
        <f ca="1"/>
        <v>General hospitals</v>
      </c>
      <c r="K709" s="61" t="str">
        <f ca="1"/>
        <v>1.1.1</v>
      </c>
      <c r="L709" s="61" t="str">
        <f ca="1"/>
        <v>General inpatient curative care</v>
      </c>
      <c r="M709" s="61" t="str">
        <f ca="1"/>
        <v>13</v>
      </c>
      <c r="N709" s="61" t="str">
        <f ca="1"/>
        <v>General population</v>
      </c>
      <c r="O709" s="61" t="str">
        <f ca="1"/>
        <v>nec</v>
      </c>
      <c r="P709" s="61" t="str">
        <f ca="1"/>
        <v>Other and unspecified age (n.e.c.)</v>
      </c>
      <c r="Q709" s="61" t="str">
        <f ca="1"/>
        <v>nec</v>
      </c>
      <c r="R709" s="61" t="str">
        <f ca="1"/>
        <v>Other and unspecified gender (n.e.c.)</v>
      </c>
      <c r="S709" s="134">
        <v>1</v>
      </c>
      <c r="T709" t="b">
        <v>1</v>
      </c>
      <c r="U709" t="b">
        <f>AND(T709=TRUE,C709=C708,F709=F708,H709&lt;&gt;H708)</f>
        <v>0</v>
      </c>
      <c r="V709" t="b">
        <f t="shared" si="22"/>
        <v>0</v>
      </c>
      <c r="W709">
        <v>1</v>
      </c>
      <c r="X709" t="b">
        <f t="shared" si="23"/>
        <v>0</v>
      </c>
      <c r="Y709" s="155">
        <v>17</v>
      </c>
    </row>
    <row r="710" spans="1:25" x14ac:dyDescent="0.4">
      <c r="A710" s="136">
        <v>2</v>
      </c>
      <c r="B710" s="5">
        <v>413</v>
      </c>
      <c r="C710" s="138">
        <v>405130807</v>
      </c>
      <c r="D710" s="6" t="s">
        <v>790</v>
      </c>
      <c r="E710" s="6" t="s">
        <v>1718</v>
      </c>
      <c r="F710" s="6" t="s">
        <v>2115</v>
      </c>
      <c r="G710" s="199"/>
      <c r="H710" s="115" t="s">
        <v>1103</v>
      </c>
      <c r="I710" s="97" t="str">
        <f ca="1"/>
        <v>3.4.3</v>
      </c>
      <c r="J710" s="98" t="str">
        <f ca="1"/>
        <v>Free-standing ambulatory surgery centres</v>
      </c>
      <c r="K710" s="61" t="str">
        <f ca="1"/>
        <v>1.2.2</v>
      </c>
      <c r="L710" s="61" t="str">
        <f ca="1"/>
        <v>Specialised day curative care</v>
      </c>
      <c r="M710" s="61" t="str">
        <f ca="1"/>
        <v>13</v>
      </c>
      <c r="N710" s="61" t="str">
        <f ca="1"/>
        <v>General population</v>
      </c>
      <c r="O710" s="61" t="str">
        <f ca="1"/>
        <v>nec</v>
      </c>
      <c r="P710" s="61" t="str">
        <f ca="1"/>
        <v>Other and unspecified age (n.e.c.)</v>
      </c>
      <c r="Q710" s="61" t="str">
        <f ca="1"/>
        <v>nec</v>
      </c>
      <c r="R710" s="61" t="str">
        <f ca="1"/>
        <v>Other and unspecified gender (n.e.c.)</v>
      </c>
      <c r="S710" s="134">
        <v>1</v>
      </c>
      <c r="T710" t="b">
        <v>1</v>
      </c>
      <c r="U710" t="b">
        <f>AND(T710=TRUE,C710=C709,F710=F709,H710&lt;&gt;H709)</f>
        <v>0</v>
      </c>
      <c r="V710" t="b">
        <f t="shared" si="22"/>
        <v>0</v>
      </c>
      <c r="W710">
        <v>1</v>
      </c>
      <c r="X710" t="b">
        <f t="shared" si="23"/>
        <v>0</v>
      </c>
      <c r="Y710" s="155">
        <v>73</v>
      </c>
    </row>
    <row r="711" spans="1:25" x14ac:dyDescent="0.4">
      <c r="A711" s="136">
        <v>2</v>
      </c>
      <c r="B711" s="2">
        <v>414</v>
      </c>
      <c r="C711" s="140">
        <v>405148870</v>
      </c>
      <c r="D711" s="3" t="s">
        <v>2116</v>
      </c>
      <c r="E711" s="3" t="s">
        <v>1246</v>
      </c>
      <c r="F711" s="3" t="s">
        <v>2117</v>
      </c>
      <c r="G711" s="197"/>
      <c r="H711" s="115" t="s">
        <v>1106</v>
      </c>
      <c r="I711" s="97" t="str">
        <f ca="1"/>
        <v>3.4.2</v>
      </c>
      <c r="J711" s="98" t="str">
        <f ca="1"/>
        <v>Ambulatory mental health and substance abuse centres</v>
      </c>
      <c r="K711" s="61" t="str">
        <f ca="1"/>
        <v>1.3.3.nec</v>
      </c>
      <c r="L711" s="61" t="str">
        <f ca="1"/>
        <v>Other Specialised outpatient curative care</v>
      </c>
      <c r="M711" s="61" t="str">
        <f ca="1"/>
        <v>13</v>
      </c>
      <c r="N711" s="61" t="str">
        <f ca="1"/>
        <v>General population</v>
      </c>
      <c r="O711" s="61" t="str">
        <f ca="1"/>
        <v>nec</v>
      </c>
      <c r="P711" s="61" t="str">
        <f ca="1"/>
        <v>Other and unspecified age (n.e.c.)</v>
      </c>
      <c r="Q711" s="61" t="str">
        <f ca="1"/>
        <v>nec</v>
      </c>
      <c r="R711" s="61" t="str">
        <f ca="1"/>
        <v>Other and unspecified gender (n.e.c.)</v>
      </c>
      <c r="S711" s="134">
        <v>1</v>
      </c>
      <c r="T711" t="b">
        <v>1</v>
      </c>
      <c r="U711" t="b">
        <f>AND(T711=TRUE,C711=C710,F711=F710,H711&lt;&gt;H710)</f>
        <v>0</v>
      </c>
      <c r="V711" t="b">
        <f t="shared" si="22"/>
        <v>0</v>
      </c>
      <c r="W711">
        <v>1</v>
      </c>
      <c r="X711" t="b">
        <f t="shared" si="23"/>
        <v>0</v>
      </c>
      <c r="Y711" s="153">
        <v>17</v>
      </c>
    </row>
    <row r="712" spans="1:25" x14ac:dyDescent="0.4">
      <c r="A712" s="136">
        <v>2</v>
      </c>
      <c r="B712" s="2">
        <v>415</v>
      </c>
      <c r="C712" s="140">
        <v>405153337</v>
      </c>
      <c r="D712" s="3" t="s">
        <v>792</v>
      </c>
      <c r="E712" s="3" t="s">
        <v>1253</v>
      </c>
      <c r="F712" s="3" t="s">
        <v>2118</v>
      </c>
      <c r="G712" s="197"/>
      <c r="H712" s="115" t="s">
        <v>1101</v>
      </c>
      <c r="I712" s="97" t="str">
        <f ca="1"/>
        <v>3.4.9.1</v>
      </c>
      <c r="J712" s="98" t="str">
        <f ca="1"/>
        <v>General ambulatories</v>
      </c>
      <c r="K712" s="61" t="str">
        <f ca="1"/>
        <v>1.3.1</v>
      </c>
      <c r="L712" s="61" t="str">
        <f ca="1"/>
        <v>General outpatient curative care</v>
      </c>
      <c r="M712" s="61" t="str">
        <f ca="1"/>
        <v>13</v>
      </c>
      <c r="N712" s="61" t="str">
        <f ca="1"/>
        <v>General population</v>
      </c>
      <c r="O712" s="61" t="str">
        <f ca="1"/>
        <v>nec</v>
      </c>
      <c r="P712" s="61" t="str">
        <f ca="1"/>
        <v>Other and unspecified age (n.e.c.)</v>
      </c>
      <c r="Q712" s="61" t="str">
        <f ca="1"/>
        <v>nec</v>
      </c>
      <c r="R712" s="61" t="str">
        <f ca="1"/>
        <v>Other and unspecified gender (n.e.c.)</v>
      </c>
      <c r="S712" s="134">
        <v>2</v>
      </c>
      <c r="T712" t="b">
        <v>1</v>
      </c>
      <c r="U712" t="b">
        <f>AND(T712=TRUE,C712=C711,F712=F711,H712&lt;&gt;H711)</f>
        <v>0</v>
      </c>
      <c r="V712" t="b">
        <f t="shared" si="22"/>
        <v>0</v>
      </c>
      <c r="W712">
        <v>1</v>
      </c>
      <c r="X712" t="b">
        <f t="shared" si="23"/>
        <v>0</v>
      </c>
      <c r="Y712" s="153">
        <v>18</v>
      </c>
    </row>
    <row r="713" spans="1:25" x14ac:dyDescent="0.4">
      <c r="A713" s="136">
        <v>3</v>
      </c>
      <c r="B713" s="2"/>
      <c r="C713" s="140">
        <v>405162773</v>
      </c>
      <c r="D713" s="3" t="s">
        <v>794</v>
      </c>
      <c r="E713" s="3" t="s">
        <v>1246</v>
      </c>
      <c r="F713" s="3" t="s">
        <v>2119</v>
      </c>
      <c r="G713" s="197"/>
      <c r="H713" s="115" t="s">
        <v>1109</v>
      </c>
      <c r="I713" s="97" t="str">
        <f ca="1"/>
        <v>3.4.9.nec</v>
      </c>
      <c r="J713" s="98" t="str">
        <f ca="1"/>
        <v>Other All Other ambulatory centres</v>
      </c>
      <c r="K713" s="61" t="str">
        <f ca="1"/>
        <v>1.3.3.nec</v>
      </c>
      <c r="L713" s="61" t="str">
        <f ca="1"/>
        <v>Other Specialised outpatient curative care</v>
      </c>
      <c r="M713" s="61" t="str">
        <f ca="1"/>
        <v>13</v>
      </c>
      <c r="N713" s="61" t="str">
        <f ca="1"/>
        <v>General population</v>
      </c>
      <c r="O713" s="61" t="str">
        <f ca="1"/>
        <v>nec</v>
      </c>
      <c r="P713" s="61" t="str">
        <f ca="1"/>
        <v>Other and unspecified age (n.e.c.)</v>
      </c>
      <c r="Q713" s="61" t="str">
        <f ca="1"/>
        <v>nec</v>
      </c>
      <c r="R713" s="61" t="str">
        <f ca="1"/>
        <v>Other and unspecified gender (n.e.c.)</v>
      </c>
      <c r="S713" s="134">
        <v>1</v>
      </c>
      <c r="T713" t="b">
        <v>1</v>
      </c>
      <c r="U713" t="b">
        <f>AND(T713=TRUE,C713=C712,F713=F712,H713&lt;&gt;H712)</f>
        <v>0</v>
      </c>
      <c r="V713" t="b">
        <f t="shared" si="22"/>
        <v>0</v>
      </c>
      <c r="W713">
        <v>1</v>
      </c>
      <c r="X713" t="b">
        <f t="shared" si="23"/>
        <v>0</v>
      </c>
      <c r="Y713" s="153">
        <v>17</v>
      </c>
    </row>
    <row r="714" spans="1:25" x14ac:dyDescent="0.4">
      <c r="A714" s="136">
        <v>1</v>
      </c>
      <c r="B714" s="137">
        <v>316</v>
      </c>
      <c r="C714" s="141">
        <v>405169598</v>
      </c>
      <c r="D714" s="137" t="s">
        <v>796</v>
      </c>
      <c r="E714" s="137" t="s">
        <v>1161</v>
      </c>
      <c r="F714" s="137" t="s">
        <v>2120</v>
      </c>
      <c r="G714" s="198"/>
      <c r="H714" s="49" t="s">
        <v>1050</v>
      </c>
      <c r="I714" s="97" t="str">
        <f ca="1"/>
        <v>1.3.nec</v>
      </c>
      <c r="J714" s="98" t="str">
        <f ca="1"/>
        <v>Other Specialised hospitals (Other than mental health hospitals)</v>
      </c>
      <c r="K714" s="61" t="str">
        <f ca="1"/>
        <v>1.1.2</v>
      </c>
      <c r="L714" s="61" t="str">
        <f ca="1"/>
        <v>Specialised inpatient curative care</v>
      </c>
      <c r="M714" s="61" t="str">
        <f ca="1"/>
        <v>13</v>
      </c>
      <c r="N714" s="61" t="str">
        <f ca="1"/>
        <v>General population</v>
      </c>
      <c r="O714" s="61" t="str">
        <f ca="1"/>
        <v>nec</v>
      </c>
      <c r="P714" s="61" t="str">
        <f ca="1"/>
        <v>Other and unspecified age (n.e.c.)</v>
      </c>
      <c r="Q714" s="61" t="str">
        <f ca="1"/>
        <v>nec</v>
      </c>
      <c r="R714" s="61" t="str">
        <f ca="1"/>
        <v>Other and unspecified gender (n.e.c.)</v>
      </c>
      <c r="S714" s="134">
        <v>1</v>
      </c>
      <c r="T714" t="b">
        <v>1</v>
      </c>
      <c r="U714" t="b">
        <f>AND(T714=TRUE,C714=C713,F714=F713,H714&lt;&gt;H713)</f>
        <v>0</v>
      </c>
      <c r="V714" t="b">
        <f t="shared" si="22"/>
        <v>0</v>
      </c>
      <c r="W714">
        <v>1</v>
      </c>
      <c r="X714" t="b">
        <f t="shared" si="23"/>
        <v>0</v>
      </c>
      <c r="Y714" s="154">
        <v>12</v>
      </c>
    </row>
    <row r="715" spans="1:25" x14ac:dyDescent="0.4">
      <c r="A715" s="136">
        <v>2</v>
      </c>
      <c r="B715" s="5">
        <v>416</v>
      </c>
      <c r="C715" s="138">
        <v>405186445</v>
      </c>
      <c r="D715" s="6" t="s">
        <v>798</v>
      </c>
      <c r="E715" s="6" t="s">
        <v>1161</v>
      </c>
      <c r="F715" s="6" t="s">
        <v>2121</v>
      </c>
      <c r="G715" s="199"/>
      <c r="H715" s="115" t="s">
        <v>1101</v>
      </c>
      <c r="I715" s="97" t="str">
        <f ca="1"/>
        <v>3.4.9.1</v>
      </c>
      <c r="J715" s="98" t="str">
        <f ca="1"/>
        <v>General ambulatories</v>
      </c>
      <c r="K715" s="61" t="str">
        <f ca="1"/>
        <v>1.3.1</v>
      </c>
      <c r="L715" s="61" t="str">
        <f ca="1"/>
        <v>General outpatient curative care</v>
      </c>
      <c r="M715" s="61" t="str">
        <f ca="1"/>
        <v>13</v>
      </c>
      <c r="N715" s="61" t="str">
        <f ca="1"/>
        <v>General population</v>
      </c>
      <c r="O715" s="61" t="str">
        <f ca="1"/>
        <v>nec</v>
      </c>
      <c r="P715" s="61" t="str">
        <f ca="1"/>
        <v>Other and unspecified age (n.e.c.)</v>
      </c>
      <c r="Q715" s="61" t="str">
        <f ca="1"/>
        <v>nec</v>
      </c>
      <c r="R715" s="61" t="str">
        <f ca="1"/>
        <v>Other and unspecified gender (n.e.c.)</v>
      </c>
      <c r="S715" s="134">
        <v>1</v>
      </c>
      <c r="T715" t="b">
        <v>1</v>
      </c>
      <c r="U715" t="b">
        <f>AND(T715=TRUE,C715=C714,F715=F714,H715&lt;&gt;H714)</f>
        <v>0</v>
      </c>
      <c r="V715" t="b">
        <f t="shared" si="22"/>
        <v>0</v>
      </c>
      <c r="W715">
        <v>1</v>
      </c>
      <c r="X715" t="b">
        <f t="shared" si="23"/>
        <v>0</v>
      </c>
      <c r="Y715" s="155">
        <v>12</v>
      </c>
    </row>
    <row r="716" spans="1:25" x14ac:dyDescent="0.4">
      <c r="A716" s="136">
        <v>1</v>
      </c>
      <c r="B716" s="2">
        <v>317</v>
      </c>
      <c r="C716" s="140">
        <v>405190993</v>
      </c>
      <c r="D716" s="3" t="s">
        <v>800</v>
      </c>
      <c r="E716" s="3" t="s">
        <v>1179</v>
      </c>
      <c r="F716" s="3" t="s">
        <v>2122</v>
      </c>
      <c r="G716" s="197"/>
      <c r="H716" s="115" t="s">
        <v>1109</v>
      </c>
      <c r="I716" s="97" t="str">
        <f ca="1"/>
        <v>3.4.9.nec</v>
      </c>
      <c r="J716" s="98" t="str">
        <f ca="1"/>
        <v>Other All Other ambulatory centres</v>
      </c>
      <c r="K716" s="61" t="str">
        <f ca="1"/>
        <v>1.3.3.nec</v>
      </c>
      <c r="L716" s="61" t="str">
        <f ca="1"/>
        <v>Other Specialised outpatient curative care</v>
      </c>
      <c r="M716" s="61" t="str">
        <f ca="1"/>
        <v>13</v>
      </c>
      <c r="N716" s="61" t="str">
        <f ca="1"/>
        <v>General population</v>
      </c>
      <c r="O716" s="61" t="str">
        <f ca="1"/>
        <v>nec</v>
      </c>
      <c r="P716" s="61" t="str">
        <f ca="1"/>
        <v>Other and unspecified age (n.e.c.)</v>
      </c>
      <c r="Q716" s="61" t="str">
        <f ca="1"/>
        <v>nec</v>
      </c>
      <c r="R716" s="61" t="str">
        <f ca="1"/>
        <v>Other and unspecified gender (n.e.c.)</v>
      </c>
      <c r="S716" s="134">
        <v>1</v>
      </c>
      <c r="T716" t="b">
        <v>1</v>
      </c>
      <c r="U716" t="b">
        <f>AND(T716=TRUE,C716=C715,F716=F715,H716&lt;&gt;H715)</f>
        <v>0</v>
      </c>
      <c r="V716" t="b">
        <f t="shared" si="22"/>
        <v>0</v>
      </c>
      <c r="W716">
        <v>1</v>
      </c>
      <c r="X716" t="b">
        <f t="shared" si="23"/>
        <v>0</v>
      </c>
      <c r="Y716" s="153">
        <v>10</v>
      </c>
    </row>
    <row r="717" spans="1:25" x14ac:dyDescent="0.4">
      <c r="A717" s="136">
        <v>1</v>
      </c>
      <c r="B717" s="5">
        <v>318</v>
      </c>
      <c r="C717" s="138">
        <v>405196176</v>
      </c>
      <c r="D717" s="6" t="s">
        <v>2123</v>
      </c>
      <c r="E717" s="6" t="s">
        <v>1246</v>
      </c>
      <c r="F717" s="6" t="s">
        <v>2124</v>
      </c>
      <c r="G717" s="199"/>
      <c r="H717" s="115" t="s">
        <v>1054</v>
      </c>
      <c r="I717" s="97" t="str">
        <f ca="1"/>
        <v>1.1</v>
      </c>
      <c r="J717" s="98" t="str">
        <f ca="1"/>
        <v>General hospitals</v>
      </c>
      <c r="K717" s="61" t="str">
        <f ca="1"/>
        <v>1.1.1</v>
      </c>
      <c r="L717" s="61" t="str">
        <f ca="1"/>
        <v>General inpatient curative care</v>
      </c>
      <c r="M717" s="61" t="str">
        <f ca="1"/>
        <v>13</v>
      </c>
      <c r="N717" s="61" t="str">
        <f ca="1"/>
        <v>General population</v>
      </c>
      <c r="O717" s="61" t="str">
        <f ca="1"/>
        <v>nec</v>
      </c>
      <c r="P717" s="61" t="str">
        <f ca="1"/>
        <v>Other and unspecified age (n.e.c.)</v>
      </c>
      <c r="Q717" s="61" t="str">
        <f ca="1"/>
        <v>nec</v>
      </c>
      <c r="R717" s="61" t="str">
        <f ca="1"/>
        <v>Other and unspecified gender (n.e.c.)</v>
      </c>
      <c r="S717" s="134">
        <v>1</v>
      </c>
      <c r="T717" t="b">
        <v>1</v>
      </c>
      <c r="U717" t="b">
        <f>AND(T717=TRUE,C717=C716,F717=F716,H717&lt;&gt;H716)</f>
        <v>0</v>
      </c>
      <c r="V717" t="b">
        <f t="shared" si="22"/>
        <v>0</v>
      </c>
      <c r="W717">
        <v>1</v>
      </c>
      <c r="X717" t="b">
        <f t="shared" si="23"/>
        <v>0</v>
      </c>
      <c r="Y717" s="155">
        <v>17</v>
      </c>
    </row>
    <row r="718" spans="1:25" x14ac:dyDescent="0.4">
      <c r="A718" s="136">
        <v>2</v>
      </c>
      <c r="B718" s="5">
        <v>417</v>
      </c>
      <c r="C718" s="138">
        <v>405219776</v>
      </c>
      <c r="D718" s="6" t="s">
        <v>802</v>
      </c>
      <c r="E718" s="6" t="s">
        <v>1253</v>
      </c>
      <c r="F718" s="6" t="s">
        <v>2125</v>
      </c>
      <c r="G718" s="199"/>
      <c r="H718" s="115" t="s">
        <v>1101</v>
      </c>
      <c r="I718" s="97" t="str">
        <f ca="1"/>
        <v>3.4.9.1</v>
      </c>
      <c r="J718" s="98" t="str">
        <f ca="1"/>
        <v>General ambulatories</v>
      </c>
      <c r="K718" s="61" t="str">
        <f ca="1"/>
        <v>1.3.1</v>
      </c>
      <c r="L718" s="61" t="str">
        <f ca="1"/>
        <v>General outpatient curative care</v>
      </c>
      <c r="M718" s="61" t="str">
        <f ca="1"/>
        <v>13</v>
      </c>
      <c r="N718" s="61" t="str">
        <f ca="1"/>
        <v>General population</v>
      </c>
      <c r="O718" s="61" t="str">
        <f ca="1"/>
        <v>nec</v>
      </c>
      <c r="P718" s="61" t="str">
        <f ca="1"/>
        <v>Other and unspecified age (n.e.c.)</v>
      </c>
      <c r="Q718" s="61" t="str">
        <f ca="1"/>
        <v>nec</v>
      </c>
      <c r="R718" s="61" t="str">
        <f ca="1"/>
        <v>Other and unspecified gender (n.e.c.)</v>
      </c>
      <c r="S718" s="134">
        <v>1</v>
      </c>
      <c r="T718" t="b">
        <v>1</v>
      </c>
      <c r="U718" t="b">
        <f>AND(T718=TRUE,C718=C717,F718=F717,H718&lt;&gt;H717)</f>
        <v>0</v>
      </c>
      <c r="V718" t="b">
        <f t="shared" si="22"/>
        <v>0</v>
      </c>
      <c r="W718">
        <v>1</v>
      </c>
      <c r="X718" t="b">
        <f t="shared" si="23"/>
        <v>0</v>
      </c>
      <c r="Y718" s="155">
        <v>18</v>
      </c>
    </row>
    <row r="719" spans="1:25" x14ac:dyDescent="0.4">
      <c r="A719" s="136">
        <v>2</v>
      </c>
      <c r="B719" s="2">
        <v>418</v>
      </c>
      <c r="C719" s="140">
        <v>405244926</v>
      </c>
      <c r="D719" s="3" t="s">
        <v>804</v>
      </c>
      <c r="E719" s="3" t="s">
        <v>1187</v>
      </c>
      <c r="F719" s="3" t="s">
        <v>2126</v>
      </c>
      <c r="G719" s="197"/>
      <c r="H719" s="115" t="s">
        <v>1101</v>
      </c>
      <c r="I719" s="97" t="str">
        <f ca="1"/>
        <v>3.4.9.1</v>
      </c>
      <c r="J719" s="98" t="str">
        <f ca="1"/>
        <v>General ambulatories</v>
      </c>
      <c r="K719" s="61" t="str">
        <f ca="1"/>
        <v>1.3.1</v>
      </c>
      <c r="L719" s="61" t="str">
        <f ca="1"/>
        <v>General outpatient curative care</v>
      </c>
      <c r="M719" s="61" t="str">
        <f ca="1"/>
        <v>13</v>
      </c>
      <c r="N719" s="61" t="str">
        <f ca="1"/>
        <v>General population</v>
      </c>
      <c r="O719" s="61" t="str">
        <f ca="1"/>
        <v>nec</v>
      </c>
      <c r="P719" s="61" t="str">
        <f ca="1"/>
        <v>Other and unspecified age (n.e.c.)</v>
      </c>
      <c r="Q719" s="61" t="str">
        <f ca="1"/>
        <v>nec</v>
      </c>
      <c r="R719" s="61" t="str">
        <f ca="1"/>
        <v>Other and unspecified gender (n.e.c.)</v>
      </c>
      <c r="S719" s="134">
        <v>1</v>
      </c>
      <c r="T719" t="b">
        <v>1</v>
      </c>
      <c r="U719" t="b">
        <f>AND(T719=TRUE,C719=C718,F719=F718,H719&lt;&gt;H718)</f>
        <v>0</v>
      </c>
      <c r="V719" t="b">
        <f t="shared" si="22"/>
        <v>0</v>
      </c>
      <c r="W719">
        <v>1</v>
      </c>
      <c r="X719" t="b">
        <f t="shared" si="23"/>
        <v>0</v>
      </c>
      <c r="Y719" s="153">
        <v>15</v>
      </c>
    </row>
    <row r="720" spans="1:25" x14ac:dyDescent="0.4">
      <c r="A720" s="136">
        <v>3</v>
      </c>
      <c r="B720" s="2"/>
      <c r="C720" s="140">
        <v>405259740</v>
      </c>
      <c r="D720" s="3" t="s">
        <v>806</v>
      </c>
      <c r="E720" s="3" t="s">
        <v>1246</v>
      </c>
      <c r="F720" s="3" t="s">
        <v>2127</v>
      </c>
      <c r="G720" s="197"/>
      <c r="H720" s="115" t="s">
        <v>1103</v>
      </c>
      <c r="I720" s="97" t="str">
        <f ca="1"/>
        <v>3.4.3</v>
      </c>
      <c r="J720" s="98" t="str">
        <f ca="1"/>
        <v>Free-standing ambulatory surgery centres</v>
      </c>
      <c r="K720" s="61" t="str">
        <f ca="1"/>
        <v>1.2.2</v>
      </c>
      <c r="L720" s="61" t="str">
        <f ca="1"/>
        <v>Specialised day curative care</v>
      </c>
      <c r="M720" s="61" t="str">
        <f ca="1"/>
        <v>13</v>
      </c>
      <c r="N720" s="61" t="str">
        <f ca="1"/>
        <v>General population</v>
      </c>
      <c r="O720" s="61" t="str">
        <f ca="1"/>
        <v>nec</v>
      </c>
      <c r="P720" s="61" t="str">
        <f ca="1"/>
        <v>Other and unspecified age (n.e.c.)</v>
      </c>
      <c r="Q720" s="61" t="str">
        <f ca="1"/>
        <v>nec</v>
      </c>
      <c r="R720" s="61" t="str">
        <f ca="1"/>
        <v>Other and unspecified gender (n.e.c.)</v>
      </c>
      <c r="S720" s="134">
        <v>1</v>
      </c>
      <c r="T720" t="b">
        <v>1</v>
      </c>
      <c r="U720" t="b">
        <f>AND(T720=TRUE,C720=C719,F720=F719,H720&lt;&gt;H719)</f>
        <v>0</v>
      </c>
      <c r="V720" t="b">
        <f t="shared" si="22"/>
        <v>0</v>
      </c>
      <c r="W720">
        <v>1</v>
      </c>
      <c r="X720" t="b">
        <f t="shared" si="23"/>
        <v>0</v>
      </c>
      <c r="Y720" s="153">
        <v>17</v>
      </c>
    </row>
    <row r="721" spans="1:25" x14ac:dyDescent="0.4">
      <c r="A721" s="136">
        <v>3</v>
      </c>
      <c r="B721" s="137"/>
      <c r="C721" s="141">
        <v>405261363</v>
      </c>
      <c r="D721" s="137" t="s">
        <v>808</v>
      </c>
      <c r="E721" s="137" t="s">
        <v>1161</v>
      </c>
      <c r="F721" s="137" t="s">
        <v>2128</v>
      </c>
      <c r="G721" s="198"/>
      <c r="H721" s="49" t="s">
        <v>1101</v>
      </c>
      <c r="I721" s="97" t="str">
        <f ca="1"/>
        <v>3.4.9.1</v>
      </c>
      <c r="J721" s="98" t="str">
        <f ca="1"/>
        <v>General ambulatories</v>
      </c>
      <c r="K721" s="61" t="str">
        <f ca="1"/>
        <v>1.3.1</v>
      </c>
      <c r="L721" s="61" t="str">
        <f ca="1"/>
        <v>General outpatient curative care</v>
      </c>
      <c r="M721" s="61" t="str">
        <f ca="1"/>
        <v>13</v>
      </c>
      <c r="N721" s="61" t="str">
        <f ca="1"/>
        <v>General population</v>
      </c>
      <c r="O721" s="61" t="str">
        <f ca="1"/>
        <v>nec</v>
      </c>
      <c r="P721" s="61" t="str">
        <f ca="1"/>
        <v>Other and unspecified age (n.e.c.)</v>
      </c>
      <c r="Q721" s="61" t="str">
        <f ca="1"/>
        <v>nec</v>
      </c>
      <c r="R721" s="61" t="str">
        <f ca="1"/>
        <v>Other and unspecified gender (n.e.c.)</v>
      </c>
      <c r="S721" s="134">
        <v>1</v>
      </c>
      <c r="T721" t="b">
        <v>1</v>
      </c>
      <c r="U721" t="b">
        <f>AND(T721=TRUE,C721=C720,F721=F720,H721&lt;&gt;H720)</f>
        <v>0</v>
      </c>
      <c r="V721" t="b">
        <f t="shared" si="22"/>
        <v>0</v>
      </c>
      <c r="W721">
        <v>1</v>
      </c>
      <c r="X721" t="b">
        <f t="shared" si="23"/>
        <v>0</v>
      </c>
      <c r="Y721" s="154">
        <v>12</v>
      </c>
    </row>
    <row r="722" spans="1:25" x14ac:dyDescent="0.4">
      <c r="A722" s="136">
        <v>2</v>
      </c>
      <c r="B722" s="137">
        <v>419</v>
      </c>
      <c r="C722" s="141">
        <v>405266037</v>
      </c>
      <c r="D722" s="137" t="s">
        <v>810</v>
      </c>
      <c r="E722" s="137" t="s">
        <v>1197</v>
      </c>
      <c r="F722" s="137" t="s">
        <v>2129</v>
      </c>
      <c r="G722" s="198"/>
      <c r="H722" s="49" t="s">
        <v>1101</v>
      </c>
      <c r="I722" s="97" t="str">
        <f ca="1"/>
        <v>3.4.9.1</v>
      </c>
      <c r="J722" s="98" t="str">
        <f ca="1"/>
        <v>General ambulatories</v>
      </c>
      <c r="K722" s="61" t="str">
        <f ca="1"/>
        <v>1.3.1</v>
      </c>
      <c r="L722" s="61" t="str">
        <f ca="1"/>
        <v>General outpatient curative care</v>
      </c>
      <c r="M722" s="61" t="str">
        <f ca="1"/>
        <v>13</v>
      </c>
      <c r="N722" s="61" t="str">
        <f ca="1"/>
        <v>General population</v>
      </c>
      <c r="O722" s="61" t="str">
        <f ca="1"/>
        <v>nec</v>
      </c>
      <c r="P722" s="61" t="str">
        <f ca="1"/>
        <v>Other and unspecified age (n.e.c.)</v>
      </c>
      <c r="Q722" s="61" t="str">
        <f ca="1"/>
        <v>nec</v>
      </c>
      <c r="R722" s="61" t="str">
        <f ca="1"/>
        <v>Other and unspecified gender (n.e.c.)</v>
      </c>
      <c r="S722" s="134">
        <v>1</v>
      </c>
      <c r="T722" t="b">
        <v>1</v>
      </c>
      <c r="U722" t="b">
        <f>AND(T722=TRUE,C722=C721,F722=F721,H722&lt;&gt;H721)</f>
        <v>0</v>
      </c>
      <c r="V722" t="b">
        <f t="shared" si="22"/>
        <v>0</v>
      </c>
      <c r="W722">
        <v>1</v>
      </c>
      <c r="X722" t="b">
        <f t="shared" si="23"/>
        <v>0</v>
      </c>
      <c r="Y722" s="154">
        <v>67</v>
      </c>
    </row>
    <row r="723" spans="1:25" x14ac:dyDescent="0.4">
      <c r="A723" s="136">
        <v>3</v>
      </c>
      <c r="B723" s="2"/>
      <c r="C723" s="140">
        <v>405271646</v>
      </c>
      <c r="D723" s="3" t="s">
        <v>812</v>
      </c>
      <c r="E723" s="3" t="s">
        <v>1246</v>
      </c>
      <c r="F723" s="3" t="s">
        <v>2130</v>
      </c>
      <c r="G723" s="197"/>
      <c r="H723" s="115" t="s">
        <v>1054</v>
      </c>
      <c r="I723" s="97" t="str">
        <f ca="1"/>
        <v>1.1</v>
      </c>
      <c r="J723" s="98" t="str">
        <f ca="1"/>
        <v>General hospitals</v>
      </c>
      <c r="K723" s="61" t="str">
        <f ca="1"/>
        <v>1.1.1</v>
      </c>
      <c r="L723" s="61" t="str">
        <f ca="1"/>
        <v>General inpatient curative care</v>
      </c>
      <c r="M723" s="61" t="str">
        <f ca="1"/>
        <v>13</v>
      </c>
      <c r="N723" s="61" t="str">
        <f ca="1"/>
        <v>General population</v>
      </c>
      <c r="O723" s="61" t="str">
        <f ca="1"/>
        <v>nec</v>
      </c>
      <c r="P723" s="61" t="str">
        <f ca="1"/>
        <v>Other and unspecified age (n.e.c.)</v>
      </c>
      <c r="Q723" s="61" t="str">
        <f ca="1"/>
        <v>nec</v>
      </c>
      <c r="R723" s="61" t="str">
        <f ca="1"/>
        <v>Other and unspecified gender (n.e.c.)</v>
      </c>
      <c r="S723" s="134">
        <v>1</v>
      </c>
      <c r="T723" t="b">
        <v>1</v>
      </c>
      <c r="U723" t="b">
        <f>AND(T723=TRUE,C723=C722,F723=F722,H723&lt;&gt;H722)</f>
        <v>0</v>
      </c>
      <c r="V723" t="b">
        <f t="shared" si="22"/>
        <v>0</v>
      </c>
      <c r="W723">
        <v>1</v>
      </c>
      <c r="X723" t="b">
        <f t="shared" si="23"/>
        <v>0</v>
      </c>
      <c r="Y723" s="153">
        <v>17</v>
      </c>
    </row>
    <row r="724" spans="1:25" x14ac:dyDescent="0.4">
      <c r="A724" s="136">
        <v>2</v>
      </c>
      <c r="B724" s="137">
        <v>420</v>
      </c>
      <c r="C724" s="141">
        <v>405281190</v>
      </c>
      <c r="D724" s="137" t="s">
        <v>814</v>
      </c>
      <c r="E724" s="137" t="s">
        <v>1718</v>
      </c>
      <c r="F724" s="137" t="s">
        <v>2131</v>
      </c>
      <c r="G724" s="198"/>
      <c r="H724" s="49" t="s">
        <v>1103</v>
      </c>
      <c r="I724" s="97" t="str">
        <f ca="1"/>
        <v>3.4.3</v>
      </c>
      <c r="J724" s="98" t="str">
        <f ca="1"/>
        <v>Free-standing ambulatory surgery centres</v>
      </c>
      <c r="K724" s="61" t="str">
        <f ca="1"/>
        <v>1.2.2</v>
      </c>
      <c r="L724" s="61" t="str">
        <f ca="1"/>
        <v>Specialised day curative care</v>
      </c>
      <c r="M724" s="61" t="str">
        <f ca="1"/>
        <v>13</v>
      </c>
      <c r="N724" s="61" t="str">
        <f ca="1"/>
        <v>General population</v>
      </c>
      <c r="O724" s="61" t="str">
        <f ca="1"/>
        <v>nec</v>
      </c>
      <c r="P724" s="61" t="str">
        <f ca="1"/>
        <v>Other and unspecified age (n.e.c.)</v>
      </c>
      <c r="Q724" s="61" t="str">
        <f ca="1"/>
        <v>nec</v>
      </c>
      <c r="R724" s="61" t="str">
        <f ca="1"/>
        <v>Other and unspecified gender (n.e.c.)</v>
      </c>
      <c r="S724" s="134">
        <v>1</v>
      </c>
      <c r="T724" t="b">
        <v>1</v>
      </c>
      <c r="U724" t="b">
        <f>AND(T724=TRUE,C724=C723,F724=F723,H724&lt;&gt;H723)</f>
        <v>0</v>
      </c>
      <c r="V724" t="b">
        <f t="shared" si="22"/>
        <v>0</v>
      </c>
      <c r="W724">
        <v>1</v>
      </c>
      <c r="X724" t="b">
        <f t="shared" si="23"/>
        <v>0</v>
      </c>
      <c r="Y724" s="154">
        <v>73</v>
      </c>
    </row>
    <row r="725" spans="1:25" x14ac:dyDescent="0.4">
      <c r="A725" s="136">
        <v>3</v>
      </c>
      <c r="B725" s="2"/>
      <c r="C725" s="140">
        <v>405302499</v>
      </c>
      <c r="D725" s="3" t="s">
        <v>816</v>
      </c>
      <c r="E725" s="3" t="s">
        <v>1163</v>
      </c>
      <c r="F725" s="3" t="s">
        <v>2132</v>
      </c>
      <c r="G725" s="197"/>
      <c r="H725" s="115" t="s">
        <v>1101</v>
      </c>
      <c r="I725" s="97" t="str">
        <f ca="1"/>
        <v>3.4.9.1</v>
      </c>
      <c r="J725" s="98" t="str">
        <f ca="1"/>
        <v>General ambulatories</v>
      </c>
      <c r="K725" s="61" t="str">
        <f ca="1"/>
        <v>1.3.1</v>
      </c>
      <c r="L725" s="61" t="str">
        <f ca="1"/>
        <v>General outpatient curative care</v>
      </c>
      <c r="M725" s="61" t="str">
        <f ca="1"/>
        <v>13</v>
      </c>
      <c r="N725" s="61" t="str">
        <f ca="1"/>
        <v>General population</v>
      </c>
      <c r="O725" s="61" t="str">
        <f ca="1"/>
        <v>nec</v>
      </c>
      <c r="P725" s="61" t="str">
        <f ca="1"/>
        <v>Other and unspecified age (n.e.c.)</v>
      </c>
      <c r="Q725" s="61" t="str">
        <f ca="1"/>
        <v>nec</v>
      </c>
      <c r="R725" s="61" t="str">
        <f ca="1"/>
        <v>Other and unspecified gender (n.e.c.)</v>
      </c>
      <c r="S725" s="134">
        <v>1</v>
      </c>
      <c r="T725" t="b">
        <v>1</v>
      </c>
      <c r="U725" t="b">
        <f>AND(T725=TRUE,C725=C724,F725=F724,H725&lt;&gt;H724)</f>
        <v>0</v>
      </c>
      <c r="V725" t="b">
        <f t="shared" si="22"/>
        <v>0</v>
      </c>
      <c r="W725">
        <v>1</v>
      </c>
      <c r="X725" t="b">
        <f t="shared" si="23"/>
        <v>0</v>
      </c>
      <c r="Y725" s="153">
        <v>13</v>
      </c>
    </row>
    <row r="726" spans="1:25" x14ac:dyDescent="0.4">
      <c r="A726" s="136">
        <v>3</v>
      </c>
      <c r="B726" s="137"/>
      <c r="C726" s="141">
        <v>405321986</v>
      </c>
      <c r="D726" s="137" t="s">
        <v>818</v>
      </c>
      <c r="E726" s="137" t="s">
        <v>1163</v>
      </c>
      <c r="F726" s="137" t="s">
        <v>2133</v>
      </c>
      <c r="G726" s="198"/>
      <c r="H726" s="49" t="s">
        <v>1089</v>
      </c>
      <c r="I726" s="97" t="str">
        <f ca="1"/>
        <v>3.4.9.1</v>
      </c>
      <c r="J726" s="98" t="str">
        <f ca="1"/>
        <v>General ambulatories</v>
      </c>
      <c r="K726" s="61" t="str">
        <f ca="1"/>
        <v>1.3.3.1</v>
      </c>
      <c r="L726" s="61" t="str">
        <f ca="1"/>
        <v>Emergency specialised outpatient curative care</v>
      </c>
      <c r="M726" s="61" t="str">
        <f ca="1"/>
        <v>13</v>
      </c>
      <c r="N726" s="61" t="str">
        <f ca="1"/>
        <v>General population</v>
      </c>
      <c r="O726" s="61" t="str">
        <f ca="1"/>
        <v>nec</v>
      </c>
      <c r="P726" s="61" t="str">
        <f ca="1"/>
        <v>Other and unspecified age (n.e.c.)</v>
      </c>
      <c r="Q726" s="61" t="str">
        <f ca="1"/>
        <v>nec</v>
      </c>
      <c r="R726" s="61" t="str">
        <f ca="1"/>
        <v>Other and unspecified gender (n.e.c.)</v>
      </c>
      <c r="S726" s="134">
        <v>1</v>
      </c>
      <c r="T726" t="b">
        <v>1</v>
      </c>
      <c r="U726" t="b">
        <f>AND(T726=TRUE,C726=C725,F726=F725,H726&lt;&gt;H725)</f>
        <v>0</v>
      </c>
      <c r="V726" t="b">
        <f t="shared" si="22"/>
        <v>0</v>
      </c>
      <c r="W726">
        <v>1</v>
      </c>
      <c r="X726" t="b">
        <f t="shared" si="23"/>
        <v>0</v>
      </c>
      <c r="Y726" s="154">
        <v>13</v>
      </c>
    </row>
    <row r="727" spans="1:25" x14ac:dyDescent="0.4">
      <c r="A727" s="136">
        <v>3</v>
      </c>
      <c r="B727" s="137"/>
      <c r="C727" s="141">
        <v>405327427</v>
      </c>
      <c r="D727" s="137" t="s">
        <v>820</v>
      </c>
      <c r="E727" s="137" t="s">
        <v>1397</v>
      </c>
      <c r="F727" s="137" t="s">
        <v>2134</v>
      </c>
      <c r="G727" s="198"/>
      <c r="H727" s="49" t="s">
        <v>1101</v>
      </c>
      <c r="I727" s="97" t="str">
        <f ca="1"/>
        <v>3.4.9.1</v>
      </c>
      <c r="J727" s="98" t="str">
        <f ca="1"/>
        <v>General ambulatories</v>
      </c>
      <c r="K727" s="61" t="str">
        <f ca="1"/>
        <v>1.3.1</v>
      </c>
      <c r="L727" s="61" t="str">
        <f ca="1"/>
        <v>General outpatient curative care</v>
      </c>
      <c r="M727" s="61" t="str">
        <f ca="1"/>
        <v>13</v>
      </c>
      <c r="N727" s="61" t="str">
        <f ca="1"/>
        <v>General population</v>
      </c>
      <c r="O727" s="61" t="str">
        <f ca="1"/>
        <v>nec</v>
      </c>
      <c r="P727" s="61" t="str">
        <f ca="1"/>
        <v>Other and unspecified age (n.e.c.)</v>
      </c>
      <c r="Q727" s="61" t="str">
        <f ca="1"/>
        <v>nec</v>
      </c>
      <c r="R727" s="61" t="str">
        <f ca="1"/>
        <v>Other and unspecified gender (n.e.c.)</v>
      </c>
      <c r="S727" s="134">
        <v>29</v>
      </c>
      <c r="T727" t="b">
        <v>1</v>
      </c>
      <c r="U727" t="b">
        <f>AND(T727=TRUE,C727=C726,F727=F726,H727&lt;&gt;H726)</f>
        <v>0</v>
      </c>
      <c r="V727" t="b">
        <f t="shared" si="22"/>
        <v>0</v>
      </c>
      <c r="W727">
        <v>1</v>
      </c>
      <c r="X727" t="b">
        <f t="shared" si="23"/>
        <v>0</v>
      </c>
      <c r="Y727" s="154">
        <v>1</v>
      </c>
    </row>
    <row r="728" spans="1:25" x14ac:dyDescent="0.4">
      <c r="A728" s="136">
        <v>3</v>
      </c>
      <c r="B728" s="137"/>
      <c r="C728" s="141">
        <v>405327427</v>
      </c>
      <c r="D728" s="137" t="s">
        <v>821</v>
      </c>
      <c r="E728" s="137" t="s">
        <v>1338</v>
      </c>
      <c r="F728" s="137" t="s">
        <v>2135</v>
      </c>
      <c r="G728" s="198"/>
      <c r="H728" s="49" t="s">
        <v>1101</v>
      </c>
      <c r="I728" s="97" t="str">
        <f ca="1"/>
        <v>3.4.9.1</v>
      </c>
      <c r="J728" s="98" t="str">
        <f ca="1"/>
        <v>General ambulatories</v>
      </c>
      <c r="K728" s="61" t="str">
        <f ca="1"/>
        <v>1.3.1</v>
      </c>
      <c r="L728" s="61" t="str">
        <f ca="1"/>
        <v>General outpatient curative care</v>
      </c>
      <c r="M728" s="61" t="str">
        <f ca="1"/>
        <v>13</v>
      </c>
      <c r="N728" s="61" t="str">
        <f ca="1"/>
        <v>General population</v>
      </c>
      <c r="O728" s="61" t="str">
        <f ca="1"/>
        <v>nec</v>
      </c>
      <c r="P728" s="61" t="str">
        <f ca="1"/>
        <v>Other and unspecified age (n.e.c.)</v>
      </c>
      <c r="Q728" s="61" t="str">
        <f ca="1"/>
        <v>nec</v>
      </c>
      <c r="R728" s="61" t="str">
        <f ca="1"/>
        <v>Other and unspecified gender (n.e.c.)</v>
      </c>
      <c r="S728" s="134">
        <v>29</v>
      </c>
      <c r="T728" t="b">
        <v>1</v>
      </c>
      <c r="U728" t="b">
        <f>AND(T728=TRUE,C728=C727,F728=F727,H728&lt;&gt;H727)</f>
        <v>0</v>
      </c>
      <c r="V728" t="b">
        <f t="shared" si="22"/>
        <v>0</v>
      </c>
      <c r="W728">
        <v>1</v>
      </c>
      <c r="X728" t="b">
        <f t="shared" si="23"/>
        <v>0</v>
      </c>
      <c r="Y728" s="154">
        <v>49</v>
      </c>
    </row>
    <row r="729" spans="1:25" x14ac:dyDescent="0.4">
      <c r="A729" s="136">
        <v>3</v>
      </c>
      <c r="B729" s="137"/>
      <c r="C729" s="141">
        <v>405327427</v>
      </c>
      <c r="D729" s="137" t="s">
        <v>822</v>
      </c>
      <c r="E729" s="137" t="s">
        <v>1836</v>
      </c>
      <c r="F729" s="137" t="s">
        <v>2136</v>
      </c>
      <c r="G729" s="198"/>
      <c r="H729" s="49" t="s">
        <v>1054</v>
      </c>
      <c r="I729" s="97" t="str">
        <f ca="1"/>
        <v>1.1</v>
      </c>
      <c r="J729" s="98" t="str">
        <f ca="1"/>
        <v>General hospitals</v>
      </c>
      <c r="K729" s="61" t="str">
        <f ca="1"/>
        <v>1.1.1</v>
      </c>
      <c r="L729" s="61" t="str">
        <f ca="1"/>
        <v>General inpatient curative care</v>
      </c>
      <c r="M729" s="61" t="str">
        <f ca="1"/>
        <v>13</v>
      </c>
      <c r="N729" s="61" t="str">
        <f ca="1"/>
        <v>General population</v>
      </c>
      <c r="O729" s="61" t="str">
        <f ca="1"/>
        <v>nec</v>
      </c>
      <c r="P729" s="61" t="str">
        <f ca="1"/>
        <v>Other and unspecified age (n.e.c.)</v>
      </c>
      <c r="Q729" s="61" t="str">
        <f ca="1"/>
        <v>nec</v>
      </c>
      <c r="R729" s="61" t="str">
        <f ca="1"/>
        <v>Other and unspecified gender (n.e.c.)</v>
      </c>
      <c r="S729" s="134">
        <v>29</v>
      </c>
      <c r="T729" t="b">
        <v>1</v>
      </c>
      <c r="U729" t="b">
        <f>AND(T729=TRUE,C729=C728,F729=F728,H729&lt;&gt;H728)</f>
        <v>0</v>
      </c>
      <c r="V729" t="b">
        <f t="shared" si="22"/>
        <v>0</v>
      </c>
      <c r="W729">
        <v>1</v>
      </c>
      <c r="X729" t="b">
        <f t="shared" si="23"/>
        <v>0</v>
      </c>
      <c r="Y729" s="154">
        <v>23</v>
      </c>
    </row>
    <row r="730" spans="1:25" x14ac:dyDescent="0.4">
      <c r="A730" s="136">
        <v>3</v>
      </c>
      <c r="B730" s="137"/>
      <c r="C730" s="141">
        <v>405327427</v>
      </c>
      <c r="D730" s="137" t="s">
        <v>823</v>
      </c>
      <c r="E730" s="137" t="s">
        <v>1644</v>
      </c>
      <c r="F730" s="137" t="s">
        <v>2137</v>
      </c>
      <c r="G730" s="198"/>
      <c r="H730" s="49" t="s">
        <v>1054</v>
      </c>
      <c r="I730" s="97" t="str">
        <f ca="1"/>
        <v>1.1</v>
      </c>
      <c r="J730" s="98" t="str">
        <f ca="1"/>
        <v>General hospitals</v>
      </c>
      <c r="K730" s="61" t="str">
        <f ca="1"/>
        <v>1.1.1</v>
      </c>
      <c r="L730" s="61" t="str">
        <f ca="1"/>
        <v>General inpatient curative care</v>
      </c>
      <c r="M730" s="61" t="str">
        <f ca="1"/>
        <v>13</v>
      </c>
      <c r="N730" s="61" t="str">
        <f ca="1"/>
        <v>General population</v>
      </c>
      <c r="O730" s="61" t="str">
        <f ca="1"/>
        <v>nec</v>
      </c>
      <c r="P730" s="61" t="str">
        <f ca="1"/>
        <v>Other and unspecified age (n.e.c.)</v>
      </c>
      <c r="Q730" s="61" t="str">
        <f ca="1"/>
        <v>nec</v>
      </c>
      <c r="R730" s="61" t="str">
        <f ca="1"/>
        <v>Other and unspecified gender (n.e.c.)</v>
      </c>
      <c r="S730" s="134">
        <v>29</v>
      </c>
      <c r="T730" t="b">
        <v>1</v>
      </c>
      <c r="U730" t="b">
        <f>AND(T730=TRUE,C730=C729,F730=F729,H730&lt;&gt;H729)</f>
        <v>0</v>
      </c>
      <c r="V730" t="b">
        <f t="shared" si="22"/>
        <v>0</v>
      </c>
      <c r="W730">
        <v>1</v>
      </c>
      <c r="X730" t="b">
        <f t="shared" si="23"/>
        <v>0</v>
      </c>
      <c r="Y730" s="154">
        <v>50</v>
      </c>
    </row>
    <row r="731" spans="1:25" x14ac:dyDescent="0.4">
      <c r="A731" s="136">
        <v>3</v>
      </c>
      <c r="B731" s="137"/>
      <c r="C731" s="141">
        <v>405327427</v>
      </c>
      <c r="D731" s="137" t="s">
        <v>824</v>
      </c>
      <c r="E731" s="137" t="s">
        <v>1885</v>
      </c>
      <c r="F731" s="137" t="s">
        <v>1886</v>
      </c>
      <c r="G731" s="198"/>
      <c r="H731" s="49" t="s">
        <v>1054</v>
      </c>
      <c r="I731" s="97" t="str">
        <f ca="1"/>
        <v>1.1</v>
      </c>
      <c r="J731" s="98" t="str">
        <f ca="1"/>
        <v>General hospitals</v>
      </c>
      <c r="K731" s="61" t="str">
        <f ca="1"/>
        <v>1.1.1</v>
      </c>
      <c r="L731" s="61" t="str">
        <f ca="1"/>
        <v>General inpatient curative care</v>
      </c>
      <c r="M731" s="61" t="str">
        <f ca="1"/>
        <v>13</v>
      </c>
      <c r="N731" s="61" t="str">
        <f ca="1"/>
        <v>General population</v>
      </c>
      <c r="O731" s="61" t="str">
        <f ca="1"/>
        <v>nec</v>
      </c>
      <c r="P731" s="61" t="str">
        <f ca="1"/>
        <v>Other and unspecified age (n.e.c.)</v>
      </c>
      <c r="Q731" s="61" t="str">
        <f ca="1"/>
        <v>nec</v>
      </c>
      <c r="R731" s="61" t="str">
        <f ca="1"/>
        <v>Other and unspecified gender (n.e.c.)</v>
      </c>
      <c r="S731" s="134">
        <v>29</v>
      </c>
      <c r="T731" t="b">
        <v>1</v>
      </c>
      <c r="U731" t="b">
        <f>AND(T731=TRUE,C731=C730,F731=F730,H731&lt;&gt;H730)</f>
        <v>0</v>
      </c>
      <c r="V731" t="b">
        <f t="shared" si="22"/>
        <v>0</v>
      </c>
      <c r="W731">
        <v>1</v>
      </c>
      <c r="X731" t="b">
        <f t="shared" si="23"/>
        <v>0</v>
      </c>
      <c r="Y731" s="154">
        <v>26</v>
      </c>
    </row>
    <row r="732" spans="1:25" x14ac:dyDescent="0.4">
      <c r="A732" s="136">
        <v>3</v>
      </c>
      <c r="B732" s="137"/>
      <c r="C732" s="141">
        <v>405327427</v>
      </c>
      <c r="D732" s="137" t="s">
        <v>825</v>
      </c>
      <c r="E732" s="137" t="s">
        <v>1259</v>
      </c>
      <c r="F732" s="137" t="s">
        <v>2138</v>
      </c>
      <c r="G732" s="198"/>
      <c r="H732" s="49" t="s">
        <v>1101</v>
      </c>
      <c r="I732" s="97" t="str">
        <f ca="1"/>
        <v>3.4.9.1</v>
      </c>
      <c r="J732" s="98" t="str">
        <f ca="1"/>
        <v>General ambulatories</v>
      </c>
      <c r="K732" s="61" t="str">
        <f ca="1"/>
        <v>1.3.1</v>
      </c>
      <c r="L732" s="61" t="str">
        <f ca="1"/>
        <v>General outpatient curative care</v>
      </c>
      <c r="M732" s="61" t="str">
        <f ca="1"/>
        <v>13</v>
      </c>
      <c r="N732" s="61" t="str">
        <f ca="1"/>
        <v>General population</v>
      </c>
      <c r="O732" s="61" t="str">
        <f ca="1"/>
        <v>nec</v>
      </c>
      <c r="P732" s="61" t="str">
        <f ca="1"/>
        <v>Other and unspecified age (n.e.c.)</v>
      </c>
      <c r="Q732" s="61" t="str">
        <f ca="1"/>
        <v>nec</v>
      </c>
      <c r="R732" s="61" t="str">
        <f ca="1"/>
        <v>Other and unspecified gender (n.e.c.)</v>
      </c>
      <c r="S732" s="134">
        <v>29</v>
      </c>
      <c r="T732" t="b">
        <v>1</v>
      </c>
      <c r="U732" t="b">
        <f>AND(T732=TRUE,C732=C731,F732=F731,H732&lt;&gt;H731)</f>
        <v>0</v>
      </c>
      <c r="V732" t="b">
        <f t="shared" si="22"/>
        <v>0</v>
      </c>
      <c r="W732">
        <v>1</v>
      </c>
      <c r="X732" t="b">
        <f t="shared" si="23"/>
        <v>0</v>
      </c>
      <c r="Y732" s="154">
        <v>53</v>
      </c>
    </row>
    <row r="733" spans="1:25" x14ac:dyDescent="0.4">
      <c r="A733" s="136">
        <v>3</v>
      </c>
      <c r="B733" s="137"/>
      <c r="C733" s="141">
        <v>405327427</v>
      </c>
      <c r="D733" s="137" t="s">
        <v>826</v>
      </c>
      <c r="E733" s="137" t="s">
        <v>1857</v>
      </c>
      <c r="F733" s="137" t="s">
        <v>2139</v>
      </c>
      <c r="G733" s="198"/>
      <c r="H733" s="49" t="s">
        <v>1054</v>
      </c>
      <c r="I733" s="97" t="str">
        <f ca="1"/>
        <v>1.1</v>
      </c>
      <c r="J733" s="98" t="str">
        <f ca="1"/>
        <v>General hospitals</v>
      </c>
      <c r="K733" s="61" t="str">
        <f ca="1"/>
        <v>1.1.1</v>
      </c>
      <c r="L733" s="61" t="str">
        <f ca="1"/>
        <v>General inpatient curative care</v>
      </c>
      <c r="M733" s="61" t="str">
        <f ca="1"/>
        <v>13</v>
      </c>
      <c r="N733" s="61" t="str">
        <f ca="1"/>
        <v>General population</v>
      </c>
      <c r="O733" s="61" t="str">
        <f ca="1"/>
        <v>nec</v>
      </c>
      <c r="P733" s="61" t="str">
        <f ca="1"/>
        <v>Other and unspecified age (n.e.c.)</v>
      </c>
      <c r="Q733" s="61" t="str">
        <f ca="1"/>
        <v>nec</v>
      </c>
      <c r="R733" s="61" t="str">
        <f ca="1"/>
        <v>Other and unspecified gender (n.e.c.)</v>
      </c>
      <c r="S733" s="134">
        <v>29</v>
      </c>
      <c r="T733" t="b">
        <v>1</v>
      </c>
      <c r="U733" t="b">
        <f>AND(T733=TRUE,C733=C732,F733=F732,H733&lt;&gt;H732)</f>
        <v>0</v>
      </c>
      <c r="V733" t="b">
        <f t="shared" si="22"/>
        <v>0</v>
      </c>
      <c r="W733">
        <v>1</v>
      </c>
      <c r="X733" t="b">
        <f t="shared" si="23"/>
        <v>0</v>
      </c>
      <c r="Y733" s="154">
        <v>2</v>
      </c>
    </row>
    <row r="734" spans="1:25" x14ac:dyDescent="0.4">
      <c r="A734" s="136">
        <v>3</v>
      </c>
      <c r="B734" s="137"/>
      <c r="C734" s="141">
        <v>405327427</v>
      </c>
      <c r="D734" s="137" t="s">
        <v>827</v>
      </c>
      <c r="E734" s="137" t="s">
        <v>1861</v>
      </c>
      <c r="F734" s="137" t="s">
        <v>2140</v>
      </c>
      <c r="G734" s="198"/>
      <c r="H734" s="49" t="s">
        <v>1054</v>
      </c>
      <c r="I734" s="97" t="str">
        <f ca="1"/>
        <v>1.1</v>
      </c>
      <c r="J734" s="98" t="str">
        <f ca="1"/>
        <v>General hospitals</v>
      </c>
      <c r="K734" s="61" t="str">
        <f ca="1"/>
        <v>1.1.1</v>
      </c>
      <c r="L734" s="61" t="str">
        <f ca="1"/>
        <v>General inpatient curative care</v>
      </c>
      <c r="M734" s="61" t="str">
        <f ca="1"/>
        <v>13</v>
      </c>
      <c r="N734" s="61" t="str">
        <f ca="1"/>
        <v>General population</v>
      </c>
      <c r="O734" s="61" t="str">
        <f ca="1"/>
        <v>nec</v>
      </c>
      <c r="P734" s="61" t="str">
        <f ca="1"/>
        <v>Other and unspecified age (n.e.c.)</v>
      </c>
      <c r="Q734" s="61" t="str">
        <f ca="1"/>
        <v>nec</v>
      </c>
      <c r="R734" s="61" t="str">
        <f ca="1"/>
        <v>Other and unspecified gender (n.e.c.)</v>
      </c>
      <c r="S734" s="134">
        <v>29</v>
      </c>
      <c r="T734" t="b">
        <v>1</v>
      </c>
      <c r="U734" t="b">
        <f>AND(T734=TRUE,C734=C733,F734=F733,H734&lt;&gt;H733)</f>
        <v>0</v>
      </c>
      <c r="V734" t="b">
        <f t="shared" si="22"/>
        <v>0</v>
      </c>
      <c r="W734">
        <v>1</v>
      </c>
      <c r="X734" t="b">
        <f t="shared" si="23"/>
        <v>0</v>
      </c>
      <c r="Y734" s="154">
        <v>4</v>
      </c>
    </row>
    <row r="735" spans="1:25" x14ac:dyDescent="0.4">
      <c r="A735" s="136">
        <v>3</v>
      </c>
      <c r="B735" s="137"/>
      <c r="C735" s="141">
        <v>405327427</v>
      </c>
      <c r="D735" s="137" t="s">
        <v>828</v>
      </c>
      <c r="E735" s="137" t="s">
        <v>1843</v>
      </c>
      <c r="F735" s="137" t="s">
        <v>2141</v>
      </c>
      <c r="G735" s="198"/>
      <c r="H735" s="49" t="s">
        <v>1101</v>
      </c>
      <c r="I735" s="97" t="str">
        <f ca="1"/>
        <v>3.4.9.1</v>
      </c>
      <c r="J735" s="98" t="str">
        <f ca="1"/>
        <v>General ambulatories</v>
      </c>
      <c r="K735" s="61" t="str">
        <f ca="1"/>
        <v>1.3.1</v>
      </c>
      <c r="L735" s="61" t="str">
        <f ca="1"/>
        <v>General outpatient curative care</v>
      </c>
      <c r="M735" s="61" t="str">
        <f ca="1"/>
        <v>13</v>
      </c>
      <c r="N735" s="61" t="str">
        <f ca="1"/>
        <v>General population</v>
      </c>
      <c r="O735" s="61" t="str">
        <f ca="1"/>
        <v>nec</v>
      </c>
      <c r="P735" s="61" t="str">
        <f ca="1"/>
        <v>Other and unspecified age (n.e.c.)</v>
      </c>
      <c r="Q735" s="61" t="str">
        <f ca="1"/>
        <v>nec</v>
      </c>
      <c r="R735" s="61" t="str">
        <f ca="1"/>
        <v>Other and unspecified gender (n.e.c.)</v>
      </c>
      <c r="S735" s="134">
        <v>29</v>
      </c>
      <c r="T735" t="b">
        <v>1</v>
      </c>
      <c r="U735" t="b">
        <f>AND(T735=TRUE,C735=C734,F735=F734,H735&lt;&gt;H734)</f>
        <v>0</v>
      </c>
      <c r="V735" t="b">
        <f t="shared" si="22"/>
        <v>0</v>
      </c>
      <c r="W735">
        <v>1</v>
      </c>
      <c r="X735" t="b">
        <f t="shared" si="23"/>
        <v>0</v>
      </c>
      <c r="Y735" s="154">
        <v>3</v>
      </c>
    </row>
    <row r="736" spans="1:25" x14ac:dyDescent="0.4">
      <c r="A736" s="136">
        <v>3</v>
      </c>
      <c r="B736" s="137"/>
      <c r="C736" s="141">
        <v>405327427</v>
      </c>
      <c r="D736" s="137" t="s">
        <v>829</v>
      </c>
      <c r="E736" s="137" t="s">
        <v>1707</v>
      </c>
      <c r="F736" s="137" t="s">
        <v>2142</v>
      </c>
      <c r="G736" s="198"/>
      <c r="H736" s="49" t="s">
        <v>1054</v>
      </c>
      <c r="I736" s="97" t="str">
        <f ca="1"/>
        <v>1.1</v>
      </c>
      <c r="J736" s="98" t="str">
        <f ca="1"/>
        <v>General hospitals</v>
      </c>
      <c r="K736" s="61" t="str">
        <f ca="1"/>
        <v>1.1.1</v>
      </c>
      <c r="L736" s="61" t="str">
        <f ca="1"/>
        <v>General inpatient curative care</v>
      </c>
      <c r="M736" s="61" t="str">
        <f ca="1"/>
        <v>13</v>
      </c>
      <c r="N736" s="61" t="str">
        <f ca="1"/>
        <v>General population</v>
      </c>
      <c r="O736" s="61" t="str">
        <f ca="1"/>
        <v>nec</v>
      </c>
      <c r="P736" s="61" t="str">
        <f ca="1"/>
        <v>Other and unspecified age (n.e.c.)</v>
      </c>
      <c r="Q736" s="61" t="str">
        <f ca="1"/>
        <v>nec</v>
      </c>
      <c r="R736" s="61" t="str">
        <f ca="1"/>
        <v>Other and unspecified gender (n.e.c.)</v>
      </c>
      <c r="S736" s="134">
        <v>29</v>
      </c>
      <c r="T736" t="b">
        <v>1</v>
      </c>
      <c r="U736" t="b">
        <f>AND(T736=TRUE,C736=C735,F736=F735,H736&lt;&gt;H735)</f>
        <v>0</v>
      </c>
      <c r="V736" t="b">
        <f t="shared" si="22"/>
        <v>0</v>
      </c>
      <c r="W736">
        <v>1</v>
      </c>
      <c r="X736" t="b">
        <f t="shared" si="23"/>
        <v>0</v>
      </c>
      <c r="Y736" s="154">
        <v>54</v>
      </c>
    </row>
    <row r="737" spans="1:25" x14ac:dyDescent="0.4">
      <c r="A737" s="136">
        <v>3</v>
      </c>
      <c r="B737" s="137"/>
      <c r="C737" s="141">
        <v>405327427</v>
      </c>
      <c r="D737" s="137" t="s">
        <v>830</v>
      </c>
      <c r="E737" s="137" t="s">
        <v>1711</v>
      </c>
      <c r="F737" s="137" t="s">
        <v>2143</v>
      </c>
      <c r="G737" s="198"/>
      <c r="H737" s="49" t="s">
        <v>1054</v>
      </c>
      <c r="I737" s="97" t="str">
        <f ca="1"/>
        <v>1.1</v>
      </c>
      <c r="J737" s="98" t="str">
        <f ca="1"/>
        <v>General hospitals</v>
      </c>
      <c r="K737" s="61" t="str">
        <f ca="1"/>
        <v>1.1.1</v>
      </c>
      <c r="L737" s="61" t="str">
        <f ca="1"/>
        <v>General inpatient curative care</v>
      </c>
      <c r="M737" s="61" t="str">
        <f ca="1"/>
        <v>13</v>
      </c>
      <c r="N737" s="61" t="str">
        <f ca="1"/>
        <v>General population</v>
      </c>
      <c r="O737" s="61" t="str">
        <f ca="1"/>
        <v>nec</v>
      </c>
      <c r="P737" s="61" t="str">
        <f ca="1"/>
        <v>Other and unspecified age (n.e.c.)</v>
      </c>
      <c r="Q737" s="61" t="str">
        <f ca="1"/>
        <v>nec</v>
      </c>
      <c r="R737" s="61" t="str">
        <f ca="1"/>
        <v>Other and unspecified gender (n.e.c.)</v>
      </c>
      <c r="S737" s="134">
        <v>29</v>
      </c>
      <c r="T737" t="b">
        <v>1</v>
      </c>
      <c r="U737" t="b">
        <f>AND(T737=TRUE,C737=C736,F737=F736,H737&lt;&gt;H736)</f>
        <v>0</v>
      </c>
      <c r="V737" t="b">
        <f t="shared" si="22"/>
        <v>0</v>
      </c>
      <c r="W737">
        <v>1</v>
      </c>
      <c r="X737" t="b">
        <f t="shared" si="23"/>
        <v>0</v>
      </c>
      <c r="Y737" s="154">
        <v>55</v>
      </c>
    </row>
    <row r="738" spans="1:25" x14ac:dyDescent="0.4">
      <c r="A738" s="136">
        <v>3</v>
      </c>
      <c r="B738" s="137"/>
      <c r="C738" s="141">
        <v>405327427</v>
      </c>
      <c r="D738" s="137" t="s">
        <v>831</v>
      </c>
      <c r="E738" s="137" t="s">
        <v>1453</v>
      </c>
      <c r="F738" s="137" t="s">
        <v>2144</v>
      </c>
      <c r="G738" s="198"/>
      <c r="H738" s="49" t="s">
        <v>1054</v>
      </c>
      <c r="I738" s="97" t="str">
        <f ca="1"/>
        <v>1.1</v>
      </c>
      <c r="J738" s="98" t="str">
        <f ca="1"/>
        <v>General hospitals</v>
      </c>
      <c r="K738" s="61" t="str">
        <f ca="1"/>
        <v>1.1.1</v>
      </c>
      <c r="L738" s="61" t="str">
        <f ca="1"/>
        <v>General inpatient curative care</v>
      </c>
      <c r="M738" s="61" t="str">
        <f ca="1"/>
        <v>13</v>
      </c>
      <c r="N738" s="61" t="str">
        <f ca="1"/>
        <v>General population</v>
      </c>
      <c r="O738" s="61" t="str">
        <f ca="1"/>
        <v>nec</v>
      </c>
      <c r="P738" s="61" t="str">
        <f ca="1"/>
        <v>Other and unspecified age (n.e.c.)</v>
      </c>
      <c r="Q738" s="61" t="str">
        <f ca="1"/>
        <v>nec</v>
      </c>
      <c r="R738" s="61" t="str">
        <f ca="1"/>
        <v>Other and unspecified gender (n.e.c.)</v>
      </c>
      <c r="S738" s="134">
        <v>29</v>
      </c>
      <c r="T738" t="b">
        <v>1</v>
      </c>
      <c r="U738" t="b">
        <f>AND(T738=TRUE,C738=C737,F738=F737,H738&lt;&gt;H737)</f>
        <v>0</v>
      </c>
      <c r="V738" t="b">
        <f t="shared" si="22"/>
        <v>0</v>
      </c>
      <c r="W738">
        <v>1</v>
      </c>
      <c r="X738" t="b">
        <f t="shared" si="23"/>
        <v>0</v>
      </c>
      <c r="Y738" s="154">
        <v>27</v>
      </c>
    </row>
    <row r="739" spans="1:25" x14ac:dyDescent="0.4">
      <c r="A739" s="136">
        <v>3</v>
      </c>
      <c r="B739" s="137"/>
      <c r="C739" s="141">
        <v>405327427</v>
      </c>
      <c r="D739" s="137" t="s">
        <v>832</v>
      </c>
      <c r="E739" s="137" t="s">
        <v>1720</v>
      </c>
      <c r="F739" s="137" t="s">
        <v>1888</v>
      </c>
      <c r="G739" s="198"/>
      <c r="H739" s="49" t="s">
        <v>1054</v>
      </c>
      <c r="I739" s="97" t="str">
        <f ca="1"/>
        <v>1.1</v>
      </c>
      <c r="J739" s="98" t="str">
        <f ca="1"/>
        <v>General hospitals</v>
      </c>
      <c r="K739" s="61" t="str">
        <f ca="1"/>
        <v>1.1.1</v>
      </c>
      <c r="L739" s="61" t="str">
        <f ca="1"/>
        <v>General inpatient curative care</v>
      </c>
      <c r="M739" s="61" t="str">
        <f ca="1"/>
        <v>13</v>
      </c>
      <c r="N739" s="61" t="str">
        <f ca="1"/>
        <v>General population</v>
      </c>
      <c r="O739" s="61" t="str">
        <f ca="1"/>
        <v>nec</v>
      </c>
      <c r="P739" s="61" t="str">
        <f ca="1"/>
        <v>Other and unspecified age (n.e.c.)</v>
      </c>
      <c r="Q739" s="61" t="str">
        <f ca="1"/>
        <v>nec</v>
      </c>
      <c r="R739" s="61" t="str">
        <f ca="1"/>
        <v>Other and unspecified gender (n.e.c.)</v>
      </c>
      <c r="S739" s="134">
        <v>29</v>
      </c>
      <c r="T739" t="b">
        <v>1</v>
      </c>
      <c r="U739" t="b">
        <f>AND(T739=TRUE,C739=C738,F739=F738,H739&lt;&gt;H738)</f>
        <v>0</v>
      </c>
      <c r="V739" t="b">
        <f t="shared" si="22"/>
        <v>0</v>
      </c>
      <c r="W739">
        <v>1</v>
      </c>
      <c r="X739" t="b">
        <f t="shared" si="23"/>
        <v>0</v>
      </c>
      <c r="Y739" s="154">
        <v>56</v>
      </c>
    </row>
    <row r="740" spans="1:25" x14ac:dyDescent="0.4">
      <c r="A740" s="136">
        <v>3</v>
      </c>
      <c r="B740" s="137"/>
      <c r="C740" s="141">
        <v>405327427</v>
      </c>
      <c r="D740" s="137" t="s">
        <v>833</v>
      </c>
      <c r="E740" s="137" t="s">
        <v>1890</v>
      </c>
      <c r="F740" s="137" t="s">
        <v>2145</v>
      </c>
      <c r="G740" s="198"/>
      <c r="H740" s="49" t="s">
        <v>1054</v>
      </c>
      <c r="I740" s="97" t="str">
        <f ca="1"/>
        <v>1.1</v>
      </c>
      <c r="J740" s="98" t="str">
        <f ca="1"/>
        <v>General hospitals</v>
      </c>
      <c r="K740" s="61" t="str">
        <f ca="1"/>
        <v>1.1.1</v>
      </c>
      <c r="L740" s="61" t="str">
        <f ca="1"/>
        <v>General inpatient curative care</v>
      </c>
      <c r="M740" s="61" t="str">
        <f ca="1"/>
        <v>13</v>
      </c>
      <c r="N740" s="61" t="str">
        <f ca="1"/>
        <v>General population</v>
      </c>
      <c r="O740" s="61" t="str">
        <f ca="1"/>
        <v>nec</v>
      </c>
      <c r="P740" s="61" t="str">
        <f ca="1"/>
        <v>Other and unspecified age (n.e.c.)</v>
      </c>
      <c r="Q740" s="61" t="str">
        <f ca="1"/>
        <v>nec</v>
      </c>
      <c r="R740" s="61" t="str">
        <f ca="1"/>
        <v>Other and unspecified gender (n.e.c.)</v>
      </c>
      <c r="S740" s="134">
        <v>29</v>
      </c>
      <c r="T740" t="b">
        <v>1</v>
      </c>
      <c r="U740" t="b">
        <f>AND(T740=TRUE,C740=C739,F740=F739,H740&lt;&gt;H739)</f>
        <v>0</v>
      </c>
      <c r="V740" t="b">
        <f t="shared" si="22"/>
        <v>0</v>
      </c>
      <c r="W740">
        <v>1</v>
      </c>
      <c r="X740" t="b">
        <f t="shared" si="23"/>
        <v>0</v>
      </c>
      <c r="Y740" s="154">
        <v>31</v>
      </c>
    </row>
    <row r="741" spans="1:25" x14ac:dyDescent="0.4">
      <c r="A741" s="136">
        <v>3</v>
      </c>
      <c r="B741" s="137"/>
      <c r="C741" s="141">
        <v>405327427</v>
      </c>
      <c r="D741" s="137" t="s">
        <v>834</v>
      </c>
      <c r="E741" s="137" t="s">
        <v>1871</v>
      </c>
      <c r="F741" s="137" t="s">
        <v>2146</v>
      </c>
      <c r="G741" s="198"/>
      <c r="H741" s="49" t="s">
        <v>1054</v>
      </c>
      <c r="I741" s="97" t="str">
        <f ca="1"/>
        <v>1.1</v>
      </c>
      <c r="J741" s="98" t="str">
        <f ca="1"/>
        <v>General hospitals</v>
      </c>
      <c r="K741" s="61" t="str">
        <f ca="1"/>
        <v>1.1.1</v>
      </c>
      <c r="L741" s="61" t="str">
        <f ca="1"/>
        <v>General inpatient curative care</v>
      </c>
      <c r="M741" s="61" t="str">
        <f ca="1"/>
        <v>13</v>
      </c>
      <c r="N741" s="61" t="str">
        <f ca="1"/>
        <v>General population</v>
      </c>
      <c r="O741" s="61" t="str">
        <f ca="1"/>
        <v>nec</v>
      </c>
      <c r="P741" s="61" t="str">
        <f ca="1"/>
        <v>Other and unspecified age (n.e.c.)</v>
      </c>
      <c r="Q741" s="61" t="str">
        <f ca="1"/>
        <v>nec</v>
      </c>
      <c r="R741" s="61" t="str">
        <f ca="1"/>
        <v>Other and unspecified gender (n.e.c.)</v>
      </c>
      <c r="S741" s="134">
        <v>29</v>
      </c>
      <c r="T741" t="b">
        <v>1</v>
      </c>
      <c r="U741" t="b">
        <f>AND(T741=TRUE,C741=C740,F741=F740,H741&lt;&gt;H740)</f>
        <v>0</v>
      </c>
      <c r="V741" t="b">
        <f t="shared" si="22"/>
        <v>0</v>
      </c>
      <c r="W741">
        <v>1</v>
      </c>
      <c r="X741" t="b">
        <f t="shared" si="23"/>
        <v>0</v>
      </c>
      <c r="Y741" s="154">
        <v>6</v>
      </c>
    </row>
    <row r="742" spans="1:25" x14ac:dyDescent="0.4">
      <c r="A742" s="136">
        <v>3</v>
      </c>
      <c r="B742" s="137"/>
      <c r="C742" s="141">
        <v>405327427</v>
      </c>
      <c r="D742" s="137" t="s">
        <v>835</v>
      </c>
      <c r="E742" s="137" t="s">
        <v>1583</v>
      </c>
      <c r="F742" s="137" t="s">
        <v>2147</v>
      </c>
      <c r="G742" s="198"/>
      <c r="H742" s="49" t="s">
        <v>1054</v>
      </c>
      <c r="I742" s="97" t="str">
        <f ca="1"/>
        <v>1.1</v>
      </c>
      <c r="J742" s="98" t="str">
        <f ca="1"/>
        <v>General hospitals</v>
      </c>
      <c r="K742" s="61" t="str">
        <f ca="1"/>
        <v>1.1.1</v>
      </c>
      <c r="L742" s="61" t="str">
        <f ca="1"/>
        <v>General inpatient curative care</v>
      </c>
      <c r="M742" s="61" t="str">
        <f ca="1"/>
        <v>13</v>
      </c>
      <c r="N742" s="61" t="str">
        <f ca="1"/>
        <v>General population</v>
      </c>
      <c r="O742" s="61" t="str">
        <f ca="1"/>
        <v>nec</v>
      </c>
      <c r="P742" s="61" t="str">
        <f ca="1"/>
        <v>Other and unspecified age (n.e.c.)</v>
      </c>
      <c r="Q742" s="61" t="str">
        <f ca="1"/>
        <v>nec</v>
      </c>
      <c r="R742" s="61" t="str">
        <f ca="1"/>
        <v>Other and unspecified gender (n.e.c.)</v>
      </c>
      <c r="S742" s="134">
        <v>29</v>
      </c>
      <c r="T742" t="b">
        <v>1</v>
      </c>
      <c r="U742" t="b">
        <f>AND(T742=TRUE,C742=C741,F742=F741,H742&lt;&gt;H741)</f>
        <v>0</v>
      </c>
      <c r="V742" t="b">
        <f t="shared" si="22"/>
        <v>0</v>
      </c>
      <c r="W742">
        <v>1</v>
      </c>
      <c r="X742" t="b">
        <f t="shared" si="23"/>
        <v>0</v>
      </c>
      <c r="Y742" s="154">
        <v>48</v>
      </c>
    </row>
    <row r="743" spans="1:25" x14ac:dyDescent="0.4">
      <c r="A743" s="136">
        <v>3</v>
      </c>
      <c r="B743" s="137"/>
      <c r="C743" s="141">
        <v>405327427</v>
      </c>
      <c r="D743" s="137" t="s">
        <v>836</v>
      </c>
      <c r="E743" s="137" t="s">
        <v>1848</v>
      </c>
      <c r="F743" s="137" t="s">
        <v>2148</v>
      </c>
      <c r="G743" s="198"/>
      <c r="H743" s="49" t="s">
        <v>1054</v>
      </c>
      <c r="I743" s="97" t="str">
        <f ca="1"/>
        <v>1.1</v>
      </c>
      <c r="J743" s="98" t="str">
        <f ca="1"/>
        <v>General hospitals</v>
      </c>
      <c r="K743" s="61" t="str">
        <f ca="1"/>
        <v>1.1.1</v>
      </c>
      <c r="L743" s="61" t="str">
        <f ca="1"/>
        <v>General inpatient curative care</v>
      </c>
      <c r="M743" s="61" t="str">
        <f ca="1"/>
        <v>13</v>
      </c>
      <c r="N743" s="61" t="str">
        <f ca="1"/>
        <v>General population</v>
      </c>
      <c r="O743" s="61" t="str">
        <f ca="1"/>
        <v>nec</v>
      </c>
      <c r="P743" s="61" t="str">
        <f ca="1"/>
        <v>Other and unspecified age (n.e.c.)</v>
      </c>
      <c r="Q743" s="61" t="str">
        <f ca="1"/>
        <v>nec</v>
      </c>
      <c r="R743" s="61" t="str">
        <f ca="1"/>
        <v>Other and unspecified gender (n.e.c.)</v>
      </c>
      <c r="S743" s="134">
        <v>29</v>
      </c>
      <c r="T743" t="b">
        <v>1</v>
      </c>
      <c r="U743" t="b">
        <f>AND(T743=TRUE,C743=C742,F743=F742,H743&lt;&gt;H742)</f>
        <v>0</v>
      </c>
      <c r="V743" t="b">
        <f t="shared" si="22"/>
        <v>0</v>
      </c>
      <c r="W743">
        <v>1</v>
      </c>
      <c r="X743" t="b">
        <f t="shared" si="23"/>
        <v>0</v>
      </c>
      <c r="Y743" s="154">
        <v>57</v>
      </c>
    </row>
    <row r="744" spans="1:25" x14ac:dyDescent="0.4">
      <c r="A744" s="136">
        <v>3</v>
      </c>
      <c r="B744" s="137"/>
      <c r="C744" s="141">
        <v>405327427</v>
      </c>
      <c r="D744" s="137" t="s">
        <v>837</v>
      </c>
      <c r="E744" s="137" t="s">
        <v>1851</v>
      </c>
      <c r="F744" s="137" t="s">
        <v>1852</v>
      </c>
      <c r="G744" s="198"/>
      <c r="H744" s="49" t="s">
        <v>1054</v>
      </c>
      <c r="I744" s="97" t="str">
        <f ca="1"/>
        <v>1.1</v>
      </c>
      <c r="J744" s="98" t="str">
        <f ca="1"/>
        <v>General hospitals</v>
      </c>
      <c r="K744" s="61" t="str">
        <f ca="1"/>
        <v>1.1.1</v>
      </c>
      <c r="L744" s="61" t="str">
        <f ca="1"/>
        <v>General inpatient curative care</v>
      </c>
      <c r="M744" s="61" t="str">
        <f ca="1"/>
        <v>13</v>
      </c>
      <c r="N744" s="61" t="str">
        <f ca="1"/>
        <v>General population</v>
      </c>
      <c r="O744" s="61" t="str">
        <f ca="1"/>
        <v>nec</v>
      </c>
      <c r="P744" s="61" t="str">
        <f ca="1"/>
        <v>Other and unspecified age (n.e.c.)</v>
      </c>
      <c r="Q744" s="61" t="str">
        <f ca="1"/>
        <v>nec</v>
      </c>
      <c r="R744" s="61" t="str">
        <f ca="1"/>
        <v>Other and unspecified gender (n.e.c.)</v>
      </c>
      <c r="S744" s="134">
        <v>29</v>
      </c>
      <c r="T744" t="b">
        <v>1</v>
      </c>
      <c r="U744" t="b">
        <f>AND(T744=TRUE,C744=C743,F744=F743,H744&lt;&gt;H743)</f>
        <v>0</v>
      </c>
      <c r="V744" t="b">
        <f t="shared" si="22"/>
        <v>0</v>
      </c>
      <c r="W744">
        <v>1</v>
      </c>
      <c r="X744" t="b">
        <f t="shared" si="23"/>
        <v>0</v>
      </c>
      <c r="Y744" s="154">
        <v>58</v>
      </c>
    </row>
    <row r="745" spans="1:25" x14ac:dyDescent="0.4">
      <c r="A745" s="136">
        <v>3</v>
      </c>
      <c r="B745" s="137"/>
      <c r="C745" s="141">
        <v>405327427</v>
      </c>
      <c r="D745" s="137" t="s">
        <v>838</v>
      </c>
      <c r="E745" s="137" t="s">
        <v>1648</v>
      </c>
      <c r="F745" s="137" t="s">
        <v>2149</v>
      </c>
      <c r="G745" s="198"/>
      <c r="H745" s="49" t="s">
        <v>1054</v>
      </c>
      <c r="I745" s="97" t="str">
        <f ca="1"/>
        <v>1.1</v>
      </c>
      <c r="J745" s="98" t="str">
        <f ca="1"/>
        <v>General hospitals</v>
      </c>
      <c r="K745" s="61" t="str">
        <f ca="1"/>
        <v>1.1.1</v>
      </c>
      <c r="L745" s="61" t="str">
        <f ca="1"/>
        <v>General inpatient curative care</v>
      </c>
      <c r="M745" s="61" t="str">
        <f ca="1"/>
        <v>13</v>
      </c>
      <c r="N745" s="61" t="str">
        <f ca="1"/>
        <v>General population</v>
      </c>
      <c r="O745" s="61" t="str">
        <f ca="1"/>
        <v>nec</v>
      </c>
      <c r="P745" s="61" t="str">
        <f ca="1"/>
        <v>Other and unspecified age (n.e.c.)</v>
      </c>
      <c r="Q745" s="61" t="str">
        <f ca="1"/>
        <v>nec</v>
      </c>
      <c r="R745" s="61" t="str">
        <f ca="1"/>
        <v>Other and unspecified gender (n.e.c.)</v>
      </c>
      <c r="S745" s="134">
        <v>29</v>
      </c>
      <c r="T745" t="b">
        <v>1</v>
      </c>
      <c r="U745" t="b">
        <f>AND(T745=TRUE,C745=C744,F745=F744,H745&lt;&gt;H744)</f>
        <v>0</v>
      </c>
      <c r="V745" t="b">
        <f t="shared" si="22"/>
        <v>0</v>
      </c>
      <c r="W745">
        <v>1</v>
      </c>
      <c r="X745" t="b">
        <f t="shared" si="23"/>
        <v>0</v>
      </c>
      <c r="Y745" s="154">
        <v>32</v>
      </c>
    </row>
    <row r="746" spans="1:25" x14ac:dyDescent="0.4">
      <c r="A746" s="136">
        <v>3</v>
      </c>
      <c r="B746" s="137"/>
      <c r="C746" s="141">
        <v>405327427</v>
      </c>
      <c r="D746" s="137" t="s">
        <v>839</v>
      </c>
      <c r="E746" s="137" t="s">
        <v>1179</v>
      </c>
      <c r="F746" s="137" t="s">
        <v>2150</v>
      </c>
      <c r="G746" s="198"/>
      <c r="H746" s="49" t="s">
        <v>1101</v>
      </c>
      <c r="I746" s="97" t="str">
        <f ca="1"/>
        <v>3.4.9.1</v>
      </c>
      <c r="J746" s="98" t="str">
        <f ca="1"/>
        <v>General ambulatories</v>
      </c>
      <c r="K746" s="61" t="str">
        <f ca="1"/>
        <v>1.3.1</v>
      </c>
      <c r="L746" s="61" t="str">
        <f ca="1"/>
        <v>General outpatient curative care</v>
      </c>
      <c r="M746" s="61" t="str">
        <f ca="1"/>
        <v>13</v>
      </c>
      <c r="N746" s="61" t="str">
        <f ca="1"/>
        <v>General population</v>
      </c>
      <c r="O746" s="61" t="str">
        <f ca="1"/>
        <v>nec</v>
      </c>
      <c r="P746" s="61" t="str">
        <f ca="1"/>
        <v>Other and unspecified age (n.e.c.)</v>
      </c>
      <c r="Q746" s="61" t="str">
        <f ca="1"/>
        <v>nec</v>
      </c>
      <c r="R746" s="61" t="str">
        <f ca="1"/>
        <v>Other and unspecified gender (n.e.c.)</v>
      </c>
      <c r="S746" s="134">
        <v>29</v>
      </c>
      <c r="T746" t="b">
        <v>1</v>
      </c>
      <c r="U746" t="b">
        <f>AND(T746=TRUE,C746=C745,F746=F745,H746&lt;&gt;H745)</f>
        <v>0</v>
      </c>
      <c r="V746" t="b">
        <f t="shared" si="22"/>
        <v>0</v>
      </c>
      <c r="W746">
        <v>1</v>
      </c>
      <c r="X746" t="b">
        <f t="shared" si="23"/>
        <v>0</v>
      </c>
      <c r="Y746" s="154">
        <v>10</v>
      </c>
    </row>
    <row r="747" spans="1:25" x14ac:dyDescent="0.4">
      <c r="A747" s="136">
        <v>3</v>
      </c>
      <c r="B747" s="137"/>
      <c r="C747" s="141">
        <v>405327427</v>
      </c>
      <c r="D747" s="137" t="s">
        <v>840</v>
      </c>
      <c r="E747" s="137" t="s">
        <v>1246</v>
      </c>
      <c r="F747" s="137" t="s">
        <v>2151</v>
      </c>
      <c r="G747" s="198"/>
      <c r="H747" s="49" t="s">
        <v>1101</v>
      </c>
      <c r="I747" s="97" t="str">
        <f ca="1"/>
        <v>3.4.9.1</v>
      </c>
      <c r="J747" s="98" t="str">
        <f ca="1"/>
        <v>General ambulatories</v>
      </c>
      <c r="K747" s="61" t="str">
        <f ca="1"/>
        <v>1.3.1</v>
      </c>
      <c r="L747" s="61" t="str">
        <f ca="1"/>
        <v>General outpatient curative care</v>
      </c>
      <c r="M747" s="61" t="str">
        <f ca="1"/>
        <v>13</v>
      </c>
      <c r="N747" s="61" t="str">
        <f ca="1"/>
        <v>General population</v>
      </c>
      <c r="O747" s="61" t="str">
        <f ca="1"/>
        <v>nec</v>
      </c>
      <c r="P747" s="61" t="str">
        <f ca="1"/>
        <v>Other and unspecified age (n.e.c.)</v>
      </c>
      <c r="Q747" s="61" t="str">
        <f ca="1"/>
        <v>nec</v>
      </c>
      <c r="R747" s="61" t="str">
        <f ca="1"/>
        <v>Other and unspecified gender (n.e.c.)</v>
      </c>
      <c r="S747" s="134">
        <v>29</v>
      </c>
      <c r="T747" t="b">
        <v>1</v>
      </c>
      <c r="U747" t="b">
        <f>AND(T747=TRUE,C747=C746,F747=F746,H747&lt;&gt;H746)</f>
        <v>0</v>
      </c>
      <c r="V747" t="b">
        <f t="shared" si="22"/>
        <v>0</v>
      </c>
      <c r="W747">
        <v>1</v>
      </c>
      <c r="X747" t="b">
        <f t="shared" si="23"/>
        <v>0</v>
      </c>
      <c r="Y747" s="154">
        <v>17</v>
      </c>
    </row>
    <row r="748" spans="1:25" x14ac:dyDescent="0.4">
      <c r="A748" s="136">
        <v>3</v>
      </c>
      <c r="B748" s="137"/>
      <c r="C748" s="141">
        <v>405327427</v>
      </c>
      <c r="D748" s="137" t="s">
        <v>841</v>
      </c>
      <c r="E748" s="137" t="s">
        <v>1183</v>
      </c>
      <c r="F748" s="137" t="s">
        <v>2152</v>
      </c>
      <c r="G748" s="198"/>
      <c r="H748" s="49" t="s">
        <v>1101</v>
      </c>
      <c r="I748" s="97" t="str">
        <f ca="1"/>
        <v>3.4.9.1</v>
      </c>
      <c r="J748" s="98" t="str">
        <f ca="1"/>
        <v>General ambulatories</v>
      </c>
      <c r="K748" s="61" t="str">
        <f ca="1"/>
        <v>1.3.1</v>
      </c>
      <c r="L748" s="61" t="str">
        <f ca="1"/>
        <v>General outpatient curative care</v>
      </c>
      <c r="M748" s="61" t="str">
        <f ca="1"/>
        <v>13</v>
      </c>
      <c r="N748" s="61" t="str">
        <f ca="1"/>
        <v>General population</v>
      </c>
      <c r="O748" s="61" t="str">
        <f ca="1"/>
        <v>nec</v>
      </c>
      <c r="P748" s="61" t="str">
        <f ca="1"/>
        <v>Other and unspecified age (n.e.c.)</v>
      </c>
      <c r="Q748" s="61" t="str">
        <f ca="1"/>
        <v>nec</v>
      </c>
      <c r="R748" s="61" t="str">
        <f ca="1"/>
        <v>Other and unspecified gender (n.e.c.)</v>
      </c>
      <c r="S748" s="134">
        <v>29</v>
      </c>
      <c r="T748" t="b">
        <v>1</v>
      </c>
      <c r="U748" t="b">
        <f>AND(T748=TRUE,C748=C747,F748=F747,H748&lt;&gt;H747)</f>
        <v>0</v>
      </c>
      <c r="V748" t="b">
        <f t="shared" si="22"/>
        <v>0</v>
      </c>
      <c r="W748">
        <v>1</v>
      </c>
      <c r="X748" t="b">
        <f t="shared" si="23"/>
        <v>0</v>
      </c>
      <c r="Y748" s="154">
        <v>11</v>
      </c>
    </row>
    <row r="749" spans="1:25" x14ac:dyDescent="0.4">
      <c r="A749" s="136">
        <v>3</v>
      </c>
      <c r="B749" s="137"/>
      <c r="C749" s="141">
        <v>405327427</v>
      </c>
      <c r="D749" s="137" t="s">
        <v>842</v>
      </c>
      <c r="E749" s="137" t="s">
        <v>1253</v>
      </c>
      <c r="F749" s="137" t="s">
        <v>2153</v>
      </c>
      <c r="G749" s="198"/>
      <c r="H749" s="49" t="s">
        <v>1101</v>
      </c>
      <c r="I749" s="97" t="str">
        <f ca="1"/>
        <v>3.4.9.1</v>
      </c>
      <c r="J749" s="98" t="str">
        <f ca="1"/>
        <v>General ambulatories</v>
      </c>
      <c r="K749" s="61" t="str">
        <f ca="1"/>
        <v>1.3.1</v>
      </c>
      <c r="L749" s="61" t="str">
        <f ca="1"/>
        <v>General outpatient curative care</v>
      </c>
      <c r="M749" s="61" t="str">
        <f ca="1"/>
        <v>13</v>
      </c>
      <c r="N749" s="61" t="str">
        <f ca="1"/>
        <v>General population</v>
      </c>
      <c r="O749" s="61" t="str">
        <f ca="1"/>
        <v>nec</v>
      </c>
      <c r="P749" s="61" t="str">
        <f ca="1"/>
        <v>Other and unspecified age (n.e.c.)</v>
      </c>
      <c r="Q749" s="61" t="str">
        <f ca="1"/>
        <v>nec</v>
      </c>
      <c r="R749" s="61" t="str">
        <f ca="1"/>
        <v>Other and unspecified gender (n.e.c.)</v>
      </c>
      <c r="S749" s="134">
        <v>29</v>
      </c>
      <c r="T749" t="b">
        <v>1</v>
      </c>
      <c r="U749" t="b">
        <f>AND(T749=TRUE,C749=C748,F749=F748,H749&lt;&gt;H748)</f>
        <v>0</v>
      </c>
      <c r="V749" t="b">
        <f t="shared" si="22"/>
        <v>0</v>
      </c>
      <c r="W749">
        <v>1</v>
      </c>
      <c r="X749" t="b">
        <f t="shared" si="23"/>
        <v>0</v>
      </c>
      <c r="Y749" s="154">
        <v>18</v>
      </c>
    </row>
    <row r="750" spans="1:25" x14ac:dyDescent="0.4">
      <c r="A750" s="136">
        <v>3</v>
      </c>
      <c r="B750" s="137"/>
      <c r="C750" s="141">
        <v>405327427</v>
      </c>
      <c r="D750" s="137" t="s">
        <v>843</v>
      </c>
      <c r="E750" s="137" t="s">
        <v>1456</v>
      </c>
      <c r="F750" s="137" t="s">
        <v>2154</v>
      </c>
      <c r="G750" s="198"/>
      <c r="H750" s="49" t="s">
        <v>1101</v>
      </c>
      <c r="I750" s="97" t="str">
        <f ca="1"/>
        <v>3.4.9.1</v>
      </c>
      <c r="J750" s="98" t="str">
        <f ca="1"/>
        <v>General ambulatories</v>
      </c>
      <c r="K750" s="61" t="str">
        <f ca="1"/>
        <v>1.3.1</v>
      </c>
      <c r="L750" s="61" t="str">
        <f ca="1"/>
        <v>General outpatient curative care</v>
      </c>
      <c r="M750" s="61" t="str">
        <f ca="1"/>
        <v>13</v>
      </c>
      <c r="N750" s="61" t="str">
        <f ca="1"/>
        <v>General population</v>
      </c>
      <c r="O750" s="61" t="str">
        <f ca="1"/>
        <v>nec</v>
      </c>
      <c r="P750" s="61" t="str">
        <f ca="1"/>
        <v>Other and unspecified age (n.e.c.)</v>
      </c>
      <c r="Q750" s="61" t="str">
        <f ca="1"/>
        <v>nec</v>
      </c>
      <c r="R750" s="61" t="str">
        <f ca="1"/>
        <v>Other and unspecified gender (n.e.c.)</v>
      </c>
      <c r="S750" s="134">
        <v>29</v>
      </c>
      <c r="T750" t="b">
        <v>1</v>
      </c>
      <c r="U750" t="b">
        <f>AND(T750=TRUE,C750=C749,F750=F749,H750&lt;&gt;H749)</f>
        <v>0</v>
      </c>
      <c r="V750" t="b">
        <f t="shared" si="22"/>
        <v>0</v>
      </c>
      <c r="W750">
        <v>1</v>
      </c>
      <c r="X750" t="b">
        <f t="shared" si="23"/>
        <v>0</v>
      </c>
      <c r="Y750" s="154">
        <v>35</v>
      </c>
    </row>
    <row r="751" spans="1:25" x14ac:dyDescent="0.4">
      <c r="A751" s="136">
        <v>3</v>
      </c>
      <c r="B751" s="137"/>
      <c r="C751" s="141">
        <v>405327427</v>
      </c>
      <c r="D751" s="137" t="s">
        <v>844</v>
      </c>
      <c r="E751" s="137" t="s">
        <v>1163</v>
      </c>
      <c r="F751" s="137" t="s">
        <v>2155</v>
      </c>
      <c r="G751" s="198"/>
      <c r="H751" s="49" t="s">
        <v>1101</v>
      </c>
      <c r="I751" s="97" t="str">
        <f ca="1"/>
        <v>3.4.9.1</v>
      </c>
      <c r="J751" s="98" t="str">
        <f ca="1"/>
        <v>General ambulatories</v>
      </c>
      <c r="K751" s="61" t="str">
        <f ca="1"/>
        <v>1.3.1</v>
      </c>
      <c r="L751" s="61" t="str">
        <f ca="1"/>
        <v>General outpatient curative care</v>
      </c>
      <c r="M751" s="61" t="str">
        <f ca="1"/>
        <v>13</v>
      </c>
      <c r="N751" s="61" t="str">
        <f ca="1"/>
        <v>General population</v>
      </c>
      <c r="O751" s="61" t="str">
        <f ca="1"/>
        <v>nec</v>
      </c>
      <c r="P751" s="61" t="str">
        <f ca="1"/>
        <v>Other and unspecified age (n.e.c.)</v>
      </c>
      <c r="Q751" s="61" t="str">
        <f ca="1"/>
        <v>nec</v>
      </c>
      <c r="R751" s="61" t="str">
        <f ca="1"/>
        <v>Other and unspecified gender (n.e.c.)</v>
      </c>
      <c r="S751" s="134">
        <v>29</v>
      </c>
      <c r="T751" t="b">
        <v>1</v>
      </c>
      <c r="U751" t="b">
        <f>AND(T751=TRUE,C751=C750,F751=F750,H751&lt;&gt;H750)</f>
        <v>0</v>
      </c>
      <c r="V751" t="b">
        <f t="shared" si="22"/>
        <v>0</v>
      </c>
      <c r="W751">
        <v>1</v>
      </c>
      <c r="X751" t="b">
        <f t="shared" si="23"/>
        <v>0</v>
      </c>
      <c r="Y751" s="154">
        <v>13</v>
      </c>
    </row>
    <row r="752" spans="1:25" x14ac:dyDescent="0.4">
      <c r="A752" s="136">
        <v>3</v>
      </c>
      <c r="B752" s="137"/>
      <c r="C752" s="141">
        <v>405327427</v>
      </c>
      <c r="D752" s="137" t="s">
        <v>845</v>
      </c>
      <c r="E752" s="137" t="s">
        <v>1187</v>
      </c>
      <c r="F752" s="137" t="s">
        <v>2156</v>
      </c>
      <c r="G752" s="198"/>
      <c r="H752" s="49" t="s">
        <v>1101</v>
      </c>
      <c r="I752" s="97" t="str">
        <f ca="1"/>
        <v>3.4.9.1</v>
      </c>
      <c r="J752" s="98" t="str">
        <f ca="1"/>
        <v>General ambulatories</v>
      </c>
      <c r="K752" s="61" t="str">
        <f ca="1"/>
        <v>1.3.1</v>
      </c>
      <c r="L752" s="61" t="str">
        <f ca="1"/>
        <v>General outpatient curative care</v>
      </c>
      <c r="M752" s="61" t="str">
        <f ca="1"/>
        <v>13</v>
      </c>
      <c r="N752" s="61" t="str">
        <f ca="1"/>
        <v>General population</v>
      </c>
      <c r="O752" s="61" t="str">
        <f ca="1"/>
        <v>nec</v>
      </c>
      <c r="P752" s="61" t="str">
        <f ca="1"/>
        <v>Other and unspecified age (n.e.c.)</v>
      </c>
      <c r="Q752" s="61" t="str">
        <f ca="1"/>
        <v>nec</v>
      </c>
      <c r="R752" s="61" t="str">
        <f ca="1"/>
        <v>Other and unspecified gender (n.e.c.)</v>
      </c>
      <c r="S752" s="134">
        <v>29</v>
      </c>
      <c r="T752" t="b">
        <v>1</v>
      </c>
      <c r="U752" t="b">
        <f>AND(T752=TRUE,C752=C751,F752=F751,H752&lt;&gt;H751)</f>
        <v>0</v>
      </c>
      <c r="V752" t="b">
        <f t="shared" si="22"/>
        <v>0</v>
      </c>
      <c r="W752">
        <v>1</v>
      </c>
      <c r="X752" t="b">
        <f t="shared" si="23"/>
        <v>0</v>
      </c>
      <c r="Y752" s="154">
        <v>15</v>
      </c>
    </row>
    <row r="753" spans="1:25" x14ac:dyDescent="0.4">
      <c r="A753" s="136">
        <v>3</v>
      </c>
      <c r="B753" s="137"/>
      <c r="C753" s="141">
        <v>405327427</v>
      </c>
      <c r="D753" s="137" t="s">
        <v>846</v>
      </c>
      <c r="E753" s="137" t="s">
        <v>1867</v>
      </c>
      <c r="F753" s="137" t="s">
        <v>2157</v>
      </c>
      <c r="G753" s="198"/>
      <c r="H753" s="49" t="s">
        <v>1054</v>
      </c>
      <c r="I753" s="97" t="str">
        <f ca="1"/>
        <v>1.1</v>
      </c>
      <c r="J753" s="98" t="str">
        <f ca="1"/>
        <v>General hospitals</v>
      </c>
      <c r="K753" s="61" t="str">
        <f ca="1"/>
        <v>1.1.1</v>
      </c>
      <c r="L753" s="61" t="str">
        <f ca="1"/>
        <v>General inpatient curative care</v>
      </c>
      <c r="M753" s="61" t="str">
        <f ca="1"/>
        <v>13</v>
      </c>
      <c r="N753" s="61" t="str">
        <f ca="1"/>
        <v>General population</v>
      </c>
      <c r="O753" s="61" t="str">
        <f ca="1"/>
        <v>nec</v>
      </c>
      <c r="P753" s="61" t="str">
        <f ca="1"/>
        <v>Other and unspecified age (n.e.c.)</v>
      </c>
      <c r="Q753" s="61" t="str">
        <f ca="1"/>
        <v>nec</v>
      </c>
      <c r="R753" s="61" t="str">
        <f ca="1"/>
        <v>Other and unspecified gender (n.e.c.)</v>
      </c>
      <c r="S753" s="134">
        <v>29</v>
      </c>
      <c r="T753" t="b">
        <v>1</v>
      </c>
      <c r="U753" t="b">
        <f>AND(T753=TRUE,C753=C752,F753=F752,H753&lt;&gt;H752)</f>
        <v>0</v>
      </c>
      <c r="V753" t="b">
        <f t="shared" si="22"/>
        <v>0</v>
      </c>
      <c r="W753">
        <v>1</v>
      </c>
      <c r="X753" t="b">
        <f t="shared" si="23"/>
        <v>0</v>
      </c>
      <c r="Y753" s="154">
        <v>62</v>
      </c>
    </row>
    <row r="754" spans="1:25" x14ac:dyDescent="0.4">
      <c r="A754" s="136">
        <v>3</v>
      </c>
      <c r="B754" s="137"/>
      <c r="C754" s="141">
        <v>405327427</v>
      </c>
      <c r="D754" s="137" t="s">
        <v>847</v>
      </c>
      <c r="E754" s="137" t="s">
        <v>1246</v>
      </c>
      <c r="F754" s="137" t="s">
        <v>2158</v>
      </c>
      <c r="G754" s="198"/>
      <c r="H754" s="49" t="s">
        <v>1101</v>
      </c>
      <c r="I754" s="97" t="str">
        <f ca="1"/>
        <v>3.4.9.1</v>
      </c>
      <c r="J754" s="98" t="str">
        <f ca="1"/>
        <v>General ambulatories</v>
      </c>
      <c r="K754" s="61" t="str">
        <f ca="1"/>
        <v>1.3.1</v>
      </c>
      <c r="L754" s="61" t="str">
        <f ca="1"/>
        <v>General outpatient curative care</v>
      </c>
      <c r="M754" s="61" t="str">
        <f ca="1"/>
        <v>13</v>
      </c>
      <c r="N754" s="61" t="str">
        <f ca="1"/>
        <v>General population</v>
      </c>
      <c r="O754" s="61" t="str">
        <f ca="1"/>
        <v>nec</v>
      </c>
      <c r="P754" s="61" t="str">
        <f ca="1"/>
        <v>Other and unspecified age (n.e.c.)</v>
      </c>
      <c r="Q754" s="61" t="str">
        <f ca="1"/>
        <v>nec</v>
      </c>
      <c r="R754" s="61" t="str">
        <f ca="1"/>
        <v>Other and unspecified gender (n.e.c.)</v>
      </c>
      <c r="S754" s="134">
        <v>29</v>
      </c>
      <c r="T754" t="b">
        <v>1</v>
      </c>
      <c r="U754" t="b">
        <f>AND(T754=TRUE,C754=C753,F754=F753,H754&lt;&gt;H753)</f>
        <v>0</v>
      </c>
      <c r="V754" t="b">
        <f t="shared" si="22"/>
        <v>0</v>
      </c>
      <c r="W754">
        <v>1</v>
      </c>
      <c r="X754" t="b">
        <f t="shared" si="23"/>
        <v>0</v>
      </c>
      <c r="Y754" s="154">
        <v>17</v>
      </c>
    </row>
    <row r="755" spans="1:25" x14ac:dyDescent="0.4">
      <c r="A755" s="136">
        <v>3</v>
      </c>
      <c r="B755" s="137"/>
      <c r="C755" s="141">
        <v>405327427</v>
      </c>
      <c r="D755" s="137" t="s">
        <v>848</v>
      </c>
      <c r="E755" s="137" t="s">
        <v>1905</v>
      </c>
      <c r="F755" s="137" t="s">
        <v>2159</v>
      </c>
      <c r="G755" s="198"/>
      <c r="H755" s="49" t="s">
        <v>1054</v>
      </c>
      <c r="I755" s="97" t="str">
        <f ca="1"/>
        <v>1.1</v>
      </c>
      <c r="J755" s="98" t="str">
        <f ca="1"/>
        <v>General hospitals</v>
      </c>
      <c r="K755" s="61" t="str">
        <f ca="1"/>
        <v>1.1.1</v>
      </c>
      <c r="L755" s="61" t="str">
        <f ca="1"/>
        <v>General inpatient curative care</v>
      </c>
      <c r="M755" s="61" t="str">
        <f ca="1"/>
        <v>13</v>
      </c>
      <c r="N755" s="61" t="str">
        <f ca="1"/>
        <v>General population</v>
      </c>
      <c r="O755" s="61" t="str">
        <f ca="1"/>
        <v>nec</v>
      </c>
      <c r="P755" s="61" t="str">
        <f ca="1"/>
        <v>Other and unspecified age (n.e.c.)</v>
      </c>
      <c r="Q755" s="61" t="str">
        <f ca="1"/>
        <v>nec</v>
      </c>
      <c r="R755" s="61" t="str">
        <f ca="1"/>
        <v>Other and unspecified gender (n.e.c.)</v>
      </c>
      <c r="S755" s="134">
        <v>29</v>
      </c>
      <c r="T755" t="b">
        <v>1</v>
      </c>
      <c r="U755" t="b">
        <f>AND(T755=TRUE,C755=C754,F755=F754,H755&lt;&gt;H754)</f>
        <v>0</v>
      </c>
      <c r="V755" t="b">
        <f t="shared" si="22"/>
        <v>0</v>
      </c>
      <c r="W755">
        <v>1</v>
      </c>
      <c r="X755" t="b">
        <f t="shared" si="23"/>
        <v>0</v>
      </c>
      <c r="Y755" s="154">
        <v>39</v>
      </c>
    </row>
    <row r="756" spans="1:25" x14ac:dyDescent="0.4">
      <c r="A756" s="136">
        <v>3</v>
      </c>
      <c r="B756" s="137"/>
      <c r="C756" s="141">
        <v>405365803</v>
      </c>
      <c r="D756" s="137" t="s">
        <v>850</v>
      </c>
      <c r="E756" s="137" t="s">
        <v>1646</v>
      </c>
      <c r="F756" s="137" t="s">
        <v>2160</v>
      </c>
      <c r="G756" s="198"/>
      <c r="H756" s="49" t="s">
        <v>1101</v>
      </c>
      <c r="I756" s="97" t="str">
        <f ca="1"/>
        <v>3.4.9.1</v>
      </c>
      <c r="J756" s="98" t="str">
        <f ca="1"/>
        <v>General ambulatories</v>
      </c>
      <c r="K756" s="61" t="str">
        <f ca="1"/>
        <v>1.3.1</v>
      </c>
      <c r="L756" s="61" t="str">
        <f ca="1"/>
        <v>General outpatient curative care</v>
      </c>
      <c r="M756" s="61" t="str">
        <f ca="1"/>
        <v>13</v>
      </c>
      <c r="N756" s="61" t="str">
        <f ca="1"/>
        <v>General population</v>
      </c>
      <c r="O756" s="61" t="str">
        <f ca="1"/>
        <v>nec</v>
      </c>
      <c r="P756" s="61" t="str">
        <f ca="1"/>
        <v>Other and unspecified age (n.e.c.)</v>
      </c>
      <c r="Q756" s="61" t="str">
        <f ca="1"/>
        <v>nec</v>
      </c>
      <c r="R756" s="61" t="str">
        <f ca="1"/>
        <v>Other and unspecified gender (n.e.c.)</v>
      </c>
      <c r="S756" s="134">
        <v>1</v>
      </c>
      <c r="T756" t="b">
        <v>1</v>
      </c>
      <c r="U756" t="b">
        <f>AND(T756=TRUE,C756=C755,F756=F755,H756&lt;&gt;H755)</f>
        <v>0</v>
      </c>
      <c r="V756" t="b">
        <f t="shared" si="22"/>
        <v>0</v>
      </c>
      <c r="W756">
        <v>1</v>
      </c>
      <c r="X756" t="b">
        <f t="shared" si="23"/>
        <v>0</v>
      </c>
      <c r="Y756" s="154">
        <v>42</v>
      </c>
    </row>
    <row r="757" spans="1:25" x14ac:dyDescent="0.4">
      <c r="A757" s="136">
        <v>3</v>
      </c>
      <c r="B757" s="137"/>
      <c r="C757" s="141">
        <v>406027311</v>
      </c>
      <c r="D757" s="137" t="s">
        <v>852</v>
      </c>
      <c r="E757" s="137" t="s">
        <v>1285</v>
      </c>
      <c r="F757" s="137" t="s">
        <v>2161</v>
      </c>
      <c r="G757" s="198"/>
      <c r="H757" s="49" t="s">
        <v>1101</v>
      </c>
      <c r="I757" s="97" t="str">
        <f ca="1"/>
        <v>3.4.9.1</v>
      </c>
      <c r="J757" s="98" t="str">
        <f ca="1"/>
        <v>General ambulatories</v>
      </c>
      <c r="K757" s="61" t="str">
        <f ca="1"/>
        <v>1.3.1</v>
      </c>
      <c r="L757" s="61" t="str">
        <f ca="1"/>
        <v>General outpatient curative care</v>
      </c>
      <c r="M757" s="61" t="str">
        <f ca="1"/>
        <v>13</v>
      </c>
      <c r="N757" s="61" t="str">
        <f ca="1"/>
        <v>General population</v>
      </c>
      <c r="O757" s="61" t="str">
        <f ca="1"/>
        <v>nec</v>
      </c>
      <c r="P757" s="61" t="str">
        <f ca="1"/>
        <v>Other and unspecified age (n.e.c.)</v>
      </c>
      <c r="Q757" s="61" t="str">
        <f ca="1"/>
        <v>nec</v>
      </c>
      <c r="R757" s="61" t="str">
        <f ca="1"/>
        <v>Other and unspecified gender (n.e.c.)</v>
      </c>
      <c r="S757" s="134">
        <v>1</v>
      </c>
      <c r="T757" t="b">
        <v>1</v>
      </c>
      <c r="U757" t="b">
        <f>AND(T757=TRUE,C757=C756,F757=F756,H757&lt;&gt;H756)</f>
        <v>0</v>
      </c>
      <c r="V757" t="b">
        <f t="shared" si="22"/>
        <v>0</v>
      </c>
      <c r="W757">
        <v>1</v>
      </c>
      <c r="X757" t="b">
        <f t="shared" si="23"/>
        <v>0</v>
      </c>
      <c r="Y757" s="154">
        <v>14</v>
      </c>
    </row>
    <row r="758" spans="1:25" x14ac:dyDescent="0.4">
      <c r="A758" s="136">
        <v>3</v>
      </c>
      <c r="B758" s="137"/>
      <c r="C758" s="141">
        <v>406034937</v>
      </c>
      <c r="D758" s="137" t="s">
        <v>854</v>
      </c>
      <c r="E758" s="137" t="s">
        <v>1163</v>
      </c>
      <c r="F758" s="137" t="s">
        <v>1389</v>
      </c>
      <c r="G758" s="198"/>
      <c r="H758" s="49" t="s">
        <v>1109</v>
      </c>
      <c r="I758" s="97" t="str">
        <f ca="1"/>
        <v>3.4.9.nec</v>
      </c>
      <c r="J758" s="98" t="str">
        <f ca="1"/>
        <v>Other All Other ambulatory centres</v>
      </c>
      <c r="K758" s="61" t="str">
        <f ca="1"/>
        <v>1.3.3.nec</v>
      </c>
      <c r="L758" s="61" t="str">
        <f ca="1"/>
        <v>Other Specialised outpatient curative care</v>
      </c>
      <c r="M758" s="61" t="str">
        <f ca="1"/>
        <v>13</v>
      </c>
      <c r="N758" s="61" t="str">
        <f ca="1"/>
        <v>General population</v>
      </c>
      <c r="O758" s="61" t="str">
        <f ca="1"/>
        <v>nec</v>
      </c>
      <c r="P758" s="61" t="str">
        <f ca="1"/>
        <v>Other and unspecified age (n.e.c.)</v>
      </c>
      <c r="Q758" s="61" t="str">
        <f ca="1"/>
        <v>nec</v>
      </c>
      <c r="R758" s="61" t="str">
        <f ca="1"/>
        <v>Other and unspecified gender (n.e.c.)</v>
      </c>
      <c r="S758" s="134">
        <v>1</v>
      </c>
      <c r="T758" t="b">
        <v>1</v>
      </c>
      <c r="U758" t="b">
        <f>AND(T758=TRUE,C758=C757,F758=F757,H758&lt;&gt;H757)</f>
        <v>0</v>
      </c>
      <c r="V758" t="b">
        <f t="shared" si="22"/>
        <v>0</v>
      </c>
      <c r="W758">
        <v>1</v>
      </c>
      <c r="X758" t="b">
        <f t="shared" si="23"/>
        <v>0</v>
      </c>
      <c r="Y758" s="154">
        <v>13</v>
      </c>
    </row>
    <row r="759" spans="1:25" x14ac:dyDescent="0.4">
      <c r="A759" s="136">
        <v>2</v>
      </c>
      <c r="B759" s="137">
        <v>421</v>
      </c>
      <c r="C759" s="141">
        <v>406040895</v>
      </c>
      <c r="D759" s="137" t="s">
        <v>2162</v>
      </c>
      <c r="E759" s="137" t="s">
        <v>1163</v>
      </c>
      <c r="F759" s="137" t="s">
        <v>2163</v>
      </c>
      <c r="G759" s="198"/>
      <c r="H759" s="49" t="s">
        <v>1101</v>
      </c>
      <c r="I759" s="97" t="str">
        <f ca="1"/>
        <v>3.4.9.1</v>
      </c>
      <c r="J759" s="98" t="str">
        <f ca="1"/>
        <v>General ambulatories</v>
      </c>
      <c r="K759" s="61" t="str">
        <f ca="1"/>
        <v>1.3.1</v>
      </c>
      <c r="L759" s="61" t="str">
        <f ca="1"/>
        <v>General outpatient curative care</v>
      </c>
      <c r="M759" s="61" t="str">
        <f ca="1"/>
        <v>13</v>
      </c>
      <c r="N759" s="61" t="str">
        <f ca="1"/>
        <v>General population</v>
      </c>
      <c r="O759" s="61" t="str">
        <f ca="1"/>
        <v>nec</v>
      </c>
      <c r="P759" s="61" t="str">
        <f ca="1"/>
        <v>Other and unspecified age (n.e.c.)</v>
      </c>
      <c r="Q759" s="61" t="str">
        <f ca="1"/>
        <v>nec</v>
      </c>
      <c r="R759" s="61" t="str">
        <f ca="1"/>
        <v>Other and unspecified gender (n.e.c.)</v>
      </c>
      <c r="S759" s="134">
        <v>1</v>
      </c>
      <c r="T759" t="b">
        <v>1</v>
      </c>
      <c r="U759" t="b">
        <f>AND(T759=TRUE,C759=C758,F759=F758,H759&lt;&gt;H758)</f>
        <v>0</v>
      </c>
      <c r="V759" t="b">
        <f t="shared" si="22"/>
        <v>0</v>
      </c>
      <c r="W759">
        <v>1</v>
      </c>
      <c r="X759" t="b">
        <f t="shared" si="23"/>
        <v>0</v>
      </c>
      <c r="Y759" s="154">
        <v>13</v>
      </c>
    </row>
    <row r="760" spans="1:25" x14ac:dyDescent="0.4">
      <c r="A760" s="136">
        <v>1</v>
      </c>
      <c r="B760" s="2">
        <v>320</v>
      </c>
      <c r="C760" s="140">
        <v>406048281</v>
      </c>
      <c r="D760" s="3" t="s">
        <v>856</v>
      </c>
      <c r="E760" s="3" t="s">
        <v>1163</v>
      </c>
      <c r="F760" s="3" t="s">
        <v>2164</v>
      </c>
      <c r="G760" s="197"/>
      <c r="H760" s="115" t="s">
        <v>1118</v>
      </c>
      <c r="I760" s="97" t="str">
        <f ca="1"/>
        <v>1.3.1</v>
      </c>
      <c r="J760" s="98" t="str">
        <f ca="1"/>
        <v>Maternal House</v>
      </c>
      <c r="K760" s="61" t="str">
        <f ca="1"/>
        <v>1.1.2</v>
      </c>
      <c r="L760" s="61" t="str">
        <f ca="1"/>
        <v>Specialised inpatient curative care</v>
      </c>
      <c r="M760" s="61" t="str">
        <f ca="1"/>
        <v>13</v>
      </c>
      <c r="N760" s="61" t="str">
        <f ca="1"/>
        <v>General population</v>
      </c>
      <c r="O760" s="61" t="str">
        <f ca="1"/>
        <v>nec</v>
      </c>
      <c r="P760" s="61" t="str">
        <f ca="1"/>
        <v>Other and unspecified age (n.e.c.)</v>
      </c>
      <c r="Q760" s="61" t="str">
        <f ca="1"/>
        <v>nec</v>
      </c>
      <c r="R760" s="61" t="str">
        <f ca="1"/>
        <v>Other and unspecified gender (n.e.c.)</v>
      </c>
      <c r="S760" s="134">
        <v>2</v>
      </c>
      <c r="T760" t="b">
        <v>1</v>
      </c>
      <c r="U760" t="b">
        <f>AND(T760=TRUE,C760=C759,F760=F759,H760&lt;&gt;H759)</f>
        <v>0</v>
      </c>
      <c r="V760" t="b">
        <f t="shared" si="22"/>
        <v>0</v>
      </c>
      <c r="W760">
        <v>1</v>
      </c>
      <c r="X760" t="b">
        <f t="shared" si="23"/>
        <v>0</v>
      </c>
      <c r="Y760" s="153">
        <v>13</v>
      </c>
    </row>
    <row r="761" spans="1:25" x14ac:dyDescent="0.4">
      <c r="A761" s="136">
        <v>2</v>
      </c>
      <c r="B761" s="5">
        <v>422</v>
      </c>
      <c r="C761" s="138">
        <v>406048281</v>
      </c>
      <c r="D761" s="6" t="s">
        <v>856</v>
      </c>
      <c r="E761" s="6" t="s">
        <v>1246</v>
      </c>
      <c r="F761" s="6" t="s">
        <v>2165</v>
      </c>
      <c r="G761" s="199"/>
      <c r="H761" s="115" t="s">
        <v>1118</v>
      </c>
      <c r="I761" s="97" t="str">
        <f ca="1"/>
        <v>1.3.1</v>
      </c>
      <c r="J761" s="98" t="str">
        <f ca="1"/>
        <v>Maternal House</v>
      </c>
      <c r="K761" s="61" t="str">
        <f ca="1"/>
        <v>1.1.2</v>
      </c>
      <c r="L761" s="61" t="str">
        <f ca="1"/>
        <v>Specialised inpatient curative care</v>
      </c>
      <c r="M761" s="61" t="str">
        <f ca="1"/>
        <v>13</v>
      </c>
      <c r="N761" s="61" t="str">
        <f ca="1"/>
        <v>General population</v>
      </c>
      <c r="O761" s="61" t="str">
        <f ca="1"/>
        <v>nec</v>
      </c>
      <c r="P761" s="61" t="str">
        <f ca="1"/>
        <v>Other and unspecified age (n.e.c.)</v>
      </c>
      <c r="Q761" s="61" t="str">
        <f ca="1"/>
        <v>nec</v>
      </c>
      <c r="R761" s="61" t="str">
        <f ca="1"/>
        <v>Other and unspecified gender (n.e.c.)</v>
      </c>
      <c r="S761" s="134">
        <v>2</v>
      </c>
      <c r="T761" t="b">
        <v>1</v>
      </c>
      <c r="U761" t="b">
        <f>AND(T761=TRUE,C761=C760,F761=F760,H761&lt;&gt;H760)</f>
        <v>0</v>
      </c>
      <c r="V761" t="b">
        <f t="shared" si="22"/>
        <v>0</v>
      </c>
      <c r="W761">
        <v>1</v>
      </c>
      <c r="X761" t="b">
        <f t="shared" si="23"/>
        <v>0</v>
      </c>
      <c r="Y761" s="155">
        <v>17</v>
      </c>
    </row>
    <row r="762" spans="1:25" x14ac:dyDescent="0.4">
      <c r="A762" s="136">
        <v>1</v>
      </c>
      <c r="B762" s="2">
        <v>321</v>
      </c>
      <c r="C762" s="140">
        <v>406055879</v>
      </c>
      <c r="D762" s="3" t="s">
        <v>858</v>
      </c>
      <c r="E762" s="3" t="s">
        <v>1163</v>
      </c>
      <c r="F762" s="3" t="s">
        <v>1389</v>
      </c>
      <c r="G762" s="197"/>
      <c r="H762" s="115" t="s">
        <v>1054</v>
      </c>
      <c r="I762" s="97" t="str">
        <f ca="1"/>
        <v>1.1</v>
      </c>
      <c r="J762" s="98" t="str">
        <f ca="1"/>
        <v>General hospitals</v>
      </c>
      <c r="K762" s="61" t="str">
        <f ca="1"/>
        <v>1.1.1</v>
      </c>
      <c r="L762" s="61" t="str">
        <f ca="1"/>
        <v>General inpatient curative care</v>
      </c>
      <c r="M762" s="61" t="str">
        <f ca="1"/>
        <v>13</v>
      </c>
      <c r="N762" s="61" t="str">
        <f ca="1"/>
        <v>General population</v>
      </c>
      <c r="O762" s="61" t="str">
        <f ca="1"/>
        <v>nec</v>
      </c>
      <c r="P762" s="61" t="str">
        <f ca="1"/>
        <v>Other and unspecified age (n.e.c.)</v>
      </c>
      <c r="Q762" s="61" t="str">
        <f ca="1"/>
        <v>nec</v>
      </c>
      <c r="R762" s="61" t="str">
        <f ca="1"/>
        <v>Other and unspecified gender (n.e.c.)</v>
      </c>
      <c r="S762" s="134">
        <v>1</v>
      </c>
      <c r="T762" t="b">
        <v>1</v>
      </c>
      <c r="U762" t="b">
        <f>AND(T762=TRUE,C762=C761,F762=F761,H762&lt;&gt;H761)</f>
        <v>0</v>
      </c>
      <c r="V762" t="b">
        <f t="shared" si="22"/>
        <v>0</v>
      </c>
      <c r="W762">
        <v>1</v>
      </c>
      <c r="X762" t="b">
        <f t="shared" si="23"/>
        <v>0</v>
      </c>
      <c r="Y762" s="153">
        <v>13</v>
      </c>
    </row>
    <row r="763" spans="1:25" x14ac:dyDescent="0.4">
      <c r="A763" s="136">
        <v>1</v>
      </c>
      <c r="B763" s="5">
        <v>322</v>
      </c>
      <c r="C763" s="138">
        <v>406056887</v>
      </c>
      <c r="D763" s="6" t="s">
        <v>860</v>
      </c>
      <c r="E763" s="6" t="s">
        <v>1285</v>
      </c>
      <c r="F763" s="6" t="s">
        <v>2166</v>
      </c>
      <c r="G763" s="199"/>
      <c r="H763" s="115" t="s">
        <v>1101</v>
      </c>
      <c r="I763" s="97" t="str">
        <f ca="1"/>
        <v>3.4.9.1</v>
      </c>
      <c r="J763" s="98" t="str">
        <f ca="1"/>
        <v>General ambulatories</v>
      </c>
      <c r="K763" s="61" t="str">
        <f ca="1"/>
        <v>1.3.1</v>
      </c>
      <c r="L763" s="61" t="str">
        <f ca="1"/>
        <v>General outpatient curative care</v>
      </c>
      <c r="M763" s="61" t="str">
        <f ca="1"/>
        <v>13</v>
      </c>
      <c r="N763" s="61" t="str">
        <f ca="1"/>
        <v>General population</v>
      </c>
      <c r="O763" s="61" t="str">
        <f ca="1"/>
        <v>nec</v>
      </c>
      <c r="P763" s="61" t="str">
        <f ca="1"/>
        <v>Other and unspecified age (n.e.c.)</v>
      </c>
      <c r="Q763" s="61" t="str">
        <f ca="1"/>
        <v>nec</v>
      </c>
      <c r="R763" s="61" t="str">
        <f ca="1"/>
        <v>Other and unspecified gender (n.e.c.)</v>
      </c>
      <c r="S763" s="134">
        <v>1</v>
      </c>
      <c r="T763" t="b">
        <v>1</v>
      </c>
      <c r="U763" t="b">
        <f>AND(T763=TRUE,C763=C762,F763=F762,H763&lt;&gt;H762)</f>
        <v>0</v>
      </c>
      <c r="V763" t="b">
        <f t="shared" si="22"/>
        <v>0</v>
      </c>
      <c r="W763">
        <v>1</v>
      </c>
      <c r="X763" t="b">
        <f t="shared" si="23"/>
        <v>0</v>
      </c>
      <c r="Y763" s="155">
        <v>14</v>
      </c>
    </row>
    <row r="764" spans="1:25" x14ac:dyDescent="0.4">
      <c r="A764" s="136">
        <v>3</v>
      </c>
      <c r="B764" s="5"/>
      <c r="C764" s="138">
        <v>406073680</v>
      </c>
      <c r="D764" s="6" t="s">
        <v>862</v>
      </c>
      <c r="E764" s="6" t="s">
        <v>1163</v>
      </c>
      <c r="F764" s="6" t="s">
        <v>2167</v>
      </c>
      <c r="G764" s="199"/>
      <c r="H764" s="115" t="s">
        <v>1089</v>
      </c>
      <c r="I764" s="97" t="str">
        <f ca="1"/>
        <v>3.4.9.1</v>
      </c>
      <c r="J764" s="98" t="str">
        <f ca="1"/>
        <v>General ambulatories</v>
      </c>
      <c r="K764" s="61" t="str">
        <f ca="1"/>
        <v>1.3.3.1</v>
      </c>
      <c r="L764" s="61" t="str">
        <f ca="1"/>
        <v>Emergency specialised outpatient curative care</v>
      </c>
      <c r="M764" s="61" t="str">
        <f ca="1"/>
        <v>13</v>
      </c>
      <c r="N764" s="61" t="str">
        <f ca="1"/>
        <v>General population</v>
      </c>
      <c r="O764" s="61" t="str">
        <f ca="1"/>
        <v>nec</v>
      </c>
      <c r="P764" s="61" t="str">
        <f ca="1"/>
        <v>Other and unspecified age (n.e.c.)</v>
      </c>
      <c r="Q764" s="61" t="str">
        <f ca="1"/>
        <v>nec</v>
      </c>
      <c r="R764" s="61" t="str">
        <f ca="1"/>
        <v>Other and unspecified gender (n.e.c.)</v>
      </c>
      <c r="S764" s="134">
        <v>1</v>
      </c>
      <c r="T764" t="b">
        <v>1</v>
      </c>
      <c r="U764" t="b">
        <f>AND(T764=TRUE,C764=C763,F764=F763,H764&lt;&gt;H763)</f>
        <v>0</v>
      </c>
      <c r="V764" t="b">
        <f t="shared" si="22"/>
        <v>0</v>
      </c>
      <c r="W764">
        <v>1</v>
      </c>
      <c r="X764" t="b">
        <f t="shared" si="23"/>
        <v>0</v>
      </c>
      <c r="Y764" s="155">
        <v>13</v>
      </c>
    </row>
    <row r="765" spans="1:25" x14ac:dyDescent="0.4">
      <c r="A765" s="136">
        <v>2</v>
      </c>
      <c r="B765" s="137">
        <v>423</v>
      </c>
      <c r="C765" s="141">
        <v>406081788</v>
      </c>
      <c r="D765" s="137" t="s">
        <v>864</v>
      </c>
      <c r="E765" s="137" t="s">
        <v>1163</v>
      </c>
      <c r="F765" s="137" t="s">
        <v>2168</v>
      </c>
      <c r="G765" s="198"/>
      <c r="H765" s="49" t="s">
        <v>1076</v>
      </c>
      <c r="I765" s="97" t="str">
        <f ca="1"/>
        <v>3.4.4</v>
      </c>
      <c r="J765" s="98" t="str">
        <f ca="1"/>
        <v>Dialysis care centres</v>
      </c>
      <c r="K765" s="61" t="str">
        <f ca="1"/>
        <v>1.2.2</v>
      </c>
      <c r="L765" s="61" t="str">
        <f ca="1"/>
        <v>Specialised day curative care</v>
      </c>
      <c r="M765" s="61" t="str">
        <f ca="1"/>
        <v>13</v>
      </c>
      <c r="N765" s="61" t="str">
        <f ca="1"/>
        <v>General population</v>
      </c>
      <c r="O765" s="61" t="str">
        <f ca="1"/>
        <v>nec</v>
      </c>
      <c r="P765" s="61" t="str">
        <f ca="1"/>
        <v>Other and unspecified age (n.e.c.)</v>
      </c>
      <c r="Q765" s="61" t="str">
        <f ca="1"/>
        <v>nec</v>
      </c>
      <c r="R765" s="61" t="str">
        <f ca="1"/>
        <v>Other and unspecified gender (n.e.c.)</v>
      </c>
      <c r="S765" s="134">
        <v>3</v>
      </c>
      <c r="T765" t="b">
        <v>1</v>
      </c>
      <c r="U765" t="b">
        <f>AND(T765=TRUE,C765=C764,F765=F764,H765&lt;&gt;H764)</f>
        <v>0</v>
      </c>
      <c r="V765" t="b">
        <f t="shared" si="22"/>
        <v>0</v>
      </c>
      <c r="W765">
        <v>1</v>
      </c>
      <c r="X765" t="b">
        <f t="shared" si="23"/>
        <v>0</v>
      </c>
      <c r="Y765" s="154">
        <v>13</v>
      </c>
    </row>
    <row r="766" spans="1:25" x14ac:dyDescent="0.4">
      <c r="A766" s="136">
        <v>2</v>
      </c>
      <c r="B766" s="2">
        <v>424</v>
      </c>
      <c r="C766" s="140">
        <v>406081788</v>
      </c>
      <c r="D766" s="3" t="s">
        <v>864</v>
      </c>
      <c r="E766" s="3" t="s">
        <v>1453</v>
      </c>
      <c r="F766" s="3" t="s">
        <v>2169</v>
      </c>
      <c r="G766" s="197"/>
      <c r="H766" s="115" t="s">
        <v>1050</v>
      </c>
      <c r="I766" s="97" t="str">
        <f ca="1"/>
        <v>1.3.nec</v>
      </c>
      <c r="J766" s="98" t="str">
        <f ca="1"/>
        <v>Other Specialised hospitals (Other than mental health hospitals)</v>
      </c>
      <c r="K766" s="61" t="str">
        <f ca="1"/>
        <v>1.1.2</v>
      </c>
      <c r="L766" s="61" t="str">
        <f ca="1"/>
        <v>Specialised inpatient curative care</v>
      </c>
      <c r="M766" s="61" t="str">
        <f ca="1"/>
        <v>13</v>
      </c>
      <c r="N766" s="61" t="str">
        <f ca="1"/>
        <v>General population</v>
      </c>
      <c r="O766" s="61" t="str">
        <f ca="1"/>
        <v>nec</v>
      </c>
      <c r="P766" s="61" t="str">
        <f ca="1"/>
        <v>Other and unspecified age (n.e.c.)</v>
      </c>
      <c r="Q766" s="61" t="str">
        <f ca="1"/>
        <v>nec</v>
      </c>
      <c r="R766" s="61" t="str">
        <f ca="1"/>
        <v>Other and unspecified gender (n.e.c.)</v>
      </c>
      <c r="S766" s="134">
        <v>3</v>
      </c>
      <c r="T766" t="b">
        <v>1</v>
      </c>
      <c r="U766" t="b">
        <f>AND(T766=TRUE,C766=C765,F766=F765,H766&lt;&gt;H765)</f>
        <v>0</v>
      </c>
      <c r="V766" t="b">
        <f t="shared" si="22"/>
        <v>0</v>
      </c>
      <c r="W766">
        <v>1</v>
      </c>
      <c r="X766" t="b">
        <f t="shared" si="23"/>
        <v>0</v>
      </c>
      <c r="Y766" s="153">
        <v>27</v>
      </c>
    </row>
    <row r="767" spans="1:25" x14ac:dyDescent="0.4">
      <c r="A767" s="136">
        <v>2</v>
      </c>
      <c r="B767" s="2">
        <v>425</v>
      </c>
      <c r="C767" s="140">
        <v>406113986</v>
      </c>
      <c r="D767" s="3" t="s">
        <v>2170</v>
      </c>
      <c r="E767" s="3" t="s">
        <v>1253</v>
      </c>
      <c r="F767" s="3" t="s">
        <v>2171</v>
      </c>
      <c r="G767" s="197"/>
      <c r="H767" s="115" t="s">
        <v>1101</v>
      </c>
      <c r="I767" s="97" t="str">
        <f ca="1"/>
        <v>3.4.9.1</v>
      </c>
      <c r="J767" s="98" t="str">
        <f ca="1"/>
        <v>General ambulatories</v>
      </c>
      <c r="K767" s="61" t="str">
        <f ca="1"/>
        <v>1.3.1</v>
      </c>
      <c r="L767" s="61" t="str">
        <f ca="1"/>
        <v>General outpatient curative care</v>
      </c>
      <c r="M767" s="61" t="str">
        <f ca="1"/>
        <v>13</v>
      </c>
      <c r="N767" s="61" t="str">
        <f ca="1"/>
        <v>General population</v>
      </c>
      <c r="O767" s="61" t="str">
        <f ca="1"/>
        <v>nec</v>
      </c>
      <c r="P767" s="61" t="str">
        <f ca="1"/>
        <v>Other and unspecified age (n.e.c.)</v>
      </c>
      <c r="Q767" s="61" t="str">
        <f ca="1"/>
        <v>nec</v>
      </c>
      <c r="R767" s="61" t="str">
        <f ca="1"/>
        <v>Other and unspecified gender (n.e.c.)</v>
      </c>
      <c r="S767" s="134">
        <v>1</v>
      </c>
      <c r="T767" t="b">
        <v>1</v>
      </c>
      <c r="U767" t="b">
        <f>AND(T767=TRUE,C767=C766,F767=F766,H767&lt;&gt;H766)</f>
        <v>0</v>
      </c>
      <c r="V767" t="b">
        <f t="shared" si="22"/>
        <v>0</v>
      </c>
      <c r="W767">
        <v>1</v>
      </c>
      <c r="X767" t="b">
        <f t="shared" si="23"/>
        <v>0</v>
      </c>
      <c r="Y767" s="153">
        <v>18</v>
      </c>
    </row>
    <row r="768" spans="1:25" x14ac:dyDescent="0.4">
      <c r="A768" s="136">
        <v>1</v>
      </c>
      <c r="B768" s="2">
        <v>324</v>
      </c>
      <c r="C768" s="140">
        <v>406115957</v>
      </c>
      <c r="D768" s="3" t="s">
        <v>866</v>
      </c>
      <c r="E768" s="3" t="s">
        <v>1197</v>
      </c>
      <c r="F768" s="3" t="s">
        <v>2172</v>
      </c>
      <c r="G768" s="197"/>
      <c r="H768" s="118" t="s">
        <v>1101</v>
      </c>
      <c r="I768" s="97" t="str">
        <f ca="1"/>
        <v>3.4.9.1</v>
      </c>
      <c r="J768" s="98" t="str">
        <f ca="1"/>
        <v>General ambulatories</v>
      </c>
      <c r="K768" s="61" t="str">
        <f ca="1"/>
        <v>1.3.1</v>
      </c>
      <c r="L768" s="61" t="str">
        <f ca="1"/>
        <v>General outpatient curative care</v>
      </c>
      <c r="M768" s="61" t="str">
        <f ca="1"/>
        <v>13</v>
      </c>
      <c r="N768" s="61" t="str">
        <f ca="1"/>
        <v>General population</v>
      </c>
      <c r="O768" s="61" t="str">
        <f ca="1"/>
        <v>nec</v>
      </c>
      <c r="P768" s="61" t="str">
        <f ca="1"/>
        <v>Other and unspecified age (n.e.c.)</v>
      </c>
      <c r="Q768" s="61" t="str">
        <f ca="1"/>
        <v>nec</v>
      </c>
      <c r="R768" s="61" t="str">
        <f ca="1"/>
        <v>Other and unspecified gender (n.e.c.)</v>
      </c>
      <c r="S768" s="134">
        <v>1</v>
      </c>
      <c r="T768" t="b">
        <v>1</v>
      </c>
      <c r="U768" t="b">
        <f>AND(T768=TRUE,C768=C767,F768=F767,H768&lt;&gt;H767)</f>
        <v>0</v>
      </c>
      <c r="V768" t="b">
        <f t="shared" si="22"/>
        <v>0</v>
      </c>
      <c r="W768">
        <v>1</v>
      </c>
      <c r="X768" t="b">
        <f t="shared" si="23"/>
        <v>0</v>
      </c>
      <c r="Y768" s="153">
        <v>67</v>
      </c>
    </row>
    <row r="769" spans="1:25" x14ac:dyDescent="0.4">
      <c r="A769" s="136">
        <v>2</v>
      </c>
      <c r="B769" s="5">
        <v>426</v>
      </c>
      <c r="C769" s="138">
        <v>406131939</v>
      </c>
      <c r="D769" s="6" t="s">
        <v>868</v>
      </c>
      <c r="E769" s="6" t="s">
        <v>1161</v>
      </c>
      <c r="F769" s="6" t="s">
        <v>2173</v>
      </c>
      <c r="G769" s="199"/>
      <c r="H769" s="115" t="s">
        <v>1118</v>
      </c>
      <c r="I769" s="97" t="str">
        <f ca="1"/>
        <v>1.3.1</v>
      </c>
      <c r="J769" s="98" t="str">
        <f ca="1"/>
        <v>Maternal House</v>
      </c>
      <c r="K769" s="61" t="str">
        <f ca="1"/>
        <v>1.1.2</v>
      </c>
      <c r="L769" s="61" t="str">
        <f ca="1"/>
        <v>Specialised inpatient curative care</v>
      </c>
      <c r="M769" s="61" t="str">
        <f ca="1"/>
        <v>13</v>
      </c>
      <c r="N769" s="61" t="str">
        <f ca="1"/>
        <v>General population</v>
      </c>
      <c r="O769" s="61" t="str">
        <f ca="1"/>
        <v>nec</v>
      </c>
      <c r="P769" s="61" t="str">
        <f ca="1"/>
        <v>Other and unspecified age (n.e.c.)</v>
      </c>
      <c r="Q769" s="61" t="str">
        <f ca="1"/>
        <v>nec</v>
      </c>
      <c r="R769" s="61" t="str">
        <f ca="1"/>
        <v>Other and unspecified gender (n.e.c.)</v>
      </c>
      <c r="S769" s="134">
        <v>1</v>
      </c>
      <c r="T769" t="b">
        <v>1</v>
      </c>
      <c r="U769" t="b">
        <f>AND(T769=TRUE,C769=C768,F769=F768,H769&lt;&gt;H768)</f>
        <v>0</v>
      </c>
      <c r="V769" t="b">
        <f t="shared" si="22"/>
        <v>0</v>
      </c>
      <c r="W769">
        <v>1</v>
      </c>
      <c r="X769" t="b">
        <f t="shared" si="23"/>
        <v>0</v>
      </c>
      <c r="Y769" s="155">
        <v>12</v>
      </c>
    </row>
    <row r="770" spans="1:25" x14ac:dyDescent="0.4">
      <c r="A770" s="136">
        <v>1</v>
      </c>
      <c r="B770" s="2">
        <v>326</v>
      </c>
      <c r="C770" s="140">
        <v>406160755</v>
      </c>
      <c r="D770" s="3" t="s">
        <v>2174</v>
      </c>
      <c r="E770" s="3" t="s">
        <v>1163</v>
      </c>
      <c r="F770" s="3" t="s">
        <v>2175</v>
      </c>
      <c r="G770" s="197"/>
      <c r="H770" s="115" t="s">
        <v>1054</v>
      </c>
      <c r="I770" s="97" t="str">
        <f ca="1"/>
        <v>1.1</v>
      </c>
      <c r="J770" s="98" t="str">
        <f ca="1"/>
        <v>General hospitals</v>
      </c>
      <c r="K770" s="61" t="str">
        <f ca="1"/>
        <v>1.1.1</v>
      </c>
      <c r="L770" s="61" t="str">
        <f ca="1"/>
        <v>General inpatient curative care</v>
      </c>
      <c r="M770" s="61" t="str">
        <f ca="1"/>
        <v>13</v>
      </c>
      <c r="N770" s="61" t="str">
        <f ca="1"/>
        <v>General population</v>
      </c>
      <c r="O770" s="61" t="str">
        <f ca="1"/>
        <v>nec</v>
      </c>
      <c r="P770" s="61" t="str">
        <f ca="1"/>
        <v>Other and unspecified age (n.e.c.)</v>
      </c>
      <c r="Q770" s="61" t="str">
        <f ca="1"/>
        <v>nec</v>
      </c>
      <c r="R770" s="61" t="str">
        <f ca="1"/>
        <v>Other and unspecified gender (n.e.c.)</v>
      </c>
      <c r="S770" s="134">
        <v>1</v>
      </c>
      <c r="T770" t="b">
        <v>1</v>
      </c>
      <c r="U770" t="b">
        <f>AND(T770=TRUE,C770=C769,F770=F769,H770&lt;&gt;H769)</f>
        <v>0</v>
      </c>
      <c r="V770" t="b">
        <f t="shared" si="22"/>
        <v>0</v>
      </c>
      <c r="W770">
        <v>1</v>
      </c>
      <c r="X770" t="b">
        <f t="shared" si="23"/>
        <v>0</v>
      </c>
      <c r="Y770" s="153">
        <v>13</v>
      </c>
    </row>
    <row r="771" spans="1:25" x14ac:dyDescent="0.4">
      <c r="A771" s="136">
        <v>2</v>
      </c>
      <c r="B771" s="5">
        <v>427</v>
      </c>
      <c r="C771" s="138">
        <v>406179978</v>
      </c>
      <c r="D771" s="6" t="s">
        <v>2176</v>
      </c>
      <c r="E771" s="6" t="s">
        <v>1253</v>
      </c>
      <c r="F771" s="6" t="s">
        <v>2177</v>
      </c>
      <c r="G771" s="199"/>
      <c r="H771" s="115" t="s">
        <v>1101</v>
      </c>
      <c r="I771" s="97" t="str">
        <f ca="1"/>
        <v>3.4.9.1</v>
      </c>
      <c r="J771" s="98" t="str">
        <f ca="1"/>
        <v>General ambulatories</v>
      </c>
      <c r="K771" s="61" t="str">
        <f ca="1"/>
        <v>1.3.1</v>
      </c>
      <c r="L771" s="61" t="str">
        <f ca="1"/>
        <v>General outpatient curative care</v>
      </c>
      <c r="M771" s="61" t="str">
        <f ca="1"/>
        <v>13</v>
      </c>
      <c r="N771" s="61" t="str">
        <f ca="1"/>
        <v>General population</v>
      </c>
      <c r="O771" s="61" t="str">
        <f ca="1"/>
        <v>nec</v>
      </c>
      <c r="P771" s="61" t="str">
        <f ca="1"/>
        <v>Other and unspecified age (n.e.c.)</v>
      </c>
      <c r="Q771" s="61" t="str">
        <f ca="1"/>
        <v>nec</v>
      </c>
      <c r="R771" s="61" t="str">
        <f ca="1"/>
        <v>Other and unspecified gender (n.e.c.)</v>
      </c>
      <c r="S771" s="134">
        <v>1</v>
      </c>
      <c r="T771" t="b">
        <v>1</v>
      </c>
      <c r="U771" t="b">
        <f>AND(T771=TRUE,C771=C770,F771=F770,H771&lt;&gt;H770)</f>
        <v>0</v>
      </c>
      <c r="V771" t="b">
        <f t="shared" ref="V771:V834" si="24">OR(U771,U772)</f>
        <v>0</v>
      </c>
      <c r="W771">
        <v>1</v>
      </c>
      <c r="X771" t="b">
        <f t="shared" ref="X771:X834" si="25">AND(T771,ISBLANK(E771))</f>
        <v>0</v>
      </c>
      <c r="Y771" s="155">
        <v>18</v>
      </c>
    </row>
    <row r="772" spans="1:25" x14ac:dyDescent="0.4">
      <c r="A772" s="136">
        <v>1</v>
      </c>
      <c r="B772" s="2">
        <v>327</v>
      </c>
      <c r="C772" s="140">
        <v>406204717</v>
      </c>
      <c r="D772" s="3" t="s">
        <v>2178</v>
      </c>
      <c r="E772" s="3" t="s">
        <v>1253</v>
      </c>
      <c r="F772" s="3" t="s">
        <v>2179</v>
      </c>
      <c r="G772" s="197"/>
      <c r="H772" s="115" t="s">
        <v>1054</v>
      </c>
      <c r="I772" s="97" t="str">
        <f ca="1"/>
        <v>1.1</v>
      </c>
      <c r="J772" s="98" t="str">
        <f ca="1"/>
        <v>General hospitals</v>
      </c>
      <c r="K772" s="61" t="str">
        <f ca="1"/>
        <v>1.1.1</v>
      </c>
      <c r="L772" s="61" t="str">
        <f ca="1"/>
        <v>General inpatient curative care</v>
      </c>
      <c r="M772" s="61" t="str">
        <f ca="1"/>
        <v>13</v>
      </c>
      <c r="N772" s="61" t="str">
        <f ca="1"/>
        <v>General population</v>
      </c>
      <c r="O772" s="61" t="str">
        <f ca="1"/>
        <v>nec</v>
      </c>
      <c r="P772" s="61" t="str">
        <f ca="1"/>
        <v>Other and unspecified age (n.e.c.)</v>
      </c>
      <c r="Q772" s="61" t="str">
        <f ca="1"/>
        <v>nec</v>
      </c>
      <c r="R772" s="61" t="str">
        <f ca="1"/>
        <v>Other and unspecified gender (n.e.c.)</v>
      </c>
      <c r="S772" s="134">
        <v>1</v>
      </c>
      <c r="T772" t="b">
        <v>1</v>
      </c>
      <c r="U772" t="b">
        <f>AND(T772=TRUE,C772=C771,F772=F771,H772&lt;&gt;H771)</f>
        <v>0</v>
      </c>
      <c r="V772" t="b">
        <f t="shared" si="24"/>
        <v>0</v>
      </c>
      <c r="W772">
        <v>1</v>
      </c>
      <c r="X772" t="b">
        <f t="shared" si="25"/>
        <v>0</v>
      </c>
      <c r="Y772" s="153">
        <v>18</v>
      </c>
    </row>
    <row r="773" spans="1:25" x14ac:dyDescent="0.4">
      <c r="A773" s="136">
        <v>1</v>
      </c>
      <c r="B773" s="5">
        <v>328</v>
      </c>
      <c r="C773" s="138">
        <v>406223698</v>
      </c>
      <c r="D773" s="6" t="s">
        <v>870</v>
      </c>
      <c r="E773" s="6" t="s">
        <v>1687</v>
      </c>
      <c r="F773" s="6" t="s">
        <v>2180</v>
      </c>
      <c r="G773" s="199"/>
      <c r="H773" s="115" t="s">
        <v>1054</v>
      </c>
      <c r="I773" s="97" t="str">
        <f ca="1"/>
        <v>1.1</v>
      </c>
      <c r="J773" s="98" t="str">
        <f ca="1"/>
        <v>General hospitals</v>
      </c>
      <c r="K773" s="61" t="str">
        <f ca="1"/>
        <v>1.1.1</v>
      </c>
      <c r="L773" s="61" t="str">
        <f ca="1"/>
        <v>General inpatient curative care</v>
      </c>
      <c r="M773" s="61" t="str">
        <f ca="1"/>
        <v>13</v>
      </c>
      <c r="N773" s="61" t="str">
        <f ca="1"/>
        <v>General population</v>
      </c>
      <c r="O773" s="61" t="str">
        <f ca="1"/>
        <v>nec</v>
      </c>
      <c r="P773" s="61" t="str">
        <f ca="1"/>
        <v>Other and unspecified age (n.e.c.)</v>
      </c>
      <c r="Q773" s="61" t="str">
        <f ca="1"/>
        <v>nec</v>
      </c>
      <c r="R773" s="61" t="str">
        <f ca="1"/>
        <v>Other and unspecified gender (n.e.c.)</v>
      </c>
      <c r="S773" s="134">
        <v>1</v>
      </c>
      <c r="T773" t="b">
        <v>1</v>
      </c>
      <c r="U773" t="b">
        <f>AND(T773=TRUE,C773=C772,F773=F772,H773&lt;&gt;H772)</f>
        <v>0</v>
      </c>
      <c r="V773" t="b">
        <f t="shared" si="24"/>
        <v>0</v>
      </c>
      <c r="W773">
        <v>1</v>
      </c>
      <c r="X773" t="b">
        <f t="shared" si="25"/>
        <v>0</v>
      </c>
      <c r="Y773" s="155">
        <v>24</v>
      </c>
    </row>
    <row r="774" spans="1:25" x14ac:dyDescent="0.4">
      <c r="A774" s="136">
        <v>3</v>
      </c>
      <c r="B774" s="5"/>
      <c r="C774" s="138">
        <v>406285443</v>
      </c>
      <c r="D774" s="6" t="s">
        <v>872</v>
      </c>
      <c r="E774" s="6" t="s">
        <v>1285</v>
      </c>
      <c r="F774" s="6" t="s">
        <v>2181</v>
      </c>
      <c r="G774" s="199"/>
      <c r="H774" s="115" t="s">
        <v>1101</v>
      </c>
      <c r="I774" s="97" t="str">
        <f ca="1"/>
        <v>3.4.9.1</v>
      </c>
      <c r="J774" s="98" t="str">
        <f ca="1"/>
        <v>General ambulatories</v>
      </c>
      <c r="K774" s="61" t="str">
        <f ca="1"/>
        <v>1.3.1</v>
      </c>
      <c r="L774" s="61" t="str">
        <f ca="1"/>
        <v>General outpatient curative care</v>
      </c>
      <c r="M774" s="61" t="str">
        <f ca="1"/>
        <v>13</v>
      </c>
      <c r="N774" s="61" t="str">
        <f ca="1"/>
        <v>General population</v>
      </c>
      <c r="O774" s="61" t="str">
        <f ca="1"/>
        <v>nec</v>
      </c>
      <c r="P774" s="61" t="str">
        <f ca="1"/>
        <v>Other and unspecified age (n.e.c.)</v>
      </c>
      <c r="Q774" s="61" t="str">
        <f ca="1"/>
        <v>nec</v>
      </c>
      <c r="R774" s="61" t="str">
        <f ca="1"/>
        <v>Other and unspecified gender (n.e.c.)</v>
      </c>
      <c r="S774" s="134">
        <v>1</v>
      </c>
      <c r="T774" t="b">
        <v>1</v>
      </c>
      <c r="U774" t="b">
        <f>AND(T774=TRUE,C774=C773,F774=F773,H774&lt;&gt;H773)</f>
        <v>0</v>
      </c>
      <c r="V774" t="b">
        <f t="shared" si="24"/>
        <v>0</v>
      </c>
      <c r="W774">
        <v>1</v>
      </c>
      <c r="X774" t="b">
        <f t="shared" si="25"/>
        <v>0</v>
      </c>
      <c r="Y774" s="155">
        <v>14</v>
      </c>
    </row>
    <row r="775" spans="1:25" x14ac:dyDescent="0.4">
      <c r="A775" s="136">
        <v>3</v>
      </c>
      <c r="B775" s="137"/>
      <c r="C775" s="141">
        <v>412672326</v>
      </c>
      <c r="D775" s="137" t="s">
        <v>874</v>
      </c>
      <c r="E775" s="137" t="s">
        <v>1453</v>
      </c>
      <c r="F775" s="137" t="s">
        <v>2182</v>
      </c>
      <c r="G775" s="198"/>
      <c r="H775" s="49" t="s">
        <v>1089</v>
      </c>
      <c r="I775" s="97" t="str">
        <f ca="1"/>
        <v>3.4.9.1</v>
      </c>
      <c r="J775" s="98" t="str">
        <f ca="1"/>
        <v>General ambulatories</v>
      </c>
      <c r="K775" s="61" t="str">
        <f ca="1"/>
        <v>1.3.3.1</v>
      </c>
      <c r="L775" s="61" t="str">
        <f ca="1"/>
        <v>Emergency specialised outpatient curative care</v>
      </c>
      <c r="M775" s="61" t="str">
        <f ca="1"/>
        <v>13</v>
      </c>
      <c r="N775" s="61" t="str">
        <f ca="1"/>
        <v>General population</v>
      </c>
      <c r="O775" s="61" t="str">
        <f ca="1"/>
        <v>nec</v>
      </c>
      <c r="P775" s="61" t="str">
        <f ca="1"/>
        <v>Other and unspecified age (n.e.c.)</v>
      </c>
      <c r="Q775" s="61" t="str">
        <f ca="1"/>
        <v>nec</v>
      </c>
      <c r="R775" s="61" t="str">
        <f ca="1"/>
        <v>Other and unspecified gender (n.e.c.)</v>
      </c>
      <c r="S775" s="134">
        <v>1</v>
      </c>
      <c r="T775" t="b">
        <v>1</v>
      </c>
      <c r="U775" t="b">
        <f>AND(T775=TRUE,C775=C774,F775=F774,H775&lt;&gt;H774)</f>
        <v>0</v>
      </c>
      <c r="V775" t="b">
        <f t="shared" si="24"/>
        <v>0</v>
      </c>
      <c r="W775">
        <v>1</v>
      </c>
      <c r="X775" t="b">
        <f t="shared" si="25"/>
        <v>0</v>
      </c>
      <c r="Y775" s="154">
        <v>27</v>
      </c>
    </row>
    <row r="776" spans="1:25" x14ac:dyDescent="0.4">
      <c r="A776" s="136">
        <v>2</v>
      </c>
      <c r="B776" s="137">
        <v>429</v>
      </c>
      <c r="C776" s="141">
        <v>412673174</v>
      </c>
      <c r="D776" s="137" t="s">
        <v>876</v>
      </c>
      <c r="E776" s="137" t="s">
        <v>1453</v>
      </c>
      <c r="F776" s="137" t="s">
        <v>2183</v>
      </c>
      <c r="G776" s="198"/>
      <c r="H776" s="49" t="s">
        <v>1118</v>
      </c>
      <c r="I776" s="97" t="str">
        <f ca="1"/>
        <v>1.3.1</v>
      </c>
      <c r="J776" s="98" t="str">
        <f ca="1"/>
        <v>Maternal House</v>
      </c>
      <c r="K776" s="61" t="str">
        <f ca="1"/>
        <v>1.1.2</v>
      </c>
      <c r="L776" s="61" t="str">
        <f ca="1"/>
        <v>Specialised inpatient curative care</v>
      </c>
      <c r="M776" s="61" t="str">
        <f ca="1"/>
        <v>13</v>
      </c>
      <c r="N776" s="61" t="str">
        <f ca="1"/>
        <v>General population</v>
      </c>
      <c r="O776" s="61" t="str">
        <f ca="1"/>
        <v>nec</v>
      </c>
      <c r="P776" s="61" t="str">
        <f ca="1"/>
        <v>Other and unspecified age (n.e.c.)</v>
      </c>
      <c r="Q776" s="61" t="str">
        <f ca="1"/>
        <v>nec</v>
      </c>
      <c r="R776" s="61" t="str">
        <f ca="1"/>
        <v>Other and unspecified gender (n.e.c.)</v>
      </c>
      <c r="S776" s="134">
        <v>1</v>
      </c>
      <c r="T776" t="b">
        <v>1</v>
      </c>
      <c r="U776" t="b">
        <f>AND(T776=TRUE,C776=C775,F776=F775,H776&lt;&gt;H775)</f>
        <v>0</v>
      </c>
      <c r="V776" t="b">
        <f t="shared" si="24"/>
        <v>0</v>
      </c>
      <c r="W776">
        <v>1</v>
      </c>
      <c r="X776" t="b">
        <f t="shared" si="25"/>
        <v>0</v>
      </c>
      <c r="Y776" s="154">
        <v>27</v>
      </c>
    </row>
    <row r="777" spans="1:25" x14ac:dyDescent="0.4">
      <c r="A777" s="136">
        <v>3</v>
      </c>
      <c r="B777" s="2"/>
      <c r="C777" s="140">
        <v>412677848</v>
      </c>
      <c r="D777" s="3" t="s">
        <v>878</v>
      </c>
      <c r="E777" s="3" t="s">
        <v>1453</v>
      </c>
      <c r="F777" s="3" t="s">
        <v>2184</v>
      </c>
      <c r="G777" s="197"/>
      <c r="H777" s="115" t="s">
        <v>1101</v>
      </c>
      <c r="I777" s="97" t="str">
        <f ca="1"/>
        <v>3.4.9.1</v>
      </c>
      <c r="J777" s="98" t="str">
        <f ca="1"/>
        <v>General ambulatories</v>
      </c>
      <c r="K777" s="61" t="str">
        <f ca="1"/>
        <v>1.3.1</v>
      </c>
      <c r="L777" s="61" t="str">
        <f ca="1"/>
        <v>General outpatient curative care</v>
      </c>
      <c r="M777" s="61" t="str">
        <f ca="1"/>
        <v>13</v>
      </c>
      <c r="N777" s="61" t="str">
        <f ca="1"/>
        <v>General population</v>
      </c>
      <c r="O777" s="61" t="str">
        <f ca="1"/>
        <v>nec</v>
      </c>
      <c r="P777" s="61" t="str">
        <f ca="1"/>
        <v>Other and unspecified age (n.e.c.)</v>
      </c>
      <c r="Q777" s="61" t="str">
        <f ca="1"/>
        <v>nec</v>
      </c>
      <c r="R777" s="61" t="str">
        <f ca="1"/>
        <v>Other and unspecified gender (n.e.c.)</v>
      </c>
      <c r="S777" s="134">
        <v>1</v>
      </c>
      <c r="T777" t="b">
        <v>1</v>
      </c>
      <c r="U777" t="b">
        <f>AND(T777=TRUE,C777=C776,F777=F776,H777&lt;&gt;H776)</f>
        <v>0</v>
      </c>
      <c r="V777" t="b">
        <f t="shared" si="24"/>
        <v>0</v>
      </c>
      <c r="W777">
        <v>1</v>
      </c>
      <c r="X777" t="b">
        <f t="shared" si="25"/>
        <v>0</v>
      </c>
      <c r="Y777" s="153">
        <v>27</v>
      </c>
    </row>
    <row r="778" spans="1:25" x14ac:dyDescent="0.4">
      <c r="A778" s="136">
        <v>2</v>
      </c>
      <c r="B778" s="137">
        <v>430</v>
      </c>
      <c r="C778" s="141">
        <v>412682066</v>
      </c>
      <c r="D778" s="137" t="s">
        <v>880</v>
      </c>
      <c r="E778" s="137" t="s">
        <v>1453</v>
      </c>
      <c r="F778" s="137" t="s">
        <v>2185</v>
      </c>
      <c r="G778" s="198"/>
      <c r="H778" s="49" t="s">
        <v>1118</v>
      </c>
      <c r="I778" s="97" t="str">
        <f ca="1"/>
        <v>1.3.1</v>
      </c>
      <c r="J778" s="98" t="str">
        <f ca="1"/>
        <v>Maternal House</v>
      </c>
      <c r="K778" s="61" t="str">
        <f ca="1"/>
        <v>1.1.2</v>
      </c>
      <c r="L778" s="61" t="str">
        <f ca="1"/>
        <v>Specialised inpatient curative care</v>
      </c>
      <c r="M778" s="61" t="str">
        <f ca="1"/>
        <v>13</v>
      </c>
      <c r="N778" s="61" t="str">
        <f ca="1"/>
        <v>General population</v>
      </c>
      <c r="O778" s="61" t="str">
        <f ca="1"/>
        <v>nec</v>
      </c>
      <c r="P778" s="61" t="str">
        <f ca="1"/>
        <v>Other and unspecified age (n.e.c.)</v>
      </c>
      <c r="Q778" s="61" t="str">
        <f ca="1"/>
        <v>nec</v>
      </c>
      <c r="R778" s="61" t="str">
        <f ca="1"/>
        <v>Other and unspecified gender (n.e.c.)</v>
      </c>
      <c r="S778" s="134">
        <v>1</v>
      </c>
      <c r="T778" t="b">
        <v>1</v>
      </c>
      <c r="U778" t="b">
        <f>AND(T778=TRUE,C778=C777,F778=F777,H778&lt;&gt;H777)</f>
        <v>0</v>
      </c>
      <c r="V778" t="b">
        <f t="shared" si="24"/>
        <v>0</v>
      </c>
      <c r="W778">
        <v>1</v>
      </c>
      <c r="X778" t="b">
        <f t="shared" si="25"/>
        <v>0</v>
      </c>
      <c r="Y778" s="154">
        <v>27</v>
      </c>
    </row>
    <row r="779" spans="1:25" x14ac:dyDescent="0.4">
      <c r="A779" s="136">
        <v>1</v>
      </c>
      <c r="B779" s="2">
        <v>331</v>
      </c>
      <c r="C779" s="140">
        <v>412682501</v>
      </c>
      <c r="D779" s="3" t="s">
        <v>882</v>
      </c>
      <c r="E779" s="3" t="s">
        <v>1453</v>
      </c>
      <c r="F779" s="3" t="s">
        <v>2186</v>
      </c>
      <c r="G779" s="197"/>
      <c r="H779" s="115" t="s">
        <v>1054</v>
      </c>
      <c r="I779" s="97" t="str">
        <f ca="1"/>
        <v>1.1</v>
      </c>
      <c r="J779" s="98" t="str">
        <f ca="1"/>
        <v>General hospitals</v>
      </c>
      <c r="K779" s="61" t="str">
        <f ca="1"/>
        <v>1.1.1</v>
      </c>
      <c r="L779" s="61" t="str">
        <f ca="1"/>
        <v>General inpatient curative care</v>
      </c>
      <c r="M779" s="61" t="str">
        <f ca="1"/>
        <v>13</v>
      </c>
      <c r="N779" s="61" t="str">
        <f ca="1"/>
        <v>General population</v>
      </c>
      <c r="O779" s="61" t="str">
        <f ca="1"/>
        <v>nec</v>
      </c>
      <c r="P779" s="61" t="str">
        <f ca="1"/>
        <v>Other and unspecified age (n.e.c.)</v>
      </c>
      <c r="Q779" s="61" t="str">
        <f ca="1"/>
        <v>nec</v>
      </c>
      <c r="R779" s="61" t="str">
        <f ca="1"/>
        <v>Other and unspecified gender (n.e.c.)</v>
      </c>
      <c r="S779" s="134">
        <v>3</v>
      </c>
      <c r="T779" t="b">
        <v>1</v>
      </c>
      <c r="U779" t="b">
        <f>AND(T779=TRUE,C779=C778,F779=F778,H779&lt;&gt;H778)</f>
        <v>0</v>
      </c>
      <c r="V779" t="b">
        <f t="shared" si="24"/>
        <v>0</v>
      </c>
      <c r="W779">
        <v>1</v>
      </c>
      <c r="X779" t="b">
        <f t="shared" si="25"/>
        <v>0</v>
      </c>
      <c r="Y779" s="153">
        <v>27</v>
      </c>
    </row>
    <row r="780" spans="1:25" x14ac:dyDescent="0.4">
      <c r="A780" s="136">
        <v>2</v>
      </c>
      <c r="B780" s="5">
        <v>432</v>
      </c>
      <c r="C780" s="138">
        <v>412683957</v>
      </c>
      <c r="D780" s="6" t="s">
        <v>2187</v>
      </c>
      <c r="E780" s="6" t="s">
        <v>1453</v>
      </c>
      <c r="F780" s="6" t="s">
        <v>2188</v>
      </c>
      <c r="G780" s="199"/>
      <c r="H780" s="115" t="s">
        <v>1109</v>
      </c>
      <c r="I780" s="97" t="str">
        <f ca="1"/>
        <v>3.4.9.nec</v>
      </c>
      <c r="J780" s="98" t="str">
        <f ca="1"/>
        <v>Other All Other ambulatory centres</v>
      </c>
      <c r="K780" s="61" t="str">
        <f ca="1"/>
        <v>1.3.3.nec</v>
      </c>
      <c r="L780" s="61" t="str">
        <f ca="1"/>
        <v>Other Specialised outpatient curative care</v>
      </c>
      <c r="M780" s="61" t="str">
        <f ca="1"/>
        <v>13</v>
      </c>
      <c r="N780" s="61" t="str">
        <f ca="1"/>
        <v>General population</v>
      </c>
      <c r="O780" s="61" t="str">
        <f ca="1"/>
        <v>nec</v>
      </c>
      <c r="P780" s="61" t="str">
        <f ca="1"/>
        <v>Other and unspecified age (n.e.c.)</v>
      </c>
      <c r="Q780" s="61" t="str">
        <f ca="1"/>
        <v>nec</v>
      </c>
      <c r="R780" s="61" t="str">
        <f ca="1"/>
        <v>Other and unspecified gender (n.e.c.)</v>
      </c>
      <c r="S780" s="134">
        <v>1</v>
      </c>
      <c r="T780" t="b">
        <v>1</v>
      </c>
      <c r="U780" t="b">
        <f>AND(T780=TRUE,C780=C779,F780=F779,H780&lt;&gt;H779)</f>
        <v>0</v>
      </c>
      <c r="V780" t="b">
        <f t="shared" si="24"/>
        <v>0</v>
      </c>
      <c r="W780">
        <v>1</v>
      </c>
      <c r="X780" t="b">
        <f t="shared" si="25"/>
        <v>0</v>
      </c>
      <c r="Y780" s="155">
        <v>27</v>
      </c>
    </row>
    <row r="781" spans="1:25" x14ac:dyDescent="0.4">
      <c r="A781" s="136">
        <v>2</v>
      </c>
      <c r="B781" s="2">
        <v>433</v>
      </c>
      <c r="C781" s="140">
        <v>412684607</v>
      </c>
      <c r="D781" s="3" t="s">
        <v>884</v>
      </c>
      <c r="E781" s="3" t="s">
        <v>1453</v>
      </c>
      <c r="F781" s="3" t="s">
        <v>2189</v>
      </c>
      <c r="G781" s="197"/>
      <c r="H781" s="115" t="s">
        <v>1109</v>
      </c>
      <c r="I781" s="97" t="str">
        <f ca="1"/>
        <v>3.4.9.nec</v>
      </c>
      <c r="J781" s="98" t="str">
        <f ca="1"/>
        <v>Other All Other ambulatory centres</v>
      </c>
      <c r="K781" s="61" t="str">
        <f ca="1"/>
        <v>1.3.3.nec</v>
      </c>
      <c r="L781" s="61" t="str">
        <f ca="1"/>
        <v>Other Specialised outpatient curative care</v>
      </c>
      <c r="M781" s="61" t="str">
        <f ca="1"/>
        <v>13</v>
      </c>
      <c r="N781" s="61" t="str">
        <f ca="1"/>
        <v>General population</v>
      </c>
      <c r="O781" s="61" t="str">
        <f ca="1"/>
        <v>nec</v>
      </c>
      <c r="P781" s="61" t="str">
        <f ca="1"/>
        <v>Other and unspecified age (n.e.c.)</v>
      </c>
      <c r="Q781" s="61" t="str">
        <f ca="1"/>
        <v>nec</v>
      </c>
      <c r="R781" s="61" t="str">
        <f ca="1"/>
        <v>Other and unspecified gender (n.e.c.)</v>
      </c>
      <c r="S781" s="134">
        <v>1</v>
      </c>
      <c r="T781" t="b">
        <v>1</v>
      </c>
      <c r="U781" t="b">
        <f>AND(T781=TRUE,C781=C780,F781=F780,H781&lt;&gt;H780)</f>
        <v>0</v>
      </c>
      <c r="V781" t="b">
        <f t="shared" si="24"/>
        <v>0</v>
      </c>
      <c r="W781">
        <v>1</v>
      </c>
      <c r="X781" t="b">
        <f t="shared" si="25"/>
        <v>0</v>
      </c>
      <c r="Y781" s="153">
        <v>27</v>
      </c>
    </row>
    <row r="782" spans="1:25" x14ac:dyDescent="0.4">
      <c r="A782" s="136">
        <v>3</v>
      </c>
      <c r="B782" s="2"/>
      <c r="C782" s="140">
        <v>412687374</v>
      </c>
      <c r="D782" s="3" t="s">
        <v>886</v>
      </c>
      <c r="E782" s="3" t="s">
        <v>1453</v>
      </c>
      <c r="F782" s="3" t="s">
        <v>2190</v>
      </c>
      <c r="G782" s="197"/>
      <c r="H782" s="115" t="s">
        <v>1035</v>
      </c>
      <c r="I782" s="97" t="str">
        <f ca="1"/>
        <v>5.1</v>
      </c>
      <c r="J782" s="98" t="str">
        <f ca="1"/>
        <v>Pharmacies</v>
      </c>
      <c r="K782" s="61" t="str">
        <f ca="1"/>
        <v>5.1.2</v>
      </c>
      <c r="L782" s="61" t="str">
        <f ca="1"/>
        <v>Over-the-counter medicines</v>
      </c>
      <c r="M782" s="61" t="str">
        <f ca="1"/>
        <v>13</v>
      </c>
      <c r="N782" s="61" t="str">
        <f ca="1"/>
        <v>General population</v>
      </c>
      <c r="O782" s="61" t="str">
        <f ca="1"/>
        <v>nec</v>
      </c>
      <c r="P782" s="61" t="str">
        <f ca="1"/>
        <v>Other and unspecified age (n.e.c.)</v>
      </c>
      <c r="Q782" s="61" t="str">
        <f ca="1"/>
        <v>nec</v>
      </c>
      <c r="R782" s="61" t="str">
        <f ca="1"/>
        <v>Other and unspecified gender (n.e.c.)</v>
      </c>
      <c r="S782" s="134">
        <v>1</v>
      </c>
      <c r="T782" t="b">
        <v>1</v>
      </c>
      <c r="U782" t="b">
        <f>AND(T782=TRUE,C782=C781,F782=F781,H782&lt;&gt;H781)</f>
        <v>0</v>
      </c>
      <c r="V782" t="b">
        <f t="shared" si="24"/>
        <v>0</v>
      </c>
      <c r="W782">
        <v>1</v>
      </c>
      <c r="X782" t="b">
        <f t="shared" si="25"/>
        <v>0</v>
      </c>
      <c r="Y782" s="153">
        <v>27</v>
      </c>
    </row>
    <row r="783" spans="1:25" x14ac:dyDescent="0.4">
      <c r="A783" s="136">
        <v>3</v>
      </c>
      <c r="B783" s="137"/>
      <c r="C783" s="141">
        <v>412691234</v>
      </c>
      <c r="D783" s="137" t="s">
        <v>888</v>
      </c>
      <c r="E783" s="137" t="s">
        <v>1453</v>
      </c>
      <c r="F783" s="137" t="s">
        <v>2191</v>
      </c>
      <c r="G783" s="198"/>
      <c r="H783" s="49" t="s">
        <v>1101</v>
      </c>
      <c r="I783" s="97" t="str">
        <f ca="1"/>
        <v>3.4.9.1</v>
      </c>
      <c r="J783" s="98" t="str">
        <f ca="1"/>
        <v>General ambulatories</v>
      </c>
      <c r="K783" s="61" t="str">
        <f ca="1"/>
        <v>1.3.1</v>
      </c>
      <c r="L783" s="61" t="str">
        <f ca="1"/>
        <v>General outpatient curative care</v>
      </c>
      <c r="M783" s="61" t="str">
        <f ca="1"/>
        <v>13</v>
      </c>
      <c r="N783" s="61" t="str">
        <f ca="1"/>
        <v>General population</v>
      </c>
      <c r="O783" s="61" t="str">
        <f ca="1"/>
        <v>nec</v>
      </c>
      <c r="P783" s="61" t="str">
        <f ca="1"/>
        <v>Other and unspecified age (n.e.c.)</v>
      </c>
      <c r="Q783" s="61" t="str">
        <f ca="1"/>
        <v>nec</v>
      </c>
      <c r="R783" s="61" t="str">
        <f ca="1"/>
        <v>Other and unspecified gender (n.e.c.)</v>
      </c>
      <c r="S783" s="134">
        <v>1</v>
      </c>
      <c r="T783" t="b">
        <v>1</v>
      </c>
      <c r="U783" t="b">
        <f>AND(T783=TRUE,C783=C782,F783=F782,H783&lt;&gt;H782)</f>
        <v>0</v>
      </c>
      <c r="V783" t="b">
        <f t="shared" si="24"/>
        <v>0</v>
      </c>
      <c r="W783">
        <v>1</v>
      </c>
      <c r="X783" t="b">
        <f t="shared" si="25"/>
        <v>0</v>
      </c>
      <c r="Y783" s="154">
        <v>27</v>
      </c>
    </row>
    <row r="784" spans="1:25" x14ac:dyDescent="0.4">
      <c r="A784" s="136">
        <v>2</v>
      </c>
      <c r="B784" s="137">
        <v>434</v>
      </c>
      <c r="C784" s="141">
        <v>412696462</v>
      </c>
      <c r="D784" s="137" t="s">
        <v>2192</v>
      </c>
      <c r="E784" s="137" t="s">
        <v>1453</v>
      </c>
      <c r="F784" s="137" t="s">
        <v>2193</v>
      </c>
      <c r="G784" s="198"/>
      <c r="H784" s="49" t="s">
        <v>1109</v>
      </c>
      <c r="I784" s="97" t="str">
        <f ca="1"/>
        <v>3.4.9.nec</v>
      </c>
      <c r="J784" s="98" t="str">
        <f ca="1"/>
        <v>Other All Other ambulatory centres</v>
      </c>
      <c r="K784" s="61" t="str">
        <f ca="1"/>
        <v>1.3.3.nec</v>
      </c>
      <c r="L784" s="61" t="str">
        <f ca="1"/>
        <v>Other Specialised outpatient curative care</v>
      </c>
      <c r="M784" s="61" t="str">
        <f ca="1"/>
        <v>13</v>
      </c>
      <c r="N784" s="61" t="str">
        <f ca="1"/>
        <v>General population</v>
      </c>
      <c r="O784" s="61" t="str">
        <f ca="1"/>
        <v>nec</v>
      </c>
      <c r="P784" s="61" t="str">
        <f ca="1"/>
        <v>Other and unspecified age (n.e.c.)</v>
      </c>
      <c r="Q784" s="61" t="str">
        <f ca="1"/>
        <v>nec</v>
      </c>
      <c r="R784" s="61" t="str">
        <f ca="1"/>
        <v>Other and unspecified gender (n.e.c.)</v>
      </c>
      <c r="S784" s="134">
        <v>1</v>
      </c>
      <c r="T784" t="b">
        <v>1</v>
      </c>
      <c r="U784" t="b">
        <f>AND(T784=TRUE,C784=C783,F784=F783,H784&lt;&gt;H783)</f>
        <v>0</v>
      </c>
      <c r="V784" t="b">
        <f t="shared" si="24"/>
        <v>0</v>
      </c>
      <c r="W784">
        <v>1</v>
      </c>
      <c r="X784" t="b">
        <f t="shared" si="25"/>
        <v>0</v>
      </c>
      <c r="Y784" s="154">
        <v>27</v>
      </c>
    </row>
    <row r="785" spans="1:25" x14ac:dyDescent="0.4">
      <c r="A785" s="136">
        <v>2</v>
      </c>
      <c r="B785" s="2">
        <v>435</v>
      </c>
      <c r="C785" s="140">
        <v>412696998</v>
      </c>
      <c r="D785" s="3" t="s">
        <v>2194</v>
      </c>
      <c r="E785" s="3" t="s">
        <v>1453</v>
      </c>
      <c r="F785" s="3" t="s">
        <v>2195</v>
      </c>
      <c r="G785" s="197"/>
      <c r="H785" s="115" t="s">
        <v>1109</v>
      </c>
      <c r="I785" s="97" t="str">
        <f ca="1"/>
        <v>3.4.9.nec</v>
      </c>
      <c r="J785" s="98" t="str">
        <f ca="1"/>
        <v>Other All Other ambulatory centres</v>
      </c>
      <c r="K785" s="61" t="str">
        <f ca="1"/>
        <v>1.3.3.nec</v>
      </c>
      <c r="L785" s="61" t="str">
        <f ca="1"/>
        <v>Other Specialised outpatient curative care</v>
      </c>
      <c r="M785" s="61" t="str">
        <f ca="1"/>
        <v>13</v>
      </c>
      <c r="N785" s="61" t="str">
        <f ca="1"/>
        <v>General population</v>
      </c>
      <c r="O785" s="61" t="str">
        <f ca="1"/>
        <v>nec</v>
      </c>
      <c r="P785" s="61" t="str">
        <f ca="1"/>
        <v>Other and unspecified age (n.e.c.)</v>
      </c>
      <c r="Q785" s="61" t="str">
        <f ca="1"/>
        <v>nec</v>
      </c>
      <c r="R785" s="61" t="str">
        <f ca="1"/>
        <v>Other and unspecified gender (n.e.c.)</v>
      </c>
      <c r="S785" s="134">
        <v>2</v>
      </c>
      <c r="T785" t="b">
        <v>1</v>
      </c>
      <c r="U785" t="b">
        <f>AND(T785=TRUE,C785=C784,F785=F784,H785&lt;&gt;H784)</f>
        <v>0</v>
      </c>
      <c r="V785" t="b">
        <f t="shared" si="24"/>
        <v>0</v>
      </c>
      <c r="W785">
        <v>1</v>
      </c>
      <c r="X785" t="b">
        <f t="shared" si="25"/>
        <v>0</v>
      </c>
      <c r="Y785" s="153">
        <v>27</v>
      </c>
    </row>
    <row r="786" spans="1:25" x14ac:dyDescent="0.4">
      <c r="A786" s="136">
        <v>2</v>
      </c>
      <c r="B786" s="2">
        <v>436</v>
      </c>
      <c r="C786" s="140">
        <v>412700242</v>
      </c>
      <c r="D786" s="3" t="s">
        <v>2196</v>
      </c>
      <c r="E786" s="3" t="s">
        <v>1453</v>
      </c>
      <c r="F786" s="3" t="s">
        <v>2197</v>
      </c>
      <c r="G786" s="197"/>
      <c r="H786" s="115" t="s">
        <v>1109</v>
      </c>
      <c r="I786" s="97" t="str">
        <f ca="1"/>
        <v>3.4.9.nec</v>
      </c>
      <c r="J786" s="98" t="str">
        <f ca="1"/>
        <v>Other All Other ambulatory centres</v>
      </c>
      <c r="K786" s="61" t="str">
        <f ca="1"/>
        <v>1.3.3.nec</v>
      </c>
      <c r="L786" s="61" t="str">
        <f ca="1"/>
        <v>Other Specialised outpatient curative care</v>
      </c>
      <c r="M786" s="61" t="str">
        <f ca="1"/>
        <v>13</v>
      </c>
      <c r="N786" s="61" t="str">
        <f ca="1"/>
        <v>General population</v>
      </c>
      <c r="O786" s="61" t="str">
        <f ca="1"/>
        <v>nec</v>
      </c>
      <c r="P786" s="61" t="str">
        <f ca="1"/>
        <v>Other and unspecified age (n.e.c.)</v>
      </c>
      <c r="Q786" s="61" t="str">
        <f ca="1"/>
        <v>nec</v>
      </c>
      <c r="R786" s="61" t="str">
        <f ca="1"/>
        <v>Other and unspecified gender (n.e.c.)</v>
      </c>
      <c r="S786" s="134">
        <v>1</v>
      </c>
      <c r="T786" t="b">
        <v>1</v>
      </c>
      <c r="U786" t="b">
        <f>AND(T786=TRUE,C786=C785,F786=F785,H786&lt;&gt;H785)</f>
        <v>0</v>
      </c>
      <c r="V786" t="b">
        <f t="shared" si="24"/>
        <v>0</v>
      </c>
      <c r="W786">
        <v>1</v>
      </c>
      <c r="X786" t="b">
        <f t="shared" si="25"/>
        <v>0</v>
      </c>
      <c r="Y786" s="153">
        <v>27</v>
      </c>
    </row>
    <row r="787" spans="1:25" x14ac:dyDescent="0.4">
      <c r="A787" s="136">
        <v>2</v>
      </c>
      <c r="B787" s="2">
        <v>437</v>
      </c>
      <c r="C787" s="140">
        <v>412700965</v>
      </c>
      <c r="D787" s="3" t="s">
        <v>2198</v>
      </c>
      <c r="E787" s="3" t="s">
        <v>1453</v>
      </c>
      <c r="F787" s="3" t="s">
        <v>2199</v>
      </c>
      <c r="G787" s="197"/>
      <c r="H787" s="115" t="s">
        <v>1109</v>
      </c>
      <c r="I787" s="97" t="str">
        <f ca="1"/>
        <v>3.4.9.nec</v>
      </c>
      <c r="J787" s="98" t="str">
        <f ca="1"/>
        <v>Other All Other ambulatory centres</v>
      </c>
      <c r="K787" s="61" t="str">
        <f ca="1"/>
        <v>1.3.3.nec</v>
      </c>
      <c r="L787" s="61" t="str">
        <f ca="1"/>
        <v>Other Specialised outpatient curative care</v>
      </c>
      <c r="M787" s="61" t="str">
        <f ca="1"/>
        <v>13</v>
      </c>
      <c r="N787" s="61" t="str">
        <f ca="1"/>
        <v>General population</v>
      </c>
      <c r="O787" s="61" t="str">
        <f ca="1"/>
        <v>nec</v>
      </c>
      <c r="P787" s="61" t="str">
        <f ca="1"/>
        <v>Other and unspecified age (n.e.c.)</v>
      </c>
      <c r="Q787" s="61" t="str">
        <f ca="1"/>
        <v>nec</v>
      </c>
      <c r="R787" s="61" t="str">
        <f ca="1"/>
        <v>Other and unspecified gender (n.e.c.)</v>
      </c>
      <c r="S787" s="134">
        <v>3</v>
      </c>
      <c r="T787" t="b">
        <v>1</v>
      </c>
      <c r="U787" t="b">
        <f>AND(T787=TRUE,C787=C786,F787=F786,H787&lt;&gt;H786)</f>
        <v>0</v>
      </c>
      <c r="V787" t="b">
        <f t="shared" si="24"/>
        <v>0</v>
      </c>
      <c r="W787">
        <v>2</v>
      </c>
      <c r="X787" t="b">
        <f t="shared" si="25"/>
        <v>0</v>
      </c>
      <c r="Y787" s="153">
        <v>27</v>
      </c>
    </row>
    <row r="788" spans="1:25" x14ac:dyDescent="0.4">
      <c r="A788" s="136">
        <v>2</v>
      </c>
      <c r="B788" s="2">
        <v>438</v>
      </c>
      <c r="C788" s="140">
        <v>412704596</v>
      </c>
      <c r="D788" s="3" t="s">
        <v>890</v>
      </c>
      <c r="E788" s="3" t="s">
        <v>1453</v>
      </c>
      <c r="F788" s="3" t="s">
        <v>2200</v>
      </c>
      <c r="G788" s="197"/>
      <c r="H788" s="115" t="s">
        <v>1109</v>
      </c>
      <c r="I788" s="97" t="str">
        <f ca="1"/>
        <v>3.4.9.nec</v>
      </c>
      <c r="J788" s="98" t="str">
        <f ca="1"/>
        <v>Other All Other ambulatory centres</v>
      </c>
      <c r="K788" s="61" t="str">
        <f ca="1"/>
        <v>1.3.3.nec</v>
      </c>
      <c r="L788" s="61" t="str">
        <f ca="1"/>
        <v>Other Specialised outpatient curative care</v>
      </c>
      <c r="M788" s="61" t="str">
        <f ca="1"/>
        <v>13</v>
      </c>
      <c r="N788" s="61" t="str">
        <f ca="1"/>
        <v>General population</v>
      </c>
      <c r="O788" s="61" t="str">
        <f ca="1"/>
        <v>nec</v>
      </c>
      <c r="P788" s="61" t="str">
        <f ca="1"/>
        <v>Other and unspecified age (n.e.c.)</v>
      </c>
      <c r="Q788" s="61" t="str">
        <f ca="1"/>
        <v>nec</v>
      </c>
      <c r="R788" s="61" t="str">
        <f ca="1"/>
        <v>Other and unspecified gender (n.e.c.)</v>
      </c>
      <c r="S788" s="134">
        <v>1</v>
      </c>
      <c r="T788" t="b">
        <v>1</v>
      </c>
      <c r="U788" t="b">
        <f>AND(T788=TRUE,C788=C787,F788=F787,H788&lt;&gt;H787)</f>
        <v>0</v>
      </c>
      <c r="V788" t="b">
        <f t="shared" si="24"/>
        <v>0</v>
      </c>
      <c r="W788">
        <v>1</v>
      </c>
      <c r="X788" t="b">
        <f t="shared" si="25"/>
        <v>0</v>
      </c>
      <c r="Y788" s="153">
        <v>27</v>
      </c>
    </row>
    <row r="789" spans="1:25" x14ac:dyDescent="0.4">
      <c r="A789" s="136">
        <v>1</v>
      </c>
      <c r="B789" s="2">
        <v>333</v>
      </c>
      <c r="C789" s="140">
        <v>412713737</v>
      </c>
      <c r="D789" s="3" t="s">
        <v>892</v>
      </c>
      <c r="E789" s="3" t="s">
        <v>1453</v>
      </c>
      <c r="F789" s="3" t="s">
        <v>2201</v>
      </c>
      <c r="G789" s="197"/>
      <c r="H789" s="115" t="s">
        <v>1103</v>
      </c>
      <c r="I789" s="97" t="str">
        <f ca="1"/>
        <v>3.4.3</v>
      </c>
      <c r="J789" s="98" t="str">
        <f ca="1"/>
        <v>Free-standing ambulatory surgery centres</v>
      </c>
      <c r="K789" s="61" t="str">
        <f ca="1"/>
        <v>1.2.2</v>
      </c>
      <c r="L789" s="61" t="str">
        <f ca="1"/>
        <v>Specialised day curative care</v>
      </c>
      <c r="M789" s="61" t="str">
        <f ca="1"/>
        <v>13</v>
      </c>
      <c r="N789" s="61" t="str">
        <f ca="1"/>
        <v>General population</v>
      </c>
      <c r="O789" s="61" t="str">
        <f ca="1"/>
        <v>nec</v>
      </c>
      <c r="P789" s="61" t="str">
        <f ca="1"/>
        <v>Other and unspecified age (n.e.c.)</v>
      </c>
      <c r="Q789" s="61" t="str">
        <f ca="1"/>
        <v>nec</v>
      </c>
      <c r="R789" s="61" t="str">
        <f ca="1"/>
        <v>Other and unspecified gender (n.e.c.)</v>
      </c>
      <c r="S789" s="134">
        <v>1</v>
      </c>
      <c r="T789" t="b">
        <v>1</v>
      </c>
      <c r="U789" t="b">
        <f>AND(T789=TRUE,C789=C788,F789=F788,H789&lt;&gt;H788)</f>
        <v>0</v>
      </c>
      <c r="V789" t="b">
        <f t="shared" si="24"/>
        <v>0</v>
      </c>
      <c r="W789">
        <v>1</v>
      </c>
      <c r="X789" t="b">
        <f t="shared" si="25"/>
        <v>0</v>
      </c>
      <c r="Y789" s="153">
        <v>27</v>
      </c>
    </row>
    <row r="790" spans="1:25" x14ac:dyDescent="0.4">
      <c r="A790" s="136">
        <v>2</v>
      </c>
      <c r="B790" s="5">
        <v>439</v>
      </c>
      <c r="C790" s="138">
        <v>412714870</v>
      </c>
      <c r="D790" s="6" t="s">
        <v>894</v>
      </c>
      <c r="E790" s="6" t="s">
        <v>1453</v>
      </c>
      <c r="F790" s="6" t="s">
        <v>2202</v>
      </c>
      <c r="G790" s="199"/>
      <c r="H790" s="115" t="s">
        <v>1054</v>
      </c>
      <c r="I790" s="97" t="str">
        <f ca="1"/>
        <v>1.1</v>
      </c>
      <c r="J790" s="98" t="str">
        <f ca="1"/>
        <v>General hospitals</v>
      </c>
      <c r="K790" s="61" t="str">
        <f ca="1"/>
        <v>1.1.1</v>
      </c>
      <c r="L790" s="61" t="str">
        <f ca="1"/>
        <v>General inpatient curative care</v>
      </c>
      <c r="M790" s="61" t="str">
        <f ca="1"/>
        <v>13</v>
      </c>
      <c r="N790" s="61" t="str">
        <f ca="1"/>
        <v>General population</v>
      </c>
      <c r="O790" s="61" t="str">
        <f ca="1"/>
        <v>nec</v>
      </c>
      <c r="P790" s="61" t="str">
        <f ca="1"/>
        <v>Other and unspecified age (n.e.c.)</v>
      </c>
      <c r="Q790" s="61" t="str">
        <f ca="1"/>
        <v>nec</v>
      </c>
      <c r="R790" s="61" t="str">
        <f ca="1"/>
        <v>Other and unspecified gender (n.e.c.)</v>
      </c>
      <c r="S790" s="134">
        <v>1</v>
      </c>
      <c r="T790" t="b">
        <v>1</v>
      </c>
      <c r="U790" t="b">
        <f>AND(T790=TRUE,C790=C789,F790=F789,H790&lt;&gt;H789)</f>
        <v>0</v>
      </c>
      <c r="V790" t="b">
        <f t="shared" si="24"/>
        <v>0</v>
      </c>
      <c r="W790">
        <v>1</v>
      </c>
      <c r="X790" t="b">
        <f t="shared" si="25"/>
        <v>0</v>
      </c>
      <c r="Y790" s="155">
        <v>27</v>
      </c>
    </row>
    <row r="791" spans="1:25" x14ac:dyDescent="0.4">
      <c r="A791" s="136">
        <v>1</v>
      </c>
      <c r="B791" s="2">
        <v>335</v>
      </c>
      <c r="C791" s="140">
        <v>412715655</v>
      </c>
      <c r="D791" s="3" t="s">
        <v>896</v>
      </c>
      <c r="E791" s="3" t="s">
        <v>1453</v>
      </c>
      <c r="F791" s="3" t="s">
        <v>2203</v>
      </c>
      <c r="G791" s="197"/>
      <c r="H791" s="115" t="s">
        <v>1101</v>
      </c>
      <c r="I791" s="97" t="str">
        <f ca="1"/>
        <v>3.4.9.1</v>
      </c>
      <c r="J791" s="98" t="str">
        <f ca="1"/>
        <v>General ambulatories</v>
      </c>
      <c r="K791" s="61" t="str">
        <f ca="1"/>
        <v>1.3.1</v>
      </c>
      <c r="L791" s="61" t="str">
        <f ca="1"/>
        <v>General outpatient curative care</v>
      </c>
      <c r="M791" s="61" t="str">
        <f ca="1"/>
        <v>13</v>
      </c>
      <c r="N791" s="61" t="str">
        <f ca="1"/>
        <v>General population</v>
      </c>
      <c r="O791" s="61" t="str">
        <f ca="1"/>
        <v>nec</v>
      </c>
      <c r="P791" s="61" t="str">
        <f ca="1"/>
        <v>Other and unspecified age (n.e.c.)</v>
      </c>
      <c r="Q791" s="61" t="str">
        <f ca="1"/>
        <v>nec</v>
      </c>
      <c r="R791" s="61" t="str">
        <f ca="1"/>
        <v>Other and unspecified gender (n.e.c.)</v>
      </c>
      <c r="S791" s="134">
        <v>1</v>
      </c>
      <c r="T791" t="b">
        <v>1</v>
      </c>
      <c r="U791" t="b">
        <f>AND(T791=TRUE,C791=C790,F791=F790,H791&lt;&gt;H790)</f>
        <v>0</v>
      </c>
      <c r="V791" t="b">
        <f t="shared" si="24"/>
        <v>0</v>
      </c>
      <c r="W791">
        <v>1</v>
      </c>
      <c r="X791" t="b">
        <f t="shared" si="25"/>
        <v>0</v>
      </c>
      <c r="Y791" s="153">
        <v>27</v>
      </c>
    </row>
    <row r="792" spans="1:25" x14ac:dyDescent="0.4">
      <c r="A792" s="136">
        <v>2</v>
      </c>
      <c r="B792" s="5">
        <v>440</v>
      </c>
      <c r="C792" s="138">
        <v>412719651</v>
      </c>
      <c r="D792" s="6" t="s">
        <v>898</v>
      </c>
      <c r="E792" s="6" t="s">
        <v>1453</v>
      </c>
      <c r="F792" s="6" t="s">
        <v>2204</v>
      </c>
      <c r="G792" s="199"/>
      <c r="H792" s="115" t="s">
        <v>1054</v>
      </c>
      <c r="I792" s="97" t="str">
        <f ca="1"/>
        <v>1.1</v>
      </c>
      <c r="J792" s="98" t="str">
        <f ca="1"/>
        <v>General hospitals</v>
      </c>
      <c r="K792" s="61" t="str">
        <f ca="1"/>
        <v>1.1.1</v>
      </c>
      <c r="L792" s="61" t="str">
        <f ca="1"/>
        <v>General inpatient curative care</v>
      </c>
      <c r="M792" s="61" t="str">
        <f ca="1"/>
        <v>13</v>
      </c>
      <c r="N792" s="61" t="str">
        <f ca="1"/>
        <v>General population</v>
      </c>
      <c r="O792" s="61" t="str">
        <f ca="1"/>
        <v>nec</v>
      </c>
      <c r="P792" s="61" t="str">
        <f ca="1"/>
        <v>Other and unspecified age (n.e.c.)</v>
      </c>
      <c r="Q792" s="61" t="str">
        <f ca="1"/>
        <v>nec</v>
      </c>
      <c r="R792" s="61" t="str">
        <f ca="1"/>
        <v>Other and unspecified gender (n.e.c.)</v>
      </c>
      <c r="S792" s="134">
        <v>2</v>
      </c>
      <c r="T792" t="b">
        <v>1</v>
      </c>
      <c r="U792" t="b">
        <f>AND(T792=TRUE,C792=C791,F792=F791,H792&lt;&gt;H791)</f>
        <v>0</v>
      </c>
      <c r="V792" t="b">
        <f t="shared" si="24"/>
        <v>0</v>
      </c>
      <c r="W792">
        <v>2</v>
      </c>
      <c r="X792" t="b">
        <f t="shared" si="25"/>
        <v>0</v>
      </c>
      <c r="Y792" s="155">
        <v>27</v>
      </c>
    </row>
    <row r="793" spans="1:25" x14ac:dyDescent="0.4">
      <c r="A793" s="136">
        <v>3</v>
      </c>
      <c r="B793" s="2"/>
      <c r="C793" s="140">
        <v>412722317</v>
      </c>
      <c r="D793" s="3" t="s">
        <v>900</v>
      </c>
      <c r="E793" s="3" t="s">
        <v>1885</v>
      </c>
      <c r="F793" s="3" t="s">
        <v>2205</v>
      </c>
      <c r="G793" s="197"/>
      <c r="H793" s="115" t="s">
        <v>1103</v>
      </c>
      <c r="I793" s="97" t="str">
        <f ca="1"/>
        <v>3.4.3</v>
      </c>
      <c r="J793" s="98" t="str">
        <f ca="1"/>
        <v>Free-standing ambulatory surgery centres</v>
      </c>
      <c r="K793" s="61" t="str">
        <f ca="1"/>
        <v>1.2.2</v>
      </c>
      <c r="L793" s="61" t="str">
        <f ca="1"/>
        <v>Specialised day curative care</v>
      </c>
      <c r="M793" s="61" t="str">
        <f ca="1"/>
        <v>13</v>
      </c>
      <c r="N793" s="61" t="str">
        <f ca="1"/>
        <v>General population</v>
      </c>
      <c r="O793" s="61" t="str">
        <f ca="1"/>
        <v>nec</v>
      </c>
      <c r="P793" s="61" t="str">
        <f ca="1"/>
        <v>Other and unspecified age (n.e.c.)</v>
      </c>
      <c r="Q793" s="61" t="str">
        <f ca="1"/>
        <v>nec</v>
      </c>
      <c r="R793" s="61" t="str">
        <f ca="1"/>
        <v>Other and unspecified gender (n.e.c.)</v>
      </c>
      <c r="S793" s="134">
        <v>2</v>
      </c>
      <c r="T793" t="b">
        <v>1</v>
      </c>
      <c r="U793" t="b">
        <f>AND(T793=TRUE,C793=C792,F793=F792,H793&lt;&gt;H792)</f>
        <v>0</v>
      </c>
      <c r="V793" t="b">
        <f t="shared" si="24"/>
        <v>0</v>
      </c>
      <c r="W793">
        <v>1</v>
      </c>
      <c r="X793" t="b">
        <f t="shared" si="25"/>
        <v>0</v>
      </c>
      <c r="Y793" s="153">
        <v>26</v>
      </c>
    </row>
    <row r="794" spans="1:25" x14ac:dyDescent="0.4">
      <c r="A794" s="136">
        <v>3</v>
      </c>
      <c r="B794" s="137"/>
      <c r="C794" s="141">
        <v>412722317</v>
      </c>
      <c r="D794" s="137" t="s">
        <v>900</v>
      </c>
      <c r="E794" s="137" t="s">
        <v>1890</v>
      </c>
      <c r="F794" s="137" t="s">
        <v>2206</v>
      </c>
      <c r="G794" s="198"/>
      <c r="H794" s="49" t="s">
        <v>1103</v>
      </c>
      <c r="I794" s="97" t="str">
        <f ca="1"/>
        <v>3.4.3</v>
      </c>
      <c r="J794" s="98" t="str">
        <f ca="1"/>
        <v>Free-standing ambulatory surgery centres</v>
      </c>
      <c r="K794" s="61" t="str">
        <f ca="1"/>
        <v>1.2.2</v>
      </c>
      <c r="L794" s="61" t="str">
        <f ca="1"/>
        <v>Specialised day curative care</v>
      </c>
      <c r="M794" s="61" t="str">
        <f ca="1"/>
        <v>13</v>
      </c>
      <c r="N794" s="61" t="str">
        <f ca="1"/>
        <v>General population</v>
      </c>
      <c r="O794" s="61" t="str">
        <f ca="1"/>
        <v>nec</v>
      </c>
      <c r="P794" s="61" t="str">
        <f ca="1"/>
        <v>Other and unspecified age (n.e.c.)</v>
      </c>
      <c r="Q794" s="61" t="str">
        <f ca="1"/>
        <v>nec</v>
      </c>
      <c r="R794" s="61" t="str">
        <f ca="1"/>
        <v>Other and unspecified gender (n.e.c.)</v>
      </c>
      <c r="S794" s="134">
        <v>2</v>
      </c>
      <c r="T794" t="b">
        <v>1</v>
      </c>
      <c r="U794" t="b">
        <f>AND(T794=TRUE,C794=C793,F794=F793,H794&lt;&gt;H793)</f>
        <v>0</v>
      </c>
      <c r="V794" t="b">
        <f t="shared" si="24"/>
        <v>0</v>
      </c>
      <c r="W794">
        <v>1</v>
      </c>
      <c r="X794" t="b">
        <f t="shared" si="25"/>
        <v>0</v>
      </c>
      <c r="Y794" s="154">
        <v>31</v>
      </c>
    </row>
    <row r="795" spans="1:25" x14ac:dyDescent="0.4">
      <c r="A795" s="136">
        <v>1</v>
      </c>
      <c r="B795" s="137">
        <v>337</v>
      </c>
      <c r="C795" s="141">
        <v>412726322</v>
      </c>
      <c r="D795" s="137" t="s">
        <v>902</v>
      </c>
      <c r="E795" s="137" t="s">
        <v>1453</v>
      </c>
      <c r="F795" s="137" t="s">
        <v>2189</v>
      </c>
      <c r="G795" s="198"/>
      <c r="H795" s="49" t="s">
        <v>1109</v>
      </c>
      <c r="I795" s="97" t="str">
        <f ca="1"/>
        <v>3.4.9.nec</v>
      </c>
      <c r="J795" s="98" t="str">
        <f ca="1"/>
        <v>Other All Other ambulatory centres</v>
      </c>
      <c r="K795" s="61" t="str">
        <f ca="1"/>
        <v>1.3.3.nec</v>
      </c>
      <c r="L795" s="61" t="str">
        <f ca="1"/>
        <v>Other Specialised outpatient curative care</v>
      </c>
      <c r="M795" s="61" t="str">
        <f ca="1"/>
        <v>13</v>
      </c>
      <c r="N795" s="61" t="str">
        <f ca="1"/>
        <v>General population</v>
      </c>
      <c r="O795" s="61" t="str">
        <f ca="1"/>
        <v>nec</v>
      </c>
      <c r="P795" s="61" t="str">
        <f ca="1"/>
        <v>Other and unspecified age (n.e.c.)</v>
      </c>
      <c r="Q795" s="61" t="str">
        <f ca="1"/>
        <v>nec</v>
      </c>
      <c r="R795" s="61" t="str">
        <f ca="1"/>
        <v>Other and unspecified gender (n.e.c.)</v>
      </c>
      <c r="S795" s="134">
        <v>1</v>
      </c>
      <c r="T795" t="b">
        <v>1</v>
      </c>
      <c r="U795" t="b">
        <f>AND(T795=TRUE,C795=C794,F795=F794,H795&lt;&gt;H794)</f>
        <v>0</v>
      </c>
      <c r="V795" t="b">
        <f t="shared" si="24"/>
        <v>0</v>
      </c>
      <c r="W795">
        <v>1</v>
      </c>
      <c r="X795" t="b">
        <f t="shared" si="25"/>
        <v>0</v>
      </c>
      <c r="Y795" s="154">
        <v>27</v>
      </c>
    </row>
    <row r="796" spans="1:25" x14ac:dyDescent="0.4">
      <c r="A796" s="136">
        <v>1</v>
      </c>
      <c r="B796" s="5">
        <v>338</v>
      </c>
      <c r="C796" s="138">
        <v>412729720</v>
      </c>
      <c r="D796" s="6" t="s">
        <v>904</v>
      </c>
      <c r="E796" s="6" t="s">
        <v>1453</v>
      </c>
      <c r="F796" s="6" t="s">
        <v>2207</v>
      </c>
      <c r="G796" s="199"/>
      <c r="H796" s="115" t="s">
        <v>1054</v>
      </c>
      <c r="I796" s="97" t="str">
        <f ca="1"/>
        <v>1.1</v>
      </c>
      <c r="J796" s="98" t="str">
        <f ca="1"/>
        <v>General hospitals</v>
      </c>
      <c r="K796" s="61" t="str">
        <f ca="1"/>
        <v>1.1.1</v>
      </c>
      <c r="L796" s="61" t="str">
        <f ca="1"/>
        <v>General inpatient curative care</v>
      </c>
      <c r="M796" s="61" t="str">
        <f ca="1"/>
        <v>13</v>
      </c>
      <c r="N796" s="61" t="str">
        <f ca="1"/>
        <v>General population</v>
      </c>
      <c r="O796" s="61" t="str">
        <f ca="1"/>
        <v>nec</v>
      </c>
      <c r="P796" s="61" t="str">
        <f ca="1"/>
        <v>Other and unspecified age (n.e.c.)</v>
      </c>
      <c r="Q796" s="61" t="str">
        <f ca="1"/>
        <v>nec</v>
      </c>
      <c r="R796" s="61" t="str">
        <f ca="1"/>
        <v>Other and unspecified gender (n.e.c.)</v>
      </c>
      <c r="S796" s="134">
        <v>1</v>
      </c>
      <c r="T796" t="b">
        <v>1</v>
      </c>
      <c r="U796" t="b">
        <f>AND(T796=TRUE,C796=C795,F796=F795,H796&lt;&gt;H795)</f>
        <v>0</v>
      </c>
      <c r="V796" t="b">
        <f t="shared" si="24"/>
        <v>0</v>
      </c>
      <c r="W796">
        <v>1</v>
      </c>
      <c r="X796" t="b">
        <f t="shared" si="25"/>
        <v>0</v>
      </c>
      <c r="Y796" s="155">
        <v>27</v>
      </c>
    </row>
    <row r="797" spans="1:25" x14ac:dyDescent="0.4">
      <c r="A797" s="136">
        <v>3</v>
      </c>
      <c r="B797" s="5"/>
      <c r="C797" s="138">
        <v>412733181</v>
      </c>
      <c r="D797" s="6" t="s">
        <v>906</v>
      </c>
      <c r="E797" s="6" t="s">
        <v>1453</v>
      </c>
      <c r="F797" s="6" t="s">
        <v>1750</v>
      </c>
      <c r="G797" s="199"/>
      <c r="H797" s="115" t="s">
        <v>1058</v>
      </c>
      <c r="I797" s="97" t="str">
        <f ca="1"/>
        <v>4.2</v>
      </c>
      <c r="J797" s="98" t="str">
        <f ca="1"/>
        <v>Medical and diagnostic laboratories</v>
      </c>
      <c r="K797" s="61" t="str">
        <f ca="1"/>
        <v>4.1</v>
      </c>
      <c r="L797" s="61" t="str">
        <f ca="1"/>
        <v>Laboratory services</v>
      </c>
      <c r="M797" s="61" t="str">
        <f ca="1"/>
        <v>13</v>
      </c>
      <c r="N797" s="61" t="str">
        <f ca="1"/>
        <v>General population</v>
      </c>
      <c r="O797" s="61" t="str">
        <f ca="1"/>
        <v>nec</v>
      </c>
      <c r="P797" s="61" t="str">
        <f ca="1"/>
        <v>Other and unspecified age (n.e.c.)</v>
      </c>
      <c r="Q797" s="61" t="str">
        <f ca="1"/>
        <v>nec</v>
      </c>
      <c r="R797" s="61" t="str">
        <f ca="1"/>
        <v>Other and unspecified gender (n.e.c.)</v>
      </c>
      <c r="S797" s="134">
        <v>1</v>
      </c>
      <c r="T797" t="b">
        <v>1</v>
      </c>
      <c r="U797" t="b">
        <f>AND(T797=TRUE,C797=C796,F797=F796,H797&lt;&gt;H796)</f>
        <v>0</v>
      </c>
      <c r="V797" t="b">
        <f t="shared" si="24"/>
        <v>0</v>
      </c>
      <c r="W797">
        <v>1</v>
      </c>
      <c r="X797" t="b">
        <f t="shared" si="25"/>
        <v>0</v>
      </c>
      <c r="Y797" s="155">
        <v>27</v>
      </c>
    </row>
    <row r="798" spans="1:25" x14ac:dyDescent="0.4">
      <c r="A798" s="136">
        <v>3</v>
      </c>
      <c r="B798" s="137"/>
      <c r="C798" s="141">
        <v>412749067</v>
      </c>
      <c r="D798" s="137" t="s">
        <v>908</v>
      </c>
      <c r="E798" s="137" t="s">
        <v>1453</v>
      </c>
      <c r="F798" s="137" t="s">
        <v>2208</v>
      </c>
      <c r="G798" s="198"/>
      <c r="H798" s="49" t="s">
        <v>1054</v>
      </c>
      <c r="I798" s="97" t="str">
        <f ca="1"/>
        <v>1.1</v>
      </c>
      <c r="J798" s="98" t="str">
        <f ca="1"/>
        <v>General hospitals</v>
      </c>
      <c r="K798" s="61" t="str">
        <f ca="1"/>
        <v>1.1.1</v>
      </c>
      <c r="L798" s="61" t="str">
        <f ca="1"/>
        <v>General inpatient curative care</v>
      </c>
      <c r="M798" s="61" t="str">
        <f ca="1"/>
        <v>13</v>
      </c>
      <c r="N798" s="61" t="str">
        <f ca="1"/>
        <v>General population</v>
      </c>
      <c r="O798" s="61" t="str">
        <f ca="1"/>
        <v>nec</v>
      </c>
      <c r="P798" s="61" t="str">
        <f ca="1"/>
        <v>Other and unspecified age (n.e.c.)</v>
      </c>
      <c r="Q798" s="61" t="str">
        <f ca="1"/>
        <v>nec</v>
      </c>
      <c r="R798" s="61" t="str">
        <f ca="1"/>
        <v>Other and unspecified gender (n.e.c.)</v>
      </c>
      <c r="S798" s="134">
        <v>1</v>
      </c>
      <c r="T798" t="b">
        <v>1</v>
      </c>
      <c r="U798" t="b">
        <f>AND(T798=TRUE,C798=C797,F798=F797,H798&lt;&gt;H797)</f>
        <v>0</v>
      </c>
      <c r="V798" t="b">
        <f t="shared" si="24"/>
        <v>0</v>
      </c>
      <c r="W798">
        <v>1</v>
      </c>
      <c r="X798" t="b">
        <f t="shared" si="25"/>
        <v>0</v>
      </c>
      <c r="Y798" s="154">
        <v>27</v>
      </c>
    </row>
    <row r="799" spans="1:25" x14ac:dyDescent="0.4">
      <c r="A799" s="136">
        <v>3</v>
      </c>
      <c r="B799" s="137"/>
      <c r="C799" s="141">
        <v>412749539</v>
      </c>
      <c r="D799" s="137" t="s">
        <v>910</v>
      </c>
      <c r="E799" s="137" t="s">
        <v>1687</v>
      </c>
      <c r="F799" s="137" t="s">
        <v>2209</v>
      </c>
      <c r="G799" s="198"/>
      <c r="H799" s="49" t="s">
        <v>1103</v>
      </c>
      <c r="I799" s="97" t="str">
        <f ca="1"/>
        <v>3.4.3</v>
      </c>
      <c r="J799" s="98" t="str">
        <f ca="1"/>
        <v>Free-standing ambulatory surgery centres</v>
      </c>
      <c r="K799" s="61" t="str">
        <f ca="1"/>
        <v>1.2.2</v>
      </c>
      <c r="L799" s="61" t="str">
        <f ca="1"/>
        <v>Specialised day curative care</v>
      </c>
      <c r="M799" s="61" t="str">
        <f ca="1"/>
        <v>13</v>
      </c>
      <c r="N799" s="61" t="str">
        <f ca="1"/>
        <v>General population</v>
      </c>
      <c r="O799" s="61" t="str">
        <f ca="1"/>
        <v>nec</v>
      </c>
      <c r="P799" s="61" t="str">
        <f ca="1"/>
        <v>Other and unspecified age (n.e.c.)</v>
      </c>
      <c r="Q799" s="61" t="str">
        <f ca="1"/>
        <v>nec</v>
      </c>
      <c r="R799" s="61" t="str">
        <f ca="1"/>
        <v>Other and unspecified gender (n.e.c.)</v>
      </c>
      <c r="S799" s="134">
        <v>1</v>
      </c>
      <c r="T799" t="b">
        <v>1</v>
      </c>
      <c r="U799" t="b">
        <f>AND(T799=TRUE,C799=C798,F799=F798,H799&lt;&gt;H798)</f>
        <v>0</v>
      </c>
      <c r="V799" t="b">
        <f t="shared" si="24"/>
        <v>0</v>
      </c>
      <c r="W799">
        <v>1</v>
      </c>
      <c r="X799" t="b">
        <f t="shared" si="25"/>
        <v>0</v>
      </c>
      <c r="Y799" s="154">
        <v>24</v>
      </c>
    </row>
    <row r="800" spans="1:25" x14ac:dyDescent="0.4">
      <c r="A800" s="136">
        <v>2</v>
      </c>
      <c r="B800" s="137">
        <v>441</v>
      </c>
      <c r="C800" s="141">
        <v>415085286</v>
      </c>
      <c r="D800" s="137" t="s">
        <v>912</v>
      </c>
      <c r="E800" s="137" t="s">
        <v>1259</v>
      </c>
      <c r="F800" s="137" t="s">
        <v>2210</v>
      </c>
      <c r="G800" s="198"/>
      <c r="H800" s="49" t="s">
        <v>1101</v>
      </c>
      <c r="I800" s="97" t="str">
        <f ca="1"/>
        <v>3.4.9.1</v>
      </c>
      <c r="J800" s="98" t="str">
        <f ca="1"/>
        <v>General ambulatories</v>
      </c>
      <c r="K800" s="61" t="str">
        <f ca="1"/>
        <v>1.3.1</v>
      </c>
      <c r="L800" s="61" t="str">
        <f ca="1"/>
        <v>General outpatient curative care</v>
      </c>
      <c r="M800" s="61" t="str">
        <f ca="1"/>
        <v>13</v>
      </c>
      <c r="N800" s="61" t="str">
        <f ca="1"/>
        <v>General population</v>
      </c>
      <c r="O800" s="61" t="str">
        <f ca="1"/>
        <v>nec</v>
      </c>
      <c r="P800" s="61" t="str">
        <f ca="1"/>
        <v>Other and unspecified age (n.e.c.)</v>
      </c>
      <c r="Q800" s="61" t="str">
        <f ca="1"/>
        <v>nec</v>
      </c>
      <c r="R800" s="61" t="str">
        <f ca="1"/>
        <v>Other and unspecified gender (n.e.c.)</v>
      </c>
      <c r="S800" s="134">
        <v>1</v>
      </c>
      <c r="T800" t="b">
        <v>1</v>
      </c>
      <c r="U800" t="b">
        <f>AND(T800=TRUE,C800=C799,F800=F799,H800&lt;&gt;H799)</f>
        <v>0</v>
      </c>
      <c r="V800" t="b">
        <f t="shared" si="24"/>
        <v>0</v>
      </c>
      <c r="W800">
        <v>1</v>
      </c>
      <c r="X800" t="b">
        <f t="shared" si="25"/>
        <v>0</v>
      </c>
      <c r="Y800" s="154">
        <v>53</v>
      </c>
    </row>
    <row r="801" spans="1:25" x14ac:dyDescent="0.4">
      <c r="A801" s="136">
        <v>2</v>
      </c>
      <c r="B801" s="2">
        <v>442</v>
      </c>
      <c r="C801" s="140">
        <v>415097503</v>
      </c>
      <c r="D801" s="3" t="s">
        <v>914</v>
      </c>
      <c r="E801" s="3" t="s">
        <v>1259</v>
      </c>
      <c r="F801" s="3" t="s">
        <v>2211</v>
      </c>
      <c r="G801" s="197"/>
      <c r="H801" s="115" t="s">
        <v>1058</v>
      </c>
      <c r="I801" s="97" t="str">
        <f ca="1"/>
        <v>4.2</v>
      </c>
      <c r="J801" s="98" t="str">
        <f ca="1"/>
        <v>Medical and diagnostic laboratories</v>
      </c>
      <c r="K801" s="61" t="str">
        <f ca="1"/>
        <v>4.1</v>
      </c>
      <c r="L801" s="61" t="str">
        <f ca="1"/>
        <v>Laboratory services</v>
      </c>
      <c r="M801" s="61" t="str">
        <f ca="1"/>
        <v>13</v>
      </c>
      <c r="N801" s="61" t="str">
        <f ca="1"/>
        <v>General population</v>
      </c>
      <c r="O801" s="61" t="str">
        <f ca="1"/>
        <v>nec</v>
      </c>
      <c r="P801" s="61" t="str">
        <f ca="1"/>
        <v>Other and unspecified age (n.e.c.)</v>
      </c>
      <c r="Q801" s="61" t="str">
        <f ca="1"/>
        <v>nec</v>
      </c>
      <c r="R801" s="61" t="str">
        <f ca="1"/>
        <v>Other and unspecified gender (n.e.c.)</v>
      </c>
      <c r="S801" s="134">
        <v>2</v>
      </c>
      <c r="T801" t="b">
        <v>1</v>
      </c>
      <c r="U801" t="b">
        <f>AND(T801=TRUE,C801=C800,F801=F800,H801&lt;&gt;H800)</f>
        <v>0</v>
      </c>
      <c r="V801" t="b">
        <f t="shared" si="24"/>
        <v>0</v>
      </c>
      <c r="W801">
        <v>1</v>
      </c>
      <c r="X801" t="b">
        <f t="shared" si="25"/>
        <v>0</v>
      </c>
      <c r="Y801" s="153">
        <v>53</v>
      </c>
    </row>
    <row r="802" spans="1:25" x14ac:dyDescent="0.4">
      <c r="A802" s="136">
        <v>1</v>
      </c>
      <c r="B802" s="2">
        <v>340</v>
      </c>
      <c r="C802" s="140">
        <v>415097503</v>
      </c>
      <c r="D802" s="3" t="s">
        <v>2212</v>
      </c>
      <c r="E802" s="3" t="s">
        <v>1259</v>
      </c>
      <c r="F802" s="3" t="s">
        <v>2211</v>
      </c>
      <c r="G802" s="197"/>
      <c r="H802" s="115" t="s">
        <v>1058</v>
      </c>
      <c r="I802" s="97" t="str">
        <f ca="1"/>
        <v>4.2</v>
      </c>
      <c r="J802" s="98" t="str">
        <f ca="1"/>
        <v>Medical and diagnostic laboratories</v>
      </c>
      <c r="K802" s="61" t="str">
        <f ca="1"/>
        <v>4.1</v>
      </c>
      <c r="L802" s="61" t="str">
        <f ca="1"/>
        <v>Laboratory services</v>
      </c>
      <c r="M802" s="61" t="str">
        <f ca="1"/>
        <v>13</v>
      </c>
      <c r="N802" s="61" t="str">
        <f ca="1"/>
        <v>General population</v>
      </c>
      <c r="O802" s="61" t="str">
        <f ca="1"/>
        <v>nec</v>
      </c>
      <c r="P802" s="61" t="str">
        <f ca="1"/>
        <v>Other and unspecified age (n.e.c.)</v>
      </c>
      <c r="Q802" s="61" t="str">
        <f ca="1"/>
        <v>nec</v>
      </c>
      <c r="R802" s="61" t="str">
        <f ca="1"/>
        <v>Other and unspecified gender (n.e.c.)</v>
      </c>
      <c r="S802" s="134">
        <v>2</v>
      </c>
      <c r="T802" t="b">
        <v>1</v>
      </c>
      <c r="U802" t="b">
        <f>AND(T802=TRUE,C802=C801,F802=F801,H802&lt;&gt;H801)</f>
        <v>0</v>
      </c>
      <c r="V802" t="b">
        <f t="shared" si="24"/>
        <v>0</v>
      </c>
      <c r="W802">
        <v>1</v>
      </c>
      <c r="X802" t="b">
        <f t="shared" si="25"/>
        <v>0</v>
      </c>
      <c r="Y802" s="153">
        <v>53</v>
      </c>
    </row>
    <row r="803" spans="1:25" x14ac:dyDescent="0.4">
      <c r="A803" s="136">
        <v>3</v>
      </c>
      <c r="B803" s="5"/>
      <c r="C803" s="138">
        <v>415590523</v>
      </c>
      <c r="D803" s="6" t="s">
        <v>916</v>
      </c>
      <c r="E803" s="6" t="s">
        <v>1532</v>
      </c>
      <c r="F803" s="6" t="s">
        <v>2213</v>
      </c>
      <c r="G803" s="199"/>
      <c r="H803" s="115" t="s">
        <v>1101</v>
      </c>
      <c r="I803" s="97" t="str">
        <f ca="1"/>
        <v>3.4.9.1</v>
      </c>
      <c r="J803" s="98" t="str">
        <f ca="1"/>
        <v>General ambulatories</v>
      </c>
      <c r="K803" s="61" t="str">
        <f ca="1"/>
        <v>1.3.1</v>
      </c>
      <c r="L803" s="61" t="str">
        <f ca="1"/>
        <v>General outpatient curative care</v>
      </c>
      <c r="M803" s="61" t="str">
        <f ca="1"/>
        <v>13</v>
      </c>
      <c r="N803" s="61" t="str">
        <f ca="1"/>
        <v>General population</v>
      </c>
      <c r="O803" s="61" t="str">
        <f ca="1"/>
        <v>nec</v>
      </c>
      <c r="P803" s="61" t="str">
        <f ca="1"/>
        <v>Other and unspecified age (n.e.c.)</v>
      </c>
      <c r="Q803" s="61" t="str">
        <f ca="1"/>
        <v>nec</v>
      </c>
      <c r="R803" s="61" t="str">
        <f ca="1"/>
        <v>Other and unspecified gender (n.e.c.)</v>
      </c>
      <c r="S803" s="134">
        <v>1</v>
      </c>
      <c r="T803" t="b">
        <v>1</v>
      </c>
      <c r="U803" t="b">
        <f>AND(T803=TRUE,C803=C802,F803=F802,H803&lt;&gt;H802)</f>
        <v>0</v>
      </c>
      <c r="V803" t="b">
        <f t="shared" si="24"/>
        <v>0</v>
      </c>
      <c r="W803">
        <v>1</v>
      </c>
      <c r="X803" t="b">
        <f t="shared" si="25"/>
        <v>0</v>
      </c>
      <c r="Y803" s="155">
        <v>29</v>
      </c>
    </row>
    <row r="804" spans="1:25" x14ac:dyDescent="0.4">
      <c r="A804" s="136">
        <v>2</v>
      </c>
      <c r="B804" s="137">
        <v>443</v>
      </c>
      <c r="C804" s="141">
        <v>416289947</v>
      </c>
      <c r="D804" s="137" t="s">
        <v>918</v>
      </c>
      <c r="E804" s="137" t="s">
        <v>1477</v>
      </c>
      <c r="F804" s="137" t="s">
        <v>2214</v>
      </c>
      <c r="G804" s="198"/>
      <c r="H804" s="49" t="s">
        <v>1054</v>
      </c>
      <c r="I804" s="97" t="str">
        <f ca="1"/>
        <v>1.1</v>
      </c>
      <c r="J804" s="98" t="str">
        <f ca="1"/>
        <v>General hospitals</v>
      </c>
      <c r="K804" s="61" t="str">
        <f ca="1"/>
        <v>1.1.1</v>
      </c>
      <c r="L804" s="61" t="str">
        <f ca="1"/>
        <v>General inpatient curative care</v>
      </c>
      <c r="M804" s="61" t="str">
        <f ca="1"/>
        <v>13</v>
      </c>
      <c r="N804" s="61" t="str">
        <f ca="1"/>
        <v>General population</v>
      </c>
      <c r="O804" s="61" t="str">
        <f ca="1"/>
        <v>nec</v>
      </c>
      <c r="P804" s="61" t="str">
        <f ca="1"/>
        <v>Other and unspecified age (n.e.c.)</v>
      </c>
      <c r="Q804" s="61" t="str">
        <f ca="1"/>
        <v>nec</v>
      </c>
      <c r="R804" s="61" t="str">
        <f ca="1"/>
        <v>Other and unspecified gender (n.e.c.)</v>
      </c>
      <c r="S804" s="134">
        <v>1</v>
      </c>
      <c r="T804" t="b">
        <v>1</v>
      </c>
      <c r="U804" t="b">
        <f>AND(T804=TRUE,C804=C803,F804=F803,H804&lt;&gt;H803)</f>
        <v>0</v>
      </c>
      <c r="V804" t="b">
        <f t="shared" si="24"/>
        <v>0</v>
      </c>
      <c r="W804">
        <v>1</v>
      </c>
      <c r="X804" t="b">
        <f t="shared" si="25"/>
        <v>0</v>
      </c>
      <c r="Y804" s="154">
        <v>68</v>
      </c>
    </row>
    <row r="805" spans="1:25" x14ac:dyDescent="0.4">
      <c r="A805" s="136">
        <v>2</v>
      </c>
      <c r="B805" s="2">
        <v>444</v>
      </c>
      <c r="C805" s="140">
        <v>416294566</v>
      </c>
      <c r="D805" s="3" t="s">
        <v>920</v>
      </c>
      <c r="E805" s="3" t="s">
        <v>1477</v>
      </c>
      <c r="F805" s="3" t="s">
        <v>2215</v>
      </c>
      <c r="G805" s="197"/>
      <c r="H805" s="115" t="s">
        <v>1101</v>
      </c>
      <c r="I805" s="97" t="str">
        <f ca="1"/>
        <v>3.4.9.1</v>
      </c>
      <c r="J805" s="98" t="str">
        <f ca="1"/>
        <v>General ambulatories</v>
      </c>
      <c r="K805" s="61" t="str">
        <f ca="1"/>
        <v>1.3.1</v>
      </c>
      <c r="L805" s="61" t="str">
        <f ca="1"/>
        <v>General outpatient curative care</v>
      </c>
      <c r="M805" s="61" t="str">
        <f ca="1"/>
        <v>13</v>
      </c>
      <c r="N805" s="61" t="str">
        <f ca="1"/>
        <v>General population</v>
      </c>
      <c r="O805" s="61" t="str">
        <f ca="1"/>
        <v>nec</v>
      </c>
      <c r="P805" s="61" t="str">
        <f ca="1"/>
        <v>Other and unspecified age (n.e.c.)</v>
      </c>
      <c r="Q805" s="61" t="str">
        <f ca="1"/>
        <v>nec</v>
      </c>
      <c r="R805" s="61" t="str">
        <f ca="1"/>
        <v>Other and unspecified gender (n.e.c.)</v>
      </c>
      <c r="S805" s="134">
        <v>3</v>
      </c>
      <c r="T805" t="b">
        <v>1</v>
      </c>
      <c r="U805" t="b">
        <f>AND(T805=TRUE,C805=C804,F805=F804,H805&lt;&gt;H804)</f>
        <v>0</v>
      </c>
      <c r="V805" t="b">
        <f t="shared" si="24"/>
        <v>0</v>
      </c>
      <c r="W805">
        <v>1</v>
      </c>
      <c r="X805" t="b">
        <f t="shared" si="25"/>
        <v>0</v>
      </c>
      <c r="Y805" s="153">
        <v>68</v>
      </c>
    </row>
    <row r="806" spans="1:25" x14ac:dyDescent="0.4">
      <c r="A806" s="136">
        <v>2</v>
      </c>
      <c r="B806" s="2">
        <v>445</v>
      </c>
      <c r="C806" s="140">
        <v>416294566</v>
      </c>
      <c r="D806" s="3" t="s">
        <v>921</v>
      </c>
      <c r="E806" s="3" t="s">
        <v>1477</v>
      </c>
      <c r="F806" s="3" t="s">
        <v>2216</v>
      </c>
      <c r="G806" s="197"/>
      <c r="H806" s="115" t="s">
        <v>1101</v>
      </c>
      <c r="I806" s="97" t="str">
        <f ca="1"/>
        <v>3.4.9.1</v>
      </c>
      <c r="J806" s="98" t="str">
        <f ca="1"/>
        <v>General ambulatories</v>
      </c>
      <c r="K806" s="61" t="str">
        <f ca="1"/>
        <v>1.3.1</v>
      </c>
      <c r="L806" s="61" t="str">
        <f ca="1"/>
        <v>General outpatient curative care</v>
      </c>
      <c r="M806" s="61" t="str">
        <f ca="1"/>
        <v>13</v>
      </c>
      <c r="N806" s="61" t="str">
        <f ca="1"/>
        <v>General population</v>
      </c>
      <c r="O806" s="61" t="str">
        <f ca="1"/>
        <v>nec</v>
      </c>
      <c r="P806" s="61" t="str">
        <f ca="1"/>
        <v>Other and unspecified age (n.e.c.)</v>
      </c>
      <c r="Q806" s="61" t="str">
        <f ca="1"/>
        <v>nec</v>
      </c>
      <c r="R806" s="61" t="str">
        <f ca="1"/>
        <v>Other and unspecified gender (n.e.c.)</v>
      </c>
      <c r="S806" s="134">
        <v>3</v>
      </c>
      <c r="T806" t="b">
        <v>1</v>
      </c>
      <c r="U806" t="b">
        <f>AND(T806=TRUE,C806=C805,F806=F805,H806&lt;&gt;H805)</f>
        <v>0</v>
      </c>
      <c r="V806" t="b">
        <f t="shared" si="24"/>
        <v>0</v>
      </c>
      <c r="W806">
        <v>1</v>
      </c>
      <c r="X806" t="b">
        <f t="shared" si="25"/>
        <v>0</v>
      </c>
      <c r="Y806" s="153">
        <v>68</v>
      </c>
    </row>
    <row r="807" spans="1:25" x14ac:dyDescent="0.4">
      <c r="A807" s="136">
        <v>2</v>
      </c>
      <c r="B807" s="2">
        <v>446</v>
      </c>
      <c r="C807" s="140">
        <v>416311556</v>
      </c>
      <c r="D807" s="3" t="s">
        <v>923</v>
      </c>
      <c r="E807" s="3" t="s">
        <v>1603</v>
      </c>
      <c r="F807" s="3" t="s">
        <v>2217</v>
      </c>
      <c r="G807" s="197"/>
      <c r="H807" s="115" t="s">
        <v>1101</v>
      </c>
      <c r="I807" s="97" t="str">
        <f ca="1"/>
        <v>3.4.9.1</v>
      </c>
      <c r="J807" s="98" t="str">
        <f ca="1"/>
        <v>General ambulatories</v>
      </c>
      <c r="K807" s="61" t="str">
        <f ca="1"/>
        <v>1.3.1</v>
      </c>
      <c r="L807" s="61" t="str">
        <f ca="1"/>
        <v>General outpatient curative care</v>
      </c>
      <c r="M807" s="61" t="str">
        <f ca="1"/>
        <v>13</v>
      </c>
      <c r="N807" s="61" t="str">
        <f ca="1"/>
        <v>General population</v>
      </c>
      <c r="O807" s="61" t="str">
        <f ca="1"/>
        <v>nec</v>
      </c>
      <c r="P807" s="61" t="str">
        <f ca="1"/>
        <v>Other and unspecified age (n.e.c.)</v>
      </c>
      <c r="Q807" s="61" t="str">
        <f ca="1"/>
        <v>nec</v>
      </c>
      <c r="R807" s="61" t="str">
        <f ca="1"/>
        <v>Other and unspecified gender (n.e.c.)</v>
      </c>
      <c r="S807" s="134">
        <v>1</v>
      </c>
      <c r="T807" t="b">
        <v>1</v>
      </c>
      <c r="U807" t="b">
        <f>AND(T807=TRUE,C807=C806,F807=F806,H807&lt;&gt;H806)</f>
        <v>0</v>
      </c>
      <c r="V807" t="b">
        <f t="shared" si="24"/>
        <v>0</v>
      </c>
      <c r="W807">
        <v>1</v>
      </c>
      <c r="X807" t="b">
        <f t="shared" si="25"/>
        <v>0</v>
      </c>
      <c r="Y807" s="153">
        <v>64</v>
      </c>
    </row>
    <row r="808" spans="1:25" x14ac:dyDescent="0.4">
      <c r="A808" s="136">
        <v>2</v>
      </c>
      <c r="B808" s="2">
        <v>447</v>
      </c>
      <c r="C808" s="140">
        <v>416328922</v>
      </c>
      <c r="D808" s="3" t="s">
        <v>925</v>
      </c>
      <c r="E808" s="3" t="s">
        <v>1477</v>
      </c>
      <c r="F808" s="3" t="s">
        <v>2218</v>
      </c>
      <c r="G808" s="197"/>
      <c r="H808" s="115" t="s">
        <v>1101</v>
      </c>
      <c r="I808" s="97" t="str">
        <f ca="1"/>
        <v>3.4.9.1</v>
      </c>
      <c r="J808" s="98" t="str">
        <f ca="1"/>
        <v>General ambulatories</v>
      </c>
      <c r="K808" s="61" t="str">
        <f ca="1"/>
        <v>1.3.1</v>
      </c>
      <c r="L808" s="61" t="str">
        <f ca="1"/>
        <v>General outpatient curative care</v>
      </c>
      <c r="M808" s="61" t="str">
        <f ca="1"/>
        <v>13</v>
      </c>
      <c r="N808" s="61" t="str">
        <f ca="1"/>
        <v>General population</v>
      </c>
      <c r="O808" s="61" t="str">
        <f ca="1"/>
        <v>nec</v>
      </c>
      <c r="P808" s="61" t="str">
        <f ca="1"/>
        <v>Other and unspecified age (n.e.c.)</v>
      </c>
      <c r="Q808" s="61" t="str">
        <f ca="1"/>
        <v>nec</v>
      </c>
      <c r="R808" s="61" t="str">
        <f ca="1"/>
        <v>Other and unspecified gender (n.e.c.)</v>
      </c>
      <c r="S808" s="134">
        <v>1</v>
      </c>
      <c r="T808" t="b">
        <v>1</v>
      </c>
      <c r="U808" t="b">
        <f>AND(T808=TRUE,C808=C807,F808=F807,H808&lt;&gt;H807)</f>
        <v>0</v>
      </c>
      <c r="V808" t="b">
        <f t="shared" si="24"/>
        <v>0</v>
      </c>
      <c r="W808">
        <v>1</v>
      </c>
      <c r="X808" t="b">
        <f t="shared" si="25"/>
        <v>0</v>
      </c>
      <c r="Y808" s="153">
        <v>68</v>
      </c>
    </row>
    <row r="809" spans="1:25" x14ac:dyDescent="0.4">
      <c r="A809" s="136">
        <v>3</v>
      </c>
      <c r="B809" s="2"/>
      <c r="C809" s="140">
        <v>416329477</v>
      </c>
      <c r="D809" s="3" t="s">
        <v>927</v>
      </c>
      <c r="E809" s="3" t="s">
        <v>1187</v>
      </c>
      <c r="F809" s="3" t="s">
        <v>2219</v>
      </c>
      <c r="G809" s="197"/>
      <c r="H809" s="115" t="s">
        <v>1101</v>
      </c>
      <c r="I809" s="97" t="str">
        <f ca="1"/>
        <v>3.4.9.1</v>
      </c>
      <c r="J809" s="98" t="str">
        <f ca="1"/>
        <v>General ambulatories</v>
      </c>
      <c r="K809" s="61" t="str">
        <f ca="1"/>
        <v>1.3.1</v>
      </c>
      <c r="L809" s="61" t="str">
        <f ca="1"/>
        <v>General outpatient curative care</v>
      </c>
      <c r="M809" s="61" t="str">
        <f ca="1"/>
        <v>13</v>
      </c>
      <c r="N809" s="61" t="str">
        <f ca="1"/>
        <v>General population</v>
      </c>
      <c r="O809" s="61" t="str">
        <f ca="1"/>
        <v>nec</v>
      </c>
      <c r="P809" s="61" t="str">
        <f ca="1"/>
        <v>Other and unspecified age (n.e.c.)</v>
      </c>
      <c r="Q809" s="61" t="str">
        <f ca="1"/>
        <v>nec</v>
      </c>
      <c r="R809" s="61" t="str">
        <f ca="1"/>
        <v>Other and unspecified gender (n.e.c.)</v>
      </c>
      <c r="S809" s="134">
        <v>1</v>
      </c>
      <c r="T809" t="b">
        <v>1</v>
      </c>
      <c r="U809" t="b">
        <f>AND(T809=TRUE,C809=C808,F809=F808,H809&lt;&gt;H808)</f>
        <v>0</v>
      </c>
      <c r="V809" t="b">
        <f t="shared" si="24"/>
        <v>0</v>
      </c>
      <c r="W809">
        <v>1</v>
      </c>
      <c r="X809" t="b">
        <f t="shared" si="25"/>
        <v>0</v>
      </c>
      <c r="Y809" s="153">
        <v>15</v>
      </c>
    </row>
    <row r="810" spans="1:25" x14ac:dyDescent="0.4">
      <c r="A810" s="136">
        <v>2</v>
      </c>
      <c r="B810" s="137">
        <v>448</v>
      </c>
      <c r="C810" s="141">
        <v>417875375</v>
      </c>
      <c r="D810" s="137" t="s">
        <v>929</v>
      </c>
      <c r="E810" s="137" t="s">
        <v>1459</v>
      </c>
      <c r="F810" s="137" t="s">
        <v>2220</v>
      </c>
      <c r="G810" s="198"/>
      <c r="H810" s="49" t="s">
        <v>1101</v>
      </c>
      <c r="I810" s="97" t="str">
        <f ca="1"/>
        <v>3.4.9.1</v>
      </c>
      <c r="J810" s="98" t="str">
        <f ca="1"/>
        <v>General ambulatories</v>
      </c>
      <c r="K810" s="61" t="str">
        <f ca="1"/>
        <v>1.3.1</v>
      </c>
      <c r="L810" s="61" t="str">
        <f ca="1"/>
        <v>General outpatient curative care</v>
      </c>
      <c r="M810" s="61" t="str">
        <f ca="1"/>
        <v>13</v>
      </c>
      <c r="N810" s="61" t="str">
        <f ca="1"/>
        <v>General population</v>
      </c>
      <c r="O810" s="61" t="str">
        <f ca="1"/>
        <v>nec</v>
      </c>
      <c r="P810" s="61" t="str">
        <f ca="1"/>
        <v>Other and unspecified age (n.e.c.)</v>
      </c>
      <c r="Q810" s="61" t="str">
        <f ca="1"/>
        <v>nec</v>
      </c>
      <c r="R810" s="61" t="str">
        <f ca="1"/>
        <v>Other and unspecified gender (n.e.c.)</v>
      </c>
      <c r="S810" s="134">
        <v>1</v>
      </c>
      <c r="T810" t="b">
        <v>1</v>
      </c>
      <c r="U810" t="b">
        <f>AND(T810=TRUE,C810=C809,F810=F809,H810&lt;&gt;H809)</f>
        <v>0</v>
      </c>
      <c r="V810" t="b">
        <f t="shared" si="24"/>
        <v>0</v>
      </c>
      <c r="W810">
        <v>1</v>
      </c>
      <c r="X810" t="b">
        <f t="shared" si="25"/>
        <v>0</v>
      </c>
      <c r="Y810" s="154">
        <v>70</v>
      </c>
    </row>
    <row r="811" spans="1:25" x14ac:dyDescent="0.4">
      <c r="A811" s="136">
        <v>2</v>
      </c>
      <c r="B811" s="2">
        <v>450</v>
      </c>
      <c r="C811" s="140">
        <v>417876711</v>
      </c>
      <c r="D811" s="3" t="s">
        <v>931</v>
      </c>
      <c r="E811" s="3" t="s">
        <v>1459</v>
      </c>
      <c r="F811" s="3" t="s">
        <v>2221</v>
      </c>
      <c r="G811" s="197"/>
      <c r="H811" s="115" t="s">
        <v>1054</v>
      </c>
      <c r="I811" s="97" t="str">
        <f ca="1"/>
        <v>1.1</v>
      </c>
      <c r="J811" s="98" t="str">
        <f ca="1"/>
        <v>General hospitals</v>
      </c>
      <c r="K811" s="61" t="str">
        <f ca="1"/>
        <v>1.1.1</v>
      </c>
      <c r="L811" s="61" t="str">
        <f ca="1"/>
        <v>General inpatient curative care</v>
      </c>
      <c r="M811" s="61" t="str">
        <f ca="1"/>
        <v>13</v>
      </c>
      <c r="N811" s="61" t="str">
        <f ca="1"/>
        <v>General population</v>
      </c>
      <c r="O811" s="61" t="str">
        <f ca="1"/>
        <v>nec</v>
      </c>
      <c r="P811" s="61" t="str">
        <f ca="1"/>
        <v>Other and unspecified age (n.e.c.)</v>
      </c>
      <c r="Q811" s="61" t="str">
        <f ca="1"/>
        <v>nec</v>
      </c>
      <c r="R811" s="61" t="str">
        <f ca="1"/>
        <v>Other and unspecified gender (n.e.c.)</v>
      </c>
      <c r="S811" s="134">
        <v>6</v>
      </c>
      <c r="T811" t="b">
        <v>1</v>
      </c>
      <c r="U811" t="b">
        <f>AND(T811=TRUE,C811=C810,F811=F810,H811&lt;&gt;H810)</f>
        <v>0</v>
      </c>
      <c r="V811" t="b">
        <f t="shared" si="24"/>
        <v>0</v>
      </c>
      <c r="W811">
        <v>1</v>
      </c>
      <c r="X811" t="b">
        <f t="shared" si="25"/>
        <v>0</v>
      </c>
      <c r="Y811" s="153">
        <v>70</v>
      </c>
    </row>
    <row r="812" spans="1:25" x14ac:dyDescent="0.4">
      <c r="A812" s="136">
        <v>2</v>
      </c>
      <c r="B812" s="2">
        <v>449</v>
      </c>
      <c r="C812" s="140">
        <v>417876711</v>
      </c>
      <c r="D812" s="3" t="s">
        <v>931</v>
      </c>
      <c r="E812" s="3" t="s">
        <v>1703</v>
      </c>
      <c r="F812" s="3" t="s">
        <v>2222</v>
      </c>
      <c r="G812" s="197"/>
      <c r="H812" s="115" t="s">
        <v>1054</v>
      </c>
      <c r="I812" s="97" t="str">
        <f ca="1"/>
        <v>1.1</v>
      </c>
      <c r="J812" s="98" t="str">
        <f ca="1"/>
        <v>General hospitals</v>
      </c>
      <c r="K812" s="61" t="str">
        <f ca="1"/>
        <v>1.1.1</v>
      </c>
      <c r="L812" s="61" t="str">
        <f ca="1"/>
        <v>General inpatient curative care</v>
      </c>
      <c r="M812" s="61" t="str">
        <f ca="1"/>
        <v>13</v>
      </c>
      <c r="N812" s="61" t="str">
        <f ca="1"/>
        <v>General population</v>
      </c>
      <c r="O812" s="61" t="str">
        <f ca="1"/>
        <v>nec</v>
      </c>
      <c r="P812" s="61" t="str">
        <f ca="1"/>
        <v>Other and unspecified age (n.e.c.)</v>
      </c>
      <c r="Q812" s="61" t="str">
        <f ca="1"/>
        <v>nec</v>
      </c>
      <c r="R812" s="61" t="str">
        <f ca="1"/>
        <v>Other and unspecified gender (n.e.c.)</v>
      </c>
      <c r="S812" s="134">
        <v>6</v>
      </c>
      <c r="T812" t="b">
        <v>1</v>
      </c>
      <c r="U812" t="b">
        <f>AND(T812=TRUE,C812=C811,F812=F811,H812&lt;&gt;H811)</f>
        <v>0</v>
      </c>
      <c r="V812" t="b">
        <f t="shared" si="24"/>
        <v>0</v>
      </c>
      <c r="W812">
        <v>1</v>
      </c>
      <c r="X812" t="b">
        <f t="shared" si="25"/>
        <v>0</v>
      </c>
      <c r="Y812" s="153">
        <v>72</v>
      </c>
    </row>
    <row r="813" spans="1:25" x14ac:dyDescent="0.4">
      <c r="A813" s="136">
        <v>2</v>
      </c>
      <c r="B813" s="2">
        <v>451</v>
      </c>
      <c r="C813" s="140">
        <v>417876711</v>
      </c>
      <c r="D813" s="3" t="s">
        <v>931</v>
      </c>
      <c r="E813" s="3" t="s">
        <v>1718</v>
      </c>
      <c r="F813" s="3" t="s">
        <v>2223</v>
      </c>
      <c r="G813" s="197"/>
      <c r="H813" s="115" t="s">
        <v>1054</v>
      </c>
      <c r="I813" s="97" t="str">
        <f ca="1"/>
        <v>1.1</v>
      </c>
      <c r="J813" s="98" t="str">
        <f ca="1"/>
        <v>General hospitals</v>
      </c>
      <c r="K813" s="61" t="str">
        <f ca="1"/>
        <v>1.1.1</v>
      </c>
      <c r="L813" s="61" t="str">
        <f ca="1"/>
        <v>General inpatient curative care</v>
      </c>
      <c r="M813" s="61" t="str">
        <f ca="1"/>
        <v>13</v>
      </c>
      <c r="N813" s="61" t="str">
        <f ca="1"/>
        <v>General population</v>
      </c>
      <c r="O813" s="61" t="str">
        <f ca="1"/>
        <v>nec</v>
      </c>
      <c r="P813" s="61" t="str">
        <f ca="1"/>
        <v>Other and unspecified age (n.e.c.)</v>
      </c>
      <c r="Q813" s="61" t="str">
        <f ca="1"/>
        <v>nec</v>
      </c>
      <c r="R813" s="61" t="str">
        <f ca="1"/>
        <v>Other and unspecified gender (n.e.c.)</v>
      </c>
      <c r="S813" s="134">
        <v>6</v>
      </c>
      <c r="T813" t="b">
        <v>1</v>
      </c>
      <c r="U813" t="b">
        <f>AND(T813=TRUE,C813=C812,F813=F812,H813&lt;&gt;H812)</f>
        <v>0</v>
      </c>
      <c r="V813" t="b">
        <f t="shared" si="24"/>
        <v>0</v>
      </c>
      <c r="W813">
        <v>1</v>
      </c>
      <c r="X813" t="b">
        <f t="shared" si="25"/>
        <v>0</v>
      </c>
      <c r="Y813" s="153">
        <v>73</v>
      </c>
    </row>
    <row r="814" spans="1:25" x14ac:dyDescent="0.4">
      <c r="A814" s="136">
        <v>3</v>
      </c>
      <c r="B814" s="2"/>
      <c r="C814" s="140">
        <v>417881741</v>
      </c>
      <c r="D814" s="3" t="s">
        <v>933</v>
      </c>
      <c r="E814" s="3" t="s">
        <v>1459</v>
      </c>
      <c r="F814" s="3" t="s">
        <v>2224</v>
      </c>
      <c r="G814" s="197"/>
      <c r="H814" s="115" t="s">
        <v>1089</v>
      </c>
      <c r="I814" s="97" t="str">
        <f ca="1"/>
        <v>3.4.9.1</v>
      </c>
      <c r="J814" s="98" t="str">
        <f ca="1"/>
        <v>General ambulatories</v>
      </c>
      <c r="K814" s="61" t="str">
        <f ca="1"/>
        <v>1.3.3.1</v>
      </c>
      <c r="L814" s="61" t="str">
        <f ca="1"/>
        <v>Emergency specialised outpatient curative care</v>
      </c>
      <c r="M814" s="61" t="str">
        <f ca="1"/>
        <v>13</v>
      </c>
      <c r="N814" s="61" t="str">
        <f ca="1"/>
        <v>General population</v>
      </c>
      <c r="O814" s="61" t="str">
        <f ca="1"/>
        <v>nec</v>
      </c>
      <c r="P814" s="61" t="str">
        <f ca="1"/>
        <v>Other and unspecified age (n.e.c.)</v>
      </c>
      <c r="Q814" s="61" t="str">
        <f ca="1"/>
        <v>nec</v>
      </c>
      <c r="R814" s="61" t="str">
        <f ca="1"/>
        <v>Other and unspecified gender (n.e.c.)</v>
      </c>
      <c r="S814" s="134">
        <v>1</v>
      </c>
      <c r="T814" t="b">
        <v>1</v>
      </c>
      <c r="U814" t="b">
        <f>AND(T814=TRUE,C814=C813,F814=F813,H814&lt;&gt;H813)</f>
        <v>0</v>
      </c>
      <c r="V814" t="b">
        <f t="shared" si="24"/>
        <v>0</v>
      </c>
      <c r="W814">
        <v>1</v>
      </c>
      <c r="X814" t="b">
        <f t="shared" si="25"/>
        <v>0</v>
      </c>
      <c r="Y814" s="153">
        <v>70</v>
      </c>
    </row>
    <row r="815" spans="1:25" x14ac:dyDescent="0.4">
      <c r="A815" s="136">
        <v>2</v>
      </c>
      <c r="B815" s="137">
        <v>452</v>
      </c>
      <c r="C815" s="141">
        <v>417883945</v>
      </c>
      <c r="D815" s="137" t="s">
        <v>935</v>
      </c>
      <c r="E815" s="137" t="s">
        <v>1459</v>
      </c>
      <c r="F815" s="137" t="s">
        <v>2225</v>
      </c>
      <c r="G815" s="198"/>
      <c r="H815" s="49" t="s">
        <v>1054</v>
      </c>
      <c r="I815" s="97" t="str">
        <f ca="1"/>
        <v>1.1</v>
      </c>
      <c r="J815" s="98" t="str">
        <f ca="1"/>
        <v>General hospitals</v>
      </c>
      <c r="K815" s="61" t="str">
        <f ca="1"/>
        <v>1.1.1</v>
      </c>
      <c r="L815" s="61" t="str">
        <f ca="1"/>
        <v>General inpatient curative care</v>
      </c>
      <c r="M815" s="61" t="str">
        <f ca="1"/>
        <v>13</v>
      </c>
      <c r="N815" s="61" t="str">
        <f ca="1"/>
        <v>General population</v>
      </c>
      <c r="O815" s="61" t="str">
        <f ca="1"/>
        <v>nec</v>
      </c>
      <c r="P815" s="61" t="str">
        <f ca="1"/>
        <v>Other and unspecified age (n.e.c.)</v>
      </c>
      <c r="Q815" s="61" t="str">
        <f ca="1"/>
        <v>nec</v>
      </c>
      <c r="R815" s="61" t="str">
        <f ca="1"/>
        <v>Other and unspecified gender (n.e.c.)</v>
      </c>
      <c r="S815" s="134">
        <v>1</v>
      </c>
      <c r="T815" t="b">
        <v>1</v>
      </c>
      <c r="U815" t="b">
        <f>AND(T815=TRUE,C815=C814,F815=F814,H815&lt;&gt;H814)</f>
        <v>0</v>
      </c>
      <c r="V815" t="b">
        <f t="shared" si="24"/>
        <v>0</v>
      </c>
      <c r="W815">
        <v>1</v>
      </c>
      <c r="X815" t="b">
        <f t="shared" si="25"/>
        <v>0</v>
      </c>
      <c r="Y815" s="154">
        <v>70</v>
      </c>
    </row>
    <row r="816" spans="1:25" x14ac:dyDescent="0.4">
      <c r="A816" s="136">
        <v>2</v>
      </c>
      <c r="B816" s="2">
        <v>453</v>
      </c>
      <c r="C816" s="140">
        <v>419986938</v>
      </c>
      <c r="D816" s="3" t="s">
        <v>2226</v>
      </c>
      <c r="E816" s="3" t="s">
        <v>1338</v>
      </c>
      <c r="F816" s="3" t="s">
        <v>2227</v>
      </c>
      <c r="G816" s="197"/>
      <c r="H816" s="115" t="s">
        <v>1050</v>
      </c>
      <c r="I816" s="97" t="str">
        <f ca="1"/>
        <v>1.3.nec</v>
      </c>
      <c r="J816" s="98" t="str">
        <f ca="1"/>
        <v>Other Specialised hospitals (Other than mental health hospitals)</v>
      </c>
      <c r="K816" s="61" t="str">
        <f ca="1"/>
        <v>1.1.2</v>
      </c>
      <c r="L816" s="61" t="str">
        <f ca="1"/>
        <v>Specialised inpatient curative care</v>
      </c>
      <c r="M816" s="61" t="str">
        <f ca="1"/>
        <v>13</v>
      </c>
      <c r="N816" s="61" t="str">
        <f ca="1"/>
        <v>General population</v>
      </c>
      <c r="O816" s="61" t="str">
        <f ca="1"/>
        <v>nec</v>
      </c>
      <c r="P816" s="61" t="str">
        <f ca="1"/>
        <v>Other and unspecified age (n.e.c.)</v>
      </c>
      <c r="Q816" s="61" t="str">
        <f ca="1"/>
        <v>nec</v>
      </c>
      <c r="R816" s="61" t="str">
        <f ca="1"/>
        <v>Other and unspecified gender (n.e.c.)</v>
      </c>
      <c r="S816" s="134">
        <v>1</v>
      </c>
      <c r="T816" t="b">
        <v>1</v>
      </c>
      <c r="U816" t="b">
        <f>AND(T816=TRUE,C816=C815,F816=F815,H816&lt;&gt;H815)</f>
        <v>0</v>
      </c>
      <c r="V816" t="b">
        <f t="shared" si="24"/>
        <v>0</v>
      </c>
      <c r="W816">
        <v>1</v>
      </c>
      <c r="X816" t="b">
        <f t="shared" si="25"/>
        <v>0</v>
      </c>
      <c r="Y816" s="153">
        <v>49</v>
      </c>
    </row>
    <row r="817" spans="1:25" x14ac:dyDescent="0.4">
      <c r="A817" s="136">
        <v>2</v>
      </c>
      <c r="B817" s="2">
        <v>454</v>
      </c>
      <c r="C817" s="140">
        <v>419989613</v>
      </c>
      <c r="D817" s="3" t="s">
        <v>937</v>
      </c>
      <c r="E817" s="3" t="s">
        <v>1338</v>
      </c>
      <c r="F817" s="3" t="s">
        <v>2228</v>
      </c>
      <c r="G817" s="197"/>
      <c r="H817" s="115" t="s">
        <v>1109</v>
      </c>
      <c r="I817" s="97" t="str">
        <f ca="1"/>
        <v>3.4.9.nec</v>
      </c>
      <c r="J817" s="98" t="str">
        <f ca="1"/>
        <v>Other All Other ambulatory centres</v>
      </c>
      <c r="K817" s="61" t="str">
        <f ca="1"/>
        <v>1.3.3.nec</v>
      </c>
      <c r="L817" s="61" t="str">
        <f ca="1"/>
        <v>Other Specialised outpatient curative care</v>
      </c>
      <c r="M817" s="61" t="str">
        <f ca="1"/>
        <v>13</v>
      </c>
      <c r="N817" s="61" t="str">
        <f ca="1"/>
        <v>General population</v>
      </c>
      <c r="O817" s="61" t="str">
        <f ca="1"/>
        <v>nec</v>
      </c>
      <c r="P817" s="61" t="str">
        <f ca="1"/>
        <v>Other and unspecified age (n.e.c.)</v>
      </c>
      <c r="Q817" s="61" t="str">
        <f ca="1"/>
        <v>nec</v>
      </c>
      <c r="R817" s="61" t="str">
        <f ca="1"/>
        <v>Other and unspecified gender (n.e.c.)</v>
      </c>
      <c r="S817" s="134">
        <v>1</v>
      </c>
      <c r="T817" t="b">
        <v>1</v>
      </c>
      <c r="U817" t="b">
        <f>AND(T817=TRUE,C817=C816,F817=F816,H817&lt;&gt;H816)</f>
        <v>0</v>
      </c>
      <c r="V817" t="b">
        <f t="shared" si="24"/>
        <v>0</v>
      </c>
      <c r="W817">
        <v>1</v>
      </c>
      <c r="X817" t="b">
        <f t="shared" si="25"/>
        <v>0</v>
      </c>
      <c r="Y817" s="153">
        <v>49</v>
      </c>
    </row>
    <row r="818" spans="1:25" x14ac:dyDescent="0.4">
      <c r="A818" s="136">
        <v>2</v>
      </c>
      <c r="B818" s="2">
        <v>455</v>
      </c>
      <c r="C818" s="140">
        <v>419994741</v>
      </c>
      <c r="D818" s="3" t="s">
        <v>939</v>
      </c>
      <c r="E818" s="3" t="s">
        <v>1338</v>
      </c>
      <c r="F818" s="3" t="s">
        <v>2229</v>
      </c>
      <c r="G818" s="197"/>
      <c r="H818" s="115" t="s">
        <v>1054</v>
      </c>
      <c r="I818" s="97" t="str">
        <f ca="1"/>
        <v>1.1</v>
      </c>
      <c r="J818" s="98" t="str">
        <f ca="1"/>
        <v>General hospitals</v>
      </c>
      <c r="K818" s="61" t="str">
        <f ca="1"/>
        <v>1.1.1</v>
      </c>
      <c r="L818" s="61" t="str">
        <f ca="1"/>
        <v>General inpatient curative care</v>
      </c>
      <c r="M818" s="61" t="str">
        <f ca="1"/>
        <v>13</v>
      </c>
      <c r="N818" s="61" t="str">
        <f ca="1"/>
        <v>General population</v>
      </c>
      <c r="O818" s="61" t="str">
        <f ca="1"/>
        <v>nec</v>
      </c>
      <c r="P818" s="61" t="str">
        <f ca="1"/>
        <v>Other and unspecified age (n.e.c.)</v>
      </c>
      <c r="Q818" s="61" t="str">
        <f ca="1"/>
        <v>nec</v>
      </c>
      <c r="R818" s="61" t="str">
        <f ca="1"/>
        <v>Other and unspecified gender (n.e.c.)</v>
      </c>
      <c r="S818" s="134">
        <v>2</v>
      </c>
      <c r="T818" t="b">
        <v>1</v>
      </c>
      <c r="U818" t="b">
        <f>AND(T818=TRUE,C818=C817,F818=F817,H818&lt;&gt;H817)</f>
        <v>0</v>
      </c>
      <c r="V818" t="b">
        <f t="shared" si="24"/>
        <v>0</v>
      </c>
      <c r="W818">
        <v>1</v>
      </c>
      <c r="X818" t="b">
        <f t="shared" si="25"/>
        <v>0</v>
      </c>
      <c r="Y818" s="153">
        <v>49</v>
      </c>
    </row>
    <row r="819" spans="1:25" x14ac:dyDescent="0.4">
      <c r="A819" s="136">
        <v>2</v>
      </c>
      <c r="B819" s="2">
        <v>456</v>
      </c>
      <c r="C819" s="140">
        <v>419997775</v>
      </c>
      <c r="D819" s="3" t="s">
        <v>2230</v>
      </c>
      <c r="E819" s="3" t="s">
        <v>1338</v>
      </c>
      <c r="F819" s="3" t="s">
        <v>2231</v>
      </c>
      <c r="G819" s="197"/>
      <c r="H819" s="115" t="s">
        <v>1089</v>
      </c>
      <c r="I819" s="97" t="str">
        <f ca="1"/>
        <v>3.4.9.1</v>
      </c>
      <c r="J819" s="98" t="str">
        <f ca="1"/>
        <v>General ambulatories</v>
      </c>
      <c r="K819" s="61" t="str">
        <f ca="1"/>
        <v>1.3.3.1</v>
      </c>
      <c r="L819" s="61" t="str">
        <f ca="1"/>
        <v>Emergency specialised outpatient curative care</v>
      </c>
      <c r="M819" s="61" t="str">
        <f ca="1"/>
        <v>13</v>
      </c>
      <c r="N819" s="61" t="str">
        <f ca="1"/>
        <v>General population</v>
      </c>
      <c r="O819" s="61" t="str">
        <f ca="1"/>
        <v>nec</v>
      </c>
      <c r="P819" s="61" t="str">
        <f ca="1"/>
        <v>Other and unspecified age (n.e.c.)</v>
      </c>
      <c r="Q819" s="61" t="str">
        <f ca="1"/>
        <v>nec</v>
      </c>
      <c r="R819" s="61" t="str">
        <f ca="1"/>
        <v>Other and unspecified gender (n.e.c.)</v>
      </c>
      <c r="S819" s="134">
        <v>1</v>
      </c>
      <c r="T819" t="b">
        <v>1</v>
      </c>
      <c r="U819" t="b">
        <f>AND(T819=TRUE,C819=C818,F819=F818,H819&lt;&gt;H818)</f>
        <v>0</v>
      </c>
      <c r="V819" t="b">
        <f t="shared" si="24"/>
        <v>0</v>
      </c>
      <c r="W819">
        <v>1</v>
      </c>
      <c r="X819" t="b">
        <f t="shared" si="25"/>
        <v>0</v>
      </c>
      <c r="Y819" s="153">
        <v>49</v>
      </c>
    </row>
    <row r="820" spans="1:25" x14ac:dyDescent="0.4">
      <c r="A820" s="136">
        <v>2</v>
      </c>
      <c r="B820" s="2">
        <v>457</v>
      </c>
      <c r="C820" s="140">
        <v>422934908</v>
      </c>
      <c r="D820" s="3" t="s">
        <v>2232</v>
      </c>
      <c r="E820" s="3" t="s">
        <v>1183</v>
      </c>
      <c r="F820" s="3" t="s">
        <v>2233</v>
      </c>
      <c r="G820" s="197"/>
      <c r="H820" s="115" t="s">
        <v>1106</v>
      </c>
      <c r="I820" s="97" t="str">
        <f ca="1"/>
        <v>3.4.2</v>
      </c>
      <c r="J820" s="98" t="str">
        <f ca="1"/>
        <v>Ambulatory mental health and substance abuse centres</v>
      </c>
      <c r="K820" s="61" t="str">
        <f ca="1"/>
        <v>1.3.3.nec</v>
      </c>
      <c r="L820" s="61" t="str">
        <f ca="1"/>
        <v>Other Specialised outpatient curative care</v>
      </c>
      <c r="M820" s="61" t="str">
        <f ca="1"/>
        <v>13</v>
      </c>
      <c r="N820" s="61" t="str">
        <f ca="1"/>
        <v>General population</v>
      </c>
      <c r="O820" s="61" t="str">
        <f ca="1"/>
        <v>nec</v>
      </c>
      <c r="P820" s="61" t="str">
        <f ca="1"/>
        <v>Other and unspecified age (n.e.c.)</v>
      </c>
      <c r="Q820" s="61" t="str">
        <f ca="1"/>
        <v>nec</v>
      </c>
      <c r="R820" s="61" t="str">
        <f ca="1"/>
        <v>Other and unspecified gender (n.e.c.)</v>
      </c>
      <c r="S820" s="134">
        <v>1</v>
      </c>
      <c r="T820" t="b">
        <v>1</v>
      </c>
      <c r="U820" t="b">
        <f>AND(T820=TRUE,C820=C819,F820=F819,H820&lt;&gt;H819)</f>
        <v>0</v>
      </c>
      <c r="V820" t="b">
        <f t="shared" si="24"/>
        <v>0</v>
      </c>
      <c r="W820">
        <v>1</v>
      </c>
      <c r="X820" t="b">
        <f t="shared" si="25"/>
        <v>0</v>
      </c>
      <c r="Y820" s="153">
        <v>11</v>
      </c>
    </row>
    <row r="821" spans="1:25" x14ac:dyDescent="0.4">
      <c r="A821" s="136">
        <v>2</v>
      </c>
      <c r="B821" s="2">
        <v>458</v>
      </c>
      <c r="C821" s="140">
        <v>424067306</v>
      </c>
      <c r="D821" s="3" t="s">
        <v>941</v>
      </c>
      <c r="E821" s="3" t="s">
        <v>1592</v>
      </c>
      <c r="F821" s="3" t="s">
        <v>2234</v>
      </c>
      <c r="G821" s="197"/>
      <c r="H821" s="115" t="s">
        <v>1054</v>
      </c>
      <c r="I821" s="97" t="str">
        <f ca="1"/>
        <v>1.1</v>
      </c>
      <c r="J821" s="98" t="str">
        <f ca="1"/>
        <v>General hospitals</v>
      </c>
      <c r="K821" s="61" t="str">
        <f ca="1"/>
        <v>1.1.1</v>
      </c>
      <c r="L821" s="61" t="str">
        <f ca="1"/>
        <v>General inpatient curative care</v>
      </c>
      <c r="M821" s="61" t="str">
        <f ca="1"/>
        <v>13</v>
      </c>
      <c r="N821" s="61" t="str">
        <f ca="1"/>
        <v>General population</v>
      </c>
      <c r="O821" s="61" t="str">
        <f ca="1"/>
        <v>nec</v>
      </c>
      <c r="P821" s="61" t="str">
        <f ca="1"/>
        <v>Other and unspecified age (n.e.c.)</v>
      </c>
      <c r="Q821" s="61" t="str">
        <f ca="1"/>
        <v>nec</v>
      </c>
      <c r="R821" s="61" t="str">
        <f ca="1"/>
        <v>Other and unspecified gender (n.e.c.)</v>
      </c>
      <c r="S821" s="134">
        <v>1</v>
      </c>
      <c r="T821" t="b">
        <v>1</v>
      </c>
      <c r="U821" t="b">
        <f>AND(T821=TRUE,C821=C820,F821=F820,H821&lt;&gt;H820)</f>
        <v>0</v>
      </c>
      <c r="V821" t="b">
        <f t="shared" si="24"/>
        <v>0</v>
      </c>
      <c r="W821">
        <v>1</v>
      </c>
      <c r="X821" t="b">
        <f t="shared" si="25"/>
        <v>0</v>
      </c>
      <c r="Y821" s="153">
        <v>60</v>
      </c>
    </row>
    <row r="822" spans="1:25" x14ac:dyDescent="0.4">
      <c r="A822" s="136">
        <v>2</v>
      </c>
      <c r="B822" s="2">
        <v>459</v>
      </c>
      <c r="C822" s="140">
        <v>425052612</v>
      </c>
      <c r="D822" s="3" t="s">
        <v>2235</v>
      </c>
      <c r="E822" s="3" t="s">
        <v>2005</v>
      </c>
      <c r="F822" s="3" t="s">
        <v>2236</v>
      </c>
      <c r="G822" s="197"/>
      <c r="H822" s="115" t="s">
        <v>1101</v>
      </c>
      <c r="I822" s="97" t="str">
        <f ca="1"/>
        <v>3.4.9.1</v>
      </c>
      <c r="J822" s="98" t="str">
        <f ca="1"/>
        <v>General ambulatories</v>
      </c>
      <c r="K822" s="61" t="str">
        <f ca="1"/>
        <v>1.3.1</v>
      </c>
      <c r="L822" s="61" t="str">
        <f ca="1"/>
        <v>General outpatient curative care</v>
      </c>
      <c r="M822" s="61" t="str">
        <f ca="1"/>
        <v>13</v>
      </c>
      <c r="N822" s="61" t="str">
        <f ca="1"/>
        <v>General population</v>
      </c>
      <c r="O822" s="61" t="str">
        <f ca="1"/>
        <v>nec</v>
      </c>
      <c r="P822" s="61" t="str">
        <f ca="1"/>
        <v>Other and unspecified age (n.e.c.)</v>
      </c>
      <c r="Q822" s="61" t="str">
        <f ca="1"/>
        <v>nec</v>
      </c>
      <c r="R822" s="61" t="str">
        <f ca="1"/>
        <v>Other and unspecified gender (n.e.c.)</v>
      </c>
      <c r="S822" s="134">
        <v>1</v>
      </c>
      <c r="T822" t="b">
        <v>1</v>
      </c>
      <c r="U822" t="b">
        <f>AND(T822=TRUE,C822=C821,F822=F821,H822&lt;&gt;H821)</f>
        <v>0</v>
      </c>
      <c r="V822" t="b">
        <f t="shared" si="24"/>
        <v>0</v>
      </c>
      <c r="W822">
        <v>1</v>
      </c>
      <c r="X822" t="b">
        <f t="shared" si="25"/>
        <v>0</v>
      </c>
      <c r="Y822" s="153">
        <v>20</v>
      </c>
    </row>
    <row r="823" spans="1:25" x14ac:dyDescent="0.4">
      <c r="A823" s="136">
        <v>2</v>
      </c>
      <c r="B823" s="2">
        <v>460</v>
      </c>
      <c r="C823" s="140">
        <v>426519421</v>
      </c>
      <c r="D823" s="3" t="s">
        <v>2237</v>
      </c>
      <c r="E823" s="3" t="s">
        <v>1603</v>
      </c>
      <c r="F823" s="3" t="s">
        <v>2238</v>
      </c>
      <c r="G823" s="197"/>
      <c r="H823" s="115" t="s">
        <v>1054</v>
      </c>
      <c r="I823" s="97" t="str">
        <f ca="1"/>
        <v>1.1</v>
      </c>
      <c r="J823" s="98" t="str">
        <f ca="1"/>
        <v>General hospitals</v>
      </c>
      <c r="K823" s="61" t="str">
        <f ca="1"/>
        <v>1.1.1</v>
      </c>
      <c r="L823" s="61" t="str">
        <f ca="1"/>
        <v>General inpatient curative care</v>
      </c>
      <c r="M823" s="61" t="str">
        <f ca="1"/>
        <v>13</v>
      </c>
      <c r="N823" s="61" t="str">
        <f ca="1"/>
        <v>General population</v>
      </c>
      <c r="O823" s="61" t="str">
        <f ca="1"/>
        <v>nec</v>
      </c>
      <c r="P823" s="61" t="str">
        <f ca="1"/>
        <v>Other and unspecified age (n.e.c.)</v>
      </c>
      <c r="Q823" s="61" t="str">
        <f ca="1"/>
        <v>nec</v>
      </c>
      <c r="R823" s="61" t="str">
        <f ca="1"/>
        <v>Other and unspecified gender (n.e.c.)</v>
      </c>
      <c r="S823" s="134">
        <v>1</v>
      </c>
      <c r="T823" t="b">
        <v>1</v>
      </c>
      <c r="U823" t="b">
        <f>AND(T823=TRUE,C823=C822,F823=F822,H823&lt;&gt;H822)</f>
        <v>0</v>
      </c>
      <c r="V823" t="b">
        <f t="shared" si="24"/>
        <v>0</v>
      </c>
      <c r="W823">
        <v>1</v>
      </c>
      <c r="X823" t="b">
        <f t="shared" si="25"/>
        <v>0</v>
      </c>
      <c r="Y823" s="153">
        <v>64</v>
      </c>
    </row>
    <row r="824" spans="1:25" x14ac:dyDescent="0.4">
      <c r="A824" s="136">
        <v>2</v>
      </c>
      <c r="B824" s="2">
        <v>461</v>
      </c>
      <c r="C824" s="140">
        <v>429649026</v>
      </c>
      <c r="D824" s="3" t="s">
        <v>943</v>
      </c>
      <c r="E824" s="3" t="s">
        <v>2003</v>
      </c>
      <c r="F824" s="3" t="s">
        <v>2239</v>
      </c>
      <c r="G824" s="197"/>
      <c r="H824" s="115" t="s">
        <v>1115</v>
      </c>
      <c r="I824" s="97" t="str">
        <f ca="1"/>
        <v>8.2</v>
      </c>
      <c r="J824" s="98" t="str">
        <f ca="1"/>
        <v>All Other industries as secondary providers of health care</v>
      </c>
      <c r="K824" s="61" t="str">
        <f ca="1"/>
        <v>5.nec</v>
      </c>
      <c r="L824" s="61" t="str">
        <f ca="1"/>
        <v>Unspecified medical goods (n.e.c.)</v>
      </c>
      <c r="M824" s="61" t="str">
        <f ca="1"/>
        <v>13</v>
      </c>
      <c r="N824" s="61" t="str">
        <f ca="1"/>
        <v>General population</v>
      </c>
      <c r="O824" s="61" t="str">
        <f ca="1"/>
        <v>nec</v>
      </c>
      <c r="P824" s="61" t="str">
        <f ca="1"/>
        <v>Other and unspecified age (n.e.c.)</v>
      </c>
      <c r="Q824" s="61" t="str">
        <f ca="1"/>
        <v>nec</v>
      </c>
      <c r="R824" s="61" t="str">
        <f ca="1"/>
        <v>Other and unspecified gender (n.e.c.)</v>
      </c>
      <c r="S824" s="134">
        <v>1</v>
      </c>
      <c r="T824" t="b">
        <v>1</v>
      </c>
      <c r="U824" t="b">
        <f>AND(T824=TRUE,C824=C823,F824=F823,H824&lt;&gt;H823)</f>
        <v>0</v>
      </c>
      <c r="V824" t="b">
        <f t="shared" si="24"/>
        <v>0</v>
      </c>
      <c r="W824">
        <v>1</v>
      </c>
      <c r="X824" t="b">
        <f t="shared" si="25"/>
        <v>0</v>
      </c>
      <c r="Y824" s="153">
        <v>21</v>
      </c>
    </row>
    <row r="825" spans="1:25" x14ac:dyDescent="0.4">
      <c r="A825" s="136">
        <v>2</v>
      </c>
      <c r="B825" s="2">
        <v>462</v>
      </c>
      <c r="C825" s="140">
        <v>430024332</v>
      </c>
      <c r="D825" s="3" t="s">
        <v>945</v>
      </c>
      <c r="E825" s="3" t="s">
        <v>1615</v>
      </c>
      <c r="F825" s="3" t="s">
        <v>2240</v>
      </c>
      <c r="G825" s="197"/>
      <c r="H825" s="115" t="s">
        <v>1054</v>
      </c>
      <c r="I825" s="97" t="str">
        <f ca="1"/>
        <v>1.1</v>
      </c>
      <c r="J825" s="98" t="str">
        <f ca="1"/>
        <v>General hospitals</v>
      </c>
      <c r="K825" s="61" t="str">
        <f ca="1"/>
        <v>1.1.1</v>
      </c>
      <c r="L825" s="61" t="str">
        <f ca="1"/>
        <v>General inpatient curative care</v>
      </c>
      <c r="M825" s="61" t="str">
        <f ca="1"/>
        <v>13</v>
      </c>
      <c r="N825" s="61" t="str">
        <f ca="1"/>
        <v>General population</v>
      </c>
      <c r="O825" s="61" t="str">
        <f ca="1"/>
        <v>nec</v>
      </c>
      <c r="P825" s="61" t="str">
        <f ca="1"/>
        <v>Other and unspecified age (n.e.c.)</v>
      </c>
      <c r="Q825" s="61" t="str">
        <f ca="1"/>
        <v>nec</v>
      </c>
      <c r="R825" s="61" t="str">
        <f ca="1"/>
        <v>Other and unspecified gender (n.e.c.)</v>
      </c>
      <c r="S825" s="134">
        <v>1</v>
      </c>
      <c r="T825" t="b">
        <v>1</v>
      </c>
      <c r="U825" t="b">
        <f>AND(T825=TRUE,C825=C824,F825=F824,H825&lt;&gt;H824)</f>
        <v>0</v>
      </c>
      <c r="V825" t="b">
        <f t="shared" si="24"/>
        <v>0</v>
      </c>
      <c r="W825">
        <v>1</v>
      </c>
      <c r="X825" t="b">
        <f t="shared" si="25"/>
        <v>0</v>
      </c>
      <c r="Y825" s="153">
        <v>22</v>
      </c>
    </row>
    <row r="826" spans="1:25" x14ac:dyDescent="0.4">
      <c r="A826" s="136">
        <v>3</v>
      </c>
      <c r="B826" s="2"/>
      <c r="C826" s="140">
        <v>430039193</v>
      </c>
      <c r="D826" s="3" t="s">
        <v>947</v>
      </c>
      <c r="E826" s="3" t="s">
        <v>1253</v>
      </c>
      <c r="F826" s="3" t="s">
        <v>2241</v>
      </c>
      <c r="G826" s="197"/>
      <c r="H826" s="115" t="s">
        <v>1101</v>
      </c>
      <c r="I826" s="97" t="str">
        <f ca="1"/>
        <v>3.4.9.1</v>
      </c>
      <c r="J826" s="98" t="str">
        <f ca="1"/>
        <v>General ambulatories</v>
      </c>
      <c r="K826" s="61" t="str">
        <f ca="1"/>
        <v>1.3.1</v>
      </c>
      <c r="L826" s="61" t="str">
        <f ca="1"/>
        <v>General outpatient curative care</v>
      </c>
      <c r="M826" s="61" t="str">
        <f ca="1"/>
        <v>13</v>
      </c>
      <c r="N826" s="61" t="str">
        <f ca="1"/>
        <v>General population</v>
      </c>
      <c r="O826" s="61" t="str">
        <f ca="1"/>
        <v>nec</v>
      </c>
      <c r="P826" s="61" t="str">
        <f ca="1"/>
        <v>Other and unspecified age (n.e.c.)</v>
      </c>
      <c r="Q826" s="61" t="str">
        <f ca="1"/>
        <v>nec</v>
      </c>
      <c r="R826" s="61" t="str">
        <f ca="1"/>
        <v>Other and unspecified gender (n.e.c.)</v>
      </c>
      <c r="S826" s="134">
        <v>1</v>
      </c>
      <c r="T826" t="b">
        <v>1</v>
      </c>
      <c r="U826" t="b">
        <f>AND(T826=TRUE,C826=C825,F826=F825,H826&lt;&gt;H825)</f>
        <v>0</v>
      </c>
      <c r="V826" t="b">
        <f t="shared" si="24"/>
        <v>0</v>
      </c>
      <c r="W826">
        <v>1</v>
      </c>
      <c r="X826" t="b">
        <f t="shared" si="25"/>
        <v>0</v>
      </c>
      <c r="Y826" s="153">
        <v>18</v>
      </c>
    </row>
    <row r="827" spans="1:25" x14ac:dyDescent="0.4">
      <c r="A827" s="136">
        <v>2</v>
      </c>
      <c r="B827" s="137">
        <v>463</v>
      </c>
      <c r="C827" s="141">
        <v>431167097</v>
      </c>
      <c r="D827" s="137" t="s">
        <v>2242</v>
      </c>
      <c r="E827" s="137" t="s">
        <v>1456</v>
      </c>
      <c r="F827" s="137" t="s">
        <v>2243</v>
      </c>
      <c r="G827" s="198"/>
      <c r="H827" s="49" t="s">
        <v>1109</v>
      </c>
      <c r="I827" s="97" t="str">
        <f ca="1"/>
        <v>3.4.9.nec</v>
      </c>
      <c r="J827" s="98" t="str">
        <f ca="1"/>
        <v>Other All Other ambulatory centres</v>
      </c>
      <c r="K827" s="61" t="str">
        <f ca="1"/>
        <v>1.3.3.nec</v>
      </c>
      <c r="L827" s="61" t="str">
        <f ca="1"/>
        <v>Other Specialised outpatient curative care</v>
      </c>
      <c r="M827" s="61" t="str">
        <f ca="1"/>
        <v>13</v>
      </c>
      <c r="N827" s="61" t="str">
        <f ca="1"/>
        <v>General population</v>
      </c>
      <c r="O827" s="61" t="str">
        <f ca="1"/>
        <v>nec</v>
      </c>
      <c r="P827" s="61" t="str">
        <f ca="1"/>
        <v>Other and unspecified age (n.e.c.)</v>
      </c>
      <c r="Q827" s="61" t="str">
        <f ca="1"/>
        <v>nec</v>
      </c>
      <c r="R827" s="61" t="str">
        <f ca="1"/>
        <v>Other and unspecified gender (n.e.c.)</v>
      </c>
      <c r="S827" s="134">
        <v>1</v>
      </c>
      <c r="T827" t="b">
        <v>1</v>
      </c>
      <c r="U827" t="b">
        <f>AND(T827=TRUE,C827=C826,F827=F826,H827&lt;&gt;H826)</f>
        <v>0</v>
      </c>
      <c r="V827" t="b">
        <f t="shared" si="24"/>
        <v>0</v>
      </c>
      <c r="W827">
        <v>1</v>
      </c>
      <c r="X827" t="b">
        <f t="shared" si="25"/>
        <v>0</v>
      </c>
      <c r="Y827" s="154">
        <v>35</v>
      </c>
    </row>
    <row r="828" spans="1:25" x14ac:dyDescent="0.4">
      <c r="A828" s="136">
        <v>3</v>
      </c>
      <c r="B828" s="2"/>
      <c r="C828" s="140">
        <v>431945997</v>
      </c>
      <c r="D828" s="3" t="s">
        <v>949</v>
      </c>
      <c r="E828" s="3" t="s">
        <v>1836</v>
      </c>
      <c r="F828" s="3" t="s">
        <v>2244</v>
      </c>
      <c r="G828" s="197"/>
      <c r="H828" s="115" t="s">
        <v>1101</v>
      </c>
      <c r="I828" s="97" t="str">
        <f ca="1"/>
        <v>3.4.9.1</v>
      </c>
      <c r="J828" s="98" t="str">
        <f ca="1"/>
        <v>General ambulatories</v>
      </c>
      <c r="K828" s="61" t="str">
        <f ca="1"/>
        <v>1.3.1</v>
      </c>
      <c r="L828" s="61" t="str">
        <f ca="1"/>
        <v>General outpatient curative care</v>
      </c>
      <c r="M828" s="61" t="str">
        <f ca="1"/>
        <v>13</v>
      </c>
      <c r="N828" s="61" t="str">
        <f ca="1"/>
        <v>General population</v>
      </c>
      <c r="O828" s="61" t="str">
        <f ca="1"/>
        <v>nec</v>
      </c>
      <c r="P828" s="61" t="str">
        <f ca="1"/>
        <v>Other and unspecified age (n.e.c.)</v>
      </c>
      <c r="Q828" s="61" t="str">
        <f ca="1"/>
        <v>nec</v>
      </c>
      <c r="R828" s="61" t="str">
        <f ca="1"/>
        <v>Other and unspecified gender (n.e.c.)</v>
      </c>
      <c r="S828" s="134">
        <v>1</v>
      </c>
      <c r="T828" t="b">
        <v>1</v>
      </c>
      <c r="U828" t="b">
        <f>AND(T828=TRUE,C828=C827,F828=F827,H828&lt;&gt;H827)</f>
        <v>0</v>
      </c>
      <c r="V828" t="b">
        <f t="shared" si="24"/>
        <v>0</v>
      </c>
      <c r="W828">
        <v>1</v>
      </c>
      <c r="X828" t="b">
        <f t="shared" si="25"/>
        <v>0</v>
      </c>
      <c r="Y828" s="153">
        <v>23</v>
      </c>
    </row>
    <row r="829" spans="1:25" x14ac:dyDescent="0.4">
      <c r="A829" s="136">
        <v>2</v>
      </c>
      <c r="B829" s="137">
        <v>464</v>
      </c>
      <c r="C829" s="141">
        <v>431948066</v>
      </c>
      <c r="D829" s="137" t="s">
        <v>951</v>
      </c>
      <c r="E829" s="137" t="s">
        <v>1836</v>
      </c>
      <c r="F829" s="137" t="s">
        <v>2245</v>
      </c>
      <c r="G829" s="198"/>
      <c r="H829" s="49" t="s">
        <v>1054</v>
      </c>
      <c r="I829" s="97" t="str">
        <f ca="1"/>
        <v>1.1</v>
      </c>
      <c r="J829" s="98" t="str">
        <f ca="1"/>
        <v>General hospitals</v>
      </c>
      <c r="K829" s="61" t="str">
        <f ca="1"/>
        <v>1.1.1</v>
      </c>
      <c r="L829" s="61" t="str">
        <f ca="1"/>
        <v>General inpatient curative care</v>
      </c>
      <c r="M829" s="61" t="str">
        <f ca="1"/>
        <v>13</v>
      </c>
      <c r="N829" s="61" t="str">
        <f ca="1"/>
        <v>General population</v>
      </c>
      <c r="O829" s="61" t="str">
        <f ca="1"/>
        <v>nec</v>
      </c>
      <c r="P829" s="61" t="str">
        <f ca="1"/>
        <v>Other and unspecified age (n.e.c.)</v>
      </c>
      <c r="Q829" s="61" t="str">
        <f ca="1"/>
        <v>nec</v>
      </c>
      <c r="R829" s="61" t="str">
        <f ca="1"/>
        <v>Other and unspecified gender (n.e.c.)</v>
      </c>
      <c r="S829" s="134">
        <v>1</v>
      </c>
      <c r="T829" t="b">
        <v>1</v>
      </c>
      <c r="U829" t="b">
        <f>AND(T829=TRUE,C829=C828,F829=F828,H829&lt;&gt;H828)</f>
        <v>0</v>
      </c>
      <c r="V829" t="b">
        <f t="shared" si="24"/>
        <v>0</v>
      </c>
      <c r="W829">
        <v>1</v>
      </c>
      <c r="X829" t="b">
        <f t="shared" si="25"/>
        <v>0</v>
      </c>
      <c r="Y829" s="154">
        <v>23</v>
      </c>
    </row>
    <row r="830" spans="1:25" x14ac:dyDescent="0.4">
      <c r="A830" s="136">
        <v>2</v>
      </c>
      <c r="B830" s="2">
        <v>465</v>
      </c>
      <c r="C830" s="140">
        <v>432539782</v>
      </c>
      <c r="D830" s="3" t="s">
        <v>953</v>
      </c>
      <c r="E830" s="3" t="s">
        <v>1373</v>
      </c>
      <c r="F830" s="3" t="s">
        <v>2246</v>
      </c>
      <c r="G830" s="197"/>
      <c r="H830" s="115" t="s">
        <v>1080</v>
      </c>
      <c r="I830" s="97" t="str">
        <f ca="1"/>
        <v>3.2</v>
      </c>
      <c r="J830" s="98" t="str">
        <f ca="1"/>
        <v>Dental practice</v>
      </c>
      <c r="K830" s="61" t="str">
        <f ca="1"/>
        <v>1.3.2</v>
      </c>
      <c r="L830" s="61" t="str">
        <f ca="1"/>
        <v>Dental outpatient curative care</v>
      </c>
      <c r="M830" s="61" t="str">
        <f ca="1"/>
        <v>13</v>
      </c>
      <c r="N830" s="61" t="str">
        <f ca="1"/>
        <v>General population</v>
      </c>
      <c r="O830" s="61" t="str">
        <f ca="1"/>
        <v>nec</v>
      </c>
      <c r="P830" s="61" t="str">
        <f ca="1"/>
        <v>Other and unspecified age (n.e.c.)</v>
      </c>
      <c r="Q830" s="61" t="str">
        <f ca="1"/>
        <v>nec</v>
      </c>
      <c r="R830" s="61" t="str">
        <f ca="1"/>
        <v>Other and unspecified gender (n.e.c.)</v>
      </c>
      <c r="S830" s="134">
        <v>1</v>
      </c>
      <c r="T830" t="b">
        <v>1</v>
      </c>
      <c r="U830" t="b">
        <f>AND(T830=TRUE,C830=C829,F830=F829,H830&lt;&gt;H829)</f>
        <v>0</v>
      </c>
      <c r="V830" t="b">
        <f t="shared" si="24"/>
        <v>0</v>
      </c>
      <c r="W830">
        <v>1</v>
      </c>
      <c r="X830" t="b">
        <f t="shared" si="25"/>
        <v>0</v>
      </c>
      <c r="Y830" s="153">
        <v>71</v>
      </c>
    </row>
    <row r="831" spans="1:25" x14ac:dyDescent="0.4">
      <c r="A831" s="136">
        <v>1</v>
      </c>
      <c r="B831" s="2">
        <v>384</v>
      </c>
      <c r="C831" s="140">
        <v>433643523</v>
      </c>
      <c r="D831" s="3" t="s">
        <v>955</v>
      </c>
      <c r="E831" s="3" t="s">
        <v>1179</v>
      </c>
      <c r="F831" s="3" t="s">
        <v>2247</v>
      </c>
      <c r="G831" s="197"/>
      <c r="H831" s="115" t="s">
        <v>1054</v>
      </c>
      <c r="I831" s="97" t="str">
        <f ca="1"/>
        <v>1.1</v>
      </c>
      <c r="J831" s="98" t="str">
        <f ca="1"/>
        <v>General hospitals</v>
      </c>
      <c r="K831" s="61" t="str">
        <f ca="1"/>
        <v>1.1.1</v>
      </c>
      <c r="L831" s="61" t="str">
        <f ca="1"/>
        <v>General inpatient curative care</v>
      </c>
      <c r="M831" s="61" t="str">
        <f ca="1"/>
        <v>13</v>
      </c>
      <c r="N831" s="61" t="str">
        <f ca="1"/>
        <v>General population</v>
      </c>
      <c r="O831" s="61" t="str">
        <f ca="1"/>
        <v>nec</v>
      </c>
      <c r="P831" s="61" t="str">
        <f ca="1"/>
        <v>Other and unspecified age (n.e.c.)</v>
      </c>
      <c r="Q831" s="61" t="str">
        <f ca="1"/>
        <v>nec</v>
      </c>
      <c r="R831" s="61" t="str">
        <f ca="1"/>
        <v>Other and unspecified gender (n.e.c.)</v>
      </c>
      <c r="S831" s="134">
        <v>1</v>
      </c>
      <c r="T831" t="b">
        <v>1</v>
      </c>
      <c r="U831" t="b">
        <f>AND(T831=TRUE,C831=C830,F831=F830,H831&lt;&gt;H830)</f>
        <v>0</v>
      </c>
      <c r="V831" t="b">
        <f t="shared" si="24"/>
        <v>0</v>
      </c>
      <c r="W831">
        <v>1</v>
      </c>
      <c r="X831" t="b">
        <f t="shared" si="25"/>
        <v>0</v>
      </c>
      <c r="Y831" s="153">
        <v>10</v>
      </c>
    </row>
    <row r="832" spans="1:25" x14ac:dyDescent="0.4">
      <c r="A832" s="136">
        <v>1</v>
      </c>
      <c r="B832" s="5">
        <v>385</v>
      </c>
      <c r="C832" s="138">
        <v>433648939</v>
      </c>
      <c r="D832" s="6" t="s">
        <v>957</v>
      </c>
      <c r="E832" s="6" t="s">
        <v>1246</v>
      </c>
      <c r="F832" s="6" t="s">
        <v>2248</v>
      </c>
      <c r="G832" s="199"/>
      <c r="H832" s="115" t="s">
        <v>1101</v>
      </c>
      <c r="I832" s="97" t="str">
        <f ca="1"/>
        <v>3.4.9.1</v>
      </c>
      <c r="J832" s="98" t="str">
        <f ca="1"/>
        <v>General ambulatories</v>
      </c>
      <c r="K832" s="61" t="str">
        <f ca="1"/>
        <v>1.3.1</v>
      </c>
      <c r="L832" s="61" t="str">
        <f ca="1"/>
        <v>General outpatient curative care</v>
      </c>
      <c r="M832" s="61" t="str">
        <f ca="1"/>
        <v>13</v>
      </c>
      <c r="N832" s="61" t="str">
        <f ca="1"/>
        <v>General population</v>
      </c>
      <c r="O832" s="61" t="str">
        <f ca="1"/>
        <v>nec</v>
      </c>
      <c r="P832" s="61" t="str">
        <f ca="1"/>
        <v>Other and unspecified age (n.e.c.)</v>
      </c>
      <c r="Q832" s="61" t="str">
        <f ca="1"/>
        <v>nec</v>
      </c>
      <c r="R832" s="61" t="str">
        <f ca="1"/>
        <v>Other and unspecified gender (n.e.c.)</v>
      </c>
      <c r="S832" s="134">
        <v>1</v>
      </c>
      <c r="T832" t="b">
        <v>1</v>
      </c>
      <c r="U832" t="b">
        <f>AND(T832=TRUE,C832=C831,F832=F831,H832&lt;&gt;H831)</f>
        <v>0</v>
      </c>
      <c r="V832" t="b">
        <f t="shared" si="24"/>
        <v>0</v>
      </c>
      <c r="W832">
        <v>1</v>
      </c>
      <c r="X832" t="b">
        <f t="shared" si="25"/>
        <v>0</v>
      </c>
      <c r="Y832" s="155">
        <v>17</v>
      </c>
    </row>
    <row r="833" spans="1:25" x14ac:dyDescent="0.4">
      <c r="A833" s="136">
        <v>1</v>
      </c>
      <c r="B833" s="5">
        <v>386</v>
      </c>
      <c r="C833" s="138">
        <v>433648948</v>
      </c>
      <c r="D833" s="6" t="s">
        <v>959</v>
      </c>
      <c r="E833" s="6" t="s">
        <v>1179</v>
      </c>
      <c r="F833" s="6" t="s">
        <v>2249</v>
      </c>
      <c r="G833" s="199"/>
      <c r="H833" s="115" t="s">
        <v>1101</v>
      </c>
      <c r="I833" s="97" t="str">
        <f ca="1"/>
        <v>3.4.9.1</v>
      </c>
      <c r="J833" s="98" t="str">
        <f ca="1"/>
        <v>General ambulatories</v>
      </c>
      <c r="K833" s="61" t="str">
        <f ca="1"/>
        <v>1.3.1</v>
      </c>
      <c r="L833" s="61" t="str">
        <f ca="1"/>
        <v>General outpatient curative care</v>
      </c>
      <c r="M833" s="61" t="str">
        <f ca="1"/>
        <v>13</v>
      </c>
      <c r="N833" s="61" t="str">
        <f ca="1"/>
        <v>General population</v>
      </c>
      <c r="O833" s="61" t="str">
        <f ca="1"/>
        <v>nec</v>
      </c>
      <c r="P833" s="61" t="str">
        <f ca="1"/>
        <v>Other and unspecified age (n.e.c.)</v>
      </c>
      <c r="Q833" s="61" t="str">
        <f ca="1"/>
        <v>nec</v>
      </c>
      <c r="R833" s="61" t="str">
        <f ca="1"/>
        <v>Other and unspecified gender (n.e.c.)</v>
      </c>
      <c r="S833" s="134">
        <v>1</v>
      </c>
      <c r="T833" t="b">
        <v>1</v>
      </c>
      <c r="U833" t="b">
        <f>AND(T833=TRUE,C833=C832,F833=F832,H833&lt;&gt;H832)</f>
        <v>0</v>
      </c>
      <c r="V833" t="b">
        <f t="shared" si="24"/>
        <v>0</v>
      </c>
      <c r="W833">
        <v>1</v>
      </c>
      <c r="X833" t="b">
        <f t="shared" si="25"/>
        <v>0</v>
      </c>
      <c r="Y833" s="155">
        <v>10</v>
      </c>
    </row>
    <row r="834" spans="1:25" x14ac:dyDescent="0.4">
      <c r="A834" s="136">
        <v>2</v>
      </c>
      <c r="B834" s="5">
        <v>466</v>
      </c>
      <c r="C834" s="138">
        <v>434163433</v>
      </c>
      <c r="D834" s="6" t="s">
        <v>961</v>
      </c>
      <c r="E834" s="6" t="s">
        <v>1197</v>
      </c>
      <c r="F834" s="6" t="s">
        <v>2250</v>
      </c>
      <c r="G834" s="199"/>
      <c r="H834" s="115" t="s">
        <v>1109</v>
      </c>
      <c r="I834" s="97" t="str">
        <f ca="1"/>
        <v>3.4.9.nec</v>
      </c>
      <c r="J834" s="98" t="str">
        <f ca="1"/>
        <v>Other All Other ambulatory centres</v>
      </c>
      <c r="K834" s="61" t="str">
        <f ca="1"/>
        <v>1.3.3.nec</v>
      </c>
      <c r="L834" s="61" t="str">
        <f ca="1"/>
        <v>Other Specialised outpatient curative care</v>
      </c>
      <c r="M834" s="61" t="str">
        <f ca="1"/>
        <v>13</v>
      </c>
      <c r="N834" s="61" t="str">
        <f ca="1"/>
        <v>General population</v>
      </c>
      <c r="O834" s="61" t="str">
        <f ca="1"/>
        <v>nec</v>
      </c>
      <c r="P834" s="61" t="str">
        <f ca="1"/>
        <v>Other and unspecified age (n.e.c.)</v>
      </c>
      <c r="Q834" s="61" t="str">
        <f ca="1"/>
        <v>nec</v>
      </c>
      <c r="R834" s="61" t="str">
        <f ca="1"/>
        <v>Other and unspecified gender (n.e.c.)</v>
      </c>
      <c r="S834" s="134">
        <v>2</v>
      </c>
      <c r="T834" t="b">
        <v>1</v>
      </c>
      <c r="U834" t="b">
        <f>AND(T834=TRUE,C834=C833,F834=F833,H834&lt;&gt;H833)</f>
        <v>0</v>
      </c>
      <c r="V834" t="b">
        <f t="shared" si="24"/>
        <v>0</v>
      </c>
      <c r="W834">
        <v>1</v>
      </c>
      <c r="X834" t="b">
        <f t="shared" si="25"/>
        <v>0</v>
      </c>
      <c r="Y834" s="155">
        <v>67</v>
      </c>
    </row>
    <row r="835" spans="1:25" x14ac:dyDescent="0.4">
      <c r="A835" s="136">
        <v>2</v>
      </c>
      <c r="B835" s="2">
        <v>467</v>
      </c>
      <c r="C835" s="140">
        <v>435428299</v>
      </c>
      <c r="D835" s="3" t="s">
        <v>2251</v>
      </c>
      <c r="E835" s="3" t="s">
        <v>1644</v>
      </c>
      <c r="F835" s="3" t="s">
        <v>2252</v>
      </c>
      <c r="G835" s="197"/>
      <c r="H835" s="115" t="s">
        <v>1089</v>
      </c>
      <c r="I835" s="97" t="str">
        <f ca="1"/>
        <v>3.4.9.1</v>
      </c>
      <c r="J835" s="98" t="str">
        <f ca="1"/>
        <v>General ambulatories</v>
      </c>
      <c r="K835" s="61" t="str">
        <f ca="1"/>
        <v>1.3.3.1</v>
      </c>
      <c r="L835" s="61" t="str">
        <f ca="1"/>
        <v>Emergency specialised outpatient curative care</v>
      </c>
      <c r="M835" s="61" t="str">
        <f ca="1"/>
        <v>13</v>
      </c>
      <c r="N835" s="61" t="str">
        <f ca="1"/>
        <v>General population</v>
      </c>
      <c r="O835" s="61" t="str">
        <f ca="1"/>
        <v>nec</v>
      </c>
      <c r="P835" s="61" t="str">
        <f ca="1"/>
        <v>Other and unspecified age (n.e.c.)</v>
      </c>
      <c r="Q835" s="61" t="str">
        <f ca="1"/>
        <v>nec</v>
      </c>
      <c r="R835" s="61" t="str">
        <f ca="1"/>
        <v>Other and unspecified gender (n.e.c.)</v>
      </c>
      <c r="S835" s="134">
        <v>2</v>
      </c>
      <c r="T835" t="b">
        <v>1</v>
      </c>
      <c r="U835" t="b">
        <f>AND(T835=TRUE,C835=C834,F835=F834,H835&lt;&gt;H834)</f>
        <v>0</v>
      </c>
      <c r="V835" t="b">
        <f t="shared" ref="V835:V898" si="26">OR(U835,U836)</f>
        <v>0</v>
      </c>
      <c r="W835">
        <v>1</v>
      </c>
      <c r="X835" t="b">
        <f t="shared" ref="X835:X898" si="27">AND(T835,ISBLANK(E835))</f>
        <v>0</v>
      </c>
      <c r="Y835" s="153">
        <v>50</v>
      </c>
    </row>
    <row r="836" spans="1:25" x14ac:dyDescent="0.4">
      <c r="A836" s="136">
        <v>2</v>
      </c>
      <c r="B836" s="2">
        <v>468</v>
      </c>
      <c r="C836" s="140">
        <v>435892483</v>
      </c>
      <c r="D836" s="3" t="s">
        <v>963</v>
      </c>
      <c r="E836" s="3" t="s">
        <v>1982</v>
      </c>
      <c r="F836" s="3" t="s">
        <v>2253</v>
      </c>
      <c r="G836" s="197"/>
      <c r="H836" s="115" t="s">
        <v>1054</v>
      </c>
      <c r="I836" s="97" t="str">
        <f ca="1"/>
        <v>1.1</v>
      </c>
      <c r="J836" s="98" t="str">
        <f ca="1"/>
        <v>General hospitals</v>
      </c>
      <c r="K836" s="61" t="str">
        <f ca="1"/>
        <v>1.1.1</v>
      </c>
      <c r="L836" s="61" t="str">
        <f ca="1"/>
        <v>General inpatient curative care</v>
      </c>
      <c r="M836" s="61" t="str">
        <f ca="1"/>
        <v>13</v>
      </c>
      <c r="N836" s="61" t="str">
        <f ca="1"/>
        <v>General population</v>
      </c>
      <c r="O836" s="61" t="str">
        <f ca="1"/>
        <v>nec</v>
      </c>
      <c r="P836" s="61" t="str">
        <f ca="1"/>
        <v>Other and unspecified age (n.e.c.)</v>
      </c>
      <c r="Q836" s="61" t="str">
        <f ca="1"/>
        <v>nec</v>
      </c>
      <c r="R836" s="61" t="str">
        <f ca="1"/>
        <v>Other and unspecified gender (n.e.c.)</v>
      </c>
      <c r="S836" s="134">
        <v>1</v>
      </c>
      <c r="T836" t="b">
        <v>1</v>
      </c>
      <c r="U836" t="b">
        <f>AND(T836=TRUE,C836=C835,F836=F835,H836&lt;&gt;H835)</f>
        <v>0</v>
      </c>
      <c r="V836" t="b">
        <f t="shared" si="26"/>
        <v>0</v>
      </c>
      <c r="W836">
        <v>1</v>
      </c>
      <c r="X836" t="b">
        <f t="shared" si="27"/>
        <v>0</v>
      </c>
      <c r="Y836" s="153">
        <v>51</v>
      </c>
    </row>
    <row r="837" spans="1:25" x14ac:dyDescent="0.4">
      <c r="A837" s="136">
        <v>3</v>
      </c>
      <c r="B837" s="2"/>
      <c r="C837" s="140">
        <v>435892704</v>
      </c>
      <c r="D837" s="3" t="s">
        <v>965</v>
      </c>
      <c r="E837" s="3" t="s">
        <v>1982</v>
      </c>
      <c r="F837" s="3" t="s">
        <v>2254</v>
      </c>
      <c r="G837" s="197"/>
      <c r="H837" s="115" t="s">
        <v>1101</v>
      </c>
      <c r="I837" s="97" t="str">
        <f ca="1"/>
        <v>3.4.9.1</v>
      </c>
      <c r="J837" s="98" t="str">
        <f ca="1"/>
        <v>General ambulatories</v>
      </c>
      <c r="K837" s="61" t="str">
        <f ca="1"/>
        <v>1.3.1</v>
      </c>
      <c r="L837" s="61" t="str">
        <f ca="1"/>
        <v>General outpatient curative care</v>
      </c>
      <c r="M837" s="61" t="str">
        <f ca="1"/>
        <v>13</v>
      </c>
      <c r="N837" s="61" t="str">
        <f ca="1"/>
        <v>General population</v>
      </c>
      <c r="O837" s="61" t="str">
        <f ca="1"/>
        <v>nec</v>
      </c>
      <c r="P837" s="61" t="str">
        <f ca="1"/>
        <v>Other and unspecified age (n.e.c.)</v>
      </c>
      <c r="Q837" s="61" t="str">
        <f ca="1"/>
        <v>nec</v>
      </c>
      <c r="R837" s="61" t="str">
        <f ca="1"/>
        <v>Other and unspecified gender (n.e.c.)</v>
      </c>
      <c r="S837" s="134">
        <v>1</v>
      </c>
      <c r="T837" t="b">
        <v>1</v>
      </c>
      <c r="U837" t="b">
        <f>AND(T837=TRUE,C837=C836,F837=F836,H837&lt;&gt;H836)</f>
        <v>0</v>
      </c>
      <c r="V837" t="b">
        <f t="shared" si="26"/>
        <v>0</v>
      </c>
      <c r="W837">
        <v>1</v>
      </c>
      <c r="X837" t="b">
        <f t="shared" si="27"/>
        <v>0</v>
      </c>
      <c r="Y837" s="153">
        <v>51</v>
      </c>
    </row>
    <row r="838" spans="1:25" x14ac:dyDescent="0.4">
      <c r="A838" s="136">
        <v>1</v>
      </c>
      <c r="B838" s="137">
        <v>357</v>
      </c>
      <c r="C838" s="141">
        <v>436039984</v>
      </c>
      <c r="D838" s="137" t="s">
        <v>967</v>
      </c>
      <c r="E838" s="137" t="s">
        <v>1646</v>
      </c>
      <c r="F838" s="137" t="s">
        <v>2255</v>
      </c>
      <c r="G838" s="198"/>
      <c r="H838" s="49" t="s">
        <v>1101</v>
      </c>
      <c r="I838" s="97" t="str">
        <f ca="1"/>
        <v>3.4.9.1</v>
      </c>
      <c r="J838" s="98" t="str">
        <f ca="1"/>
        <v>General ambulatories</v>
      </c>
      <c r="K838" s="61" t="str">
        <f ca="1"/>
        <v>1.3.1</v>
      </c>
      <c r="L838" s="61" t="str">
        <f ca="1"/>
        <v>General outpatient curative care</v>
      </c>
      <c r="M838" s="61" t="str">
        <f ca="1"/>
        <v>13</v>
      </c>
      <c r="N838" s="61" t="str">
        <f ca="1"/>
        <v>General population</v>
      </c>
      <c r="O838" s="61" t="str">
        <f ca="1"/>
        <v>nec</v>
      </c>
      <c r="P838" s="61" t="str">
        <f ca="1"/>
        <v>Other and unspecified age (n.e.c.)</v>
      </c>
      <c r="Q838" s="61" t="str">
        <f ca="1"/>
        <v>nec</v>
      </c>
      <c r="R838" s="61" t="str">
        <f ca="1"/>
        <v>Other and unspecified gender (n.e.c.)</v>
      </c>
      <c r="S838" s="134">
        <v>1</v>
      </c>
      <c r="T838" t="b">
        <v>1</v>
      </c>
      <c r="U838" t="b">
        <f>AND(T838=TRUE,C838=C837,F838=F837,H838&lt;&gt;H837)</f>
        <v>0</v>
      </c>
      <c r="V838" t="b">
        <f t="shared" si="26"/>
        <v>0</v>
      </c>
      <c r="W838">
        <v>1</v>
      </c>
      <c r="X838" t="b">
        <f t="shared" si="27"/>
        <v>0</v>
      </c>
      <c r="Y838" s="154">
        <v>42</v>
      </c>
    </row>
    <row r="839" spans="1:25" x14ac:dyDescent="0.4">
      <c r="A839" s="136">
        <v>1</v>
      </c>
      <c r="B839" s="5">
        <v>358</v>
      </c>
      <c r="C839" s="138">
        <v>437065426</v>
      </c>
      <c r="D839" s="6" t="s">
        <v>969</v>
      </c>
      <c r="E839" s="6" t="s">
        <v>1684</v>
      </c>
      <c r="F839" s="6" t="s">
        <v>2256</v>
      </c>
      <c r="G839" s="199"/>
      <c r="H839" s="49" t="s">
        <v>1101</v>
      </c>
      <c r="I839" s="97" t="str">
        <f ca="1"/>
        <v>3.4.9.1</v>
      </c>
      <c r="J839" s="98" t="str">
        <f ca="1"/>
        <v>General ambulatories</v>
      </c>
      <c r="K839" s="61" t="str">
        <f ca="1"/>
        <v>1.3.1</v>
      </c>
      <c r="L839" s="61" t="str">
        <f ca="1"/>
        <v>General outpatient curative care</v>
      </c>
      <c r="M839" s="61" t="str">
        <f ca="1"/>
        <v>13</v>
      </c>
      <c r="N839" s="61" t="str">
        <f ca="1"/>
        <v>General population</v>
      </c>
      <c r="O839" s="61" t="str">
        <f ca="1"/>
        <v>nec</v>
      </c>
      <c r="P839" s="61" t="str">
        <f ca="1"/>
        <v>Other and unspecified age (n.e.c.)</v>
      </c>
      <c r="Q839" s="61" t="str">
        <f ca="1"/>
        <v>nec</v>
      </c>
      <c r="R839" s="61" t="str">
        <f ca="1"/>
        <v>Other and unspecified gender (n.e.c.)</v>
      </c>
      <c r="S839" s="134">
        <v>1</v>
      </c>
      <c r="T839" t="b">
        <v>1</v>
      </c>
      <c r="U839" t="b">
        <f>AND(T839=TRUE,C839=C838,F839=F838,H839&lt;&gt;H838)</f>
        <v>0</v>
      </c>
      <c r="V839" t="b">
        <f t="shared" si="26"/>
        <v>0</v>
      </c>
      <c r="W839">
        <v>1</v>
      </c>
      <c r="X839" t="b">
        <f t="shared" si="27"/>
        <v>0</v>
      </c>
      <c r="Y839" s="155">
        <v>8</v>
      </c>
    </row>
    <row r="840" spans="1:25" x14ac:dyDescent="0.4">
      <c r="A840" s="136">
        <v>3</v>
      </c>
      <c r="B840" s="5"/>
      <c r="C840" s="138">
        <v>437071945</v>
      </c>
      <c r="D840" s="6" t="s">
        <v>971</v>
      </c>
      <c r="E840" s="6" t="s">
        <v>1684</v>
      </c>
      <c r="F840" s="6" t="s">
        <v>2257</v>
      </c>
      <c r="G840" s="199"/>
      <c r="H840" s="49" t="s">
        <v>1101</v>
      </c>
      <c r="I840" s="97" t="str">
        <f ca="1"/>
        <v>3.4.9.1</v>
      </c>
      <c r="J840" s="98" t="str">
        <f ca="1"/>
        <v>General ambulatories</v>
      </c>
      <c r="K840" s="61" t="str">
        <f ca="1"/>
        <v>1.3.1</v>
      </c>
      <c r="L840" s="61" t="str">
        <f ca="1"/>
        <v>General outpatient curative care</v>
      </c>
      <c r="M840" s="61" t="str">
        <f ca="1"/>
        <v>13</v>
      </c>
      <c r="N840" s="61" t="str">
        <f ca="1"/>
        <v>General population</v>
      </c>
      <c r="O840" s="61" t="str">
        <f ca="1"/>
        <v>nec</v>
      </c>
      <c r="P840" s="61" t="str">
        <f ca="1"/>
        <v>Other and unspecified age (n.e.c.)</v>
      </c>
      <c r="Q840" s="61" t="str">
        <f ca="1"/>
        <v>nec</v>
      </c>
      <c r="R840" s="61" t="str">
        <f ca="1"/>
        <v>Other and unspecified gender (n.e.c.)</v>
      </c>
      <c r="S840" s="134">
        <v>1</v>
      </c>
      <c r="T840" t="b">
        <v>1</v>
      </c>
      <c r="U840" t="b">
        <f>AND(T840=TRUE,C840=C839,F840=F839,H840&lt;&gt;H839)</f>
        <v>0</v>
      </c>
      <c r="V840" t="b">
        <f t="shared" si="26"/>
        <v>0</v>
      </c>
      <c r="W840">
        <v>1</v>
      </c>
      <c r="X840" t="b">
        <f t="shared" si="27"/>
        <v>0</v>
      </c>
      <c r="Y840" s="155">
        <v>8</v>
      </c>
    </row>
    <row r="841" spans="1:25" x14ac:dyDescent="0.4">
      <c r="A841" s="136">
        <v>1</v>
      </c>
      <c r="B841" s="137">
        <v>359</v>
      </c>
      <c r="C841" s="141">
        <v>437372460</v>
      </c>
      <c r="D841" s="137" t="s">
        <v>973</v>
      </c>
      <c r="E841" s="137" t="s">
        <v>1684</v>
      </c>
      <c r="F841" s="137" t="s">
        <v>2258</v>
      </c>
      <c r="G841" s="198"/>
      <c r="H841" s="49" t="s">
        <v>1103</v>
      </c>
      <c r="I841" s="97" t="str">
        <f ca="1"/>
        <v>3.4.3</v>
      </c>
      <c r="J841" s="98" t="str">
        <f ca="1"/>
        <v>Free-standing ambulatory surgery centres</v>
      </c>
      <c r="K841" s="61" t="str">
        <f ca="1"/>
        <v>1.2.2</v>
      </c>
      <c r="L841" s="61" t="str">
        <f ca="1"/>
        <v>Specialised day curative care</v>
      </c>
      <c r="M841" s="61" t="str">
        <f ca="1"/>
        <v>13</v>
      </c>
      <c r="N841" s="61" t="str">
        <f ca="1"/>
        <v>General population</v>
      </c>
      <c r="O841" s="61" t="str">
        <f ca="1"/>
        <v>nec</v>
      </c>
      <c r="P841" s="61" t="str">
        <f ca="1"/>
        <v>Other and unspecified age (n.e.c.)</v>
      </c>
      <c r="Q841" s="61" t="str">
        <f ca="1"/>
        <v>nec</v>
      </c>
      <c r="R841" s="61" t="str">
        <f ca="1"/>
        <v>Other and unspecified gender (n.e.c.)</v>
      </c>
      <c r="S841" s="134">
        <v>1</v>
      </c>
      <c r="T841" t="b">
        <v>1</v>
      </c>
      <c r="U841" t="b">
        <f>AND(T841=TRUE,C841=C840,F841=F840,H841&lt;&gt;H840)</f>
        <v>0</v>
      </c>
      <c r="V841" t="b">
        <f t="shared" si="26"/>
        <v>0</v>
      </c>
      <c r="W841">
        <v>1</v>
      </c>
      <c r="X841" t="b">
        <f t="shared" si="27"/>
        <v>0</v>
      </c>
      <c r="Y841" s="154">
        <v>8</v>
      </c>
    </row>
    <row r="842" spans="1:25" x14ac:dyDescent="0.4">
      <c r="A842" s="136">
        <v>3</v>
      </c>
      <c r="B842" s="5"/>
      <c r="C842" s="138">
        <v>437373370</v>
      </c>
      <c r="D842" s="6" t="s">
        <v>975</v>
      </c>
      <c r="E842" s="6" t="s">
        <v>1397</v>
      </c>
      <c r="F842" s="6" t="s">
        <v>2259</v>
      </c>
      <c r="G842" s="199"/>
      <c r="H842" s="115" t="s">
        <v>1103</v>
      </c>
      <c r="I842" s="97" t="str">
        <f ca="1"/>
        <v>3.4.3</v>
      </c>
      <c r="J842" s="98" t="str">
        <f ca="1"/>
        <v>Free-standing ambulatory surgery centres</v>
      </c>
      <c r="K842" s="61" t="str">
        <f ca="1"/>
        <v>1.2.2</v>
      </c>
      <c r="L842" s="61" t="str">
        <f ca="1"/>
        <v>Specialised day curative care</v>
      </c>
      <c r="M842" s="61" t="str">
        <f ca="1"/>
        <v>13</v>
      </c>
      <c r="N842" s="61" t="str">
        <f ca="1"/>
        <v>General population</v>
      </c>
      <c r="O842" s="61" t="str">
        <f ca="1"/>
        <v>nec</v>
      </c>
      <c r="P842" s="61" t="str">
        <f ca="1"/>
        <v>Other and unspecified age (n.e.c.)</v>
      </c>
      <c r="Q842" s="61" t="str">
        <f ca="1"/>
        <v>nec</v>
      </c>
      <c r="R842" s="61" t="str">
        <f ca="1"/>
        <v>Other and unspecified gender (n.e.c.)</v>
      </c>
      <c r="S842" s="134">
        <v>1</v>
      </c>
      <c r="T842" t="b">
        <v>1</v>
      </c>
      <c r="U842" t="b">
        <f>AND(T842=TRUE,C842=C841,F842=F841,H842&lt;&gt;H841)</f>
        <v>0</v>
      </c>
      <c r="V842" t="b">
        <f t="shared" si="26"/>
        <v>0</v>
      </c>
      <c r="W842">
        <v>1</v>
      </c>
      <c r="X842" t="b">
        <f t="shared" si="27"/>
        <v>0</v>
      </c>
      <c r="Y842" s="155">
        <v>1</v>
      </c>
    </row>
    <row r="843" spans="1:25" x14ac:dyDescent="0.4">
      <c r="A843" s="136">
        <v>3</v>
      </c>
      <c r="B843" s="137"/>
      <c r="C843" s="141">
        <v>438114452</v>
      </c>
      <c r="D843" s="137" t="s">
        <v>977</v>
      </c>
      <c r="E843" s="137" t="s">
        <v>1997</v>
      </c>
      <c r="F843" s="137" t="s">
        <v>2260</v>
      </c>
      <c r="G843" s="198"/>
      <c r="H843" s="49" t="s">
        <v>1058</v>
      </c>
      <c r="I843" s="97" t="str">
        <f ca="1"/>
        <v>4.2</v>
      </c>
      <c r="J843" s="98" t="str">
        <f ca="1"/>
        <v>Medical and diagnostic laboratories</v>
      </c>
      <c r="K843" s="61" t="str">
        <f ca="1"/>
        <v>4.1</v>
      </c>
      <c r="L843" s="61" t="str">
        <f ca="1"/>
        <v>Laboratory services</v>
      </c>
      <c r="M843" s="61" t="str">
        <f ca="1"/>
        <v>13</v>
      </c>
      <c r="N843" s="61" t="str">
        <f ca="1"/>
        <v>General population</v>
      </c>
      <c r="O843" s="61" t="str">
        <f ca="1"/>
        <v>nec</v>
      </c>
      <c r="P843" s="61" t="str">
        <f ca="1"/>
        <v>Other and unspecified age (n.e.c.)</v>
      </c>
      <c r="Q843" s="61" t="str">
        <f ca="1"/>
        <v>nec</v>
      </c>
      <c r="R843" s="61" t="str">
        <f ca="1"/>
        <v>Other and unspecified gender (n.e.c.)</v>
      </c>
      <c r="S843" s="134">
        <v>1</v>
      </c>
      <c r="T843" t="b">
        <v>1</v>
      </c>
      <c r="U843" t="b">
        <f>AND(T843=TRUE,C843=C842,F843=F842,H843&lt;&gt;H842)</f>
        <v>0</v>
      </c>
      <c r="V843" t="b">
        <f t="shared" si="26"/>
        <v>0</v>
      </c>
      <c r="W843">
        <v>1</v>
      </c>
      <c r="X843" t="b">
        <f t="shared" si="27"/>
        <v>0</v>
      </c>
      <c r="Y843" s="154">
        <v>37</v>
      </c>
    </row>
    <row r="844" spans="1:25" x14ac:dyDescent="0.4">
      <c r="A844" s="136">
        <v>3</v>
      </c>
      <c r="B844" s="137"/>
      <c r="C844" s="141">
        <v>438116496</v>
      </c>
      <c r="D844" s="137" t="s">
        <v>979</v>
      </c>
      <c r="E844" s="137" t="s">
        <v>1197</v>
      </c>
      <c r="F844" s="137" t="s">
        <v>2261</v>
      </c>
      <c r="G844" s="198"/>
      <c r="H844" s="49" t="s">
        <v>1101</v>
      </c>
      <c r="I844" s="97" t="str">
        <f ca="1"/>
        <v>3.4.9.1</v>
      </c>
      <c r="J844" s="98" t="str">
        <f ca="1"/>
        <v>General ambulatories</v>
      </c>
      <c r="K844" s="61" t="str">
        <f ca="1"/>
        <v>1.3.1</v>
      </c>
      <c r="L844" s="61" t="str">
        <f ca="1"/>
        <v>General outpatient curative care</v>
      </c>
      <c r="M844" s="61" t="str">
        <f ca="1"/>
        <v>13</v>
      </c>
      <c r="N844" s="61" t="str">
        <f ca="1"/>
        <v>General population</v>
      </c>
      <c r="O844" s="61" t="str">
        <f ca="1"/>
        <v>nec</v>
      </c>
      <c r="P844" s="61" t="str">
        <f ca="1"/>
        <v>Other and unspecified age (n.e.c.)</v>
      </c>
      <c r="Q844" s="61" t="str">
        <f ca="1"/>
        <v>nec</v>
      </c>
      <c r="R844" s="61" t="str">
        <f ca="1"/>
        <v>Other and unspecified gender (n.e.c.)</v>
      </c>
      <c r="S844" s="134">
        <v>1</v>
      </c>
      <c r="T844" t="b">
        <v>1</v>
      </c>
      <c r="U844" t="b">
        <f>AND(T844=TRUE,C844=C843,F844=F843,H844&lt;&gt;H843)</f>
        <v>0</v>
      </c>
      <c r="V844" t="b">
        <f t="shared" si="26"/>
        <v>0</v>
      </c>
      <c r="W844">
        <v>1</v>
      </c>
      <c r="X844" t="b">
        <f t="shared" si="27"/>
        <v>0</v>
      </c>
      <c r="Y844" s="154">
        <v>67</v>
      </c>
    </row>
    <row r="845" spans="1:25" x14ac:dyDescent="0.4">
      <c r="A845" s="136">
        <v>3</v>
      </c>
      <c r="B845" s="137"/>
      <c r="C845" s="141">
        <v>438724882</v>
      </c>
      <c r="D845" s="137" t="s">
        <v>981</v>
      </c>
      <c r="E845" s="137" t="s">
        <v>1687</v>
      </c>
      <c r="F845" s="137" t="s">
        <v>2262</v>
      </c>
      <c r="G845" s="198"/>
      <c r="H845" s="49" t="s">
        <v>1101</v>
      </c>
      <c r="I845" s="97" t="str">
        <f ca="1"/>
        <v>3.4.9.1</v>
      </c>
      <c r="J845" s="98" t="str">
        <f ca="1"/>
        <v>General ambulatories</v>
      </c>
      <c r="K845" s="61" t="str">
        <f ca="1"/>
        <v>1.3.1</v>
      </c>
      <c r="L845" s="61" t="str">
        <f ca="1"/>
        <v>General outpatient curative care</v>
      </c>
      <c r="M845" s="61" t="str">
        <f ca="1"/>
        <v>13</v>
      </c>
      <c r="N845" s="61" t="str">
        <f ca="1"/>
        <v>General population</v>
      </c>
      <c r="O845" s="61" t="str">
        <f ca="1"/>
        <v>nec</v>
      </c>
      <c r="P845" s="61" t="str">
        <f ca="1"/>
        <v>Other and unspecified age (n.e.c.)</v>
      </c>
      <c r="Q845" s="61" t="str">
        <f ca="1"/>
        <v>nec</v>
      </c>
      <c r="R845" s="61" t="str">
        <f ca="1"/>
        <v>Other and unspecified gender (n.e.c.)</v>
      </c>
      <c r="S845" s="134">
        <v>1</v>
      </c>
      <c r="T845" t="b">
        <v>1</v>
      </c>
      <c r="U845" t="b">
        <f>AND(T845=TRUE,C845=C844,F845=F844,H845&lt;&gt;H844)</f>
        <v>0</v>
      </c>
      <c r="V845" t="b">
        <f t="shared" si="26"/>
        <v>0</v>
      </c>
      <c r="W845">
        <v>1</v>
      </c>
      <c r="X845" t="b">
        <f t="shared" si="27"/>
        <v>0</v>
      </c>
      <c r="Y845" s="154">
        <v>24</v>
      </c>
    </row>
    <row r="846" spans="1:25" x14ac:dyDescent="0.4">
      <c r="A846" s="136">
        <v>3</v>
      </c>
      <c r="B846" s="137"/>
      <c r="C846" s="141">
        <v>439417203</v>
      </c>
      <c r="D846" s="137" t="s">
        <v>983</v>
      </c>
      <c r="E846" s="137" t="s">
        <v>1166</v>
      </c>
      <c r="F846" s="137" t="s">
        <v>2263</v>
      </c>
      <c r="G846" s="198"/>
      <c r="H846" s="49" t="s">
        <v>1101</v>
      </c>
      <c r="I846" s="97" t="str">
        <f ca="1"/>
        <v>3.4.9.1</v>
      </c>
      <c r="J846" s="98" t="str">
        <f ca="1"/>
        <v>General ambulatories</v>
      </c>
      <c r="K846" s="61" t="str">
        <f ca="1"/>
        <v>1.3.1</v>
      </c>
      <c r="L846" s="61" t="str">
        <f ca="1"/>
        <v>General outpatient curative care</v>
      </c>
      <c r="M846" s="61" t="str">
        <f ca="1"/>
        <v>13</v>
      </c>
      <c r="N846" s="61" t="str">
        <f ca="1"/>
        <v>General population</v>
      </c>
      <c r="O846" s="61" t="str">
        <f ca="1"/>
        <v>nec</v>
      </c>
      <c r="P846" s="61" t="str">
        <f ca="1"/>
        <v>Other and unspecified age (n.e.c.)</v>
      </c>
      <c r="Q846" s="61" t="str">
        <f ca="1"/>
        <v>nec</v>
      </c>
      <c r="R846" s="61" t="str">
        <f ca="1"/>
        <v>Other and unspecified gender (n.e.c.)</v>
      </c>
      <c r="S846" s="134">
        <v>1</v>
      </c>
      <c r="T846" t="b">
        <v>1</v>
      </c>
      <c r="U846" t="b">
        <f>AND(T846=TRUE,C846=C845,F846=F845,H846&lt;&gt;H845)</f>
        <v>0</v>
      </c>
      <c r="V846" t="b">
        <f t="shared" si="26"/>
        <v>0</v>
      </c>
      <c r="W846">
        <v>1</v>
      </c>
      <c r="X846" t="b">
        <f t="shared" si="27"/>
        <v>0</v>
      </c>
      <c r="Y846" s="154">
        <v>16</v>
      </c>
    </row>
    <row r="847" spans="1:25" x14ac:dyDescent="0.4">
      <c r="A847" s="136">
        <v>2</v>
      </c>
      <c r="B847" s="137">
        <v>469</v>
      </c>
      <c r="C847" s="141">
        <v>439863480</v>
      </c>
      <c r="D847" s="137" t="s">
        <v>1609</v>
      </c>
      <c r="E847" s="137" t="s">
        <v>1274</v>
      </c>
      <c r="F847" s="137" t="s">
        <v>2264</v>
      </c>
      <c r="G847" s="198"/>
      <c r="H847" s="49" t="s">
        <v>1089</v>
      </c>
      <c r="I847" s="97" t="str">
        <f ca="1"/>
        <v>3.4.9.1</v>
      </c>
      <c r="J847" s="98" t="str">
        <f ca="1"/>
        <v>General ambulatories</v>
      </c>
      <c r="K847" s="61" t="str">
        <f ca="1"/>
        <v>1.3.3.1</v>
      </c>
      <c r="L847" s="61" t="str">
        <f ca="1"/>
        <v>Emergency specialised outpatient curative care</v>
      </c>
      <c r="M847" s="61" t="str">
        <f ca="1"/>
        <v>13</v>
      </c>
      <c r="N847" s="61" t="str">
        <f ca="1"/>
        <v>General population</v>
      </c>
      <c r="O847" s="61" t="str">
        <f ca="1"/>
        <v>nec</v>
      </c>
      <c r="P847" s="61" t="str">
        <f ca="1"/>
        <v>Other and unspecified age (n.e.c.)</v>
      </c>
      <c r="Q847" s="61" t="str">
        <f ca="1"/>
        <v>nec</v>
      </c>
      <c r="R847" s="61" t="str">
        <f ca="1"/>
        <v>Other and unspecified gender (n.e.c.)</v>
      </c>
      <c r="S847" s="134">
        <v>2</v>
      </c>
      <c r="T847" t="b">
        <v>1</v>
      </c>
      <c r="U847" t="b">
        <f>AND(T847=TRUE,C847=C846,F847=F846,H847&lt;&gt;H846)</f>
        <v>0</v>
      </c>
      <c r="V847" t="b">
        <f t="shared" si="26"/>
        <v>0</v>
      </c>
      <c r="W847">
        <v>1</v>
      </c>
      <c r="X847" t="b">
        <f t="shared" si="27"/>
        <v>0</v>
      </c>
      <c r="Y847" s="154">
        <v>52</v>
      </c>
    </row>
    <row r="848" spans="1:25" x14ac:dyDescent="0.4">
      <c r="A848" s="136">
        <v>3</v>
      </c>
      <c r="B848" s="2"/>
      <c r="C848" s="140">
        <v>439863480</v>
      </c>
      <c r="D848" s="3" t="s">
        <v>985</v>
      </c>
      <c r="E848" s="3" t="s">
        <v>1274</v>
      </c>
      <c r="F848" s="3" t="s">
        <v>2264</v>
      </c>
      <c r="G848" s="197"/>
      <c r="H848" s="115" t="s">
        <v>1089</v>
      </c>
      <c r="I848" s="97" t="str">
        <f ca="1"/>
        <v>3.4.9.1</v>
      </c>
      <c r="J848" s="98" t="str">
        <f ca="1"/>
        <v>General ambulatories</v>
      </c>
      <c r="K848" s="61" t="str">
        <f ca="1"/>
        <v>1.3.3.1</v>
      </c>
      <c r="L848" s="61" t="str">
        <f ca="1"/>
        <v>Emergency specialised outpatient curative care</v>
      </c>
      <c r="M848" s="61" t="str">
        <f ca="1"/>
        <v>13</v>
      </c>
      <c r="N848" s="61" t="str">
        <f ca="1"/>
        <v>General population</v>
      </c>
      <c r="O848" s="61" t="str">
        <f ca="1"/>
        <v>nec</v>
      </c>
      <c r="P848" s="61" t="str">
        <f ca="1"/>
        <v>Other and unspecified age (n.e.c.)</v>
      </c>
      <c r="Q848" s="61" t="str">
        <f ca="1"/>
        <v>nec</v>
      </c>
      <c r="R848" s="61" t="str">
        <f ca="1"/>
        <v>Other and unspecified gender (n.e.c.)</v>
      </c>
      <c r="S848" s="134">
        <v>2</v>
      </c>
      <c r="T848" t="b">
        <v>1</v>
      </c>
      <c r="U848" t="b">
        <f>AND(T848=TRUE,C848=C847,F848=F847,H848&lt;&gt;H847)</f>
        <v>0</v>
      </c>
      <c r="V848" t="b">
        <f t="shared" si="26"/>
        <v>0</v>
      </c>
      <c r="W848">
        <v>1</v>
      </c>
      <c r="X848" t="b">
        <f t="shared" si="27"/>
        <v>0</v>
      </c>
      <c r="Y848" s="153">
        <v>52</v>
      </c>
    </row>
    <row r="849" spans="1:25" x14ac:dyDescent="0.4">
      <c r="A849" s="136">
        <v>2</v>
      </c>
      <c r="B849" s="137">
        <v>470</v>
      </c>
      <c r="C849" s="141">
        <v>439864185</v>
      </c>
      <c r="D849" s="137" t="s">
        <v>987</v>
      </c>
      <c r="E849" s="137" t="s">
        <v>1274</v>
      </c>
      <c r="F849" s="137" t="s">
        <v>2265</v>
      </c>
      <c r="G849" s="198"/>
      <c r="H849" s="49" t="s">
        <v>1101</v>
      </c>
      <c r="I849" s="97" t="str">
        <f ca="1"/>
        <v>3.4.9.1</v>
      </c>
      <c r="J849" s="98" t="str">
        <f ca="1"/>
        <v>General ambulatories</v>
      </c>
      <c r="K849" s="61" t="str">
        <f ca="1"/>
        <v>1.3.1</v>
      </c>
      <c r="L849" s="61" t="str">
        <f ca="1"/>
        <v>General outpatient curative care</v>
      </c>
      <c r="M849" s="61" t="str">
        <f ca="1"/>
        <v>13</v>
      </c>
      <c r="N849" s="61" t="str">
        <f ca="1"/>
        <v>General population</v>
      </c>
      <c r="O849" s="61" t="str">
        <f ca="1"/>
        <v>nec</v>
      </c>
      <c r="P849" s="61" t="str">
        <f ca="1"/>
        <v>Other and unspecified age (n.e.c.)</v>
      </c>
      <c r="Q849" s="61" t="str">
        <f ca="1"/>
        <v>nec</v>
      </c>
      <c r="R849" s="61" t="str">
        <f ca="1"/>
        <v>Other and unspecified gender (n.e.c.)</v>
      </c>
      <c r="S849" s="134">
        <v>1</v>
      </c>
      <c r="T849" t="b">
        <v>1</v>
      </c>
      <c r="U849" t="b">
        <f>AND(T849=TRUE,C849=C848,F849=F848,H849&lt;&gt;H848)</f>
        <v>0</v>
      </c>
      <c r="V849" t="b">
        <f t="shared" si="26"/>
        <v>0</v>
      </c>
      <c r="W849">
        <v>1</v>
      </c>
      <c r="X849" t="b">
        <f t="shared" si="27"/>
        <v>0</v>
      </c>
      <c r="Y849" s="154">
        <v>52</v>
      </c>
    </row>
    <row r="850" spans="1:25" x14ac:dyDescent="0.4">
      <c r="A850" s="136">
        <v>3</v>
      </c>
      <c r="B850" s="2"/>
      <c r="C850" s="140">
        <v>440388064</v>
      </c>
      <c r="D850" s="3" t="s">
        <v>989</v>
      </c>
      <c r="E850" s="3" t="s">
        <v>1368</v>
      </c>
      <c r="F850" s="3" t="s">
        <v>2266</v>
      </c>
      <c r="G850" s="197"/>
      <c r="H850" s="115" t="s">
        <v>1118</v>
      </c>
      <c r="I850" s="97" t="str">
        <f ca="1"/>
        <v>1.3.1</v>
      </c>
      <c r="J850" s="98" t="str">
        <f ca="1"/>
        <v>Maternal House</v>
      </c>
      <c r="K850" s="61" t="str">
        <f ca="1"/>
        <v>1.1.2</v>
      </c>
      <c r="L850" s="61" t="str">
        <f ca="1"/>
        <v>Specialised inpatient curative care</v>
      </c>
      <c r="M850" s="61" t="str">
        <f ca="1"/>
        <v>13</v>
      </c>
      <c r="N850" s="61" t="str">
        <f ca="1"/>
        <v>General population</v>
      </c>
      <c r="O850" s="61" t="str">
        <f ca="1"/>
        <v>nec</v>
      </c>
      <c r="P850" s="61" t="str">
        <f ca="1"/>
        <v>Other and unspecified age (n.e.c.)</v>
      </c>
      <c r="Q850" s="61" t="str">
        <f ca="1"/>
        <v>nec</v>
      </c>
      <c r="R850" s="61" t="str">
        <f ca="1"/>
        <v>Other and unspecified gender (n.e.c.)</v>
      </c>
      <c r="S850" s="134">
        <v>1</v>
      </c>
      <c r="T850" t="b">
        <v>1</v>
      </c>
      <c r="U850" t="b">
        <f>AND(T850=TRUE,C850=C849,F850=F849,H850&lt;&gt;H849)</f>
        <v>0</v>
      </c>
      <c r="V850" t="b">
        <f t="shared" si="26"/>
        <v>0</v>
      </c>
      <c r="W850">
        <v>1</v>
      </c>
      <c r="X850" t="b">
        <f t="shared" si="27"/>
        <v>0</v>
      </c>
      <c r="Y850" s="153">
        <v>38</v>
      </c>
    </row>
    <row r="851" spans="1:25" x14ac:dyDescent="0.4">
      <c r="A851" s="136">
        <v>2</v>
      </c>
      <c r="B851" s="137">
        <v>471</v>
      </c>
      <c r="C851" s="141">
        <v>442728657</v>
      </c>
      <c r="D851" s="137" t="s">
        <v>991</v>
      </c>
      <c r="E851" s="137" t="s">
        <v>1711</v>
      </c>
      <c r="F851" s="137" t="s">
        <v>2267</v>
      </c>
      <c r="G851" s="198"/>
      <c r="H851" s="49" t="s">
        <v>1101</v>
      </c>
      <c r="I851" s="97" t="str">
        <f ca="1"/>
        <v>3.4.9.1</v>
      </c>
      <c r="J851" s="98" t="str">
        <f ca="1"/>
        <v>General ambulatories</v>
      </c>
      <c r="K851" s="61" t="str">
        <f ca="1"/>
        <v>1.3.1</v>
      </c>
      <c r="L851" s="61" t="str">
        <f ca="1"/>
        <v>General outpatient curative care</v>
      </c>
      <c r="M851" s="61" t="str">
        <f ca="1"/>
        <v>13</v>
      </c>
      <c r="N851" s="61" t="str">
        <f ca="1"/>
        <v>General population</v>
      </c>
      <c r="O851" s="61" t="str">
        <f ca="1"/>
        <v>nec</v>
      </c>
      <c r="P851" s="61" t="str">
        <f ca="1"/>
        <v>Other and unspecified age (n.e.c.)</v>
      </c>
      <c r="Q851" s="61" t="str">
        <f ca="1"/>
        <v>nec</v>
      </c>
      <c r="R851" s="61" t="str">
        <f ca="1"/>
        <v>Other and unspecified gender (n.e.c.)</v>
      </c>
      <c r="S851" s="134">
        <v>1</v>
      </c>
      <c r="T851" t="b">
        <v>1</v>
      </c>
      <c r="U851" t="b">
        <f>AND(T851=TRUE,C851=C850,F851=F850,H851&lt;&gt;H850)</f>
        <v>0</v>
      </c>
      <c r="V851" t="b">
        <f t="shared" si="26"/>
        <v>0</v>
      </c>
      <c r="W851">
        <v>1</v>
      </c>
      <c r="X851" t="b">
        <f t="shared" si="27"/>
        <v>0</v>
      </c>
      <c r="Y851" s="154">
        <v>55</v>
      </c>
    </row>
    <row r="852" spans="1:25" x14ac:dyDescent="0.4">
      <c r="A852" s="136">
        <v>3</v>
      </c>
      <c r="B852" s="2"/>
      <c r="C852" s="140">
        <v>443855259</v>
      </c>
      <c r="D852" s="3" t="s">
        <v>993</v>
      </c>
      <c r="E852" s="3" t="s">
        <v>1718</v>
      </c>
      <c r="F852" s="3" t="s">
        <v>2268</v>
      </c>
      <c r="G852" s="197"/>
      <c r="H852" s="115" t="s">
        <v>1101</v>
      </c>
      <c r="I852" s="97" t="str">
        <f ca="1"/>
        <v>3.4.9.1</v>
      </c>
      <c r="J852" s="98" t="str">
        <f ca="1"/>
        <v>General ambulatories</v>
      </c>
      <c r="K852" s="61" t="str">
        <f ca="1"/>
        <v>1.3.1</v>
      </c>
      <c r="L852" s="61" t="str">
        <f ca="1"/>
        <v>General outpatient curative care</v>
      </c>
      <c r="M852" s="61" t="str">
        <f ca="1"/>
        <v>13</v>
      </c>
      <c r="N852" s="61" t="str">
        <f ca="1"/>
        <v>General population</v>
      </c>
      <c r="O852" s="61" t="str">
        <f ca="1"/>
        <v>nec</v>
      </c>
      <c r="P852" s="61" t="str">
        <f ca="1"/>
        <v>Other and unspecified age (n.e.c.)</v>
      </c>
      <c r="Q852" s="61" t="str">
        <f ca="1"/>
        <v>nec</v>
      </c>
      <c r="R852" s="61" t="str">
        <f ca="1"/>
        <v>Other and unspecified gender (n.e.c.)</v>
      </c>
      <c r="S852" s="134">
        <v>1</v>
      </c>
      <c r="T852" t="b">
        <v>1</v>
      </c>
      <c r="U852" t="b">
        <f>AND(T852=TRUE,C852=C851,F852=F851,H852&lt;&gt;H851)</f>
        <v>0</v>
      </c>
      <c r="V852" t="b">
        <f t="shared" si="26"/>
        <v>0</v>
      </c>
      <c r="W852">
        <v>1</v>
      </c>
      <c r="X852" t="b">
        <f t="shared" si="27"/>
        <v>0</v>
      </c>
      <c r="Y852" s="153">
        <v>73</v>
      </c>
    </row>
    <row r="853" spans="1:25" x14ac:dyDescent="0.4">
      <c r="A853" s="136">
        <v>2</v>
      </c>
      <c r="B853" s="137">
        <v>472</v>
      </c>
      <c r="C853" s="141">
        <v>443855375</v>
      </c>
      <c r="D853" s="137" t="s">
        <v>995</v>
      </c>
      <c r="E853" s="137" t="s">
        <v>1718</v>
      </c>
      <c r="F853" s="137" t="s">
        <v>2269</v>
      </c>
      <c r="G853" s="198"/>
      <c r="H853" s="49" t="s">
        <v>1101</v>
      </c>
      <c r="I853" s="97" t="str">
        <f ca="1"/>
        <v>3.4.9.1</v>
      </c>
      <c r="J853" s="98" t="str">
        <f ca="1"/>
        <v>General ambulatories</v>
      </c>
      <c r="K853" s="61" t="str">
        <f ca="1"/>
        <v>1.3.1</v>
      </c>
      <c r="L853" s="61" t="str">
        <f ca="1"/>
        <v>General outpatient curative care</v>
      </c>
      <c r="M853" s="61" t="str">
        <f ca="1"/>
        <v>13</v>
      </c>
      <c r="N853" s="61" t="str">
        <f ca="1"/>
        <v>General population</v>
      </c>
      <c r="O853" s="61" t="str">
        <f ca="1"/>
        <v>nec</v>
      </c>
      <c r="P853" s="61" t="str">
        <f ca="1"/>
        <v>Other and unspecified age (n.e.c.)</v>
      </c>
      <c r="Q853" s="61" t="str">
        <f ca="1"/>
        <v>nec</v>
      </c>
      <c r="R853" s="61" t="str">
        <f ca="1"/>
        <v>Other and unspecified gender (n.e.c.)</v>
      </c>
      <c r="S853" s="134">
        <v>1</v>
      </c>
      <c r="T853" t="b">
        <v>1</v>
      </c>
      <c r="U853" t="b">
        <f>AND(T853=TRUE,C853=C852,F853=F852,H853&lt;&gt;H852)</f>
        <v>0</v>
      </c>
      <c r="V853" t="b">
        <f t="shared" si="26"/>
        <v>0</v>
      </c>
      <c r="W853">
        <v>1</v>
      </c>
      <c r="X853" t="b">
        <f t="shared" si="27"/>
        <v>0</v>
      </c>
      <c r="Y853" s="154">
        <v>73</v>
      </c>
    </row>
    <row r="854" spans="1:25" x14ac:dyDescent="0.4">
      <c r="A854" s="136">
        <v>2</v>
      </c>
      <c r="B854" s="2">
        <v>473</v>
      </c>
      <c r="C854" s="140">
        <v>443857051</v>
      </c>
      <c r="D854" s="3" t="s">
        <v>2270</v>
      </c>
      <c r="E854" s="3" t="s">
        <v>1718</v>
      </c>
      <c r="F854" s="3" t="s">
        <v>2271</v>
      </c>
      <c r="G854" s="197"/>
      <c r="H854" s="115" t="s">
        <v>1041</v>
      </c>
      <c r="I854" s="97" t="str">
        <f ca="1"/>
        <v>3.4.1</v>
      </c>
      <c r="J854" s="98" t="str">
        <f ca="1"/>
        <v>Family planning centres</v>
      </c>
      <c r="K854" s="61" t="str">
        <f ca="1"/>
        <v>1.3.3.nec</v>
      </c>
      <c r="L854" s="61" t="str">
        <f ca="1"/>
        <v>Other Specialised outpatient curative care</v>
      </c>
      <c r="M854" s="61" t="str">
        <f ca="1"/>
        <v>13</v>
      </c>
      <c r="N854" s="61" t="str">
        <f ca="1"/>
        <v>General population</v>
      </c>
      <c r="O854" s="61" t="str">
        <f ca="1"/>
        <v>nec</v>
      </c>
      <c r="P854" s="61" t="str">
        <f ca="1"/>
        <v>Other and unspecified age (n.e.c.)</v>
      </c>
      <c r="Q854" s="61" t="str">
        <f ca="1"/>
        <v>nec</v>
      </c>
      <c r="R854" s="61" t="str">
        <f ca="1"/>
        <v>Other and unspecified gender (n.e.c.)</v>
      </c>
      <c r="S854" s="134">
        <v>1</v>
      </c>
      <c r="T854" t="b">
        <v>1</v>
      </c>
      <c r="U854" t="b">
        <f>AND(T854=TRUE,C854=C853,F854=F853,H854&lt;&gt;H853)</f>
        <v>0</v>
      </c>
      <c r="V854" t="b">
        <f t="shared" si="26"/>
        <v>0</v>
      </c>
      <c r="W854">
        <v>1</v>
      </c>
      <c r="X854" t="b">
        <f t="shared" si="27"/>
        <v>0</v>
      </c>
      <c r="Y854" s="153">
        <v>73</v>
      </c>
    </row>
    <row r="855" spans="1:25" x14ac:dyDescent="0.4">
      <c r="A855" s="136">
        <v>2</v>
      </c>
      <c r="B855" s="2">
        <v>474</v>
      </c>
      <c r="C855" s="140">
        <v>444549883</v>
      </c>
      <c r="D855" s="3" t="s">
        <v>480</v>
      </c>
      <c r="E855" s="3" t="s">
        <v>1720</v>
      </c>
      <c r="F855" s="3" t="s">
        <v>2272</v>
      </c>
      <c r="G855" s="197"/>
      <c r="H855" s="115" t="s">
        <v>1101</v>
      </c>
      <c r="I855" s="97" t="str">
        <f ca="1"/>
        <v>3.4.9.1</v>
      </c>
      <c r="J855" s="98" t="str">
        <f ca="1"/>
        <v>General ambulatories</v>
      </c>
      <c r="K855" s="61" t="str">
        <f ca="1"/>
        <v>1.3.1</v>
      </c>
      <c r="L855" s="61" t="str">
        <f ca="1"/>
        <v>General outpatient curative care</v>
      </c>
      <c r="M855" s="61" t="str">
        <f ca="1"/>
        <v>13</v>
      </c>
      <c r="N855" s="61" t="str">
        <f ca="1"/>
        <v>General population</v>
      </c>
      <c r="O855" s="61" t="str">
        <f ca="1"/>
        <v>nec</v>
      </c>
      <c r="P855" s="61" t="str">
        <f ca="1"/>
        <v>Other and unspecified age (n.e.c.)</v>
      </c>
      <c r="Q855" s="61" t="str">
        <f ca="1"/>
        <v>nec</v>
      </c>
      <c r="R855" s="61" t="str">
        <f ca="1"/>
        <v>Other and unspecified gender (n.e.c.)</v>
      </c>
      <c r="S855" s="134">
        <v>1</v>
      </c>
      <c r="T855" t="b">
        <v>1</v>
      </c>
      <c r="U855" t="b">
        <f>AND(T855=TRUE,C855=C854,F855=F854,H855&lt;&gt;H854)</f>
        <v>0</v>
      </c>
      <c r="V855" t="b">
        <f t="shared" si="26"/>
        <v>0</v>
      </c>
      <c r="W855">
        <v>1</v>
      </c>
      <c r="X855" t="b">
        <f t="shared" si="27"/>
        <v>0</v>
      </c>
      <c r="Y855" s="153">
        <v>56</v>
      </c>
    </row>
    <row r="856" spans="1:25" x14ac:dyDescent="0.4">
      <c r="A856" s="136">
        <v>2</v>
      </c>
      <c r="B856" s="2">
        <v>475</v>
      </c>
      <c r="C856" s="140">
        <v>444956932</v>
      </c>
      <c r="D856" s="3" t="s">
        <v>2273</v>
      </c>
      <c r="E856" s="3" t="s">
        <v>1890</v>
      </c>
      <c r="F856" s="3" t="s">
        <v>2274</v>
      </c>
      <c r="G856" s="197"/>
      <c r="H856" s="115" t="s">
        <v>1101</v>
      </c>
      <c r="I856" s="97" t="str">
        <f ca="1"/>
        <v>3.4.9.1</v>
      </c>
      <c r="J856" s="98" t="str">
        <f ca="1"/>
        <v>General ambulatories</v>
      </c>
      <c r="K856" s="61" t="str">
        <f ca="1"/>
        <v>1.3.1</v>
      </c>
      <c r="L856" s="61" t="str">
        <f ca="1"/>
        <v>General outpatient curative care</v>
      </c>
      <c r="M856" s="61" t="str">
        <f ca="1"/>
        <v>13</v>
      </c>
      <c r="N856" s="61" t="str">
        <f ca="1"/>
        <v>General population</v>
      </c>
      <c r="O856" s="61" t="str">
        <f ca="1"/>
        <v>nec</v>
      </c>
      <c r="P856" s="61" t="str">
        <f ca="1"/>
        <v>Other and unspecified age (n.e.c.)</v>
      </c>
      <c r="Q856" s="61" t="str">
        <f ca="1"/>
        <v>nec</v>
      </c>
      <c r="R856" s="61" t="str">
        <f ca="1"/>
        <v>Other and unspecified gender (n.e.c.)</v>
      </c>
      <c r="S856" s="134">
        <v>1</v>
      </c>
      <c r="T856" t="b">
        <v>1</v>
      </c>
      <c r="U856" t="b">
        <f>AND(T856=TRUE,C856=C855,F856=F855,H856&lt;&gt;H855)</f>
        <v>0</v>
      </c>
      <c r="V856" t="b">
        <f t="shared" si="26"/>
        <v>0</v>
      </c>
      <c r="W856">
        <v>1</v>
      </c>
      <c r="X856" t="b">
        <f t="shared" si="27"/>
        <v>0</v>
      </c>
      <c r="Y856" s="153">
        <v>31</v>
      </c>
    </row>
    <row r="857" spans="1:25" x14ac:dyDescent="0.4">
      <c r="A857" s="136">
        <v>3</v>
      </c>
      <c r="B857" s="2"/>
      <c r="C857" s="140">
        <v>445393164</v>
      </c>
      <c r="D857" s="3" t="s">
        <v>998</v>
      </c>
      <c r="E857" s="3" t="s">
        <v>1397</v>
      </c>
      <c r="F857" s="3" t="s">
        <v>2275</v>
      </c>
      <c r="G857" s="197"/>
      <c r="H857" s="115" t="s">
        <v>1101</v>
      </c>
      <c r="I857" s="97" t="str">
        <f ca="1"/>
        <v>3.4.9.1</v>
      </c>
      <c r="J857" s="98" t="str">
        <f ca="1"/>
        <v>General ambulatories</v>
      </c>
      <c r="K857" s="61" t="str">
        <f ca="1"/>
        <v>1.3.1</v>
      </c>
      <c r="L857" s="61" t="str">
        <f ca="1"/>
        <v>General outpatient curative care</v>
      </c>
      <c r="M857" s="61" t="str">
        <f ca="1"/>
        <v>13</v>
      </c>
      <c r="N857" s="61" t="str">
        <f ca="1"/>
        <v>General population</v>
      </c>
      <c r="O857" s="61" t="str">
        <f ca="1"/>
        <v>nec</v>
      </c>
      <c r="P857" s="61" t="str">
        <f ca="1"/>
        <v>Other and unspecified age (n.e.c.)</v>
      </c>
      <c r="Q857" s="61" t="str">
        <f ca="1"/>
        <v>nec</v>
      </c>
      <c r="R857" s="61" t="str">
        <f ca="1"/>
        <v>Other and unspecified gender (n.e.c.)</v>
      </c>
      <c r="S857" s="134">
        <v>1</v>
      </c>
      <c r="T857" t="b">
        <v>1</v>
      </c>
      <c r="U857" t="b">
        <f>AND(T857=TRUE,C857=C856,F857=F856,H857&lt;&gt;H856)</f>
        <v>0</v>
      </c>
      <c r="V857" t="b">
        <f t="shared" si="26"/>
        <v>0</v>
      </c>
      <c r="W857">
        <v>1</v>
      </c>
      <c r="X857" t="b">
        <f t="shared" si="27"/>
        <v>0</v>
      </c>
      <c r="Y857" s="153">
        <v>1</v>
      </c>
    </row>
    <row r="858" spans="1:25" x14ac:dyDescent="0.4">
      <c r="A858" s="136">
        <v>2</v>
      </c>
      <c r="B858" s="137">
        <v>476</v>
      </c>
      <c r="C858" s="141">
        <v>445393832</v>
      </c>
      <c r="D858" s="137" t="s">
        <v>2276</v>
      </c>
      <c r="E858" s="137" t="s">
        <v>1397</v>
      </c>
      <c r="F858" s="137" t="s">
        <v>2277</v>
      </c>
      <c r="G858" s="198"/>
      <c r="H858" s="49" t="s">
        <v>1101</v>
      </c>
      <c r="I858" s="97" t="str">
        <f ca="1"/>
        <v>3.4.9.1</v>
      </c>
      <c r="J858" s="98" t="str">
        <f ca="1"/>
        <v>General ambulatories</v>
      </c>
      <c r="K858" s="61" t="str">
        <f ca="1"/>
        <v>1.3.1</v>
      </c>
      <c r="L858" s="61" t="str">
        <f ca="1"/>
        <v>General outpatient curative care</v>
      </c>
      <c r="M858" s="61" t="str">
        <f ca="1"/>
        <v>13</v>
      </c>
      <c r="N858" s="61" t="str">
        <f ca="1"/>
        <v>General population</v>
      </c>
      <c r="O858" s="61" t="str">
        <f ca="1"/>
        <v>nec</v>
      </c>
      <c r="P858" s="61" t="str">
        <f ca="1"/>
        <v>Other and unspecified age (n.e.c.)</v>
      </c>
      <c r="Q858" s="61" t="str">
        <f ca="1"/>
        <v>nec</v>
      </c>
      <c r="R858" s="61" t="str">
        <f ca="1"/>
        <v>Other and unspecified gender (n.e.c.)</v>
      </c>
      <c r="S858" s="134">
        <v>1</v>
      </c>
      <c r="T858" t="b">
        <v>1</v>
      </c>
      <c r="U858" t="b">
        <f>AND(T858=TRUE,C858=C857,F858=F857,H858&lt;&gt;H857)</f>
        <v>0</v>
      </c>
      <c r="V858" t="b">
        <f t="shared" si="26"/>
        <v>0</v>
      </c>
      <c r="W858">
        <v>1</v>
      </c>
      <c r="X858" t="b">
        <f t="shared" si="27"/>
        <v>0</v>
      </c>
      <c r="Y858" s="154">
        <v>1</v>
      </c>
    </row>
    <row r="859" spans="1:25" x14ac:dyDescent="0.4">
      <c r="A859" s="136">
        <v>3</v>
      </c>
      <c r="B859" s="2"/>
      <c r="C859" s="140">
        <v>445398098</v>
      </c>
      <c r="D859" s="3" t="s">
        <v>1000</v>
      </c>
      <c r="E859" s="3" t="s">
        <v>1397</v>
      </c>
      <c r="F859" s="3" t="s">
        <v>2278</v>
      </c>
      <c r="G859" s="197"/>
      <c r="H859" s="115" t="s">
        <v>1101</v>
      </c>
      <c r="I859" s="97" t="str">
        <f ca="1"/>
        <v>3.4.9.1</v>
      </c>
      <c r="J859" s="98" t="str">
        <f ca="1"/>
        <v>General ambulatories</v>
      </c>
      <c r="K859" s="61" t="str">
        <f ca="1"/>
        <v>1.3.1</v>
      </c>
      <c r="L859" s="61" t="str">
        <f ca="1"/>
        <v>General outpatient curative care</v>
      </c>
      <c r="M859" s="61" t="str">
        <f ca="1"/>
        <v>13</v>
      </c>
      <c r="N859" s="61" t="str">
        <f ca="1"/>
        <v>General population</v>
      </c>
      <c r="O859" s="61" t="str">
        <f ca="1"/>
        <v>nec</v>
      </c>
      <c r="P859" s="61" t="str">
        <f ca="1"/>
        <v>Other and unspecified age (n.e.c.)</v>
      </c>
      <c r="Q859" s="61" t="str">
        <f ca="1"/>
        <v>nec</v>
      </c>
      <c r="R859" s="61" t="str">
        <f ca="1"/>
        <v>Other and unspecified gender (n.e.c.)</v>
      </c>
      <c r="S859" s="134">
        <v>1</v>
      </c>
      <c r="T859" t="b">
        <v>1</v>
      </c>
      <c r="U859" t="b">
        <f>AND(T859=TRUE,C859=C858,F859=F858,H859&lt;&gt;H858)</f>
        <v>0</v>
      </c>
      <c r="V859" t="b">
        <f t="shared" si="26"/>
        <v>0</v>
      </c>
      <c r="W859">
        <v>1</v>
      </c>
      <c r="X859" t="b">
        <f t="shared" si="27"/>
        <v>0</v>
      </c>
      <c r="Y859" s="153">
        <v>1</v>
      </c>
    </row>
    <row r="860" spans="1:25" x14ac:dyDescent="0.4">
      <c r="A860" s="136">
        <v>2</v>
      </c>
      <c r="B860" s="137">
        <v>477</v>
      </c>
      <c r="C860" s="141">
        <v>445412152</v>
      </c>
      <c r="D860" s="137" t="s">
        <v>1002</v>
      </c>
      <c r="E860" s="137" t="s">
        <v>1397</v>
      </c>
      <c r="F860" s="137" t="s">
        <v>2279</v>
      </c>
      <c r="G860" s="198"/>
      <c r="H860" s="49" t="s">
        <v>1054</v>
      </c>
      <c r="I860" s="97" t="str">
        <f ca="1"/>
        <v>1.1</v>
      </c>
      <c r="J860" s="98" t="str">
        <f ca="1"/>
        <v>General hospitals</v>
      </c>
      <c r="K860" s="61" t="str">
        <f ca="1"/>
        <v>1.1.1</v>
      </c>
      <c r="L860" s="61" t="str">
        <f ca="1"/>
        <v>General inpatient curative care</v>
      </c>
      <c r="M860" s="61" t="str">
        <f ca="1"/>
        <v>13</v>
      </c>
      <c r="N860" s="61" t="str">
        <f ca="1"/>
        <v>General population</v>
      </c>
      <c r="O860" s="61" t="str">
        <f ca="1"/>
        <v>nec</v>
      </c>
      <c r="P860" s="61" t="str">
        <f ca="1"/>
        <v>Other and unspecified age (n.e.c.)</v>
      </c>
      <c r="Q860" s="61" t="str">
        <f ca="1"/>
        <v>nec</v>
      </c>
      <c r="R860" s="61" t="str">
        <f ca="1"/>
        <v>Other and unspecified gender (n.e.c.)</v>
      </c>
      <c r="S860" s="134">
        <v>1</v>
      </c>
      <c r="T860" t="b">
        <v>1</v>
      </c>
      <c r="U860" t="b">
        <f>AND(T860=TRUE,C860=C859,F860=F859,H860&lt;&gt;H859)</f>
        <v>0</v>
      </c>
      <c r="V860" t="b">
        <f t="shared" si="26"/>
        <v>0</v>
      </c>
      <c r="W860">
        <v>1</v>
      </c>
      <c r="X860" t="b">
        <f t="shared" si="27"/>
        <v>0</v>
      </c>
      <c r="Y860" s="154">
        <v>1</v>
      </c>
    </row>
    <row r="861" spans="1:25" x14ac:dyDescent="0.4">
      <c r="A861" s="136">
        <v>2</v>
      </c>
      <c r="B861" s="2">
        <v>478</v>
      </c>
      <c r="C861" s="140">
        <v>445435707</v>
      </c>
      <c r="D861" s="3" t="s">
        <v>1004</v>
      </c>
      <c r="E861" s="3" t="s">
        <v>1397</v>
      </c>
      <c r="F861" s="3" t="s">
        <v>2280</v>
      </c>
      <c r="G861" s="197"/>
      <c r="H861" s="115" t="s">
        <v>1054</v>
      </c>
      <c r="I861" s="97" t="str">
        <f ca="1"/>
        <v>1.1</v>
      </c>
      <c r="J861" s="98" t="str">
        <f ca="1"/>
        <v>General hospitals</v>
      </c>
      <c r="K861" s="61" t="str">
        <f ca="1"/>
        <v>1.1.1</v>
      </c>
      <c r="L861" s="61" t="str">
        <f ca="1"/>
        <v>General inpatient curative care</v>
      </c>
      <c r="M861" s="61" t="str">
        <f ca="1"/>
        <v>13</v>
      </c>
      <c r="N861" s="61" t="str">
        <f ca="1"/>
        <v>General population</v>
      </c>
      <c r="O861" s="61" t="str">
        <f ca="1"/>
        <v>nec</v>
      </c>
      <c r="P861" s="61" t="str">
        <f ca="1"/>
        <v>Other and unspecified age (n.e.c.)</v>
      </c>
      <c r="Q861" s="61" t="str">
        <f ca="1"/>
        <v>nec</v>
      </c>
      <c r="R861" s="61" t="str">
        <f ca="1"/>
        <v>Other and unspecified gender (n.e.c.)</v>
      </c>
      <c r="S861" s="134">
        <v>1</v>
      </c>
      <c r="T861" t="b">
        <v>1</v>
      </c>
      <c r="U861" t="b">
        <f>AND(T861=TRUE,C861=C860,F861=F860,H861&lt;&gt;H860)</f>
        <v>0</v>
      </c>
      <c r="V861" t="b">
        <f t="shared" si="26"/>
        <v>0</v>
      </c>
      <c r="W861">
        <v>1</v>
      </c>
      <c r="X861" t="b">
        <f t="shared" si="27"/>
        <v>0</v>
      </c>
      <c r="Y861" s="153">
        <v>1</v>
      </c>
    </row>
    <row r="862" spans="1:25" x14ac:dyDescent="0.4">
      <c r="A862" s="136">
        <v>1</v>
      </c>
      <c r="B862" s="2">
        <v>366</v>
      </c>
      <c r="C862" s="140">
        <v>445451118</v>
      </c>
      <c r="D862" s="3" t="s">
        <v>1006</v>
      </c>
      <c r="E862" s="3" t="s">
        <v>1397</v>
      </c>
      <c r="F862" s="3" t="s">
        <v>2281</v>
      </c>
      <c r="G862" s="197"/>
      <c r="H862" s="115" t="s">
        <v>1103</v>
      </c>
      <c r="I862" s="97" t="str">
        <f ca="1"/>
        <v>3.4.3</v>
      </c>
      <c r="J862" s="98" t="str">
        <f ca="1"/>
        <v>Free-standing ambulatory surgery centres</v>
      </c>
      <c r="K862" s="61" t="str">
        <f ca="1"/>
        <v>1.2.2</v>
      </c>
      <c r="L862" s="61" t="str">
        <f ca="1"/>
        <v>Specialised day curative care</v>
      </c>
      <c r="M862" s="61" t="str">
        <f ca="1"/>
        <v>13</v>
      </c>
      <c r="N862" s="61" t="str">
        <f ca="1"/>
        <v>General population</v>
      </c>
      <c r="O862" s="61" t="str">
        <f ca="1"/>
        <v>nec</v>
      </c>
      <c r="P862" s="61" t="str">
        <f ca="1"/>
        <v>Other and unspecified age (n.e.c.)</v>
      </c>
      <c r="Q862" s="61" t="str">
        <f ca="1"/>
        <v>nec</v>
      </c>
      <c r="R862" s="61" t="str">
        <f ca="1"/>
        <v>Other and unspecified gender (n.e.c.)</v>
      </c>
      <c r="S862" s="134">
        <v>1</v>
      </c>
      <c r="T862" t="b">
        <v>1</v>
      </c>
      <c r="U862" t="b">
        <f>AND(T862=TRUE,C862=C861,F862=F861,H862&lt;&gt;H861)</f>
        <v>0</v>
      </c>
      <c r="V862" t="b">
        <f t="shared" si="26"/>
        <v>0</v>
      </c>
      <c r="W862">
        <v>1</v>
      </c>
      <c r="X862" t="b">
        <f t="shared" si="27"/>
        <v>0</v>
      </c>
      <c r="Y862" s="153">
        <v>1</v>
      </c>
    </row>
    <row r="863" spans="1:25" x14ac:dyDescent="0.4">
      <c r="A863" s="136">
        <v>2</v>
      </c>
      <c r="B863" s="5">
        <v>479</v>
      </c>
      <c r="C863" s="138">
        <v>445455720</v>
      </c>
      <c r="D863" s="6" t="s">
        <v>2282</v>
      </c>
      <c r="E863" s="6" t="s">
        <v>1397</v>
      </c>
      <c r="F863" s="6" t="s">
        <v>2283</v>
      </c>
      <c r="G863" s="199"/>
      <c r="H863" s="115" t="s">
        <v>1109</v>
      </c>
      <c r="I863" s="97" t="str">
        <f ca="1"/>
        <v>3.4.9.nec</v>
      </c>
      <c r="J863" s="98" t="str">
        <f ca="1"/>
        <v>Other All Other ambulatory centres</v>
      </c>
      <c r="K863" s="61" t="str">
        <f ca="1"/>
        <v>1.3.3.nec</v>
      </c>
      <c r="L863" s="61" t="str">
        <f ca="1"/>
        <v>Other Specialised outpatient curative care</v>
      </c>
      <c r="M863" s="61" t="str">
        <f ca="1"/>
        <v>13</v>
      </c>
      <c r="N863" s="61" t="str">
        <f ca="1"/>
        <v>General population</v>
      </c>
      <c r="O863" s="61" t="str">
        <f ca="1"/>
        <v>nec</v>
      </c>
      <c r="P863" s="61" t="str">
        <f ca="1"/>
        <v>Other and unspecified age (n.e.c.)</v>
      </c>
      <c r="Q863" s="61" t="str">
        <f ca="1"/>
        <v>nec</v>
      </c>
      <c r="R863" s="61" t="str">
        <f ca="1"/>
        <v>Other and unspecified gender (n.e.c.)</v>
      </c>
      <c r="S863" s="134">
        <v>1</v>
      </c>
      <c r="T863" t="b">
        <v>1</v>
      </c>
      <c r="U863" t="b">
        <f>AND(T863=TRUE,C863=C862,F863=F862,H863&lt;&gt;H862)</f>
        <v>0</v>
      </c>
      <c r="V863" t="b">
        <f t="shared" si="26"/>
        <v>0</v>
      </c>
      <c r="W863">
        <v>1</v>
      </c>
      <c r="X863" t="b">
        <f t="shared" si="27"/>
        <v>0</v>
      </c>
      <c r="Y863" s="155">
        <v>1</v>
      </c>
    </row>
    <row r="864" spans="1:25" x14ac:dyDescent="0.4">
      <c r="A864" s="136">
        <v>1</v>
      </c>
      <c r="B864" s="2">
        <v>367</v>
      </c>
      <c r="C864" s="140">
        <v>445466870</v>
      </c>
      <c r="D864" s="3" t="s">
        <v>1008</v>
      </c>
      <c r="E864" s="3" t="s">
        <v>1397</v>
      </c>
      <c r="F864" s="3" t="s">
        <v>2284</v>
      </c>
      <c r="G864" s="197"/>
      <c r="H864" s="115" t="s">
        <v>1054</v>
      </c>
      <c r="I864" s="97" t="str">
        <f ca="1"/>
        <v>1.1</v>
      </c>
      <c r="J864" s="98" t="str">
        <f ca="1"/>
        <v>General hospitals</v>
      </c>
      <c r="K864" s="61" t="str">
        <f ca="1"/>
        <v>1.1.1</v>
      </c>
      <c r="L864" s="61" t="str">
        <f ca="1"/>
        <v>General inpatient curative care</v>
      </c>
      <c r="M864" s="61" t="str">
        <f ca="1"/>
        <v>13</v>
      </c>
      <c r="N864" s="61" t="str">
        <f ca="1"/>
        <v>General population</v>
      </c>
      <c r="O864" s="61" t="str">
        <f ca="1"/>
        <v>nec</v>
      </c>
      <c r="P864" s="61" t="str">
        <f ca="1"/>
        <v>Other and unspecified age (n.e.c.)</v>
      </c>
      <c r="Q864" s="61" t="str">
        <f ca="1"/>
        <v>nec</v>
      </c>
      <c r="R864" s="61" t="str">
        <f ca="1"/>
        <v>Other and unspecified gender (n.e.c.)</v>
      </c>
      <c r="S864" s="134">
        <v>1</v>
      </c>
      <c r="T864" t="b">
        <v>1</v>
      </c>
      <c r="U864" t="b">
        <f>AND(T864=TRUE,C864=C863,F864=F863,H864&lt;&gt;H863)</f>
        <v>0</v>
      </c>
      <c r="V864" t="b">
        <f t="shared" si="26"/>
        <v>0</v>
      </c>
      <c r="W864">
        <v>1</v>
      </c>
      <c r="X864" t="b">
        <f t="shared" si="27"/>
        <v>0</v>
      </c>
      <c r="Y864" s="153">
        <v>1</v>
      </c>
    </row>
    <row r="865" spans="1:25" x14ac:dyDescent="0.4">
      <c r="A865" s="136">
        <v>3</v>
      </c>
      <c r="B865" s="5"/>
      <c r="C865" s="138">
        <v>445501751</v>
      </c>
      <c r="D865" s="6" t="s">
        <v>1010</v>
      </c>
      <c r="E865" s="6" t="s">
        <v>1166</v>
      </c>
      <c r="F865" s="6" t="s">
        <v>2285</v>
      </c>
      <c r="G865" s="199"/>
      <c r="H865" s="115" t="s">
        <v>1101</v>
      </c>
      <c r="I865" s="97" t="str">
        <f ca="1"/>
        <v>3.4.9.1</v>
      </c>
      <c r="J865" s="98" t="str">
        <f ca="1"/>
        <v>General ambulatories</v>
      </c>
      <c r="K865" s="61" t="str">
        <f ca="1"/>
        <v>1.3.1</v>
      </c>
      <c r="L865" s="61" t="str">
        <f ca="1"/>
        <v>General outpatient curative care</v>
      </c>
      <c r="M865" s="61" t="str">
        <f ca="1"/>
        <v>13</v>
      </c>
      <c r="N865" s="61" t="str">
        <f ca="1"/>
        <v>General population</v>
      </c>
      <c r="O865" s="61" t="str">
        <f ca="1"/>
        <v>nec</v>
      </c>
      <c r="P865" s="61" t="str">
        <f ca="1"/>
        <v>Other and unspecified age (n.e.c.)</v>
      </c>
      <c r="Q865" s="61" t="str">
        <f ca="1"/>
        <v>nec</v>
      </c>
      <c r="R865" s="61" t="str">
        <f ca="1"/>
        <v>Other and unspecified gender (n.e.c.)</v>
      </c>
      <c r="S865" s="134">
        <v>2</v>
      </c>
      <c r="T865" t="b">
        <v>1</v>
      </c>
      <c r="U865" t="b">
        <f>AND(T865=TRUE,C865=C864,F865=F864,H865&lt;&gt;H864)</f>
        <v>0</v>
      </c>
      <c r="V865" t="b">
        <f t="shared" si="26"/>
        <v>0</v>
      </c>
      <c r="W865">
        <v>1</v>
      </c>
      <c r="X865" t="b">
        <f t="shared" si="27"/>
        <v>0</v>
      </c>
      <c r="Y865" s="155">
        <v>16</v>
      </c>
    </row>
    <row r="866" spans="1:25" x14ac:dyDescent="0.4">
      <c r="A866" s="136">
        <v>2</v>
      </c>
      <c r="B866" s="137">
        <v>481</v>
      </c>
      <c r="C866" s="141">
        <v>445501751</v>
      </c>
      <c r="D866" s="137" t="s">
        <v>422</v>
      </c>
      <c r="E866" s="137" t="s">
        <v>1166</v>
      </c>
      <c r="F866" s="137" t="s">
        <v>2285</v>
      </c>
      <c r="G866" s="198"/>
      <c r="H866" s="49" t="s">
        <v>1101</v>
      </c>
      <c r="I866" s="97" t="str">
        <f ca="1"/>
        <v>3.4.9.1</v>
      </c>
      <c r="J866" s="98" t="str">
        <f ca="1"/>
        <v>General ambulatories</v>
      </c>
      <c r="K866" s="61" t="str">
        <f ca="1"/>
        <v>1.3.1</v>
      </c>
      <c r="L866" s="61" t="str">
        <f ca="1"/>
        <v>General outpatient curative care</v>
      </c>
      <c r="M866" s="61" t="str">
        <f ca="1"/>
        <v>13</v>
      </c>
      <c r="N866" s="61" t="str">
        <f ca="1"/>
        <v>General population</v>
      </c>
      <c r="O866" s="61" t="str">
        <f ca="1"/>
        <v>nec</v>
      </c>
      <c r="P866" s="61" t="str">
        <f ca="1"/>
        <v>Other and unspecified age (n.e.c.)</v>
      </c>
      <c r="Q866" s="61" t="str">
        <f ca="1"/>
        <v>nec</v>
      </c>
      <c r="R866" s="61" t="str">
        <f ca="1"/>
        <v>Other and unspecified gender (n.e.c.)</v>
      </c>
      <c r="S866" s="134">
        <v>2</v>
      </c>
      <c r="T866" t="b">
        <v>1</v>
      </c>
      <c r="U866" t="b">
        <f>AND(T866=TRUE,C866=C865,F866=F865,H866&lt;&gt;H865)</f>
        <v>0</v>
      </c>
      <c r="V866" t="b">
        <f t="shared" si="26"/>
        <v>0</v>
      </c>
      <c r="W866">
        <v>1</v>
      </c>
      <c r="X866" t="b">
        <f t="shared" si="27"/>
        <v>0</v>
      </c>
      <c r="Y866" s="154">
        <v>16</v>
      </c>
    </row>
    <row r="867" spans="1:25" x14ac:dyDescent="0.4">
      <c r="A867" s="136">
        <v>1</v>
      </c>
      <c r="B867" s="2">
        <v>368</v>
      </c>
      <c r="C867" s="140">
        <v>445506630</v>
      </c>
      <c r="D867" s="3" t="s">
        <v>1012</v>
      </c>
      <c r="E867" s="3" t="s">
        <v>1397</v>
      </c>
      <c r="F867" s="3" t="s">
        <v>2286</v>
      </c>
      <c r="G867" s="197"/>
      <c r="H867" s="115" t="s">
        <v>1101</v>
      </c>
      <c r="I867" s="97" t="str">
        <f ca="1"/>
        <v>3.4.9.1</v>
      </c>
      <c r="J867" s="98" t="str">
        <f ca="1"/>
        <v>General ambulatories</v>
      </c>
      <c r="K867" s="61" t="str">
        <f ca="1"/>
        <v>1.3.1</v>
      </c>
      <c r="L867" s="61" t="str">
        <f ca="1"/>
        <v>General outpatient curative care</v>
      </c>
      <c r="M867" s="61" t="str">
        <f ca="1"/>
        <v>13</v>
      </c>
      <c r="N867" s="61" t="str">
        <f ca="1"/>
        <v>General population</v>
      </c>
      <c r="O867" s="61" t="str">
        <f ca="1"/>
        <v>nec</v>
      </c>
      <c r="P867" s="61" t="str">
        <f ca="1"/>
        <v>Other and unspecified age (n.e.c.)</v>
      </c>
      <c r="Q867" s="61" t="str">
        <f ca="1"/>
        <v>nec</v>
      </c>
      <c r="R867" s="61" t="str">
        <f ca="1"/>
        <v>Other and unspecified gender (n.e.c.)</v>
      </c>
      <c r="S867" s="134">
        <v>1</v>
      </c>
      <c r="T867" t="b">
        <v>1</v>
      </c>
      <c r="U867" t="b">
        <f>AND(T867=TRUE,C867=C866,F867=F866,H867&lt;&gt;H866)</f>
        <v>0</v>
      </c>
      <c r="V867" t="b">
        <f t="shared" si="26"/>
        <v>0</v>
      </c>
      <c r="W867">
        <v>1</v>
      </c>
      <c r="X867" t="b">
        <f t="shared" si="27"/>
        <v>0</v>
      </c>
      <c r="Y867" s="153">
        <v>1</v>
      </c>
    </row>
    <row r="868" spans="1:25" x14ac:dyDescent="0.4">
      <c r="A868" s="136">
        <v>1</v>
      </c>
      <c r="B868" s="160">
        <v>369</v>
      </c>
      <c r="C868" s="161">
        <v>445507201</v>
      </c>
      <c r="D868" s="162" t="s">
        <v>2287</v>
      </c>
      <c r="E868" s="162" t="s">
        <v>1397</v>
      </c>
      <c r="F868" s="162" t="s">
        <v>2288</v>
      </c>
      <c r="G868" s="199"/>
      <c r="H868" s="115" t="s">
        <v>1109</v>
      </c>
      <c r="I868" s="164" t="str">
        <f ca="1"/>
        <v>3.4.9.nec</v>
      </c>
      <c r="J868" s="165" t="str">
        <f ca="1"/>
        <v>Other All Other ambulatory centres</v>
      </c>
      <c r="K868" s="61" t="str">
        <f ca="1"/>
        <v>1.3.3.nec</v>
      </c>
      <c r="L868" s="61" t="str">
        <f ca="1"/>
        <v>Other Specialised outpatient curative care</v>
      </c>
      <c r="M868" s="61" t="str">
        <f ca="1"/>
        <v>13</v>
      </c>
      <c r="N868" s="61" t="str">
        <f ca="1"/>
        <v>General population</v>
      </c>
      <c r="O868" s="61" t="str">
        <f ca="1"/>
        <v>nec</v>
      </c>
      <c r="P868" s="61" t="str">
        <f ca="1"/>
        <v>Other and unspecified age (n.e.c.)</v>
      </c>
      <c r="Q868" s="61" t="str">
        <f ca="1"/>
        <v>nec</v>
      </c>
      <c r="R868" s="61" t="str">
        <f ca="1"/>
        <v>Other and unspecified gender (n.e.c.)</v>
      </c>
      <c r="S868" s="134">
        <v>2</v>
      </c>
      <c r="T868" t="b">
        <v>1</v>
      </c>
      <c r="U868" t="b">
        <f>AND(T868=TRUE,C868=C867,F868=F867,H868&lt;&gt;H867)</f>
        <v>0</v>
      </c>
      <c r="V868" t="b">
        <f t="shared" si="26"/>
        <v>0</v>
      </c>
      <c r="W868">
        <v>1</v>
      </c>
      <c r="X868" t="b">
        <f t="shared" si="27"/>
        <v>0</v>
      </c>
      <c r="Y868" s="163">
        <v>1</v>
      </c>
    </row>
    <row r="869" spans="1:25" x14ac:dyDescent="0.4">
      <c r="A869" s="136">
        <v>3</v>
      </c>
      <c r="B869" s="166"/>
      <c r="C869" s="167">
        <v>445507201</v>
      </c>
      <c r="D869" s="168" t="s">
        <v>1014</v>
      </c>
      <c r="E869" s="168" t="s">
        <v>1397</v>
      </c>
      <c r="F869" s="168" t="s">
        <v>2288</v>
      </c>
      <c r="G869" s="168"/>
      <c r="H869" s="170" t="s">
        <v>1109</v>
      </c>
      <c r="I869" s="171" t="str">
        <f ca="1"/>
        <v>3.4.9.nec</v>
      </c>
      <c r="J869" s="171" t="str">
        <f ca="1"/>
        <v>Other All Other ambulatory centres</v>
      </c>
      <c r="K869" s="171" t="str">
        <f ca="1"/>
        <v>1.3.3.nec</v>
      </c>
      <c r="L869" s="171" t="str">
        <f ca="1"/>
        <v>Other Specialised outpatient curative care</v>
      </c>
      <c r="M869" s="171" t="str">
        <f ca="1"/>
        <v>13</v>
      </c>
      <c r="N869" s="171" t="str">
        <f ca="1"/>
        <v>General population</v>
      </c>
      <c r="O869" s="171" t="str">
        <f ca="1"/>
        <v>nec</v>
      </c>
      <c r="P869" s="171" t="str">
        <f ca="1"/>
        <v>Other and unspecified age (n.e.c.)</v>
      </c>
      <c r="Q869" s="171" t="str">
        <f ca="1"/>
        <v>nec</v>
      </c>
      <c r="R869" s="171" t="str">
        <f ca="1"/>
        <v>Other and unspecified gender (n.e.c.)</v>
      </c>
      <c r="S869" s="172">
        <v>2</v>
      </c>
      <c r="T869" s="171" t="b">
        <v>1</v>
      </c>
      <c r="U869" s="171" t="b">
        <f>AND(T869=TRUE,C869=C868,F869=F868,H869&lt;&gt;H868)</f>
        <v>0</v>
      </c>
      <c r="V869" s="171" t="b">
        <f t="shared" si="26"/>
        <v>0</v>
      </c>
      <c r="W869" s="173">
        <v>1</v>
      </c>
      <c r="X869" t="b">
        <f t="shared" si="27"/>
        <v>0</v>
      </c>
      <c r="Y869" s="169">
        <v>1</v>
      </c>
    </row>
    <row r="870" spans="1:25" x14ac:dyDescent="0.4">
      <c r="A870" s="136">
        <v>2</v>
      </c>
      <c r="B870" s="174">
        <v>482</v>
      </c>
      <c r="C870" s="175">
        <v>445508264</v>
      </c>
      <c r="D870" s="176" t="s">
        <v>1016</v>
      </c>
      <c r="E870" s="176" t="s">
        <v>1397</v>
      </c>
      <c r="F870" s="176" t="s">
        <v>2289</v>
      </c>
      <c r="G870" s="176"/>
      <c r="H870" s="178" t="s">
        <v>1118</v>
      </c>
      <c r="I870" s="176" t="str">
        <f ca="1"/>
        <v>1.3.1</v>
      </c>
      <c r="J870" s="176" t="str">
        <f ca="1"/>
        <v>Maternal House</v>
      </c>
      <c r="K870" s="176" t="str">
        <f ca="1"/>
        <v>1.1.2</v>
      </c>
      <c r="L870" s="176" t="str">
        <f ca="1"/>
        <v>Specialised inpatient curative care</v>
      </c>
      <c r="M870" s="176" t="str">
        <f ca="1"/>
        <v>13</v>
      </c>
      <c r="N870" s="176" t="str">
        <f ca="1"/>
        <v>General population</v>
      </c>
      <c r="O870" s="176" t="str">
        <f ca="1"/>
        <v>nec</v>
      </c>
      <c r="P870" s="176" t="str">
        <f ca="1"/>
        <v>Other and unspecified age (n.e.c.)</v>
      </c>
      <c r="Q870" s="176" t="str">
        <f ca="1"/>
        <v>nec</v>
      </c>
      <c r="R870" s="176" t="str">
        <f ca="1"/>
        <v>Other and unspecified gender (n.e.c.)</v>
      </c>
      <c r="S870" s="179">
        <v>2</v>
      </c>
      <c r="T870" s="176" t="b">
        <v>1</v>
      </c>
      <c r="U870" s="176" t="b">
        <f>AND(T870=TRUE,C870=C869,F870=F869,H870&lt;&gt;H869)</f>
        <v>0</v>
      </c>
      <c r="V870" s="176" t="b">
        <f t="shared" si="26"/>
        <v>0</v>
      </c>
      <c r="W870" s="180">
        <v>1</v>
      </c>
      <c r="X870" t="b">
        <f t="shared" si="27"/>
        <v>0</v>
      </c>
      <c r="Y870" s="177">
        <v>1</v>
      </c>
    </row>
    <row r="871" spans="1:25" x14ac:dyDescent="0.4">
      <c r="A871" s="136">
        <v>3</v>
      </c>
      <c r="B871" s="181"/>
      <c r="C871" s="182">
        <v>445555792</v>
      </c>
      <c r="D871" s="183" t="s">
        <v>1018</v>
      </c>
      <c r="E871" s="183" t="s">
        <v>1453</v>
      </c>
      <c r="F871" s="183" t="s">
        <v>2290</v>
      </c>
      <c r="G871" s="183"/>
      <c r="H871" s="185" t="s">
        <v>1109</v>
      </c>
      <c r="I871" s="176" t="str">
        <f ca="1"/>
        <v>3.4.9.nec</v>
      </c>
      <c r="J871" s="176" t="str">
        <f ca="1"/>
        <v>Other All Other ambulatory centres</v>
      </c>
      <c r="K871" s="176" t="str">
        <f ca="1"/>
        <v>1.3.3.nec</v>
      </c>
      <c r="L871" s="176" t="str">
        <f ca="1"/>
        <v>Other Specialised outpatient curative care</v>
      </c>
      <c r="M871" s="176" t="str">
        <f ca="1"/>
        <v>13</v>
      </c>
      <c r="N871" s="176" t="str">
        <f ca="1"/>
        <v>General population</v>
      </c>
      <c r="O871" s="176" t="str">
        <f ca="1"/>
        <v>nec</v>
      </c>
      <c r="P871" s="176" t="str">
        <f ca="1"/>
        <v>Other and unspecified age (n.e.c.)</v>
      </c>
      <c r="Q871" s="176" t="str">
        <f ca="1"/>
        <v>nec</v>
      </c>
      <c r="R871" s="176" t="str">
        <f ca="1"/>
        <v>Other and unspecified gender (n.e.c.)</v>
      </c>
      <c r="S871" s="179">
        <v>1</v>
      </c>
      <c r="T871" s="176" t="b">
        <v>1</v>
      </c>
      <c r="U871" s="176" t="b">
        <f>AND(T871=TRUE,C871=C870,F871=F870,H871&lt;&gt;H870)</f>
        <v>0</v>
      </c>
      <c r="V871" s="176" t="b">
        <f t="shared" si="26"/>
        <v>0</v>
      </c>
      <c r="W871" s="180">
        <v>1</v>
      </c>
      <c r="X871" t="b">
        <f t="shared" si="27"/>
        <v>0</v>
      </c>
      <c r="Y871" s="184">
        <v>27</v>
      </c>
    </row>
    <row r="872" spans="1:25" x14ac:dyDescent="0.4">
      <c r="A872" s="136">
        <v>2</v>
      </c>
      <c r="B872" s="174">
        <v>483</v>
      </c>
      <c r="C872" s="175">
        <v>446955484</v>
      </c>
      <c r="D872" s="176" t="s">
        <v>1020</v>
      </c>
      <c r="E872" s="176" t="s">
        <v>1843</v>
      </c>
      <c r="F872" s="176" t="s">
        <v>2291</v>
      </c>
      <c r="G872" s="176"/>
      <c r="H872" s="178" t="s">
        <v>1054</v>
      </c>
      <c r="I872" s="176" t="str">
        <f ca="1"/>
        <v>1.1</v>
      </c>
      <c r="J872" s="176" t="str">
        <f ca="1"/>
        <v>General hospitals</v>
      </c>
      <c r="K872" s="176" t="str">
        <f ca="1"/>
        <v>1.1.1</v>
      </c>
      <c r="L872" s="176" t="str">
        <f ca="1"/>
        <v>General inpatient curative care</v>
      </c>
      <c r="M872" s="176" t="str">
        <f ca="1"/>
        <v>13</v>
      </c>
      <c r="N872" s="176" t="str">
        <f ca="1"/>
        <v>General population</v>
      </c>
      <c r="O872" s="176" t="str">
        <f ca="1"/>
        <v>nec</v>
      </c>
      <c r="P872" s="176" t="str">
        <f ca="1"/>
        <v>Other and unspecified age (n.e.c.)</v>
      </c>
      <c r="Q872" s="176" t="str">
        <f ca="1"/>
        <v>nec</v>
      </c>
      <c r="R872" s="176" t="str">
        <f ca="1"/>
        <v>Other and unspecified gender (n.e.c.)</v>
      </c>
      <c r="S872" s="179">
        <v>1</v>
      </c>
      <c r="T872" s="176" t="b">
        <v>1</v>
      </c>
      <c r="U872" s="176" t="b">
        <f>AND(T872=TRUE,C872=C871,F872=F871,H872&lt;&gt;H871)</f>
        <v>0</v>
      </c>
      <c r="V872" s="176" t="b">
        <f t="shared" si="26"/>
        <v>0</v>
      </c>
      <c r="W872" s="180">
        <v>1</v>
      </c>
      <c r="X872" t="b">
        <f t="shared" si="27"/>
        <v>0</v>
      </c>
      <c r="Y872" s="177">
        <v>3</v>
      </c>
    </row>
    <row r="873" spans="1:25" x14ac:dyDescent="0.4">
      <c r="A873" s="136">
        <v>3</v>
      </c>
      <c r="B873" s="181"/>
      <c r="C873" s="182">
        <v>446964802</v>
      </c>
      <c r="D873" s="183" t="s">
        <v>1022</v>
      </c>
      <c r="E873" s="183" t="s">
        <v>1843</v>
      </c>
      <c r="F873" s="183" t="s">
        <v>2292</v>
      </c>
      <c r="G873" s="183"/>
      <c r="H873" s="185" t="s">
        <v>1101</v>
      </c>
      <c r="I873" s="176" t="str">
        <f ca="1"/>
        <v>3.4.9.1</v>
      </c>
      <c r="J873" s="176" t="str">
        <f ca="1"/>
        <v>General ambulatories</v>
      </c>
      <c r="K873" s="176" t="str">
        <f ca="1"/>
        <v>1.3.1</v>
      </c>
      <c r="L873" s="176" t="str">
        <f ca="1"/>
        <v>General outpatient curative care</v>
      </c>
      <c r="M873" s="176" t="str">
        <f ca="1"/>
        <v>13</v>
      </c>
      <c r="N873" s="176" t="str">
        <f ca="1"/>
        <v>General population</v>
      </c>
      <c r="O873" s="176" t="str">
        <f ca="1"/>
        <v>nec</v>
      </c>
      <c r="P873" s="176" t="str">
        <f ca="1"/>
        <v>Other and unspecified age (n.e.c.)</v>
      </c>
      <c r="Q873" s="176" t="str">
        <f ca="1"/>
        <v>nec</v>
      </c>
      <c r="R873" s="176" t="str">
        <f ca="1"/>
        <v>Other and unspecified gender (n.e.c.)</v>
      </c>
      <c r="S873" s="179">
        <v>1</v>
      </c>
      <c r="T873" s="176" t="b">
        <v>1</v>
      </c>
      <c r="U873" s="176" t="b">
        <f>AND(T873=TRUE,C873=C872,F873=F872,H873&lt;&gt;H872)</f>
        <v>0</v>
      </c>
      <c r="V873" s="176" t="b">
        <f t="shared" si="26"/>
        <v>0</v>
      </c>
      <c r="W873" s="180">
        <v>1</v>
      </c>
      <c r="X873" t="b">
        <f t="shared" si="27"/>
        <v>0</v>
      </c>
      <c r="Y873" s="184">
        <v>3</v>
      </c>
    </row>
    <row r="874" spans="1:25" x14ac:dyDescent="0.4">
      <c r="A874" s="136">
        <v>2</v>
      </c>
      <c r="B874" s="174">
        <v>1</v>
      </c>
      <c r="C874" s="175">
        <v>1024047623</v>
      </c>
      <c r="D874" s="176" t="s">
        <v>2293</v>
      </c>
      <c r="E874" s="176" t="s">
        <v>1711</v>
      </c>
      <c r="F874" s="176" t="s">
        <v>2294</v>
      </c>
      <c r="G874" s="176"/>
      <c r="H874" s="178" t="s">
        <v>1070</v>
      </c>
      <c r="I874" s="176" t="str">
        <f ca="1"/>
        <v>3.1.1</v>
      </c>
      <c r="J874" s="176" t="str">
        <f ca="1"/>
        <v>Offices of general medical practitioners</v>
      </c>
      <c r="K874" s="176" t="str">
        <f ca="1"/>
        <v>1.3.1</v>
      </c>
      <c r="L874" s="176" t="str">
        <f ca="1"/>
        <v>General outpatient curative care</v>
      </c>
      <c r="M874" s="176" t="str">
        <f ca="1"/>
        <v>13</v>
      </c>
      <c r="N874" s="176" t="str">
        <f ca="1"/>
        <v>General population</v>
      </c>
      <c r="O874" s="176" t="str">
        <f ca="1"/>
        <v>nec</v>
      </c>
      <c r="P874" s="176" t="str">
        <f ca="1"/>
        <v>Other and unspecified age (n.e.c.)</v>
      </c>
      <c r="Q874" s="176" t="str">
        <f ca="1"/>
        <v>nec</v>
      </c>
      <c r="R874" s="176" t="str">
        <f ca="1"/>
        <v>Other and unspecified gender (n.e.c.)</v>
      </c>
      <c r="S874" s="179">
        <v>1</v>
      </c>
      <c r="T874" s="176" t="b">
        <v>1</v>
      </c>
      <c r="U874" s="176" t="b">
        <f>AND(T874=TRUE,C874=C873,F874=F873,H874&lt;&gt;H873)</f>
        <v>0</v>
      </c>
      <c r="V874" s="176" t="b">
        <f t="shared" si="26"/>
        <v>0</v>
      </c>
      <c r="W874" s="180">
        <v>1</v>
      </c>
      <c r="X874" t="b">
        <f t="shared" si="27"/>
        <v>0</v>
      </c>
      <c r="Y874" s="177">
        <v>55</v>
      </c>
    </row>
    <row r="875" spans="1:25" x14ac:dyDescent="0.4">
      <c r="A875" s="136">
        <v>2</v>
      </c>
      <c r="B875" s="181">
        <v>2</v>
      </c>
      <c r="C875" s="182">
        <v>9001022596</v>
      </c>
      <c r="D875" s="183" t="s">
        <v>2295</v>
      </c>
      <c r="E875" s="183" t="s">
        <v>2005</v>
      </c>
      <c r="F875" s="183" t="s">
        <v>2296</v>
      </c>
      <c r="G875" s="183"/>
      <c r="H875" s="185" t="s">
        <v>1070</v>
      </c>
      <c r="I875" s="176" t="str">
        <f ca="1"/>
        <v>3.1.1</v>
      </c>
      <c r="J875" s="176" t="str">
        <f ca="1"/>
        <v>Offices of general medical practitioners</v>
      </c>
      <c r="K875" s="176" t="str">
        <f ca="1"/>
        <v>1.3.1</v>
      </c>
      <c r="L875" s="176" t="str">
        <f ca="1"/>
        <v>General outpatient curative care</v>
      </c>
      <c r="M875" s="176" t="str">
        <f ca="1"/>
        <v>13</v>
      </c>
      <c r="N875" s="176" t="str">
        <f ca="1"/>
        <v>General population</v>
      </c>
      <c r="O875" s="176" t="str">
        <f ca="1"/>
        <v>nec</v>
      </c>
      <c r="P875" s="176" t="str">
        <f ca="1"/>
        <v>Other and unspecified age (n.e.c.)</v>
      </c>
      <c r="Q875" s="176" t="str">
        <f ca="1"/>
        <v>nec</v>
      </c>
      <c r="R875" s="176" t="str">
        <f ca="1"/>
        <v>Other and unspecified gender (n.e.c.)</v>
      </c>
      <c r="S875" s="179">
        <v>1</v>
      </c>
      <c r="T875" s="176" t="b">
        <v>1</v>
      </c>
      <c r="U875" s="176" t="b">
        <f>AND(T875=TRUE,C875=C874,F875=F874,H875&lt;&gt;H874)</f>
        <v>0</v>
      </c>
      <c r="V875" s="176" t="b">
        <f t="shared" si="26"/>
        <v>0</v>
      </c>
      <c r="W875" s="180">
        <v>1</v>
      </c>
      <c r="X875" t="b">
        <f t="shared" si="27"/>
        <v>0</v>
      </c>
      <c r="Y875" s="184">
        <v>20</v>
      </c>
    </row>
    <row r="876" spans="1:25" x14ac:dyDescent="0.4">
      <c r="A876" s="136">
        <v>2</v>
      </c>
      <c r="B876" s="181">
        <v>4</v>
      </c>
      <c r="C876" s="182">
        <v>13001006410</v>
      </c>
      <c r="D876" s="183" t="s">
        <v>2297</v>
      </c>
      <c r="E876" s="183" t="s">
        <v>1163</v>
      </c>
      <c r="F876" s="183" t="s">
        <v>2298</v>
      </c>
      <c r="G876" s="183"/>
      <c r="H876" s="185" t="s">
        <v>1109</v>
      </c>
      <c r="I876" s="176" t="str">
        <f ca="1"/>
        <v>3.4.9.nec</v>
      </c>
      <c r="J876" s="176" t="str">
        <f ca="1"/>
        <v>Other All Other ambulatory centres</v>
      </c>
      <c r="K876" s="176" t="str">
        <f ca="1"/>
        <v>1.3.3.nec</v>
      </c>
      <c r="L876" s="176" t="str">
        <f ca="1"/>
        <v>Other Specialised outpatient curative care</v>
      </c>
      <c r="M876" s="176" t="str">
        <f ca="1"/>
        <v>13</v>
      </c>
      <c r="N876" s="176" t="str">
        <f ca="1"/>
        <v>General population</v>
      </c>
      <c r="O876" s="176" t="str">
        <f ca="1"/>
        <v>nec</v>
      </c>
      <c r="P876" s="176" t="str">
        <f ca="1"/>
        <v>Other and unspecified age (n.e.c.)</v>
      </c>
      <c r="Q876" s="176" t="str">
        <f ca="1"/>
        <v>nec</v>
      </c>
      <c r="R876" s="176" t="str">
        <f ca="1"/>
        <v>Other and unspecified gender (n.e.c.)</v>
      </c>
      <c r="S876" s="179">
        <v>1</v>
      </c>
      <c r="T876" s="176" t="b">
        <v>1</v>
      </c>
      <c r="U876" s="176" t="b">
        <f>AND(T876=TRUE,C876=C875,F876=F875,H876&lt;&gt;H875)</f>
        <v>0</v>
      </c>
      <c r="V876" s="176" t="b">
        <f t="shared" si="26"/>
        <v>0</v>
      </c>
      <c r="W876" s="180">
        <v>1</v>
      </c>
      <c r="X876" t="b">
        <f t="shared" si="27"/>
        <v>0</v>
      </c>
      <c r="Y876" s="184">
        <v>13</v>
      </c>
    </row>
    <row r="877" spans="1:25" x14ac:dyDescent="0.4">
      <c r="A877" s="136">
        <v>2</v>
      </c>
      <c r="B877" s="181">
        <v>5</v>
      </c>
      <c r="C877" s="182">
        <v>19001026655</v>
      </c>
      <c r="D877" s="183" t="s">
        <v>2299</v>
      </c>
      <c r="E877" s="183" t="s">
        <v>1338</v>
      </c>
      <c r="F877" s="183" t="s">
        <v>2300</v>
      </c>
      <c r="G877" s="183"/>
      <c r="H877" s="185" t="s">
        <v>1109</v>
      </c>
      <c r="I877" s="176" t="str">
        <f ca="1"/>
        <v>3.4.9.nec</v>
      </c>
      <c r="J877" s="176" t="str">
        <f ca="1"/>
        <v>Other All Other ambulatory centres</v>
      </c>
      <c r="K877" s="176" t="str">
        <f ca="1"/>
        <v>1.3.3.nec</v>
      </c>
      <c r="L877" s="176" t="str">
        <f ca="1"/>
        <v>Other Specialised outpatient curative care</v>
      </c>
      <c r="M877" s="176" t="str">
        <f ca="1"/>
        <v>13</v>
      </c>
      <c r="N877" s="176" t="str">
        <f ca="1"/>
        <v>General population</v>
      </c>
      <c r="O877" s="176" t="str">
        <f ca="1"/>
        <v>nec</v>
      </c>
      <c r="P877" s="176" t="str">
        <f ca="1"/>
        <v>Other and unspecified age (n.e.c.)</v>
      </c>
      <c r="Q877" s="176" t="str">
        <f ca="1"/>
        <v>nec</v>
      </c>
      <c r="R877" s="176" t="str">
        <f ca="1"/>
        <v>Other and unspecified gender (n.e.c.)</v>
      </c>
      <c r="S877" s="179">
        <v>1</v>
      </c>
      <c r="T877" s="176" t="b">
        <v>1</v>
      </c>
      <c r="U877" s="176" t="b">
        <f>AND(T877=TRUE,C877=C876,F877=F876,H877&lt;&gt;H876)</f>
        <v>0</v>
      </c>
      <c r="V877" s="176" t="b">
        <f t="shared" si="26"/>
        <v>0</v>
      </c>
      <c r="W877" s="180">
        <v>1</v>
      </c>
      <c r="X877" t="b">
        <f t="shared" si="27"/>
        <v>0</v>
      </c>
      <c r="Y877" s="184">
        <v>49</v>
      </c>
    </row>
    <row r="878" spans="1:25" x14ac:dyDescent="0.4">
      <c r="A878" s="136">
        <v>2</v>
      </c>
      <c r="B878" s="181">
        <v>131</v>
      </c>
      <c r="C878" s="182">
        <v>21001003751</v>
      </c>
      <c r="D878" s="183" t="s">
        <v>242</v>
      </c>
      <c r="E878" s="183" t="s">
        <v>1836</v>
      </c>
      <c r="F878" s="183" t="s">
        <v>2301</v>
      </c>
      <c r="G878" s="183"/>
      <c r="H878" s="185" t="s">
        <v>1109</v>
      </c>
      <c r="I878" s="176" t="str">
        <f ca="1"/>
        <v>3.4.9.nec</v>
      </c>
      <c r="J878" s="176" t="str">
        <f ca="1"/>
        <v>Other All Other ambulatory centres</v>
      </c>
      <c r="K878" s="176" t="str">
        <f ca="1"/>
        <v>1.3.3.nec</v>
      </c>
      <c r="L878" s="176" t="str">
        <f ca="1"/>
        <v>Other Specialised outpatient curative care</v>
      </c>
      <c r="M878" s="176" t="str">
        <f ca="1"/>
        <v>13</v>
      </c>
      <c r="N878" s="176" t="str">
        <f ca="1"/>
        <v>General population</v>
      </c>
      <c r="O878" s="176" t="str">
        <f ca="1"/>
        <v>nec</v>
      </c>
      <c r="P878" s="176" t="str">
        <f ca="1"/>
        <v>Other and unspecified age (n.e.c.)</v>
      </c>
      <c r="Q878" s="176" t="str">
        <f ca="1"/>
        <v>nec</v>
      </c>
      <c r="R878" s="176" t="str">
        <f ca="1"/>
        <v>Other and unspecified gender (n.e.c.)</v>
      </c>
      <c r="S878" s="179">
        <v>1</v>
      </c>
      <c r="T878" s="176" t="b">
        <v>1</v>
      </c>
      <c r="U878" s="176" t="b">
        <f>AND(T878=TRUE,C878=C877,F878=F877,H878&lt;&gt;H877)</f>
        <v>0</v>
      </c>
      <c r="V878" s="176" t="b">
        <f t="shared" si="26"/>
        <v>0</v>
      </c>
      <c r="W878" s="180">
        <v>1</v>
      </c>
      <c r="X878" t="b">
        <f t="shared" si="27"/>
        <v>0</v>
      </c>
      <c r="Y878" s="184">
        <v>23</v>
      </c>
    </row>
    <row r="879" spans="1:25" x14ac:dyDescent="0.4">
      <c r="A879" s="136">
        <v>2</v>
      </c>
      <c r="B879" s="181">
        <v>288</v>
      </c>
      <c r="C879" s="182">
        <v>35001012202</v>
      </c>
      <c r="D879" s="183" t="s">
        <v>2302</v>
      </c>
      <c r="E879" s="183" t="s">
        <v>1477</v>
      </c>
      <c r="F879" s="183" t="s">
        <v>2303</v>
      </c>
      <c r="G879" s="183"/>
      <c r="H879" s="185" t="s">
        <v>1109</v>
      </c>
      <c r="I879" s="176" t="str">
        <f ca="1"/>
        <v>3.4.9.nec</v>
      </c>
      <c r="J879" s="176" t="str">
        <f ca="1"/>
        <v>Other All Other ambulatory centres</v>
      </c>
      <c r="K879" s="176" t="str">
        <f ca="1"/>
        <v>1.3.3.nec</v>
      </c>
      <c r="L879" s="176" t="str">
        <f ca="1"/>
        <v>Other Specialised outpatient curative care</v>
      </c>
      <c r="M879" s="176" t="str">
        <f ca="1"/>
        <v>13</v>
      </c>
      <c r="N879" s="176" t="str">
        <f ca="1"/>
        <v>General population</v>
      </c>
      <c r="O879" s="176" t="str">
        <f ca="1"/>
        <v>nec</v>
      </c>
      <c r="P879" s="176" t="str">
        <f ca="1"/>
        <v>Other and unspecified age (n.e.c.)</v>
      </c>
      <c r="Q879" s="176" t="str">
        <f ca="1"/>
        <v>nec</v>
      </c>
      <c r="R879" s="176" t="str">
        <f ca="1"/>
        <v>Other and unspecified gender (n.e.c.)</v>
      </c>
      <c r="S879" s="179">
        <v>1</v>
      </c>
      <c r="T879" s="176" t="b">
        <v>1</v>
      </c>
      <c r="U879" s="176" t="b">
        <f>AND(T879=TRUE,C879=C878,F879=F878,H879&lt;&gt;H878)</f>
        <v>0</v>
      </c>
      <c r="V879" s="176" t="b">
        <f t="shared" si="26"/>
        <v>0</v>
      </c>
      <c r="W879" s="180">
        <v>1</v>
      </c>
      <c r="X879" t="b">
        <f t="shared" si="27"/>
        <v>0</v>
      </c>
      <c r="Y879" s="184">
        <v>68</v>
      </c>
    </row>
    <row r="880" spans="1:25" x14ac:dyDescent="0.4">
      <c r="A880" s="136">
        <v>2</v>
      </c>
      <c r="B880" s="181">
        <v>289</v>
      </c>
      <c r="C880" s="182">
        <v>37001007958</v>
      </c>
      <c r="D880" s="183" t="s">
        <v>2304</v>
      </c>
      <c r="E880" s="183" t="s">
        <v>1687</v>
      </c>
      <c r="F880" s="183" t="s">
        <v>2305</v>
      </c>
      <c r="G880" s="183"/>
      <c r="H880" s="185" t="s">
        <v>1074</v>
      </c>
      <c r="I880" s="176" t="str">
        <f ca="1"/>
        <v>3.1.3</v>
      </c>
      <c r="J880" s="176" t="str">
        <f ca="1"/>
        <v>Offices of medical specialists (Other than mental medical specialists)</v>
      </c>
      <c r="K880" s="176" t="str">
        <f ca="1"/>
        <v>1.3.3.nec</v>
      </c>
      <c r="L880" s="176" t="str">
        <f ca="1"/>
        <v>Other Specialised outpatient curative care</v>
      </c>
      <c r="M880" s="176" t="str">
        <f ca="1"/>
        <v>13</v>
      </c>
      <c r="N880" s="176" t="str">
        <f ca="1"/>
        <v>General population</v>
      </c>
      <c r="O880" s="176" t="str">
        <f ca="1"/>
        <v>nec</v>
      </c>
      <c r="P880" s="176" t="str">
        <f ca="1"/>
        <v>Other and unspecified age (n.e.c.)</v>
      </c>
      <c r="Q880" s="176" t="str">
        <f ca="1"/>
        <v>nec</v>
      </c>
      <c r="R880" s="176" t="str">
        <f ca="1"/>
        <v>Other and unspecified gender (n.e.c.)</v>
      </c>
      <c r="S880" s="179">
        <v>1</v>
      </c>
      <c r="T880" s="176" t="b">
        <v>1</v>
      </c>
      <c r="U880" s="176" t="b">
        <f>AND(T880=TRUE,C880=C879,F880=F879,H880&lt;&gt;H879)</f>
        <v>0</v>
      </c>
      <c r="V880" s="176" t="b">
        <f t="shared" si="26"/>
        <v>0</v>
      </c>
      <c r="W880" s="180">
        <v>1</v>
      </c>
      <c r="X880" t="b">
        <f t="shared" si="27"/>
        <v>0</v>
      </c>
      <c r="Y880" s="184">
        <v>24</v>
      </c>
    </row>
    <row r="881" spans="1:25" x14ac:dyDescent="0.4">
      <c r="A881" s="136">
        <v>2</v>
      </c>
      <c r="B881" s="181">
        <v>290</v>
      </c>
      <c r="C881" s="182">
        <v>37001019391</v>
      </c>
      <c r="D881" s="183" t="s">
        <v>544</v>
      </c>
      <c r="E881" s="183" t="s">
        <v>1687</v>
      </c>
      <c r="F881" s="183" t="s">
        <v>2306</v>
      </c>
      <c r="G881" s="183"/>
      <c r="H881" s="185" t="s">
        <v>1070</v>
      </c>
      <c r="I881" s="176" t="str">
        <f ca="1"/>
        <v>3.1.1</v>
      </c>
      <c r="J881" s="176" t="str">
        <f ca="1"/>
        <v>Offices of general medical practitioners</v>
      </c>
      <c r="K881" s="176" t="str">
        <f ca="1"/>
        <v>1.3.1</v>
      </c>
      <c r="L881" s="176" t="str">
        <f ca="1"/>
        <v>General outpatient curative care</v>
      </c>
      <c r="M881" s="176" t="str">
        <f ca="1"/>
        <v>13</v>
      </c>
      <c r="N881" s="176" t="str">
        <f ca="1"/>
        <v>General population</v>
      </c>
      <c r="O881" s="176" t="str">
        <f ca="1"/>
        <v>nec</v>
      </c>
      <c r="P881" s="176" t="str">
        <f ca="1"/>
        <v>Other and unspecified age (n.e.c.)</v>
      </c>
      <c r="Q881" s="176" t="str">
        <f ca="1"/>
        <v>nec</v>
      </c>
      <c r="R881" s="176" t="str">
        <f ca="1"/>
        <v>Other and unspecified gender (n.e.c.)</v>
      </c>
      <c r="S881" s="179">
        <v>1</v>
      </c>
      <c r="T881" s="176" t="b">
        <v>1</v>
      </c>
      <c r="U881" s="176" t="b">
        <f>AND(T881=TRUE,C881=C880,F881=F880,H881&lt;&gt;H880)</f>
        <v>0</v>
      </c>
      <c r="V881" s="176" t="b">
        <f t="shared" si="26"/>
        <v>0</v>
      </c>
      <c r="W881" s="180">
        <v>1</v>
      </c>
      <c r="X881" t="b">
        <f t="shared" si="27"/>
        <v>0</v>
      </c>
      <c r="Y881" s="184">
        <v>24</v>
      </c>
    </row>
    <row r="882" spans="1:25" x14ac:dyDescent="0.4">
      <c r="A882" s="136">
        <v>2</v>
      </c>
      <c r="B882" s="181">
        <v>291</v>
      </c>
      <c r="C882" s="182">
        <v>37001027003</v>
      </c>
      <c r="D882" s="183" t="s">
        <v>2307</v>
      </c>
      <c r="E882" s="183" t="s">
        <v>1687</v>
      </c>
      <c r="F882" s="183" t="s">
        <v>2308</v>
      </c>
      <c r="G882" s="183"/>
      <c r="H882" s="185" t="s">
        <v>1109</v>
      </c>
      <c r="I882" s="176" t="str">
        <f ca="1"/>
        <v>3.4.9.nec</v>
      </c>
      <c r="J882" s="176" t="str">
        <f ca="1"/>
        <v>Other All Other ambulatory centres</v>
      </c>
      <c r="K882" s="176" t="str">
        <f ca="1"/>
        <v>1.3.3.nec</v>
      </c>
      <c r="L882" s="176" t="str">
        <f ca="1"/>
        <v>Other Specialised outpatient curative care</v>
      </c>
      <c r="M882" s="176" t="str">
        <f ca="1"/>
        <v>13</v>
      </c>
      <c r="N882" s="176" t="str">
        <f ca="1"/>
        <v>General population</v>
      </c>
      <c r="O882" s="176" t="str">
        <f ca="1"/>
        <v>nec</v>
      </c>
      <c r="P882" s="176" t="str">
        <f ca="1"/>
        <v>Other and unspecified age (n.e.c.)</v>
      </c>
      <c r="Q882" s="176" t="str">
        <f ca="1"/>
        <v>nec</v>
      </c>
      <c r="R882" s="176" t="str">
        <f ca="1"/>
        <v>Other and unspecified gender (n.e.c.)</v>
      </c>
      <c r="S882" s="179">
        <v>1</v>
      </c>
      <c r="T882" s="176" t="b">
        <v>1</v>
      </c>
      <c r="U882" s="176" t="b">
        <f>AND(T882=TRUE,C882=C881,F882=F881,H882&lt;&gt;H881)</f>
        <v>0</v>
      </c>
      <c r="V882" s="176" t="b">
        <f t="shared" si="26"/>
        <v>0</v>
      </c>
      <c r="W882" s="180">
        <v>1</v>
      </c>
      <c r="X882" t="b">
        <f t="shared" si="27"/>
        <v>0</v>
      </c>
      <c r="Y882" s="184">
        <v>24</v>
      </c>
    </row>
    <row r="883" spans="1:25" x14ac:dyDescent="0.4">
      <c r="A883" s="136">
        <v>2</v>
      </c>
      <c r="B883" s="181">
        <v>428</v>
      </c>
      <c r="C883" s="182">
        <v>41001013004</v>
      </c>
      <c r="D883" s="183" t="s">
        <v>2309</v>
      </c>
      <c r="E883" s="183" t="s">
        <v>1885</v>
      </c>
      <c r="F883" s="183" t="s">
        <v>1885</v>
      </c>
      <c r="G883" s="183"/>
      <c r="H883" s="185" t="s">
        <v>1070</v>
      </c>
      <c r="I883" s="176" t="str">
        <f ca="1"/>
        <v>3.1.1</v>
      </c>
      <c r="J883" s="176" t="str">
        <f ca="1"/>
        <v>Offices of general medical practitioners</v>
      </c>
      <c r="K883" s="176" t="str">
        <f ca="1"/>
        <v>1.3.1</v>
      </c>
      <c r="L883" s="176" t="str">
        <f ca="1"/>
        <v>General outpatient curative care</v>
      </c>
      <c r="M883" s="176" t="str">
        <f ca="1"/>
        <v>13</v>
      </c>
      <c r="N883" s="176" t="str">
        <f ca="1"/>
        <v>General population</v>
      </c>
      <c r="O883" s="176" t="str">
        <f ca="1"/>
        <v>nec</v>
      </c>
      <c r="P883" s="176" t="str">
        <f ca="1"/>
        <v>Other and unspecified age (n.e.c.)</v>
      </c>
      <c r="Q883" s="176" t="str">
        <f ca="1"/>
        <v>nec</v>
      </c>
      <c r="R883" s="176" t="str">
        <f ca="1"/>
        <v>Other and unspecified gender (n.e.c.)</v>
      </c>
      <c r="S883" s="179">
        <v>1</v>
      </c>
      <c r="T883" s="176" t="b">
        <v>1</v>
      </c>
      <c r="U883" s="176" t="b">
        <f>AND(T883=TRUE,C883=C882,F883=F882,H883&lt;&gt;H882)</f>
        <v>0</v>
      </c>
      <c r="V883" s="176" t="b">
        <f t="shared" si="26"/>
        <v>0</v>
      </c>
      <c r="W883" s="180">
        <v>1</v>
      </c>
      <c r="X883" t="b">
        <f t="shared" si="27"/>
        <v>0</v>
      </c>
      <c r="Y883" s="184">
        <v>26</v>
      </c>
    </row>
    <row r="884" spans="1:25" x14ac:dyDescent="0.4">
      <c r="A884" s="136">
        <v>2</v>
      </c>
      <c r="B884" s="181">
        <v>484</v>
      </c>
      <c r="C884" s="182">
        <v>47001012360</v>
      </c>
      <c r="D884" s="183" t="s">
        <v>2310</v>
      </c>
      <c r="E884" s="183" t="s">
        <v>1827</v>
      </c>
      <c r="F884" s="183" t="s">
        <v>2311</v>
      </c>
      <c r="G884" s="183"/>
      <c r="H884" s="185" t="s">
        <v>1070</v>
      </c>
      <c r="I884" s="176" t="str">
        <f ca="1"/>
        <v>3.1.1</v>
      </c>
      <c r="J884" s="176" t="str">
        <f ca="1"/>
        <v>Offices of general medical practitioners</v>
      </c>
      <c r="K884" s="176" t="str">
        <f ca="1"/>
        <v>1.3.1</v>
      </c>
      <c r="L884" s="176" t="str">
        <f ca="1"/>
        <v>General outpatient curative care</v>
      </c>
      <c r="M884" s="176" t="str">
        <f ca="1"/>
        <v>13</v>
      </c>
      <c r="N884" s="176" t="str">
        <f ca="1"/>
        <v>General population</v>
      </c>
      <c r="O884" s="176" t="str">
        <f ca="1"/>
        <v>nec</v>
      </c>
      <c r="P884" s="176" t="str">
        <f ca="1"/>
        <v>Other and unspecified age (n.e.c.)</v>
      </c>
      <c r="Q884" s="176" t="str">
        <f ca="1"/>
        <v>nec</v>
      </c>
      <c r="R884" s="176" t="str">
        <f ca="1"/>
        <v>Other and unspecified gender (n.e.c.)</v>
      </c>
      <c r="S884" s="179">
        <v>1</v>
      </c>
      <c r="T884" s="176" t="b">
        <v>1</v>
      </c>
      <c r="U884" s="176" t="b">
        <f>AND(T884=TRUE,C884=C883,F884=F883,H884&lt;&gt;H883)</f>
        <v>0</v>
      </c>
      <c r="V884" s="176" t="b">
        <f t="shared" si="26"/>
        <v>0</v>
      </c>
      <c r="W884" s="180">
        <v>1</v>
      </c>
      <c r="X884" t="b">
        <f t="shared" si="27"/>
        <v>0</v>
      </c>
      <c r="Y884" s="184">
        <v>59</v>
      </c>
    </row>
    <row r="885" spans="1:25" x14ac:dyDescent="0.4">
      <c r="A885" s="136">
        <v>2</v>
      </c>
      <c r="B885" s="181">
        <v>485</v>
      </c>
      <c r="C885" s="182">
        <v>60002014416</v>
      </c>
      <c r="D885" s="183" t="s">
        <v>2312</v>
      </c>
      <c r="E885" s="183" t="s">
        <v>1179</v>
      </c>
      <c r="F885" s="183" t="s">
        <v>2313</v>
      </c>
      <c r="G885" s="183"/>
      <c r="H885" s="185" t="s">
        <v>1101</v>
      </c>
      <c r="I885" s="176" t="str">
        <f ca="1"/>
        <v>3.4.9.1</v>
      </c>
      <c r="J885" s="176" t="str">
        <f ca="1"/>
        <v>General ambulatories</v>
      </c>
      <c r="K885" s="176" t="str">
        <f ca="1"/>
        <v>1.3.1</v>
      </c>
      <c r="L885" s="176" t="str">
        <f ca="1"/>
        <v>General outpatient curative care</v>
      </c>
      <c r="M885" s="176" t="str">
        <f ca="1"/>
        <v>13</v>
      </c>
      <c r="N885" s="176" t="str">
        <f ca="1"/>
        <v>General population</v>
      </c>
      <c r="O885" s="176" t="str">
        <f ca="1"/>
        <v>nec</v>
      </c>
      <c r="P885" s="176" t="str">
        <f ca="1"/>
        <v>Other and unspecified age (n.e.c.)</v>
      </c>
      <c r="Q885" s="176" t="str">
        <f ca="1"/>
        <v>nec</v>
      </c>
      <c r="R885" s="176" t="str">
        <f ca="1"/>
        <v>Other and unspecified gender (n.e.c.)</v>
      </c>
      <c r="S885" s="179">
        <v>1</v>
      </c>
      <c r="T885" s="176" t="b">
        <v>1</v>
      </c>
      <c r="U885" s="176" t="b">
        <f>AND(T885=TRUE,C885=C884,F885=F884,H885&lt;&gt;H884)</f>
        <v>0</v>
      </c>
      <c r="V885" s="176" t="b">
        <f t="shared" si="26"/>
        <v>0</v>
      </c>
      <c r="W885" s="180">
        <v>1</v>
      </c>
      <c r="X885" t="b">
        <f t="shared" si="27"/>
        <v>0</v>
      </c>
      <c r="Y885" s="184">
        <v>10</v>
      </c>
    </row>
    <row r="886" spans="1:25" x14ac:dyDescent="0.4">
      <c r="B886" s="186"/>
      <c r="C886" s="187">
        <v>57001014812</v>
      </c>
      <c r="D886" s="188" t="s">
        <v>2314</v>
      </c>
      <c r="E886" s="190" t="s">
        <v>1179</v>
      </c>
      <c r="F886" s="188" t="s">
        <v>2315</v>
      </c>
      <c r="G886" s="188"/>
      <c r="H886" s="191" t="s">
        <v>1101</v>
      </c>
      <c r="I886" s="176" t="str">
        <f ca="1"/>
        <v>3.4.9.1</v>
      </c>
      <c r="J886" s="176" t="str">
        <f ca="1"/>
        <v>General ambulatories</v>
      </c>
      <c r="K886" s="176" t="str">
        <f ca="1"/>
        <v>1.3.1</v>
      </c>
      <c r="L886" s="176" t="str">
        <f ca="1"/>
        <v>General outpatient curative care</v>
      </c>
      <c r="M886" s="176" t="str">
        <f ca="1"/>
        <v>13</v>
      </c>
      <c r="N886" s="176" t="str">
        <f ca="1"/>
        <v>General population</v>
      </c>
      <c r="O886" s="176" t="str">
        <f ca="1"/>
        <v>nec</v>
      </c>
      <c r="P886" s="176" t="str">
        <f ca="1"/>
        <v>Other and unspecified age (n.e.c.)</v>
      </c>
      <c r="Q886" s="176" t="str">
        <f ca="1"/>
        <v>nec</v>
      </c>
      <c r="R886" s="176" t="str">
        <f ca="1"/>
        <v>Other and unspecified gender (n.e.c.)</v>
      </c>
      <c r="S886" s="179">
        <v>2</v>
      </c>
      <c r="T886" s="176" t="b">
        <v>1</v>
      </c>
      <c r="U886" s="176" t="b">
        <f>AND(T886=TRUE,C886=C885,F886=F885,H886&lt;&gt;H885)</f>
        <v>0</v>
      </c>
      <c r="V886" s="176" t="b">
        <f t="shared" si="26"/>
        <v>0</v>
      </c>
      <c r="W886" s="180">
        <v>2</v>
      </c>
      <c r="X886" t="b">
        <f t="shared" si="27"/>
        <v>0</v>
      </c>
      <c r="Y886" s="189" cm="1">
        <f t="array" ref="Y886:Y2000">IF(ISBLANK(E886:E2000),"",INDEX(Array_Mun,MATCH(E886:E2000,List_Mun,0),1))</f>
        <v>10</v>
      </c>
    </row>
    <row r="887" spans="1:25" x14ac:dyDescent="0.4">
      <c r="B887" s="192"/>
      <c r="C887" s="193">
        <v>404499606</v>
      </c>
      <c r="D887" s="193" t="s">
        <v>1925</v>
      </c>
      <c r="E887" s="178" t="s">
        <v>1161</v>
      </c>
      <c r="F887" s="193" t="s">
        <v>1926</v>
      </c>
      <c r="G887" s="193"/>
      <c r="H887" s="191" t="s">
        <v>1101</v>
      </c>
      <c r="I887" s="176" t="str">
        <f ca="1"/>
        <v>3.4.9.1</v>
      </c>
      <c r="J887" s="176" t="str">
        <f ca="1"/>
        <v>General ambulatories</v>
      </c>
      <c r="K887" s="176" t="str">
        <f ca="1"/>
        <v>1.3.1</v>
      </c>
      <c r="L887" s="176" t="str">
        <f ca="1"/>
        <v>General outpatient curative care</v>
      </c>
      <c r="M887" s="176" t="str">
        <f ca="1"/>
        <v>13</v>
      </c>
      <c r="N887" s="176" t="str">
        <f ca="1"/>
        <v>General population</v>
      </c>
      <c r="O887" s="176" t="str">
        <f ca="1"/>
        <v>nec</v>
      </c>
      <c r="P887" s="176" t="str">
        <f ca="1"/>
        <v>Other and unspecified age (n.e.c.)</v>
      </c>
      <c r="Q887" s="176" t="str">
        <f ca="1"/>
        <v>nec</v>
      </c>
      <c r="R887" s="176" t="str">
        <f ca="1"/>
        <v>Other and unspecified gender (n.e.c.)</v>
      </c>
      <c r="S887" s="176">
        <v>1</v>
      </c>
      <c r="T887" s="176" t="b">
        <v>1</v>
      </c>
      <c r="U887" s="176" t="b">
        <f>AND(T887=TRUE,C887=C886,F887=F886,H887&lt;&gt;H886)</f>
        <v>0</v>
      </c>
      <c r="V887" s="176" t="b">
        <f t="shared" si="26"/>
        <v>0</v>
      </c>
      <c r="W887" s="180">
        <v>1</v>
      </c>
      <c r="X887" t="b">
        <f t="shared" si="27"/>
        <v>0</v>
      </c>
      <c r="Y887" s="194">
        <v>12</v>
      </c>
    </row>
    <row r="888" spans="1:25" x14ac:dyDescent="0.4">
      <c r="B888" s="192"/>
      <c r="C888" s="193">
        <v>204861952</v>
      </c>
      <c r="D888" s="193" t="s">
        <v>2316</v>
      </c>
      <c r="E888" s="178" t="s">
        <v>1161</v>
      </c>
      <c r="F888" s="193" t="s">
        <v>2317</v>
      </c>
      <c r="G888" s="193"/>
      <c r="H888" s="191" t="s">
        <v>1101</v>
      </c>
      <c r="I888" s="176" t="str">
        <f ca="1"/>
        <v>3.4.9.1</v>
      </c>
      <c r="J888" s="176" t="str">
        <f ca="1"/>
        <v>General ambulatories</v>
      </c>
      <c r="K888" s="176" t="str">
        <f ca="1"/>
        <v>1.3.1</v>
      </c>
      <c r="L888" s="176" t="str">
        <f ca="1"/>
        <v>General outpatient curative care</v>
      </c>
      <c r="M888" s="176" t="str">
        <f ca="1"/>
        <v>13</v>
      </c>
      <c r="N888" s="176" t="str">
        <f ca="1"/>
        <v>General population</v>
      </c>
      <c r="O888" s="176" t="str">
        <f ca="1"/>
        <v>nec</v>
      </c>
      <c r="P888" s="176" t="str">
        <f ca="1"/>
        <v>Other and unspecified age (n.e.c.)</v>
      </c>
      <c r="Q888" s="176" t="str">
        <f ca="1"/>
        <v>nec</v>
      </c>
      <c r="R888" s="176" t="str">
        <f ca="1"/>
        <v>Other and unspecified gender (n.e.c.)</v>
      </c>
      <c r="S888" s="176">
        <v>1</v>
      </c>
      <c r="T888" s="176" t="b">
        <v>1</v>
      </c>
      <c r="U888" s="176" t="b">
        <f>AND(T888=TRUE,C888=C887,F888=F887,H888&lt;&gt;H887)</f>
        <v>0</v>
      </c>
      <c r="V888" s="176" t="b">
        <f t="shared" si="26"/>
        <v>0</v>
      </c>
      <c r="W888" s="180">
        <v>1</v>
      </c>
      <c r="X888" t="b">
        <f t="shared" si="27"/>
        <v>0</v>
      </c>
      <c r="Y888" s="194">
        <v>12</v>
      </c>
    </row>
    <row r="889" spans="1:25" x14ac:dyDescent="0.4">
      <c r="B889" s="192"/>
      <c r="C889" s="182">
        <v>405043171</v>
      </c>
      <c r="D889" s="193" t="s">
        <v>2318</v>
      </c>
      <c r="E889" s="178" t="s">
        <v>1161</v>
      </c>
      <c r="F889" s="193" t="s">
        <v>2319</v>
      </c>
      <c r="G889" s="193"/>
      <c r="H889" s="191" t="s">
        <v>1101</v>
      </c>
      <c r="I889" s="176" t="str">
        <f ca="1"/>
        <v>3.4.9.1</v>
      </c>
      <c r="J889" s="176" t="str">
        <f ca="1"/>
        <v>General ambulatories</v>
      </c>
      <c r="K889" s="176" t="str">
        <f ca="1"/>
        <v>1.3.1</v>
      </c>
      <c r="L889" s="176" t="str">
        <f ca="1"/>
        <v>General outpatient curative care</v>
      </c>
      <c r="M889" s="176" t="str">
        <f ca="1"/>
        <v>13</v>
      </c>
      <c r="N889" s="176" t="str">
        <f ca="1"/>
        <v>General population</v>
      </c>
      <c r="O889" s="176" t="str">
        <f ca="1"/>
        <v>nec</v>
      </c>
      <c r="P889" s="176" t="str">
        <f ca="1"/>
        <v>Other and unspecified age (n.e.c.)</v>
      </c>
      <c r="Q889" s="176" t="str">
        <f ca="1"/>
        <v>nec</v>
      </c>
      <c r="R889" s="176" t="str">
        <f ca="1"/>
        <v>Other and unspecified gender (n.e.c.)</v>
      </c>
      <c r="S889" s="176">
        <v>1</v>
      </c>
      <c r="T889" s="176" t="b">
        <v>1</v>
      </c>
      <c r="U889" s="176" t="b">
        <f>AND(T889=TRUE,C889=C888,F889=F888,H889&lt;&gt;H888)</f>
        <v>0</v>
      </c>
      <c r="V889" s="176" t="b">
        <f t="shared" si="26"/>
        <v>0</v>
      </c>
      <c r="W889" s="180">
        <v>1</v>
      </c>
      <c r="X889" t="b">
        <f t="shared" si="27"/>
        <v>0</v>
      </c>
      <c r="Y889" s="194">
        <v>12</v>
      </c>
    </row>
    <row r="890" spans="1:25" x14ac:dyDescent="0.4">
      <c r="B890" s="192"/>
      <c r="C890" s="182">
        <v>405205111</v>
      </c>
      <c r="D890" s="193" t="s">
        <v>2320</v>
      </c>
      <c r="E890" s="178" t="s">
        <v>1161</v>
      </c>
      <c r="F890" s="193" t="s">
        <v>2321</v>
      </c>
      <c r="G890" s="193" t="s">
        <v>5944</v>
      </c>
      <c r="H890" s="191" t="s">
        <v>1127</v>
      </c>
      <c r="I890" s="176" t="str">
        <f ca="1"/>
        <v>3.4.9.nec</v>
      </c>
      <c r="J890" s="176" t="str">
        <f ca="1"/>
        <v>Other All Other ambulatory centres</v>
      </c>
      <c r="K890" s="176" t="str">
        <f ca="1"/>
        <v>2.3</v>
      </c>
      <c r="L890" s="176" t="str">
        <f ca="1"/>
        <v>Outpatient rehabilitative care</v>
      </c>
      <c r="M890" s="176" t="str">
        <f ca="1"/>
        <v>13</v>
      </c>
      <c r="N890" s="176" t="str">
        <f ca="1"/>
        <v>General population</v>
      </c>
      <c r="O890" s="176" t="str">
        <f ca="1"/>
        <v>nec</v>
      </c>
      <c r="P890" s="176" t="str">
        <f ca="1"/>
        <v>Other and unspecified age (n.e.c.)</v>
      </c>
      <c r="Q890" s="176" t="str">
        <f ca="1"/>
        <v>nec</v>
      </c>
      <c r="R890" s="176" t="str">
        <f ca="1"/>
        <v>Other and unspecified gender (n.e.c.)</v>
      </c>
      <c r="S890" s="176">
        <v>1</v>
      </c>
      <c r="T890" s="176" t="b">
        <v>1</v>
      </c>
      <c r="U890" s="176" t="b">
        <f>AND(T890=TRUE,C890=C889,F890=F889,H890&lt;&gt;H889)</f>
        <v>0</v>
      </c>
      <c r="V890" s="176" t="b">
        <f t="shared" si="26"/>
        <v>0</v>
      </c>
      <c r="W890" s="180">
        <v>1</v>
      </c>
      <c r="X890" t="b">
        <f t="shared" si="27"/>
        <v>0</v>
      </c>
      <c r="Y890" s="194">
        <v>12</v>
      </c>
    </row>
    <row r="891" spans="1:25" x14ac:dyDescent="0.4">
      <c r="B891" s="192"/>
      <c r="C891" s="182"/>
      <c r="D891" s="193" t="s">
        <v>2322</v>
      </c>
      <c r="E891" s="178"/>
      <c r="F891" s="193" t="s">
        <v>2323</v>
      </c>
      <c r="G891" s="193"/>
      <c r="H891" s="191" t="s">
        <v>1115</v>
      </c>
      <c r="I891" s="176" t="str">
        <f ca="1"/>
        <v>8.2</v>
      </c>
      <c r="J891" s="176" t="str">
        <f ca="1"/>
        <v>All Other industries as secondary providers of health care</v>
      </c>
      <c r="K891" s="176" t="str">
        <f ca="1"/>
        <v>5.nec</v>
      </c>
      <c r="L891" s="176" t="str">
        <f ca="1"/>
        <v>Unspecified medical goods (n.e.c.)</v>
      </c>
      <c r="M891" s="176" t="str">
        <f ca="1"/>
        <v>13</v>
      </c>
      <c r="N891" s="176" t="str">
        <f ca="1"/>
        <v>General population</v>
      </c>
      <c r="O891" s="176" t="str">
        <f ca="1"/>
        <v>nec</v>
      </c>
      <c r="P891" s="176" t="str">
        <f ca="1"/>
        <v>Other and unspecified age (n.e.c.)</v>
      </c>
      <c r="Q891" s="176" t="str">
        <f ca="1"/>
        <v>nec</v>
      </c>
      <c r="R891" s="176" t="str">
        <f ca="1"/>
        <v>Other and unspecified gender (n.e.c.)</v>
      </c>
      <c r="S891" s="176">
        <v>0</v>
      </c>
      <c r="T891" s="176" t="b">
        <v>1</v>
      </c>
      <c r="U891" s="176" t="b">
        <f>AND(T891=TRUE,C891=C890,F891=F890,H891&lt;&gt;H890)</f>
        <v>0</v>
      </c>
      <c r="V891" s="176" t="b">
        <f t="shared" si="26"/>
        <v>0</v>
      </c>
      <c r="W891" s="180">
        <v>0</v>
      </c>
      <c r="X891" t="b">
        <f t="shared" si="27"/>
        <v>1</v>
      </c>
      <c r="Y891" s="194" t="str">
        <v/>
      </c>
    </row>
    <row r="892" spans="1:25" x14ac:dyDescent="0.4">
      <c r="B892" s="192"/>
      <c r="C892" s="182"/>
      <c r="D892" s="193" t="s">
        <v>2324</v>
      </c>
      <c r="E892" s="178"/>
      <c r="F892" s="193"/>
      <c r="G892" s="193"/>
      <c r="H892" s="191" t="s">
        <v>1115</v>
      </c>
      <c r="I892" s="176" t="str">
        <f ca="1"/>
        <v>8.2</v>
      </c>
      <c r="J892" s="176" t="str">
        <f ca="1"/>
        <v>All Other industries as secondary providers of health care</v>
      </c>
      <c r="K892" s="176" t="str">
        <f ca="1"/>
        <v>5.nec</v>
      </c>
      <c r="L892" s="176" t="str">
        <f ca="1"/>
        <v>Unspecified medical goods (n.e.c.)</v>
      </c>
      <c r="M892" s="176" t="str">
        <f ca="1"/>
        <v>13</v>
      </c>
      <c r="N892" s="176" t="str">
        <f ca="1"/>
        <v>General population</v>
      </c>
      <c r="O892" s="176" t="str">
        <f ca="1"/>
        <v>nec</v>
      </c>
      <c r="P892" s="176" t="str">
        <f ca="1"/>
        <v>Other and unspecified age (n.e.c.)</v>
      </c>
      <c r="Q892" s="176" t="str">
        <f ca="1"/>
        <v>nec</v>
      </c>
      <c r="R892" s="176" t="str">
        <f ca="1"/>
        <v>Other and unspecified gender (n.e.c.)</v>
      </c>
      <c r="S892" s="176">
        <v>0</v>
      </c>
      <c r="T892" s="176" t="b">
        <v>1</v>
      </c>
      <c r="U892" s="176" t="b">
        <f>AND(T892=TRUE,C892=C891,F892=F891,H892&lt;&gt;H891)</f>
        <v>0</v>
      </c>
      <c r="V892" s="176" t="b">
        <f t="shared" si="26"/>
        <v>0</v>
      </c>
      <c r="W892" s="180">
        <v>0</v>
      </c>
      <c r="X892" t="b">
        <f t="shared" si="27"/>
        <v>1</v>
      </c>
      <c r="Y892" s="194" t="str">
        <v/>
      </c>
    </row>
    <row r="893" spans="1:25" x14ac:dyDescent="0.4">
      <c r="B893" s="192"/>
      <c r="C893" s="182"/>
      <c r="D893" s="193" t="s">
        <v>2325</v>
      </c>
      <c r="E893" s="178"/>
      <c r="F893" s="193"/>
      <c r="G893" s="193"/>
      <c r="H893" s="191" t="s">
        <v>1115</v>
      </c>
      <c r="I893" s="176" t="str">
        <f ca="1"/>
        <v>8.2</v>
      </c>
      <c r="J893" s="176" t="str">
        <f ca="1"/>
        <v>All Other industries as secondary providers of health care</v>
      </c>
      <c r="K893" s="176" t="str">
        <f ca="1"/>
        <v>5.nec</v>
      </c>
      <c r="L893" s="176" t="str">
        <f ca="1"/>
        <v>Unspecified medical goods (n.e.c.)</v>
      </c>
      <c r="M893" s="176" t="str">
        <f ca="1"/>
        <v>13</v>
      </c>
      <c r="N893" s="176" t="str">
        <f ca="1"/>
        <v>General population</v>
      </c>
      <c r="O893" s="176" t="str">
        <f ca="1"/>
        <v>nec</v>
      </c>
      <c r="P893" s="176" t="str">
        <f ca="1"/>
        <v>Other and unspecified age (n.e.c.)</v>
      </c>
      <c r="Q893" s="176" t="str">
        <f ca="1"/>
        <v>nec</v>
      </c>
      <c r="R893" s="176" t="str">
        <f ca="1"/>
        <v>Other and unspecified gender (n.e.c.)</v>
      </c>
      <c r="S893" s="176">
        <v>0</v>
      </c>
      <c r="T893" s="176" t="b">
        <v>1</v>
      </c>
      <c r="U893" s="176" t="b">
        <f>AND(T893=TRUE,C893=C892,F893=F892,H893&lt;&gt;H892)</f>
        <v>0</v>
      </c>
      <c r="V893" s="176" t="b">
        <f t="shared" si="26"/>
        <v>0</v>
      </c>
      <c r="W893" s="180">
        <v>0</v>
      </c>
      <c r="X893" t="b">
        <f t="shared" si="27"/>
        <v>1</v>
      </c>
      <c r="Y893" s="194" t="str">
        <v/>
      </c>
    </row>
    <row r="894" spans="1:25" x14ac:dyDescent="0.4">
      <c r="B894" s="192"/>
      <c r="C894" s="182">
        <v>204430106</v>
      </c>
      <c r="D894" s="193" t="s">
        <v>2326</v>
      </c>
      <c r="E894" s="178"/>
      <c r="F894" s="193" t="s">
        <v>2321</v>
      </c>
      <c r="G894" s="193"/>
      <c r="H894" s="191" t="s">
        <v>1046</v>
      </c>
      <c r="I894" s="176" t="str">
        <f ca="1"/>
        <v>3.4.9.nec</v>
      </c>
      <c r="J894" s="176" t="str">
        <f ca="1"/>
        <v>Other All Other ambulatory centres</v>
      </c>
      <c r="K894" s="176" t="str">
        <f ca="1"/>
        <v>2.3</v>
      </c>
      <c r="L894" s="176" t="str">
        <f ca="1"/>
        <v>Outpatient rehabilitative care</v>
      </c>
      <c r="M894" s="176" t="str">
        <f ca="1"/>
        <v>13</v>
      </c>
      <c r="N894" s="176" t="str">
        <f ca="1"/>
        <v>General population</v>
      </c>
      <c r="O894" s="176" t="str">
        <f ca="1"/>
        <v>nec</v>
      </c>
      <c r="P894" s="176" t="str">
        <f ca="1"/>
        <v>Other and unspecified age (n.e.c.)</v>
      </c>
      <c r="Q894" s="176" t="str">
        <f ca="1"/>
        <v>nec</v>
      </c>
      <c r="R894" s="176" t="str">
        <f ca="1"/>
        <v>Other and unspecified gender (n.e.c.)</v>
      </c>
      <c r="S894" s="176">
        <v>1</v>
      </c>
      <c r="T894" s="176" t="b">
        <v>1</v>
      </c>
      <c r="U894" s="176" t="b">
        <f>AND(T894=TRUE,C894=C893,F894=F893,H894&lt;&gt;H893)</f>
        <v>0</v>
      </c>
      <c r="V894" s="176" t="b">
        <f t="shared" si="26"/>
        <v>0</v>
      </c>
      <c r="W894" s="180">
        <v>1</v>
      </c>
      <c r="X894" t="b">
        <f t="shared" si="27"/>
        <v>1</v>
      </c>
      <c r="Y894" s="194" t="str">
        <v/>
      </c>
    </row>
    <row r="895" spans="1:25" x14ac:dyDescent="0.4">
      <c r="B895" s="192"/>
      <c r="C895" s="182">
        <v>211348816</v>
      </c>
      <c r="D895" s="193" t="s">
        <v>2327</v>
      </c>
      <c r="E895" s="178" t="s">
        <v>1246</v>
      </c>
      <c r="F895" s="193" t="s">
        <v>2328</v>
      </c>
      <c r="G895" s="193"/>
      <c r="H895" s="191" t="s">
        <v>1046</v>
      </c>
      <c r="I895" s="176" t="str">
        <f ca="1"/>
        <v>3.4.9.nec</v>
      </c>
      <c r="J895" s="176" t="str">
        <f ca="1"/>
        <v>Other All Other ambulatory centres</v>
      </c>
      <c r="K895" s="176" t="str">
        <f ca="1"/>
        <v>2.3</v>
      </c>
      <c r="L895" s="176" t="str">
        <f ca="1"/>
        <v>Outpatient rehabilitative care</v>
      </c>
      <c r="M895" s="176" t="str">
        <f ca="1"/>
        <v>13</v>
      </c>
      <c r="N895" s="176" t="str">
        <f ca="1"/>
        <v>General population</v>
      </c>
      <c r="O895" s="176" t="str">
        <f ca="1"/>
        <v>nec</v>
      </c>
      <c r="P895" s="176" t="str">
        <f ca="1"/>
        <v>Other and unspecified age (n.e.c.)</v>
      </c>
      <c r="Q895" s="176" t="str">
        <f ca="1"/>
        <v>nec</v>
      </c>
      <c r="R895" s="176" t="str">
        <f ca="1"/>
        <v>Other and unspecified gender (n.e.c.)</v>
      </c>
      <c r="S895" s="176">
        <v>2</v>
      </c>
      <c r="T895" s="176" t="b">
        <v>1</v>
      </c>
      <c r="U895" s="176" t="b">
        <f>AND(T895=TRUE,C895=C894,F895=F894,H895&lt;&gt;H894)</f>
        <v>0</v>
      </c>
      <c r="V895" s="176" t="b">
        <f t="shared" si="26"/>
        <v>0</v>
      </c>
      <c r="W895" s="180">
        <v>1</v>
      </c>
      <c r="X895" t="b">
        <f t="shared" si="27"/>
        <v>0</v>
      </c>
      <c r="Y895" s="194">
        <v>17</v>
      </c>
    </row>
    <row r="896" spans="1:25" x14ac:dyDescent="0.4">
      <c r="B896" s="192"/>
      <c r="C896" s="182">
        <v>211348816</v>
      </c>
      <c r="D896" s="193" t="s">
        <v>2329</v>
      </c>
      <c r="E896" s="178" t="s">
        <v>1246</v>
      </c>
      <c r="F896" s="193" t="s">
        <v>2330</v>
      </c>
      <c r="G896" s="193"/>
      <c r="H896" s="191" t="s">
        <v>1046</v>
      </c>
      <c r="I896" s="176" t="str">
        <f ca="1"/>
        <v>3.4.9.nec</v>
      </c>
      <c r="J896" s="176" t="str">
        <f ca="1"/>
        <v>Other All Other ambulatory centres</v>
      </c>
      <c r="K896" s="176" t="str">
        <f ca="1"/>
        <v>2.3</v>
      </c>
      <c r="L896" s="176" t="str">
        <f ca="1"/>
        <v>Outpatient rehabilitative care</v>
      </c>
      <c r="M896" s="176" t="str">
        <f ca="1"/>
        <v>13</v>
      </c>
      <c r="N896" s="176" t="str">
        <f ca="1"/>
        <v>General population</v>
      </c>
      <c r="O896" s="176" t="str">
        <f ca="1"/>
        <v>nec</v>
      </c>
      <c r="P896" s="176" t="str">
        <f ca="1"/>
        <v>Other and unspecified age (n.e.c.)</v>
      </c>
      <c r="Q896" s="176" t="str">
        <f ca="1"/>
        <v>nec</v>
      </c>
      <c r="R896" s="176" t="str">
        <f ca="1"/>
        <v>Other and unspecified gender (n.e.c.)</v>
      </c>
      <c r="S896" s="176">
        <v>2</v>
      </c>
      <c r="T896" s="176" t="b">
        <v>1</v>
      </c>
      <c r="U896" s="176" t="b">
        <f>AND(T896=TRUE,C896=C895,F896=F895,H896&lt;&gt;H895)</f>
        <v>0</v>
      </c>
      <c r="V896" s="176" t="b">
        <f t="shared" si="26"/>
        <v>0</v>
      </c>
      <c r="W896" s="180">
        <v>1</v>
      </c>
      <c r="X896" t="b">
        <f t="shared" si="27"/>
        <v>0</v>
      </c>
      <c r="Y896" s="194">
        <v>17</v>
      </c>
    </row>
    <row r="897" spans="2:25" x14ac:dyDescent="0.4">
      <c r="B897" s="192"/>
      <c r="C897" s="182" t="s">
        <v>2331</v>
      </c>
      <c r="D897" s="193" t="s">
        <v>2332</v>
      </c>
      <c r="E897" s="178" t="s">
        <v>1161</v>
      </c>
      <c r="F897" s="193" t="s">
        <v>2333</v>
      </c>
      <c r="G897" s="193"/>
      <c r="H897" s="191" t="s">
        <v>1139</v>
      </c>
      <c r="I897" s="176" t="str">
        <f ca="1"/>
        <v>3.4.2</v>
      </c>
      <c r="J897" s="176" t="str">
        <f ca="1"/>
        <v>Ambulatory mental health and substance abuse centres</v>
      </c>
      <c r="K897" s="176" t="str">
        <f ca="1"/>
        <v>6.5.4.4</v>
      </c>
      <c r="L897" s="176" t="str">
        <f ca="1"/>
        <v>Drug substitution programme</v>
      </c>
      <c r="M897" s="176" t="str">
        <f ca="1"/>
        <v>13</v>
      </c>
      <c r="N897" s="176" t="str">
        <f ca="1"/>
        <v>General population</v>
      </c>
      <c r="O897" s="176" t="str">
        <f ca="1"/>
        <v>nec</v>
      </c>
      <c r="P897" s="176" t="str">
        <f ca="1"/>
        <v>Other and unspecified age (n.e.c.)</v>
      </c>
      <c r="Q897" s="176" t="str">
        <f ca="1"/>
        <v>nec</v>
      </c>
      <c r="R897" s="176" t="str">
        <f ca="1"/>
        <v>Other and unspecified gender (n.e.c.)</v>
      </c>
      <c r="S897" s="176">
        <v>1</v>
      </c>
      <c r="T897" s="176" t="b">
        <v>1</v>
      </c>
      <c r="U897" s="176" t="b">
        <f>AND(T897=TRUE,C897=C896,F897=F896,H897&lt;&gt;H896)</f>
        <v>0</v>
      </c>
      <c r="V897" s="176" t="b">
        <f t="shared" si="26"/>
        <v>0</v>
      </c>
      <c r="W897" s="180">
        <v>1</v>
      </c>
      <c r="X897" t="b">
        <f t="shared" si="27"/>
        <v>0</v>
      </c>
      <c r="Y897" s="194">
        <v>12</v>
      </c>
    </row>
    <row r="898" spans="2:25" x14ac:dyDescent="0.4">
      <c r="B898" s="192"/>
      <c r="C898" s="182">
        <v>404941827</v>
      </c>
      <c r="D898" s="193" t="s">
        <v>610</v>
      </c>
      <c r="E898" s="137" t="s">
        <v>1183</v>
      </c>
      <c r="F898" s="193" t="s">
        <v>1806</v>
      </c>
      <c r="G898" s="193"/>
      <c r="H898" s="191" t="s">
        <v>1054</v>
      </c>
      <c r="I898" s="176" t="str">
        <f ca="1"/>
        <v>1.1</v>
      </c>
      <c r="J898" s="176" t="str">
        <f ca="1"/>
        <v>General hospitals</v>
      </c>
      <c r="K898" s="176" t="str">
        <f ca="1"/>
        <v>1.1.1</v>
      </c>
      <c r="L898" s="176" t="str">
        <f ca="1"/>
        <v>General inpatient curative care</v>
      </c>
      <c r="M898" s="176" t="str">
        <f ca="1"/>
        <v>13</v>
      </c>
      <c r="N898" s="176" t="str">
        <f ca="1"/>
        <v>General population</v>
      </c>
      <c r="O898" s="176" t="str">
        <f ca="1"/>
        <v>nec</v>
      </c>
      <c r="P898" s="176" t="str">
        <f ca="1"/>
        <v>Other and unspecified age (n.e.c.)</v>
      </c>
      <c r="Q898" s="176" t="str">
        <f ca="1"/>
        <v>nec</v>
      </c>
      <c r="R898" s="176" t="str">
        <f ca="1"/>
        <v>Other and unspecified gender (n.e.c.)</v>
      </c>
      <c r="S898" s="176">
        <v>1</v>
      </c>
      <c r="T898" s="176" t="b">
        <v>1</v>
      </c>
      <c r="U898" s="176" t="b">
        <f>AND(T898=TRUE,C898=C897,F898=F897,H898&lt;&gt;H897)</f>
        <v>0</v>
      </c>
      <c r="V898" s="176" t="b">
        <f t="shared" si="26"/>
        <v>0</v>
      </c>
      <c r="W898" s="180">
        <v>1</v>
      </c>
      <c r="X898" t="b">
        <f t="shared" si="27"/>
        <v>0</v>
      </c>
      <c r="Y898" s="194">
        <v>11</v>
      </c>
    </row>
    <row r="899" spans="2:25" x14ac:dyDescent="0.4">
      <c r="B899" s="192"/>
      <c r="C899" s="182">
        <v>202061838</v>
      </c>
      <c r="D899" s="193" t="s">
        <v>2334</v>
      </c>
      <c r="E899" s="178" t="s">
        <v>1228</v>
      </c>
      <c r="F899" s="193"/>
      <c r="G899" s="193"/>
      <c r="H899" s="191" t="s">
        <v>1046</v>
      </c>
      <c r="I899" s="176" t="str">
        <f ca="1"/>
        <v>3.4.9.nec</v>
      </c>
      <c r="J899" s="176" t="str">
        <f ca="1"/>
        <v>Other All Other ambulatory centres</v>
      </c>
      <c r="K899" s="176" t="str">
        <f ca="1"/>
        <v>2.3</v>
      </c>
      <c r="L899" s="176" t="str">
        <f ca="1"/>
        <v>Outpatient rehabilitative care</v>
      </c>
      <c r="M899" s="176" t="str">
        <f ca="1"/>
        <v>13</v>
      </c>
      <c r="N899" s="176" t="str">
        <f ca="1"/>
        <v>General population</v>
      </c>
      <c r="O899" s="176" t="str">
        <f ca="1"/>
        <v>nec</v>
      </c>
      <c r="P899" s="176" t="str">
        <f ca="1"/>
        <v>Other and unspecified age (n.e.c.)</v>
      </c>
      <c r="Q899" s="176" t="str">
        <f ca="1"/>
        <v>nec</v>
      </c>
      <c r="R899" s="176" t="str">
        <f ca="1"/>
        <v>Other and unspecified gender (n.e.c.)</v>
      </c>
      <c r="S899" s="176">
        <v>2</v>
      </c>
      <c r="T899" s="176" t="b">
        <v>1</v>
      </c>
      <c r="U899" s="176" t="b">
        <f>AND(T899=TRUE,C899=C898,F899=F898,H899&lt;&gt;H898)</f>
        <v>0</v>
      </c>
      <c r="V899" s="176" t="b">
        <f t="shared" ref="V899:V962" si="28">OR(U899,U900)</f>
        <v>0</v>
      </c>
      <c r="W899" s="180">
        <v>0</v>
      </c>
      <c r="X899" t="b">
        <f t="shared" ref="X899:X962" si="29">AND(T899,ISBLANK(E899))</f>
        <v>0</v>
      </c>
      <c r="Y899" s="194">
        <v>19</v>
      </c>
    </row>
    <row r="900" spans="2:25" x14ac:dyDescent="0.4">
      <c r="B900" s="192"/>
      <c r="C900" s="182">
        <v>445453376</v>
      </c>
      <c r="D900" s="193" t="s">
        <v>2335</v>
      </c>
      <c r="E900" s="178" t="s">
        <v>1397</v>
      </c>
      <c r="F900" s="193"/>
      <c r="G900" s="193"/>
      <c r="H900" s="191" t="s">
        <v>1127</v>
      </c>
      <c r="I900" s="176" t="str">
        <f ca="1"/>
        <v>3.4.9.nec</v>
      </c>
      <c r="J900" s="176" t="str">
        <f ca="1"/>
        <v>Other All Other ambulatory centres</v>
      </c>
      <c r="K900" s="176" t="str">
        <f ca="1"/>
        <v>2.3</v>
      </c>
      <c r="L900" s="176" t="str">
        <f ca="1"/>
        <v>Outpatient rehabilitative care</v>
      </c>
      <c r="M900" s="176" t="str">
        <f ca="1"/>
        <v>13</v>
      </c>
      <c r="N900" s="176" t="str">
        <f ca="1"/>
        <v>General population</v>
      </c>
      <c r="O900" s="176" t="str">
        <f ca="1"/>
        <v>nec</v>
      </c>
      <c r="P900" s="176" t="str">
        <f ca="1"/>
        <v>Other and unspecified age (n.e.c.)</v>
      </c>
      <c r="Q900" s="176" t="str">
        <f ca="1"/>
        <v>nec</v>
      </c>
      <c r="R900" s="176" t="str">
        <f ca="1"/>
        <v>Other and unspecified gender (n.e.c.)</v>
      </c>
      <c r="S900" s="176">
        <v>1</v>
      </c>
      <c r="T900" s="176" t="b">
        <v>1</v>
      </c>
      <c r="U900" s="176" t="b">
        <f>AND(T900=TRUE,C900=C899,F900=F899,H900&lt;&gt;H899)</f>
        <v>0</v>
      </c>
      <c r="V900" s="176" t="b">
        <f t="shared" si="28"/>
        <v>0</v>
      </c>
      <c r="W900" s="180">
        <v>0</v>
      </c>
      <c r="X900" t="b">
        <f t="shared" si="29"/>
        <v>0</v>
      </c>
      <c r="Y900" s="194">
        <v>1</v>
      </c>
    </row>
    <row r="901" spans="2:25" x14ac:dyDescent="0.4">
      <c r="B901" s="192"/>
      <c r="C901" s="182" t="s">
        <v>2336</v>
      </c>
      <c r="D901" s="193" t="s">
        <v>2337</v>
      </c>
      <c r="E901" s="178" t="s">
        <v>1338</v>
      </c>
      <c r="F901" s="193" t="s">
        <v>2338</v>
      </c>
      <c r="G901" s="193"/>
      <c r="H901" s="191" t="s">
        <v>1127</v>
      </c>
      <c r="I901" s="176" t="str">
        <f ca="1"/>
        <v>3.4.9.nec</v>
      </c>
      <c r="J901" s="176" t="str">
        <f ca="1"/>
        <v>Other All Other ambulatory centres</v>
      </c>
      <c r="K901" s="176" t="str">
        <f ca="1"/>
        <v>2.3</v>
      </c>
      <c r="L901" s="176" t="str">
        <f ca="1"/>
        <v>Outpatient rehabilitative care</v>
      </c>
      <c r="M901" s="176" t="str">
        <f ca="1"/>
        <v>13</v>
      </c>
      <c r="N901" s="176" t="str">
        <f ca="1"/>
        <v>General population</v>
      </c>
      <c r="O901" s="176" t="str">
        <f ca="1"/>
        <v>nec</v>
      </c>
      <c r="P901" s="176" t="str">
        <f ca="1"/>
        <v>Other and unspecified age (n.e.c.)</v>
      </c>
      <c r="Q901" s="176" t="str">
        <f ca="1"/>
        <v>nec</v>
      </c>
      <c r="R901" s="176" t="str">
        <f ca="1"/>
        <v>Other and unspecified gender (n.e.c.)</v>
      </c>
      <c r="S901" s="176">
        <v>1</v>
      </c>
      <c r="T901" s="176" t="b">
        <v>1</v>
      </c>
      <c r="U901" s="176" t="b">
        <f>AND(T901=TRUE,C901=C900,F901=F900,H901&lt;&gt;H900)</f>
        <v>0</v>
      </c>
      <c r="V901" s="176" t="b">
        <f t="shared" si="28"/>
        <v>0</v>
      </c>
      <c r="W901" s="180">
        <v>1</v>
      </c>
      <c r="X901" t="b">
        <f t="shared" si="29"/>
        <v>0</v>
      </c>
      <c r="Y901" s="194">
        <v>49</v>
      </c>
    </row>
    <row r="902" spans="2:25" x14ac:dyDescent="0.4">
      <c r="B902" s="192"/>
      <c r="C902" s="182">
        <v>204892704</v>
      </c>
      <c r="D902" s="193" t="s">
        <v>2339</v>
      </c>
      <c r="E902" s="178" t="s">
        <v>1246</v>
      </c>
      <c r="F902" s="193" t="s">
        <v>2340</v>
      </c>
      <c r="G902" s="193"/>
      <c r="H902" s="191" t="s">
        <v>1127</v>
      </c>
      <c r="I902" s="176" t="str">
        <f ca="1"/>
        <v>3.4.9.nec</v>
      </c>
      <c r="J902" s="176" t="str">
        <f ca="1"/>
        <v>Other All Other ambulatory centres</v>
      </c>
      <c r="K902" s="176" t="str">
        <f ca="1"/>
        <v>2.3</v>
      </c>
      <c r="L902" s="176" t="str">
        <f ca="1"/>
        <v>Outpatient rehabilitative care</v>
      </c>
      <c r="M902" s="176" t="str">
        <f ca="1"/>
        <v>13</v>
      </c>
      <c r="N902" s="176" t="str">
        <f ca="1"/>
        <v>General population</v>
      </c>
      <c r="O902" s="176" t="str">
        <f ca="1"/>
        <v>nec</v>
      </c>
      <c r="P902" s="176" t="str">
        <f ca="1"/>
        <v>Other and unspecified age (n.e.c.)</v>
      </c>
      <c r="Q902" s="176" t="str">
        <f ca="1"/>
        <v>nec</v>
      </c>
      <c r="R902" s="176" t="str">
        <f ca="1"/>
        <v>Other and unspecified gender (n.e.c.)</v>
      </c>
      <c r="S902" s="176">
        <v>1</v>
      </c>
      <c r="T902" s="176" t="b">
        <v>1</v>
      </c>
      <c r="U902" s="176" t="b">
        <f>AND(T902=TRUE,C902=C901,F902=F901,H902&lt;&gt;H901)</f>
        <v>0</v>
      </c>
      <c r="V902" s="176" t="b">
        <f t="shared" si="28"/>
        <v>0</v>
      </c>
      <c r="W902" s="180">
        <v>1</v>
      </c>
      <c r="X902" t="b">
        <f t="shared" si="29"/>
        <v>0</v>
      </c>
      <c r="Y902" s="194">
        <v>17</v>
      </c>
    </row>
    <row r="903" spans="2:25" x14ac:dyDescent="0.4">
      <c r="B903" s="192"/>
      <c r="C903" s="182">
        <v>220347845</v>
      </c>
      <c r="D903" s="193" t="s">
        <v>2341</v>
      </c>
      <c r="E903" s="178" t="s">
        <v>1338</v>
      </c>
      <c r="F903" s="193"/>
      <c r="G903" s="193"/>
      <c r="H903" s="191" t="s">
        <v>1127</v>
      </c>
      <c r="I903" s="176" t="str">
        <f ca="1"/>
        <v>3.4.9.nec</v>
      </c>
      <c r="J903" s="176" t="str">
        <f ca="1"/>
        <v>Other All Other ambulatory centres</v>
      </c>
      <c r="K903" s="176" t="str">
        <f ca="1"/>
        <v>2.3</v>
      </c>
      <c r="L903" s="176" t="str">
        <f ca="1"/>
        <v>Outpatient rehabilitative care</v>
      </c>
      <c r="M903" s="176" t="str">
        <f ca="1"/>
        <v>13</v>
      </c>
      <c r="N903" s="176" t="str">
        <f ca="1"/>
        <v>General population</v>
      </c>
      <c r="O903" s="176" t="str">
        <f ca="1"/>
        <v>nec</v>
      </c>
      <c r="P903" s="176" t="str">
        <f ca="1"/>
        <v>Other and unspecified age (n.e.c.)</v>
      </c>
      <c r="Q903" s="176" t="str">
        <f ca="1"/>
        <v>nec</v>
      </c>
      <c r="R903" s="176" t="str">
        <f ca="1"/>
        <v>Other and unspecified gender (n.e.c.)</v>
      </c>
      <c r="S903" s="176">
        <v>1</v>
      </c>
      <c r="T903" s="176" t="b">
        <v>1</v>
      </c>
      <c r="U903" s="176" t="b">
        <f>AND(T903=TRUE,C903=C902,F903=F902,H903&lt;&gt;H902)</f>
        <v>0</v>
      </c>
      <c r="V903" s="176" t="b">
        <f t="shared" si="28"/>
        <v>0</v>
      </c>
      <c r="W903" s="180">
        <v>0</v>
      </c>
      <c r="X903" t="b">
        <f t="shared" si="29"/>
        <v>0</v>
      </c>
      <c r="Y903" s="194">
        <v>49</v>
      </c>
    </row>
    <row r="904" spans="2:25" x14ac:dyDescent="0.4">
      <c r="B904" s="192"/>
      <c r="C904" s="182">
        <v>404953519</v>
      </c>
      <c r="D904" s="193" t="s">
        <v>2342</v>
      </c>
      <c r="E904" s="178" t="s">
        <v>1183</v>
      </c>
      <c r="F904" s="193"/>
      <c r="G904" s="193"/>
      <c r="H904" s="191" t="s">
        <v>1127</v>
      </c>
      <c r="I904" s="176" t="str">
        <f ca="1"/>
        <v>3.4.9.nec</v>
      </c>
      <c r="J904" s="176" t="str">
        <f ca="1"/>
        <v>Other All Other ambulatory centres</v>
      </c>
      <c r="K904" s="176" t="str">
        <f ca="1"/>
        <v>2.3</v>
      </c>
      <c r="L904" s="176" t="str">
        <f ca="1"/>
        <v>Outpatient rehabilitative care</v>
      </c>
      <c r="M904" s="176" t="str">
        <f ca="1"/>
        <v>13</v>
      </c>
      <c r="N904" s="176" t="str">
        <f ca="1"/>
        <v>General population</v>
      </c>
      <c r="O904" s="176" t="str">
        <f ca="1"/>
        <v>nec</v>
      </c>
      <c r="P904" s="176" t="str">
        <f ca="1"/>
        <v>Other and unspecified age (n.e.c.)</v>
      </c>
      <c r="Q904" s="176" t="str">
        <f ca="1"/>
        <v>nec</v>
      </c>
      <c r="R904" s="176" t="str">
        <f ca="1"/>
        <v>Other and unspecified gender (n.e.c.)</v>
      </c>
      <c r="S904" s="176">
        <v>2</v>
      </c>
      <c r="T904" s="176" t="b">
        <v>1</v>
      </c>
      <c r="U904" s="176" t="b">
        <f>AND(T904=TRUE,C904=C903,F904=F903,H904&lt;&gt;H903)</f>
        <v>0</v>
      </c>
      <c r="V904" s="176" t="b">
        <f t="shared" si="28"/>
        <v>0</v>
      </c>
      <c r="W904" s="180">
        <v>0</v>
      </c>
      <c r="X904" t="b">
        <f t="shared" si="29"/>
        <v>0</v>
      </c>
      <c r="Y904" s="194">
        <v>11</v>
      </c>
    </row>
    <row r="905" spans="2:25" x14ac:dyDescent="0.4">
      <c r="B905" s="192"/>
      <c r="C905" s="182">
        <v>415087462</v>
      </c>
      <c r="D905" s="193" t="s">
        <v>2343</v>
      </c>
      <c r="E905" s="178" t="s">
        <v>1259</v>
      </c>
      <c r="F905" s="193"/>
      <c r="G905" s="193"/>
      <c r="H905" s="191" t="s">
        <v>1127</v>
      </c>
      <c r="I905" s="176" t="str">
        <f ca="1"/>
        <v>3.4.9.nec</v>
      </c>
      <c r="J905" s="176" t="str">
        <f ca="1"/>
        <v>Other All Other ambulatory centres</v>
      </c>
      <c r="K905" s="176" t="str">
        <f ca="1"/>
        <v>2.3</v>
      </c>
      <c r="L905" s="176" t="str">
        <f ca="1"/>
        <v>Outpatient rehabilitative care</v>
      </c>
      <c r="M905" s="176" t="str">
        <f ca="1"/>
        <v>13</v>
      </c>
      <c r="N905" s="176" t="str">
        <f ca="1"/>
        <v>General population</v>
      </c>
      <c r="O905" s="176" t="str">
        <f ca="1"/>
        <v>nec</v>
      </c>
      <c r="P905" s="176" t="str">
        <f ca="1"/>
        <v>Other and unspecified age (n.e.c.)</v>
      </c>
      <c r="Q905" s="176" t="str">
        <f ca="1"/>
        <v>nec</v>
      </c>
      <c r="R905" s="176" t="str">
        <f ca="1"/>
        <v>Other and unspecified gender (n.e.c.)</v>
      </c>
      <c r="S905" s="176">
        <v>1</v>
      </c>
      <c r="T905" s="176" t="b">
        <v>1</v>
      </c>
      <c r="U905" s="176" t="b">
        <f>AND(T905=TRUE,C905=C904,F905=F904,H905&lt;&gt;H904)</f>
        <v>0</v>
      </c>
      <c r="V905" s="176" t="b">
        <f t="shared" si="28"/>
        <v>0</v>
      </c>
      <c r="W905" s="180">
        <v>0</v>
      </c>
      <c r="X905" t="b">
        <f t="shared" si="29"/>
        <v>0</v>
      </c>
      <c r="Y905" s="194">
        <v>53</v>
      </c>
    </row>
    <row r="906" spans="2:25" x14ac:dyDescent="0.4">
      <c r="B906" s="192"/>
      <c r="C906" s="182">
        <v>202061838</v>
      </c>
      <c r="D906" s="193" t="s">
        <v>2344</v>
      </c>
      <c r="E906" s="178" t="s">
        <v>1161</v>
      </c>
      <c r="F906" s="193" t="s">
        <v>2345</v>
      </c>
      <c r="G906" s="193"/>
      <c r="H906" s="191" t="s">
        <v>1127</v>
      </c>
      <c r="I906" s="176" t="str">
        <f ca="1"/>
        <v>3.4.9.nec</v>
      </c>
      <c r="J906" s="176" t="str">
        <f ca="1"/>
        <v>Other All Other ambulatory centres</v>
      </c>
      <c r="K906" s="176" t="str">
        <f ca="1"/>
        <v>2.3</v>
      </c>
      <c r="L906" s="176" t="str">
        <f ca="1"/>
        <v>Outpatient rehabilitative care</v>
      </c>
      <c r="M906" s="176" t="str">
        <f ca="1"/>
        <v>13</v>
      </c>
      <c r="N906" s="176" t="str">
        <f ca="1"/>
        <v>General population</v>
      </c>
      <c r="O906" s="176" t="str">
        <f ca="1"/>
        <v>nec</v>
      </c>
      <c r="P906" s="176" t="str">
        <f ca="1"/>
        <v>Other and unspecified age (n.e.c.)</v>
      </c>
      <c r="Q906" s="176" t="str">
        <f ca="1"/>
        <v>nec</v>
      </c>
      <c r="R906" s="176" t="str">
        <f ca="1"/>
        <v>Other and unspecified gender (n.e.c.)</v>
      </c>
      <c r="S906" s="176">
        <v>2</v>
      </c>
      <c r="T906" s="176" t="b">
        <v>1</v>
      </c>
      <c r="U906" s="176" t="b">
        <f>AND(T906=TRUE,C906=C905,F906=F905,H906&lt;&gt;H905)</f>
        <v>0</v>
      </c>
      <c r="V906" s="176" t="b">
        <f t="shared" si="28"/>
        <v>0</v>
      </c>
      <c r="W906" s="180">
        <v>1</v>
      </c>
      <c r="X906" t="b">
        <f t="shared" si="29"/>
        <v>0</v>
      </c>
      <c r="Y906" s="194">
        <v>12</v>
      </c>
    </row>
    <row r="907" spans="2:25" x14ac:dyDescent="0.4">
      <c r="B907" s="192"/>
      <c r="C907" s="182">
        <v>412694810</v>
      </c>
      <c r="D907" s="193" t="s">
        <v>2346</v>
      </c>
      <c r="E907" s="178" t="s">
        <v>1453</v>
      </c>
      <c r="F907" s="193"/>
      <c r="G907" s="193"/>
      <c r="H907" s="191" t="s">
        <v>1127</v>
      </c>
      <c r="I907" s="176" t="str">
        <f ca="1"/>
        <v>3.4.9.nec</v>
      </c>
      <c r="J907" s="176" t="str">
        <f ca="1"/>
        <v>Other All Other ambulatory centres</v>
      </c>
      <c r="K907" s="176" t="str">
        <f ca="1"/>
        <v>2.3</v>
      </c>
      <c r="L907" s="176" t="str">
        <f ca="1"/>
        <v>Outpatient rehabilitative care</v>
      </c>
      <c r="M907" s="176" t="str">
        <f ca="1"/>
        <v>13</v>
      </c>
      <c r="N907" s="176" t="str">
        <f ca="1"/>
        <v>General population</v>
      </c>
      <c r="O907" s="176" t="str">
        <f ca="1"/>
        <v>nec</v>
      </c>
      <c r="P907" s="176" t="str">
        <f ca="1"/>
        <v>Other and unspecified age (n.e.c.)</v>
      </c>
      <c r="Q907" s="176" t="str">
        <f ca="1"/>
        <v>nec</v>
      </c>
      <c r="R907" s="176" t="str">
        <f ca="1"/>
        <v>Other and unspecified gender (n.e.c.)</v>
      </c>
      <c r="S907" s="176">
        <v>1</v>
      </c>
      <c r="T907" s="176" t="b">
        <v>1</v>
      </c>
      <c r="U907" s="176" t="b">
        <f>AND(T907=TRUE,C907=C906,F907=F906,H907&lt;&gt;H906)</f>
        <v>0</v>
      </c>
      <c r="V907" s="176" t="b">
        <f t="shared" si="28"/>
        <v>0</v>
      </c>
      <c r="W907" s="180">
        <v>0</v>
      </c>
      <c r="X907" t="b">
        <f t="shared" si="29"/>
        <v>0</v>
      </c>
      <c r="Y907" s="194">
        <v>27</v>
      </c>
    </row>
    <row r="908" spans="2:25" x14ac:dyDescent="0.4">
      <c r="B908" s="192"/>
      <c r="C908" s="182">
        <v>204506221</v>
      </c>
      <c r="D908" s="193" t="s">
        <v>2347</v>
      </c>
      <c r="E908" s="178" t="s">
        <v>1246</v>
      </c>
      <c r="F908" s="193"/>
      <c r="G908" s="193"/>
      <c r="H908" s="191" t="s">
        <v>1127</v>
      </c>
      <c r="I908" s="176" t="str">
        <f ca="1"/>
        <v>3.4.9.nec</v>
      </c>
      <c r="J908" s="176" t="str">
        <f ca="1"/>
        <v>Other All Other ambulatory centres</v>
      </c>
      <c r="K908" s="176" t="str">
        <f ca="1"/>
        <v>2.3</v>
      </c>
      <c r="L908" s="176" t="str">
        <f ca="1"/>
        <v>Outpatient rehabilitative care</v>
      </c>
      <c r="M908" s="176" t="str">
        <f ca="1"/>
        <v>13</v>
      </c>
      <c r="N908" s="176" t="str">
        <f ca="1"/>
        <v>General population</v>
      </c>
      <c r="O908" s="176" t="str">
        <f ca="1"/>
        <v>nec</v>
      </c>
      <c r="P908" s="176" t="str">
        <f ca="1"/>
        <v>Other and unspecified age (n.e.c.)</v>
      </c>
      <c r="Q908" s="176" t="str">
        <f ca="1"/>
        <v>nec</v>
      </c>
      <c r="R908" s="176" t="str">
        <f ca="1"/>
        <v>Other and unspecified gender (n.e.c.)</v>
      </c>
      <c r="S908" s="176">
        <v>1</v>
      </c>
      <c r="T908" s="176" t="b">
        <v>1</v>
      </c>
      <c r="U908" s="176" t="b">
        <f>AND(T908=TRUE,C908=C907,F908=F907,H908&lt;&gt;H907)</f>
        <v>0</v>
      </c>
      <c r="V908" s="176" t="b">
        <f t="shared" si="28"/>
        <v>0</v>
      </c>
      <c r="W908" s="180">
        <v>0</v>
      </c>
      <c r="X908" t="b">
        <f t="shared" si="29"/>
        <v>0</v>
      </c>
      <c r="Y908" s="194">
        <v>17</v>
      </c>
    </row>
    <row r="909" spans="2:25" x14ac:dyDescent="0.4">
      <c r="B909" s="192"/>
      <c r="C909" s="182">
        <v>217889300</v>
      </c>
      <c r="D909" s="193" t="s">
        <v>2348</v>
      </c>
      <c r="E909" s="178" t="s">
        <v>1459</v>
      </c>
      <c r="F909" s="193"/>
      <c r="G909" s="193" t="s">
        <v>5943</v>
      </c>
      <c r="H909" s="191" t="s">
        <v>1127</v>
      </c>
      <c r="I909" s="176" t="str">
        <f ca="1"/>
        <v>3.4.9.nec</v>
      </c>
      <c r="J909" s="176" t="str">
        <f ca="1"/>
        <v>Other All Other ambulatory centres</v>
      </c>
      <c r="K909" s="176" t="str">
        <f ca="1"/>
        <v>2.3</v>
      </c>
      <c r="L909" s="176" t="str">
        <f ca="1"/>
        <v>Outpatient rehabilitative care</v>
      </c>
      <c r="M909" s="176" t="str">
        <f ca="1"/>
        <v>13</v>
      </c>
      <c r="N909" s="176" t="str">
        <f ca="1"/>
        <v>General population</v>
      </c>
      <c r="O909" s="176" t="str">
        <f ca="1"/>
        <v>nec</v>
      </c>
      <c r="P909" s="176" t="str">
        <f ca="1"/>
        <v>Other and unspecified age (n.e.c.)</v>
      </c>
      <c r="Q909" s="176" t="str">
        <f ca="1"/>
        <v>nec</v>
      </c>
      <c r="R909" s="176" t="str">
        <f ca="1"/>
        <v>Other and unspecified gender (n.e.c.)</v>
      </c>
      <c r="S909" s="176">
        <v>1</v>
      </c>
      <c r="T909" s="176" t="b">
        <v>1</v>
      </c>
      <c r="U909" s="176" t="b">
        <f>AND(T909=TRUE,C909=C908,F909=F908,H909&lt;&gt;H908)</f>
        <v>0</v>
      </c>
      <c r="V909" s="176" t="b">
        <f t="shared" si="28"/>
        <v>0</v>
      </c>
      <c r="W909" s="180">
        <v>0</v>
      </c>
      <c r="X909" t="b">
        <f t="shared" si="29"/>
        <v>0</v>
      </c>
      <c r="Y909" s="194">
        <v>70</v>
      </c>
    </row>
    <row r="910" spans="2:25" x14ac:dyDescent="0.4">
      <c r="B910" s="192"/>
      <c r="C910" s="182">
        <v>404391163</v>
      </c>
      <c r="D910" s="193" t="s">
        <v>2349</v>
      </c>
      <c r="E910" s="178" t="s">
        <v>1187</v>
      </c>
      <c r="F910" s="193" t="s">
        <v>2350</v>
      </c>
      <c r="G910" s="193" t="s">
        <v>2351</v>
      </c>
      <c r="H910" s="191" t="s">
        <v>1127</v>
      </c>
      <c r="I910" s="176" t="str">
        <f ca="1"/>
        <v>3.4.9.nec</v>
      </c>
      <c r="J910" s="176" t="str">
        <f ca="1"/>
        <v>Other All Other ambulatory centres</v>
      </c>
      <c r="K910" s="176" t="str">
        <f ca="1"/>
        <v>2.3</v>
      </c>
      <c r="L910" s="176" t="str">
        <f ca="1"/>
        <v>Outpatient rehabilitative care</v>
      </c>
      <c r="M910" s="176" t="str">
        <f ca="1"/>
        <v>13</v>
      </c>
      <c r="N910" s="176" t="str">
        <f ca="1"/>
        <v>General population</v>
      </c>
      <c r="O910" s="176" t="str">
        <f ca="1"/>
        <v>nec</v>
      </c>
      <c r="P910" s="176" t="str">
        <f ca="1"/>
        <v>Other and unspecified age (n.e.c.)</v>
      </c>
      <c r="Q910" s="176" t="str">
        <f ca="1"/>
        <v>nec</v>
      </c>
      <c r="R910" s="176" t="str">
        <f ca="1"/>
        <v>Other and unspecified gender (n.e.c.)</v>
      </c>
      <c r="S910" s="176">
        <v>1</v>
      </c>
      <c r="T910" s="176" t="b">
        <v>1</v>
      </c>
      <c r="U910" s="176" t="b">
        <f>AND(T910=TRUE,C910=C909,F910=F909,H910&lt;&gt;H909)</f>
        <v>0</v>
      </c>
      <c r="V910" s="176" t="b">
        <f t="shared" si="28"/>
        <v>0</v>
      </c>
      <c r="W910" s="180">
        <v>1</v>
      </c>
      <c r="X910" t="b">
        <f t="shared" si="29"/>
        <v>0</v>
      </c>
      <c r="Y910" s="194">
        <v>15</v>
      </c>
    </row>
    <row r="911" spans="2:25" x14ac:dyDescent="0.4">
      <c r="B911" s="192"/>
      <c r="C911" s="182">
        <v>245442098</v>
      </c>
      <c r="D911" s="193" t="s">
        <v>2352</v>
      </c>
      <c r="E911" s="178" t="s">
        <v>1187</v>
      </c>
      <c r="F911" s="193" t="s">
        <v>2350</v>
      </c>
      <c r="G911" s="193"/>
      <c r="H911" s="191" t="s">
        <v>1127</v>
      </c>
      <c r="I911" s="176" t="str">
        <f ca="1"/>
        <v>3.4.9.nec</v>
      </c>
      <c r="J911" s="176" t="str">
        <f ca="1"/>
        <v>Other All Other ambulatory centres</v>
      </c>
      <c r="K911" s="176" t="str">
        <f ca="1"/>
        <v>2.3</v>
      </c>
      <c r="L911" s="176" t="str">
        <f ca="1"/>
        <v>Outpatient rehabilitative care</v>
      </c>
      <c r="M911" s="176" t="str">
        <f ca="1"/>
        <v>13</v>
      </c>
      <c r="N911" s="176" t="str">
        <f ca="1"/>
        <v>General population</v>
      </c>
      <c r="O911" s="176" t="str">
        <f ca="1"/>
        <v>nec</v>
      </c>
      <c r="P911" s="176" t="str">
        <f ca="1"/>
        <v>Other and unspecified age (n.e.c.)</v>
      </c>
      <c r="Q911" s="176" t="str">
        <f ca="1"/>
        <v>nec</v>
      </c>
      <c r="R911" s="176" t="str">
        <f ca="1"/>
        <v>Other and unspecified gender (n.e.c.)</v>
      </c>
      <c r="S911" s="176">
        <v>1</v>
      </c>
      <c r="T911" s="176" t="b">
        <v>1</v>
      </c>
      <c r="U911" s="176" t="b">
        <f>AND(T911=TRUE,C911=C910,F911=F910,H911&lt;&gt;H910)</f>
        <v>0</v>
      </c>
      <c r="V911" s="176" t="b">
        <f t="shared" si="28"/>
        <v>0</v>
      </c>
      <c r="W911" s="180">
        <v>1</v>
      </c>
      <c r="X911" t="b">
        <f t="shared" si="29"/>
        <v>0</v>
      </c>
      <c r="Y911" s="194">
        <v>15</v>
      </c>
    </row>
    <row r="912" spans="2:25" x14ac:dyDescent="0.4">
      <c r="B912" s="192"/>
      <c r="C912" s="182">
        <v>405139906</v>
      </c>
      <c r="D912" s="193" t="s">
        <v>2353</v>
      </c>
      <c r="E912" s="178" t="s">
        <v>1161</v>
      </c>
      <c r="F912" s="193"/>
      <c r="G912" s="193"/>
      <c r="H912" s="193" t="s">
        <v>1127</v>
      </c>
      <c r="I912" s="176" t="str">
        <f ca="1"/>
        <v>3.4.9.nec</v>
      </c>
      <c r="J912" s="176" t="str">
        <f ca="1"/>
        <v>Other All Other ambulatory centres</v>
      </c>
      <c r="K912" s="176" t="str">
        <f ca="1"/>
        <v>2.3</v>
      </c>
      <c r="L912" s="176" t="str">
        <f ca="1"/>
        <v>Outpatient rehabilitative care</v>
      </c>
      <c r="M912" s="176" t="str">
        <f ca="1"/>
        <v>13</v>
      </c>
      <c r="N912" s="176" t="str">
        <f ca="1"/>
        <v>General population</v>
      </c>
      <c r="O912" s="176" t="str">
        <f ca="1"/>
        <v>nec</v>
      </c>
      <c r="P912" s="176" t="str">
        <f ca="1"/>
        <v>Other and unspecified age (n.e.c.)</v>
      </c>
      <c r="Q912" s="176" t="str">
        <f ca="1"/>
        <v>nec</v>
      </c>
      <c r="R912" s="176" t="str">
        <f ca="1"/>
        <v>Other and unspecified gender (n.e.c.)</v>
      </c>
      <c r="S912" s="176">
        <v>1</v>
      </c>
      <c r="T912" s="176" t="b">
        <v>1</v>
      </c>
      <c r="U912" s="176" t="b">
        <f>AND(T912=TRUE,C912=C911,F912=F911,H912&lt;&gt;H911)</f>
        <v>0</v>
      </c>
      <c r="V912" s="176" t="b">
        <f t="shared" si="28"/>
        <v>0</v>
      </c>
      <c r="W912" s="180">
        <v>0</v>
      </c>
      <c r="X912" t="b">
        <f t="shared" si="29"/>
        <v>0</v>
      </c>
      <c r="Y912" s="194">
        <v>12</v>
      </c>
    </row>
    <row r="913" spans="2:25" x14ac:dyDescent="0.4">
      <c r="B913" s="192"/>
      <c r="C913" s="182" t="s">
        <v>407</v>
      </c>
      <c r="D913" s="193" t="s">
        <v>408</v>
      </c>
      <c r="E913" s="178" t="s">
        <v>1607</v>
      </c>
      <c r="F913" s="193" t="s">
        <v>2354</v>
      </c>
      <c r="G913" s="193"/>
      <c r="H913" s="193" t="s">
        <v>1054</v>
      </c>
      <c r="I913" s="176" t="str">
        <f ca="1"/>
        <v>1.1</v>
      </c>
      <c r="J913" s="176" t="str">
        <f ca="1"/>
        <v>General hospitals</v>
      </c>
      <c r="K913" s="176" t="str">
        <f ca="1"/>
        <v>1.1.1</v>
      </c>
      <c r="L913" s="176" t="str">
        <f ca="1"/>
        <v>General inpatient curative care</v>
      </c>
      <c r="M913" s="176" t="str">
        <f ca="1"/>
        <v>13</v>
      </c>
      <c r="N913" s="176" t="str">
        <f ca="1"/>
        <v>General population</v>
      </c>
      <c r="O913" s="176" t="str">
        <f ca="1"/>
        <v>nec</v>
      </c>
      <c r="P913" s="176" t="str">
        <f ca="1"/>
        <v>Other and unspecified age (n.e.c.)</v>
      </c>
      <c r="Q913" s="176" t="str">
        <f ca="1"/>
        <v>nec</v>
      </c>
      <c r="R913" s="176" t="str">
        <f ca="1"/>
        <v>Other and unspecified gender (n.e.c.)</v>
      </c>
      <c r="S913" s="176">
        <v>4</v>
      </c>
      <c r="T913" s="176" t="b">
        <v>1</v>
      </c>
      <c r="U913" s="176" t="b">
        <f>AND(T913=TRUE,C913=C912,F913=F912,H913&lt;&gt;H912)</f>
        <v>0</v>
      </c>
      <c r="V913" s="176" t="b">
        <f t="shared" si="28"/>
        <v>0</v>
      </c>
      <c r="W913" s="180">
        <v>1</v>
      </c>
      <c r="X913" t="b">
        <f t="shared" si="29"/>
        <v>0</v>
      </c>
      <c r="Y913" s="194">
        <v>33</v>
      </c>
    </row>
    <row r="914" spans="2:25" x14ac:dyDescent="0.4">
      <c r="B914" s="192"/>
      <c r="C914" s="182">
        <v>205270570</v>
      </c>
      <c r="D914" s="193" t="s">
        <v>2355</v>
      </c>
      <c r="E914" s="178" t="s">
        <v>1187</v>
      </c>
      <c r="F914" s="193" t="s">
        <v>2356</v>
      </c>
      <c r="G914" s="193"/>
      <c r="H914" s="193" t="s">
        <v>1127</v>
      </c>
      <c r="I914" s="176" t="str">
        <f ca="1"/>
        <v>3.4.9.nec</v>
      </c>
      <c r="J914" s="176" t="str">
        <f ca="1"/>
        <v>Other All Other ambulatory centres</v>
      </c>
      <c r="K914" s="176" t="str">
        <f ca="1"/>
        <v>2.3</v>
      </c>
      <c r="L914" s="176" t="str">
        <f ca="1"/>
        <v>Outpatient rehabilitative care</v>
      </c>
      <c r="M914" s="176" t="str">
        <f ca="1"/>
        <v>13</v>
      </c>
      <c r="N914" s="176" t="str">
        <f ca="1"/>
        <v>General population</v>
      </c>
      <c r="O914" s="176" t="str">
        <f ca="1"/>
        <v>nec</v>
      </c>
      <c r="P914" s="176" t="str">
        <f ca="1"/>
        <v>Other and unspecified age (n.e.c.)</v>
      </c>
      <c r="Q914" s="176" t="str">
        <f ca="1"/>
        <v>nec</v>
      </c>
      <c r="R914" s="176" t="str">
        <f ca="1"/>
        <v>Other and unspecified gender (n.e.c.)</v>
      </c>
      <c r="S914" s="176">
        <v>1</v>
      </c>
      <c r="T914" s="176" t="b">
        <v>1</v>
      </c>
      <c r="U914" s="176" t="b">
        <f>AND(T914=TRUE,C914=C913,F914=F913,H914&lt;&gt;H913)</f>
        <v>0</v>
      </c>
      <c r="V914" s="176" t="b">
        <f t="shared" si="28"/>
        <v>0</v>
      </c>
      <c r="W914" s="180">
        <v>1</v>
      </c>
      <c r="X914" t="b">
        <f t="shared" si="29"/>
        <v>0</v>
      </c>
      <c r="Y914" s="194">
        <v>15</v>
      </c>
    </row>
    <row r="915" spans="2:25" x14ac:dyDescent="0.4">
      <c r="B915" s="192"/>
      <c r="C915" s="182">
        <v>426114466</v>
      </c>
      <c r="D915" s="193" t="s">
        <v>2357</v>
      </c>
      <c r="E915" s="178" t="s">
        <v>1655</v>
      </c>
      <c r="F915" s="193"/>
      <c r="G915" s="193"/>
      <c r="H915" s="193" t="s">
        <v>1127</v>
      </c>
      <c r="I915" s="176" t="str">
        <f ca="1"/>
        <v>3.4.9.nec</v>
      </c>
      <c r="J915" s="176" t="str">
        <f ca="1"/>
        <v>Other All Other ambulatory centres</v>
      </c>
      <c r="K915" s="176" t="str">
        <f ca="1"/>
        <v>2.3</v>
      </c>
      <c r="L915" s="176" t="str">
        <f ca="1"/>
        <v>Outpatient rehabilitative care</v>
      </c>
      <c r="M915" s="176" t="str">
        <f ca="1"/>
        <v>13</v>
      </c>
      <c r="N915" s="176" t="str">
        <f ca="1"/>
        <v>General population</v>
      </c>
      <c r="O915" s="176" t="str">
        <f ca="1"/>
        <v>nec</v>
      </c>
      <c r="P915" s="176" t="str">
        <f ca="1"/>
        <v>Other and unspecified age (n.e.c.)</v>
      </c>
      <c r="Q915" s="176" t="str">
        <f ca="1"/>
        <v>nec</v>
      </c>
      <c r="R915" s="176" t="str">
        <f ca="1"/>
        <v>Other and unspecified gender (n.e.c.)</v>
      </c>
      <c r="S915" s="176">
        <v>1</v>
      </c>
      <c r="T915" s="176" t="b">
        <v>1</v>
      </c>
      <c r="U915" s="176" t="b">
        <f>AND(T915=TRUE,C915=C914,F915=F914,H915&lt;&gt;H914)</f>
        <v>0</v>
      </c>
      <c r="V915" s="176" t="b">
        <f t="shared" si="28"/>
        <v>0</v>
      </c>
      <c r="W915" s="180">
        <v>0</v>
      </c>
      <c r="X915" t="b">
        <f t="shared" si="29"/>
        <v>0</v>
      </c>
      <c r="Y915" s="194">
        <v>61</v>
      </c>
    </row>
    <row r="916" spans="2:25" x14ac:dyDescent="0.4">
      <c r="B916" s="192"/>
      <c r="C916" s="182">
        <v>412700439</v>
      </c>
      <c r="D916" s="193" t="s">
        <v>2358</v>
      </c>
      <c r="E916" s="178" t="s">
        <v>1453</v>
      </c>
      <c r="F916" s="193"/>
      <c r="G916" s="193"/>
      <c r="H916" s="193" t="s">
        <v>1127</v>
      </c>
      <c r="I916" s="176" t="str">
        <f ca="1"/>
        <v>3.4.9.nec</v>
      </c>
      <c r="J916" s="176" t="str">
        <f ca="1"/>
        <v>Other All Other ambulatory centres</v>
      </c>
      <c r="K916" s="176" t="str">
        <f ca="1"/>
        <v>2.3</v>
      </c>
      <c r="L916" s="176" t="str">
        <f ca="1"/>
        <v>Outpatient rehabilitative care</v>
      </c>
      <c r="M916" s="176" t="str">
        <f ca="1"/>
        <v>13</v>
      </c>
      <c r="N916" s="176" t="str">
        <f ca="1"/>
        <v>General population</v>
      </c>
      <c r="O916" s="176" t="str">
        <f ca="1"/>
        <v>nec</v>
      </c>
      <c r="P916" s="176" t="str">
        <f ca="1"/>
        <v>Other and unspecified age (n.e.c.)</v>
      </c>
      <c r="Q916" s="176" t="str">
        <f ca="1"/>
        <v>nec</v>
      </c>
      <c r="R916" s="176" t="str">
        <f ca="1"/>
        <v>Other and unspecified gender (n.e.c.)</v>
      </c>
      <c r="S916" s="176">
        <v>1</v>
      </c>
      <c r="T916" s="176" t="b">
        <v>1</v>
      </c>
      <c r="U916" s="176" t="b">
        <f>AND(T916=TRUE,C916=C915,F916=F915,H916&lt;&gt;H915)</f>
        <v>0</v>
      </c>
      <c r="V916" s="176" t="b">
        <f t="shared" si="28"/>
        <v>0</v>
      </c>
      <c r="W916" s="180">
        <v>0</v>
      </c>
      <c r="X916" t="b">
        <f t="shared" si="29"/>
        <v>0</v>
      </c>
      <c r="Y916" s="194">
        <v>27</v>
      </c>
    </row>
    <row r="917" spans="2:25" x14ac:dyDescent="0.4">
      <c r="B917" s="192"/>
      <c r="C917" s="182">
        <v>412670667</v>
      </c>
      <c r="D917" s="193" t="s">
        <v>2359</v>
      </c>
      <c r="E917" s="178" t="s">
        <v>1453</v>
      </c>
      <c r="F917" s="193"/>
      <c r="G917" s="193"/>
      <c r="H917" s="193" t="s">
        <v>1127</v>
      </c>
      <c r="I917" s="176" t="str">
        <f ca="1"/>
        <v>3.4.9.nec</v>
      </c>
      <c r="J917" s="176" t="str">
        <f ca="1"/>
        <v>Other All Other ambulatory centres</v>
      </c>
      <c r="K917" s="176" t="str">
        <f ca="1"/>
        <v>2.3</v>
      </c>
      <c r="L917" s="176" t="str">
        <f ca="1"/>
        <v>Outpatient rehabilitative care</v>
      </c>
      <c r="M917" s="176" t="str">
        <f ca="1"/>
        <v>13</v>
      </c>
      <c r="N917" s="176" t="str">
        <f ca="1"/>
        <v>General population</v>
      </c>
      <c r="O917" s="176" t="str">
        <f ca="1"/>
        <v>nec</v>
      </c>
      <c r="P917" s="176" t="str">
        <f ca="1"/>
        <v>Other and unspecified age (n.e.c.)</v>
      </c>
      <c r="Q917" s="176" t="str">
        <f ca="1"/>
        <v>nec</v>
      </c>
      <c r="R917" s="176" t="str">
        <f ca="1"/>
        <v>Other and unspecified gender (n.e.c.)</v>
      </c>
      <c r="S917" s="176">
        <v>1</v>
      </c>
      <c r="T917" s="176" t="b">
        <v>1</v>
      </c>
      <c r="U917" s="176" t="b">
        <f>AND(T917=TRUE,C917=C916,F917=F916,H917&lt;&gt;H916)</f>
        <v>0</v>
      </c>
      <c r="V917" s="176" t="b">
        <f t="shared" si="28"/>
        <v>0</v>
      </c>
      <c r="W917" s="180">
        <v>0</v>
      </c>
      <c r="X917" t="b">
        <f t="shared" si="29"/>
        <v>0</v>
      </c>
      <c r="Y917" s="194">
        <v>27</v>
      </c>
    </row>
    <row r="918" spans="2:25" x14ac:dyDescent="0.4">
      <c r="B918" s="192"/>
      <c r="C918" s="182">
        <v>204996193</v>
      </c>
      <c r="D918" s="193" t="s">
        <v>2360</v>
      </c>
      <c r="E918" s="178" t="s">
        <v>1161</v>
      </c>
      <c r="F918" s="193"/>
      <c r="G918" s="193"/>
      <c r="H918" s="193" t="s">
        <v>1127</v>
      </c>
      <c r="I918" s="176" t="str">
        <f ca="1"/>
        <v>3.4.9.nec</v>
      </c>
      <c r="J918" s="176" t="str">
        <f ca="1"/>
        <v>Other All Other ambulatory centres</v>
      </c>
      <c r="K918" s="176" t="str">
        <f ca="1"/>
        <v>2.3</v>
      </c>
      <c r="L918" s="176" t="str">
        <f ca="1"/>
        <v>Outpatient rehabilitative care</v>
      </c>
      <c r="M918" s="176" t="str">
        <f ca="1"/>
        <v>13</v>
      </c>
      <c r="N918" s="176" t="str">
        <f ca="1"/>
        <v>General population</v>
      </c>
      <c r="O918" s="176" t="str">
        <f ca="1"/>
        <v>nec</v>
      </c>
      <c r="P918" s="176" t="str">
        <f ca="1"/>
        <v>Other and unspecified age (n.e.c.)</v>
      </c>
      <c r="Q918" s="176" t="str">
        <f ca="1"/>
        <v>nec</v>
      </c>
      <c r="R918" s="176" t="str">
        <f ca="1"/>
        <v>Other and unspecified gender (n.e.c.)</v>
      </c>
      <c r="S918" s="176">
        <v>2</v>
      </c>
      <c r="T918" s="176" t="b">
        <v>1</v>
      </c>
      <c r="U918" s="176" t="b">
        <f>AND(T918=TRUE,C918=C917,F918=F917,H918&lt;&gt;H917)</f>
        <v>0</v>
      </c>
      <c r="V918" s="176" t="b">
        <f t="shared" si="28"/>
        <v>0</v>
      </c>
      <c r="W918" s="180">
        <v>0</v>
      </c>
      <c r="X918" t="b">
        <f t="shared" si="29"/>
        <v>0</v>
      </c>
      <c r="Y918" s="194">
        <v>12</v>
      </c>
    </row>
    <row r="919" spans="2:25" x14ac:dyDescent="0.4">
      <c r="B919" s="192"/>
      <c r="C919" s="182">
        <v>204941698</v>
      </c>
      <c r="D919" s="193" t="s">
        <v>2361</v>
      </c>
      <c r="E919" s="178" t="s">
        <v>1161</v>
      </c>
      <c r="F919" s="193" t="s">
        <v>2362</v>
      </c>
      <c r="G919" s="193"/>
      <c r="H919" s="193" t="s">
        <v>1058</v>
      </c>
      <c r="I919" s="176" t="str">
        <f ca="1"/>
        <v>4.2</v>
      </c>
      <c r="J919" s="176" t="str">
        <f ca="1"/>
        <v>Medical and diagnostic laboratories</v>
      </c>
      <c r="K919" s="176" t="str">
        <f ca="1"/>
        <v>4.1</v>
      </c>
      <c r="L919" s="176" t="str">
        <f ca="1"/>
        <v>Laboratory services</v>
      </c>
      <c r="M919" s="176" t="str">
        <f ca="1"/>
        <v>13</v>
      </c>
      <c r="N919" s="176" t="str">
        <f ca="1"/>
        <v>General population</v>
      </c>
      <c r="O919" s="176" t="str">
        <f ca="1"/>
        <v>nec</v>
      </c>
      <c r="P919" s="176" t="str">
        <f ca="1"/>
        <v>Other and unspecified age (n.e.c.)</v>
      </c>
      <c r="Q919" s="176" t="str">
        <f ca="1"/>
        <v>nec</v>
      </c>
      <c r="R919" s="176" t="str">
        <f ca="1"/>
        <v>Other and unspecified gender (n.e.c.)</v>
      </c>
      <c r="S919" s="176">
        <v>1</v>
      </c>
      <c r="T919" s="176" t="b">
        <v>1</v>
      </c>
      <c r="U919" s="176" t="b">
        <f>AND(T919=TRUE,C919=C918,F919=F918,H919&lt;&gt;H918)</f>
        <v>0</v>
      </c>
      <c r="V919" s="176" t="b">
        <f t="shared" si="28"/>
        <v>0</v>
      </c>
      <c r="W919" s="180">
        <v>1</v>
      </c>
      <c r="X919" t="b">
        <f t="shared" si="29"/>
        <v>0</v>
      </c>
      <c r="Y919" s="194">
        <v>12</v>
      </c>
    </row>
    <row r="920" spans="2:25" x14ac:dyDescent="0.4">
      <c r="B920" s="192"/>
      <c r="C920" s="182">
        <v>202940372</v>
      </c>
      <c r="D920" s="193" t="s">
        <v>101</v>
      </c>
      <c r="E920" s="178" t="s">
        <v>1228</v>
      </c>
      <c r="F920" s="193" t="s">
        <v>1273</v>
      </c>
      <c r="G920" s="193"/>
      <c r="H920" s="193" t="s">
        <v>1109</v>
      </c>
      <c r="I920" s="176" t="str">
        <f ca="1"/>
        <v>3.4.9.nec</v>
      </c>
      <c r="J920" s="176" t="str">
        <f ca="1"/>
        <v>Other All Other ambulatory centres</v>
      </c>
      <c r="K920" s="176" t="str">
        <f ca="1"/>
        <v>1.3.3.nec</v>
      </c>
      <c r="L920" s="176" t="str">
        <f ca="1"/>
        <v>Other Specialised outpatient curative care</v>
      </c>
      <c r="M920" s="176" t="str">
        <f ca="1"/>
        <v>13</v>
      </c>
      <c r="N920" s="176" t="str">
        <f ca="1"/>
        <v>General population</v>
      </c>
      <c r="O920" s="176" t="str">
        <f ca="1"/>
        <v>nec</v>
      </c>
      <c r="P920" s="176" t="str">
        <f ca="1"/>
        <v>Other and unspecified age (n.e.c.)</v>
      </c>
      <c r="Q920" s="176" t="str">
        <f ca="1"/>
        <v>nec</v>
      </c>
      <c r="R920" s="176" t="str">
        <f ca="1"/>
        <v>Other and unspecified gender (n.e.c.)</v>
      </c>
      <c r="S920" s="176">
        <v>2</v>
      </c>
      <c r="T920" s="176" t="b">
        <v>1</v>
      </c>
      <c r="U920" s="176" t="b">
        <f>AND(T920=TRUE,C920=C919,F920=F919,H920&lt;&gt;H919)</f>
        <v>0</v>
      </c>
      <c r="V920" s="176" t="b">
        <f t="shared" si="28"/>
        <v>0</v>
      </c>
      <c r="W920" s="180">
        <v>2</v>
      </c>
      <c r="X920" t="b">
        <f t="shared" si="29"/>
        <v>0</v>
      </c>
      <c r="Y920" s="194">
        <v>19</v>
      </c>
    </row>
    <row r="921" spans="2:25" x14ac:dyDescent="0.4">
      <c r="B921" s="192"/>
      <c r="C921" s="182">
        <v>204882065</v>
      </c>
      <c r="D921" s="193" t="s">
        <v>2363</v>
      </c>
      <c r="E921" s="178" t="s">
        <v>1246</v>
      </c>
      <c r="F921" s="193" t="s">
        <v>2364</v>
      </c>
      <c r="G921" s="193"/>
      <c r="H921" s="193" t="s">
        <v>1109</v>
      </c>
      <c r="I921" s="176" t="str">
        <f ca="1"/>
        <v>3.4.9.nec</v>
      </c>
      <c r="J921" s="176" t="str">
        <f ca="1"/>
        <v>Other All Other ambulatory centres</v>
      </c>
      <c r="K921" s="176" t="str">
        <f ca="1"/>
        <v>1.3.3.nec</v>
      </c>
      <c r="L921" s="176" t="str">
        <f ca="1"/>
        <v>Other Specialised outpatient curative care</v>
      </c>
      <c r="M921" s="176" t="str">
        <f ca="1"/>
        <v>13</v>
      </c>
      <c r="N921" s="176" t="str">
        <f ca="1"/>
        <v>General population</v>
      </c>
      <c r="O921" s="176" t="str">
        <f ca="1"/>
        <v>nec</v>
      </c>
      <c r="P921" s="176" t="str">
        <f ca="1"/>
        <v>Other and unspecified age (n.e.c.)</v>
      </c>
      <c r="Q921" s="176" t="str">
        <f ca="1"/>
        <v>nec</v>
      </c>
      <c r="R921" s="176" t="str">
        <f ca="1"/>
        <v>Other and unspecified gender (n.e.c.)</v>
      </c>
      <c r="S921" s="176">
        <v>1</v>
      </c>
      <c r="T921" s="176" t="b">
        <v>1</v>
      </c>
      <c r="U921" s="176" t="b">
        <f>AND(T921=TRUE,C921=C920,F921=F920,H921&lt;&gt;H920)</f>
        <v>0</v>
      </c>
      <c r="V921" s="176" t="b">
        <f t="shared" si="28"/>
        <v>0</v>
      </c>
      <c r="W921" s="180">
        <v>1</v>
      </c>
      <c r="X921" t="b">
        <f t="shared" si="29"/>
        <v>0</v>
      </c>
      <c r="Y921" s="194">
        <v>17</v>
      </c>
    </row>
    <row r="922" spans="2:25" x14ac:dyDescent="0.4">
      <c r="B922" s="192"/>
      <c r="C922" s="182" t="s">
        <v>2365</v>
      </c>
      <c r="D922" s="193" t="s">
        <v>2198</v>
      </c>
      <c r="E922" s="178" t="s">
        <v>1453</v>
      </c>
      <c r="F922" s="193" t="s">
        <v>2199</v>
      </c>
      <c r="G922" s="193"/>
      <c r="H922" s="193" t="s">
        <v>1109</v>
      </c>
      <c r="I922" s="176" t="str">
        <f ca="1"/>
        <v>3.4.9.nec</v>
      </c>
      <c r="J922" s="176" t="str">
        <f ca="1"/>
        <v>Other All Other ambulatory centres</v>
      </c>
      <c r="K922" s="176" t="str">
        <f ca="1"/>
        <v>1.3.3.nec</v>
      </c>
      <c r="L922" s="176" t="str">
        <f ca="1"/>
        <v>Other Specialised outpatient curative care</v>
      </c>
      <c r="M922" s="176" t="str">
        <f ca="1"/>
        <v>13</v>
      </c>
      <c r="N922" s="176" t="str">
        <f ca="1"/>
        <v>General population</v>
      </c>
      <c r="O922" s="176" t="str">
        <f ca="1"/>
        <v>nec</v>
      </c>
      <c r="P922" s="176" t="str">
        <f ca="1"/>
        <v>Other and unspecified age (n.e.c.)</v>
      </c>
      <c r="Q922" s="176" t="str">
        <f ca="1"/>
        <v>nec</v>
      </c>
      <c r="R922" s="176" t="str">
        <f ca="1"/>
        <v>Other and unspecified gender (n.e.c.)</v>
      </c>
      <c r="S922" s="176">
        <v>3</v>
      </c>
      <c r="T922" s="176" t="b">
        <v>1</v>
      </c>
      <c r="U922" s="176" t="b">
        <f>AND(T922=TRUE,C922=C921,F922=F921,H922&lt;&gt;H921)</f>
        <v>0</v>
      </c>
      <c r="V922" s="176" t="b">
        <f t="shared" si="28"/>
        <v>0</v>
      </c>
      <c r="W922" s="180">
        <v>2</v>
      </c>
      <c r="X922" t="b">
        <f t="shared" si="29"/>
        <v>0</v>
      </c>
      <c r="Y922" s="194">
        <v>27</v>
      </c>
    </row>
    <row r="923" spans="2:25" x14ac:dyDescent="0.4">
      <c r="B923" s="192"/>
      <c r="C923" s="182">
        <v>204996193</v>
      </c>
      <c r="D923" s="193" t="s">
        <v>2366</v>
      </c>
      <c r="E923" s="178" t="s">
        <v>1161</v>
      </c>
      <c r="F923" s="193" t="s">
        <v>2367</v>
      </c>
      <c r="G923" s="193"/>
      <c r="H923" s="193" t="s">
        <v>1127</v>
      </c>
      <c r="I923" s="176" t="str">
        <f ca="1"/>
        <v>3.4.9.nec</v>
      </c>
      <c r="J923" s="176" t="str">
        <f ca="1"/>
        <v>Other All Other ambulatory centres</v>
      </c>
      <c r="K923" s="176" t="str">
        <f ca="1"/>
        <v>2.3</v>
      </c>
      <c r="L923" s="176" t="str">
        <f ca="1"/>
        <v>Outpatient rehabilitative care</v>
      </c>
      <c r="M923" s="176" t="str">
        <f ca="1"/>
        <v>13</v>
      </c>
      <c r="N923" s="176" t="str">
        <f ca="1"/>
        <v>General population</v>
      </c>
      <c r="O923" s="176" t="str">
        <f ca="1"/>
        <v>nec</v>
      </c>
      <c r="P923" s="176" t="str">
        <f ca="1"/>
        <v>Other and unspecified age (n.e.c.)</v>
      </c>
      <c r="Q923" s="176" t="str">
        <f ca="1"/>
        <v>nec</v>
      </c>
      <c r="R923" s="176" t="str">
        <f ca="1"/>
        <v>Other and unspecified gender (n.e.c.)</v>
      </c>
      <c r="S923" s="176">
        <v>2</v>
      </c>
      <c r="T923" s="176" t="b">
        <v>1</v>
      </c>
      <c r="U923" s="176" t="b">
        <f>AND(T923=TRUE,C923=C922,F923=F922,H923&lt;&gt;H922)</f>
        <v>0</v>
      </c>
      <c r="V923" s="176" t="b">
        <f t="shared" si="28"/>
        <v>0</v>
      </c>
      <c r="W923" s="180">
        <v>1</v>
      </c>
      <c r="X923" t="b">
        <f t="shared" si="29"/>
        <v>0</v>
      </c>
      <c r="Y923" s="194">
        <v>12</v>
      </c>
    </row>
    <row r="924" spans="2:25" x14ac:dyDescent="0.4">
      <c r="B924" s="192"/>
      <c r="C924" s="182">
        <v>205005162</v>
      </c>
      <c r="D924" s="193" t="s">
        <v>2368</v>
      </c>
      <c r="E924" s="178" t="s">
        <v>1161</v>
      </c>
      <c r="F924" s="193"/>
      <c r="G924" s="193"/>
      <c r="H924" s="193" t="s">
        <v>1127</v>
      </c>
      <c r="I924" s="176" t="str">
        <f ca="1"/>
        <v>3.4.9.nec</v>
      </c>
      <c r="J924" s="176" t="str">
        <f ca="1"/>
        <v>Other All Other ambulatory centres</v>
      </c>
      <c r="K924" s="176" t="str">
        <f ca="1"/>
        <v>2.3</v>
      </c>
      <c r="L924" s="176" t="str">
        <f ca="1"/>
        <v>Outpatient rehabilitative care</v>
      </c>
      <c r="M924" s="176" t="str">
        <f ca="1"/>
        <v>13</v>
      </c>
      <c r="N924" s="176" t="str">
        <f ca="1"/>
        <v>General population</v>
      </c>
      <c r="O924" s="176" t="str">
        <f ca="1"/>
        <v>nec</v>
      </c>
      <c r="P924" s="176" t="str">
        <f ca="1"/>
        <v>Other and unspecified age (n.e.c.)</v>
      </c>
      <c r="Q924" s="176" t="str">
        <f ca="1"/>
        <v>nec</v>
      </c>
      <c r="R924" s="176" t="str">
        <f ca="1"/>
        <v>Other and unspecified gender (n.e.c.)</v>
      </c>
      <c r="S924" s="176">
        <v>1</v>
      </c>
      <c r="T924" s="176" t="b">
        <v>1</v>
      </c>
      <c r="U924" s="176" t="b">
        <f>AND(T924=TRUE,C924=C923,F924=F923,H924&lt;&gt;H923)</f>
        <v>0</v>
      </c>
      <c r="V924" s="176" t="b">
        <f t="shared" si="28"/>
        <v>0</v>
      </c>
      <c r="W924" s="180">
        <v>0</v>
      </c>
      <c r="X924" t="b">
        <f t="shared" si="29"/>
        <v>0</v>
      </c>
      <c r="Y924" s="194">
        <v>12</v>
      </c>
    </row>
    <row r="925" spans="2:25" x14ac:dyDescent="0.4">
      <c r="B925" s="192"/>
      <c r="C925" s="182">
        <v>401967252</v>
      </c>
      <c r="D925" s="193" t="s">
        <v>2369</v>
      </c>
      <c r="E925" s="178" t="s">
        <v>1183</v>
      </c>
      <c r="F925" s="193" t="s">
        <v>2370</v>
      </c>
      <c r="G925" s="193"/>
      <c r="H925" s="193" t="s">
        <v>1109</v>
      </c>
      <c r="I925" s="176" t="str">
        <f ca="1"/>
        <v>3.4.9.nec</v>
      </c>
      <c r="J925" s="176" t="str">
        <f ca="1"/>
        <v>Other All Other ambulatory centres</v>
      </c>
      <c r="K925" s="176" t="str">
        <f ca="1"/>
        <v>1.3.3.nec</v>
      </c>
      <c r="L925" s="176" t="str">
        <f ca="1"/>
        <v>Other Specialised outpatient curative care</v>
      </c>
      <c r="M925" s="176" t="str">
        <f ca="1"/>
        <v>13</v>
      </c>
      <c r="N925" s="176" t="str">
        <f ca="1"/>
        <v>General population</v>
      </c>
      <c r="O925" s="176" t="str">
        <f ca="1"/>
        <v>nec</v>
      </c>
      <c r="P925" s="176" t="str">
        <f ca="1"/>
        <v>Other and unspecified age (n.e.c.)</v>
      </c>
      <c r="Q925" s="176" t="str">
        <f ca="1"/>
        <v>nec</v>
      </c>
      <c r="R925" s="176" t="str">
        <f ca="1"/>
        <v>Other and unspecified gender (n.e.c.)</v>
      </c>
      <c r="S925" s="176">
        <v>1</v>
      </c>
      <c r="T925" s="176" t="b">
        <v>1</v>
      </c>
      <c r="U925" s="176" t="b">
        <f>AND(T925=TRUE,C925=C924,F925=F924,H925&lt;&gt;H924)</f>
        <v>0</v>
      </c>
      <c r="V925" s="176" t="b">
        <f t="shared" si="28"/>
        <v>0</v>
      </c>
      <c r="W925" s="180">
        <v>1</v>
      </c>
      <c r="X925" t="b">
        <f t="shared" si="29"/>
        <v>0</v>
      </c>
      <c r="Y925" s="194">
        <v>11</v>
      </c>
    </row>
    <row r="926" spans="2:25" x14ac:dyDescent="0.4">
      <c r="B926" s="192"/>
      <c r="C926" s="182">
        <v>220341841</v>
      </c>
      <c r="D926" s="193" t="s">
        <v>368</v>
      </c>
      <c r="E926" s="178" t="s">
        <v>1338</v>
      </c>
      <c r="F926" s="193" t="s">
        <v>1574</v>
      </c>
      <c r="G926" s="193"/>
      <c r="H926" s="193" t="s">
        <v>1127</v>
      </c>
      <c r="I926" s="176" t="str">
        <f ca="1"/>
        <v>3.4.9.nec</v>
      </c>
      <c r="J926" s="176" t="str">
        <f ca="1"/>
        <v>Other All Other ambulatory centres</v>
      </c>
      <c r="K926" s="176" t="str">
        <f ca="1"/>
        <v>2.3</v>
      </c>
      <c r="L926" s="176" t="str">
        <f ca="1"/>
        <v>Outpatient rehabilitative care</v>
      </c>
      <c r="M926" s="176" t="str">
        <f ca="1"/>
        <v>13</v>
      </c>
      <c r="N926" s="176" t="str">
        <f ca="1"/>
        <v>General population</v>
      </c>
      <c r="O926" s="176" t="str">
        <f ca="1"/>
        <v>nec</v>
      </c>
      <c r="P926" s="176" t="str">
        <f ca="1"/>
        <v>Other and unspecified age (n.e.c.)</v>
      </c>
      <c r="Q926" s="176" t="str">
        <f ca="1"/>
        <v>nec</v>
      </c>
      <c r="R926" s="176" t="str">
        <f ca="1"/>
        <v>Other and unspecified gender (n.e.c.)</v>
      </c>
      <c r="S926" s="176">
        <v>2</v>
      </c>
      <c r="T926" s="176" t="b">
        <v>1</v>
      </c>
      <c r="U926" s="176" t="b">
        <f>AND(T926=TRUE,C926=C925,F926=F925,H926&lt;&gt;H925)</f>
        <v>0</v>
      </c>
      <c r="V926" s="176" t="b">
        <f t="shared" si="28"/>
        <v>0</v>
      </c>
      <c r="W926" s="180">
        <v>2</v>
      </c>
      <c r="X926" t="b">
        <f t="shared" si="29"/>
        <v>0</v>
      </c>
      <c r="Y926" s="194">
        <v>49</v>
      </c>
    </row>
    <row r="927" spans="2:25" x14ac:dyDescent="0.4">
      <c r="B927" s="192"/>
      <c r="C927" s="182">
        <v>202218180</v>
      </c>
      <c r="D927" s="193" t="s">
        <v>2371</v>
      </c>
      <c r="E927" s="137" t="s">
        <v>1183</v>
      </c>
      <c r="F927" s="193" t="s">
        <v>2372</v>
      </c>
      <c r="G927" s="193"/>
      <c r="H927" s="193" t="s">
        <v>1127</v>
      </c>
      <c r="I927" s="176" t="str">
        <f ca="1"/>
        <v>3.4.9.nec</v>
      </c>
      <c r="J927" s="176" t="str">
        <f ca="1"/>
        <v>Other All Other ambulatory centres</v>
      </c>
      <c r="K927" s="176" t="str">
        <f ca="1"/>
        <v>2.3</v>
      </c>
      <c r="L927" s="176" t="str">
        <f ca="1"/>
        <v>Outpatient rehabilitative care</v>
      </c>
      <c r="M927" s="176" t="str">
        <f ca="1"/>
        <v>13</v>
      </c>
      <c r="N927" s="176" t="str">
        <f ca="1"/>
        <v>General population</v>
      </c>
      <c r="O927" s="176" t="str">
        <f ca="1"/>
        <v>nec</v>
      </c>
      <c r="P927" s="176" t="str">
        <f ca="1"/>
        <v>Other and unspecified age (n.e.c.)</v>
      </c>
      <c r="Q927" s="176" t="str">
        <f ca="1"/>
        <v>nec</v>
      </c>
      <c r="R927" s="176" t="str">
        <f ca="1"/>
        <v>Other and unspecified gender (n.e.c.)</v>
      </c>
      <c r="S927" s="176">
        <v>1</v>
      </c>
      <c r="T927" s="176" t="b">
        <v>1</v>
      </c>
      <c r="U927" s="176" t="b">
        <f>AND(T927=TRUE,C927=C926,F927=F926,H927&lt;&gt;H926)</f>
        <v>0</v>
      </c>
      <c r="V927" s="176" t="b">
        <f t="shared" si="28"/>
        <v>0</v>
      </c>
      <c r="W927" s="180">
        <v>1</v>
      </c>
      <c r="X927" t="b">
        <f t="shared" si="29"/>
        <v>0</v>
      </c>
      <c r="Y927" s="194">
        <v>11</v>
      </c>
    </row>
    <row r="928" spans="2:25" x14ac:dyDescent="0.4">
      <c r="B928" s="192"/>
      <c r="C928" s="182">
        <v>206089169</v>
      </c>
      <c r="D928" s="193" t="s">
        <v>218</v>
      </c>
      <c r="E928" s="178" t="s">
        <v>1163</v>
      </c>
      <c r="F928" s="193" t="s">
        <v>1409</v>
      </c>
      <c r="G928" s="193"/>
      <c r="H928" s="193" t="s">
        <v>1050</v>
      </c>
      <c r="I928" s="176" t="str">
        <f ca="1"/>
        <v>1.3.nec</v>
      </c>
      <c r="J928" s="176" t="str">
        <f ca="1"/>
        <v>Other Specialised hospitals (Other than mental health hospitals)</v>
      </c>
      <c r="K928" s="176" t="str">
        <f ca="1"/>
        <v>1.1.2</v>
      </c>
      <c r="L928" s="176" t="str">
        <f ca="1"/>
        <v>Specialised inpatient curative care</v>
      </c>
      <c r="M928" s="176" t="str">
        <f ca="1"/>
        <v>13</v>
      </c>
      <c r="N928" s="176" t="str">
        <f ca="1"/>
        <v>General population</v>
      </c>
      <c r="O928" s="176" t="str">
        <f ca="1"/>
        <v>nec</v>
      </c>
      <c r="P928" s="176" t="str">
        <f ca="1"/>
        <v>Other and unspecified age (n.e.c.)</v>
      </c>
      <c r="Q928" s="176" t="str">
        <f ca="1"/>
        <v>nec</v>
      </c>
      <c r="R928" s="176" t="str">
        <f ca="1"/>
        <v>Other and unspecified gender (n.e.c.)</v>
      </c>
      <c r="S928" s="176">
        <v>2</v>
      </c>
      <c r="T928" s="176" t="b">
        <v>1</v>
      </c>
      <c r="U928" s="176" t="b">
        <f>AND(T928=TRUE,C928=C927,F928=F927,H928&lt;&gt;H927)</f>
        <v>0</v>
      </c>
      <c r="V928" s="176" t="b">
        <f t="shared" si="28"/>
        <v>0</v>
      </c>
      <c r="W928" s="180">
        <v>2</v>
      </c>
      <c r="X928" t="b">
        <f t="shared" si="29"/>
        <v>0</v>
      </c>
      <c r="Y928" s="194">
        <v>13</v>
      </c>
    </row>
    <row r="929" spans="2:25" x14ac:dyDescent="0.4">
      <c r="B929" s="192"/>
      <c r="C929" s="182">
        <v>212274590</v>
      </c>
      <c r="D929" s="193" t="s">
        <v>2373</v>
      </c>
      <c r="E929" s="178" t="s">
        <v>1228</v>
      </c>
      <c r="F929" s="193" t="s">
        <v>2374</v>
      </c>
      <c r="G929" s="193"/>
      <c r="H929" s="193" t="s">
        <v>1127</v>
      </c>
      <c r="I929" s="176" t="str">
        <f ca="1"/>
        <v>3.4.9.nec</v>
      </c>
      <c r="J929" s="176" t="str">
        <f ca="1"/>
        <v>Other All Other ambulatory centres</v>
      </c>
      <c r="K929" s="176" t="str">
        <f ca="1"/>
        <v>2.3</v>
      </c>
      <c r="L929" s="176" t="str">
        <f ca="1"/>
        <v>Outpatient rehabilitative care</v>
      </c>
      <c r="M929" s="176" t="str">
        <f ca="1"/>
        <v>13</v>
      </c>
      <c r="N929" s="176" t="str">
        <f ca="1"/>
        <v>General population</v>
      </c>
      <c r="O929" s="176" t="str">
        <f ca="1"/>
        <v>nec</v>
      </c>
      <c r="P929" s="176" t="str">
        <f ca="1"/>
        <v>Other and unspecified age (n.e.c.)</v>
      </c>
      <c r="Q929" s="176" t="str">
        <f ca="1"/>
        <v>nec</v>
      </c>
      <c r="R929" s="176" t="str">
        <f ca="1"/>
        <v>Other and unspecified gender (n.e.c.)</v>
      </c>
      <c r="S929" s="176">
        <v>1</v>
      </c>
      <c r="T929" s="176" t="b">
        <v>1</v>
      </c>
      <c r="U929" s="176" t="b">
        <f>AND(T929=TRUE,C929=C928,F929=F928,H929&lt;&gt;H928)</f>
        <v>0</v>
      </c>
      <c r="V929" s="176" t="b">
        <f t="shared" si="28"/>
        <v>0</v>
      </c>
      <c r="W929" s="180">
        <v>1</v>
      </c>
      <c r="X929" t="b">
        <f t="shared" si="29"/>
        <v>0</v>
      </c>
      <c r="Y929" s="194">
        <v>19</v>
      </c>
    </row>
    <row r="930" spans="2:25" x14ac:dyDescent="0.4">
      <c r="B930" s="192"/>
      <c r="C930" s="182">
        <v>231241947</v>
      </c>
      <c r="D930" s="193" t="s">
        <v>2375</v>
      </c>
      <c r="E930" s="178" t="s">
        <v>1456</v>
      </c>
      <c r="F930" s="193"/>
      <c r="G930" s="193"/>
      <c r="H930" s="193" t="s">
        <v>1127</v>
      </c>
      <c r="I930" s="176" t="str">
        <f ca="1"/>
        <v>3.4.9.nec</v>
      </c>
      <c r="J930" s="176" t="str">
        <f ca="1"/>
        <v>Other All Other ambulatory centres</v>
      </c>
      <c r="K930" s="176" t="str">
        <f ca="1"/>
        <v>2.3</v>
      </c>
      <c r="L930" s="176" t="str">
        <f ca="1"/>
        <v>Outpatient rehabilitative care</v>
      </c>
      <c r="M930" s="176" t="str">
        <f ca="1"/>
        <v>13</v>
      </c>
      <c r="N930" s="176" t="str">
        <f ca="1"/>
        <v>General population</v>
      </c>
      <c r="O930" s="176" t="str">
        <f ca="1"/>
        <v>nec</v>
      </c>
      <c r="P930" s="176" t="str">
        <f ca="1"/>
        <v>Other and unspecified age (n.e.c.)</v>
      </c>
      <c r="Q930" s="176" t="str">
        <f ca="1"/>
        <v>nec</v>
      </c>
      <c r="R930" s="176" t="str">
        <f ca="1"/>
        <v>Other and unspecified gender (n.e.c.)</v>
      </c>
      <c r="S930" s="176">
        <v>1</v>
      </c>
      <c r="T930" s="176" t="b">
        <v>1</v>
      </c>
      <c r="U930" s="176" t="b">
        <f>AND(T930=TRUE,C930=C929,F930=F929,H930&lt;&gt;H929)</f>
        <v>0</v>
      </c>
      <c r="V930" s="176" t="b">
        <f t="shared" si="28"/>
        <v>0</v>
      </c>
      <c r="W930" s="180">
        <v>0</v>
      </c>
      <c r="X930" t="b">
        <f t="shared" si="29"/>
        <v>0</v>
      </c>
      <c r="Y930" s="194">
        <v>35</v>
      </c>
    </row>
    <row r="931" spans="2:25" x14ac:dyDescent="0.4">
      <c r="B931" s="192"/>
      <c r="C931" s="182">
        <v>19001005190</v>
      </c>
      <c r="D931" s="193" t="s">
        <v>2376</v>
      </c>
      <c r="E931" s="178" t="s">
        <v>1338</v>
      </c>
      <c r="F931" s="193"/>
      <c r="G931" s="193"/>
      <c r="H931" s="193" t="s">
        <v>1109</v>
      </c>
      <c r="I931" s="176" t="str">
        <f ca="1"/>
        <v>3.4.9.nec</v>
      </c>
      <c r="J931" s="176" t="str">
        <f ca="1"/>
        <v>Other All Other ambulatory centres</v>
      </c>
      <c r="K931" s="176" t="str">
        <f ca="1"/>
        <v>1.3.3.nec</v>
      </c>
      <c r="L931" s="176" t="str">
        <f ca="1"/>
        <v>Other Specialised outpatient curative care</v>
      </c>
      <c r="M931" s="176" t="str">
        <f ca="1"/>
        <v>13</v>
      </c>
      <c r="N931" s="176" t="str">
        <f ca="1"/>
        <v>General population</v>
      </c>
      <c r="O931" s="176" t="str">
        <f ca="1"/>
        <v>nec</v>
      </c>
      <c r="P931" s="176" t="str">
        <f ca="1"/>
        <v>Other and unspecified age (n.e.c.)</v>
      </c>
      <c r="Q931" s="176" t="str">
        <f ca="1"/>
        <v>nec</v>
      </c>
      <c r="R931" s="176" t="str">
        <f ca="1"/>
        <v>Other and unspecified gender (n.e.c.)</v>
      </c>
      <c r="S931" s="176">
        <v>1</v>
      </c>
      <c r="T931" s="176" t="b">
        <v>1</v>
      </c>
      <c r="U931" s="176" t="b">
        <f>AND(T931=TRUE,C931=C930,F931=F930,H931&lt;&gt;H930)</f>
        <v>0</v>
      </c>
      <c r="V931" s="176" t="b">
        <f t="shared" si="28"/>
        <v>0</v>
      </c>
      <c r="W931" s="180">
        <v>0</v>
      </c>
      <c r="X931" t="b">
        <f t="shared" si="29"/>
        <v>0</v>
      </c>
      <c r="Y931" s="194">
        <v>49</v>
      </c>
    </row>
    <row r="932" spans="2:25" x14ac:dyDescent="0.4">
      <c r="B932" s="192"/>
      <c r="C932" s="182">
        <v>57001014812</v>
      </c>
      <c r="D932" s="193" t="s">
        <v>2314</v>
      </c>
      <c r="E932" s="178" t="s">
        <v>1179</v>
      </c>
      <c r="F932" s="193" t="s">
        <v>2315</v>
      </c>
      <c r="G932" s="193"/>
      <c r="H932" s="193" t="s">
        <v>1109</v>
      </c>
      <c r="I932" s="176" t="str">
        <f ca="1"/>
        <v>3.4.9.nec</v>
      </c>
      <c r="J932" s="176" t="str">
        <f ca="1"/>
        <v>Other All Other ambulatory centres</v>
      </c>
      <c r="K932" s="176" t="str">
        <f ca="1"/>
        <v>1.3.3.nec</v>
      </c>
      <c r="L932" s="176" t="str">
        <f ca="1"/>
        <v>Other Specialised outpatient curative care</v>
      </c>
      <c r="M932" s="176" t="str">
        <f ca="1"/>
        <v>13</v>
      </c>
      <c r="N932" s="176" t="str">
        <f ca="1"/>
        <v>General population</v>
      </c>
      <c r="O932" s="176" t="str">
        <f ca="1"/>
        <v>nec</v>
      </c>
      <c r="P932" s="176" t="str">
        <f ca="1"/>
        <v>Other and unspecified age (n.e.c.)</v>
      </c>
      <c r="Q932" s="176" t="str">
        <f ca="1"/>
        <v>nec</v>
      </c>
      <c r="R932" s="176" t="str">
        <f ca="1"/>
        <v>Other and unspecified gender (n.e.c.)</v>
      </c>
      <c r="S932" s="176">
        <v>2</v>
      </c>
      <c r="T932" s="176" t="b">
        <v>1</v>
      </c>
      <c r="U932" s="176" t="b">
        <f>AND(T932=TRUE,C932=C931,F932=F931,H932&lt;&gt;H931)</f>
        <v>0</v>
      </c>
      <c r="V932" s="176" t="b">
        <f t="shared" si="28"/>
        <v>0</v>
      </c>
      <c r="W932" s="180">
        <v>2</v>
      </c>
      <c r="X932" t="b">
        <f t="shared" si="29"/>
        <v>0</v>
      </c>
      <c r="Y932" s="194">
        <v>10</v>
      </c>
    </row>
    <row r="933" spans="2:25" x14ac:dyDescent="0.4">
      <c r="B933" s="192"/>
      <c r="C933" s="182">
        <v>412719651</v>
      </c>
      <c r="D933" s="193" t="s">
        <v>898</v>
      </c>
      <c r="E933" s="178" t="s">
        <v>1453</v>
      </c>
      <c r="F933" s="193" t="s">
        <v>2204</v>
      </c>
      <c r="G933" s="193" t="s">
        <v>5942</v>
      </c>
      <c r="H933" s="193" t="s">
        <v>1054</v>
      </c>
      <c r="I933" s="176" t="str">
        <f ca="1"/>
        <v>1.1</v>
      </c>
      <c r="J933" s="176" t="str">
        <f ca="1"/>
        <v>General hospitals</v>
      </c>
      <c r="K933" s="176" t="str">
        <f ca="1"/>
        <v>1.1.1</v>
      </c>
      <c r="L933" s="176" t="str">
        <f ca="1"/>
        <v>General inpatient curative care</v>
      </c>
      <c r="M933" s="176" t="str">
        <f ca="1"/>
        <v>13</v>
      </c>
      <c r="N933" s="176" t="str">
        <f ca="1"/>
        <v>General population</v>
      </c>
      <c r="O933" s="176" t="str">
        <f ca="1"/>
        <v>nec</v>
      </c>
      <c r="P933" s="176" t="str">
        <f ca="1"/>
        <v>Other and unspecified age (n.e.c.)</v>
      </c>
      <c r="Q933" s="176" t="str">
        <f ca="1"/>
        <v>nec</v>
      </c>
      <c r="R933" s="176" t="str">
        <f ca="1"/>
        <v>Other and unspecified gender (n.e.c.)</v>
      </c>
      <c r="S933" s="176">
        <v>2</v>
      </c>
      <c r="T933" s="176" t="b">
        <v>1</v>
      </c>
      <c r="U933" s="176" t="b">
        <f>AND(T933=TRUE,C933=C932,F933=F932,H933&lt;&gt;H932)</f>
        <v>0</v>
      </c>
      <c r="V933" s="176" t="b">
        <f t="shared" si="28"/>
        <v>0</v>
      </c>
      <c r="W933" s="180">
        <v>2</v>
      </c>
      <c r="X933" t="b">
        <f t="shared" si="29"/>
        <v>0</v>
      </c>
      <c r="Y933" s="194">
        <v>27</v>
      </c>
    </row>
    <row r="934" spans="2:25" x14ac:dyDescent="0.4">
      <c r="B934" s="192"/>
      <c r="C934" s="182">
        <v>404383608</v>
      </c>
      <c r="D934" s="193" t="s">
        <v>2377</v>
      </c>
      <c r="E934" s="178" t="s">
        <v>1228</v>
      </c>
      <c r="F934" s="193" t="s">
        <v>1366</v>
      </c>
      <c r="G934" s="193"/>
      <c r="H934" s="193" t="s">
        <v>1041</v>
      </c>
      <c r="I934" s="176" t="str">
        <f ca="1"/>
        <v>3.4.1</v>
      </c>
      <c r="J934" s="176" t="str">
        <f ca="1"/>
        <v>Family planning centres</v>
      </c>
      <c r="K934" s="176" t="str">
        <f ca="1"/>
        <v>1.3.3.nec</v>
      </c>
      <c r="L934" s="176" t="str">
        <f ca="1"/>
        <v>Other Specialised outpatient curative care</v>
      </c>
      <c r="M934" s="176" t="str">
        <f ca="1"/>
        <v>13</v>
      </c>
      <c r="N934" s="176" t="str">
        <f ca="1"/>
        <v>General population</v>
      </c>
      <c r="O934" s="176" t="str">
        <f ca="1"/>
        <v>nec</v>
      </c>
      <c r="P934" s="176" t="str">
        <f ca="1"/>
        <v>Other and unspecified age (n.e.c.)</v>
      </c>
      <c r="Q934" s="176" t="str">
        <f ca="1"/>
        <v>nec</v>
      </c>
      <c r="R934" s="176" t="str">
        <f ca="1"/>
        <v>Other and unspecified gender (n.e.c.)</v>
      </c>
      <c r="S934" s="176">
        <v>1</v>
      </c>
      <c r="T934" s="176" t="b">
        <v>1</v>
      </c>
      <c r="U934" s="176" t="b">
        <f>AND(T934=TRUE,C934=C933,F934=F933,H934&lt;&gt;H933)</f>
        <v>0</v>
      </c>
      <c r="V934" s="176" t="b">
        <f t="shared" si="28"/>
        <v>0</v>
      </c>
      <c r="W934" s="180">
        <v>1</v>
      </c>
      <c r="X934" t="b">
        <f t="shared" si="29"/>
        <v>0</v>
      </c>
      <c r="Y934" s="194">
        <v>19</v>
      </c>
    </row>
    <row r="935" spans="2:25" x14ac:dyDescent="0.4">
      <c r="B935" s="192"/>
      <c r="C935" s="182"/>
      <c r="D935" s="193" t="s">
        <v>2378</v>
      </c>
      <c r="E935" s="178" t="s">
        <v>1246</v>
      </c>
      <c r="F935" s="193" t="s">
        <v>2379</v>
      </c>
      <c r="G935" s="193"/>
      <c r="H935" s="193" t="s">
        <v>1074</v>
      </c>
      <c r="I935" s="176" t="str">
        <f ca="1"/>
        <v>3.1.3</v>
      </c>
      <c r="J935" s="176" t="str">
        <f ca="1"/>
        <v>Offices of medical specialists (Other than mental medical specialists)</v>
      </c>
      <c r="K935" s="176" t="str">
        <f ca="1"/>
        <v>1.3.3.nec</v>
      </c>
      <c r="L935" s="176" t="str">
        <f ca="1"/>
        <v>Other Specialised outpatient curative care</v>
      </c>
      <c r="M935" s="176" t="str">
        <f ca="1"/>
        <v>13</v>
      </c>
      <c r="N935" s="176" t="str">
        <f ca="1"/>
        <v>General population</v>
      </c>
      <c r="O935" s="176" t="str">
        <f ca="1"/>
        <v>nec</v>
      </c>
      <c r="P935" s="176" t="str">
        <f ca="1"/>
        <v>Other and unspecified age (n.e.c.)</v>
      </c>
      <c r="Q935" s="176" t="str">
        <f ca="1"/>
        <v>nec</v>
      </c>
      <c r="R935" s="176" t="str">
        <f ca="1"/>
        <v>Other and unspecified gender (n.e.c.)</v>
      </c>
      <c r="S935" s="176">
        <v>0</v>
      </c>
      <c r="T935" s="176" t="b">
        <v>1</v>
      </c>
      <c r="U935" s="176" t="b">
        <f>AND(T935=TRUE,C935=C934,F935=F934,H935&lt;&gt;H934)</f>
        <v>0</v>
      </c>
      <c r="V935" s="176" t="b">
        <f t="shared" si="28"/>
        <v>0</v>
      </c>
      <c r="W935" s="180">
        <v>0</v>
      </c>
      <c r="X935" t="b">
        <f t="shared" si="29"/>
        <v>0</v>
      </c>
      <c r="Y935" s="194">
        <v>17</v>
      </c>
    </row>
    <row r="936" spans="2:25" x14ac:dyDescent="0.4">
      <c r="B936" s="192"/>
      <c r="C936" s="182"/>
      <c r="D936" s="193" t="s">
        <v>2380</v>
      </c>
      <c r="E936" s="178" t="s">
        <v>1890</v>
      </c>
      <c r="F936" s="193" t="s">
        <v>2381</v>
      </c>
      <c r="G936" s="193"/>
      <c r="H936" s="193" t="s">
        <v>1074</v>
      </c>
      <c r="I936" s="176" t="str">
        <f ca="1"/>
        <v>3.1.3</v>
      </c>
      <c r="J936" s="176" t="str">
        <f ca="1"/>
        <v>Offices of medical specialists (Other than mental medical specialists)</v>
      </c>
      <c r="K936" s="176" t="str">
        <f ca="1"/>
        <v>1.3.3.nec</v>
      </c>
      <c r="L936" s="176" t="str">
        <f ca="1"/>
        <v>Other Specialised outpatient curative care</v>
      </c>
      <c r="M936" s="176" t="str">
        <f ca="1"/>
        <v>13</v>
      </c>
      <c r="N936" s="176" t="str">
        <f ca="1"/>
        <v>General population</v>
      </c>
      <c r="O936" s="176" t="str">
        <f ca="1"/>
        <v>nec</v>
      </c>
      <c r="P936" s="176" t="str">
        <f ca="1"/>
        <v>Other and unspecified age (n.e.c.)</v>
      </c>
      <c r="Q936" s="176" t="str">
        <f ca="1"/>
        <v>nec</v>
      </c>
      <c r="R936" s="176" t="str">
        <f ca="1"/>
        <v>Other and unspecified gender (n.e.c.)</v>
      </c>
      <c r="S936" s="176">
        <v>0</v>
      </c>
      <c r="T936" s="176" t="b">
        <v>1</v>
      </c>
      <c r="U936" s="176" t="b">
        <f>AND(T936=TRUE,C936=C935,F936=F935,H936&lt;&gt;H935)</f>
        <v>0</v>
      </c>
      <c r="V936" s="176" t="b">
        <f t="shared" si="28"/>
        <v>0</v>
      </c>
      <c r="W936" s="180">
        <v>0</v>
      </c>
      <c r="X936" t="b">
        <f t="shared" si="29"/>
        <v>0</v>
      </c>
      <c r="Y936" s="194">
        <v>31</v>
      </c>
    </row>
    <row r="937" spans="2:25" x14ac:dyDescent="0.4">
      <c r="B937" s="192"/>
      <c r="C937" s="193"/>
      <c r="D937" s="193" t="s">
        <v>2382</v>
      </c>
      <c r="E937" s="178" t="s">
        <v>1163</v>
      </c>
      <c r="F937" s="193" t="s">
        <v>2383</v>
      </c>
      <c r="G937" s="193"/>
      <c r="H937" s="193" t="s">
        <v>1074</v>
      </c>
      <c r="I937" s="176" t="str">
        <f ca="1"/>
        <v>3.1.3</v>
      </c>
      <c r="J937" s="176" t="str">
        <f ca="1"/>
        <v>Offices of medical specialists (Other than mental medical specialists)</v>
      </c>
      <c r="K937" s="176" t="str">
        <f ca="1"/>
        <v>1.3.3.nec</v>
      </c>
      <c r="L937" s="176" t="str">
        <f ca="1"/>
        <v>Other Specialised outpatient curative care</v>
      </c>
      <c r="M937" s="176" t="str">
        <f ca="1"/>
        <v>13</v>
      </c>
      <c r="N937" s="176" t="str">
        <f ca="1"/>
        <v>General population</v>
      </c>
      <c r="O937" s="176" t="str">
        <f ca="1"/>
        <v>nec</v>
      </c>
      <c r="P937" s="176" t="str">
        <f ca="1"/>
        <v>Other and unspecified age (n.e.c.)</v>
      </c>
      <c r="Q937" s="176" t="str">
        <f ca="1"/>
        <v>nec</v>
      </c>
      <c r="R937" s="176" t="str">
        <f ca="1"/>
        <v>Other and unspecified gender (n.e.c.)</v>
      </c>
      <c r="S937" s="176">
        <v>0</v>
      </c>
      <c r="T937" s="176" t="b">
        <v>1</v>
      </c>
      <c r="U937" s="176" t="b">
        <f>AND(T937=TRUE,C937=C936,F937=F936,H937&lt;&gt;H936)</f>
        <v>0</v>
      </c>
      <c r="V937" s="176" t="b">
        <f t="shared" si="28"/>
        <v>0</v>
      </c>
      <c r="W937" s="180">
        <v>0</v>
      </c>
      <c r="X937" t="b">
        <f t="shared" si="29"/>
        <v>0</v>
      </c>
      <c r="Y937" s="194">
        <v>13</v>
      </c>
    </row>
    <row r="938" spans="2:25" x14ac:dyDescent="0.4">
      <c r="B938" s="192"/>
      <c r="C938" s="193"/>
      <c r="D938" s="193" t="s">
        <v>2382</v>
      </c>
      <c r="E938" s="178" t="s">
        <v>1453</v>
      </c>
      <c r="F938" s="193" t="s">
        <v>2384</v>
      </c>
      <c r="G938" s="193"/>
      <c r="H938" s="193" t="s">
        <v>1074</v>
      </c>
      <c r="I938" s="176" t="str">
        <f ca="1"/>
        <v>3.1.3</v>
      </c>
      <c r="J938" s="176" t="str">
        <f ca="1"/>
        <v>Offices of medical specialists (Other than mental medical specialists)</v>
      </c>
      <c r="K938" s="176" t="str">
        <f ca="1"/>
        <v>1.3.3.nec</v>
      </c>
      <c r="L938" s="176" t="str">
        <f ca="1"/>
        <v>Other Specialised outpatient curative care</v>
      </c>
      <c r="M938" s="176" t="str">
        <f ca="1"/>
        <v>13</v>
      </c>
      <c r="N938" s="176" t="str">
        <f ca="1"/>
        <v>General population</v>
      </c>
      <c r="O938" s="176" t="str">
        <f ca="1"/>
        <v>nec</v>
      </c>
      <c r="P938" s="176" t="str">
        <f ca="1"/>
        <v>Other and unspecified age (n.e.c.)</v>
      </c>
      <c r="Q938" s="176" t="str">
        <f ca="1"/>
        <v>nec</v>
      </c>
      <c r="R938" s="176" t="str">
        <f ca="1"/>
        <v>Other and unspecified gender (n.e.c.)</v>
      </c>
      <c r="S938" s="176">
        <v>0</v>
      </c>
      <c r="T938" s="176" t="b">
        <v>1</v>
      </c>
      <c r="U938" s="176" t="b">
        <f>AND(T938=TRUE,C938=C937,F938=F937,H938&lt;&gt;H937)</f>
        <v>0</v>
      </c>
      <c r="V938" s="176" t="b">
        <f t="shared" si="28"/>
        <v>0</v>
      </c>
      <c r="W938" s="180">
        <v>0</v>
      </c>
      <c r="X938" t="b">
        <f t="shared" si="29"/>
        <v>0</v>
      </c>
      <c r="Y938" s="194">
        <v>27</v>
      </c>
    </row>
    <row r="939" spans="2:25" x14ac:dyDescent="0.4">
      <c r="B939" s="192"/>
      <c r="C939" s="193"/>
      <c r="D939" s="193" t="s">
        <v>2385</v>
      </c>
      <c r="E939" s="178" t="s">
        <v>1197</v>
      </c>
      <c r="F939" s="193" t="s">
        <v>2386</v>
      </c>
      <c r="G939" s="193"/>
      <c r="H939" s="193" t="s">
        <v>1074</v>
      </c>
      <c r="I939" s="176" t="str">
        <f ca="1"/>
        <v>3.1.3</v>
      </c>
      <c r="J939" s="176" t="str">
        <f ca="1"/>
        <v>Offices of medical specialists (Other than mental medical specialists)</v>
      </c>
      <c r="K939" s="176" t="str">
        <f ca="1"/>
        <v>1.3.3.nec</v>
      </c>
      <c r="L939" s="176" t="str">
        <f ca="1"/>
        <v>Other Specialised outpatient curative care</v>
      </c>
      <c r="M939" s="176" t="str">
        <f ca="1"/>
        <v>13</v>
      </c>
      <c r="N939" s="176" t="str">
        <f ca="1"/>
        <v>General population</v>
      </c>
      <c r="O939" s="176" t="str">
        <f ca="1"/>
        <v>nec</v>
      </c>
      <c r="P939" s="176" t="str">
        <f ca="1"/>
        <v>Other and unspecified age (n.e.c.)</v>
      </c>
      <c r="Q939" s="176" t="str">
        <f ca="1"/>
        <v>nec</v>
      </c>
      <c r="R939" s="176" t="str">
        <f ca="1"/>
        <v>Other and unspecified gender (n.e.c.)</v>
      </c>
      <c r="S939" s="176">
        <v>0</v>
      </c>
      <c r="T939" s="176" t="b">
        <v>1</v>
      </c>
      <c r="U939" s="176" t="b">
        <f>AND(T939=TRUE,C939=C938,F939=F938,H939&lt;&gt;H938)</f>
        <v>0</v>
      </c>
      <c r="V939" s="176" t="b">
        <f t="shared" si="28"/>
        <v>0</v>
      </c>
      <c r="W939" s="180">
        <v>0</v>
      </c>
      <c r="X939" t="b">
        <f t="shared" si="29"/>
        <v>0</v>
      </c>
      <c r="Y939" s="194">
        <v>67</v>
      </c>
    </row>
    <row r="940" spans="2:25" x14ac:dyDescent="0.4">
      <c r="B940" s="192"/>
      <c r="C940" s="193"/>
      <c r="D940" s="193" t="s">
        <v>2387</v>
      </c>
      <c r="E940" s="178" t="s">
        <v>1718</v>
      </c>
      <c r="F940" s="193" t="s">
        <v>2388</v>
      </c>
      <c r="G940" s="193"/>
      <c r="H940" s="193" t="s">
        <v>1074</v>
      </c>
      <c r="I940" s="176" t="str">
        <f ca="1"/>
        <v>3.1.3</v>
      </c>
      <c r="J940" s="176" t="str">
        <f ca="1"/>
        <v>Offices of medical specialists (Other than mental medical specialists)</v>
      </c>
      <c r="K940" s="176" t="str">
        <f ca="1"/>
        <v>1.3.3.nec</v>
      </c>
      <c r="L940" s="176" t="str">
        <f ca="1"/>
        <v>Other Specialised outpatient curative care</v>
      </c>
      <c r="M940" s="176" t="str">
        <f ca="1"/>
        <v>13</v>
      </c>
      <c r="N940" s="176" t="str">
        <f ca="1"/>
        <v>General population</v>
      </c>
      <c r="O940" s="176" t="str">
        <f ca="1"/>
        <v>nec</v>
      </c>
      <c r="P940" s="176" t="str">
        <f ca="1"/>
        <v>Other and unspecified age (n.e.c.)</v>
      </c>
      <c r="Q940" s="176" t="str">
        <f ca="1"/>
        <v>nec</v>
      </c>
      <c r="R940" s="176" t="str">
        <f ca="1"/>
        <v>Other and unspecified gender (n.e.c.)</v>
      </c>
      <c r="S940" s="176">
        <v>0</v>
      </c>
      <c r="T940" s="176" t="b">
        <v>1</v>
      </c>
      <c r="U940" s="176" t="b">
        <f>AND(T940=TRUE,C940=C939,F940=F939,H940&lt;&gt;H939)</f>
        <v>0</v>
      </c>
      <c r="V940" s="176" t="b">
        <f t="shared" si="28"/>
        <v>0</v>
      </c>
      <c r="W940" s="180">
        <v>0</v>
      </c>
      <c r="X940" t="b">
        <f t="shared" si="29"/>
        <v>0</v>
      </c>
      <c r="Y940" s="194">
        <v>73</v>
      </c>
    </row>
    <row r="941" spans="2:25" x14ac:dyDescent="0.4">
      <c r="B941" s="192"/>
      <c r="C941" s="193">
        <v>205017505</v>
      </c>
      <c r="D941" s="193" t="s">
        <v>2389</v>
      </c>
      <c r="E941" s="178" t="s">
        <v>1161</v>
      </c>
      <c r="F941" s="193" t="s">
        <v>2390</v>
      </c>
      <c r="G941" s="193"/>
      <c r="H941" s="193" t="s">
        <v>1106</v>
      </c>
      <c r="I941" s="176" t="str">
        <f ca="1"/>
        <v>3.4.2</v>
      </c>
      <c r="J941" s="176" t="str">
        <f ca="1"/>
        <v>Ambulatory mental health and substance abuse centres</v>
      </c>
      <c r="K941" s="176" t="str">
        <f ca="1"/>
        <v>1.3.3.nec</v>
      </c>
      <c r="L941" s="176" t="str">
        <f ca="1"/>
        <v>Other Specialised outpatient curative care</v>
      </c>
      <c r="M941" s="176" t="str">
        <f ca="1"/>
        <v>13</v>
      </c>
      <c r="N941" s="176" t="str">
        <f ca="1"/>
        <v>General population</v>
      </c>
      <c r="O941" s="176" t="str">
        <f ca="1"/>
        <v>nec</v>
      </c>
      <c r="P941" s="176" t="str">
        <f ca="1"/>
        <v>Other and unspecified age (n.e.c.)</v>
      </c>
      <c r="Q941" s="176" t="str">
        <f ca="1"/>
        <v>nec</v>
      </c>
      <c r="R941" s="176" t="str">
        <f ca="1"/>
        <v>Other and unspecified gender (n.e.c.)</v>
      </c>
      <c r="S941" s="176">
        <v>1</v>
      </c>
      <c r="T941" s="176" t="b">
        <v>1</v>
      </c>
      <c r="U941" s="176" t="b">
        <f>AND(T941=TRUE,C941=C940,F941=F940,H941&lt;&gt;H940)</f>
        <v>0</v>
      </c>
      <c r="V941" s="176" t="b">
        <f t="shared" si="28"/>
        <v>0</v>
      </c>
      <c r="W941" s="180">
        <v>1</v>
      </c>
      <c r="X941" t="b">
        <f t="shared" si="29"/>
        <v>0</v>
      </c>
      <c r="Y941" s="194">
        <v>12</v>
      </c>
    </row>
    <row r="942" spans="2:25" x14ac:dyDescent="0.4">
      <c r="B942" s="192"/>
      <c r="C942" s="193">
        <v>404953519</v>
      </c>
      <c r="D942" s="193" t="s">
        <v>2391</v>
      </c>
      <c r="E942" s="178" t="s">
        <v>1228</v>
      </c>
      <c r="F942" s="193" t="s">
        <v>2392</v>
      </c>
      <c r="G942" s="193"/>
      <c r="H942" s="193" t="s">
        <v>1127</v>
      </c>
      <c r="I942" s="176" t="str">
        <f ca="1"/>
        <v>3.4.9.nec</v>
      </c>
      <c r="J942" s="176" t="str">
        <f ca="1"/>
        <v>Other All Other ambulatory centres</v>
      </c>
      <c r="K942" s="176" t="str">
        <f ca="1"/>
        <v>2.3</v>
      </c>
      <c r="L942" s="176" t="str">
        <f ca="1"/>
        <v>Outpatient rehabilitative care</v>
      </c>
      <c r="M942" s="176" t="str">
        <f ca="1"/>
        <v>13</v>
      </c>
      <c r="N942" s="176" t="str">
        <f ca="1"/>
        <v>General population</v>
      </c>
      <c r="O942" s="176" t="str">
        <f ca="1"/>
        <v>nec</v>
      </c>
      <c r="P942" s="176" t="str">
        <f ca="1"/>
        <v>Other and unspecified age (n.e.c.)</v>
      </c>
      <c r="Q942" s="176" t="str">
        <f ca="1"/>
        <v>nec</v>
      </c>
      <c r="R942" s="176" t="str">
        <f ca="1"/>
        <v>Other and unspecified gender (n.e.c.)</v>
      </c>
      <c r="S942" s="176">
        <v>2</v>
      </c>
      <c r="T942" s="176" t="b">
        <v>1</v>
      </c>
      <c r="U942" s="176" t="b">
        <f>AND(T942=TRUE,C942=C941,F942=F941,H942&lt;&gt;H941)</f>
        <v>0</v>
      </c>
      <c r="V942" s="176" t="b">
        <f t="shared" si="28"/>
        <v>0</v>
      </c>
      <c r="W942" s="180">
        <v>1</v>
      </c>
      <c r="X942" t="b">
        <f t="shared" si="29"/>
        <v>0</v>
      </c>
      <c r="Y942" s="194">
        <v>19</v>
      </c>
    </row>
    <row r="943" spans="2:25" x14ac:dyDescent="0.4">
      <c r="B943" s="192"/>
      <c r="C943" s="193">
        <v>204436921</v>
      </c>
      <c r="D943" s="193" t="s">
        <v>2393</v>
      </c>
      <c r="E943" s="178" t="s">
        <v>1187</v>
      </c>
      <c r="F943" s="193" t="s">
        <v>2394</v>
      </c>
      <c r="G943" s="193"/>
      <c r="H943" s="193" t="s">
        <v>1127</v>
      </c>
      <c r="I943" s="176" t="str">
        <f ca="1"/>
        <v>3.4.9.nec</v>
      </c>
      <c r="J943" s="176" t="str">
        <f ca="1"/>
        <v>Other All Other ambulatory centres</v>
      </c>
      <c r="K943" s="176" t="str">
        <f ca="1"/>
        <v>2.3</v>
      </c>
      <c r="L943" s="176" t="str">
        <f ca="1"/>
        <v>Outpatient rehabilitative care</v>
      </c>
      <c r="M943" s="176" t="str">
        <f ca="1"/>
        <v>13</v>
      </c>
      <c r="N943" s="176" t="str">
        <f ca="1"/>
        <v>General population</v>
      </c>
      <c r="O943" s="176" t="str">
        <f ca="1"/>
        <v>nec</v>
      </c>
      <c r="P943" s="176" t="str">
        <f ca="1"/>
        <v>Other and unspecified age (n.e.c.)</v>
      </c>
      <c r="Q943" s="176" t="str">
        <f ca="1"/>
        <v>nec</v>
      </c>
      <c r="R943" s="176" t="str">
        <f ca="1"/>
        <v>Other and unspecified gender (n.e.c.)</v>
      </c>
      <c r="S943" s="176">
        <v>1</v>
      </c>
      <c r="T943" s="176" t="b">
        <v>1</v>
      </c>
      <c r="U943" s="176" t="b">
        <f>AND(T943=TRUE,C943=C942,F943=F942,H943&lt;&gt;H942)</f>
        <v>0</v>
      </c>
      <c r="V943" s="176" t="b">
        <f t="shared" si="28"/>
        <v>0</v>
      </c>
      <c r="W943" s="180">
        <v>1</v>
      </c>
      <c r="X943" t="b">
        <f t="shared" si="29"/>
        <v>0</v>
      </c>
      <c r="Y943" s="194">
        <v>15</v>
      </c>
    </row>
    <row r="944" spans="2:25" x14ac:dyDescent="0.4">
      <c r="B944" s="192"/>
      <c r="C944" s="193">
        <v>202203123</v>
      </c>
      <c r="D944" s="193" t="s">
        <v>2395</v>
      </c>
      <c r="E944" s="178" t="s">
        <v>1657</v>
      </c>
      <c r="F944" s="193"/>
      <c r="G944" s="193"/>
      <c r="H944" s="193" t="s">
        <v>1115</v>
      </c>
      <c r="I944" s="176" t="str">
        <f ca="1"/>
        <v>8.2</v>
      </c>
      <c r="J944" s="176" t="str">
        <f ca="1"/>
        <v>All Other industries as secondary providers of health care</v>
      </c>
      <c r="K944" s="176" t="str">
        <f ca="1"/>
        <v>5.nec</v>
      </c>
      <c r="L944" s="176" t="str">
        <f ca="1"/>
        <v>Unspecified medical goods (n.e.c.)</v>
      </c>
      <c r="M944" s="176" t="str">
        <f ca="1"/>
        <v>13</v>
      </c>
      <c r="N944" s="176" t="str">
        <f ca="1"/>
        <v>General population</v>
      </c>
      <c r="O944" s="176" t="str">
        <f ca="1"/>
        <v>nec</v>
      </c>
      <c r="P944" s="176" t="str">
        <f ca="1"/>
        <v>Other and unspecified age (n.e.c.)</v>
      </c>
      <c r="Q944" s="176" t="str">
        <f ca="1"/>
        <v>nec</v>
      </c>
      <c r="R944" s="176" t="str">
        <f ca="1"/>
        <v>Other and unspecified gender (n.e.c.)</v>
      </c>
      <c r="S944" s="176">
        <v>5</v>
      </c>
      <c r="T944" s="176" t="b">
        <v>1</v>
      </c>
      <c r="U944" s="176" t="b">
        <f>AND(T944=TRUE,C944=C943,F944=F943,H944&lt;&gt;H943)</f>
        <v>0</v>
      </c>
      <c r="V944" s="176" t="b">
        <f t="shared" si="28"/>
        <v>0</v>
      </c>
      <c r="W944" s="180">
        <v>0</v>
      </c>
      <c r="X944" t="b">
        <f t="shared" si="29"/>
        <v>0</v>
      </c>
      <c r="Y944" s="194">
        <v>65</v>
      </c>
    </row>
    <row r="945" spans="2:25" x14ac:dyDescent="0.4">
      <c r="B945" s="192"/>
      <c r="C945" s="193">
        <v>245442695</v>
      </c>
      <c r="D945" s="193" t="s">
        <v>2396</v>
      </c>
      <c r="E945" s="178" t="s">
        <v>1397</v>
      </c>
      <c r="F945" s="193" t="s">
        <v>1736</v>
      </c>
      <c r="G945" s="193"/>
      <c r="H945" s="193" t="s">
        <v>1054</v>
      </c>
      <c r="I945" s="176" t="str">
        <f ca="1"/>
        <v>1.1</v>
      </c>
      <c r="J945" s="176" t="str">
        <f ca="1"/>
        <v>General hospitals</v>
      </c>
      <c r="K945" s="176" t="str">
        <f ca="1"/>
        <v>1.1.1</v>
      </c>
      <c r="L945" s="176" t="str">
        <f ca="1"/>
        <v>General inpatient curative care</v>
      </c>
      <c r="M945" s="176" t="str">
        <f ca="1"/>
        <v>13</v>
      </c>
      <c r="N945" s="176" t="str">
        <f ca="1"/>
        <v>General population</v>
      </c>
      <c r="O945" s="176" t="str">
        <f ca="1"/>
        <v>nec</v>
      </c>
      <c r="P945" s="176" t="str">
        <f ca="1"/>
        <v>Other and unspecified age (n.e.c.)</v>
      </c>
      <c r="Q945" s="176" t="str">
        <f ca="1"/>
        <v>nec</v>
      </c>
      <c r="R945" s="176" t="str">
        <f ca="1"/>
        <v>Other and unspecified gender (n.e.c.)</v>
      </c>
      <c r="S945" s="176">
        <v>2</v>
      </c>
      <c r="T945" s="176" t="b">
        <v>1</v>
      </c>
      <c r="U945" s="176" t="b">
        <f>AND(T945=TRUE,C945=C944,F945=F944,H945&lt;&gt;H944)</f>
        <v>0</v>
      </c>
      <c r="V945" s="176" t="b">
        <f t="shared" si="28"/>
        <v>0</v>
      </c>
      <c r="W945" s="180">
        <v>1</v>
      </c>
      <c r="X945" t="b">
        <f t="shared" si="29"/>
        <v>0</v>
      </c>
      <c r="Y945" s="194">
        <v>1</v>
      </c>
    </row>
    <row r="946" spans="2:25" x14ac:dyDescent="0.4">
      <c r="B946" s="192"/>
      <c r="C946" s="140">
        <v>404476205</v>
      </c>
      <c r="D946" s="193" t="s">
        <v>1831</v>
      </c>
      <c r="E946" s="178" t="s">
        <v>1453</v>
      </c>
      <c r="F946" s="193" t="s">
        <v>1832</v>
      </c>
      <c r="G946" s="193"/>
      <c r="H946" s="193" t="s">
        <v>1054</v>
      </c>
      <c r="I946" s="176" t="str">
        <f ca="1"/>
        <v>1.1</v>
      </c>
      <c r="J946" s="176" t="str">
        <f ca="1"/>
        <v>General hospitals</v>
      </c>
      <c r="K946" s="176" t="str">
        <f ca="1"/>
        <v>1.1.1</v>
      </c>
      <c r="L946" s="176" t="str">
        <f ca="1"/>
        <v>General inpatient curative care</v>
      </c>
      <c r="M946" s="176" t="str">
        <f ca="1"/>
        <v>13</v>
      </c>
      <c r="N946" s="176" t="str">
        <f ca="1"/>
        <v>General population</v>
      </c>
      <c r="O946" s="176" t="str">
        <f ca="1"/>
        <v>nec</v>
      </c>
      <c r="P946" s="176" t="str">
        <f ca="1"/>
        <v>Other and unspecified age (n.e.c.)</v>
      </c>
      <c r="Q946" s="176" t="str">
        <f ca="1"/>
        <v>nec</v>
      </c>
      <c r="R946" s="176" t="str">
        <f ca="1"/>
        <v>Other and unspecified gender (n.e.c.)</v>
      </c>
      <c r="S946" s="176">
        <v>62</v>
      </c>
      <c r="T946" s="176" t="b">
        <v>1</v>
      </c>
      <c r="U946" s="176" t="b">
        <f>AND(T946=TRUE,C946=C945,F946=F945,H946&lt;&gt;H945)</f>
        <v>0</v>
      </c>
      <c r="V946" s="176" t="b">
        <f t="shared" si="28"/>
        <v>0</v>
      </c>
      <c r="W946" s="180">
        <v>2</v>
      </c>
      <c r="X946" t="b">
        <f t="shared" si="29"/>
        <v>0</v>
      </c>
      <c r="Y946" s="194">
        <v>27</v>
      </c>
    </row>
    <row r="947" spans="2:25" x14ac:dyDescent="0.4">
      <c r="B947" s="192"/>
      <c r="C947" s="193">
        <v>406024868</v>
      </c>
      <c r="D947" s="193" t="s">
        <v>2397</v>
      </c>
      <c r="E947" s="178" t="s">
        <v>1163</v>
      </c>
      <c r="F947" s="193" t="s">
        <v>2398</v>
      </c>
      <c r="G947" s="193"/>
      <c r="H947" s="193" t="s">
        <v>1109</v>
      </c>
      <c r="I947" s="176" t="str">
        <f ca="1"/>
        <v>3.4.9.nec</v>
      </c>
      <c r="J947" s="176" t="str">
        <f ca="1"/>
        <v>Other All Other ambulatory centres</v>
      </c>
      <c r="K947" s="176" t="str">
        <f ca="1"/>
        <v>1.3.3.nec</v>
      </c>
      <c r="L947" s="176" t="str">
        <f ca="1"/>
        <v>Other Specialised outpatient curative care</v>
      </c>
      <c r="M947" s="176" t="str">
        <f ca="1"/>
        <v>13</v>
      </c>
      <c r="N947" s="176" t="str">
        <f ca="1"/>
        <v>General population</v>
      </c>
      <c r="O947" s="176" t="str">
        <f ca="1"/>
        <v>nec</v>
      </c>
      <c r="P947" s="176" t="str">
        <f ca="1"/>
        <v>Other and unspecified age (n.e.c.)</v>
      </c>
      <c r="Q947" s="176" t="str">
        <f ca="1"/>
        <v>nec</v>
      </c>
      <c r="R947" s="176" t="str">
        <f ca="1"/>
        <v>Other and unspecified gender (n.e.c.)</v>
      </c>
      <c r="S947" s="176">
        <v>1</v>
      </c>
      <c r="T947" s="176" t="b">
        <v>1</v>
      </c>
      <c r="U947" s="176" t="b">
        <f>AND(T947=TRUE,C947=C946,F947=F946,H947&lt;&gt;H946)</f>
        <v>0</v>
      </c>
      <c r="V947" s="176" t="b">
        <f t="shared" si="28"/>
        <v>0</v>
      </c>
      <c r="W947" s="180">
        <v>1</v>
      </c>
      <c r="X947" t="b">
        <f t="shared" si="29"/>
        <v>0</v>
      </c>
      <c r="Y947" s="194">
        <v>13</v>
      </c>
    </row>
    <row r="948" spans="2:25" x14ac:dyDescent="0.4">
      <c r="B948" s="192"/>
      <c r="C948" s="140">
        <v>404476205</v>
      </c>
      <c r="D948" s="193" t="s">
        <v>2399</v>
      </c>
      <c r="E948" s="178" t="s">
        <v>1259</v>
      </c>
      <c r="F948" s="193" t="s">
        <v>2400</v>
      </c>
      <c r="G948" s="193"/>
      <c r="H948" s="193" t="s">
        <v>1101</v>
      </c>
      <c r="I948" s="176" t="str">
        <f ca="1"/>
        <v>3.4.9.1</v>
      </c>
      <c r="J948" s="176" t="str">
        <f ca="1"/>
        <v>General ambulatories</v>
      </c>
      <c r="K948" s="176" t="str">
        <f ca="1"/>
        <v>1.3.1</v>
      </c>
      <c r="L948" s="176" t="str">
        <f ca="1"/>
        <v>General outpatient curative care</v>
      </c>
      <c r="M948" s="176" t="str">
        <f ca="1"/>
        <v>13</v>
      </c>
      <c r="N948" s="176" t="str">
        <f ca="1"/>
        <v>General population</v>
      </c>
      <c r="O948" s="176" t="str">
        <f ca="1"/>
        <v>nec</v>
      </c>
      <c r="P948" s="176" t="str">
        <f ca="1"/>
        <v>Other and unspecified age (n.e.c.)</v>
      </c>
      <c r="Q948" s="176" t="str">
        <f ca="1"/>
        <v>nec</v>
      </c>
      <c r="R948" s="176" t="str">
        <f ca="1"/>
        <v>Other and unspecified gender (n.e.c.)</v>
      </c>
      <c r="S948" s="176">
        <v>62</v>
      </c>
      <c r="T948" s="176" t="b">
        <v>1</v>
      </c>
      <c r="U948" s="176" t="b">
        <f>AND(T948=TRUE,C948=C947,F948=F947,H948&lt;&gt;H947)</f>
        <v>0</v>
      </c>
      <c r="V948" s="176" t="b">
        <f t="shared" si="28"/>
        <v>0</v>
      </c>
      <c r="W948" s="180">
        <v>1</v>
      </c>
      <c r="X948" t="b">
        <f t="shared" si="29"/>
        <v>0</v>
      </c>
      <c r="Y948" s="194">
        <v>53</v>
      </c>
    </row>
    <row r="949" spans="2:25" x14ac:dyDescent="0.4">
      <c r="B949" s="192"/>
      <c r="C949" s="140">
        <v>404476205</v>
      </c>
      <c r="D949" s="193" t="s">
        <v>2401</v>
      </c>
      <c r="E949" s="178" t="s">
        <v>1456</v>
      </c>
      <c r="F949" s="193" t="s">
        <v>2402</v>
      </c>
      <c r="G949" s="193"/>
      <c r="H949" s="193" t="s">
        <v>1101</v>
      </c>
      <c r="I949" s="176" t="str">
        <f ca="1"/>
        <v>3.4.9.1</v>
      </c>
      <c r="J949" s="176" t="str">
        <f ca="1"/>
        <v>General ambulatories</v>
      </c>
      <c r="K949" s="176" t="str">
        <f ca="1"/>
        <v>1.3.1</v>
      </c>
      <c r="L949" s="176" t="str">
        <f ca="1"/>
        <v>General outpatient curative care</v>
      </c>
      <c r="M949" s="176" t="str">
        <f ca="1"/>
        <v>13</v>
      </c>
      <c r="N949" s="176" t="str">
        <f ca="1"/>
        <v>General population</v>
      </c>
      <c r="O949" s="176" t="str">
        <f ca="1"/>
        <v>nec</v>
      </c>
      <c r="P949" s="176" t="str">
        <f ca="1"/>
        <v>Other and unspecified age (n.e.c.)</v>
      </c>
      <c r="Q949" s="176" t="str">
        <f ca="1"/>
        <v>nec</v>
      </c>
      <c r="R949" s="176" t="str">
        <f ca="1"/>
        <v>Other and unspecified gender (n.e.c.)</v>
      </c>
      <c r="S949" s="176">
        <v>62</v>
      </c>
      <c r="T949" s="176" t="b">
        <v>1</v>
      </c>
      <c r="U949" s="176" t="b">
        <f>AND(T949=TRUE,C949=C948,F949=F948,H949&lt;&gt;H948)</f>
        <v>0</v>
      </c>
      <c r="V949" s="176" t="b">
        <f t="shared" si="28"/>
        <v>0</v>
      </c>
      <c r="W949" s="180">
        <v>1</v>
      </c>
      <c r="X949" t="b">
        <f t="shared" si="29"/>
        <v>0</v>
      </c>
      <c r="Y949" s="194">
        <v>35</v>
      </c>
    </row>
    <row r="950" spans="2:25" x14ac:dyDescent="0.4">
      <c r="B950" s="192"/>
      <c r="C950" s="193">
        <v>202051689</v>
      </c>
      <c r="D950" s="193" t="s">
        <v>54</v>
      </c>
      <c r="E950" s="137" t="s">
        <v>1183</v>
      </c>
      <c r="F950" s="193" t="s">
        <v>2403</v>
      </c>
      <c r="G950" s="193"/>
      <c r="H950" s="193" t="s">
        <v>1054</v>
      </c>
      <c r="I950" s="176" t="str">
        <f ca="1"/>
        <v>1.1</v>
      </c>
      <c r="J950" s="176" t="str">
        <f ca="1"/>
        <v>General hospitals</v>
      </c>
      <c r="K950" s="176" t="str">
        <f ca="1"/>
        <v>1.1.1</v>
      </c>
      <c r="L950" s="176" t="str">
        <f ca="1"/>
        <v>General inpatient curative care</v>
      </c>
      <c r="M950" s="176" t="str">
        <f ca="1"/>
        <v>13</v>
      </c>
      <c r="N950" s="176" t="str">
        <f ca="1"/>
        <v>General population</v>
      </c>
      <c r="O950" s="176" t="str">
        <f ca="1"/>
        <v>nec</v>
      </c>
      <c r="P950" s="176" t="str">
        <f ca="1"/>
        <v>Other and unspecified age (n.e.c.)</v>
      </c>
      <c r="Q950" s="176" t="str">
        <f ca="1"/>
        <v>nec</v>
      </c>
      <c r="R950" s="176" t="str">
        <f ca="1"/>
        <v>Other and unspecified gender (n.e.c.)</v>
      </c>
      <c r="S950" s="176">
        <v>4</v>
      </c>
      <c r="T950" s="176" t="b">
        <v>1</v>
      </c>
      <c r="U950" s="176" t="b">
        <f>AND(T950=TRUE,C950=C949,F950=F949,H950&lt;&gt;H949)</f>
        <v>0</v>
      </c>
      <c r="V950" s="176" t="b">
        <f t="shared" si="28"/>
        <v>0</v>
      </c>
      <c r="W950" s="180">
        <v>1</v>
      </c>
      <c r="X950" t="b">
        <f t="shared" si="29"/>
        <v>0</v>
      </c>
      <c r="Y950" s="194">
        <v>11</v>
      </c>
    </row>
    <row r="951" spans="2:25" x14ac:dyDescent="0.4">
      <c r="B951" s="192"/>
      <c r="C951" s="193">
        <v>202051689</v>
      </c>
      <c r="D951" s="193" t="s">
        <v>54</v>
      </c>
      <c r="E951" s="178" t="s">
        <v>1183</v>
      </c>
      <c r="F951" s="193" t="s">
        <v>2404</v>
      </c>
      <c r="G951" s="193"/>
      <c r="H951" s="193" t="s">
        <v>1054</v>
      </c>
      <c r="I951" s="176" t="str">
        <f ca="1"/>
        <v>1.1</v>
      </c>
      <c r="J951" s="176" t="str">
        <f ca="1"/>
        <v>General hospitals</v>
      </c>
      <c r="K951" s="176" t="str">
        <f ca="1"/>
        <v>1.1.1</v>
      </c>
      <c r="L951" s="176" t="str">
        <f ca="1"/>
        <v>General inpatient curative care</v>
      </c>
      <c r="M951" s="176" t="str">
        <f ca="1"/>
        <v>13</v>
      </c>
      <c r="N951" s="176" t="str">
        <f ca="1"/>
        <v>General population</v>
      </c>
      <c r="O951" s="176" t="str">
        <f ca="1"/>
        <v>nec</v>
      </c>
      <c r="P951" s="176" t="str">
        <f ca="1"/>
        <v>Other and unspecified age (n.e.c.)</v>
      </c>
      <c r="Q951" s="176" t="str">
        <f ca="1"/>
        <v>nec</v>
      </c>
      <c r="R951" s="176" t="str">
        <f ca="1"/>
        <v>Other and unspecified gender (n.e.c.)</v>
      </c>
      <c r="S951" s="176">
        <v>4</v>
      </c>
      <c r="T951" s="176" t="b">
        <v>1</v>
      </c>
      <c r="U951" s="176" t="b">
        <f>AND(T951=TRUE,C951=C950,F951=F950,H951&lt;&gt;H950)</f>
        <v>0</v>
      </c>
      <c r="V951" s="176" t="b">
        <f t="shared" si="28"/>
        <v>0</v>
      </c>
      <c r="W951" s="180">
        <v>1</v>
      </c>
      <c r="X951" t="b">
        <f t="shared" si="29"/>
        <v>0</v>
      </c>
      <c r="Y951" s="194">
        <v>11</v>
      </c>
    </row>
    <row r="952" spans="2:25" x14ac:dyDescent="0.4">
      <c r="B952" s="192"/>
      <c r="C952" s="193">
        <v>201951094</v>
      </c>
      <c r="D952" s="193" t="s">
        <v>2405</v>
      </c>
      <c r="E952" s="178" t="s">
        <v>1183</v>
      </c>
      <c r="F952" s="193"/>
      <c r="G952" s="193"/>
      <c r="H952" s="193" t="s">
        <v>1115</v>
      </c>
      <c r="I952" s="176" t="str">
        <f ca="1"/>
        <v>8.2</v>
      </c>
      <c r="J952" s="176" t="str">
        <f ca="1"/>
        <v>All Other industries as secondary providers of health care</v>
      </c>
      <c r="K952" s="176" t="str">
        <f ca="1"/>
        <v>5.nec</v>
      </c>
      <c r="L952" s="176" t="str">
        <f ca="1"/>
        <v>Unspecified medical goods (n.e.c.)</v>
      </c>
      <c r="M952" s="176" t="str">
        <f ca="1"/>
        <v>13</v>
      </c>
      <c r="N952" s="176" t="str">
        <f ca="1"/>
        <v>General population</v>
      </c>
      <c r="O952" s="176" t="str">
        <f ca="1"/>
        <v>nec</v>
      </c>
      <c r="P952" s="176" t="str">
        <f ca="1"/>
        <v>Other and unspecified age (n.e.c.)</v>
      </c>
      <c r="Q952" s="176" t="str">
        <f ca="1"/>
        <v>nec</v>
      </c>
      <c r="R952" s="176" t="str">
        <f ca="1"/>
        <v>Other and unspecified gender (n.e.c.)</v>
      </c>
      <c r="S952" s="176">
        <v>1</v>
      </c>
      <c r="T952" s="176" t="b">
        <v>1</v>
      </c>
      <c r="U952" s="176" t="b">
        <f>AND(T952=TRUE,C952=C951,F952=F951,H952&lt;&gt;H951)</f>
        <v>0</v>
      </c>
      <c r="V952" s="176" t="b">
        <f t="shared" si="28"/>
        <v>0</v>
      </c>
      <c r="W952" s="180">
        <v>0</v>
      </c>
      <c r="X952" t="b">
        <f t="shared" si="29"/>
        <v>0</v>
      </c>
      <c r="Y952" s="194">
        <v>11</v>
      </c>
    </row>
    <row r="953" spans="2:25" x14ac:dyDescent="0.4">
      <c r="B953" s="192"/>
      <c r="C953" s="193">
        <v>404548156</v>
      </c>
      <c r="D953" s="193" t="s">
        <v>662</v>
      </c>
      <c r="E953" s="178" t="s">
        <v>1187</v>
      </c>
      <c r="F953" s="193" t="s">
        <v>2406</v>
      </c>
      <c r="G953" s="193"/>
      <c r="H953" s="193" t="s">
        <v>1101</v>
      </c>
      <c r="I953" s="176" t="str">
        <f ca="1"/>
        <v>3.4.9.1</v>
      </c>
      <c r="J953" s="176" t="str">
        <f ca="1"/>
        <v>General ambulatories</v>
      </c>
      <c r="K953" s="176" t="str">
        <f ca="1"/>
        <v>1.3.1</v>
      </c>
      <c r="L953" s="176" t="str">
        <f ca="1"/>
        <v>General outpatient curative care</v>
      </c>
      <c r="M953" s="176" t="str">
        <f ca="1"/>
        <v>13</v>
      </c>
      <c r="N953" s="176" t="str">
        <f ca="1"/>
        <v>General population</v>
      </c>
      <c r="O953" s="176" t="str">
        <f ca="1"/>
        <v>nec</v>
      </c>
      <c r="P953" s="176" t="str">
        <f ca="1"/>
        <v>Other and unspecified age (n.e.c.)</v>
      </c>
      <c r="Q953" s="176" t="str">
        <f ca="1"/>
        <v>nec</v>
      </c>
      <c r="R953" s="176" t="str">
        <f ca="1"/>
        <v>Other and unspecified gender (n.e.c.)</v>
      </c>
      <c r="S953" s="176">
        <v>2</v>
      </c>
      <c r="T953" s="176" t="b">
        <v>1</v>
      </c>
      <c r="U953" s="176" t="b">
        <f>AND(T953=TRUE,C953=C952,F953=F952,H953&lt;&gt;H952)</f>
        <v>0</v>
      </c>
      <c r="V953" s="176" t="b">
        <f t="shared" si="28"/>
        <v>0</v>
      </c>
      <c r="W953" s="180">
        <v>1</v>
      </c>
      <c r="X953" t="b">
        <f t="shared" si="29"/>
        <v>0</v>
      </c>
      <c r="Y953" s="194">
        <v>15</v>
      </c>
    </row>
    <row r="954" spans="2:25" x14ac:dyDescent="0.4">
      <c r="B954" s="192"/>
      <c r="C954" s="140">
        <v>404476205</v>
      </c>
      <c r="D954" s="193" t="s">
        <v>2407</v>
      </c>
      <c r="E954" s="178" t="s">
        <v>1163</v>
      </c>
      <c r="F954" s="193" t="s">
        <v>2408</v>
      </c>
      <c r="G954" s="193"/>
      <c r="H954" s="193" t="s">
        <v>1101</v>
      </c>
      <c r="I954" s="176" t="str">
        <f ca="1"/>
        <v>3.4.9.1</v>
      </c>
      <c r="J954" s="176" t="str">
        <f ca="1"/>
        <v>General ambulatories</v>
      </c>
      <c r="K954" s="176" t="str">
        <f ca="1"/>
        <v>1.3.1</v>
      </c>
      <c r="L954" s="176" t="str">
        <f ca="1"/>
        <v>General outpatient curative care</v>
      </c>
      <c r="M954" s="176" t="str">
        <f ca="1"/>
        <v>13</v>
      </c>
      <c r="N954" s="176" t="str">
        <f ca="1"/>
        <v>General population</v>
      </c>
      <c r="O954" s="176" t="str">
        <f ca="1"/>
        <v>nec</v>
      </c>
      <c r="P954" s="176" t="str">
        <f ca="1"/>
        <v>Other and unspecified age (n.e.c.)</v>
      </c>
      <c r="Q954" s="176" t="str">
        <f ca="1"/>
        <v>nec</v>
      </c>
      <c r="R954" s="176" t="str">
        <f ca="1"/>
        <v>Other and unspecified gender (n.e.c.)</v>
      </c>
      <c r="S954" s="176">
        <v>62</v>
      </c>
      <c r="T954" s="176" t="b">
        <v>1</v>
      </c>
      <c r="U954" s="176" t="b">
        <f>AND(T954=TRUE,C954=C953,F954=F953,H954&lt;&gt;H953)</f>
        <v>0</v>
      </c>
      <c r="V954" s="176" t="b">
        <f t="shared" si="28"/>
        <v>0</v>
      </c>
      <c r="W954" s="180">
        <v>1</v>
      </c>
      <c r="X954" t="b">
        <f t="shared" si="29"/>
        <v>0</v>
      </c>
      <c r="Y954" s="194">
        <v>13</v>
      </c>
    </row>
    <row r="955" spans="2:25" x14ac:dyDescent="0.4">
      <c r="B955" s="192"/>
      <c r="C955" s="193">
        <v>202237007</v>
      </c>
      <c r="D955" s="193" t="s">
        <v>2409</v>
      </c>
      <c r="E955" s="178" t="s">
        <v>1163</v>
      </c>
      <c r="F955" s="193"/>
      <c r="G955" s="193"/>
      <c r="H955" s="193" t="s">
        <v>1115</v>
      </c>
      <c r="I955" s="176" t="str">
        <f ca="1"/>
        <v>8.2</v>
      </c>
      <c r="J955" s="176" t="str">
        <f ca="1"/>
        <v>All Other industries as secondary providers of health care</v>
      </c>
      <c r="K955" s="176" t="str">
        <f ca="1"/>
        <v>5.nec</v>
      </c>
      <c r="L955" s="176" t="str">
        <f ca="1"/>
        <v>Unspecified medical goods (n.e.c.)</v>
      </c>
      <c r="M955" s="176" t="str">
        <f ca="1"/>
        <v>13</v>
      </c>
      <c r="N955" s="176" t="str">
        <f ca="1"/>
        <v>General population</v>
      </c>
      <c r="O955" s="176" t="str">
        <f ca="1"/>
        <v>nec</v>
      </c>
      <c r="P955" s="176" t="str">
        <f ca="1"/>
        <v>Other and unspecified age (n.e.c.)</v>
      </c>
      <c r="Q955" s="176" t="str">
        <f ca="1"/>
        <v>nec</v>
      </c>
      <c r="R955" s="176" t="str">
        <f ca="1"/>
        <v>Other and unspecified gender (n.e.c.)</v>
      </c>
      <c r="S955" s="176">
        <v>2</v>
      </c>
      <c r="T955" s="176" t="b">
        <v>1</v>
      </c>
      <c r="U955" s="176" t="b">
        <f>AND(T955=TRUE,C955=C954,F955=F954,H955&lt;&gt;H954)</f>
        <v>0</v>
      </c>
      <c r="V955" s="176" t="b">
        <f t="shared" si="28"/>
        <v>0</v>
      </c>
      <c r="W955" s="180">
        <v>0</v>
      </c>
      <c r="X955" t="b">
        <f t="shared" si="29"/>
        <v>0</v>
      </c>
      <c r="Y955" s="194">
        <v>13</v>
      </c>
    </row>
    <row r="956" spans="2:25" x14ac:dyDescent="0.4">
      <c r="B956" s="192"/>
      <c r="C956" s="193">
        <v>201991229</v>
      </c>
      <c r="D956" s="193" t="s">
        <v>2410</v>
      </c>
      <c r="E956" s="178" t="s">
        <v>1187</v>
      </c>
      <c r="F956" s="193"/>
      <c r="G956" s="193"/>
      <c r="H956" s="193" t="s">
        <v>1115</v>
      </c>
      <c r="I956" s="176" t="str">
        <f ca="1"/>
        <v>8.2</v>
      </c>
      <c r="J956" s="176" t="str">
        <f ca="1"/>
        <v>All Other industries as secondary providers of health care</v>
      </c>
      <c r="K956" s="176" t="str">
        <f ca="1"/>
        <v>5.nec</v>
      </c>
      <c r="L956" s="176" t="str">
        <f ca="1"/>
        <v>Unspecified medical goods (n.e.c.)</v>
      </c>
      <c r="M956" s="176" t="str">
        <f ca="1"/>
        <v>13</v>
      </c>
      <c r="N956" s="176" t="str">
        <f ca="1"/>
        <v>General population</v>
      </c>
      <c r="O956" s="176" t="str">
        <f ca="1"/>
        <v>nec</v>
      </c>
      <c r="P956" s="176" t="str">
        <f ca="1"/>
        <v>Other and unspecified age (n.e.c.)</v>
      </c>
      <c r="Q956" s="176" t="str">
        <f ca="1"/>
        <v>nec</v>
      </c>
      <c r="R956" s="176" t="str">
        <f ca="1"/>
        <v>Other and unspecified gender (n.e.c.)</v>
      </c>
      <c r="S956" s="176">
        <v>3</v>
      </c>
      <c r="T956" s="176" t="b">
        <v>1</v>
      </c>
      <c r="U956" s="176" t="b">
        <f>AND(T956=TRUE,C956=C955,F956=F955,H956&lt;&gt;H955)</f>
        <v>0</v>
      </c>
      <c r="V956" s="176" t="b">
        <f t="shared" si="28"/>
        <v>0</v>
      </c>
      <c r="W956" s="180">
        <v>0</v>
      </c>
      <c r="X956" t="b">
        <f t="shared" si="29"/>
        <v>0</v>
      </c>
      <c r="Y956" s="194">
        <v>15</v>
      </c>
    </row>
    <row r="957" spans="2:25" x14ac:dyDescent="0.4">
      <c r="B957" s="192"/>
      <c r="C957" s="140">
        <v>404476205</v>
      </c>
      <c r="D957" s="193" t="s">
        <v>2411</v>
      </c>
      <c r="E957" s="178"/>
      <c r="F957" s="193"/>
      <c r="G957" s="193"/>
      <c r="H957" s="193" t="s">
        <v>1054</v>
      </c>
      <c r="I957" s="176" t="str">
        <f ca="1"/>
        <v>1.1</v>
      </c>
      <c r="J957" s="176" t="str">
        <f ca="1"/>
        <v>General hospitals</v>
      </c>
      <c r="K957" s="176" t="str">
        <f ca="1"/>
        <v>1.1.1</v>
      </c>
      <c r="L957" s="176" t="str">
        <f ca="1"/>
        <v>General inpatient curative care</v>
      </c>
      <c r="M957" s="176" t="str">
        <f ca="1"/>
        <v>13</v>
      </c>
      <c r="N957" s="176" t="str">
        <f ca="1"/>
        <v>General population</v>
      </c>
      <c r="O957" s="176" t="str">
        <f ca="1"/>
        <v>nec</v>
      </c>
      <c r="P957" s="176" t="str">
        <f ca="1"/>
        <v>Other and unspecified age (n.e.c.)</v>
      </c>
      <c r="Q957" s="176" t="str">
        <f ca="1"/>
        <v>nec</v>
      </c>
      <c r="R957" s="176" t="str">
        <f ca="1"/>
        <v>Other and unspecified gender (n.e.c.)</v>
      </c>
      <c r="S957" s="176">
        <v>62</v>
      </c>
      <c r="T957" s="176" t="b">
        <v>1</v>
      </c>
      <c r="U957" s="176" t="b">
        <f>AND(T957=TRUE,C957=C956,F957=F956,H957&lt;&gt;H956)</f>
        <v>0</v>
      </c>
      <c r="V957" s="176" t="b">
        <f t="shared" si="28"/>
        <v>0</v>
      </c>
      <c r="W957" s="180">
        <v>0</v>
      </c>
      <c r="X957" t="b">
        <f t="shared" si="29"/>
        <v>1</v>
      </c>
      <c r="Y957" s="194" t="str">
        <v/>
      </c>
    </row>
    <row r="958" spans="2:25" x14ac:dyDescent="0.4">
      <c r="B958" s="192"/>
      <c r="C958" s="193">
        <v>204900250</v>
      </c>
      <c r="D958" s="193" t="s">
        <v>2412</v>
      </c>
      <c r="E958" s="178" t="s">
        <v>1179</v>
      </c>
      <c r="F958" s="193"/>
      <c r="G958" s="193"/>
      <c r="H958" s="193" t="s">
        <v>1127</v>
      </c>
      <c r="I958" s="176" t="str">
        <f ca="1"/>
        <v>3.4.9.nec</v>
      </c>
      <c r="J958" s="176" t="str">
        <f ca="1"/>
        <v>Other All Other ambulatory centres</v>
      </c>
      <c r="K958" s="176" t="str">
        <f ca="1"/>
        <v>2.3</v>
      </c>
      <c r="L958" s="176" t="str">
        <f ca="1"/>
        <v>Outpatient rehabilitative care</v>
      </c>
      <c r="M958" s="176" t="str">
        <f ca="1"/>
        <v>13</v>
      </c>
      <c r="N958" s="176" t="str">
        <f ca="1"/>
        <v>General population</v>
      </c>
      <c r="O958" s="176" t="str">
        <f ca="1"/>
        <v>nec</v>
      </c>
      <c r="P958" s="176" t="str">
        <f ca="1"/>
        <v>Other and unspecified age (n.e.c.)</v>
      </c>
      <c r="Q958" s="176" t="str">
        <f ca="1"/>
        <v>nec</v>
      </c>
      <c r="R958" s="176" t="str">
        <f ca="1"/>
        <v>Other and unspecified gender (n.e.c.)</v>
      </c>
      <c r="S958" s="176">
        <v>2</v>
      </c>
      <c r="T958" s="176" t="b">
        <v>1</v>
      </c>
      <c r="U958" s="176" t="b">
        <f>AND(T958=TRUE,C958=C957,F958=F957,H958&lt;&gt;H957)</f>
        <v>0</v>
      </c>
      <c r="V958" s="176" t="b">
        <f t="shared" si="28"/>
        <v>0</v>
      </c>
      <c r="W958" s="180">
        <v>0</v>
      </c>
      <c r="X958" t="b">
        <f t="shared" si="29"/>
        <v>0</v>
      </c>
      <c r="Y958" s="194">
        <v>10</v>
      </c>
    </row>
    <row r="959" spans="2:25" x14ac:dyDescent="0.4">
      <c r="B959" s="192"/>
      <c r="C959" s="193">
        <v>238750099</v>
      </c>
      <c r="D959" s="193" t="s">
        <v>2413</v>
      </c>
      <c r="E959" s="178" t="s">
        <v>1687</v>
      </c>
      <c r="F959" s="193" t="s">
        <v>2414</v>
      </c>
      <c r="G959" s="193"/>
      <c r="H959" s="193" t="s">
        <v>1109</v>
      </c>
      <c r="I959" s="176" t="str">
        <f ca="1"/>
        <v>3.4.9.nec</v>
      </c>
      <c r="J959" s="176" t="str">
        <f ca="1"/>
        <v>Other All Other ambulatory centres</v>
      </c>
      <c r="K959" s="176" t="str">
        <f ca="1"/>
        <v>1.3.3.nec</v>
      </c>
      <c r="L959" s="176" t="str">
        <f ca="1"/>
        <v>Other Specialised outpatient curative care</v>
      </c>
      <c r="M959" s="176" t="str">
        <f ca="1"/>
        <v>13</v>
      </c>
      <c r="N959" s="176" t="str">
        <f ca="1"/>
        <v>General population</v>
      </c>
      <c r="O959" s="176" t="str">
        <f ca="1"/>
        <v>nec</v>
      </c>
      <c r="P959" s="176" t="str">
        <f ca="1"/>
        <v>Other and unspecified age (n.e.c.)</v>
      </c>
      <c r="Q959" s="176" t="str">
        <f ca="1"/>
        <v>nec</v>
      </c>
      <c r="R959" s="176" t="str">
        <f ca="1"/>
        <v>Other and unspecified gender (n.e.c.)</v>
      </c>
      <c r="S959" s="176">
        <v>1</v>
      </c>
      <c r="T959" s="176" t="b">
        <v>1</v>
      </c>
      <c r="U959" s="176" t="b">
        <f>AND(T959=TRUE,C959=C958,F959=F958,H959&lt;&gt;H958)</f>
        <v>0</v>
      </c>
      <c r="V959" s="176" t="b">
        <f t="shared" si="28"/>
        <v>0</v>
      </c>
      <c r="W959" s="180">
        <v>1</v>
      </c>
      <c r="X959" t="b">
        <f t="shared" si="29"/>
        <v>0</v>
      </c>
      <c r="Y959" s="194">
        <v>24</v>
      </c>
    </row>
    <row r="960" spans="2:25" x14ac:dyDescent="0.4">
      <c r="B960" s="192"/>
      <c r="C960" s="193">
        <v>227717085</v>
      </c>
      <c r="D960" s="193" t="s">
        <v>2415</v>
      </c>
      <c r="E960" s="178" t="s">
        <v>1607</v>
      </c>
      <c r="F960" s="193"/>
      <c r="G960" s="193"/>
      <c r="H960" s="193" t="s">
        <v>1109</v>
      </c>
      <c r="I960" s="176" t="str">
        <f ca="1"/>
        <v>3.4.9.nec</v>
      </c>
      <c r="J960" s="176" t="str">
        <f ca="1"/>
        <v>Other All Other ambulatory centres</v>
      </c>
      <c r="K960" s="176" t="str">
        <f ca="1"/>
        <v>1.3.3.nec</v>
      </c>
      <c r="L960" s="176" t="str">
        <f ca="1"/>
        <v>Other Specialised outpatient curative care</v>
      </c>
      <c r="M960" s="176" t="str">
        <f ca="1"/>
        <v>13</v>
      </c>
      <c r="N960" s="176" t="str">
        <f ca="1"/>
        <v>General population</v>
      </c>
      <c r="O960" s="176" t="str">
        <f ca="1"/>
        <v>nec</v>
      </c>
      <c r="P960" s="176" t="str">
        <f ca="1"/>
        <v>Other and unspecified age (n.e.c.)</v>
      </c>
      <c r="Q960" s="176" t="str">
        <f ca="1"/>
        <v>nec</v>
      </c>
      <c r="R960" s="176" t="str">
        <f ca="1"/>
        <v>Other and unspecified gender (n.e.c.)</v>
      </c>
      <c r="S960" s="176">
        <v>1</v>
      </c>
      <c r="T960" s="176" t="b">
        <v>1</v>
      </c>
      <c r="U960" s="176" t="b">
        <f>AND(T960=TRUE,C960=C959,F960=F959,H960&lt;&gt;H959)</f>
        <v>0</v>
      </c>
      <c r="V960" s="176" t="b">
        <f t="shared" si="28"/>
        <v>0</v>
      </c>
      <c r="W960" s="180">
        <v>0</v>
      </c>
      <c r="X960" t="b">
        <f t="shared" si="29"/>
        <v>0</v>
      </c>
      <c r="Y960" s="194">
        <v>33</v>
      </c>
    </row>
    <row r="961" spans="2:25" x14ac:dyDescent="0.4">
      <c r="B961" s="192"/>
      <c r="C961" s="193">
        <v>204878365</v>
      </c>
      <c r="D961" s="193" t="s">
        <v>2416</v>
      </c>
      <c r="E961" s="178" t="s">
        <v>1228</v>
      </c>
      <c r="F961" s="193" t="s">
        <v>2417</v>
      </c>
      <c r="G961" s="193"/>
      <c r="H961" s="193" t="s">
        <v>1115</v>
      </c>
      <c r="I961" s="176" t="str">
        <f ca="1"/>
        <v>8.2</v>
      </c>
      <c r="J961" s="176" t="str">
        <f ca="1"/>
        <v>All Other industries as secondary providers of health care</v>
      </c>
      <c r="K961" s="176" t="str">
        <f ca="1"/>
        <v>5.nec</v>
      </c>
      <c r="L961" s="176" t="str">
        <f ca="1"/>
        <v>Unspecified medical goods (n.e.c.)</v>
      </c>
      <c r="M961" s="176" t="str">
        <f ca="1"/>
        <v>13</v>
      </c>
      <c r="N961" s="176" t="str">
        <f ca="1"/>
        <v>General population</v>
      </c>
      <c r="O961" s="176" t="str">
        <f ca="1"/>
        <v>nec</v>
      </c>
      <c r="P961" s="176" t="str">
        <f ca="1"/>
        <v>Other and unspecified age (n.e.c.)</v>
      </c>
      <c r="Q961" s="176" t="str">
        <f ca="1"/>
        <v>nec</v>
      </c>
      <c r="R961" s="176" t="str">
        <f ca="1"/>
        <v>Other and unspecified gender (n.e.c.)</v>
      </c>
      <c r="S961" s="176">
        <v>2</v>
      </c>
      <c r="T961" s="176" t="b">
        <v>1</v>
      </c>
      <c r="U961" s="176" t="b">
        <f>AND(T961=TRUE,C961=C960,F961=F960,H961&lt;&gt;H960)</f>
        <v>0</v>
      </c>
      <c r="V961" s="176" t="b">
        <f t="shared" si="28"/>
        <v>0</v>
      </c>
      <c r="W961" s="180">
        <v>1</v>
      </c>
      <c r="X961" t="b">
        <f t="shared" si="29"/>
        <v>0</v>
      </c>
      <c r="Y961" s="194">
        <v>19</v>
      </c>
    </row>
    <row r="962" spans="2:25" x14ac:dyDescent="0.4">
      <c r="B962" s="192"/>
      <c r="C962" s="193">
        <v>221273226</v>
      </c>
      <c r="D962" s="193" t="s">
        <v>2418</v>
      </c>
      <c r="E962" s="178" t="s">
        <v>1576</v>
      </c>
      <c r="F962" s="193" t="s">
        <v>2419</v>
      </c>
      <c r="G962" s="193"/>
      <c r="H962" s="193" t="s">
        <v>1101</v>
      </c>
      <c r="I962" s="176" t="str">
        <f ca="1"/>
        <v>3.4.9.1</v>
      </c>
      <c r="J962" s="176" t="str">
        <f ca="1"/>
        <v>General ambulatories</v>
      </c>
      <c r="K962" s="176" t="str">
        <f ca="1"/>
        <v>1.3.1</v>
      </c>
      <c r="L962" s="176" t="str">
        <f ca="1"/>
        <v>General outpatient curative care</v>
      </c>
      <c r="M962" s="176" t="str">
        <f ca="1"/>
        <v>13</v>
      </c>
      <c r="N962" s="176" t="str">
        <f ca="1"/>
        <v>General population</v>
      </c>
      <c r="O962" s="176" t="str">
        <f ca="1"/>
        <v>nec</v>
      </c>
      <c r="P962" s="176" t="str">
        <f ca="1"/>
        <v>Other and unspecified age (n.e.c.)</v>
      </c>
      <c r="Q962" s="176" t="str">
        <f ca="1"/>
        <v>nec</v>
      </c>
      <c r="R962" s="176" t="str">
        <f ca="1"/>
        <v>Other and unspecified gender (n.e.c.)</v>
      </c>
      <c r="S962" s="176">
        <v>1</v>
      </c>
      <c r="T962" s="176" t="b">
        <v>1</v>
      </c>
      <c r="U962" s="176" t="b">
        <f>AND(T962=TRUE,C962=C961,F962=F961,H962&lt;&gt;H961)</f>
        <v>0</v>
      </c>
      <c r="V962" s="176" t="b">
        <f t="shared" si="28"/>
        <v>0</v>
      </c>
      <c r="W962" s="180">
        <v>1</v>
      </c>
      <c r="X962" t="b">
        <f t="shared" si="29"/>
        <v>0</v>
      </c>
      <c r="Y962" s="194">
        <v>28</v>
      </c>
    </row>
    <row r="963" spans="2:25" x14ac:dyDescent="0.4">
      <c r="B963" s="192"/>
      <c r="C963" s="193">
        <v>406081788</v>
      </c>
      <c r="D963" s="193" t="s">
        <v>864</v>
      </c>
      <c r="E963" s="178" t="s">
        <v>1453</v>
      </c>
      <c r="F963" s="193" t="s">
        <v>2420</v>
      </c>
      <c r="G963" s="193"/>
      <c r="H963" s="193" t="s">
        <v>1054</v>
      </c>
      <c r="I963" s="176" t="str">
        <f ca="1"/>
        <v>1.1</v>
      </c>
      <c r="J963" s="176" t="str">
        <f ca="1"/>
        <v>General hospitals</v>
      </c>
      <c r="K963" s="176" t="str">
        <f ca="1"/>
        <v>1.1.1</v>
      </c>
      <c r="L963" s="176" t="str">
        <f ca="1"/>
        <v>General inpatient curative care</v>
      </c>
      <c r="M963" s="176" t="str">
        <f ca="1"/>
        <v>13</v>
      </c>
      <c r="N963" s="176" t="str">
        <f ca="1"/>
        <v>General population</v>
      </c>
      <c r="O963" s="176" t="str">
        <f ca="1"/>
        <v>nec</v>
      </c>
      <c r="P963" s="176" t="str">
        <f ca="1"/>
        <v>Other and unspecified age (n.e.c.)</v>
      </c>
      <c r="Q963" s="176" t="str">
        <f ca="1"/>
        <v>nec</v>
      </c>
      <c r="R963" s="176" t="str">
        <f ca="1"/>
        <v>Other and unspecified gender (n.e.c.)</v>
      </c>
      <c r="S963" s="176">
        <v>3</v>
      </c>
      <c r="T963" s="176" t="b">
        <v>1</v>
      </c>
      <c r="U963" s="176" t="b">
        <f>AND(T963=TRUE,C963=C962,F963=F962,H963&lt;&gt;H962)</f>
        <v>0</v>
      </c>
      <c r="V963" s="176" t="b">
        <f t="shared" ref="V963:V1026" si="30">OR(U963,U964)</f>
        <v>0</v>
      </c>
      <c r="W963" s="180">
        <v>1</v>
      </c>
      <c r="X963" t="b">
        <f t="shared" ref="X963:X1026" si="31">AND(T963,ISBLANK(E963))</f>
        <v>0</v>
      </c>
      <c r="Y963" s="194">
        <v>27</v>
      </c>
    </row>
    <row r="964" spans="2:25" x14ac:dyDescent="0.4">
      <c r="B964" s="192"/>
      <c r="C964" s="193">
        <v>244969370</v>
      </c>
      <c r="D964" s="193" t="s">
        <v>2421</v>
      </c>
      <c r="E964" s="178" t="s">
        <v>1890</v>
      </c>
      <c r="F964" s="193" t="s">
        <v>2422</v>
      </c>
      <c r="G964" s="193"/>
      <c r="H964" s="193" t="s">
        <v>1084</v>
      </c>
      <c r="I964" s="176" t="str">
        <f ca="1"/>
        <v>1.2</v>
      </c>
      <c r="J964" s="176" t="str">
        <f ca="1"/>
        <v>Mental health hospitals</v>
      </c>
      <c r="K964" s="176" t="str">
        <f ca="1"/>
        <v>1.1.2</v>
      </c>
      <c r="L964" s="176" t="str">
        <f ca="1"/>
        <v>Specialised inpatient curative care</v>
      </c>
      <c r="M964" s="176" t="str">
        <f ca="1"/>
        <v>13</v>
      </c>
      <c r="N964" s="176" t="str">
        <f ca="1"/>
        <v>General population</v>
      </c>
      <c r="O964" s="176" t="str">
        <f ca="1"/>
        <v>nec</v>
      </c>
      <c r="P964" s="176" t="str">
        <f ca="1"/>
        <v>Other and unspecified age (n.e.c.)</v>
      </c>
      <c r="Q964" s="176" t="str">
        <f ca="1"/>
        <v>nec</v>
      </c>
      <c r="R964" s="176" t="str">
        <f ca="1"/>
        <v>Other and unspecified gender (n.e.c.)</v>
      </c>
      <c r="S964" s="176">
        <v>1</v>
      </c>
      <c r="T964" s="176" t="b">
        <v>1</v>
      </c>
      <c r="U964" s="176" t="b">
        <f>AND(T964=TRUE,C964=C963,F964=F963,H964&lt;&gt;H963)</f>
        <v>0</v>
      </c>
      <c r="V964" s="176" t="b">
        <f t="shared" si="30"/>
        <v>0</v>
      </c>
      <c r="W964" s="180">
        <v>1</v>
      </c>
      <c r="X964" t="b">
        <f t="shared" si="31"/>
        <v>0</v>
      </c>
      <c r="Y964" s="194">
        <v>31</v>
      </c>
    </row>
    <row r="965" spans="2:25" x14ac:dyDescent="0.4">
      <c r="B965" s="192"/>
      <c r="C965" s="193">
        <v>405180450</v>
      </c>
      <c r="D965" s="193" t="s">
        <v>2423</v>
      </c>
      <c r="E965" s="178" t="s">
        <v>1246</v>
      </c>
      <c r="F965" s="193"/>
      <c r="G965" s="193"/>
      <c r="H965" s="193" t="s">
        <v>1127</v>
      </c>
      <c r="I965" s="176" t="str">
        <f ca="1"/>
        <v>3.4.9.nec</v>
      </c>
      <c r="J965" s="176" t="str">
        <f ca="1"/>
        <v>Other All Other ambulatory centres</v>
      </c>
      <c r="K965" s="176" t="str">
        <f ca="1"/>
        <v>2.3</v>
      </c>
      <c r="L965" s="176" t="str">
        <f ca="1"/>
        <v>Outpatient rehabilitative care</v>
      </c>
      <c r="M965" s="176" t="str">
        <f ca="1"/>
        <v>13</v>
      </c>
      <c r="N965" s="176" t="str">
        <f ca="1"/>
        <v>General population</v>
      </c>
      <c r="O965" s="176" t="str">
        <f ca="1"/>
        <v>nec</v>
      </c>
      <c r="P965" s="176" t="str">
        <f ca="1"/>
        <v>Other and unspecified age (n.e.c.)</v>
      </c>
      <c r="Q965" s="176" t="str">
        <f ca="1"/>
        <v>nec</v>
      </c>
      <c r="R965" s="176" t="str">
        <f ca="1"/>
        <v>Other and unspecified gender (n.e.c.)</v>
      </c>
      <c r="S965" s="176">
        <v>4</v>
      </c>
      <c r="T965" s="176" t="b">
        <v>1</v>
      </c>
      <c r="U965" s="176" t="b">
        <f>AND(T965=TRUE,C965=C964,F965=F964,H965&lt;&gt;H964)</f>
        <v>0</v>
      </c>
      <c r="V965" s="176" t="b">
        <f t="shared" si="30"/>
        <v>0</v>
      </c>
      <c r="W965" s="180">
        <v>0</v>
      </c>
      <c r="X965" t="b">
        <f t="shared" si="31"/>
        <v>0</v>
      </c>
      <c r="Y965" s="194">
        <v>17</v>
      </c>
    </row>
    <row r="966" spans="2:25" x14ac:dyDescent="0.4">
      <c r="B966" s="192"/>
      <c r="C966" s="193">
        <v>448397226</v>
      </c>
      <c r="D966" s="193" t="s">
        <v>2424</v>
      </c>
      <c r="E966" s="178" t="s">
        <v>1745</v>
      </c>
      <c r="F966" s="193" t="s">
        <v>2425</v>
      </c>
      <c r="G966" s="193"/>
      <c r="H966" s="193" t="s">
        <v>1109</v>
      </c>
      <c r="I966" s="176" t="str">
        <f ca="1"/>
        <v>3.4.9.nec</v>
      </c>
      <c r="J966" s="176" t="str">
        <f ca="1"/>
        <v>Other All Other ambulatory centres</v>
      </c>
      <c r="K966" s="176" t="str">
        <f ca="1"/>
        <v>1.3.3.nec</v>
      </c>
      <c r="L966" s="176" t="str">
        <f ca="1"/>
        <v>Other Specialised outpatient curative care</v>
      </c>
      <c r="M966" s="176" t="str">
        <f ca="1"/>
        <v>13</v>
      </c>
      <c r="N966" s="176" t="str">
        <f ca="1"/>
        <v>General population</v>
      </c>
      <c r="O966" s="176" t="str">
        <f ca="1"/>
        <v>nec</v>
      </c>
      <c r="P966" s="176" t="str">
        <f ca="1"/>
        <v>Other and unspecified age (n.e.c.)</v>
      </c>
      <c r="Q966" s="176" t="str">
        <f ca="1"/>
        <v>nec</v>
      </c>
      <c r="R966" s="176" t="str">
        <f ca="1"/>
        <v>Other and unspecified gender (n.e.c.)</v>
      </c>
      <c r="S966" s="176">
        <v>1</v>
      </c>
      <c r="T966" s="176" t="b">
        <v>1</v>
      </c>
      <c r="U966" s="176" t="b">
        <f>AND(T966=TRUE,C966=C965,F966=F965,H966&lt;&gt;H965)</f>
        <v>0</v>
      </c>
      <c r="V966" s="176" t="b">
        <f t="shared" si="30"/>
        <v>0</v>
      </c>
      <c r="W966" s="180">
        <v>1</v>
      </c>
      <c r="X966" t="b">
        <f t="shared" si="31"/>
        <v>0</v>
      </c>
      <c r="Y966" s="194">
        <v>5</v>
      </c>
    </row>
    <row r="967" spans="2:25" x14ac:dyDescent="0.4">
      <c r="B967" s="192"/>
      <c r="C967" s="193">
        <v>211386695</v>
      </c>
      <c r="D967" s="193" t="s">
        <v>2426</v>
      </c>
      <c r="E967" s="178" t="s">
        <v>1183</v>
      </c>
      <c r="F967" s="193"/>
      <c r="G967" s="193"/>
      <c r="H967" s="193" t="s">
        <v>1115</v>
      </c>
      <c r="I967" s="176" t="str">
        <f ca="1"/>
        <v>8.2</v>
      </c>
      <c r="J967" s="176" t="str">
        <f ca="1"/>
        <v>All Other industries as secondary providers of health care</v>
      </c>
      <c r="K967" s="176" t="str">
        <f ca="1"/>
        <v>5.nec</v>
      </c>
      <c r="L967" s="176" t="str">
        <f ca="1"/>
        <v>Unspecified medical goods (n.e.c.)</v>
      </c>
      <c r="M967" s="176" t="str">
        <f ca="1"/>
        <v>13</v>
      </c>
      <c r="N967" s="176" t="str">
        <f ca="1"/>
        <v>General population</v>
      </c>
      <c r="O967" s="176" t="str">
        <f ca="1"/>
        <v>nec</v>
      </c>
      <c r="P967" s="176" t="str">
        <f ca="1"/>
        <v>Other and unspecified age (n.e.c.)</v>
      </c>
      <c r="Q967" s="176" t="str">
        <f ca="1"/>
        <v>nec</v>
      </c>
      <c r="R967" s="176" t="str">
        <f ca="1"/>
        <v>Other and unspecified gender (n.e.c.)</v>
      </c>
      <c r="S967" s="176">
        <v>2</v>
      </c>
      <c r="T967" s="176" t="b">
        <v>1</v>
      </c>
      <c r="U967" s="176" t="b">
        <f>AND(T967=TRUE,C967=C966,F967=F966,H967&lt;&gt;H966)</f>
        <v>0</v>
      </c>
      <c r="V967" s="176" t="b">
        <f t="shared" si="30"/>
        <v>0</v>
      </c>
      <c r="W967" s="180">
        <v>0</v>
      </c>
      <c r="X967" t="b">
        <f t="shared" si="31"/>
        <v>0</v>
      </c>
      <c r="Y967" s="194">
        <v>11</v>
      </c>
    </row>
    <row r="968" spans="2:25" x14ac:dyDescent="0.4">
      <c r="B968" s="192"/>
      <c r="C968" s="193" t="s">
        <v>467</v>
      </c>
      <c r="D968" s="193" t="s">
        <v>468</v>
      </c>
      <c r="E968" s="178" t="s">
        <v>1274</v>
      </c>
      <c r="F968" s="193" t="s">
        <v>2427</v>
      </c>
      <c r="G968" s="193"/>
      <c r="H968" s="193" t="s">
        <v>1101</v>
      </c>
      <c r="I968" s="176" t="str">
        <f ca="1"/>
        <v>3.4.9.1</v>
      </c>
      <c r="J968" s="176" t="str">
        <f ca="1"/>
        <v>General ambulatories</v>
      </c>
      <c r="K968" s="176" t="str">
        <f ca="1"/>
        <v>1.3.1</v>
      </c>
      <c r="L968" s="176" t="str">
        <f ca="1"/>
        <v>General outpatient curative care</v>
      </c>
      <c r="M968" s="176" t="str">
        <f ca="1"/>
        <v>13</v>
      </c>
      <c r="N968" s="176" t="str">
        <f ca="1"/>
        <v>General population</v>
      </c>
      <c r="O968" s="176" t="str">
        <f ca="1"/>
        <v>nec</v>
      </c>
      <c r="P968" s="176" t="str">
        <f ca="1"/>
        <v>Other and unspecified age (n.e.c.)</v>
      </c>
      <c r="Q968" s="176" t="str">
        <f ca="1"/>
        <v>nec</v>
      </c>
      <c r="R968" s="176" t="str">
        <f ca="1"/>
        <v>Other and unspecified gender (n.e.c.)</v>
      </c>
      <c r="S968" s="176">
        <v>2</v>
      </c>
      <c r="T968" s="176" t="b">
        <v>1</v>
      </c>
      <c r="U968" s="176" t="b">
        <f>AND(T968=TRUE,C968=C967,F968=F967,H968&lt;&gt;H967)</f>
        <v>0</v>
      </c>
      <c r="V968" s="176" t="b">
        <f t="shared" si="30"/>
        <v>0</v>
      </c>
      <c r="W968" s="180">
        <v>1</v>
      </c>
      <c r="X968" t="b">
        <f t="shared" si="31"/>
        <v>0</v>
      </c>
      <c r="Y968" s="194">
        <v>52</v>
      </c>
    </row>
    <row r="969" spans="2:25" x14ac:dyDescent="0.4">
      <c r="B969" s="192"/>
      <c r="C969" s="193">
        <v>205190602</v>
      </c>
      <c r="D969" s="193" t="s">
        <v>2428</v>
      </c>
      <c r="E969" s="178" t="s">
        <v>1187</v>
      </c>
      <c r="F969" s="193" t="s">
        <v>2429</v>
      </c>
      <c r="G969" s="193"/>
      <c r="H969" s="193" t="s">
        <v>1109</v>
      </c>
      <c r="I969" s="176" t="str">
        <f ca="1"/>
        <v>3.4.9.nec</v>
      </c>
      <c r="J969" s="176" t="str">
        <f ca="1"/>
        <v>Other All Other ambulatory centres</v>
      </c>
      <c r="K969" s="176" t="str">
        <f ca="1"/>
        <v>1.3.3.nec</v>
      </c>
      <c r="L969" s="176" t="str">
        <f ca="1"/>
        <v>Other Specialised outpatient curative care</v>
      </c>
      <c r="M969" s="176" t="str">
        <f ca="1"/>
        <v>13</v>
      </c>
      <c r="N969" s="176" t="str">
        <f ca="1"/>
        <v>General population</v>
      </c>
      <c r="O969" s="176" t="str">
        <f ca="1"/>
        <v>nec</v>
      </c>
      <c r="P969" s="176" t="str">
        <f ca="1"/>
        <v>Other and unspecified age (n.e.c.)</v>
      </c>
      <c r="Q969" s="176" t="str">
        <f ca="1"/>
        <v>nec</v>
      </c>
      <c r="R969" s="176" t="str">
        <f ca="1"/>
        <v>Other and unspecified gender (n.e.c.)</v>
      </c>
      <c r="S969" s="176">
        <v>1</v>
      </c>
      <c r="T969" s="176" t="b">
        <v>1</v>
      </c>
      <c r="U969" s="176" t="b">
        <f>AND(T969=TRUE,C969=C968,F969=F968,H969&lt;&gt;H968)</f>
        <v>0</v>
      </c>
      <c r="V969" s="176" t="b">
        <f t="shared" si="30"/>
        <v>0</v>
      </c>
      <c r="W969" s="180">
        <v>1</v>
      </c>
      <c r="X969" t="b">
        <f t="shared" si="31"/>
        <v>0</v>
      </c>
      <c r="Y969" s="194">
        <v>15</v>
      </c>
    </row>
    <row r="970" spans="2:25" x14ac:dyDescent="0.4">
      <c r="B970" s="192"/>
      <c r="C970" s="193">
        <v>245423545</v>
      </c>
      <c r="D970" s="193" t="s">
        <v>2430</v>
      </c>
      <c r="E970" s="178" t="s">
        <v>1397</v>
      </c>
      <c r="F970" s="193"/>
      <c r="G970" s="193"/>
      <c r="H970" s="193" t="s">
        <v>1109</v>
      </c>
      <c r="I970" s="176" t="str">
        <f ca="1"/>
        <v>3.4.9.nec</v>
      </c>
      <c r="J970" s="176" t="str">
        <f ca="1"/>
        <v>Other All Other ambulatory centres</v>
      </c>
      <c r="K970" s="176" t="str">
        <f ca="1"/>
        <v>1.3.3.nec</v>
      </c>
      <c r="L970" s="176" t="str">
        <f ca="1"/>
        <v>Other Specialised outpatient curative care</v>
      </c>
      <c r="M970" s="176" t="str">
        <f ca="1"/>
        <v>13</v>
      </c>
      <c r="N970" s="176" t="str">
        <f ca="1"/>
        <v>General population</v>
      </c>
      <c r="O970" s="176" t="str">
        <f ca="1"/>
        <v>nec</v>
      </c>
      <c r="P970" s="176" t="str">
        <f ca="1"/>
        <v>Other and unspecified age (n.e.c.)</v>
      </c>
      <c r="Q970" s="176" t="str">
        <f ca="1"/>
        <v>nec</v>
      </c>
      <c r="R970" s="176" t="str">
        <f ca="1"/>
        <v>Other and unspecified gender (n.e.c.)</v>
      </c>
      <c r="S970" s="176">
        <v>2</v>
      </c>
      <c r="T970" s="176" t="b">
        <v>1</v>
      </c>
      <c r="U970" s="176" t="b">
        <f>AND(T970=TRUE,C970=C969,F970=F969,H970&lt;&gt;H969)</f>
        <v>0</v>
      </c>
      <c r="V970" s="176" t="b">
        <f t="shared" si="30"/>
        <v>0</v>
      </c>
      <c r="W970" s="180">
        <v>0</v>
      </c>
      <c r="X970" t="b">
        <f t="shared" si="31"/>
        <v>0</v>
      </c>
      <c r="Y970" s="194">
        <v>1</v>
      </c>
    </row>
    <row r="971" spans="2:25" x14ac:dyDescent="0.4">
      <c r="B971" s="192"/>
      <c r="C971" s="193">
        <v>231184232</v>
      </c>
      <c r="D971" s="193" t="s">
        <v>2431</v>
      </c>
      <c r="E971" s="178" t="s">
        <v>1456</v>
      </c>
      <c r="F971" s="193"/>
      <c r="G971" s="193"/>
      <c r="H971" s="193" t="s">
        <v>1097</v>
      </c>
      <c r="I971" s="176" t="str">
        <f ca="1"/>
        <v>1.1</v>
      </c>
      <c r="J971" s="176" t="str">
        <f ca="1"/>
        <v>General hospitals</v>
      </c>
      <c r="K971" s="176" t="str">
        <f ca="1"/>
        <v>1.1.1</v>
      </c>
      <c r="L971" s="176" t="str">
        <f ca="1"/>
        <v>General inpatient curative care</v>
      </c>
      <c r="M971" s="176" t="str">
        <f ca="1"/>
        <v>13</v>
      </c>
      <c r="N971" s="176" t="str">
        <f ca="1"/>
        <v>General population</v>
      </c>
      <c r="O971" s="176" t="str">
        <f ca="1"/>
        <v>nec</v>
      </c>
      <c r="P971" s="176" t="str">
        <f ca="1"/>
        <v>Other and unspecified age (n.e.c.)</v>
      </c>
      <c r="Q971" s="176" t="str">
        <f ca="1"/>
        <v>nec</v>
      </c>
      <c r="R971" s="176" t="str">
        <f ca="1"/>
        <v>Other and unspecified gender (n.e.c.)</v>
      </c>
      <c r="S971" s="176">
        <v>2</v>
      </c>
      <c r="T971" s="176" t="b">
        <v>1</v>
      </c>
      <c r="U971" s="176" t="b">
        <f>AND(T971=TRUE,C971=C970,F971=F970,H971&lt;&gt;H970)</f>
        <v>0</v>
      </c>
      <c r="V971" s="176" t="b">
        <f t="shared" si="30"/>
        <v>0</v>
      </c>
      <c r="W971" s="180">
        <v>0</v>
      </c>
      <c r="X971" t="b">
        <f t="shared" si="31"/>
        <v>0</v>
      </c>
      <c r="Y971" s="194">
        <v>35</v>
      </c>
    </row>
    <row r="972" spans="2:25" x14ac:dyDescent="0.4">
      <c r="B972" s="192"/>
      <c r="C972" s="193">
        <v>405070113</v>
      </c>
      <c r="D972" s="193" t="s">
        <v>2432</v>
      </c>
      <c r="E972" s="178" t="s">
        <v>1246</v>
      </c>
      <c r="F972" s="193" t="s">
        <v>2433</v>
      </c>
      <c r="G972" s="193"/>
      <c r="H972" s="193" t="s">
        <v>1127</v>
      </c>
      <c r="I972" s="176" t="str">
        <f ca="1"/>
        <v>3.4.9.nec</v>
      </c>
      <c r="J972" s="176" t="str">
        <f ca="1"/>
        <v>Other All Other ambulatory centres</v>
      </c>
      <c r="K972" s="176" t="str">
        <f ca="1"/>
        <v>2.3</v>
      </c>
      <c r="L972" s="176" t="str">
        <f ca="1"/>
        <v>Outpatient rehabilitative care</v>
      </c>
      <c r="M972" s="176" t="str">
        <f ca="1"/>
        <v>13</v>
      </c>
      <c r="N972" s="176" t="str">
        <f ca="1"/>
        <v>General population</v>
      </c>
      <c r="O972" s="176" t="str">
        <f ca="1"/>
        <v>nec</v>
      </c>
      <c r="P972" s="176" t="str">
        <f ca="1"/>
        <v>Other and unspecified age (n.e.c.)</v>
      </c>
      <c r="Q972" s="176" t="str">
        <f ca="1"/>
        <v>nec</v>
      </c>
      <c r="R972" s="176" t="str">
        <f ca="1"/>
        <v>Other and unspecified gender (n.e.c.)</v>
      </c>
      <c r="S972" s="176">
        <v>1</v>
      </c>
      <c r="T972" s="176" t="b">
        <v>1</v>
      </c>
      <c r="U972" s="176" t="b">
        <f>AND(T972=TRUE,C972=C971,F972=F971,H972&lt;&gt;H971)</f>
        <v>0</v>
      </c>
      <c r="V972" s="176" t="b">
        <f t="shared" si="30"/>
        <v>0</v>
      </c>
      <c r="W972" s="180">
        <v>1</v>
      </c>
      <c r="X972" t="b">
        <f t="shared" si="31"/>
        <v>0</v>
      </c>
      <c r="Y972" s="194">
        <v>17</v>
      </c>
    </row>
    <row r="973" spans="2:25" x14ac:dyDescent="0.4">
      <c r="B973" s="192"/>
      <c r="C973" s="193">
        <v>405038392</v>
      </c>
      <c r="D973" s="193" t="s">
        <v>2434</v>
      </c>
      <c r="E973" s="178" t="s">
        <v>1161</v>
      </c>
      <c r="F973" s="193" t="s">
        <v>2435</v>
      </c>
      <c r="G973" s="193"/>
      <c r="H973" s="193" t="s">
        <v>1109</v>
      </c>
      <c r="I973" s="176" t="str">
        <f ca="1"/>
        <v>3.4.9.nec</v>
      </c>
      <c r="J973" s="176" t="str">
        <f ca="1"/>
        <v>Other All Other ambulatory centres</v>
      </c>
      <c r="K973" s="176" t="str">
        <f ca="1"/>
        <v>1.3.3.nec</v>
      </c>
      <c r="L973" s="176" t="str">
        <f ca="1"/>
        <v>Other Specialised outpatient curative care</v>
      </c>
      <c r="M973" s="176" t="str">
        <f ca="1"/>
        <v>13</v>
      </c>
      <c r="N973" s="176" t="str">
        <f ca="1"/>
        <v>General population</v>
      </c>
      <c r="O973" s="176" t="str">
        <f ca="1"/>
        <v>nec</v>
      </c>
      <c r="P973" s="176" t="str">
        <f ca="1"/>
        <v>Other and unspecified age (n.e.c.)</v>
      </c>
      <c r="Q973" s="176" t="str">
        <f ca="1"/>
        <v>nec</v>
      </c>
      <c r="R973" s="176" t="str">
        <f ca="1"/>
        <v>Other and unspecified gender (n.e.c.)</v>
      </c>
      <c r="S973" s="176">
        <v>1</v>
      </c>
      <c r="T973" s="176" t="b">
        <v>1</v>
      </c>
      <c r="U973" s="176" t="b">
        <f>AND(T973=TRUE,C973=C972,F973=F972,H973&lt;&gt;H972)</f>
        <v>0</v>
      </c>
      <c r="V973" s="176" t="b">
        <f t="shared" si="30"/>
        <v>0</v>
      </c>
      <c r="W973" s="180">
        <v>1</v>
      </c>
      <c r="X973" t="b">
        <f t="shared" si="31"/>
        <v>0</v>
      </c>
      <c r="Y973" s="194">
        <v>12</v>
      </c>
    </row>
    <row r="974" spans="2:25" x14ac:dyDescent="0.4">
      <c r="B974" s="192"/>
      <c r="C974" s="193">
        <v>204954969</v>
      </c>
      <c r="D974" s="193" t="s">
        <v>2436</v>
      </c>
      <c r="E974" s="178" t="s">
        <v>1246</v>
      </c>
      <c r="F974" s="193" t="s">
        <v>2437</v>
      </c>
      <c r="G974" s="193"/>
      <c r="H974" s="193" t="s">
        <v>1080</v>
      </c>
      <c r="I974" s="176" t="str">
        <f ca="1"/>
        <v>3.2</v>
      </c>
      <c r="J974" s="176" t="str">
        <f ca="1"/>
        <v>Dental practice</v>
      </c>
      <c r="K974" s="176" t="str">
        <f ca="1"/>
        <v>1.3.2</v>
      </c>
      <c r="L974" s="176" t="str">
        <f ca="1"/>
        <v>Dental outpatient curative care</v>
      </c>
      <c r="M974" s="176" t="str">
        <f ca="1"/>
        <v>13</v>
      </c>
      <c r="N974" s="176" t="str">
        <f ca="1"/>
        <v>General population</v>
      </c>
      <c r="O974" s="176" t="str">
        <f ca="1"/>
        <v>nec</v>
      </c>
      <c r="P974" s="176" t="str">
        <f ca="1"/>
        <v>Other and unspecified age (n.e.c.)</v>
      </c>
      <c r="Q974" s="176" t="str">
        <f ca="1"/>
        <v>nec</v>
      </c>
      <c r="R974" s="176" t="str">
        <f ca="1"/>
        <v>Other and unspecified gender (n.e.c.)</v>
      </c>
      <c r="S974" s="176">
        <v>1</v>
      </c>
      <c r="T974" s="176" t="b">
        <v>1</v>
      </c>
      <c r="U974" s="176" t="b">
        <f>AND(T974=TRUE,C974=C973,F974=F973,H974&lt;&gt;H973)</f>
        <v>0</v>
      </c>
      <c r="V974" s="176" t="b">
        <f t="shared" si="30"/>
        <v>0</v>
      </c>
      <c r="W974" s="180">
        <v>1</v>
      </c>
      <c r="X974" t="b">
        <f t="shared" si="31"/>
        <v>0</v>
      </c>
      <c r="Y974" s="194">
        <v>17</v>
      </c>
    </row>
    <row r="975" spans="2:25" x14ac:dyDescent="0.4">
      <c r="B975" s="192"/>
      <c r="C975" s="193">
        <v>205001406</v>
      </c>
      <c r="D975" s="193" t="s">
        <v>2438</v>
      </c>
      <c r="E975" s="178" t="s">
        <v>1397</v>
      </c>
      <c r="F975" s="193" t="s">
        <v>2439</v>
      </c>
      <c r="G975" s="193"/>
      <c r="H975" s="193" t="s">
        <v>1076</v>
      </c>
      <c r="I975" s="176" t="str">
        <f ca="1"/>
        <v>3.4.4</v>
      </c>
      <c r="J975" s="176" t="str">
        <f ca="1"/>
        <v>Dialysis care centres</v>
      </c>
      <c r="K975" s="176" t="str">
        <f ca="1"/>
        <v>1.2.2</v>
      </c>
      <c r="L975" s="176" t="str">
        <f ca="1"/>
        <v>Specialised day curative care</v>
      </c>
      <c r="M975" s="176" t="str">
        <f ca="1"/>
        <v>13</v>
      </c>
      <c r="N975" s="176" t="str">
        <f ca="1"/>
        <v>General population</v>
      </c>
      <c r="O975" s="176" t="str">
        <f ca="1"/>
        <v>nec</v>
      </c>
      <c r="P975" s="176" t="str">
        <f ca="1"/>
        <v>Other and unspecified age (n.e.c.)</v>
      </c>
      <c r="Q975" s="176" t="str">
        <f ca="1"/>
        <v>nec</v>
      </c>
      <c r="R975" s="176" t="str">
        <f ca="1"/>
        <v>Other and unspecified gender (n.e.c.)</v>
      </c>
      <c r="S975" s="176">
        <v>1</v>
      </c>
      <c r="T975" s="176" t="b">
        <v>1</v>
      </c>
      <c r="U975" s="176" t="b">
        <f>AND(T975=TRUE,C975=C974,F975=F974,H975&lt;&gt;H974)</f>
        <v>0</v>
      </c>
      <c r="V975" s="176" t="b">
        <f t="shared" si="30"/>
        <v>0</v>
      </c>
      <c r="W975" s="180">
        <v>1</v>
      </c>
      <c r="X975" t="b">
        <f t="shared" si="31"/>
        <v>0</v>
      </c>
      <c r="Y975" s="194">
        <v>1</v>
      </c>
    </row>
    <row r="976" spans="2:25" x14ac:dyDescent="0.4">
      <c r="B976" s="192"/>
      <c r="C976" s="193">
        <v>211357841</v>
      </c>
      <c r="D976" s="193" t="s">
        <v>2440</v>
      </c>
      <c r="E976" s="178" t="s">
        <v>1183</v>
      </c>
      <c r="F976" s="193" t="s">
        <v>2441</v>
      </c>
      <c r="G976" s="193"/>
      <c r="H976" s="193" t="s">
        <v>1115</v>
      </c>
      <c r="I976" s="176" t="str">
        <f ca="1"/>
        <v>8.2</v>
      </c>
      <c r="J976" s="176" t="str">
        <f ca="1"/>
        <v>All Other industries as secondary providers of health care</v>
      </c>
      <c r="K976" s="176" t="str">
        <f ca="1"/>
        <v>5.nec</v>
      </c>
      <c r="L976" s="176" t="str">
        <f ca="1"/>
        <v>Unspecified medical goods (n.e.c.)</v>
      </c>
      <c r="M976" s="176" t="str">
        <f ca="1"/>
        <v>13</v>
      </c>
      <c r="N976" s="176" t="str">
        <f ca="1"/>
        <v>General population</v>
      </c>
      <c r="O976" s="176" t="str">
        <f ca="1"/>
        <v>nec</v>
      </c>
      <c r="P976" s="176" t="str">
        <f ca="1"/>
        <v>Other and unspecified age (n.e.c.)</v>
      </c>
      <c r="Q976" s="176" t="str">
        <f ca="1"/>
        <v>nec</v>
      </c>
      <c r="R976" s="176" t="str">
        <f ca="1"/>
        <v>Other and unspecified gender (n.e.c.)</v>
      </c>
      <c r="S976" s="176">
        <v>1</v>
      </c>
      <c r="T976" s="176" t="b">
        <v>1</v>
      </c>
      <c r="U976" s="176" t="b">
        <f>AND(T976=TRUE,C976=C975,F976=F975,H976&lt;&gt;H975)</f>
        <v>0</v>
      </c>
      <c r="V976" s="176" t="b">
        <f t="shared" si="30"/>
        <v>0</v>
      </c>
      <c r="W976" s="180">
        <v>1</v>
      </c>
      <c r="X976" t="b">
        <f t="shared" si="31"/>
        <v>0</v>
      </c>
      <c r="Y976" s="194">
        <v>11</v>
      </c>
    </row>
    <row r="977" spans="2:25" x14ac:dyDescent="0.4">
      <c r="B977" s="192"/>
      <c r="C977" s="193"/>
      <c r="D977" s="193" t="s">
        <v>2442</v>
      </c>
      <c r="E977" s="178" t="s">
        <v>1397</v>
      </c>
      <c r="F977" s="193" t="s">
        <v>2443</v>
      </c>
      <c r="G977" s="193"/>
      <c r="H977" s="193" t="s">
        <v>1041</v>
      </c>
      <c r="I977" s="176" t="str">
        <f ca="1"/>
        <v>3.4.1</v>
      </c>
      <c r="J977" s="176" t="str">
        <f ca="1"/>
        <v>Family planning centres</v>
      </c>
      <c r="K977" s="176" t="str">
        <f ca="1"/>
        <v>1.3.3.nec</v>
      </c>
      <c r="L977" s="176" t="str">
        <f ca="1"/>
        <v>Other Specialised outpatient curative care</v>
      </c>
      <c r="M977" s="176" t="str">
        <f ca="1"/>
        <v>13</v>
      </c>
      <c r="N977" s="176" t="str">
        <f ca="1"/>
        <v>General population</v>
      </c>
      <c r="O977" s="176" t="str">
        <f ca="1"/>
        <v>nec</v>
      </c>
      <c r="P977" s="176" t="str">
        <f ca="1"/>
        <v>Other and unspecified age (n.e.c.)</v>
      </c>
      <c r="Q977" s="176" t="str">
        <f ca="1"/>
        <v>nec</v>
      </c>
      <c r="R977" s="176" t="str">
        <f ca="1"/>
        <v>Other and unspecified gender (n.e.c.)</v>
      </c>
      <c r="S977" s="176">
        <v>0</v>
      </c>
      <c r="T977" s="176" t="b">
        <v>1</v>
      </c>
      <c r="U977" s="176" t="b">
        <f>AND(T977=TRUE,C977=C976,F977=F976,H977&lt;&gt;H976)</f>
        <v>0</v>
      </c>
      <c r="V977" s="176" t="b">
        <f t="shared" si="30"/>
        <v>0</v>
      </c>
      <c r="W977" s="180">
        <v>0</v>
      </c>
      <c r="X977" t="b">
        <f t="shared" si="31"/>
        <v>0</v>
      </c>
      <c r="Y977" s="194">
        <v>1</v>
      </c>
    </row>
    <row r="978" spans="2:25" x14ac:dyDescent="0.4">
      <c r="B978" s="192"/>
      <c r="C978" s="193"/>
      <c r="D978" s="193" t="s">
        <v>2444</v>
      </c>
      <c r="E978" s="178" t="s">
        <v>1456</v>
      </c>
      <c r="F978" s="193"/>
      <c r="G978" s="193"/>
      <c r="H978" s="193" t="s">
        <v>1109</v>
      </c>
      <c r="I978" s="176" t="str">
        <f ca="1"/>
        <v>3.4.9.nec</v>
      </c>
      <c r="J978" s="176" t="str">
        <f ca="1"/>
        <v>Other All Other ambulatory centres</v>
      </c>
      <c r="K978" s="176" t="str">
        <f ca="1"/>
        <v>1.3.3.nec</v>
      </c>
      <c r="L978" s="176" t="str">
        <f ca="1"/>
        <v>Other Specialised outpatient curative care</v>
      </c>
      <c r="M978" s="176" t="str">
        <f ca="1"/>
        <v>13</v>
      </c>
      <c r="N978" s="176" t="str">
        <f ca="1"/>
        <v>General population</v>
      </c>
      <c r="O978" s="176" t="str">
        <f ca="1"/>
        <v>nec</v>
      </c>
      <c r="P978" s="176" t="str">
        <f ca="1"/>
        <v>Other and unspecified age (n.e.c.)</v>
      </c>
      <c r="Q978" s="176" t="str">
        <f ca="1"/>
        <v>nec</v>
      </c>
      <c r="R978" s="176" t="str">
        <f ca="1"/>
        <v>Other and unspecified gender (n.e.c.)</v>
      </c>
      <c r="S978" s="176">
        <v>0</v>
      </c>
      <c r="T978" s="176" t="b">
        <v>1</v>
      </c>
      <c r="U978" s="176" t="b">
        <f>AND(T978=TRUE,C978=C977,F978=F977,H978&lt;&gt;H977)</f>
        <v>0</v>
      </c>
      <c r="V978" s="176" t="b">
        <f t="shared" si="30"/>
        <v>0</v>
      </c>
      <c r="W978" s="180">
        <v>0</v>
      </c>
      <c r="X978" t="b">
        <f t="shared" si="31"/>
        <v>0</v>
      </c>
      <c r="Y978" s="194">
        <v>35</v>
      </c>
    </row>
    <row r="979" spans="2:25" x14ac:dyDescent="0.4">
      <c r="B979" s="192"/>
      <c r="C979" s="193">
        <v>204878365</v>
      </c>
      <c r="D979" s="193" t="s">
        <v>2445</v>
      </c>
      <c r="E979" s="178" t="s">
        <v>1228</v>
      </c>
      <c r="F979" s="193"/>
      <c r="G979" s="193"/>
      <c r="H979" s="193" t="s">
        <v>1115</v>
      </c>
      <c r="I979" s="176" t="str">
        <f ca="1"/>
        <v>8.2</v>
      </c>
      <c r="J979" s="176" t="str">
        <f ca="1"/>
        <v>All Other industries as secondary providers of health care</v>
      </c>
      <c r="K979" s="176" t="str">
        <f ca="1"/>
        <v>5.nec</v>
      </c>
      <c r="L979" s="176" t="str">
        <f ca="1"/>
        <v>Unspecified medical goods (n.e.c.)</v>
      </c>
      <c r="M979" s="176" t="str">
        <f ca="1"/>
        <v>13</v>
      </c>
      <c r="N979" s="176" t="str">
        <f ca="1"/>
        <v>General population</v>
      </c>
      <c r="O979" s="176" t="str">
        <f ca="1"/>
        <v>nec</v>
      </c>
      <c r="P979" s="176" t="str">
        <f ca="1"/>
        <v>Other and unspecified age (n.e.c.)</v>
      </c>
      <c r="Q979" s="176" t="str">
        <f ca="1"/>
        <v>nec</v>
      </c>
      <c r="R979" s="176" t="str">
        <f ca="1"/>
        <v>Other and unspecified gender (n.e.c.)</v>
      </c>
      <c r="S979" s="176">
        <v>2</v>
      </c>
      <c r="T979" s="176" t="b">
        <v>1</v>
      </c>
      <c r="U979" s="176" t="b">
        <f>AND(T979=TRUE,C979=C978,F979=F978,H979&lt;&gt;H978)</f>
        <v>0</v>
      </c>
      <c r="V979" s="176" t="b">
        <f t="shared" si="30"/>
        <v>0</v>
      </c>
      <c r="W979" s="180">
        <v>0</v>
      </c>
      <c r="X979" t="b">
        <f t="shared" si="31"/>
        <v>0</v>
      </c>
      <c r="Y979" s="194">
        <v>19</v>
      </c>
    </row>
    <row r="980" spans="2:25" x14ac:dyDescent="0.4">
      <c r="B980" s="192"/>
      <c r="C980" s="193">
        <v>202445586</v>
      </c>
      <c r="D980" s="193" t="s">
        <v>2446</v>
      </c>
      <c r="E980" s="178" t="s">
        <v>1183</v>
      </c>
      <c r="F980" s="193" t="s">
        <v>2447</v>
      </c>
      <c r="G980" s="193"/>
      <c r="H980" s="193" t="s">
        <v>1041</v>
      </c>
      <c r="I980" s="176" t="str">
        <f ca="1"/>
        <v>3.4.1</v>
      </c>
      <c r="J980" s="176" t="str">
        <f ca="1"/>
        <v>Family planning centres</v>
      </c>
      <c r="K980" s="176" t="str">
        <f ca="1"/>
        <v>1.3.3.nec</v>
      </c>
      <c r="L980" s="176" t="str">
        <f ca="1"/>
        <v>Other Specialised outpatient curative care</v>
      </c>
      <c r="M980" s="176" t="str">
        <f ca="1"/>
        <v>13</v>
      </c>
      <c r="N980" s="176" t="str">
        <f ca="1"/>
        <v>General population</v>
      </c>
      <c r="O980" s="176" t="str">
        <f ca="1"/>
        <v>nec</v>
      </c>
      <c r="P980" s="176" t="str">
        <f ca="1"/>
        <v>Other and unspecified age (n.e.c.)</v>
      </c>
      <c r="Q980" s="176" t="str">
        <f ca="1"/>
        <v>nec</v>
      </c>
      <c r="R980" s="176" t="str">
        <f ca="1"/>
        <v>Other and unspecified gender (n.e.c.)</v>
      </c>
      <c r="S980" s="176">
        <v>1</v>
      </c>
      <c r="T980" s="176" t="b">
        <v>1</v>
      </c>
      <c r="U980" s="176" t="b">
        <f>AND(T980=TRUE,C980=C979,F980=F979,H980&lt;&gt;H979)</f>
        <v>0</v>
      </c>
      <c r="V980" s="176" t="b">
        <f t="shared" si="30"/>
        <v>0</v>
      </c>
      <c r="W980" s="180">
        <v>1</v>
      </c>
      <c r="X980" t="b">
        <f t="shared" si="31"/>
        <v>0</v>
      </c>
      <c r="Y980" s="194">
        <v>11</v>
      </c>
    </row>
    <row r="981" spans="2:25" x14ac:dyDescent="0.4">
      <c r="B981" s="192"/>
      <c r="C981" s="193"/>
      <c r="D981" s="193" t="s">
        <v>2448</v>
      </c>
      <c r="E981" s="178" t="s">
        <v>1644</v>
      </c>
      <c r="F981" s="193" t="s">
        <v>2449</v>
      </c>
      <c r="G981" s="193"/>
      <c r="H981" s="193" t="s">
        <v>1041</v>
      </c>
      <c r="I981" s="176" t="str">
        <f ca="1"/>
        <v>3.4.1</v>
      </c>
      <c r="J981" s="176" t="str">
        <f ca="1"/>
        <v>Family planning centres</v>
      </c>
      <c r="K981" s="176" t="str">
        <f ca="1"/>
        <v>1.3.3.nec</v>
      </c>
      <c r="L981" s="176" t="str">
        <f ca="1"/>
        <v>Other Specialised outpatient curative care</v>
      </c>
      <c r="M981" s="176" t="str">
        <f ca="1"/>
        <v>13</v>
      </c>
      <c r="N981" s="176" t="str">
        <f ca="1"/>
        <v>General population</v>
      </c>
      <c r="O981" s="176" t="str">
        <f ca="1"/>
        <v>nec</v>
      </c>
      <c r="P981" s="176" t="str">
        <f ca="1"/>
        <v>Other and unspecified age (n.e.c.)</v>
      </c>
      <c r="Q981" s="176" t="str">
        <f ca="1"/>
        <v>nec</v>
      </c>
      <c r="R981" s="176" t="str">
        <f ca="1"/>
        <v>Other and unspecified gender (n.e.c.)</v>
      </c>
      <c r="S981" s="176">
        <v>0</v>
      </c>
      <c r="T981" s="176" t="b">
        <v>1</v>
      </c>
      <c r="U981" s="176" t="b">
        <f>AND(T981=TRUE,C981=C980,F981=F980,H981&lt;&gt;H980)</f>
        <v>0</v>
      </c>
      <c r="V981" s="176" t="b">
        <f t="shared" si="30"/>
        <v>0</v>
      </c>
      <c r="W981" s="180">
        <v>0</v>
      </c>
      <c r="X981" t="b">
        <f t="shared" si="31"/>
        <v>0</v>
      </c>
      <c r="Y981" s="194">
        <v>50</v>
      </c>
    </row>
    <row r="982" spans="2:25" x14ac:dyDescent="0.4">
      <c r="B982" s="192"/>
      <c r="C982" s="193"/>
      <c r="D982" s="193" t="s">
        <v>2450</v>
      </c>
      <c r="E982" s="178" t="s">
        <v>1228</v>
      </c>
      <c r="F982" s="193" t="s">
        <v>2451</v>
      </c>
      <c r="G982" s="193"/>
      <c r="H982" s="193" t="s">
        <v>1115</v>
      </c>
      <c r="I982" s="176" t="str">
        <f ca="1"/>
        <v>8.2</v>
      </c>
      <c r="J982" s="176" t="str">
        <f ca="1"/>
        <v>All Other industries as secondary providers of health care</v>
      </c>
      <c r="K982" s="176" t="str">
        <f ca="1"/>
        <v>5.nec</v>
      </c>
      <c r="L982" s="176" t="str">
        <f ca="1"/>
        <v>Unspecified medical goods (n.e.c.)</v>
      </c>
      <c r="M982" s="176" t="str">
        <f ca="1"/>
        <v>13</v>
      </c>
      <c r="N982" s="176" t="str">
        <f ca="1"/>
        <v>General population</v>
      </c>
      <c r="O982" s="176" t="str">
        <f ca="1"/>
        <v>nec</v>
      </c>
      <c r="P982" s="176" t="str">
        <f ca="1"/>
        <v>Other and unspecified age (n.e.c.)</v>
      </c>
      <c r="Q982" s="176" t="str">
        <f ca="1"/>
        <v>nec</v>
      </c>
      <c r="R982" s="176" t="str">
        <f ca="1"/>
        <v>Other and unspecified gender (n.e.c.)</v>
      </c>
      <c r="S982" s="176">
        <v>0</v>
      </c>
      <c r="T982" s="176" t="b">
        <v>1</v>
      </c>
      <c r="U982" s="176" t="b">
        <f>AND(T982=TRUE,C982=C981,F982=F981,H982&lt;&gt;H981)</f>
        <v>0</v>
      </c>
      <c r="V982" s="176" t="b">
        <f t="shared" si="30"/>
        <v>0</v>
      </c>
      <c r="W982" s="180">
        <v>0</v>
      </c>
      <c r="X982" t="b">
        <f t="shared" si="31"/>
        <v>0</v>
      </c>
      <c r="Y982" s="194">
        <v>19</v>
      </c>
    </row>
    <row r="983" spans="2:25" x14ac:dyDescent="0.4">
      <c r="B983" s="192"/>
      <c r="C983" s="193"/>
      <c r="D983" s="193" t="s">
        <v>1609</v>
      </c>
      <c r="E983" s="178" t="s">
        <v>1905</v>
      </c>
      <c r="F983" s="193" t="s">
        <v>2452</v>
      </c>
      <c r="G983" s="193"/>
      <c r="H983" s="193" t="s">
        <v>1101</v>
      </c>
      <c r="I983" s="176" t="str">
        <f ca="1"/>
        <v>3.4.9.1</v>
      </c>
      <c r="J983" s="176" t="str">
        <f ca="1"/>
        <v>General ambulatories</v>
      </c>
      <c r="K983" s="176" t="str">
        <f ca="1"/>
        <v>1.3.1</v>
      </c>
      <c r="L983" s="176" t="str">
        <f ca="1"/>
        <v>General outpatient curative care</v>
      </c>
      <c r="M983" s="176" t="str">
        <f ca="1"/>
        <v>13</v>
      </c>
      <c r="N983" s="176" t="str">
        <f ca="1"/>
        <v>General population</v>
      </c>
      <c r="O983" s="176" t="str">
        <f ca="1"/>
        <v>nec</v>
      </c>
      <c r="P983" s="176" t="str">
        <f ca="1"/>
        <v>Other and unspecified age (n.e.c.)</v>
      </c>
      <c r="Q983" s="176" t="str">
        <f ca="1"/>
        <v>nec</v>
      </c>
      <c r="R983" s="176" t="str">
        <f ca="1"/>
        <v>Other and unspecified gender (n.e.c.)</v>
      </c>
      <c r="S983" s="176">
        <v>0</v>
      </c>
      <c r="T983" s="176" t="b">
        <v>1</v>
      </c>
      <c r="U983" s="176" t="b">
        <f>AND(T983=TRUE,C983=C982,F983=F982,H983&lt;&gt;H982)</f>
        <v>0</v>
      </c>
      <c r="V983" s="176" t="b">
        <f t="shared" si="30"/>
        <v>0</v>
      </c>
      <c r="W983" s="180">
        <v>0</v>
      </c>
      <c r="X983" t="b">
        <f t="shared" si="31"/>
        <v>0</v>
      </c>
      <c r="Y983" s="194">
        <v>39</v>
      </c>
    </row>
    <row r="984" spans="2:25" x14ac:dyDescent="0.4">
      <c r="B984" s="192"/>
      <c r="C984" s="193" t="s">
        <v>2453</v>
      </c>
      <c r="D984" s="193" t="s">
        <v>1326</v>
      </c>
      <c r="E984" s="178" t="s">
        <v>1246</v>
      </c>
      <c r="F984" s="193" t="s">
        <v>2454</v>
      </c>
      <c r="G984" s="193"/>
      <c r="H984" s="193" t="s">
        <v>1058</v>
      </c>
      <c r="I984" s="176" t="str">
        <f ca="1"/>
        <v>4.2</v>
      </c>
      <c r="J984" s="176" t="str">
        <f ca="1"/>
        <v>Medical and diagnostic laboratories</v>
      </c>
      <c r="K984" s="176" t="str">
        <f ca="1"/>
        <v>4.1</v>
      </c>
      <c r="L984" s="176" t="str">
        <f ca="1"/>
        <v>Laboratory services</v>
      </c>
      <c r="M984" s="176" t="str">
        <f ca="1"/>
        <v>13</v>
      </c>
      <c r="N984" s="176" t="str">
        <f ca="1"/>
        <v>General population</v>
      </c>
      <c r="O984" s="176" t="str">
        <f ca="1"/>
        <v>nec</v>
      </c>
      <c r="P984" s="176" t="str">
        <f ca="1"/>
        <v>Other and unspecified age (n.e.c.)</v>
      </c>
      <c r="Q984" s="176" t="str">
        <f ca="1"/>
        <v>nec</v>
      </c>
      <c r="R984" s="176" t="str">
        <f ca="1"/>
        <v>Other and unspecified gender (n.e.c.)</v>
      </c>
      <c r="S984" s="176">
        <v>3</v>
      </c>
      <c r="T984" s="176" t="b">
        <v>1</v>
      </c>
      <c r="U984" s="176" t="b">
        <f>AND(T984=TRUE,C984=C983,F984=F983,H984&lt;&gt;H983)</f>
        <v>0</v>
      </c>
      <c r="V984" s="176" t="b">
        <f t="shared" si="30"/>
        <v>0</v>
      </c>
      <c r="W984" s="180">
        <v>1</v>
      </c>
      <c r="X984" t="b">
        <f t="shared" si="31"/>
        <v>0</v>
      </c>
      <c r="Y984" s="194">
        <v>17</v>
      </c>
    </row>
    <row r="985" spans="2:25" x14ac:dyDescent="0.4">
      <c r="B985" s="192"/>
      <c r="C985" s="193"/>
      <c r="D985" s="193" t="s">
        <v>434</v>
      </c>
      <c r="E985" s="178" t="s">
        <v>1648</v>
      </c>
      <c r="F985" s="193" t="s">
        <v>1649</v>
      </c>
      <c r="G985" s="193"/>
      <c r="H985" s="193" t="s">
        <v>1109</v>
      </c>
      <c r="I985" s="176" t="str">
        <f ca="1"/>
        <v>3.4.9.nec</v>
      </c>
      <c r="J985" s="176" t="str">
        <f ca="1"/>
        <v>Other All Other ambulatory centres</v>
      </c>
      <c r="K985" s="176" t="str">
        <f ca="1"/>
        <v>1.3.3.nec</v>
      </c>
      <c r="L985" s="176" t="str">
        <f ca="1"/>
        <v>Other Specialised outpatient curative care</v>
      </c>
      <c r="M985" s="176" t="str">
        <f ca="1"/>
        <v>13</v>
      </c>
      <c r="N985" s="176" t="str">
        <f ca="1"/>
        <v>General population</v>
      </c>
      <c r="O985" s="176" t="str">
        <f ca="1"/>
        <v>nec</v>
      </c>
      <c r="P985" s="176" t="str">
        <f ca="1"/>
        <v>Other and unspecified age (n.e.c.)</v>
      </c>
      <c r="Q985" s="176" t="str">
        <f ca="1"/>
        <v>nec</v>
      </c>
      <c r="R985" s="176" t="str">
        <f ca="1"/>
        <v>Other and unspecified gender (n.e.c.)</v>
      </c>
      <c r="S985" s="176">
        <v>0</v>
      </c>
      <c r="T985" s="176" t="b">
        <v>1</v>
      </c>
      <c r="U985" s="176" t="b">
        <f>AND(T985=TRUE,C985=C984,F985=F984,H985&lt;&gt;H984)</f>
        <v>0</v>
      </c>
      <c r="V985" s="176" t="b">
        <f t="shared" si="30"/>
        <v>0</v>
      </c>
      <c r="W985" s="180">
        <v>0</v>
      </c>
      <c r="X985" t="b">
        <f t="shared" si="31"/>
        <v>0</v>
      </c>
      <c r="Y985" s="194">
        <v>32</v>
      </c>
    </row>
    <row r="986" spans="2:25" x14ac:dyDescent="0.4">
      <c r="B986" s="192"/>
      <c r="C986" s="193" t="s">
        <v>919</v>
      </c>
      <c r="D986" s="193" t="s">
        <v>920</v>
      </c>
      <c r="E986" s="178" t="s">
        <v>1477</v>
      </c>
      <c r="F986" s="193" t="s">
        <v>2455</v>
      </c>
      <c r="G986" s="193"/>
      <c r="H986" s="193" t="s">
        <v>1101</v>
      </c>
      <c r="I986" s="176" t="str">
        <f ca="1"/>
        <v>3.4.9.1</v>
      </c>
      <c r="J986" s="176" t="str">
        <f ca="1"/>
        <v>General ambulatories</v>
      </c>
      <c r="K986" s="176" t="str">
        <f ca="1"/>
        <v>1.3.1</v>
      </c>
      <c r="L986" s="176" t="str">
        <f ca="1"/>
        <v>General outpatient curative care</v>
      </c>
      <c r="M986" s="176" t="str">
        <f ca="1"/>
        <v>13</v>
      </c>
      <c r="N986" s="176" t="str">
        <f ca="1"/>
        <v>General population</v>
      </c>
      <c r="O986" s="176" t="str">
        <f ca="1"/>
        <v>nec</v>
      </c>
      <c r="P986" s="176" t="str">
        <f ca="1"/>
        <v>Other and unspecified age (n.e.c.)</v>
      </c>
      <c r="Q986" s="176" t="str">
        <f ca="1"/>
        <v>nec</v>
      </c>
      <c r="R986" s="176" t="str">
        <f ca="1"/>
        <v>Other and unspecified gender (n.e.c.)</v>
      </c>
      <c r="S986" s="176">
        <v>3</v>
      </c>
      <c r="T986" s="176" t="b">
        <v>1</v>
      </c>
      <c r="U986" s="176" t="b">
        <f>AND(T986=TRUE,C986=C985,F986=F985,H986&lt;&gt;H985)</f>
        <v>0</v>
      </c>
      <c r="V986" s="176" t="b">
        <f t="shared" si="30"/>
        <v>0</v>
      </c>
      <c r="W986" s="180">
        <v>1</v>
      </c>
      <c r="X986" t="b">
        <f t="shared" si="31"/>
        <v>0</v>
      </c>
      <c r="Y986" s="194">
        <v>68</v>
      </c>
    </row>
    <row r="987" spans="2:25" x14ac:dyDescent="0.4">
      <c r="B987" s="192"/>
      <c r="C987" s="193" t="s">
        <v>507</v>
      </c>
      <c r="D987" s="193" t="s">
        <v>508</v>
      </c>
      <c r="E987" s="178" t="s">
        <v>1397</v>
      </c>
      <c r="F987" s="193" t="s">
        <v>2456</v>
      </c>
      <c r="G987" s="193"/>
      <c r="H987" s="193" t="s">
        <v>1050</v>
      </c>
      <c r="I987" s="176" t="str">
        <f ca="1"/>
        <v>1.3.nec</v>
      </c>
      <c r="J987" s="176" t="str">
        <f ca="1"/>
        <v>Other Specialised hospitals (Other than mental health hospitals)</v>
      </c>
      <c r="K987" s="176" t="str">
        <f ca="1"/>
        <v>1.1.2</v>
      </c>
      <c r="L987" s="176" t="str">
        <f ca="1"/>
        <v>Specialised inpatient curative care</v>
      </c>
      <c r="M987" s="176" t="str">
        <f ca="1"/>
        <v>13</v>
      </c>
      <c r="N987" s="176" t="str">
        <f ca="1"/>
        <v>General population</v>
      </c>
      <c r="O987" s="176" t="str">
        <f ca="1"/>
        <v>nec</v>
      </c>
      <c r="P987" s="176" t="str">
        <f ca="1"/>
        <v>Other and unspecified age (n.e.c.)</v>
      </c>
      <c r="Q987" s="176" t="str">
        <f ca="1"/>
        <v>nec</v>
      </c>
      <c r="R987" s="176" t="str">
        <f ca="1"/>
        <v>Other and unspecified gender (n.e.c.)</v>
      </c>
      <c r="S987" s="176">
        <v>3</v>
      </c>
      <c r="T987" s="176" t="b">
        <v>1</v>
      </c>
      <c r="U987" s="176" t="b">
        <f>AND(T987=TRUE,C987=C986,F987=F986,H987&lt;&gt;H986)</f>
        <v>0</v>
      </c>
      <c r="V987" s="176" t="b">
        <f t="shared" si="30"/>
        <v>0</v>
      </c>
      <c r="W987" s="180">
        <v>1</v>
      </c>
      <c r="X987" t="b">
        <f t="shared" si="31"/>
        <v>0</v>
      </c>
      <c r="Y987" s="194">
        <v>1</v>
      </c>
    </row>
    <row r="988" spans="2:25" x14ac:dyDescent="0.4">
      <c r="B988" s="192"/>
      <c r="C988" s="193"/>
      <c r="D988" s="193" t="s">
        <v>516</v>
      </c>
      <c r="E988" s="178" t="s">
        <v>1397</v>
      </c>
      <c r="F988" s="193" t="s">
        <v>2457</v>
      </c>
      <c r="G988" s="193"/>
      <c r="H988" s="193" t="s">
        <v>1101</v>
      </c>
      <c r="I988" s="176" t="str">
        <f ca="1"/>
        <v>3.4.9.1</v>
      </c>
      <c r="J988" s="176" t="str">
        <f ca="1"/>
        <v>General ambulatories</v>
      </c>
      <c r="K988" s="176" t="str">
        <f ca="1"/>
        <v>1.3.1</v>
      </c>
      <c r="L988" s="176" t="str">
        <f ca="1"/>
        <v>General outpatient curative care</v>
      </c>
      <c r="M988" s="176" t="str">
        <f ca="1"/>
        <v>13</v>
      </c>
      <c r="N988" s="176" t="str">
        <f ca="1"/>
        <v>General population</v>
      </c>
      <c r="O988" s="176" t="str">
        <f ca="1"/>
        <v>nec</v>
      </c>
      <c r="P988" s="176" t="str">
        <f ca="1"/>
        <v>Other and unspecified age (n.e.c.)</v>
      </c>
      <c r="Q988" s="176" t="str">
        <f ca="1"/>
        <v>nec</v>
      </c>
      <c r="R988" s="176" t="str">
        <f ca="1"/>
        <v>Other and unspecified gender (n.e.c.)</v>
      </c>
      <c r="S988" s="176">
        <v>0</v>
      </c>
      <c r="T988" s="176" t="b">
        <v>1</v>
      </c>
      <c r="U988" s="176" t="b">
        <f>AND(T988=TRUE,C988=C987,F988=F987,H988&lt;&gt;H987)</f>
        <v>0</v>
      </c>
      <c r="V988" s="176" t="b">
        <f t="shared" si="30"/>
        <v>0</v>
      </c>
      <c r="W988" s="180">
        <v>0</v>
      </c>
      <c r="X988" t="b">
        <f t="shared" si="31"/>
        <v>0</v>
      </c>
      <c r="Y988" s="194">
        <v>1</v>
      </c>
    </row>
    <row r="989" spans="2:25" x14ac:dyDescent="0.4">
      <c r="B989" s="192"/>
      <c r="C989" s="193"/>
      <c r="D989" s="193" t="s">
        <v>2458</v>
      </c>
      <c r="E989" s="178" t="s">
        <v>1397</v>
      </c>
      <c r="F989" s="193" t="s">
        <v>2459</v>
      </c>
      <c r="G989" s="193"/>
      <c r="H989" s="193" t="s">
        <v>1101</v>
      </c>
      <c r="I989" s="176" t="str">
        <f ca="1"/>
        <v>3.4.9.1</v>
      </c>
      <c r="J989" s="176" t="str">
        <f ca="1"/>
        <v>General ambulatories</v>
      </c>
      <c r="K989" s="176" t="str">
        <f ca="1"/>
        <v>1.3.1</v>
      </c>
      <c r="L989" s="176" t="str">
        <f ca="1"/>
        <v>General outpatient curative care</v>
      </c>
      <c r="M989" s="176" t="str">
        <f ca="1"/>
        <v>13</v>
      </c>
      <c r="N989" s="176" t="str">
        <f ca="1"/>
        <v>General population</v>
      </c>
      <c r="O989" s="176" t="str">
        <f ca="1"/>
        <v>nec</v>
      </c>
      <c r="P989" s="176" t="str">
        <f ca="1"/>
        <v>Other and unspecified age (n.e.c.)</v>
      </c>
      <c r="Q989" s="176" t="str">
        <f ca="1"/>
        <v>nec</v>
      </c>
      <c r="R989" s="176" t="str">
        <f ca="1"/>
        <v>Other and unspecified gender (n.e.c.)</v>
      </c>
      <c r="S989" s="176">
        <v>0</v>
      </c>
      <c r="T989" s="176" t="b">
        <v>1</v>
      </c>
      <c r="U989" s="176" t="b">
        <f>AND(T989=TRUE,C989=C988,F989=F988,H989&lt;&gt;H988)</f>
        <v>0</v>
      </c>
      <c r="V989" s="176" t="b">
        <f t="shared" si="30"/>
        <v>0</v>
      </c>
      <c r="W989" s="180">
        <v>0</v>
      </c>
      <c r="X989" t="b">
        <f t="shared" si="31"/>
        <v>0</v>
      </c>
      <c r="Y989" s="194">
        <v>1</v>
      </c>
    </row>
    <row r="990" spans="2:25" x14ac:dyDescent="0.4">
      <c r="B990" s="192"/>
      <c r="C990" s="193"/>
      <c r="D990" s="193" t="s">
        <v>2460</v>
      </c>
      <c r="E990" s="178" t="s">
        <v>1456</v>
      </c>
      <c r="F990" s="193" t="s">
        <v>2461</v>
      </c>
      <c r="G990" s="193"/>
      <c r="H990" s="193" t="s">
        <v>1101</v>
      </c>
      <c r="I990" s="176" t="str">
        <f ca="1"/>
        <v>3.4.9.1</v>
      </c>
      <c r="J990" s="176" t="str">
        <f ca="1"/>
        <v>General ambulatories</v>
      </c>
      <c r="K990" s="176" t="str">
        <f ca="1"/>
        <v>1.3.1</v>
      </c>
      <c r="L990" s="176" t="str">
        <f ca="1"/>
        <v>General outpatient curative care</v>
      </c>
      <c r="M990" s="176" t="str">
        <f ca="1"/>
        <v>13</v>
      </c>
      <c r="N990" s="176" t="str">
        <f ca="1"/>
        <v>General population</v>
      </c>
      <c r="O990" s="176" t="str">
        <f ca="1"/>
        <v>nec</v>
      </c>
      <c r="P990" s="176" t="str">
        <f ca="1"/>
        <v>Other and unspecified age (n.e.c.)</v>
      </c>
      <c r="Q990" s="176" t="str">
        <f ca="1"/>
        <v>nec</v>
      </c>
      <c r="R990" s="176" t="str">
        <f ca="1"/>
        <v>Other and unspecified gender (n.e.c.)</v>
      </c>
      <c r="S990" s="176">
        <v>0</v>
      </c>
      <c r="T990" s="176" t="b">
        <v>1</v>
      </c>
      <c r="U990" s="176" t="b">
        <f>AND(T990=TRUE,C990=C989,F990=F989,H990&lt;&gt;H989)</f>
        <v>0</v>
      </c>
      <c r="V990" s="176" t="b">
        <f t="shared" si="30"/>
        <v>0</v>
      </c>
      <c r="W990" s="180">
        <v>0</v>
      </c>
      <c r="X990" t="b">
        <f t="shared" si="31"/>
        <v>0</v>
      </c>
      <c r="Y990" s="194">
        <v>35</v>
      </c>
    </row>
    <row r="991" spans="2:25" x14ac:dyDescent="0.4">
      <c r="B991" s="192"/>
      <c r="C991" s="193"/>
      <c r="D991" s="193" t="s">
        <v>2462</v>
      </c>
      <c r="E991" s="178" t="s">
        <v>1456</v>
      </c>
      <c r="F991" s="193" t="s">
        <v>2463</v>
      </c>
      <c r="G991" s="193"/>
      <c r="H991" s="193" t="s">
        <v>1127</v>
      </c>
      <c r="I991" s="176" t="str">
        <f ca="1"/>
        <v>3.4.9.nec</v>
      </c>
      <c r="J991" s="176" t="str">
        <f ca="1"/>
        <v>Other All Other ambulatory centres</v>
      </c>
      <c r="K991" s="176" t="str">
        <f ca="1"/>
        <v>2.3</v>
      </c>
      <c r="L991" s="176" t="str">
        <f ca="1"/>
        <v>Outpatient rehabilitative care</v>
      </c>
      <c r="M991" s="176" t="str">
        <f ca="1"/>
        <v>13</v>
      </c>
      <c r="N991" s="176" t="str">
        <f ca="1"/>
        <v>General population</v>
      </c>
      <c r="O991" s="176" t="str">
        <f ca="1"/>
        <v>nec</v>
      </c>
      <c r="P991" s="176" t="str">
        <f ca="1"/>
        <v>Other and unspecified age (n.e.c.)</v>
      </c>
      <c r="Q991" s="176" t="str">
        <f ca="1"/>
        <v>nec</v>
      </c>
      <c r="R991" s="176" t="str">
        <f ca="1"/>
        <v>Other and unspecified gender (n.e.c.)</v>
      </c>
      <c r="S991" s="176">
        <v>0</v>
      </c>
      <c r="T991" s="176" t="b">
        <v>1</v>
      </c>
      <c r="U991" s="176" t="b">
        <f>AND(T991=TRUE,C991=C990,F991=F990,H991&lt;&gt;H990)</f>
        <v>0</v>
      </c>
      <c r="V991" s="176" t="b">
        <f t="shared" si="30"/>
        <v>0</v>
      </c>
      <c r="W991" s="180">
        <v>0</v>
      </c>
      <c r="X991" t="b">
        <f t="shared" si="31"/>
        <v>0</v>
      </c>
      <c r="Y991" s="194">
        <v>35</v>
      </c>
    </row>
    <row r="992" spans="2:25" x14ac:dyDescent="0.4">
      <c r="B992" s="192"/>
      <c r="C992" s="193">
        <v>226166430</v>
      </c>
      <c r="D992" s="193" t="s">
        <v>2464</v>
      </c>
      <c r="E992" s="178" t="s">
        <v>1827</v>
      </c>
      <c r="F992" s="193" t="s">
        <v>2465</v>
      </c>
      <c r="G992" s="193"/>
      <c r="H992" s="193" t="s">
        <v>1076</v>
      </c>
      <c r="I992" s="176" t="str">
        <f ca="1"/>
        <v>3.4.4</v>
      </c>
      <c r="J992" s="176" t="str">
        <f ca="1"/>
        <v>Dialysis care centres</v>
      </c>
      <c r="K992" s="176" t="str">
        <f ca="1"/>
        <v>1.2.2</v>
      </c>
      <c r="L992" s="176" t="str">
        <f ca="1"/>
        <v>Specialised day curative care</v>
      </c>
      <c r="M992" s="176" t="str">
        <f ca="1"/>
        <v>13</v>
      </c>
      <c r="N992" s="176" t="str">
        <f ca="1"/>
        <v>General population</v>
      </c>
      <c r="O992" s="176" t="str">
        <f ca="1"/>
        <v>nec</v>
      </c>
      <c r="P992" s="176" t="str">
        <f ca="1"/>
        <v>Other and unspecified age (n.e.c.)</v>
      </c>
      <c r="Q992" s="176" t="str">
        <f ca="1"/>
        <v>nec</v>
      </c>
      <c r="R992" s="176" t="str">
        <f ca="1"/>
        <v>Other and unspecified gender (n.e.c.)</v>
      </c>
      <c r="S992" s="176">
        <v>2</v>
      </c>
      <c r="T992" s="176" t="b">
        <v>1</v>
      </c>
      <c r="U992" s="176" t="b">
        <f>AND(T992=TRUE,C992=C991,F992=F991,H992&lt;&gt;H991)</f>
        <v>0</v>
      </c>
      <c r="V992" s="176" t="b">
        <f t="shared" si="30"/>
        <v>0</v>
      </c>
      <c r="W992" s="180">
        <v>1</v>
      </c>
      <c r="X992" t="b">
        <f t="shared" si="31"/>
        <v>0</v>
      </c>
      <c r="Y992" s="194">
        <v>59</v>
      </c>
    </row>
    <row r="993" spans="2:25" x14ac:dyDescent="0.4">
      <c r="B993" s="192"/>
      <c r="C993" s="193">
        <v>226166430</v>
      </c>
      <c r="D993" s="193" t="s">
        <v>2464</v>
      </c>
      <c r="E993" s="178" t="s">
        <v>1397</v>
      </c>
      <c r="F993" s="193" t="s">
        <v>2466</v>
      </c>
      <c r="G993" s="193"/>
      <c r="H993" s="193" t="s">
        <v>1076</v>
      </c>
      <c r="I993" s="176" t="str">
        <f ca="1"/>
        <v>3.4.4</v>
      </c>
      <c r="J993" s="176" t="str">
        <f ca="1"/>
        <v>Dialysis care centres</v>
      </c>
      <c r="K993" s="176" t="str">
        <f ca="1"/>
        <v>1.2.2</v>
      </c>
      <c r="L993" s="176" t="str">
        <f ca="1"/>
        <v>Specialised day curative care</v>
      </c>
      <c r="M993" s="176" t="str">
        <f ca="1"/>
        <v>13</v>
      </c>
      <c r="N993" s="176" t="str">
        <f ca="1"/>
        <v>General population</v>
      </c>
      <c r="O993" s="176" t="str">
        <f ca="1"/>
        <v>nec</v>
      </c>
      <c r="P993" s="176" t="str">
        <f ca="1"/>
        <v>Other and unspecified age (n.e.c.)</v>
      </c>
      <c r="Q993" s="176" t="str">
        <f ca="1"/>
        <v>nec</v>
      </c>
      <c r="R993" s="176" t="str">
        <f ca="1"/>
        <v>Other and unspecified gender (n.e.c.)</v>
      </c>
      <c r="S993" s="176">
        <v>2</v>
      </c>
      <c r="T993" s="176" t="b">
        <v>1</v>
      </c>
      <c r="U993" s="176" t="b">
        <f>AND(T993=TRUE,C993=C992,F993=F992,H993&lt;&gt;H992)</f>
        <v>0</v>
      </c>
      <c r="V993" s="176" t="b">
        <f t="shared" si="30"/>
        <v>0</v>
      </c>
      <c r="W993" s="180">
        <v>1</v>
      </c>
      <c r="X993" t="b">
        <f t="shared" si="31"/>
        <v>0</v>
      </c>
      <c r="Y993" s="194">
        <v>1</v>
      </c>
    </row>
    <row r="994" spans="2:25" x14ac:dyDescent="0.4">
      <c r="B994" s="192"/>
      <c r="C994" s="193">
        <v>205193137</v>
      </c>
      <c r="D994" s="193" t="s">
        <v>2467</v>
      </c>
      <c r="E994" s="178" t="s">
        <v>1161</v>
      </c>
      <c r="F994" s="193" t="s">
        <v>2468</v>
      </c>
      <c r="G994" s="193"/>
      <c r="H994" s="193" t="s">
        <v>1109</v>
      </c>
      <c r="I994" s="176" t="str">
        <f ca="1"/>
        <v>3.4.9.nec</v>
      </c>
      <c r="J994" s="176" t="str">
        <f ca="1"/>
        <v>Other All Other ambulatory centres</v>
      </c>
      <c r="K994" s="176" t="str">
        <f ca="1"/>
        <v>1.3.3.nec</v>
      </c>
      <c r="L994" s="176" t="str">
        <f ca="1"/>
        <v>Other Specialised outpatient curative care</v>
      </c>
      <c r="M994" s="176" t="str">
        <f ca="1"/>
        <v>13</v>
      </c>
      <c r="N994" s="176" t="str">
        <f ca="1"/>
        <v>General population</v>
      </c>
      <c r="O994" s="176" t="str">
        <f ca="1"/>
        <v>nec</v>
      </c>
      <c r="P994" s="176" t="str">
        <f ca="1"/>
        <v>Other and unspecified age (n.e.c.)</v>
      </c>
      <c r="Q994" s="176" t="str">
        <f ca="1"/>
        <v>nec</v>
      </c>
      <c r="R994" s="176" t="str">
        <f ca="1"/>
        <v>Other and unspecified gender (n.e.c.)</v>
      </c>
      <c r="S994" s="176">
        <v>1</v>
      </c>
      <c r="T994" s="176" t="b">
        <v>1</v>
      </c>
      <c r="U994" s="176" t="b">
        <f>AND(T994=TRUE,C994=C993,F994=F993,H994&lt;&gt;H993)</f>
        <v>0</v>
      </c>
      <c r="V994" s="176" t="b">
        <f t="shared" si="30"/>
        <v>0</v>
      </c>
      <c r="W994" s="180">
        <v>1</v>
      </c>
      <c r="X994" t="b">
        <f t="shared" si="31"/>
        <v>0</v>
      </c>
      <c r="Y994" s="194">
        <v>12</v>
      </c>
    </row>
    <row r="995" spans="2:25" x14ac:dyDescent="0.4">
      <c r="B995" s="192"/>
      <c r="C995" s="193"/>
      <c r="D995" s="193" t="s">
        <v>2469</v>
      </c>
      <c r="E995" s="178" t="s">
        <v>1246</v>
      </c>
      <c r="F995" s="193" t="s">
        <v>2470</v>
      </c>
      <c r="G995" s="193"/>
      <c r="H995" s="193" t="s">
        <v>1041</v>
      </c>
      <c r="I995" s="176" t="str">
        <f ca="1"/>
        <v>3.4.1</v>
      </c>
      <c r="J995" s="176" t="str">
        <f ca="1"/>
        <v>Family planning centres</v>
      </c>
      <c r="K995" s="176" t="str">
        <f ca="1"/>
        <v>1.3.3.nec</v>
      </c>
      <c r="L995" s="176" t="str">
        <f ca="1"/>
        <v>Other Specialised outpatient curative care</v>
      </c>
      <c r="M995" s="176" t="str">
        <f ca="1"/>
        <v>13</v>
      </c>
      <c r="N995" s="176" t="str">
        <f ca="1"/>
        <v>General population</v>
      </c>
      <c r="O995" s="176" t="str">
        <f ca="1"/>
        <v>nec</v>
      </c>
      <c r="P995" s="176" t="str">
        <f ca="1"/>
        <v>Other and unspecified age (n.e.c.)</v>
      </c>
      <c r="Q995" s="176" t="str">
        <f ca="1"/>
        <v>nec</v>
      </c>
      <c r="R995" s="176" t="str">
        <f ca="1"/>
        <v>Other and unspecified gender (n.e.c.)</v>
      </c>
      <c r="S995" s="176">
        <v>0</v>
      </c>
      <c r="T995" s="176" t="b">
        <v>1</v>
      </c>
      <c r="U995" s="176" t="b">
        <f>AND(T995=TRUE,C995=C994,F995=F994,H995&lt;&gt;H994)</f>
        <v>0</v>
      </c>
      <c r="V995" s="176" t="b">
        <f t="shared" si="30"/>
        <v>0</v>
      </c>
      <c r="W995" s="180">
        <v>0</v>
      </c>
      <c r="X995" t="b">
        <f t="shared" si="31"/>
        <v>0</v>
      </c>
      <c r="Y995" s="194">
        <v>17</v>
      </c>
    </row>
    <row r="996" spans="2:25" x14ac:dyDescent="0.4">
      <c r="B996" s="192"/>
      <c r="C996" s="193"/>
      <c r="D996" s="193" t="s">
        <v>2471</v>
      </c>
      <c r="E996" s="178" t="s">
        <v>1453</v>
      </c>
      <c r="F996" s="193" t="s">
        <v>2472</v>
      </c>
      <c r="G996" s="193"/>
      <c r="H996" s="193" t="s">
        <v>1109</v>
      </c>
      <c r="I996" s="176" t="str">
        <f ca="1"/>
        <v>3.4.9.nec</v>
      </c>
      <c r="J996" s="176" t="str">
        <f ca="1"/>
        <v>Other All Other ambulatory centres</v>
      </c>
      <c r="K996" s="176" t="str">
        <f ca="1"/>
        <v>1.3.3.nec</v>
      </c>
      <c r="L996" s="176" t="str">
        <f ca="1"/>
        <v>Other Specialised outpatient curative care</v>
      </c>
      <c r="M996" s="176" t="str">
        <f ca="1"/>
        <v>13</v>
      </c>
      <c r="N996" s="176" t="str">
        <f ca="1"/>
        <v>General population</v>
      </c>
      <c r="O996" s="176" t="str">
        <f ca="1"/>
        <v>nec</v>
      </c>
      <c r="P996" s="176" t="str">
        <f ca="1"/>
        <v>Other and unspecified age (n.e.c.)</v>
      </c>
      <c r="Q996" s="176" t="str">
        <f ca="1"/>
        <v>nec</v>
      </c>
      <c r="R996" s="176" t="str">
        <f ca="1"/>
        <v>Other and unspecified gender (n.e.c.)</v>
      </c>
      <c r="S996" s="176">
        <v>0</v>
      </c>
      <c r="T996" s="176" t="b">
        <v>1</v>
      </c>
      <c r="U996" s="176" t="b">
        <f>AND(T996=TRUE,C996=C995,F996=F995,H996&lt;&gt;H995)</f>
        <v>0</v>
      </c>
      <c r="V996" s="176" t="b">
        <f t="shared" si="30"/>
        <v>0</v>
      </c>
      <c r="W996" s="180">
        <v>0</v>
      </c>
      <c r="X996" t="b">
        <f t="shared" si="31"/>
        <v>0</v>
      </c>
      <c r="Y996" s="194">
        <v>27</v>
      </c>
    </row>
    <row r="997" spans="2:25" x14ac:dyDescent="0.4">
      <c r="B997" s="192"/>
      <c r="C997" s="193"/>
      <c r="D997" s="193" t="s">
        <v>2473</v>
      </c>
      <c r="E997" s="178" t="s">
        <v>1228</v>
      </c>
      <c r="F997" s="193" t="s">
        <v>2474</v>
      </c>
      <c r="G997" s="193"/>
      <c r="H997" s="193" t="s">
        <v>1115</v>
      </c>
      <c r="I997" s="176" t="str">
        <f ca="1"/>
        <v>8.2</v>
      </c>
      <c r="J997" s="176" t="str">
        <f ca="1"/>
        <v>All Other industries as secondary providers of health care</v>
      </c>
      <c r="K997" s="176" t="str">
        <f ca="1"/>
        <v>5.nec</v>
      </c>
      <c r="L997" s="176" t="str">
        <f ca="1"/>
        <v>Unspecified medical goods (n.e.c.)</v>
      </c>
      <c r="M997" s="176" t="str">
        <f ca="1"/>
        <v>13</v>
      </c>
      <c r="N997" s="176" t="str">
        <f ca="1"/>
        <v>General population</v>
      </c>
      <c r="O997" s="176" t="str">
        <f ca="1"/>
        <v>nec</v>
      </c>
      <c r="P997" s="176" t="str">
        <f ca="1"/>
        <v>Other and unspecified age (n.e.c.)</v>
      </c>
      <c r="Q997" s="176" t="str">
        <f ca="1"/>
        <v>nec</v>
      </c>
      <c r="R997" s="176" t="str">
        <f ca="1"/>
        <v>Other and unspecified gender (n.e.c.)</v>
      </c>
      <c r="S997" s="176">
        <v>0</v>
      </c>
      <c r="T997" s="176" t="b">
        <v>1</v>
      </c>
      <c r="U997" s="176" t="b">
        <f>AND(T997=TRUE,C997=C996,F997=F996,H997&lt;&gt;H996)</f>
        <v>0</v>
      </c>
      <c r="V997" s="176" t="b">
        <f t="shared" si="30"/>
        <v>0</v>
      </c>
      <c r="W997" s="180">
        <v>0</v>
      </c>
      <c r="X997" t="b">
        <f t="shared" si="31"/>
        <v>0</v>
      </c>
      <c r="Y997" s="194">
        <v>19</v>
      </c>
    </row>
    <row r="998" spans="2:25" x14ac:dyDescent="0.4">
      <c r="B998" s="192"/>
      <c r="C998" s="193"/>
      <c r="D998" s="193" t="s">
        <v>2475</v>
      </c>
      <c r="E998" s="178" t="s">
        <v>1163</v>
      </c>
      <c r="F998" s="193" t="s">
        <v>1168</v>
      </c>
      <c r="G998" s="193"/>
      <c r="H998" s="193" t="s">
        <v>1041</v>
      </c>
      <c r="I998" s="176" t="str">
        <f ca="1"/>
        <v>3.4.1</v>
      </c>
      <c r="J998" s="176" t="str">
        <f ca="1"/>
        <v>Family planning centres</v>
      </c>
      <c r="K998" s="176" t="str">
        <f ca="1"/>
        <v>1.3.3.nec</v>
      </c>
      <c r="L998" s="176" t="str">
        <f ca="1"/>
        <v>Other Specialised outpatient curative care</v>
      </c>
      <c r="M998" s="176" t="str">
        <f ca="1"/>
        <v>13</v>
      </c>
      <c r="N998" s="176" t="str">
        <f ca="1"/>
        <v>General population</v>
      </c>
      <c r="O998" s="176" t="str">
        <f ca="1"/>
        <v>nec</v>
      </c>
      <c r="P998" s="176" t="str">
        <f ca="1"/>
        <v>Other and unspecified age (n.e.c.)</v>
      </c>
      <c r="Q998" s="176" t="str">
        <f ca="1"/>
        <v>nec</v>
      </c>
      <c r="R998" s="176" t="str">
        <f ca="1"/>
        <v>Other and unspecified gender (n.e.c.)</v>
      </c>
      <c r="S998" s="176">
        <v>0</v>
      </c>
      <c r="T998" s="176" t="b">
        <v>1</v>
      </c>
      <c r="U998" s="176" t="b">
        <f>AND(T998=TRUE,C998=C997,F998=F997,H998&lt;&gt;H997)</f>
        <v>0</v>
      </c>
      <c r="V998" s="176" t="b">
        <f t="shared" si="30"/>
        <v>0</v>
      </c>
      <c r="W998" s="180">
        <v>0</v>
      </c>
      <c r="X998" t="b">
        <f t="shared" si="31"/>
        <v>0</v>
      </c>
      <c r="Y998" s="194">
        <v>13</v>
      </c>
    </row>
    <row r="999" spans="2:25" x14ac:dyDescent="0.4">
      <c r="B999" s="192"/>
      <c r="C999" s="193" t="s">
        <v>203</v>
      </c>
      <c r="D999" s="193" t="s">
        <v>2476</v>
      </c>
      <c r="E999" s="178" t="s">
        <v>1163</v>
      </c>
      <c r="F999" s="193" t="s">
        <v>2477</v>
      </c>
      <c r="G999" s="193"/>
      <c r="H999" s="193" t="s">
        <v>1109</v>
      </c>
      <c r="I999" s="176" t="str">
        <f ca="1"/>
        <v>3.4.9.nec</v>
      </c>
      <c r="J999" s="176" t="str">
        <f ca="1"/>
        <v>Other All Other ambulatory centres</v>
      </c>
      <c r="K999" s="176" t="str">
        <f ca="1"/>
        <v>1.3.3.nec</v>
      </c>
      <c r="L999" s="176" t="str">
        <f ca="1"/>
        <v>Other Specialised outpatient curative care</v>
      </c>
      <c r="M999" s="176" t="str">
        <f ca="1"/>
        <v>13</v>
      </c>
      <c r="N999" s="176" t="str">
        <f ca="1"/>
        <v>General population</v>
      </c>
      <c r="O999" s="176" t="str">
        <f ca="1"/>
        <v>nec</v>
      </c>
      <c r="P999" s="176" t="str">
        <f ca="1"/>
        <v>Other and unspecified age (n.e.c.)</v>
      </c>
      <c r="Q999" s="176" t="str">
        <f ca="1"/>
        <v>nec</v>
      </c>
      <c r="R999" s="176" t="str">
        <f ca="1"/>
        <v>Other and unspecified gender (n.e.c.)</v>
      </c>
      <c r="S999" s="176">
        <v>5</v>
      </c>
      <c r="T999" s="176" t="b">
        <v>1</v>
      </c>
      <c r="U999" s="176" t="b">
        <f>AND(T999=TRUE,C999=C998,F999=F998,H999&lt;&gt;H998)</f>
        <v>0</v>
      </c>
      <c r="V999" s="176" t="b">
        <f t="shared" si="30"/>
        <v>0</v>
      </c>
      <c r="W999" s="180">
        <v>1</v>
      </c>
      <c r="X999" t="b">
        <f t="shared" si="31"/>
        <v>0</v>
      </c>
      <c r="Y999" s="194">
        <v>13</v>
      </c>
    </row>
    <row r="1000" spans="2:25" x14ac:dyDescent="0.4">
      <c r="B1000" s="192"/>
      <c r="C1000" s="193"/>
      <c r="D1000" s="193" t="s">
        <v>2478</v>
      </c>
      <c r="E1000" s="178" t="s">
        <v>1228</v>
      </c>
      <c r="F1000" s="193" t="s">
        <v>2479</v>
      </c>
      <c r="G1000" s="193"/>
      <c r="H1000" s="193" t="s">
        <v>1050</v>
      </c>
      <c r="I1000" s="176" t="str">
        <f ca="1"/>
        <v>1.3.nec</v>
      </c>
      <c r="J1000" s="176" t="str">
        <f ca="1"/>
        <v>Other Specialised hospitals (Other than mental health hospitals)</v>
      </c>
      <c r="K1000" s="176" t="str">
        <f ca="1"/>
        <v>1.1.2</v>
      </c>
      <c r="L1000" s="176" t="str">
        <f ca="1"/>
        <v>Specialised inpatient curative care</v>
      </c>
      <c r="M1000" s="176" t="str">
        <f ca="1"/>
        <v>13</v>
      </c>
      <c r="N1000" s="176" t="str">
        <f ca="1"/>
        <v>General population</v>
      </c>
      <c r="O1000" s="176" t="str">
        <f ca="1"/>
        <v>nec</v>
      </c>
      <c r="P1000" s="176" t="str">
        <f ca="1"/>
        <v>Other and unspecified age (n.e.c.)</v>
      </c>
      <c r="Q1000" s="176" t="str">
        <f ca="1"/>
        <v>nec</v>
      </c>
      <c r="R1000" s="176" t="str">
        <f ca="1"/>
        <v>Other and unspecified gender (n.e.c.)</v>
      </c>
      <c r="S1000" s="176">
        <v>0</v>
      </c>
      <c r="T1000" s="176" t="b">
        <v>1</v>
      </c>
      <c r="U1000" s="176" t="b">
        <f>AND(T1000=TRUE,C1000=C999,F1000=F999,H1000&lt;&gt;H999)</f>
        <v>0</v>
      </c>
      <c r="V1000" s="176" t="b">
        <f t="shared" si="30"/>
        <v>0</v>
      </c>
      <c r="W1000" s="180">
        <v>0</v>
      </c>
      <c r="X1000" t="b">
        <f t="shared" si="31"/>
        <v>0</v>
      </c>
      <c r="Y1000" s="194">
        <v>19</v>
      </c>
    </row>
    <row r="1001" spans="2:25" x14ac:dyDescent="0.4">
      <c r="B1001" s="192"/>
      <c r="C1001" s="193" t="s">
        <v>161</v>
      </c>
      <c r="D1001" s="193" t="s">
        <v>162</v>
      </c>
      <c r="E1001" s="178" t="s">
        <v>1246</v>
      </c>
      <c r="F1001" s="193" t="s">
        <v>2480</v>
      </c>
      <c r="G1001" s="193"/>
      <c r="H1001" s="193" t="s">
        <v>1054</v>
      </c>
      <c r="I1001" s="176" t="str">
        <f ca="1"/>
        <v>1.1</v>
      </c>
      <c r="J1001" s="176" t="str">
        <f ca="1"/>
        <v>General hospitals</v>
      </c>
      <c r="K1001" s="176" t="str">
        <f ca="1"/>
        <v>1.1.1</v>
      </c>
      <c r="L1001" s="176" t="str">
        <f ca="1"/>
        <v>General inpatient curative care</v>
      </c>
      <c r="M1001" s="176" t="str">
        <f ca="1"/>
        <v>13</v>
      </c>
      <c r="N1001" s="176" t="str">
        <f ca="1"/>
        <v>General population</v>
      </c>
      <c r="O1001" s="176" t="str">
        <f ca="1"/>
        <v>nec</v>
      </c>
      <c r="P1001" s="176" t="str">
        <f ca="1"/>
        <v>Other and unspecified age (n.e.c.)</v>
      </c>
      <c r="Q1001" s="176" t="str">
        <f ca="1"/>
        <v>nec</v>
      </c>
      <c r="R1001" s="176" t="str">
        <f ca="1"/>
        <v>Other and unspecified gender (n.e.c.)</v>
      </c>
      <c r="S1001" s="176">
        <v>3</v>
      </c>
      <c r="T1001" s="176" t="b">
        <v>1</v>
      </c>
      <c r="U1001" s="176" t="b">
        <f>AND(T1001=TRUE,C1001=C1000,F1001=F1000,H1001&lt;&gt;H1000)</f>
        <v>0</v>
      </c>
      <c r="V1001" s="176" t="b">
        <f t="shared" si="30"/>
        <v>0</v>
      </c>
      <c r="W1001" s="180">
        <v>1</v>
      </c>
      <c r="X1001" t="b">
        <f t="shared" si="31"/>
        <v>0</v>
      </c>
      <c r="Y1001" s="194">
        <v>17</v>
      </c>
    </row>
    <row r="1002" spans="2:25" x14ac:dyDescent="0.4">
      <c r="B1002" s="192"/>
      <c r="C1002" s="193" t="s">
        <v>47</v>
      </c>
      <c r="D1002" s="193" t="s">
        <v>2481</v>
      </c>
      <c r="E1002" s="178" t="s">
        <v>1228</v>
      </c>
      <c r="F1002" s="193" t="s">
        <v>2482</v>
      </c>
      <c r="G1002" s="193"/>
      <c r="H1002" s="193" t="s">
        <v>1054</v>
      </c>
      <c r="I1002" s="176" t="str">
        <f ca="1"/>
        <v>1.1</v>
      </c>
      <c r="J1002" s="176" t="str">
        <f ca="1"/>
        <v>General hospitals</v>
      </c>
      <c r="K1002" s="176" t="str">
        <f ca="1"/>
        <v>1.1.1</v>
      </c>
      <c r="L1002" s="176" t="str">
        <f ca="1"/>
        <v>General inpatient curative care</v>
      </c>
      <c r="M1002" s="176" t="str">
        <f ca="1"/>
        <v>13</v>
      </c>
      <c r="N1002" s="176" t="str">
        <f ca="1"/>
        <v>General population</v>
      </c>
      <c r="O1002" s="176" t="str">
        <f ca="1"/>
        <v>nec</v>
      </c>
      <c r="P1002" s="176" t="str">
        <f ca="1"/>
        <v>Other and unspecified age (n.e.c.)</v>
      </c>
      <c r="Q1002" s="176" t="str">
        <f ca="1"/>
        <v>nec</v>
      </c>
      <c r="R1002" s="176" t="str">
        <f ca="1"/>
        <v>Other and unspecified gender (n.e.c.)</v>
      </c>
      <c r="S1002" s="176">
        <v>2</v>
      </c>
      <c r="T1002" s="176" t="b">
        <v>1</v>
      </c>
      <c r="U1002" s="176" t="b">
        <f>AND(T1002=TRUE,C1002=C1001,F1002=F1001,H1002&lt;&gt;H1001)</f>
        <v>0</v>
      </c>
      <c r="V1002" s="176" t="b">
        <f t="shared" si="30"/>
        <v>0</v>
      </c>
      <c r="W1002" s="180">
        <v>1</v>
      </c>
      <c r="X1002" t="b">
        <f t="shared" si="31"/>
        <v>0</v>
      </c>
      <c r="Y1002" s="194">
        <v>19</v>
      </c>
    </row>
    <row r="1003" spans="2:25" x14ac:dyDescent="0.4">
      <c r="B1003" s="192"/>
      <c r="C1003" s="193"/>
      <c r="D1003" s="193" t="s">
        <v>2483</v>
      </c>
      <c r="E1003" s="178" t="s">
        <v>1246</v>
      </c>
      <c r="F1003" s="193" t="s">
        <v>2484</v>
      </c>
      <c r="G1003" s="193"/>
      <c r="H1003" s="193" t="s">
        <v>1109</v>
      </c>
      <c r="I1003" s="176" t="str">
        <f ca="1"/>
        <v>3.4.9.nec</v>
      </c>
      <c r="J1003" s="176" t="str">
        <f ca="1"/>
        <v>Other All Other ambulatory centres</v>
      </c>
      <c r="K1003" s="176" t="str">
        <f ca="1"/>
        <v>1.3.3.nec</v>
      </c>
      <c r="L1003" s="176" t="str">
        <f ca="1"/>
        <v>Other Specialised outpatient curative care</v>
      </c>
      <c r="M1003" s="176" t="str">
        <f ca="1"/>
        <v>13</v>
      </c>
      <c r="N1003" s="176" t="str">
        <f ca="1"/>
        <v>General population</v>
      </c>
      <c r="O1003" s="176" t="str">
        <f ca="1"/>
        <v>nec</v>
      </c>
      <c r="P1003" s="176" t="str">
        <f ca="1"/>
        <v>Other and unspecified age (n.e.c.)</v>
      </c>
      <c r="Q1003" s="176" t="str">
        <f ca="1"/>
        <v>nec</v>
      </c>
      <c r="R1003" s="176" t="str">
        <f ca="1"/>
        <v>Other and unspecified gender (n.e.c.)</v>
      </c>
      <c r="S1003" s="176">
        <v>0</v>
      </c>
      <c r="T1003" s="176" t="b">
        <v>1</v>
      </c>
      <c r="U1003" s="176" t="b">
        <f>AND(T1003=TRUE,C1003=C1002,F1003=F1002,H1003&lt;&gt;H1002)</f>
        <v>0</v>
      </c>
      <c r="V1003" s="176" t="b">
        <f t="shared" si="30"/>
        <v>0</v>
      </c>
      <c r="W1003" s="180">
        <v>0</v>
      </c>
      <c r="X1003" t="b">
        <f t="shared" si="31"/>
        <v>0</v>
      </c>
      <c r="Y1003" s="194">
        <v>17</v>
      </c>
    </row>
    <row r="1004" spans="2:25" x14ac:dyDescent="0.4">
      <c r="B1004" s="192"/>
      <c r="C1004" s="193">
        <v>202464662</v>
      </c>
      <c r="D1004" s="193" t="s">
        <v>2485</v>
      </c>
      <c r="E1004" s="178" t="s">
        <v>1228</v>
      </c>
      <c r="F1004" s="193"/>
      <c r="G1004" s="193"/>
      <c r="H1004" s="193" t="s">
        <v>1109</v>
      </c>
      <c r="I1004" s="176" t="str">
        <f ca="1"/>
        <v>3.4.9.nec</v>
      </c>
      <c r="J1004" s="176" t="str">
        <f ca="1"/>
        <v>Other All Other ambulatory centres</v>
      </c>
      <c r="K1004" s="176" t="str">
        <f ca="1"/>
        <v>1.3.3.nec</v>
      </c>
      <c r="L1004" s="176" t="str">
        <f ca="1"/>
        <v>Other Specialised outpatient curative care</v>
      </c>
      <c r="M1004" s="176" t="str">
        <f ca="1"/>
        <v>13</v>
      </c>
      <c r="N1004" s="176" t="str">
        <f ca="1"/>
        <v>General population</v>
      </c>
      <c r="O1004" s="176" t="str">
        <f ca="1"/>
        <v>nec</v>
      </c>
      <c r="P1004" s="176" t="str">
        <f ca="1"/>
        <v>Other and unspecified age (n.e.c.)</v>
      </c>
      <c r="Q1004" s="176" t="str">
        <f ca="1"/>
        <v>nec</v>
      </c>
      <c r="R1004" s="176" t="str">
        <f ca="1"/>
        <v>Other and unspecified gender (n.e.c.)</v>
      </c>
      <c r="S1004" s="176">
        <v>3</v>
      </c>
      <c r="T1004" s="176" t="b">
        <v>1</v>
      </c>
      <c r="U1004" s="176" t="b">
        <f>AND(T1004=TRUE,C1004=C1003,F1004=F1003,H1004&lt;&gt;H1003)</f>
        <v>0</v>
      </c>
      <c r="V1004" s="176" t="b">
        <f t="shared" si="30"/>
        <v>0</v>
      </c>
      <c r="W1004" s="180">
        <v>0</v>
      </c>
      <c r="X1004" t="b">
        <f t="shared" si="31"/>
        <v>0</v>
      </c>
      <c r="Y1004" s="194">
        <v>19</v>
      </c>
    </row>
    <row r="1005" spans="2:25" x14ac:dyDescent="0.4">
      <c r="B1005" s="192"/>
      <c r="C1005" s="193"/>
      <c r="D1005" s="193" t="s">
        <v>2486</v>
      </c>
      <c r="E1005" s="178" t="s">
        <v>1179</v>
      </c>
      <c r="F1005" s="193" t="s">
        <v>2487</v>
      </c>
      <c r="G1005" s="193"/>
      <c r="H1005" s="193" t="s">
        <v>1050</v>
      </c>
      <c r="I1005" s="176" t="str">
        <f ca="1"/>
        <v>1.3.nec</v>
      </c>
      <c r="J1005" s="176" t="str">
        <f ca="1"/>
        <v>Other Specialised hospitals (Other than mental health hospitals)</v>
      </c>
      <c r="K1005" s="176" t="str">
        <f ca="1"/>
        <v>1.1.2</v>
      </c>
      <c r="L1005" s="176" t="str">
        <f ca="1"/>
        <v>Specialised inpatient curative care</v>
      </c>
      <c r="M1005" s="176" t="str">
        <f ca="1"/>
        <v>13</v>
      </c>
      <c r="N1005" s="176" t="str">
        <f ca="1"/>
        <v>General population</v>
      </c>
      <c r="O1005" s="176" t="str">
        <f ca="1"/>
        <v>nec</v>
      </c>
      <c r="P1005" s="176" t="str">
        <f ca="1"/>
        <v>Other and unspecified age (n.e.c.)</v>
      </c>
      <c r="Q1005" s="176" t="str">
        <f ca="1"/>
        <v>nec</v>
      </c>
      <c r="R1005" s="176" t="str">
        <f ca="1"/>
        <v>Other and unspecified gender (n.e.c.)</v>
      </c>
      <c r="S1005" s="176">
        <v>0</v>
      </c>
      <c r="T1005" s="176" t="b">
        <v>1</v>
      </c>
      <c r="U1005" s="176" t="b">
        <f>AND(T1005=TRUE,C1005=C1004,F1005=F1004,H1005&lt;&gt;H1004)</f>
        <v>0</v>
      </c>
      <c r="V1005" s="176" t="b">
        <f t="shared" si="30"/>
        <v>0</v>
      </c>
      <c r="W1005" s="180">
        <v>0</v>
      </c>
      <c r="X1005" t="b">
        <f t="shared" si="31"/>
        <v>0</v>
      </c>
      <c r="Y1005" s="194">
        <v>10</v>
      </c>
    </row>
    <row r="1006" spans="2:25" x14ac:dyDescent="0.4">
      <c r="B1006" s="192"/>
      <c r="C1006" s="193"/>
      <c r="D1006" s="193" t="s">
        <v>2488</v>
      </c>
      <c r="E1006" s="178" t="s">
        <v>1161</v>
      </c>
      <c r="F1006" s="193" t="s">
        <v>2489</v>
      </c>
      <c r="G1006" s="193"/>
      <c r="H1006" s="193" t="s">
        <v>1127</v>
      </c>
      <c r="I1006" s="176" t="str">
        <f ca="1"/>
        <v>3.4.9.nec</v>
      </c>
      <c r="J1006" s="176" t="str">
        <f ca="1"/>
        <v>Other All Other ambulatory centres</v>
      </c>
      <c r="K1006" s="176" t="str">
        <f ca="1"/>
        <v>2.3</v>
      </c>
      <c r="L1006" s="176" t="str">
        <f ca="1"/>
        <v>Outpatient rehabilitative care</v>
      </c>
      <c r="M1006" s="176" t="str">
        <f ca="1"/>
        <v>13</v>
      </c>
      <c r="N1006" s="176" t="str">
        <f ca="1"/>
        <v>General population</v>
      </c>
      <c r="O1006" s="176" t="str">
        <f ca="1"/>
        <v>nec</v>
      </c>
      <c r="P1006" s="176" t="str">
        <f ca="1"/>
        <v>Other and unspecified age (n.e.c.)</v>
      </c>
      <c r="Q1006" s="176" t="str">
        <f ca="1"/>
        <v>nec</v>
      </c>
      <c r="R1006" s="176" t="str">
        <f ca="1"/>
        <v>Other and unspecified gender (n.e.c.)</v>
      </c>
      <c r="S1006" s="176">
        <v>0</v>
      </c>
      <c r="T1006" s="176" t="b">
        <v>1</v>
      </c>
      <c r="U1006" s="176" t="b">
        <f>AND(T1006=TRUE,C1006=C1005,F1006=F1005,H1006&lt;&gt;H1005)</f>
        <v>0</v>
      </c>
      <c r="V1006" s="176" t="b">
        <f t="shared" si="30"/>
        <v>0</v>
      </c>
      <c r="W1006" s="180">
        <v>0</v>
      </c>
      <c r="X1006" t="b">
        <f t="shared" si="31"/>
        <v>0</v>
      </c>
      <c r="Y1006" s="194">
        <v>12</v>
      </c>
    </row>
    <row r="1007" spans="2:25" x14ac:dyDescent="0.4">
      <c r="B1007" s="192"/>
      <c r="C1007" s="193">
        <v>405180450</v>
      </c>
      <c r="D1007" s="193" t="s">
        <v>2490</v>
      </c>
      <c r="E1007" s="178" t="s">
        <v>1246</v>
      </c>
      <c r="F1007" s="193" t="s">
        <v>2491</v>
      </c>
      <c r="G1007" s="193"/>
      <c r="H1007" s="193" t="s">
        <v>1127</v>
      </c>
      <c r="I1007" s="176" t="str">
        <f ca="1"/>
        <v>3.4.9.nec</v>
      </c>
      <c r="J1007" s="176" t="str">
        <f ca="1"/>
        <v>Other All Other ambulatory centres</v>
      </c>
      <c r="K1007" s="176" t="str">
        <f ca="1"/>
        <v>2.3</v>
      </c>
      <c r="L1007" s="176" t="str">
        <f ca="1"/>
        <v>Outpatient rehabilitative care</v>
      </c>
      <c r="M1007" s="176" t="str">
        <f ca="1"/>
        <v>13</v>
      </c>
      <c r="N1007" s="176" t="str">
        <f ca="1"/>
        <v>General population</v>
      </c>
      <c r="O1007" s="176" t="str">
        <f ca="1"/>
        <v>nec</v>
      </c>
      <c r="P1007" s="176" t="str">
        <f ca="1"/>
        <v>Other and unspecified age (n.e.c.)</v>
      </c>
      <c r="Q1007" s="176" t="str">
        <f ca="1"/>
        <v>nec</v>
      </c>
      <c r="R1007" s="176" t="str">
        <f ca="1"/>
        <v>Other and unspecified gender (n.e.c.)</v>
      </c>
      <c r="S1007" s="176">
        <v>4</v>
      </c>
      <c r="T1007" s="176" t="b">
        <v>1</v>
      </c>
      <c r="U1007" s="176" t="b">
        <f>AND(T1007=TRUE,C1007=C1006,F1007=F1006,H1007&lt;&gt;H1006)</f>
        <v>0</v>
      </c>
      <c r="V1007" s="176" t="b">
        <f t="shared" si="30"/>
        <v>0</v>
      </c>
      <c r="W1007" s="180">
        <v>1</v>
      </c>
      <c r="X1007" t="b">
        <f t="shared" si="31"/>
        <v>0</v>
      </c>
      <c r="Y1007" s="194">
        <v>17</v>
      </c>
    </row>
    <row r="1008" spans="2:25" x14ac:dyDescent="0.4">
      <c r="B1008" s="192"/>
      <c r="C1008" s="193"/>
      <c r="D1008" s="193" t="s">
        <v>422</v>
      </c>
      <c r="E1008" s="178" t="s">
        <v>1183</v>
      </c>
      <c r="F1008" s="193" t="s">
        <v>2285</v>
      </c>
      <c r="G1008" s="193"/>
      <c r="H1008" s="193" t="s">
        <v>1099</v>
      </c>
      <c r="I1008" s="176" t="str">
        <f ca="1"/>
        <v>3.4.9.1</v>
      </c>
      <c r="J1008" s="176" t="str">
        <f ca="1"/>
        <v>General ambulatories</v>
      </c>
      <c r="K1008" s="176" t="str">
        <f ca="1"/>
        <v>1.3.1</v>
      </c>
      <c r="L1008" s="176" t="str">
        <f ca="1"/>
        <v>General outpatient curative care</v>
      </c>
      <c r="M1008" s="176" t="str">
        <f ca="1"/>
        <v>13</v>
      </c>
      <c r="N1008" s="176" t="str">
        <f ca="1"/>
        <v>General population</v>
      </c>
      <c r="O1008" s="176" t="str">
        <f ca="1"/>
        <v>nec</v>
      </c>
      <c r="P1008" s="176" t="str">
        <f ca="1"/>
        <v>Other and unspecified age (n.e.c.)</v>
      </c>
      <c r="Q1008" s="176" t="str">
        <f ca="1"/>
        <v>nec</v>
      </c>
      <c r="R1008" s="176" t="str">
        <f ca="1"/>
        <v>Other and unspecified gender (n.e.c.)</v>
      </c>
      <c r="S1008" s="176">
        <v>0</v>
      </c>
      <c r="T1008" s="176" t="b">
        <v>1</v>
      </c>
      <c r="U1008" s="176" t="b">
        <f>AND(T1008=TRUE,C1008=C1007,F1008=F1007,H1008&lt;&gt;H1007)</f>
        <v>0</v>
      </c>
      <c r="V1008" s="176" t="b">
        <f t="shared" si="30"/>
        <v>0</v>
      </c>
      <c r="W1008" s="180">
        <v>0</v>
      </c>
      <c r="X1008" t="b">
        <f t="shared" si="31"/>
        <v>0</v>
      </c>
      <c r="Y1008" s="194">
        <v>11</v>
      </c>
    </row>
    <row r="1009" spans="2:25" x14ac:dyDescent="0.4">
      <c r="B1009" s="192"/>
      <c r="C1009" s="193"/>
      <c r="D1009" s="193" t="s">
        <v>2492</v>
      </c>
      <c r="E1009" s="178" t="s">
        <v>1183</v>
      </c>
      <c r="F1009" s="193" t="s">
        <v>2493</v>
      </c>
      <c r="G1009" s="193"/>
      <c r="H1009" s="193" t="s">
        <v>1127</v>
      </c>
      <c r="I1009" s="176" t="str">
        <f ca="1"/>
        <v>3.4.9.nec</v>
      </c>
      <c r="J1009" s="176" t="str">
        <f ca="1"/>
        <v>Other All Other ambulatory centres</v>
      </c>
      <c r="K1009" s="176" t="str">
        <f ca="1"/>
        <v>2.3</v>
      </c>
      <c r="L1009" s="176" t="str">
        <f ca="1"/>
        <v>Outpatient rehabilitative care</v>
      </c>
      <c r="M1009" s="176" t="str">
        <f ca="1"/>
        <v>13</v>
      </c>
      <c r="N1009" s="176" t="str">
        <f ca="1"/>
        <v>General population</v>
      </c>
      <c r="O1009" s="176" t="str">
        <f ca="1"/>
        <v>nec</v>
      </c>
      <c r="P1009" s="176" t="str">
        <f ca="1"/>
        <v>Other and unspecified age (n.e.c.)</v>
      </c>
      <c r="Q1009" s="176" t="str">
        <f ca="1"/>
        <v>nec</v>
      </c>
      <c r="R1009" s="176" t="str">
        <f ca="1"/>
        <v>Other and unspecified gender (n.e.c.)</v>
      </c>
      <c r="S1009" s="176">
        <v>0</v>
      </c>
      <c r="T1009" s="176" t="b">
        <v>1</v>
      </c>
      <c r="U1009" s="176" t="b">
        <f>AND(T1009=TRUE,C1009=C1008,F1009=F1008,H1009&lt;&gt;H1008)</f>
        <v>0</v>
      </c>
      <c r="V1009" s="176" t="b">
        <f t="shared" si="30"/>
        <v>0</v>
      </c>
      <c r="W1009" s="180">
        <v>0</v>
      </c>
      <c r="X1009" t="b">
        <f t="shared" si="31"/>
        <v>0</v>
      </c>
      <c r="Y1009" s="194">
        <v>11</v>
      </c>
    </row>
    <row r="1010" spans="2:25" x14ac:dyDescent="0.4">
      <c r="B1010" s="192"/>
      <c r="C1010" s="193"/>
      <c r="D1010" s="193" t="s">
        <v>2494</v>
      </c>
      <c r="E1010" s="178" t="s">
        <v>1187</v>
      </c>
      <c r="F1010" s="193" t="s">
        <v>2495</v>
      </c>
      <c r="G1010" s="193"/>
      <c r="H1010" s="193" t="s">
        <v>1076</v>
      </c>
      <c r="I1010" s="176" t="str">
        <f ca="1"/>
        <v>3.4.4</v>
      </c>
      <c r="J1010" s="176" t="str">
        <f ca="1"/>
        <v>Dialysis care centres</v>
      </c>
      <c r="K1010" s="176" t="str">
        <f ca="1"/>
        <v>1.2.2</v>
      </c>
      <c r="L1010" s="176" t="str">
        <f ca="1"/>
        <v>Specialised day curative care</v>
      </c>
      <c r="M1010" s="176" t="str">
        <f ca="1"/>
        <v>13</v>
      </c>
      <c r="N1010" s="176" t="str">
        <f ca="1"/>
        <v>General population</v>
      </c>
      <c r="O1010" s="176" t="str">
        <f ca="1"/>
        <v>nec</v>
      </c>
      <c r="P1010" s="176" t="str">
        <f ca="1"/>
        <v>Other and unspecified age (n.e.c.)</v>
      </c>
      <c r="Q1010" s="176" t="str">
        <f ca="1"/>
        <v>nec</v>
      </c>
      <c r="R1010" s="176" t="str">
        <f ca="1"/>
        <v>Other and unspecified gender (n.e.c.)</v>
      </c>
      <c r="S1010" s="176">
        <v>0</v>
      </c>
      <c r="T1010" s="176" t="b">
        <v>1</v>
      </c>
      <c r="U1010" s="176" t="b">
        <f>AND(T1010=TRUE,C1010=C1009,F1010=F1009,H1010&lt;&gt;H1009)</f>
        <v>0</v>
      </c>
      <c r="V1010" s="176" t="b">
        <f t="shared" si="30"/>
        <v>0</v>
      </c>
      <c r="W1010" s="180">
        <v>0</v>
      </c>
      <c r="X1010" t="b">
        <f t="shared" si="31"/>
        <v>0</v>
      </c>
      <c r="Y1010" s="194">
        <v>15</v>
      </c>
    </row>
    <row r="1011" spans="2:25" x14ac:dyDescent="0.4">
      <c r="B1011" s="192"/>
      <c r="C1011" s="193"/>
      <c r="D1011" s="193" t="s">
        <v>2496</v>
      </c>
      <c r="E1011" s="178" t="s">
        <v>1246</v>
      </c>
      <c r="F1011" s="193" t="s">
        <v>2497</v>
      </c>
      <c r="G1011" s="193"/>
      <c r="H1011" s="193" t="s">
        <v>1035</v>
      </c>
      <c r="I1011" s="176" t="str">
        <f ca="1"/>
        <v>5.1</v>
      </c>
      <c r="J1011" s="176" t="str">
        <f ca="1"/>
        <v>Pharmacies</v>
      </c>
      <c r="K1011" s="176" t="str">
        <f ca="1"/>
        <v>5.1.2</v>
      </c>
      <c r="L1011" s="176" t="str">
        <f ca="1"/>
        <v>Over-the-counter medicines</v>
      </c>
      <c r="M1011" s="176" t="str">
        <f ca="1"/>
        <v>13</v>
      </c>
      <c r="N1011" s="176" t="str">
        <f ca="1"/>
        <v>General population</v>
      </c>
      <c r="O1011" s="176" t="str">
        <f ca="1"/>
        <v>nec</v>
      </c>
      <c r="P1011" s="176" t="str">
        <f ca="1"/>
        <v>Other and unspecified age (n.e.c.)</v>
      </c>
      <c r="Q1011" s="176" t="str">
        <f ca="1"/>
        <v>nec</v>
      </c>
      <c r="R1011" s="176" t="str">
        <f ca="1"/>
        <v>Other and unspecified gender (n.e.c.)</v>
      </c>
      <c r="S1011" s="176">
        <v>0</v>
      </c>
      <c r="T1011" s="176" t="b">
        <v>1</v>
      </c>
      <c r="U1011" s="176" t="b">
        <f>AND(T1011=TRUE,C1011=C1010,F1011=F1010,H1011&lt;&gt;H1010)</f>
        <v>0</v>
      </c>
      <c r="V1011" s="176" t="b">
        <f t="shared" si="30"/>
        <v>0</v>
      </c>
      <c r="W1011" s="180">
        <v>0</v>
      </c>
      <c r="X1011" t="b">
        <f t="shared" si="31"/>
        <v>0</v>
      </c>
      <c r="Y1011" s="194">
        <v>17</v>
      </c>
    </row>
    <row r="1012" spans="2:25" x14ac:dyDescent="0.4">
      <c r="B1012" s="192"/>
      <c r="C1012" s="193"/>
      <c r="D1012" s="193" t="s">
        <v>2498</v>
      </c>
      <c r="E1012" s="178" t="s">
        <v>1285</v>
      </c>
      <c r="F1012" s="193" t="s">
        <v>2499</v>
      </c>
      <c r="G1012" s="193"/>
      <c r="H1012" s="193" t="s">
        <v>1127</v>
      </c>
      <c r="I1012" s="176" t="str">
        <f ca="1"/>
        <v>3.4.9.nec</v>
      </c>
      <c r="J1012" s="176" t="str">
        <f ca="1"/>
        <v>Other All Other ambulatory centres</v>
      </c>
      <c r="K1012" s="176" t="str">
        <f ca="1"/>
        <v>2.3</v>
      </c>
      <c r="L1012" s="176" t="str">
        <f ca="1"/>
        <v>Outpatient rehabilitative care</v>
      </c>
      <c r="M1012" s="176" t="str">
        <f ca="1"/>
        <v>13</v>
      </c>
      <c r="N1012" s="176" t="str">
        <f ca="1"/>
        <v>General population</v>
      </c>
      <c r="O1012" s="176" t="str">
        <f ca="1"/>
        <v>nec</v>
      </c>
      <c r="P1012" s="176" t="str">
        <f ca="1"/>
        <v>Other and unspecified age (n.e.c.)</v>
      </c>
      <c r="Q1012" s="176" t="str">
        <f ca="1"/>
        <v>nec</v>
      </c>
      <c r="R1012" s="176" t="str">
        <f ca="1"/>
        <v>Other and unspecified gender (n.e.c.)</v>
      </c>
      <c r="S1012" s="176">
        <v>0</v>
      </c>
      <c r="T1012" s="176" t="b">
        <v>1</v>
      </c>
      <c r="U1012" s="176" t="b">
        <f>AND(T1012=TRUE,C1012=C1011,F1012=F1011,H1012&lt;&gt;H1011)</f>
        <v>0</v>
      </c>
      <c r="V1012" s="176" t="b">
        <f t="shared" si="30"/>
        <v>0</v>
      </c>
      <c r="W1012" s="180">
        <v>0</v>
      </c>
      <c r="X1012" t="b">
        <f t="shared" si="31"/>
        <v>0</v>
      </c>
      <c r="Y1012" s="194">
        <v>14</v>
      </c>
    </row>
    <row r="1013" spans="2:25" x14ac:dyDescent="0.4">
      <c r="B1013" s="192"/>
      <c r="C1013" s="193"/>
      <c r="D1013" s="193" t="s">
        <v>2500</v>
      </c>
      <c r="E1013" s="178" t="s">
        <v>1183</v>
      </c>
      <c r="F1013" s="193" t="s">
        <v>2501</v>
      </c>
      <c r="G1013" s="193"/>
      <c r="H1013" s="193" t="s">
        <v>1115</v>
      </c>
      <c r="I1013" s="176" t="str">
        <f ca="1"/>
        <v>8.2</v>
      </c>
      <c r="J1013" s="176" t="str">
        <f ca="1"/>
        <v>All Other industries as secondary providers of health care</v>
      </c>
      <c r="K1013" s="176" t="str">
        <f ca="1"/>
        <v>5.nec</v>
      </c>
      <c r="L1013" s="176" t="str">
        <f ca="1"/>
        <v>Unspecified medical goods (n.e.c.)</v>
      </c>
      <c r="M1013" s="176" t="str">
        <f ca="1"/>
        <v>13</v>
      </c>
      <c r="N1013" s="176" t="str">
        <f ca="1"/>
        <v>General population</v>
      </c>
      <c r="O1013" s="176" t="str">
        <f ca="1"/>
        <v>nec</v>
      </c>
      <c r="P1013" s="176" t="str">
        <f ca="1"/>
        <v>Other and unspecified age (n.e.c.)</v>
      </c>
      <c r="Q1013" s="176" t="str">
        <f ca="1"/>
        <v>nec</v>
      </c>
      <c r="R1013" s="176" t="str">
        <f ca="1"/>
        <v>Other and unspecified gender (n.e.c.)</v>
      </c>
      <c r="S1013" s="176">
        <v>0</v>
      </c>
      <c r="T1013" s="176" t="b">
        <v>1</v>
      </c>
      <c r="U1013" s="176" t="b">
        <f>AND(T1013=TRUE,C1013=C1012,F1013=F1012,H1013&lt;&gt;H1012)</f>
        <v>0</v>
      </c>
      <c r="V1013" s="176" t="b">
        <f t="shared" si="30"/>
        <v>0</v>
      </c>
      <c r="W1013" s="180">
        <v>0</v>
      </c>
      <c r="X1013" t="b">
        <f t="shared" si="31"/>
        <v>0</v>
      </c>
      <c r="Y1013" s="194">
        <v>11</v>
      </c>
    </row>
    <row r="1014" spans="2:25" x14ac:dyDescent="0.4">
      <c r="B1014" s="192"/>
      <c r="C1014" s="193"/>
      <c r="D1014" s="193" t="s">
        <v>2502</v>
      </c>
      <c r="E1014" s="178" t="s">
        <v>1161</v>
      </c>
      <c r="F1014" s="193" t="s">
        <v>2503</v>
      </c>
      <c r="G1014" s="193"/>
      <c r="H1014" s="193" t="s">
        <v>1058</v>
      </c>
      <c r="I1014" s="176" t="str">
        <f ca="1"/>
        <v>4.2</v>
      </c>
      <c r="J1014" s="176" t="str">
        <f ca="1"/>
        <v>Medical and diagnostic laboratories</v>
      </c>
      <c r="K1014" s="176" t="str">
        <f ca="1"/>
        <v>4.1</v>
      </c>
      <c r="L1014" s="176" t="str">
        <f ca="1"/>
        <v>Laboratory services</v>
      </c>
      <c r="M1014" s="176" t="str">
        <f ca="1"/>
        <v>13</v>
      </c>
      <c r="N1014" s="176" t="str">
        <f ca="1"/>
        <v>General population</v>
      </c>
      <c r="O1014" s="176" t="str">
        <f ca="1"/>
        <v>nec</v>
      </c>
      <c r="P1014" s="176" t="str">
        <f ca="1"/>
        <v>Other and unspecified age (n.e.c.)</v>
      </c>
      <c r="Q1014" s="176" t="str">
        <f ca="1"/>
        <v>nec</v>
      </c>
      <c r="R1014" s="176" t="str">
        <f ca="1"/>
        <v>Other and unspecified gender (n.e.c.)</v>
      </c>
      <c r="S1014" s="176">
        <v>0</v>
      </c>
      <c r="T1014" s="176" t="b">
        <v>1</v>
      </c>
      <c r="U1014" s="176" t="b">
        <f>AND(T1014=TRUE,C1014=C1013,F1014=F1013,H1014&lt;&gt;H1013)</f>
        <v>0</v>
      </c>
      <c r="V1014" s="176" t="b">
        <f t="shared" si="30"/>
        <v>0</v>
      </c>
      <c r="W1014" s="180">
        <v>0</v>
      </c>
      <c r="X1014" t="b">
        <f t="shared" si="31"/>
        <v>0</v>
      </c>
      <c r="Y1014" s="194">
        <v>12</v>
      </c>
    </row>
    <row r="1015" spans="2:25" x14ac:dyDescent="0.4">
      <c r="B1015" s="192"/>
      <c r="C1015" s="193"/>
      <c r="D1015" s="193" t="s">
        <v>2504</v>
      </c>
      <c r="E1015" s="178" t="s">
        <v>1161</v>
      </c>
      <c r="F1015" s="193" t="s">
        <v>2505</v>
      </c>
      <c r="G1015" s="193"/>
      <c r="H1015" s="193" t="s">
        <v>1058</v>
      </c>
      <c r="I1015" s="176" t="str">
        <f ca="1"/>
        <v>4.2</v>
      </c>
      <c r="J1015" s="176" t="str">
        <f ca="1"/>
        <v>Medical and diagnostic laboratories</v>
      </c>
      <c r="K1015" s="176" t="str">
        <f ca="1"/>
        <v>4.1</v>
      </c>
      <c r="L1015" s="176" t="str">
        <f ca="1"/>
        <v>Laboratory services</v>
      </c>
      <c r="M1015" s="176" t="str">
        <f ca="1"/>
        <v>13</v>
      </c>
      <c r="N1015" s="176" t="str">
        <f ca="1"/>
        <v>General population</v>
      </c>
      <c r="O1015" s="176" t="str">
        <f ca="1"/>
        <v>nec</v>
      </c>
      <c r="P1015" s="176" t="str">
        <f ca="1"/>
        <v>Other and unspecified age (n.e.c.)</v>
      </c>
      <c r="Q1015" s="176" t="str">
        <f ca="1"/>
        <v>nec</v>
      </c>
      <c r="R1015" s="176" t="str">
        <f ca="1"/>
        <v>Other and unspecified gender (n.e.c.)</v>
      </c>
      <c r="S1015" s="176">
        <v>0</v>
      </c>
      <c r="T1015" s="176" t="b">
        <v>1</v>
      </c>
      <c r="U1015" s="176" t="b">
        <f>AND(T1015=TRUE,C1015=C1014,F1015=F1014,H1015&lt;&gt;H1014)</f>
        <v>0</v>
      </c>
      <c r="V1015" s="176" t="b">
        <f t="shared" si="30"/>
        <v>0</v>
      </c>
      <c r="W1015" s="180">
        <v>0</v>
      </c>
      <c r="X1015" t="b">
        <f t="shared" si="31"/>
        <v>0</v>
      </c>
      <c r="Y1015" s="194">
        <v>12</v>
      </c>
    </row>
    <row r="1016" spans="2:25" x14ac:dyDescent="0.4">
      <c r="B1016" s="192"/>
      <c r="C1016" s="193" t="s">
        <v>2508</v>
      </c>
      <c r="D1016" s="193" t="s">
        <v>2506</v>
      </c>
      <c r="E1016" s="178" t="s">
        <v>1161</v>
      </c>
      <c r="F1016" s="193" t="s">
        <v>2507</v>
      </c>
      <c r="G1016" s="193"/>
      <c r="H1016" s="193" t="s">
        <v>1054</v>
      </c>
      <c r="I1016" s="176" t="str">
        <f ca="1"/>
        <v>1.1</v>
      </c>
      <c r="J1016" s="176" t="str">
        <f ca="1"/>
        <v>General hospitals</v>
      </c>
      <c r="K1016" s="176" t="str">
        <f ca="1"/>
        <v>1.1.1</v>
      </c>
      <c r="L1016" s="176" t="str">
        <f ca="1"/>
        <v>General inpatient curative care</v>
      </c>
      <c r="M1016" s="176" t="str">
        <f ca="1"/>
        <v>13</v>
      </c>
      <c r="N1016" s="176" t="str">
        <f ca="1"/>
        <v>General population</v>
      </c>
      <c r="O1016" s="176" t="str">
        <f ca="1"/>
        <v>nec</v>
      </c>
      <c r="P1016" s="176" t="str">
        <f ca="1"/>
        <v>Other and unspecified age (n.e.c.)</v>
      </c>
      <c r="Q1016" s="176" t="str">
        <f ca="1"/>
        <v>nec</v>
      </c>
      <c r="R1016" s="176" t="str">
        <f ca="1"/>
        <v>Other and unspecified gender (n.e.c.)</v>
      </c>
      <c r="S1016" s="176">
        <v>1</v>
      </c>
      <c r="T1016" s="176" t="b">
        <v>1</v>
      </c>
      <c r="U1016" s="176" t="b">
        <f>AND(T1016=TRUE,C1016=C1015,F1016=F1015,H1016&lt;&gt;H1015)</f>
        <v>0</v>
      </c>
      <c r="V1016" s="176" t="b">
        <f t="shared" si="30"/>
        <v>0</v>
      </c>
      <c r="W1016" s="180">
        <v>1</v>
      </c>
      <c r="X1016" t="b">
        <f t="shared" si="31"/>
        <v>0</v>
      </c>
      <c r="Y1016" s="194">
        <v>12</v>
      </c>
    </row>
    <row r="1017" spans="2:25" x14ac:dyDescent="0.4">
      <c r="B1017" s="192"/>
      <c r="C1017" s="193" t="s">
        <v>2509</v>
      </c>
      <c r="D1017" s="193" t="s">
        <v>2510</v>
      </c>
      <c r="E1017" s="178" t="s">
        <v>1161</v>
      </c>
      <c r="F1017" s="193" t="s">
        <v>2511</v>
      </c>
      <c r="G1017" s="193"/>
      <c r="H1017" s="193" t="s">
        <v>1101</v>
      </c>
      <c r="I1017" s="176" t="str">
        <f ca="1"/>
        <v>3.4.9.1</v>
      </c>
      <c r="J1017" s="176" t="str">
        <f ca="1"/>
        <v>General ambulatories</v>
      </c>
      <c r="K1017" s="176" t="str">
        <f ca="1"/>
        <v>1.3.1</v>
      </c>
      <c r="L1017" s="176" t="str">
        <f ca="1"/>
        <v>General outpatient curative care</v>
      </c>
      <c r="M1017" s="176" t="str">
        <f ca="1"/>
        <v>13</v>
      </c>
      <c r="N1017" s="176" t="str">
        <f ca="1"/>
        <v>General population</v>
      </c>
      <c r="O1017" s="176" t="str">
        <f ca="1"/>
        <v>nec</v>
      </c>
      <c r="P1017" s="176" t="str">
        <f ca="1"/>
        <v>Other and unspecified age (n.e.c.)</v>
      </c>
      <c r="Q1017" s="176" t="str">
        <f ca="1"/>
        <v>nec</v>
      </c>
      <c r="R1017" s="176" t="str">
        <f ca="1"/>
        <v>Other and unspecified gender (n.e.c.)</v>
      </c>
      <c r="S1017" s="176">
        <v>1</v>
      </c>
      <c r="T1017" s="176" t="b">
        <v>1</v>
      </c>
      <c r="U1017" s="176" t="b">
        <f>AND(T1017=TRUE,C1017=C1016,F1017=F1016,H1017&lt;&gt;H1016)</f>
        <v>0</v>
      </c>
      <c r="V1017" s="176" t="b">
        <f t="shared" si="30"/>
        <v>0</v>
      </c>
      <c r="W1017" s="180">
        <v>1</v>
      </c>
      <c r="X1017" t="b">
        <f t="shared" si="31"/>
        <v>0</v>
      </c>
      <c r="Y1017" s="194">
        <v>12</v>
      </c>
    </row>
    <row r="1018" spans="2:25" x14ac:dyDescent="0.4">
      <c r="B1018" s="192"/>
      <c r="C1018" s="193"/>
      <c r="D1018" s="193" t="s">
        <v>2512</v>
      </c>
      <c r="E1018" s="178" t="s">
        <v>1161</v>
      </c>
      <c r="F1018" s="193" t="s">
        <v>2513</v>
      </c>
      <c r="G1018" s="193"/>
      <c r="H1018" s="193" t="s">
        <v>1035</v>
      </c>
      <c r="I1018" s="176" t="str">
        <f ca="1"/>
        <v>5.1</v>
      </c>
      <c r="J1018" s="176" t="str">
        <f ca="1"/>
        <v>Pharmacies</v>
      </c>
      <c r="K1018" s="176" t="str">
        <f ca="1"/>
        <v>5.1.2</v>
      </c>
      <c r="L1018" s="176" t="str">
        <f ca="1"/>
        <v>Over-the-counter medicines</v>
      </c>
      <c r="M1018" s="176" t="str">
        <f ca="1"/>
        <v>13</v>
      </c>
      <c r="N1018" s="176" t="str">
        <f ca="1"/>
        <v>General population</v>
      </c>
      <c r="O1018" s="176" t="str">
        <f ca="1"/>
        <v>nec</v>
      </c>
      <c r="P1018" s="176" t="str">
        <f ca="1"/>
        <v>Other and unspecified age (n.e.c.)</v>
      </c>
      <c r="Q1018" s="176" t="str">
        <f ca="1"/>
        <v>nec</v>
      </c>
      <c r="R1018" s="176" t="str">
        <f ca="1"/>
        <v>Other and unspecified gender (n.e.c.)</v>
      </c>
      <c r="S1018" s="176">
        <v>0</v>
      </c>
      <c r="T1018" s="176" t="b">
        <v>1</v>
      </c>
      <c r="U1018" s="176" t="b">
        <f>AND(T1018=TRUE,C1018=C1017,F1018=F1017,H1018&lt;&gt;H1017)</f>
        <v>0</v>
      </c>
      <c r="V1018" s="176" t="b">
        <f t="shared" si="30"/>
        <v>0</v>
      </c>
      <c r="W1018" s="180">
        <v>0</v>
      </c>
      <c r="X1018" t="b">
        <f t="shared" si="31"/>
        <v>0</v>
      </c>
      <c r="Y1018" s="194">
        <v>12</v>
      </c>
    </row>
    <row r="1019" spans="2:25" x14ac:dyDescent="0.4">
      <c r="B1019" s="192"/>
      <c r="C1019" s="193" t="s">
        <v>2514</v>
      </c>
      <c r="D1019" s="193" t="s">
        <v>2515</v>
      </c>
      <c r="E1019" s="178" t="s">
        <v>1161</v>
      </c>
      <c r="F1019" s="193" t="s">
        <v>2516</v>
      </c>
      <c r="G1019" s="193"/>
      <c r="H1019" s="193" t="s">
        <v>1109</v>
      </c>
      <c r="I1019" s="176" t="str">
        <f ca="1"/>
        <v>3.4.9.nec</v>
      </c>
      <c r="J1019" s="176" t="str">
        <f ca="1"/>
        <v>Other All Other ambulatory centres</v>
      </c>
      <c r="K1019" s="176" t="str">
        <f ca="1"/>
        <v>1.3.3.nec</v>
      </c>
      <c r="L1019" s="176" t="str">
        <f ca="1"/>
        <v>Other Specialised outpatient curative care</v>
      </c>
      <c r="M1019" s="176" t="str">
        <f ca="1"/>
        <v>13</v>
      </c>
      <c r="N1019" s="176" t="str">
        <f ca="1"/>
        <v>General population</v>
      </c>
      <c r="O1019" s="176" t="str">
        <f ca="1"/>
        <v>nec</v>
      </c>
      <c r="P1019" s="176" t="str">
        <f ca="1"/>
        <v>Other and unspecified age (n.e.c.)</v>
      </c>
      <c r="Q1019" s="176" t="str">
        <f ca="1"/>
        <v>nec</v>
      </c>
      <c r="R1019" s="176" t="str">
        <f ca="1"/>
        <v>Other and unspecified gender (n.e.c.)</v>
      </c>
      <c r="S1019" s="176">
        <v>2</v>
      </c>
      <c r="T1019" s="176" t="b">
        <v>1</v>
      </c>
      <c r="U1019" s="176" t="b">
        <f>AND(T1019=TRUE,C1019=C1018,F1019=F1018,H1019&lt;&gt;H1018)</f>
        <v>0</v>
      </c>
      <c r="V1019" s="176" t="b">
        <f t="shared" si="30"/>
        <v>0</v>
      </c>
      <c r="W1019" s="180">
        <v>1</v>
      </c>
      <c r="X1019" t="b">
        <f t="shared" si="31"/>
        <v>0</v>
      </c>
      <c r="Y1019" s="194">
        <v>12</v>
      </c>
    </row>
    <row r="1020" spans="2:25" x14ac:dyDescent="0.4">
      <c r="B1020" s="192"/>
      <c r="C1020" s="193"/>
      <c r="D1020" s="193" t="s">
        <v>147</v>
      </c>
      <c r="E1020" s="178" t="s">
        <v>1161</v>
      </c>
      <c r="F1020" s="193" t="s">
        <v>2517</v>
      </c>
      <c r="G1020" s="193"/>
      <c r="H1020" s="193" t="s">
        <v>1109</v>
      </c>
      <c r="I1020" s="176" t="str">
        <f ca="1"/>
        <v>3.4.9.nec</v>
      </c>
      <c r="J1020" s="176" t="str">
        <f ca="1"/>
        <v>Other All Other ambulatory centres</v>
      </c>
      <c r="K1020" s="176" t="str">
        <f ca="1"/>
        <v>1.3.3.nec</v>
      </c>
      <c r="L1020" s="176" t="str">
        <f ca="1"/>
        <v>Other Specialised outpatient curative care</v>
      </c>
      <c r="M1020" s="176" t="str">
        <f ca="1"/>
        <v>13</v>
      </c>
      <c r="N1020" s="176" t="str">
        <f ca="1"/>
        <v>General population</v>
      </c>
      <c r="O1020" s="176" t="str">
        <f ca="1"/>
        <v>nec</v>
      </c>
      <c r="P1020" s="176" t="str">
        <f ca="1"/>
        <v>Other and unspecified age (n.e.c.)</v>
      </c>
      <c r="Q1020" s="176" t="str">
        <f ca="1"/>
        <v>nec</v>
      </c>
      <c r="R1020" s="176" t="str">
        <f ca="1"/>
        <v>Other and unspecified gender (n.e.c.)</v>
      </c>
      <c r="S1020" s="176">
        <v>0</v>
      </c>
      <c r="T1020" s="176" t="b">
        <v>1</v>
      </c>
      <c r="U1020" s="176" t="b">
        <f>AND(T1020=TRUE,C1020=C1019,F1020=F1019,H1020&lt;&gt;H1019)</f>
        <v>0</v>
      </c>
      <c r="V1020" s="176" t="b">
        <f t="shared" si="30"/>
        <v>0</v>
      </c>
      <c r="W1020" s="180">
        <v>0</v>
      </c>
      <c r="X1020" t="b">
        <f t="shared" si="31"/>
        <v>0</v>
      </c>
      <c r="Y1020" s="194">
        <v>12</v>
      </c>
    </row>
    <row r="1021" spans="2:25" x14ac:dyDescent="0.4">
      <c r="B1021" s="192"/>
      <c r="C1021" s="193"/>
      <c r="D1021" s="193" t="s">
        <v>2518</v>
      </c>
      <c r="E1021" s="178" t="s">
        <v>1179</v>
      </c>
      <c r="F1021" s="193" t="s">
        <v>1180</v>
      </c>
      <c r="G1021" s="193"/>
      <c r="H1021" s="193" t="s">
        <v>1050</v>
      </c>
      <c r="I1021" s="176" t="str">
        <f ca="1"/>
        <v>1.3.nec</v>
      </c>
      <c r="J1021" s="176" t="str">
        <f ca="1"/>
        <v>Other Specialised hospitals (Other than mental health hospitals)</v>
      </c>
      <c r="K1021" s="176" t="str">
        <f ca="1"/>
        <v>1.1.2</v>
      </c>
      <c r="L1021" s="176" t="str">
        <f ca="1"/>
        <v>Specialised inpatient curative care</v>
      </c>
      <c r="M1021" s="176" t="str">
        <f ca="1"/>
        <v>13</v>
      </c>
      <c r="N1021" s="176" t="str">
        <f ca="1"/>
        <v>General population</v>
      </c>
      <c r="O1021" s="176" t="str">
        <f ca="1"/>
        <v>nec</v>
      </c>
      <c r="P1021" s="176" t="str">
        <f ca="1"/>
        <v>Other and unspecified age (n.e.c.)</v>
      </c>
      <c r="Q1021" s="176" t="str">
        <f ca="1"/>
        <v>nec</v>
      </c>
      <c r="R1021" s="176" t="str">
        <f ca="1"/>
        <v>Other and unspecified gender (n.e.c.)</v>
      </c>
      <c r="S1021" s="176">
        <v>0</v>
      </c>
      <c r="T1021" s="176" t="b">
        <v>1</v>
      </c>
      <c r="U1021" s="176" t="b">
        <f>AND(T1021=TRUE,C1021=C1020,F1021=F1020,H1021&lt;&gt;H1020)</f>
        <v>0</v>
      </c>
      <c r="V1021" s="176" t="b">
        <f t="shared" si="30"/>
        <v>0</v>
      </c>
      <c r="W1021" s="180">
        <v>0</v>
      </c>
      <c r="X1021" t="b">
        <f t="shared" si="31"/>
        <v>0</v>
      </c>
      <c r="Y1021" s="194">
        <v>10</v>
      </c>
    </row>
    <row r="1022" spans="2:25" x14ac:dyDescent="0.4">
      <c r="B1022" s="192"/>
      <c r="C1022" s="193"/>
      <c r="D1022" s="193" t="s">
        <v>2519</v>
      </c>
      <c r="E1022" s="178" t="s">
        <v>1161</v>
      </c>
      <c r="F1022" s="193" t="s">
        <v>2520</v>
      </c>
      <c r="G1022" s="193"/>
      <c r="H1022" s="193" t="s">
        <v>1127</v>
      </c>
      <c r="I1022" s="176" t="str">
        <f ca="1"/>
        <v>3.4.9.nec</v>
      </c>
      <c r="J1022" s="176" t="str">
        <f ca="1"/>
        <v>Other All Other ambulatory centres</v>
      </c>
      <c r="K1022" s="176" t="str">
        <f ca="1"/>
        <v>2.3</v>
      </c>
      <c r="L1022" s="176" t="str">
        <f ca="1"/>
        <v>Outpatient rehabilitative care</v>
      </c>
      <c r="M1022" s="176" t="str">
        <f ca="1"/>
        <v>13</v>
      </c>
      <c r="N1022" s="176" t="str">
        <f ca="1"/>
        <v>General population</v>
      </c>
      <c r="O1022" s="176" t="str">
        <f ca="1"/>
        <v>nec</v>
      </c>
      <c r="P1022" s="176" t="str">
        <f ca="1"/>
        <v>Other and unspecified age (n.e.c.)</v>
      </c>
      <c r="Q1022" s="176" t="str">
        <f ca="1"/>
        <v>nec</v>
      </c>
      <c r="R1022" s="176" t="str">
        <f ca="1"/>
        <v>Other and unspecified gender (n.e.c.)</v>
      </c>
      <c r="S1022" s="176">
        <v>0</v>
      </c>
      <c r="T1022" s="176" t="b">
        <v>1</v>
      </c>
      <c r="U1022" s="176" t="b">
        <f>AND(T1022=TRUE,C1022=C1021,F1022=F1021,H1022&lt;&gt;H1021)</f>
        <v>0</v>
      </c>
      <c r="V1022" s="176" t="b">
        <f t="shared" si="30"/>
        <v>0</v>
      </c>
      <c r="W1022" s="180">
        <v>0</v>
      </c>
      <c r="X1022" t="b">
        <f t="shared" si="31"/>
        <v>0</v>
      </c>
      <c r="Y1022" s="194">
        <v>12</v>
      </c>
    </row>
    <row r="1023" spans="2:25" x14ac:dyDescent="0.4">
      <c r="B1023" s="192"/>
      <c r="C1023" s="193"/>
      <c r="D1023" s="193" t="s">
        <v>2521</v>
      </c>
      <c r="E1023" s="178" t="s">
        <v>1183</v>
      </c>
      <c r="F1023" s="193" t="s">
        <v>2522</v>
      </c>
      <c r="G1023" s="193"/>
      <c r="H1023" s="193" t="s">
        <v>1058</v>
      </c>
      <c r="I1023" s="176" t="str">
        <f ca="1"/>
        <v>4.2</v>
      </c>
      <c r="J1023" s="176" t="str">
        <f ca="1"/>
        <v>Medical and diagnostic laboratories</v>
      </c>
      <c r="K1023" s="176" t="str">
        <f ca="1"/>
        <v>4.1</v>
      </c>
      <c r="L1023" s="176" t="str">
        <f ca="1"/>
        <v>Laboratory services</v>
      </c>
      <c r="M1023" s="176" t="str">
        <f ca="1"/>
        <v>13</v>
      </c>
      <c r="N1023" s="176" t="str">
        <f ca="1"/>
        <v>General population</v>
      </c>
      <c r="O1023" s="176" t="str">
        <f ca="1"/>
        <v>nec</v>
      </c>
      <c r="P1023" s="176" t="str">
        <f ca="1"/>
        <v>Other and unspecified age (n.e.c.)</v>
      </c>
      <c r="Q1023" s="176" t="str">
        <f ca="1"/>
        <v>nec</v>
      </c>
      <c r="R1023" s="176" t="str">
        <f ca="1"/>
        <v>Other and unspecified gender (n.e.c.)</v>
      </c>
      <c r="S1023" s="176">
        <v>0</v>
      </c>
      <c r="T1023" s="176" t="b">
        <v>1</v>
      </c>
      <c r="U1023" s="176" t="b">
        <f>AND(T1023=TRUE,C1023=C1022,F1023=F1022,H1023&lt;&gt;H1022)</f>
        <v>0</v>
      </c>
      <c r="V1023" s="176" t="b">
        <f t="shared" si="30"/>
        <v>0</v>
      </c>
      <c r="W1023" s="180">
        <v>0</v>
      </c>
      <c r="X1023" t="b">
        <f t="shared" si="31"/>
        <v>0</v>
      </c>
      <c r="Y1023" s="194">
        <v>11</v>
      </c>
    </row>
    <row r="1024" spans="2:25" x14ac:dyDescent="0.4">
      <c r="B1024" s="192"/>
      <c r="C1024" s="193"/>
      <c r="D1024" s="193" t="s">
        <v>2523</v>
      </c>
      <c r="E1024" s="178" t="s">
        <v>1183</v>
      </c>
      <c r="F1024" s="193" t="s">
        <v>1184</v>
      </c>
      <c r="G1024" s="193"/>
      <c r="H1024" s="193" t="s">
        <v>1109</v>
      </c>
      <c r="I1024" s="176" t="str">
        <f ca="1"/>
        <v>3.4.9.nec</v>
      </c>
      <c r="J1024" s="176" t="str">
        <f ca="1"/>
        <v>Other All Other ambulatory centres</v>
      </c>
      <c r="K1024" s="176" t="str">
        <f ca="1"/>
        <v>1.3.3.nec</v>
      </c>
      <c r="L1024" s="176" t="str">
        <f ca="1"/>
        <v>Other Specialised outpatient curative care</v>
      </c>
      <c r="M1024" s="176" t="str">
        <f ca="1"/>
        <v>13</v>
      </c>
      <c r="N1024" s="176" t="str">
        <f ca="1"/>
        <v>General population</v>
      </c>
      <c r="O1024" s="176" t="str">
        <f ca="1"/>
        <v>nec</v>
      </c>
      <c r="P1024" s="176" t="str">
        <f ca="1"/>
        <v>Other and unspecified age (n.e.c.)</v>
      </c>
      <c r="Q1024" s="176" t="str">
        <f ca="1"/>
        <v>nec</v>
      </c>
      <c r="R1024" s="176" t="str">
        <f ca="1"/>
        <v>Other and unspecified gender (n.e.c.)</v>
      </c>
      <c r="S1024" s="176">
        <v>0</v>
      </c>
      <c r="T1024" s="176" t="b">
        <v>1</v>
      </c>
      <c r="U1024" s="176" t="b">
        <f>AND(T1024=TRUE,C1024=C1023,F1024=F1023,H1024&lt;&gt;H1023)</f>
        <v>0</v>
      </c>
      <c r="V1024" s="176" t="b">
        <f t="shared" si="30"/>
        <v>0</v>
      </c>
      <c r="W1024" s="180">
        <v>0</v>
      </c>
      <c r="X1024" t="b">
        <f t="shared" si="31"/>
        <v>0</v>
      </c>
      <c r="Y1024" s="194">
        <v>11</v>
      </c>
    </row>
    <row r="1025" spans="2:25" x14ac:dyDescent="0.4">
      <c r="B1025" s="192"/>
      <c r="C1025" s="193"/>
      <c r="D1025" s="193" t="s">
        <v>2524</v>
      </c>
      <c r="E1025" s="178" t="s">
        <v>1163</v>
      </c>
      <c r="F1025" s="193" t="s">
        <v>2525</v>
      </c>
      <c r="G1025" s="193"/>
      <c r="H1025" s="193" t="s">
        <v>1123</v>
      </c>
      <c r="I1025" s="176" t="str">
        <f ca="1"/>
        <v>3.3</v>
      </c>
      <c r="J1025" s="176" t="str">
        <f ca="1"/>
        <v>Other health care practitioners</v>
      </c>
      <c r="K1025" s="176" t="str">
        <f ca="1"/>
        <v>1.3.3.nec</v>
      </c>
      <c r="L1025" s="176" t="str">
        <f ca="1"/>
        <v>Other Specialised outpatient curative care</v>
      </c>
      <c r="M1025" s="176" t="str">
        <f ca="1"/>
        <v>13</v>
      </c>
      <c r="N1025" s="176" t="str">
        <f ca="1"/>
        <v>General population</v>
      </c>
      <c r="O1025" s="176" t="str">
        <f ca="1"/>
        <v>nec</v>
      </c>
      <c r="P1025" s="176" t="str">
        <f ca="1"/>
        <v>Other and unspecified age (n.e.c.)</v>
      </c>
      <c r="Q1025" s="176" t="str">
        <f ca="1"/>
        <v>nec</v>
      </c>
      <c r="R1025" s="176" t="str">
        <f ca="1"/>
        <v>Other and unspecified gender (n.e.c.)</v>
      </c>
      <c r="S1025" s="176">
        <v>0</v>
      </c>
      <c r="T1025" s="176" t="b">
        <v>1</v>
      </c>
      <c r="U1025" s="176" t="b">
        <f>AND(T1025=TRUE,C1025=C1024,F1025=F1024,H1025&lt;&gt;H1024)</f>
        <v>0</v>
      </c>
      <c r="V1025" s="176" t="b">
        <f t="shared" si="30"/>
        <v>0</v>
      </c>
      <c r="W1025" s="180">
        <v>0</v>
      </c>
      <c r="X1025" t="b">
        <f t="shared" si="31"/>
        <v>0</v>
      </c>
      <c r="Y1025" s="194">
        <v>13</v>
      </c>
    </row>
    <row r="1026" spans="2:25" x14ac:dyDescent="0.4">
      <c r="B1026" s="192"/>
      <c r="C1026" s="193"/>
      <c r="D1026" s="193" t="s">
        <v>2526</v>
      </c>
      <c r="E1026" s="178" t="s">
        <v>1183</v>
      </c>
      <c r="F1026" s="193" t="s">
        <v>2527</v>
      </c>
      <c r="G1026" s="193"/>
      <c r="H1026" s="193" t="s">
        <v>1109</v>
      </c>
      <c r="I1026" s="176" t="str">
        <f ca="1"/>
        <v>3.4.9.nec</v>
      </c>
      <c r="J1026" s="176" t="str">
        <f ca="1"/>
        <v>Other All Other ambulatory centres</v>
      </c>
      <c r="K1026" s="176" t="str">
        <f ca="1"/>
        <v>1.3.3.nec</v>
      </c>
      <c r="L1026" s="176" t="str">
        <f ca="1"/>
        <v>Other Specialised outpatient curative care</v>
      </c>
      <c r="M1026" s="176" t="str">
        <f ca="1"/>
        <v>13</v>
      </c>
      <c r="N1026" s="176" t="str">
        <f ca="1"/>
        <v>General population</v>
      </c>
      <c r="O1026" s="176" t="str">
        <f ca="1"/>
        <v>nec</v>
      </c>
      <c r="P1026" s="176" t="str">
        <f ca="1"/>
        <v>Other and unspecified age (n.e.c.)</v>
      </c>
      <c r="Q1026" s="176" t="str">
        <f ca="1"/>
        <v>nec</v>
      </c>
      <c r="R1026" s="176" t="str">
        <f ca="1"/>
        <v>Other and unspecified gender (n.e.c.)</v>
      </c>
      <c r="S1026" s="176">
        <v>0</v>
      </c>
      <c r="T1026" s="176" t="b">
        <v>1</v>
      </c>
      <c r="U1026" s="176" t="b">
        <f>AND(T1026=TRUE,C1026=C1025,F1026=F1025,H1026&lt;&gt;H1025)</f>
        <v>0</v>
      </c>
      <c r="V1026" s="176" t="b">
        <f t="shared" si="30"/>
        <v>0</v>
      </c>
      <c r="W1026" s="180">
        <v>0</v>
      </c>
      <c r="X1026" t="b">
        <f t="shared" si="31"/>
        <v>0</v>
      </c>
      <c r="Y1026" s="194">
        <v>11</v>
      </c>
    </row>
    <row r="1027" spans="2:25" x14ac:dyDescent="0.4">
      <c r="B1027" s="192"/>
      <c r="C1027" s="193"/>
      <c r="D1027" s="193" t="s">
        <v>2528</v>
      </c>
      <c r="E1027" s="178" t="s">
        <v>1183</v>
      </c>
      <c r="F1027" s="193" t="s">
        <v>1365</v>
      </c>
      <c r="G1027" s="193"/>
      <c r="H1027" s="193" t="s">
        <v>1076</v>
      </c>
      <c r="I1027" s="176" t="str">
        <f ca="1"/>
        <v>3.4.4</v>
      </c>
      <c r="J1027" s="176" t="str">
        <f ca="1"/>
        <v>Dialysis care centres</v>
      </c>
      <c r="K1027" s="176" t="str">
        <f ca="1"/>
        <v>1.2.2</v>
      </c>
      <c r="L1027" s="176" t="str">
        <f ca="1"/>
        <v>Specialised day curative care</v>
      </c>
      <c r="M1027" s="176" t="str">
        <f ca="1"/>
        <v>13</v>
      </c>
      <c r="N1027" s="176" t="str">
        <f ca="1"/>
        <v>General population</v>
      </c>
      <c r="O1027" s="176" t="str">
        <f ca="1"/>
        <v>nec</v>
      </c>
      <c r="P1027" s="176" t="str">
        <f ca="1"/>
        <v>Other and unspecified age (n.e.c.)</v>
      </c>
      <c r="Q1027" s="176" t="str">
        <f ca="1"/>
        <v>nec</v>
      </c>
      <c r="R1027" s="176" t="str">
        <f ca="1"/>
        <v>Other and unspecified gender (n.e.c.)</v>
      </c>
      <c r="S1027" s="176">
        <v>0</v>
      </c>
      <c r="T1027" s="176" t="b">
        <v>1</v>
      </c>
      <c r="U1027" s="176" t="b">
        <f>AND(T1027=TRUE,C1027=C1026,F1027=F1026,H1027&lt;&gt;H1026)</f>
        <v>0</v>
      </c>
      <c r="V1027" s="176" t="b">
        <f t="shared" ref="V1027:V1090" si="32">OR(U1027,U1028)</f>
        <v>0</v>
      </c>
      <c r="W1027" s="180">
        <v>0</v>
      </c>
      <c r="X1027" t="b">
        <f t="shared" ref="X1027:X1090" si="33">AND(T1027,ISBLANK(E1027))</f>
        <v>0</v>
      </c>
      <c r="Y1027" s="194">
        <v>11</v>
      </c>
    </row>
    <row r="1028" spans="2:25" x14ac:dyDescent="0.4">
      <c r="B1028" s="192"/>
      <c r="C1028" s="193"/>
      <c r="D1028" s="193" t="s">
        <v>2528</v>
      </c>
      <c r="E1028" s="178" t="s">
        <v>1615</v>
      </c>
      <c r="F1028" s="193" t="s">
        <v>2529</v>
      </c>
      <c r="G1028" s="193"/>
      <c r="H1028" s="193" t="s">
        <v>1076</v>
      </c>
      <c r="I1028" s="176" t="str">
        <f ca="1"/>
        <v>3.4.4</v>
      </c>
      <c r="J1028" s="176" t="str">
        <f ca="1"/>
        <v>Dialysis care centres</v>
      </c>
      <c r="K1028" s="176" t="str">
        <f ca="1"/>
        <v>1.2.2</v>
      </c>
      <c r="L1028" s="176" t="str">
        <f ca="1"/>
        <v>Specialised day curative care</v>
      </c>
      <c r="M1028" s="176" t="str">
        <f ca="1"/>
        <v>13</v>
      </c>
      <c r="N1028" s="176" t="str">
        <f ca="1"/>
        <v>General population</v>
      </c>
      <c r="O1028" s="176" t="str">
        <f ca="1"/>
        <v>nec</v>
      </c>
      <c r="P1028" s="176" t="str">
        <f ca="1"/>
        <v>Other and unspecified age (n.e.c.)</v>
      </c>
      <c r="Q1028" s="176" t="str">
        <f ca="1"/>
        <v>nec</v>
      </c>
      <c r="R1028" s="176" t="str">
        <f ca="1"/>
        <v>Other and unspecified gender (n.e.c.)</v>
      </c>
      <c r="S1028" s="176">
        <v>0</v>
      </c>
      <c r="T1028" s="176" t="b">
        <v>1</v>
      </c>
      <c r="U1028" s="176" t="b">
        <f>AND(T1028=TRUE,C1028=C1027,F1028=F1027,H1028&lt;&gt;H1027)</f>
        <v>0</v>
      </c>
      <c r="V1028" s="176" t="b">
        <f t="shared" si="32"/>
        <v>0</v>
      </c>
      <c r="W1028" s="180">
        <v>0</v>
      </c>
      <c r="X1028" t="b">
        <f t="shared" si="33"/>
        <v>0</v>
      </c>
      <c r="Y1028" s="194">
        <v>22</v>
      </c>
    </row>
    <row r="1029" spans="2:25" x14ac:dyDescent="0.4">
      <c r="B1029" s="192"/>
      <c r="C1029" s="193"/>
      <c r="D1029" s="193" t="s">
        <v>2528</v>
      </c>
      <c r="E1029" s="178" t="s">
        <v>1179</v>
      </c>
      <c r="F1029" s="193" t="s">
        <v>2530</v>
      </c>
      <c r="G1029" s="193"/>
      <c r="H1029" s="193" t="s">
        <v>1076</v>
      </c>
      <c r="I1029" s="176" t="str">
        <f ca="1"/>
        <v>3.4.4</v>
      </c>
      <c r="J1029" s="176" t="str">
        <f ca="1"/>
        <v>Dialysis care centres</v>
      </c>
      <c r="K1029" s="176" t="str">
        <f ca="1"/>
        <v>1.2.2</v>
      </c>
      <c r="L1029" s="176" t="str">
        <f ca="1"/>
        <v>Specialised day curative care</v>
      </c>
      <c r="M1029" s="176" t="str">
        <f ca="1"/>
        <v>13</v>
      </c>
      <c r="N1029" s="176" t="str">
        <f ca="1"/>
        <v>General population</v>
      </c>
      <c r="O1029" s="176" t="str">
        <f ca="1"/>
        <v>nec</v>
      </c>
      <c r="P1029" s="176" t="str">
        <f ca="1"/>
        <v>Other and unspecified age (n.e.c.)</v>
      </c>
      <c r="Q1029" s="176" t="str">
        <f ca="1"/>
        <v>nec</v>
      </c>
      <c r="R1029" s="176" t="str">
        <f ca="1"/>
        <v>Other and unspecified gender (n.e.c.)</v>
      </c>
      <c r="S1029" s="176">
        <v>0</v>
      </c>
      <c r="T1029" s="176" t="b">
        <v>1</v>
      </c>
      <c r="U1029" s="176" t="b">
        <f>AND(T1029=TRUE,C1029=C1028,F1029=F1028,H1029&lt;&gt;H1028)</f>
        <v>0</v>
      </c>
      <c r="V1029" s="176" t="b">
        <f t="shared" si="32"/>
        <v>0</v>
      </c>
      <c r="W1029" s="180">
        <v>0</v>
      </c>
      <c r="X1029" t="b">
        <f t="shared" si="33"/>
        <v>0</v>
      </c>
      <c r="Y1029" s="194">
        <v>10</v>
      </c>
    </row>
    <row r="1030" spans="2:25" x14ac:dyDescent="0.4">
      <c r="B1030" s="192"/>
      <c r="C1030" s="193"/>
      <c r="D1030" s="193" t="s">
        <v>2531</v>
      </c>
      <c r="E1030" s="178" t="s">
        <v>1166</v>
      </c>
      <c r="F1030" s="193" t="s">
        <v>2532</v>
      </c>
      <c r="G1030" s="193"/>
      <c r="H1030" s="193" t="s">
        <v>1127</v>
      </c>
      <c r="I1030" s="176" t="str">
        <f ca="1"/>
        <v>3.4.9.nec</v>
      </c>
      <c r="J1030" s="176" t="str">
        <f ca="1"/>
        <v>Other All Other ambulatory centres</v>
      </c>
      <c r="K1030" s="176" t="str">
        <f ca="1"/>
        <v>2.3</v>
      </c>
      <c r="L1030" s="176" t="str">
        <f ca="1"/>
        <v>Outpatient rehabilitative care</v>
      </c>
      <c r="M1030" s="176" t="str">
        <f ca="1"/>
        <v>13</v>
      </c>
      <c r="N1030" s="176" t="str">
        <f ca="1"/>
        <v>General population</v>
      </c>
      <c r="O1030" s="176" t="str">
        <f ca="1"/>
        <v>nec</v>
      </c>
      <c r="P1030" s="176" t="str">
        <f ca="1"/>
        <v>Other and unspecified age (n.e.c.)</v>
      </c>
      <c r="Q1030" s="176" t="str">
        <f ca="1"/>
        <v>nec</v>
      </c>
      <c r="R1030" s="176" t="str">
        <f ca="1"/>
        <v>Other and unspecified gender (n.e.c.)</v>
      </c>
      <c r="S1030" s="176">
        <v>0</v>
      </c>
      <c r="T1030" s="176" t="b">
        <v>1</v>
      </c>
      <c r="U1030" s="176" t="b">
        <f>AND(T1030=TRUE,C1030=C1029,F1030=F1029,H1030&lt;&gt;H1029)</f>
        <v>0</v>
      </c>
      <c r="V1030" s="176" t="b">
        <f t="shared" si="32"/>
        <v>0</v>
      </c>
      <c r="W1030" s="180">
        <v>0</v>
      </c>
      <c r="X1030" t="b">
        <f t="shared" si="33"/>
        <v>0</v>
      </c>
      <c r="Y1030" s="194">
        <v>16</v>
      </c>
    </row>
    <row r="1031" spans="2:25" x14ac:dyDescent="0.4">
      <c r="B1031" s="192"/>
      <c r="C1031" s="193">
        <v>204380035</v>
      </c>
      <c r="D1031" s="193" t="s">
        <v>2533</v>
      </c>
      <c r="E1031" s="178" t="s">
        <v>1285</v>
      </c>
      <c r="F1031" s="193"/>
      <c r="G1031" s="193"/>
      <c r="H1031" s="193" t="s">
        <v>1127</v>
      </c>
      <c r="I1031" s="176" t="str">
        <f ca="1"/>
        <v>3.4.9.nec</v>
      </c>
      <c r="J1031" s="176" t="str">
        <f ca="1"/>
        <v>Other All Other ambulatory centres</v>
      </c>
      <c r="K1031" s="176" t="str">
        <f ca="1"/>
        <v>2.3</v>
      </c>
      <c r="L1031" s="176" t="str">
        <f ca="1"/>
        <v>Outpatient rehabilitative care</v>
      </c>
      <c r="M1031" s="176" t="str">
        <f ca="1"/>
        <v>13</v>
      </c>
      <c r="N1031" s="176" t="str">
        <f ca="1"/>
        <v>General population</v>
      </c>
      <c r="O1031" s="176" t="str">
        <f ca="1"/>
        <v>nec</v>
      </c>
      <c r="P1031" s="176" t="str">
        <f ca="1"/>
        <v>Other and unspecified age (n.e.c.)</v>
      </c>
      <c r="Q1031" s="176" t="str">
        <f ca="1"/>
        <v>nec</v>
      </c>
      <c r="R1031" s="176" t="str">
        <f ca="1"/>
        <v>Other and unspecified gender (n.e.c.)</v>
      </c>
      <c r="S1031" s="176">
        <v>4</v>
      </c>
      <c r="T1031" s="176" t="b">
        <v>1</v>
      </c>
      <c r="U1031" s="176" t="b">
        <f>AND(T1031=TRUE,C1031=C1030,F1031=F1030,H1031&lt;&gt;H1030)</f>
        <v>0</v>
      </c>
      <c r="V1031" s="176" t="b">
        <f t="shared" si="32"/>
        <v>0</v>
      </c>
      <c r="W1031" s="180">
        <v>0</v>
      </c>
      <c r="X1031" t="b">
        <f t="shared" si="33"/>
        <v>0</v>
      </c>
      <c r="Y1031" s="194">
        <v>14</v>
      </c>
    </row>
    <row r="1032" spans="2:25" x14ac:dyDescent="0.4">
      <c r="B1032" s="192"/>
      <c r="C1032" s="193"/>
      <c r="D1032" s="193" t="s">
        <v>2534</v>
      </c>
      <c r="E1032" s="178" t="s">
        <v>1183</v>
      </c>
      <c r="F1032" s="193" t="s">
        <v>2535</v>
      </c>
      <c r="G1032" s="193"/>
      <c r="H1032" s="193" t="s">
        <v>1115</v>
      </c>
      <c r="I1032" s="176" t="str">
        <f ca="1"/>
        <v>8.2</v>
      </c>
      <c r="J1032" s="176" t="str">
        <f ca="1"/>
        <v>All Other industries as secondary providers of health care</v>
      </c>
      <c r="K1032" s="176" t="str">
        <f ca="1"/>
        <v>5.nec</v>
      </c>
      <c r="L1032" s="176" t="str">
        <f ca="1"/>
        <v>Unspecified medical goods (n.e.c.)</v>
      </c>
      <c r="M1032" s="176" t="str">
        <f ca="1"/>
        <v>13</v>
      </c>
      <c r="N1032" s="176" t="str">
        <f ca="1"/>
        <v>General population</v>
      </c>
      <c r="O1032" s="176" t="str">
        <f ca="1"/>
        <v>nec</v>
      </c>
      <c r="P1032" s="176" t="str">
        <f ca="1"/>
        <v>Other and unspecified age (n.e.c.)</v>
      </c>
      <c r="Q1032" s="176" t="str">
        <f ca="1"/>
        <v>nec</v>
      </c>
      <c r="R1032" s="176" t="str">
        <f ca="1"/>
        <v>Other and unspecified gender (n.e.c.)</v>
      </c>
      <c r="S1032" s="176">
        <v>0</v>
      </c>
      <c r="T1032" s="176" t="b">
        <v>1</v>
      </c>
      <c r="U1032" s="176" t="b">
        <f>AND(T1032=TRUE,C1032=C1031,F1032=F1031,H1032&lt;&gt;H1031)</f>
        <v>0</v>
      </c>
      <c r="V1032" s="176" t="b">
        <f t="shared" si="32"/>
        <v>0</v>
      </c>
      <c r="W1032" s="180">
        <v>0</v>
      </c>
      <c r="X1032" t="b">
        <f t="shared" si="33"/>
        <v>0</v>
      </c>
      <c r="Y1032" s="194">
        <v>11</v>
      </c>
    </row>
    <row r="1033" spans="2:25" x14ac:dyDescent="0.4">
      <c r="B1033" s="192"/>
      <c r="C1033" s="193"/>
      <c r="D1033" s="193" t="s">
        <v>198</v>
      </c>
      <c r="E1033" s="178" t="s">
        <v>1253</v>
      </c>
      <c r="F1033" s="193" t="s">
        <v>1393</v>
      </c>
      <c r="G1033" s="193"/>
      <c r="H1033" s="193" t="s">
        <v>1101</v>
      </c>
      <c r="I1033" s="176" t="str">
        <f ca="1"/>
        <v>3.4.9.1</v>
      </c>
      <c r="J1033" s="176" t="str">
        <f ca="1"/>
        <v>General ambulatories</v>
      </c>
      <c r="K1033" s="176" t="str">
        <f ca="1"/>
        <v>1.3.1</v>
      </c>
      <c r="L1033" s="176" t="str">
        <f ca="1"/>
        <v>General outpatient curative care</v>
      </c>
      <c r="M1033" s="176" t="str">
        <f ca="1"/>
        <v>13</v>
      </c>
      <c r="N1033" s="176" t="str">
        <f ca="1"/>
        <v>General population</v>
      </c>
      <c r="O1033" s="176" t="str">
        <f ca="1"/>
        <v>nec</v>
      </c>
      <c r="P1033" s="176" t="str">
        <f ca="1"/>
        <v>Other and unspecified age (n.e.c.)</v>
      </c>
      <c r="Q1033" s="176" t="str">
        <f ca="1"/>
        <v>nec</v>
      </c>
      <c r="R1033" s="176" t="str">
        <f ca="1"/>
        <v>Other and unspecified gender (n.e.c.)</v>
      </c>
      <c r="S1033" s="176">
        <v>0</v>
      </c>
      <c r="T1033" s="176" t="b">
        <v>1</v>
      </c>
      <c r="U1033" s="176" t="b">
        <f>AND(T1033=TRUE,C1033=C1032,F1033=F1032,H1033&lt;&gt;H1032)</f>
        <v>0</v>
      </c>
      <c r="V1033" s="176" t="b">
        <f t="shared" si="32"/>
        <v>0</v>
      </c>
      <c r="W1033" s="180">
        <v>0</v>
      </c>
      <c r="X1033" t="b">
        <f t="shared" si="33"/>
        <v>0</v>
      </c>
      <c r="Y1033" s="194">
        <v>18</v>
      </c>
    </row>
    <row r="1034" spans="2:25" x14ac:dyDescent="0.4">
      <c r="B1034" s="192"/>
      <c r="C1034" s="193">
        <v>204380035</v>
      </c>
      <c r="D1034" s="193" t="s">
        <v>2536</v>
      </c>
      <c r="E1034" s="178" t="s">
        <v>1285</v>
      </c>
      <c r="F1034" s="193"/>
      <c r="G1034" s="193"/>
      <c r="H1034" s="193" t="s">
        <v>1127</v>
      </c>
      <c r="I1034" s="176" t="str">
        <f ca="1"/>
        <v>3.4.9.nec</v>
      </c>
      <c r="J1034" s="176" t="str">
        <f ca="1"/>
        <v>Other All Other ambulatory centres</v>
      </c>
      <c r="K1034" s="176" t="str">
        <f ca="1"/>
        <v>2.3</v>
      </c>
      <c r="L1034" s="176" t="str">
        <f ca="1"/>
        <v>Outpatient rehabilitative care</v>
      </c>
      <c r="M1034" s="176" t="str">
        <f ca="1"/>
        <v>13</v>
      </c>
      <c r="N1034" s="176" t="str">
        <f ca="1"/>
        <v>General population</v>
      </c>
      <c r="O1034" s="176" t="str">
        <f ca="1"/>
        <v>nec</v>
      </c>
      <c r="P1034" s="176" t="str">
        <f ca="1"/>
        <v>Other and unspecified age (n.e.c.)</v>
      </c>
      <c r="Q1034" s="176" t="str">
        <f ca="1"/>
        <v>nec</v>
      </c>
      <c r="R1034" s="176" t="str">
        <f ca="1"/>
        <v>Other and unspecified gender (n.e.c.)</v>
      </c>
      <c r="S1034" s="176">
        <v>4</v>
      </c>
      <c r="T1034" s="176" t="b">
        <v>1</v>
      </c>
      <c r="U1034" s="176" t="b">
        <f>AND(T1034=TRUE,C1034=C1033,F1034=F1033,H1034&lt;&gt;H1033)</f>
        <v>0</v>
      </c>
      <c r="V1034" s="176" t="b">
        <f t="shared" si="32"/>
        <v>0</v>
      </c>
      <c r="W1034" s="180">
        <v>0</v>
      </c>
      <c r="X1034" t="b">
        <f t="shared" si="33"/>
        <v>0</v>
      </c>
      <c r="Y1034" s="194">
        <v>14</v>
      </c>
    </row>
    <row r="1035" spans="2:25" x14ac:dyDescent="0.4">
      <c r="B1035" s="192"/>
      <c r="C1035" s="193"/>
      <c r="D1035" s="193" t="s">
        <v>2537</v>
      </c>
      <c r="E1035" s="178" t="s">
        <v>1183</v>
      </c>
      <c r="F1035" s="193" t="s">
        <v>2538</v>
      </c>
      <c r="G1035" s="193"/>
      <c r="H1035" s="193" t="s">
        <v>1058</v>
      </c>
      <c r="I1035" s="176" t="str">
        <f ca="1"/>
        <v>4.2</v>
      </c>
      <c r="J1035" s="176" t="str">
        <f ca="1"/>
        <v>Medical and diagnostic laboratories</v>
      </c>
      <c r="K1035" s="176" t="str">
        <f ca="1"/>
        <v>4.1</v>
      </c>
      <c r="L1035" s="176" t="str">
        <f ca="1"/>
        <v>Laboratory services</v>
      </c>
      <c r="M1035" s="176" t="str">
        <f ca="1"/>
        <v>13</v>
      </c>
      <c r="N1035" s="176" t="str">
        <f ca="1"/>
        <v>General population</v>
      </c>
      <c r="O1035" s="176" t="str">
        <f ca="1"/>
        <v>nec</v>
      </c>
      <c r="P1035" s="176" t="str">
        <f ca="1"/>
        <v>Other and unspecified age (n.e.c.)</v>
      </c>
      <c r="Q1035" s="176" t="str">
        <f ca="1"/>
        <v>nec</v>
      </c>
      <c r="R1035" s="176" t="str">
        <f ca="1"/>
        <v>Other and unspecified gender (n.e.c.)</v>
      </c>
      <c r="S1035" s="176">
        <v>0</v>
      </c>
      <c r="T1035" s="176" t="b">
        <v>1</v>
      </c>
      <c r="U1035" s="176" t="b">
        <f>AND(T1035=TRUE,C1035=C1034,F1035=F1034,H1035&lt;&gt;H1034)</f>
        <v>0</v>
      </c>
      <c r="V1035" s="176" t="b">
        <f t="shared" si="32"/>
        <v>0</v>
      </c>
      <c r="W1035" s="180">
        <v>0</v>
      </c>
      <c r="X1035" t="b">
        <f t="shared" si="33"/>
        <v>0</v>
      </c>
      <c r="Y1035" s="194">
        <v>11</v>
      </c>
    </row>
    <row r="1036" spans="2:25" x14ac:dyDescent="0.4">
      <c r="B1036" s="192"/>
      <c r="C1036" s="193"/>
      <c r="D1036" s="193" t="s">
        <v>105</v>
      </c>
      <c r="E1036" s="178" t="s">
        <v>1183</v>
      </c>
      <c r="F1036" s="193" t="s">
        <v>1438</v>
      </c>
      <c r="G1036" s="193"/>
      <c r="H1036" s="193" t="s">
        <v>1054</v>
      </c>
      <c r="I1036" s="176" t="str">
        <f ca="1"/>
        <v>1.1</v>
      </c>
      <c r="J1036" s="176" t="str">
        <f ca="1"/>
        <v>General hospitals</v>
      </c>
      <c r="K1036" s="176" t="str">
        <f ca="1"/>
        <v>1.1.1</v>
      </c>
      <c r="L1036" s="176" t="str">
        <f ca="1"/>
        <v>General inpatient curative care</v>
      </c>
      <c r="M1036" s="176" t="str">
        <f ca="1"/>
        <v>13</v>
      </c>
      <c r="N1036" s="176" t="str">
        <f ca="1"/>
        <v>General population</v>
      </c>
      <c r="O1036" s="176" t="str">
        <f ca="1"/>
        <v>nec</v>
      </c>
      <c r="P1036" s="176" t="str">
        <f ca="1"/>
        <v>Other and unspecified age (n.e.c.)</v>
      </c>
      <c r="Q1036" s="176" t="str">
        <f ca="1"/>
        <v>nec</v>
      </c>
      <c r="R1036" s="176" t="str">
        <f ca="1"/>
        <v>Other and unspecified gender (n.e.c.)</v>
      </c>
      <c r="S1036" s="176">
        <v>0</v>
      </c>
      <c r="T1036" s="176" t="b">
        <v>1</v>
      </c>
      <c r="U1036" s="176" t="b">
        <f>AND(T1036=TRUE,C1036=C1035,F1036=F1035,H1036&lt;&gt;H1035)</f>
        <v>0</v>
      </c>
      <c r="V1036" s="176" t="b">
        <f t="shared" si="32"/>
        <v>0</v>
      </c>
      <c r="W1036" s="180">
        <v>0</v>
      </c>
      <c r="X1036" t="b">
        <f t="shared" si="33"/>
        <v>0</v>
      </c>
      <c r="Y1036" s="194">
        <v>11</v>
      </c>
    </row>
    <row r="1037" spans="2:25" x14ac:dyDescent="0.4">
      <c r="B1037" s="192"/>
      <c r="C1037" s="193">
        <v>400028019</v>
      </c>
      <c r="D1037" s="193" t="s">
        <v>2539</v>
      </c>
      <c r="E1037" s="178" t="s">
        <v>1163</v>
      </c>
      <c r="F1037" s="193"/>
      <c r="G1037" s="193"/>
      <c r="H1037" s="193" t="s">
        <v>1127</v>
      </c>
      <c r="I1037" s="176" t="str">
        <f ca="1"/>
        <v>3.4.9.nec</v>
      </c>
      <c r="J1037" s="176" t="str">
        <f ca="1"/>
        <v>Other All Other ambulatory centres</v>
      </c>
      <c r="K1037" s="176" t="str">
        <f ca="1"/>
        <v>2.3</v>
      </c>
      <c r="L1037" s="176" t="str">
        <f ca="1"/>
        <v>Outpatient rehabilitative care</v>
      </c>
      <c r="M1037" s="176" t="str">
        <f ca="1"/>
        <v>13</v>
      </c>
      <c r="N1037" s="176" t="str">
        <f ca="1"/>
        <v>General population</v>
      </c>
      <c r="O1037" s="176" t="str">
        <f ca="1"/>
        <v>nec</v>
      </c>
      <c r="P1037" s="176" t="str">
        <f ca="1"/>
        <v>Other and unspecified age (n.e.c.)</v>
      </c>
      <c r="Q1037" s="176" t="str">
        <f ca="1"/>
        <v>nec</v>
      </c>
      <c r="R1037" s="176" t="str">
        <f ca="1"/>
        <v>Other and unspecified gender (n.e.c.)</v>
      </c>
      <c r="S1037" s="176">
        <v>1</v>
      </c>
      <c r="T1037" s="176" t="b">
        <v>1</v>
      </c>
      <c r="U1037" s="176" t="b">
        <f>AND(T1037=TRUE,C1037=C1036,F1037=F1036,H1037&lt;&gt;H1036)</f>
        <v>0</v>
      </c>
      <c r="V1037" s="176" t="b">
        <f t="shared" si="32"/>
        <v>0</v>
      </c>
      <c r="W1037" s="180">
        <v>0</v>
      </c>
      <c r="X1037" t="b">
        <f t="shared" si="33"/>
        <v>0</v>
      </c>
      <c r="Y1037" s="194">
        <v>13</v>
      </c>
    </row>
    <row r="1038" spans="2:25" x14ac:dyDescent="0.4">
      <c r="B1038" s="192"/>
      <c r="C1038" s="193">
        <v>202056372</v>
      </c>
      <c r="D1038" s="193" t="s">
        <v>2540</v>
      </c>
      <c r="E1038" s="178" t="s">
        <v>1183</v>
      </c>
      <c r="F1038" s="193" t="s">
        <v>2541</v>
      </c>
      <c r="G1038" s="193"/>
      <c r="H1038" s="193" t="s">
        <v>1109</v>
      </c>
      <c r="I1038" s="176" t="str">
        <f ca="1"/>
        <v>3.4.9.nec</v>
      </c>
      <c r="J1038" s="176" t="str">
        <f ca="1"/>
        <v>Other All Other ambulatory centres</v>
      </c>
      <c r="K1038" s="176" t="str">
        <f ca="1"/>
        <v>1.3.3.nec</v>
      </c>
      <c r="L1038" s="176" t="str">
        <f ca="1"/>
        <v>Other Specialised outpatient curative care</v>
      </c>
      <c r="M1038" s="176" t="str">
        <f ca="1"/>
        <v>13</v>
      </c>
      <c r="N1038" s="176" t="str">
        <f ca="1"/>
        <v>General population</v>
      </c>
      <c r="O1038" s="176" t="str">
        <f ca="1"/>
        <v>nec</v>
      </c>
      <c r="P1038" s="176" t="str">
        <f ca="1"/>
        <v>Other and unspecified age (n.e.c.)</v>
      </c>
      <c r="Q1038" s="176" t="str">
        <f ca="1"/>
        <v>nec</v>
      </c>
      <c r="R1038" s="176" t="str">
        <f ca="1"/>
        <v>Other and unspecified gender (n.e.c.)</v>
      </c>
      <c r="S1038" s="176">
        <v>2</v>
      </c>
      <c r="T1038" s="176" t="b">
        <v>1</v>
      </c>
      <c r="U1038" s="176" t="b">
        <f>AND(T1038=TRUE,C1038=C1037,F1038=F1037,H1038&lt;&gt;H1037)</f>
        <v>0</v>
      </c>
      <c r="V1038" s="176" t="b">
        <f t="shared" si="32"/>
        <v>0</v>
      </c>
      <c r="W1038" s="180">
        <v>1</v>
      </c>
      <c r="X1038" t="b">
        <f t="shared" si="33"/>
        <v>0</v>
      </c>
      <c r="Y1038" s="194">
        <v>11</v>
      </c>
    </row>
    <row r="1039" spans="2:25" x14ac:dyDescent="0.4">
      <c r="B1039" s="192"/>
      <c r="C1039" s="193"/>
      <c r="D1039" s="193" t="s">
        <v>761</v>
      </c>
      <c r="E1039" s="178" t="s">
        <v>1187</v>
      </c>
      <c r="F1039" s="193" t="s">
        <v>2542</v>
      </c>
      <c r="G1039" s="193"/>
      <c r="H1039" s="193" t="s">
        <v>1054</v>
      </c>
      <c r="I1039" s="176" t="str">
        <f ca="1"/>
        <v>1.1</v>
      </c>
      <c r="J1039" s="176" t="str">
        <f ca="1"/>
        <v>General hospitals</v>
      </c>
      <c r="K1039" s="176" t="str">
        <f ca="1"/>
        <v>1.1.1</v>
      </c>
      <c r="L1039" s="176" t="str">
        <f ca="1"/>
        <v>General inpatient curative care</v>
      </c>
      <c r="M1039" s="176" t="str">
        <f ca="1"/>
        <v>13</v>
      </c>
      <c r="N1039" s="176" t="str">
        <f ca="1"/>
        <v>General population</v>
      </c>
      <c r="O1039" s="176" t="str">
        <f ca="1"/>
        <v>nec</v>
      </c>
      <c r="P1039" s="176" t="str">
        <f ca="1"/>
        <v>Other and unspecified age (n.e.c.)</v>
      </c>
      <c r="Q1039" s="176" t="str">
        <f ca="1"/>
        <v>nec</v>
      </c>
      <c r="R1039" s="176" t="str">
        <f ca="1"/>
        <v>Other and unspecified gender (n.e.c.)</v>
      </c>
      <c r="S1039" s="176">
        <v>0</v>
      </c>
      <c r="T1039" s="176" t="b">
        <v>1</v>
      </c>
      <c r="U1039" s="176" t="b">
        <f>AND(T1039=TRUE,C1039=C1038,F1039=F1038,H1039&lt;&gt;H1038)</f>
        <v>0</v>
      </c>
      <c r="V1039" s="176" t="b">
        <f t="shared" si="32"/>
        <v>0</v>
      </c>
      <c r="W1039" s="180">
        <v>0</v>
      </c>
      <c r="X1039" t="b">
        <f t="shared" si="33"/>
        <v>0</v>
      </c>
      <c r="Y1039" s="194">
        <v>15</v>
      </c>
    </row>
    <row r="1040" spans="2:25" x14ac:dyDescent="0.4">
      <c r="B1040" s="192"/>
      <c r="C1040" s="193"/>
      <c r="D1040" s="193" t="s">
        <v>2543</v>
      </c>
      <c r="E1040" s="178" t="s">
        <v>1183</v>
      </c>
      <c r="F1040" s="193" t="s">
        <v>2544</v>
      </c>
      <c r="G1040" s="193"/>
      <c r="H1040" s="193" t="s">
        <v>1109</v>
      </c>
      <c r="I1040" s="176" t="str">
        <f ca="1"/>
        <v>3.4.9.nec</v>
      </c>
      <c r="J1040" s="176" t="str">
        <f ca="1"/>
        <v>Other All Other ambulatory centres</v>
      </c>
      <c r="K1040" s="176" t="str">
        <f ca="1"/>
        <v>1.3.3.nec</v>
      </c>
      <c r="L1040" s="176" t="str">
        <f ca="1"/>
        <v>Other Specialised outpatient curative care</v>
      </c>
      <c r="M1040" s="176" t="str">
        <f ca="1"/>
        <v>13</v>
      </c>
      <c r="N1040" s="176" t="str">
        <f ca="1"/>
        <v>General population</v>
      </c>
      <c r="O1040" s="176" t="str">
        <f ca="1"/>
        <v>nec</v>
      </c>
      <c r="P1040" s="176" t="str">
        <f ca="1"/>
        <v>Other and unspecified age (n.e.c.)</v>
      </c>
      <c r="Q1040" s="176" t="str">
        <f ca="1"/>
        <v>nec</v>
      </c>
      <c r="R1040" s="176" t="str">
        <f ca="1"/>
        <v>Other and unspecified gender (n.e.c.)</v>
      </c>
      <c r="S1040" s="176">
        <v>0</v>
      </c>
      <c r="T1040" s="176" t="b">
        <v>1</v>
      </c>
      <c r="U1040" s="176" t="b">
        <f>AND(T1040=TRUE,C1040=C1039,F1040=F1039,H1040&lt;&gt;H1039)</f>
        <v>0</v>
      </c>
      <c r="V1040" s="176" t="b">
        <f t="shared" si="32"/>
        <v>0</v>
      </c>
      <c r="W1040" s="180">
        <v>0</v>
      </c>
      <c r="X1040" t="b">
        <f t="shared" si="33"/>
        <v>0</v>
      </c>
      <c r="Y1040" s="194">
        <v>11</v>
      </c>
    </row>
    <row r="1041" spans="2:25" x14ac:dyDescent="0.4">
      <c r="B1041" s="192"/>
      <c r="C1041" s="193"/>
      <c r="D1041" s="193" t="s">
        <v>2545</v>
      </c>
      <c r="E1041" s="178" t="s">
        <v>1183</v>
      </c>
      <c r="F1041" s="193" t="s">
        <v>2546</v>
      </c>
      <c r="G1041" s="193"/>
      <c r="H1041" s="193" t="s">
        <v>1109</v>
      </c>
      <c r="I1041" s="176" t="str">
        <f ca="1"/>
        <v>3.4.9.nec</v>
      </c>
      <c r="J1041" s="176" t="str">
        <f ca="1"/>
        <v>Other All Other ambulatory centres</v>
      </c>
      <c r="K1041" s="176" t="str">
        <f ca="1"/>
        <v>1.3.3.nec</v>
      </c>
      <c r="L1041" s="176" t="str">
        <f ca="1"/>
        <v>Other Specialised outpatient curative care</v>
      </c>
      <c r="M1041" s="176" t="str">
        <f ca="1"/>
        <v>13</v>
      </c>
      <c r="N1041" s="176" t="str">
        <f ca="1"/>
        <v>General population</v>
      </c>
      <c r="O1041" s="176" t="str">
        <f ca="1"/>
        <v>nec</v>
      </c>
      <c r="P1041" s="176" t="str">
        <f ca="1"/>
        <v>Other and unspecified age (n.e.c.)</v>
      </c>
      <c r="Q1041" s="176" t="str">
        <f ca="1"/>
        <v>nec</v>
      </c>
      <c r="R1041" s="176" t="str">
        <f ca="1"/>
        <v>Other and unspecified gender (n.e.c.)</v>
      </c>
      <c r="S1041" s="176">
        <v>0</v>
      </c>
      <c r="T1041" s="176" t="b">
        <v>1</v>
      </c>
      <c r="U1041" s="176" t="b">
        <f>AND(T1041=TRUE,C1041=C1040,F1041=F1040,H1041&lt;&gt;H1040)</f>
        <v>0</v>
      </c>
      <c r="V1041" s="176" t="b">
        <f t="shared" si="32"/>
        <v>0</v>
      </c>
      <c r="W1041" s="180">
        <v>0</v>
      </c>
      <c r="X1041" t="b">
        <f t="shared" si="33"/>
        <v>0</v>
      </c>
      <c r="Y1041" s="194">
        <v>11</v>
      </c>
    </row>
    <row r="1042" spans="2:25" x14ac:dyDescent="0.4">
      <c r="B1042" s="192"/>
      <c r="C1042" s="193"/>
      <c r="D1042" s="193" t="s">
        <v>720</v>
      </c>
      <c r="E1042" s="178" t="s">
        <v>1246</v>
      </c>
      <c r="F1042" s="193" t="s">
        <v>2547</v>
      </c>
      <c r="G1042" s="193"/>
      <c r="H1042" s="193" t="s">
        <v>1054</v>
      </c>
      <c r="I1042" s="176" t="str">
        <f ca="1"/>
        <v>1.1</v>
      </c>
      <c r="J1042" s="176" t="str">
        <f ca="1"/>
        <v>General hospitals</v>
      </c>
      <c r="K1042" s="176" t="str">
        <f ca="1"/>
        <v>1.1.1</v>
      </c>
      <c r="L1042" s="176" t="str">
        <f ca="1"/>
        <v>General inpatient curative care</v>
      </c>
      <c r="M1042" s="176" t="str">
        <f ca="1"/>
        <v>13</v>
      </c>
      <c r="N1042" s="176" t="str">
        <f ca="1"/>
        <v>General population</v>
      </c>
      <c r="O1042" s="176" t="str">
        <f ca="1"/>
        <v>nec</v>
      </c>
      <c r="P1042" s="176" t="str">
        <f ca="1"/>
        <v>Other and unspecified age (n.e.c.)</v>
      </c>
      <c r="Q1042" s="176" t="str">
        <f ca="1"/>
        <v>nec</v>
      </c>
      <c r="R1042" s="176" t="str">
        <f ca="1"/>
        <v>Other and unspecified gender (n.e.c.)</v>
      </c>
      <c r="S1042" s="176">
        <v>0</v>
      </c>
      <c r="T1042" s="176" t="b">
        <v>1</v>
      </c>
      <c r="U1042" s="176" t="b">
        <f>AND(T1042=TRUE,C1042=C1041,F1042=F1041,H1042&lt;&gt;H1041)</f>
        <v>0</v>
      </c>
      <c r="V1042" s="176" t="b">
        <f t="shared" si="32"/>
        <v>0</v>
      </c>
      <c r="W1042" s="180">
        <v>0</v>
      </c>
      <c r="X1042" t="b">
        <f t="shared" si="33"/>
        <v>0</v>
      </c>
      <c r="Y1042" s="194">
        <v>17</v>
      </c>
    </row>
    <row r="1043" spans="2:25" x14ac:dyDescent="0.4">
      <c r="B1043" s="192"/>
      <c r="C1043" s="193"/>
      <c r="D1043" s="193" t="s">
        <v>2548</v>
      </c>
      <c r="E1043" s="178" t="s">
        <v>1183</v>
      </c>
      <c r="F1043" s="193" t="s">
        <v>1301</v>
      </c>
      <c r="G1043" s="193"/>
      <c r="H1043" s="193" t="s">
        <v>1050</v>
      </c>
      <c r="I1043" s="176" t="str">
        <f ca="1"/>
        <v>1.3.nec</v>
      </c>
      <c r="J1043" s="176" t="str">
        <f ca="1"/>
        <v>Other Specialised hospitals (Other than mental health hospitals)</v>
      </c>
      <c r="K1043" s="176" t="str">
        <f ca="1"/>
        <v>1.1.2</v>
      </c>
      <c r="L1043" s="176" t="str">
        <f ca="1"/>
        <v>Specialised inpatient curative care</v>
      </c>
      <c r="M1043" s="176" t="str">
        <f ca="1"/>
        <v>13</v>
      </c>
      <c r="N1043" s="176" t="str">
        <f ca="1"/>
        <v>General population</v>
      </c>
      <c r="O1043" s="176" t="str">
        <f ca="1"/>
        <v>nec</v>
      </c>
      <c r="P1043" s="176" t="str">
        <f ca="1"/>
        <v>Other and unspecified age (n.e.c.)</v>
      </c>
      <c r="Q1043" s="176" t="str">
        <f ca="1"/>
        <v>nec</v>
      </c>
      <c r="R1043" s="176" t="str">
        <f ca="1"/>
        <v>Other and unspecified gender (n.e.c.)</v>
      </c>
      <c r="S1043" s="176">
        <v>0</v>
      </c>
      <c r="T1043" s="176" t="b">
        <v>1</v>
      </c>
      <c r="U1043" s="176" t="b">
        <f>AND(T1043=TRUE,C1043=C1042,F1043=F1042,H1043&lt;&gt;H1042)</f>
        <v>0</v>
      </c>
      <c r="V1043" s="176" t="b">
        <f t="shared" si="32"/>
        <v>0</v>
      </c>
      <c r="W1043" s="180">
        <v>0</v>
      </c>
      <c r="X1043" t="b">
        <f t="shared" si="33"/>
        <v>0</v>
      </c>
      <c r="Y1043" s="194">
        <v>11</v>
      </c>
    </row>
    <row r="1044" spans="2:25" x14ac:dyDescent="0.4">
      <c r="B1044" s="192"/>
      <c r="C1044" s="193"/>
      <c r="D1044" s="193" t="s">
        <v>2549</v>
      </c>
      <c r="E1044" s="178" t="s">
        <v>1228</v>
      </c>
      <c r="F1044" s="193"/>
      <c r="G1044" s="193"/>
      <c r="H1044" s="193" t="s">
        <v>1050</v>
      </c>
      <c r="I1044" s="176" t="str">
        <f ca="1"/>
        <v>1.3.nec</v>
      </c>
      <c r="J1044" s="176" t="str">
        <f ca="1"/>
        <v>Other Specialised hospitals (Other than mental health hospitals)</v>
      </c>
      <c r="K1044" s="176" t="str">
        <f ca="1"/>
        <v>1.1.2</v>
      </c>
      <c r="L1044" s="176" t="str">
        <f ca="1"/>
        <v>Specialised inpatient curative care</v>
      </c>
      <c r="M1044" s="176" t="str">
        <f ca="1"/>
        <v>13</v>
      </c>
      <c r="N1044" s="176" t="str">
        <f ca="1"/>
        <v>General population</v>
      </c>
      <c r="O1044" s="176" t="str">
        <f ca="1"/>
        <v>nec</v>
      </c>
      <c r="P1044" s="176" t="str">
        <f ca="1"/>
        <v>Other and unspecified age (n.e.c.)</v>
      </c>
      <c r="Q1044" s="176" t="str">
        <f ca="1"/>
        <v>nec</v>
      </c>
      <c r="R1044" s="176" t="str">
        <f ca="1"/>
        <v>Other and unspecified gender (n.e.c.)</v>
      </c>
      <c r="S1044" s="176">
        <v>0</v>
      </c>
      <c r="T1044" s="176" t="b">
        <v>1</v>
      </c>
      <c r="U1044" s="176" t="b">
        <f>AND(T1044=TRUE,C1044=C1043,F1044=F1043,H1044&lt;&gt;H1043)</f>
        <v>0</v>
      </c>
      <c r="V1044" s="176" t="b">
        <f t="shared" si="32"/>
        <v>0</v>
      </c>
      <c r="W1044" s="180">
        <v>0</v>
      </c>
      <c r="X1044" t="b">
        <f t="shared" si="33"/>
        <v>0</v>
      </c>
      <c r="Y1044" s="194">
        <v>19</v>
      </c>
    </row>
    <row r="1045" spans="2:25" x14ac:dyDescent="0.4">
      <c r="B1045" s="192"/>
      <c r="C1045" s="193">
        <v>412685214</v>
      </c>
      <c r="D1045" s="193" t="s">
        <v>2550</v>
      </c>
      <c r="E1045" s="178" t="s">
        <v>1228</v>
      </c>
      <c r="F1045" s="193" t="s">
        <v>2551</v>
      </c>
      <c r="G1045" s="193"/>
      <c r="H1045" s="193" t="s">
        <v>1050</v>
      </c>
      <c r="I1045" s="176" t="str">
        <f ca="1"/>
        <v>1.3.nec</v>
      </c>
      <c r="J1045" s="176" t="str">
        <f ca="1"/>
        <v>Other Specialised hospitals (Other than mental health hospitals)</v>
      </c>
      <c r="K1045" s="176" t="str">
        <f ca="1"/>
        <v>1.1.2</v>
      </c>
      <c r="L1045" s="176" t="str">
        <f ca="1"/>
        <v>Specialised inpatient curative care</v>
      </c>
      <c r="M1045" s="176" t="str">
        <f ca="1"/>
        <v>13</v>
      </c>
      <c r="N1045" s="176" t="str">
        <f ca="1"/>
        <v>General population</v>
      </c>
      <c r="O1045" s="176" t="str">
        <f ca="1"/>
        <v>nec</v>
      </c>
      <c r="P1045" s="176" t="str">
        <f ca="1"/>
        <v>Other and unspecified age (n.e.c.)</v>
      </c>
      <c r="Q1045" s="176" t="str">
        <f ca="1"/>
        <v>nec</v>
      </c>
      <c r="R1045" s="176" t="str">
        <f ca="1"/>
        <v>Other and unspecified gender (n.e.c.)</v>
      </c>
      <c r="S1045" s="176">
        <v>1</v>
      </c>
      <c r="T1045" s="176" t="b">
        <v>1</v>
      </c>
      <c r="U1045" s="176" t="b">
        <f>AND(T1045=TRUE,C1045=C1044,F1045=F1044,H1045&lt;&gt;H1044)</f>
        <v>0</v>
      </c>
      <c r="V1045" s="176" t="b">
        <f t="shared" si="32"/>
        <v>0</v>
      </c>
      <c r="W1045" s="180">
        <v>1</v>
      </c>
      <c r="X1045" t="b">
        <f t="shared" si="33"/>
        <v>0</v>
      </c>
      <c r="Y1045" s="194">
        <v>19</v>
      </c>
    </row>
    <row r="1046" spans="2:25" x14ac:dyDescent="0.4">
      <c r="B1046" s="192"/>
      <c r="C1046" s="193"/>
      <c r="D1046" s="193" t="s">
        <v>2552</v>
      </c>
      <c r="E1046" s="178" t="s">
        <v>1246</v>
      </c>
      <c r="F1046" s="193" t="s">
        <v>2553</v>
      </c>
      <c r="G1046" s="193"/>
      <c r="H1046" s="193" t="s">
        <v>1109</v>
      </c>
      <c r="I1046" s="176" t="str">
        <f ca="1"/>
        <v>3.4.9.nec</v>
      </c>
      <c r="J1046" s="176" t="str">
        <f ca="1"/>
        <v>Other All Other ambulatory centres</v>
      </c>
      <c r="K1046" s="176" t="str">
        <f ca="1"/>
        <v>1.3.3.nec</v>
      </c>
      <c r="L1046" s="176" t="str">
        <f ca="1"/>
        <v>Other Specialised outpatient curative care</v>
      </c>
      <c r="M1046" s="176" t="str">
        <f ca="1"/>
        <v>13</v>
      </c>
      <c r="N1046" s="176" t="str">
        <f ca="1"/>
        <v>General population</v>
      </c>
      <c r="O1046" s="176" t="str">
        <f ca="1"/>
        <v>nec</v>
      </c>
      <c r="P1046" s="176" t="str">
        <f ca="1"/>
        <v>Other and unspecified age (n.e.c.)</v>
      </c>
      <c r="Q1046" s="176" t="str">
        <f ca="1"/>
        <v>nec</v>
      </c>
      <c r="R1046" s="176" t="str">
        <f ca="1"/>
        <v>Other and unspecified gender (n.e.c.)</v>
      </c>
      <c r="S1046" s="176">
        <v>0</v>
      </c>
      <c r="T1046" s="176" t="b">
        <v>1</v>
      </c>
      <c r="U1046" s="176" t="b">
        <f>AND(T1046=TRUE,C1046=C1045,F1046=F1045,H1046&lt;&gt;H1045)</f>
        <v>0</v>
      </c>
      <c r="V1046" s="176" t="b">
        <f t="shared" si="32"/>
        <v>0</v>
      </c>
      <c r="W1046" s="180">
        <v>0</v>
      </c>
      <c r="X1046" t="b">
        <f t="shared" si="33"/>
        <v>0</v>
      </c>
      <c r="Y1046" s="194">
        <v>17</v>
      </c>
    </row>
    <row r="1047" spans="2:25" x14ac:dyDescent="0.4">
      <c r="B1047" s="192"/>
      <c r="C1047" s="193"/>
      <c r="D1047" s="193" t="s">
        <v>2554</v>
      </c>
      <c r="E1047" s="178" t="s">
        <v>1477</v>
      </c>
      <c r="F1047" s="193" t="s">
        <v>2555</v>
      </c>
      <c r="G1047" s="193"/>
      <c r="H1047" s="193" t="s">
        <v>1101</v>
      </c>
      <c r="I1047" s="176" t="str">
        <f ca="1"/>
        <v>3.4.9.1</v>
      </c>
      <c r="J1047" s="176" t="str">
        <f ca="1"/>
        <v>General ambulatories</v>
      </c>
      <c r="K1047" s="176" t="str">
        <f ca="1"/>
        <v>1.3.1</v>
      </c>
      <c r="L1047" s="176" t="str">
        <f ca="1"/>
        <v>General outpatient curative care</v>
      </c>
      <c r="M1047" s="176" t="str">
        <f ca="1"/>
        <v>13</v>
      </c>
      <c r="N1047" s="176" t="str">
        <f ca="1"/>
        <v>General population</v>
      </c>
      <c r="O1047" s="176" t="str">
        <f ca="1"/>
        <v>nec</v>
      </c>
      <c r="P1047" s="176" t="str">
        <f ca="1"/>
        <v>Other and unspecified age (n.e.c.)</v>
      </c>
      <c r="Q1047" s="176" t="str">
        <f ca="1"/>
        <v>nec</v>
      </c>
      <c r="R1047" s="176" t="str">
        <f ca="1"/>
        <v>Other and unspecified gender (n.e.c.)</v>
      </c>
      <c r="S1047" s="176">
        <v>0</v>
      </c>
      <c r="T1047" s="176" t="b">
        <v>1</v>
      </c>
      <c r="U1047" s="176" t="b">
        <f>AND(T1047=TRUE,C1047=C1046,F1047=F1046,H1047&lt;&gt;H1046)</f>
        <v>0</v>
      </c>
      <c r="V1047" s="176" t="b">
        <f t="shared" si="32"/>
        <v>0</v>
      </c>
      <c r="W1047" s="180">
        <v>0</v>
      </c>
      <c r="X1047" t="b">
        <f t="shared" si="33"/>
        <v>0</v>
      </c>
      <c r="Y1047" s="194">
        <v>68</v>
      </c>
    </row>
    <row r="1048" spans="2:25" x14ac:dyDescent="0.4">
      <c r="B1048" s="192"/>
      <c r="C1048" s="193"/>
      <c r="D1048" s="193" t="s">
        <v>2556</v>
      </c>
      <c r="E1048" s="178" t="s">
        <v>1163</v>
      </c>
      <c r="F1048" s="193" t="s">
        <v>2557</v>
      </c>
      <c r="G1048" s="193"/>
      <c r="H1048" s="193" t="s">
        <v>1109</v>
      </c>
      <c r="I1048" s="176" t="str">
        <f ca="1"/>
        <v>3.4.9.nec</v>
      </c>
      <c r="J1048" s="176" t="str">
        <f ca="1"/>
        <v>Other All Other ambulatory centres</v>
      </c>
      <c r="K1048" s="176" t="str">
        <f ca="1"/>
        <v>1.3.3.nec</v>
      </c>
      <c r="L1048" s="176" t="str">
        <f ca="1"/>
        <v>Other Specialised outpatient curative care</v>
      </c>
      <c r="M1048" s="176" t="str">
        <f ca="1"/>
        <v>13</v>
      </c>
      <c r="N1048" s="176" t="str">
        <f ca="1"/>
        <v>General population</v>
      </c>
      <c r="O1048" s="176" t="str">
        <f ca="1"/>
        <v>nec</v>
      </c>
      <c r="P1048" s="176" t="str">
        <f ca="1"/>
        <v>Other and unspecified age (n.e.c.)</v>
      </c>
      <c r="Q1048" s="176" t="str">
        <f ca="1"/>
        <v>nec</v>
      </c>
      <c r="R1048" s="176" t="str">
        <f ca="1"/>
        <v>Other and unspecified gender (n.e.c.)</v>
      </c>
      <c r="S1048" s="176">
        <v>0</v>
      </c>
      <c r="T1048" s="176" t="b">
        <v>1</v>
      </c>
      <c r="U1048" s="176" t="b">
        <f>AND(T1048=TRUE,C1048=C1047,F1048=F1047,H1048&lt;&gt;H1047)</f>
        <v>0</v>
      </c>
      <c r="V1048" s="176" t="b">
        <f t="shared" si="32"/>
        <v>0</v>
      </c>
      <c r="W1048" s="180">
        <v>0</v>
      </c>
      <c r="X1048" t="b">
        <f t="shared" si="33"/>
        <v>0</v>
      </c>
      <c r="Y1048" s="194">
        <v>13</v>
      </c>
    </row>
    <row r="1049" spans="2:25" x14ac:dyDescent="0.4">
      <c r="B1049" s="192"/>
      <c r="C1049" s="193">
        <v>405175527</v>
      </c>
      <c r="D1049" s="193" t="s">
        <v>2558</v>
      </c>
      <c r="E1049" s="178" t="s">
        <v>1246</v>
      </c>
      <c r="F1049" s="193" t="s">
        <v>2559</v>
      </c>
      <c r="G1049" s="193"/>
      <c r="H1049" s="193" t="s">
        <v>1109</v>
      </c>
      <c r="I1049" s="176" t="str">
        <f ca="1"/>
        <v>3.4.9.nec</v>
      </c>
      <c r="J1049" s="176" t="str">
        <f ca="1"/>
        <v>Other All Other ambulatory centres</v>
      </c>
      <c r="K1049" s="176" t="str">
        <f ca="1"/>
        <v>1.3.3.nec</v>
      </c>
      <c r="L1049" s="176" t="str">
        <f ca="1"/>
        <v>Other Specialised outpatient curative care</v>
      </c>
      <c r="M1049" s="176" t="str">
        <f ca="1"/>
        <v>13</v>
      </c>
      <c r="N1049" s="176" t="str">
        <f ca="1"/>
        <v>General population</v>
      </c>
      <c r="O1049" s="176" t="str">
        <f ca="1"/>
        <v>nec</v>
      </c>
      <c r="P1049" s="176" t="str">
        <f ca="1"/>
        <v>Other and unspecified age (n.e.c.)</v>
      </c>
      <c r="Q1049" s="176" t="str">
        <f ca="1"/>
        <v>nec</v>
      </c>
      <c r="R1049" s="176" t="str">
        <f ca="1"/>
        <v>Other and unspecified gender (n.e.c.)</v>
      </c>
      <c r="S1049" s="176">
        <v>1</v>
      </c>
      <c r="T1049" s="176" t="b">
        <v>1</v>
      </c>
      <c r="U1049" s="176" t="b">
        <f>AND(T1049=TRUE,C1049=C1048,F1049=F1048,H1049&lt;&gt;H1048)</f>
        <v>0</v>
      </c>
      <c r="V1049" s="176" t="b">
        <f t="shared" si="32"/>
        <v>0</v>
      </c>
      <c r="W1049" s="180">
        <v>1</v>
      </c>
      <c r="X1049" t="b">
        <f t="shared" si="33"/>
        <v>0</v>
      </c>
      <c r="Y1049" s="194">
        <v>17</v>
      </c>
    </row>
    <row r="1050" spans="2:25" x14ac:dyDescent="0.4">
      <c r="B1050" s="192"/>
      <c r="C1050" s="193" t="s">
        <v>2560</v>
      </c>
      <c r="D1050" s="193" t="s">
        <v>2194</v>
      </c>
      <c r="E1050" s="178" t="s">
        <v>1228</v>
      </c>
      <c r="F1050" s="193" t="s">
        <v>2561</v>
      </c>
      <c r="G1050" s="193"/>
      <c r="H1050" s="193" t="s">
        <v>1109</v>
      </c>
      <c r="I1050" s="176" t="str">
        <f ca="1"/>
        <v>3.4.9.nec</v>
      </c>
      <c r="J1050" s="176" t="str">
        <f ca="1"/>
        <v>Other All Other ambulatory centres</v>
      </c>
      <c r="K1050" s="176" t="str">
        <f ca="1"/>
        <v>1.3.3.nec</v>
      </c>
      <c r="L1050" s="176" t="str">
        <f ca="1"/>
        <v>Other Specialised outpatient curative care</v>
      </c>
      <c r="M1050" s="176" t="str">
        <f ca="1"/>
        <v>13</v>
      </c>
      <c r="N1050" s="176" t="str">
        <f ca="1"/>
        <v>General population</v>
      </c>
      <c r="O1050" s="176" t="str">
        <f ca="1"/>
        <v>nec</v>
      </c>
      <c r="P1050" s="176" t="str">
        <f ca="1"/>
        <v>Other and unspecified age (n.e.c.)</v>
      </c>
      <c r="Q1050" s="176" t="str">
        <f ca="1"/>
        <v>nec</v>
      </c>
      <c r="R1050" s="176" t="str">
        <f ca="1"/>
        <v>Other and unspecified gender (n.e.c.)</v>
      </c>
      <c r="S1050" s="176">
        <v>2</v>
      </c>
      <c r="T1050" s="176" t="b">
        <v>1</v>
      </c>
      <c r="U1050" s="176" t="b">
        <f>AND(T1050=TRUE,C1050=C1049,F1050=F1049,H1050&lt;&gt;H1049)</f>
        <v>0</v>
      </c>
      <c r="V1050" s="176" t="b">
        <f t="shared" si="32"/>
        <v>0</v>
      </c>
      <c r="W1050" s="180">
        <v>1</v>
      </c>
      <c r="X1050" t="b">
        <f t="shared" si="33"/>
        <v>0</v>
      </c>
      <c r="Y1050" s="194">
        <v>19</v>
      </c>
    </row>
    <row r="1051" spans="2:25" x14ac:dyDescent="0.4">
      <c r="B1051" s="192"/>
      <c r="C1051" s="193"/>
      <c r="D1051" s="193" t="s">
        <v>2562</v>
      </c>
      <c r="E1051" s="178" t="s">
        <v>1183</v>
      </c>
      <c r="F1051" s="193" t="s">
        <v>2563</v>
      </c>
      <c r="G1051" s="193"/>
      <c r="H1051" s="193" t="s">
        <v>1127</v>
      </c>
      <c r="I1051" s="176" t="str">
        <f ca="1"/>
        <v>3.4.9.nec</v>
      </c>
      <c r="J1051" s="176" t="str">
        <f ca="1"/>
        <v>Other All Other ambulatory centres</v>
      </c>
      <c r="K1051" s="176" t="str">
        <f ca="1"/>
        <v>2.3</v>
      </c>
      <c r="L1051" s="176" t="str">
        <f ca="1"/>
        <v>Outpatient rehabilitative care</v>
      </c>
      <c r="M1051" s="176" t="str">
        <f ca="1"/>
        <v>13</v>
      </c>
      <c r="N1051" s="176" t="str">
        <f ca="1"/>
        <v>General population</v>
      </c>
      <c r="O1051" s="176" t="str">
        <f ca="1"/>
        <v>nec</v>
      </c>
      <c r="P1051" s="176" t="str">
        <f ca="1"/>
        <v>Other and unspecified age (n.e.c.)</v>
      </c>
      <c r="Q1051" s="176" t="str">
        <f ca="1"/>
        <v>nec</v>
      </c>
      <c r="R1051" s="176" t="str">
        <f ca="1"/>
        <v>Other and unspecified gender (n.e.c.)</v>
      </c>
      <c r="S1051" s="176">
        <v>0</v>
      </c>
      <c r="T1051" s="176" t="b">
        <v>1</v>
      </c>
      <c r="U1051" s="176" t="b">
        <f>AND(T1051=TRUE,C1051=C1050,F1051=F1050,H1051&lt;&gt;H1050)</f>
        <v>0</v>
      </c>
      <c r="V1051" s="176" t="b">
        <f t="shared" si="32"/>
        <v>0</v>
      </c>
      <c r="W1051" s="180">
        <v>0</v>
      </c>
      <c r="X1051" t="b">
        <f t="shared" si="33"/>
        <v>0</v>
      </c>
      <c r="Y1051" s="194">
        <v>11</v>
      </c>
    </row>
    <row r="1052" spans="2:25" x14ac:dyDescent="0.4">
      <c r="B1052" s="192"/>
      <c r="C1052" s="193"/>
      <c r="D1052" s="193" t="s">
        <v>2564</v>
      </c>
      <c r="E1052" s="178" t="s">
        <v>1197</v>
      </c>
      <c r="F1052" s="193" t="s">
        <v>2565</v>
      </c>
      <c r="G1052" s="193"/>
      <c r="H1052" s="193" t="s">
        <v>1076</v>
      </c>
      <c r="I1052" s="176" t="str">
        <f ca="1"/>
        <v>3.4.4</v>
      </c>
      <c r="J1052" s="176" t="str">
        <f ca="1"/>
        <v>Dialysis care centres</v>
      </c>
      <c r="K1052" s="176" t="str">
        <f ca="1"/>
        <v>1.2.2</v>
      </c>
      <c r="L1052" s="176" t="str">
        <f ca="1"/>
        <v>Specialised day curative care</v>
      </c>
      <c r="M1052" s="176" t="str">
        <f ca="1"/>
        <v>13</v>
      </c>
      <c r="N1052" s="176" t="str">
        <f ca="1"/>
        <v>General population</v>
      </c>
      <c r="O1052" s="176" t="str">
        <f ca="1"/>
        <v>nec</v>
      </c>
      <c r="P1052" s="176" t="str">
        <f ca="1"/>
        <v>Other and unspecified age (n.e.c.)</v>
      </c>
      <c r="Q1052" s="176" t="str">
        <f ca="1"/>
        <v>nec</v>
      </c>
      <c r="R1052" s="176" t="str">
        <f ca="1"/>
        <v>Other and unspecified gender (n.e.c.)</v>
      </c>
      <c r="S1052" s="176">
        <v>0</v>
      </c>
      <c r="T1052" s="176" t="b">
        <v>1</v>
      </c>
      <c r="U1052" s="176" t="b">
        <f>AND(T1052=TRUE,C1052=C1051,F1052=F1051,H1052&lt;&gt;H1051)</f>
        <v>0</v>
      </c>
      <c r="V1052" s="176" t="b">
        <f t="shared" si="32"/>
        <v>0</v>
      </c>
      <c r="W1052" s="180">
        <v>0</v>
      </c>
      <c r="X1052" t="b">
        <f t="shared" si="33"/>
        <v>0</v>
      </c>
      <c r="Y1052" s="194">
        <v>67</v>
      </c>
    </row>
    <row r="1053" spans="2:25" x14ac:dyDescent="0.4">
      <c r="B1053" s="192"/>
      <c r="C1053" s="193" t="s">
        <v>262</v>
      </c>
      <c r="D1053" s="193" t="s">
        <v>263</v>
      </c>
      <c r="E1053" s="178" t="s">
        <v>1163</v>
      </c>
      <c r="F1053" s="193" t="s">
        <v>2566</v>
      </c>
      <c r="G1053" s="193"/>
      <c r="H1053" s="193" t="s">
        <v>1054</v>
      </c>
      <c r="I1053" s="176" t="str">
        <f ca="1"/>
        <v>1.1</v>
      </c>
      <c r="J1053" s="176" t="str">
        <f ca="1"/>
        <v>General hospitals</v>
      </c>
      <c r="K1053" s="176" t="str">
        <f ca="1"/>
        <v>1.1.1</v>
      </c>
      <c r="L1053" s="176" t="str">
        <f ca="1"/>
        <v>General inpatient curative care</v>
      </c>
      <c r="M1053" s="176" t="str">
        <f ca="1"/>
        <v>13</v>
      </c>
      <c r="N1053" s="176" t="str">
        <f ca="1"/>
        <v>General population</v>
      </c>
      <c r="O1053" s="176" t="str">
        <f ca="1"/>
        <v>nec</v>
      </c>
      <c r="P1053" s="176" t="str">
        <f ca="1"/>
        <v>Other and unspecified age (n.e.c.)</v>
      </c>
      <c r="Q1053" s="176" t="str">
        <f ca="1"/>
        <v>nec</v>
      </c>
      <c r="R1053" s="176" t="str">
        <f ca="1"/>
        <v>Other and unspecified gender (n.e.c.)</v>
      </c>
      <c r="S1053" s="176">
        <v>3</v>
      </c>
      <c r="T1053" s="176" t="b">
        <v>1</v>
      </c>
      <c r="U1053" s="176" t="b">
        <f>AND(T1053=TRUE,C1053=C1052,F1053=F1052,H1053&lt;&gt;H1052)</f>
        <v>0</v>
      </c>
      <c r="V1053" s="176" t="b">
        <f t="shared" si="32"/>
        <v>0</v>
      </c>
      <c r="W1053" s="180">
        <v>1</v>
      </c>
      <c r="X1053" t="b">
        <f t="shared" si="33"/>
        <v>0</v>
      </c>
      <c r="Y1053" s="194">
        <v>13</v>
      </c>
    </row>
    <row r="1054" spans="2:25" x14ac:dyDescent="0.4">
      <c r="B1054" s="192"/>
      <c r="C1054" s="193">
        <v>404594541</v>
      </c>
      <c r="D1054" s="193" t="s">
        <v>2567</v>
      </c>
      <c r="E1054" s="178" t="s">
        <v>1687</v>
      </c>
      <c r="F1054" s="193" t="s">
        <v>2568</v>
      </c>
      <c r="G1054" s="193"/>
      <c r="H1054" s="193" t="s">
        <v>1101</v>
      </c>
      <c r="I1054" s="176" t="str">
        <f ca="1"/>
        <v>3.4.9.1</v>
      </c>
      <c r="J1054" s="176" t="str">
        <f ca="1"/>
        <v>General ambulatories</v>
      </c>
      <c r="K1054" s="176" t="str">
        <f ca="1"/>
        <v>1.3.1</v>
      </c>
      <c r="L1054" s="176" t="str">
        <f ca="1"/>
        <v>General outpatient curative care</v>
      </c>
      <c r="M1054" s="176" t="str">
        <f ca="1"/>
        <v>13</v>
      </c>
      <c r="N1054" s="176" t="str">
        <f ca="1"/>
        <v>General population</v>
      </c>
      <c r="O1054" s="176" t="str">
        <f ca="1"/>
        <v>nec</v>
      </c>
      <c r="P1054" s="176" t="str">
        <f ca="1"/>
        <v>Other and unspecified age (n.e.c.)</v>
      </c>
      <c r="Q1054" s="176" t="str">
        <f ca="1"/>
        <v>nec</v>
      </c>
      <c r="R1054" s="176" t="str">
        <f ca="1"/>
        <v>Other and unspecified gender (n.e.c.)</v>
      </c>
      <c r="S1054" s="176">
        <v>1</v>
      </c>
      <c r="T1054" s="176" t="b">
        <v>1</v>
      </c>
      <c r="U1054" s="176" t="b">
        <f>AND(T1054=TRUE,C1054=C1053,F1054=F1053,H1054&lt;&gt;H1053)</f>
        <v>0</v>
      </c>
      <c r="V1054" s="176" t="b">
        <f t="shared" si="32"/>
        <v>0</v>
      </c>
      <c r="W1054" s="180">
        <v>1</v>
      </c>
      <c r="X1054" t="b">
        <f t="shared" si="33"/>
        <v>0</v>
      </c>
      <c r="Y1054" s="194">
        <v>24</v>
      </c>
    </row>
    <row r="1055" spans="2:25" x14ac:dyDescent="0.4">
      <c r="B1055" s="192"/>
      <c r="C1055" s="193"/>
      <c r="D1055" s="193" t="s">
        <v>2569</v>
      </c>
      <c r="E1055" s="178" t="s">
        <v>1246</v>
      </c>
      <c r="F1055" s="193" t="s">
        <v>2570</v>
      </c>
      <c r="G1055" s="193"/>
      <c r="H1055" s="193" t="s">
        <v>1050</v>
      </c>
      <c r="I1055" s="176" t="str">
        <f ca="1"/>
        <v>1.3.nec</v>
      </c>
      <c r="J1055" s="176" t="str">
        <f ca="1"/>
        <v>Other Specialised hospitals (Other than mental health hospitals)</v>
      </c>
      <c r="K1055" s="176" t="str">
        <f ca="1"/>
        <v>1.1.2</v>
      </c>
      <c r="L1055" s="176" t="str">
        <f ca="1"/>
        <v>Specialised inpatient curative care</v>
      </c>
      <c r="M1055" s="176" t="str">
        <f ca="1"/>
        <v>13</v>
      </c>
      <c r="N1055" s="176" t="str">
        <f ca="1"/>
        <v>General population</v>
      </c>
      <c r="O1055" s="176" t="str">
        <f ca="1"/>
        <v>nec</v>
      </c>
      <c r="P1055" s="176" t="str">
        <f ca="1"/>
        <v>Other and unspecified age (n.e.c.)</v>
      </c>
      <c r="Q1055" s="176" t="str">
        <f ca="1"/>
        <v>nec</v>
      </c>
      <c r="R1055" s="176" t="str">
        <f ca="1"/>
        <v>Other and unspecified gender (n.e.c.)</v>
      </c>
      <c r="S1055" s="176">
        <v>0</v>
      </c>
      <c r="T1055" s="176" t="b">
        <v>1</v>
      </c>
      <c r="U1055" s="176" t="b">
        <f>AND(T1055=TRUE,C1055=C1054,F1055=F1054,H1055&lt;&gt;H1054)</f>
        <v>0</v>
      </c>
      <c r="V1055" s="176" t="b">
        <f t="shared" si="32"/>
        <v>0</v>
      </c>
      <c r="W1055" s="180">
        <v>0</v>
      </c>
      <c r="X1055" t="b">
        <f t="shared" si="33"/>
        <v>0</v>
      </c>
      <c r="Y1055" s="194">
        <v>17</v>
      </c>
    </row>
    <row r="1056" spans="2:25" x14ac:dyDescent="0.4">
      <c r="B1056" s="192"/>
      <c r="C1056" s="193">
        <v>404859676</v>
      </c>
      <c r="D1056" s="193" t="s">
        <v>2571</v>
      </c>
      <c r="E1056" s="178" t="s">
        <v>1246</v>
      </c>
      <c r="F1056" s="193" t="s">
        <v>2572</v>
      </c>
      <c r="G1056" s="193"/>
      <c r="H1056" s="193" t="s">
        <v>1109</v>
      </c>
      <c r="I1056" s="176" t="str">
        <f ca="1"/>
        <v>3.4.9.nec</v>
      </c>
      <c r="J1056" s="176" t="str">
        <f ca="1"/>
        <v>Other All Other ambulatory centres</v>
      </c>
      <c r="K1056" s="176" t="str">
        <f ca="1"/>
        <v>1.3.3.nec</v>
      </c>
      <c r="L1056" s="176" t="str">
        <f ca="1"/>
        <v>Other Specialised outpatient curative care</v>
      </c>
      <c r="M1056" s="176" t="str">
        <f ca="1"/>
        <v>13</v>
      </c>
      <c r="N1056" s="176" t="str">
        <f ca="1"/>
        <v>General population</v>
      </c>
      <c r="O1056" s="176" t="str">
        <f ca="1"/>
        <v>nec</v>
      </c>
      <c r="P1056" s="176" t="str">
        <f ca="1"/>
        <v>Other and unspecified age (n.e.c.)</v>
      </c>
      <c r="Q1056" s="176" t="str">
        <f ca="1"/>
        <v>nec</v>
      </c>
      <c r="R1056" s="176" t="str">
        <f ca="1"/>
        <v>Other and unspecified gender (n.e.c.)</v>
      </c>
      <c r="S1056" s="176">
        <v>1</v>
      </c>
      <c r="T1056" s="176" t="b">
        <v>1</v>
      </c>
      <c r="U1056" s="176" t="b">
        <f>AND(T1056=TRUE,C1056=C1055,F1056=F1055,H1056&lt;&gt;H1055)</f>
        <v>0</v>
      </c>
      <c r="V1056" s="176" t="b">
        <f t="shared" si="32"/>
        <v>0</v>
      </c>
      <c r="W1056" s="180">
        <v>1</v>
      </c>
      <c r="X1056" t="b">
        <f t="shared" si="33"/>
        <v>0</v>
      </c>
      <c r="Y1056" s="194">
        <v>17</v>
      </c>
    </row>
    <row r="1057" spans="2:25" x14ac:dyDescent="0.4">
      <c r="B1057" s="192"/>
      <c r="C1057" s="193"/>
      <c r="D1057" s="193" t="s">
        <v>2318</v>
      </c>
      <c r="E1057" s="178" t="s">
        <v>1161</v>
      </c>
      <c r="F1057" s="193" t="s">
        <v>2573</v>
      </c>
      <c r="G1057" s="193"/>
      <c r="H1057" s="193" t="s">
        <v>1101</v>
      </c>
      <c r="I1057" s="176" t="str">
        <f ca="1"/>
        <v>3.4.9.1</v>
      </c>
      <c r="J1057" s="176" t="str">
        <f ca="1"/>
        <v>General ambulatories</v>
      </c>
      <c r="K1057" s="176" t="str">
        <f ca="1"/>
        <v>1.3.1</v>
      </c>
      <c r="L1057" s="176" t="str">
        <f ca="1"/>
        <v>General outpatient curative care</v>
      </c>
      <c r="M1057" s="176" t="str">
        <f ca="1"/>
        <v>13</v>
      </c>
      <c r="N1057" s="176" t="str">
        <f ca="1"/>
        <v>General population</v>
      </c>
      <c r="O1057" s="176" t="str">
        <f ca="1"/>
        <v>nec</v>
      </c>
      <c r="P1057" s="176" t="str">
        <f ca="1"/>
        <v>Other and unspecified age (n.e.c.)</v>
      </c>
      <c r="Q1057" s="176" t="str">
        <f ca="1"/>
        <v>nec</v>
      </c>
      <c r="R1057" s="176" t="str">
        <f ca="1"/>
        <v>Other and unspecified gender (n.e.c.)</v>
      </c>
      <c r="S1057" s="176">
        <v>0</v>
      </c>
      <c r="T1057" s="176" t="b">
        <v>1</v>
      </c>
      <c r="U1057" s="176" t="b">
        <f>AND(T1057=TRUE,C1057=C1056,F1057=F1056,H1057&lt;&gt;H1056)</f>
        <v>0</v>
      </c>
      <c r="V1057" s="176" t="b">
        <f t="shared" si="32"/>
        <v>0</v>
      </c>
      <c r="W1057" s="180">
        <v>0</v>
      </c>
      <c r="X1057" t="b">
        <f t="shared" si="33"/>
        <v>0</v>
      </c>
      <c r="Y1057" s="194">
        <v>12</v>
      </c>
    </row>
    <row r="1058" spans="2:25" x14ac:dyDescent="0.4">
      <c r="B1058" s="192"/>
      <c r="C1058" s="193"/>
      <c r="D1058" s="193" t="s">
        <v>174</v>
      </c>
      <c r="E1058" s="178" t="s">
        <v>1183</v>
      </c>
      <c r="F1058" s="193" t="s">
        <v>2574</v>
      </c>
      <c r="G1058" s="193"/>
      <c r="H1058" s="193" t="s">
        <v>1101</v>
      </c>
      <c r="I1058" s="176" t="str">
        <f ca="1"/>
        <v>3.4.9.1</v>
      </c>
      <c r="J1058" s="176" t="str">
        <f ca="1"/>
        <v>General ambulatories</v>
      </c>
      <c r="K1058" s="176" t="str">
        <f ca="1"/>
        <v>1.3.1</v>
      </c>
      <c r="L1058" s="176" t="str">
        <f ca="1"/>
        <v>General outpatient curative care</v>
      </c>
      <c r="M1058" s="176" t="str">
        <f ca="1"/>
        <v>13</v>
      </c>
      <c r="N1058" s="176" t="str">
        <f ca="1"/>
        <v>General population</v>
      </c>
      <c r="O1058" s="176" t="str">
        <f ca="1"/>
        <v>nec</v>
      </c>
      <c r="P1058" s="176" t="str">
        <f ca="1"/>
        <v>Other and unspecified age (n.e.c.)</v>
      </c>
      <c r="Q1058" s="176" t="str">
        <f ca="1"/>
        <v>nec</v>
      </c>
      <c r="R1058" s="176" t="str">
        <f ca="1"/>
        <v>Other and unspecified gender (n.e.c.)</v>
      </c>
      <c r="S1058" s="176">
        <v>0</v>
      </c>
      <c r="T1058" s="176" t="b">
        <v>1</v>
      </c>
      <c r="U1058" s="176" t="b">
        <f>AND(T1058=TRUE,C1058=C1057,F1058=F1057,H1058&lt;&gt;H1057)</f>
        <v>0</v>
      </c>
      <c r="V1058" s="176" t="b">
        <f t="shared" si="32"/>
        <v>0</v>
      </c>
      <c r="W1058" s="180">
        <v>0</v>
      </c>
      <c r="X1058" t="b">
        <f t="shared" si="33"/>
        <v>0</v>
      </c>
      <c r="Y1058" s="194">
        <v>11</v>
      </c>
    </row>
    <row r="1059" spans="2:25" x14ac:dyDescent="0.4">
      <c r="B1059" s="192"/>
      <c r="C1059" s="193">
        <v>202191797</v>
      </c>
      <c r="D1059" s="193" t="s">
        <v>2575</v>
      </c>
      <c r="E1059" s="178" t="s">
        <v>1187</v>
      </c>
      <c r="F1059" s="193"/>
      <c r="G1059" s="193"/>
      <c r="H1059" s="193" t="s">
        <v>1115</v>
      </c>
      <c r="I1059" s="176" t="str">
        <f ca="1"/>
        <v>8.2</v>
      </c>
      <c r="J1059" s="176" t="str">
        <f ca="1"/>
        <v>All Other industries as secondary providers of health care</v>
      </c>
      <c r="K1059" s="176" t="str">
        <f ca="1"/>
        <v>5.nec</v>
      </c>
      <c r="L1059" s="176" t="str">
        <f ca="1"/>
        <v>Unspecified medical goods (n.e.c.)</v>
      </c>
      <c r="M1059" s="176" t="str">
        <f ca="1"/>
        <v>13</v>
      </c>
      <c r="N1059" s="176" t="str">
        <f ca="1"/>
        <v>General population</v>
      </c>
      <c r="O1059" s="176" t="str">
        <f ca="1"/>
        <v>nec</v>
      </c>
      <c r="P1059" s="176" t="str">
        <f ca="1"/>
        <v>Other and unspecified age (n.e.c.)</v>
      </c>
      <c r="Q1059" s="176" t="str">
        <f ca="1"/>
        <v>nec</v>
      </c>
      <c r="R1059" s="176" t="str">
        <f ca="1"/>
        <v>Other and unspecified gender (n.e.c.)</v>
      </c>
      <c r="S1059" s="176">
        <v>1</v>
      </c>
      <c r="T1059" s="176" t="b">
        <v>1</v>
      </c>
      <c r="U1059" s="176" t="b">
        <f>AND(T1059=TRUE,C1059=C1058,F1059=F1058,H1059&lt;&gt;H1058)</f>
        <v>0</v>
      </c>
      <c r="V1059" s="176" t="b">
        <f t="shared" si="32"/>
        <v>0</v>
      </c>
      <c r="W1059" s="180">
        <v>0</v>
      </c>
      <c r="X1059" t="b">
        <f t="shared" si="33"/>
        <v>0</v>
      </c>
      <c r="Y1059" s="194">
        <v>15</v>
      </c>
    </row>
    <row r="1060" spans="2:25" x14ac:dyDescent="0.4">
      <c r="B1060" s="192"/>
      <c r="C1060" s="193"/>
      <c r="D1060" s="193" t="s">
        <v>2576</v>
      </c>
      <c r="E1060" s="178" t="s">
        <v>1163</v>
      </c>
      <c r="F1060" s="193" t="s">
        <v>2577</v>
      </c>
      <c r="G1060" s="193"/>
      <c r="H1060" s="193" t="s">
        <v>1109</v>
      </c>
      <c r="I1060" s="176" t="str">
        <f ca="1"/>
        <v>3.4.9.nec</v>
      </c>
      <c r="J1060" s="176" t="str">
        <f ca="1"/>
        <v>Other All Other ambulatory centres</v>
      </c>
      <c r="K1060" s="176" t="str">
        <f ca="1"/>
        <v>1.3.3.nec</v>
      </c>
      <c r="L1060" s="176" t="str">
        <f ca="1"/>
        <v>Other Specialised outpatient curative care</v>
      </c>
      <c r="M1060" s="176" t="str">
        <f ca="1"/>
        <v>13</v>
      </c>
      <c r="N1060" s="176" t="str">
        <f ca="1"/>
        <v>General population</v>
      </c>
      <c r="O1060" s="176" t="str">
        <f ca="1"/>
        <v>nec</v>
      </c>
      <c r="P1060" s="176" t="str">
        <f ca="1"/>
        <v>Other and unspecified age (n.e.c.)</v>
      </c>
      <c r="Q1060" s="176" t="str">
        <f ca="1"/>
        <v>nec</v>
      </c>
      <c r="R1060" s="176" t="str">
        <f ca="1"/>
        <v>Other and unspecified gender (n.e.c.)</v>
      </c>
      <c r="S1060" s="176">
        <v>0</v>
      </c>
      <c r="T1060" s="176" t="b">
        <v>1</v>
      </c>
      <c r="U1060" s="176" t="b">
        <f>AND(T1060=TRUE,C1060=C1059,F1060=F1059,H1060&lt;&gt;H1059)</f>
        <v>0</v>
      </c>
      <c r="V1060" s="176" t="b">
        <f t="shared" si="32"/>
        <v>0</v>
      </c>
      <c r="W1060" s="180">
        <v>0</v>
      </c>
      <c r="X1060" t="b">
        <f t="shared" si="33"/>
        <v>0</v>
      </c>
      <c r="Y1060" s="194">
        <v>13</v>
      </c>
    </row>
    <row r="1061" spans="2:25" x14ac:dyDescent="0.4">
      <c r="B1061" s="192"/>
      <c r="C1061" s="193"/>
      <c r="D1061" s="193" t="s">
        <v>2578</v>
      </c>
      <c r="E1061" s="178" t="s">
        <v>1163</v>
      </c>
      <c r="F1061" s="193" t="s">
        <v>2579</v>
      </c>
      <c r="G1061" s="193"/>
      <c r="H1061" s="193" t="s">
        <v>1127</v>
      </c>
      <c r="I1061" s="176" t="str">
        <f ca="1"/>
        <v>3.4.9.nec</v>
      </c>
      <c r="J1061" s="176" t="str">
        <f ca="1"/>
        <v>Other All Other ambulatory centres</v>
      </c>
      <c r="K1061" s="176" t="str">
        <f ca="1"/>
        <v>2.3</v>
      </c>
      <c r="L1061" s="176" t="str">
        <f ca="1"/>
        <v>Outpatient rehabilitative care</v>
      </c>
      <c r="M1061" s="176" t="str">
        <f ca="1"/>
        <v>13</v>
      </c>
      <c r="N1061" s="176" t="str">
        <f ca="1"/>
        <v>General population</v>
      </c>
      <c r="O1061" s="176" t="str">
        <f ca="1"/>
        <v>nec</v>
      </c>
      <c r="P1061" s="176" t="str">
        <f ca="1"/>
        <v>Other and unspecified age (n.e.c.)</v>
      </c>
      <c r="Q1061" s="176" t="str">
        <f ca="1"/>
        <v>nec</v>
      </c>
      <c r="R1061" s="176" t="str">
        <f ca="1"/>
        <v>Other and unspecified gender (n.e.c.)</v>
      </c>
      <c r="S1061" s="176">
        <v>0</v>
      </c>
      <c r="T1061" s="176" t="b">
        <v>1</v>
      </c>
      <c r="U1061" s="176" t="b">
        <f>AND(T1061=TRUE,C1061=C1060,F1061=F1060,H1061&lt;&gt;H1060)</f>
        <v>0</v>
      </c>
      <c r="V1061" s="176" t="b">
        <f t="shared" si="32"/>
        <v>0</v>
      </c>
      <c r="W1061" s="180">
        <v>0</v>
      </c>
      <c r="X1061" t="b">
        <f t="shared" si="33"/>
        <v>0</v>
      </c>
      <c r="Y1061" s="194">
        <v>13</v>
      </c>
    </row>
    <row r="1062" spans="2:25" x14ac:dyDescent="0.4">
      <c r="B1062" s="192"/>
      <c r="C1062" s="193"/>
      <c r="D1062" s="193" t="s">
        <v>2578</v>
      </c>
      <c r="E1062" s="178" t="s">
        <v>1163</v>
      </c>
      <c r="F1062" s="193" t="s">
        <v>2580</v>
      </c>
      <c r="G1062" s="193"/>
      <c r="H1062" s="193" t="s">
        <v>1127</v>
      </c>
      <c r="I1062" s="176" t="str">
        <f ca="1"/>
        <v>3.4.9.nec</v>
      </c>
      <c r="J1062" s="176" t="str">
        <f ca="1"/>
        <v>Other All Other ambulatory centres</v>
      </c>
      <c r="K1062" s="176" t="str">
        <f ca="1"/>
        <v>2.3</v>
      </c>
      <c r="L1062" s="176" t="str">
        <f ca="1"/>
        <v>Outpatient rehabilitative care</v>
      </c>
      <c r="M1062" s="176" t="str">
        <f ca="1"/>
        <v>13</v>
      </c>
      <c r="N1062" s="176" t="str">
        <f ca="1"/>
        <v>General population</v>
      </c>
      <c r="O1062" s="176" t="str">
        <f ca="1"/>
        <v>nec</v>
      </c>
      <c r="P1062" s="176" t="str">
        <f ca="1"/>
        <v>Other and unspecified age (n.e.c.)</v>
      </c>
      <c r="Q1062" s="176" t="str">
        <f ca="1"/>
        <v>nec</v>
      </c>
      <c r="R1062" s="176" t="str">
        <f ca="1"/>
        <v>Other and unspecified gender (n.e.c.)</v>
      </c>
      <c r="S1062" s="176">
        <v>0</v>
      </c>
      <c r="T1062" s="176" t="b">
        <v>1</v>
      </c>
      <c r="U1062" s="176" t="b">
        <f>AND(T1062=TRUE,C1062=C1061,F1062=F1061,H1062&lt;&gt;H1061)</f>
        <v>0</v>
      </c>
      <c r="V1062" s="176" t="b">
        <f t="shared" si="32"/>
        <v>0</v>
      </c>
      <c r="W1062" s="180">
        <v>0</v>
      </c>
      <c r="X1062" t="b">
        <f t="shared" si="33"/>
        <v>0</v>
      </c>
      <c r="Y1062" s="194">
        <v>13</v>
      </c>
    </row>
    <row r="1063" spans="2:25" x14ac:dyDescent="0.4">
      <c r="B1063" s="192"/>
      <c r="C1063" s="193"/>
      <c r="D1063" s="193" t="s">
        <v>2581</v>
      </c>
      <c r="E1063" s="178" t="s">
        <v>1603</v>
      </c>
      <c r="F1063" s="193" t="s">
        <v>2582</v>
      </c>
      <c r="G1063" s="193"/>
      <c r="H1063" s="193" t="s">
        <v>1101</v>
      </c>
      <c r="I1063" s="176" t="str">
        <f ca="1"/>
        <v>3.4.9.1</v>
      </c>
      <c r="J1063" s="176" t="str">
        <f ca="1"/>
        <v>General ambulatories</v>
      </c>
      <c r="K1063" s="176" t="str">
        <f ca="1"/>
        <v>1.3.1</v>
      </c>
      <c r="L1063" s="176" t="str">
        <f ca="1"/>
        <v>General outpatient curative care</v>
      </c>
      <c r="M1063" s="176" t="str">
        <f ca="1"/>
        <v>13</v>
      </c>
      <c r="N1063" s="176" t="str">
        <f ca="1"/>
        <v>General population</v>
      </c>
      <c r="O1063" s="176" t="str">
        <f ca="1"/>
        <v>nec</v>
      </c>
      <c r="P1063" s="176" t="str">
        <f ca="1"/>
        <v>Other and unspecified age (n.e.c.)</v>
      </c>
      <c r="Q1063" s="176" t="str">
        <f ca="1"/>
        <v>nec</v>
      </c>
      <c r="R1063" s="176" t="str">
        <f ca="1"/>
        <v>Other and unspecified gender (n.e.c.)</v>
      </c>
      <c r="S1063" s="176">
        <v>0</v>
      </c>
      <c r="T1063" s="176" t="b">
        <v>1</v>
      </c>
      <c r="U1063" s="176" t="b">
        <f>AND(T1063=TRUE,C1063=C1062,F1063=F1062,H1063&lt;&gt;H1062)</f>
        <v>0</v>
      </c>
      <c r="V1063" s="176" t="b">
        <f t="shared" si="32"/>
        <v>0</v>
      </c>
      <c r="W1063" s="180">
        <v>0</v>
      </c>
      <c r="X1063" t="b">
        <f t="shared" si="33"/>
        <v>0</v>
      </c>
      <c r="Y1063" s="194">
        <v>64</v>
      </c>
    </row>
    <row r="1064" spans="2:25" x14ac:dyDescent="0.4">
      <c r="B1064" s="192"/>
      <c r="C1064" s="193">
        <v>202059725</v>
      </c>
      <c r="D1064" s="193" t="s">
        <v>2583</v>
      </c>
      <c r="E1064" s="178" t="s">
        <v>1183</v>
      </c>
      <c r="F1064" s="193" t="s">
        <v>2584</v>
      </c>
      <c r="G1064" s="193"/>
      <c r="H1064" s="193" t="s">
        <v>1115</v>
      </c>
      <c r="I1064" s="176" t="str">
        <f ca="1"/>
        <v>8.2</v>
      </c>
      <c r="J1064" s="176" t="str">
        <f ca="1"/>
        <v>All Other industries as secondary providers of health care</v>
      </c>
      <c r="K1064" s="176" t="str">
        <f ca="1"/>
        <v>5.nec</v>
      </c>
      <c r="L1064" s="176" t="str">
        <f ca="1"/>
        <v>Unspecified medical goods (n.e.c.)</v>
      </c>
      <c r="M1064" s="176" t="str">
        <f ca="1"/>
        <v>13</v>
      </c>
      <c r="N1064" s="176" t="str">
        <f ca="1"/>
        <v>General population</v>
      </c>
      <c r="O1064" s="176" t="str">
        <f ca="1"/>
        <v>nec</v>
      </c>
      <c r="P1064" s="176" t="str">
        <f ca="1"/>
        <v>Other and unspecified age (n.e.c.)</v>
      </c>
      <c r="Q1064" s="176" t="str">
        <f ca="1"/>
        <v>nec</v>
      </c>
      <c r="R1064" s="176" t="str">
        <f ca="1"/>
        <v>Other and unspecified gender (n.e.c.)</v>
      </c>
      <c r="S1064" s="176">
        <v>1</v>
      </c>
      <c r="T1064" s="176" t="b">
        <v>1</v>
      </c>
      <c r="U1064" s="176" t="b">
        <f>AND(T1064=TRUE,C1064=C1063,F1064=F1063,H1064&lt;&gt;H1063)</f>
        <v>0</v>
      </c>
      <c r="V1064" s="176" t="b">
        <f t="shared" si="32"/>
        <v>0</v>
      </c>
      <c r="W1064" s="180">
        <v>1</v>
      </c>
      <c r="X1064" t="b">
        <f t="shared" si="33"/>
        <v>0</v>
      </c>
      <c r="Y1064" s="194">
        <v>11</v>
      </c>
    </row>
    <row r="1065" spans="2:25" x14ac:dyDescent="0.4">
      <c r="B1065" s="192"/>
      <c r="C1065" s="193"/>
      <c r="D1065" s="193" t="s">
        <v>2585</v>
      </c>
      <c r="E1065" s="178" t="s">
        <v>1197</v>
      </c>
      <c r="F1065" s="193" t="s">
        <v>2586</v>
      </c>
      <c r="G1065" s="193"/>
      <c r="H1065" s="193" t="s">
        <v>1115</v>
      </c>
      <c r="I1065" s="176" t="str">
        <f ca="1"/>
        <v>8.2</v>
      </c>
      <c r="J1065" s="176" t="str">
        <f ca="1"/>
        <v>All Other industries as secondary providers of health care</v>
      </c>
      <c r="K1065" s="176" t="str">
        <f ca="1"/>
        <v>5.nec</v>
      </c>
      <c r="L1065" s="176" t="str">
        <f ca="1"/>
        <v>Unspecified medical goods (n.e.c.)</v>
      </c>
      <c r="M1065" s="176" t="str">
        <f ca="1"/>
        <v>13</v>
      </c>
      <c r="N1065" s="176" t="str">
        <f ca="1"/>
        <v>General population</v>
      </c>
      <c r="O1065" s="176" t="str">
        <f ca="1"/>
        <v>nec</v>
      </c>
      <c r="P1065" s="176" t="str">
        <f ca="1"/>
        <v>Other and unspecified age (n.e.c.)</v>
      </c>
      <c r="Q1065" s="176" t="str">
        <f ca="1"/>
        <v>nec</v>
      </c>
      <c r="R1065" s="176" t="str">
        <f ca="1"/>
        <v>Other and unspecified gender (n.e.c.)</v>
      </c>
      <c r="S1065" s="176">
        <v>0</v>
      </c>
      <c r="T1065" s="176" t="b">
        <v>1</v>
      </c>
      <c r="U1065" s="176" t="b">
        <f>AND(T1065=TRUE,C1065=C1064,F1065=F1064,H1065&lt;&gt;H1064)</f>
        <v>0</v>
      </c>
      <c r="V1065" s="176" t="b">
        <f t="shared" si="32"/>
        <v>0</v>
      </c>
      <c r="W1065" s="180">
        <v>0</v>
      </c>
      <c r="X1065" t="b">
        <f t="shared" si="33"/>
        <v>0</v>
      </c>
      <c r="Y1065" s="194">
        <v>67</v>
      </c>
    </row>
    <row r="1066" spans="2:25" x14ac:dyDescent="0.4">
      <c r="B1066" s="192"/>
      <c r="C1066" s="193" t="s">
        <v>881</v>
      </c>
      <c r="D1066" s="193" t="s">
        <v>882</v>
      </c>
      <c r="E1066" s="178" t="s">
        <v>1453</v>
      </c>
      <c r="F1066" s="193" t="s">
        <v>2587</v>
      </c>
      <c r="G1066" s="193"/>
      <c r="H1066" s="193" t="s">
        <v>1050</v>
      </c>
      <c r="I1066" s="176" t="str">
        <f ca="1"/>
        <v>1.3.nec</v>
      </c>
      <c r="J1066" s="176" t="str">
        <f ca="1"/>
        <v>Other Specialised hospitals (Other than mental health hospitals)</v>
      </c>
      <c r="K1066" s="176" t="str">
        <f ca="1"/>
        <v>1.1.2</v>
      </c>
      <c r="L1066" s="176" t="str">
        <f ca="1"/>
        <v>Specialised inpatient curative care</v>
      </c>
      <c r="M1066" s="176" t="str">
        <f ca="1"/>
        <v>13</v>
      </c>
      <c r="N1066" s="176" t="str">
        <f ca="1"/>
        <v>General population</v>
      </c>
      <c r="O1066" s="176" t="str">
        <f ca="1"/>
        <v>nec</v>
      </c>
      <c r="P1066" s="176" t="str">
        <f ca="1"/>
        <v>Other and unspecified age (n.e.c.)</v>
      </c>
      <c r="Q1066" s="176" t="str">
        <f ca="1"/>
        <v>nec</v>
      </c>
      <c r="R1066" s="176" t="str">
        <f ca="1"/>
        <v>Other and unspecified gender (n.e.c.)</v>
      </c>
      <c r="S1066" s="176">
        <v>3</v>
      </c>
      <c r="T1066" s="176" t="b">
        <v>1</v>
      </c>
      <c r="U1066" s="176" t="b">
        <f>AND(T1066=TRUE,C1066=C1065,F1066=F1065,H1066&lt;&gt;H1065)</f>
        <v>0</v>
      </c>
      <c r="V1066" s="176" t="b">
        <f t="shared" si="32"/>
        <v>0</v>
      </c>
      <c r="W1066" s="180">
        <v>1</v>
      </c>
      <c r="X1066" t="b">
        <f t="shared" si="33"/>
        <v>0</v>
      </c>
      <c r="Y1066" s="194">
        <v>27</v>
      </c>
    </row>
    <row r="1067" spans="2:25" x14ac:dyDescent="0.4">
      <c r="B1067" s="192"/>
      <c r="C1067" s="193"/>
      <c r="D1067" s="193" t="s">
        <v>2588</v>
      </c>
      <c r="E1067" s="178" t="s">
        <v>1246</v>
      </c>
      <c r="F1067" s="193" t="s">
        <v>2589</v>
      </c>
      <c r="G1067" s="193"/>
      <c r="H1067" s="193" t="s">
        <v>1115</v>
      </c>
      <c r="I1067" s="176" t="str">
        <f ca="1"/>
        <v>8.2</v>
      </c>
      <c r="J1067" s="176" t="str">
        <f ca="1"/>
        <v>All Other industries as secondary providers of health care</v>
      </c>
      <c r="K1067" s="176" t="str">
        <f ca="1"/>
        <v>5.nec</v>
      </c>
      <c r="L1067" s="176" t="str">
        <f ca="1"/>
        <v>Unspecified medical goods (n.e.c.)</v>
      </c>
      <c r="M1067" s="176" t="str">
        <f ca="1"/>
        <v>13</v>
      </c>
      <c r="N1067" s="176" t="str">
        <f ca="1"/>
        <v>General population</v>
      </c>
      <c r="O1067" s="176" t="str">
        <f ca="1"/>
        <v>nec</v>
      </c>
      <c r="P1067" s="176" t="str">
        <f ca="1"/>
        <v>Other and unspecified age (n.e.c.)</v>
      </c>
      <c r="Q1067" s="176" t="str">
        <f ca="1"/>
        <v>nec</v>
      </c>
      <c r="R1067" s="176" t="str">
        <f ca="1"/>
        <v>Other and unspecified gender (n.e.c.)</v>
      </c>
      <c r="S1067" s="176">
        <v>0</v>
      </c>
      <c r="T1067" s="176" t="b">
        <v>1</v>
      </c>
      <c r="U1067" s="176" t="b">
        <f>AND(T1067=TRUE,C1067=C1066,F1067=F1066,H1067&lt;&gt;H1066)</f>
        <v>0</v>
      </c>
      <c r="V1067" s="176" t="b">
        <f t="shared" si="32"/>
        <v>0</v>
      </c>
      <c r="W1067" s="180">
        <v>0</v>
      </c>
      <c r="X1067" t="b">
        <f t="shared" si="33"/>
        <v>0</v>
      </c>
      <c r="Y1067" s="194">
        <v>17</v>
      </c>
    </row>
    <row r="1068" spans="2:25" x14ac:dyDescent="0.4">
      <c r="B1068" s="192"/>
      <c r="C1068" s="193"/>
      <c r="D1068" s="193" t="s">
        <v>2590</v>
      </c>
      <c r="E1068" s="178" t="s">
        <v>1246</v>
      </c>
      <c r="F1068" s="193" t="s">
        <v>2591</v>
      </c>
      <c r="G1068" s="193"/>
      <c r="H1068" s="193" t="s">
        <v>1109</v>
      </c>
      <c r="I1068" s="176" t="str">
        <f ca="1"/>
        <v>3.4.9.nec</v>
      </c>
      <c r="J1068" s="176" t="str">
        <f ca="1"/>
        <v>Other All Other ambulatory centres</v>
      </c>
      <c r="K1068" s="176" t="str">
        <f ca="1"/>
        <v>1.3.3.nec</v>
      </c>
      <c r="L1068" s="176" t="str">
        <f ca="1"/>
        <v>Other Specialised outpatient curative care</v>
      </c>
      <c r="M1068" s="176" t="str">
        <f ca="1"/>
        <v>13</v>
      </c>
      <c r="N1068" s="176" t="str">
        <f ca="1"/>
        <v>General population</v>
      </c>
      <c r="O1068" s="176" t="str">
        <f ca="1"/>
        <v>nec</v>
      </c>
      <c r="P1068" s="176" t="str">
        <f ca="1"/>
        <v>Other and unspecified age (n.e.c.)</v>
      </c>
      <c r="Q1068" s="176" t="str">
        <f ca="1"/>
        <v>nec</v>
      </c>
      <c r="R1068" s="176" t="str">
        <f ca="1"/>
        <v>Other and unspecified gender (n.e.c.)</v>
      </c>
      <c r="S1068" s="176">
        <v>0</v>
      </c>
      <c r="T1068" s="176" t="b">
        <v>1</v>
      </c>
      <c r="U1068" s="176" t="b">
        <f>AND(T1068=TRUE,C1068=C1067,F1068=F1067,H1068&lt;&gt;H1067)</f>
        <v>0</v>
      </c>
      <c r="V1068" s="176" t="b">
        <f t="shared" si="32"/>
        <v>0</v>
      </c>
      <c r="W1068" s="180">
        <v>0</v>
      </c>
      <c r="X1068" t="b">
        <f t="shared" si="33"/>
        <v>0</v>
      </c>
      <c r="Y1068" s="194">
        <v>17</v>
      </c>
    </row>
    <row r="1069" spans="2:25" x14ac:dyDescent="0.4">
      <c r="B1069" s="192"/>
      <c r="C1069" s="193">
        <v>216444710</v>
      </c>
      <c r="D1069" s="193" t="s">
        <v>2592</v>
      </c>
      <c r="E1069" s="178" t="s">
        <v>1477</v>
      </c>
      <c r="F1069" s="193"/>
      <c r="G1069" s="193"/>
      <c r="H1069" s="193" t="s">
        <v>1046</v>
      </c>
      <c r="I1069" s="176" t="str">
        <f ca="1"/>
        <v>3.4.9.nec</v>
      </c>
      <c r="J1069" s="176" t="str">
        <f ca="1"/>
        <v>Other All Other ambulatory centres</v>
      </c>
      <c r="K1069" s="176" t="str">
        <f ca="1"/>
        <v>2.3</v>
      </c>
      <c r="L1069" s="176" t="str">
        <f ca="1"/>
        <v>Outpatient rehabilitative care</v>
      </c>
      <c r="M1069" s="176" t="str">
        <f ca="1"/>
        <v>13</v>
      </c>
      <c r="N1069" s="176" t="str">
        <f ca="1"/>
        <v>General population</v>
      </c>
      <c r="O1069" s="176" t="str">
        <f ca="1"/>
        <v>nec</v>
      </c>
      <c r="P1069" s="176" t="str">
        <f ca="1"/>
        <v>Other and unspecified age (n.e.c.)</v>
      </c>
      <c r="Q1069" s="176" t="str">
        <f ca="1"/>
        <v>nec</v>
      </c>
      <c r="R1069" s="176" t="str">
        <f ca="1"/>
        <v>Other and unspecified gender (n.e.c.)</v>
      </c>
      <c r="S1069" s="176">
        <v>1</v>
      </c>
      <c r="T1069" s="176" t="b">
        <v>1</v>
      </c>
      <c r="U1069" s="176" t="b">
        <f>AND(T1069=TRUE,C1069=C1068,F1069=F1068,H1069&lt;&gt;H1068)</f>
        <v>0</v>
      </c>
      <c r="V1069" s="176" t="b">
        <f t="shared" si="32"/>
        <v>0</v>
      </c>
      <c r="W1069" s="180">
        <v>0</v>
      </c>
      <c r="X1069" t="b">
        <f t="shared" si="33"/>
        <v>0</v>
      </c>
      <c r="Y1069" s="194">
        <v>68</v>
      </c>
    </row>
    <row r="1070" spans="2:25" x14ac:dyDescent="0.4">
      <c r="B1070" s="192"/>
      <c r="C1070" s="193"/>
      <c r="D1070" s="193" t="s">
        <v>2593</v>
      </c>
      <c r="E1070" s="178" t="s">
        <v>1179</v>
      </c>
      <c r="F1070" s="193" t="s">
        <v>2594</v>
      </c>
      <c r="G1070" s="193"/>
      <c r="H1070" s="193" t="s">
        <v>1106</v>
      </c>
      <c r="I1070" s="176" t="str">
        <f ca="1"/>
        <v>3.4.2</v>
      </c>
      <c r="J1070" s="176" t="str">
        <f ca="1"/>
        <v>Ambulatory mental health and substance abuse centres</v>
      </c>
      <c r="K1070" s="176" t="str">
        <f ca="1"/>
        <v>1.3.3.nec</v>
      </c>
      <c r="L1070" s="176" t="str">
        <f ca="1"/>
        <v>Other Specialised outpatient curative care</v>
      </c>
      <c r="M1070" s="176" t="str">
        <f ca="1"/>
        <v>13</v>
      </c>
      <c r="N1070" s="176" t="str">
        <f ca="1"/>
        <v>General population</v>
      </c>
      <c r="O1070" s="176" t="str">
        <f ca="1"/>
        <v>nec</v>
      </c>
      <c r="P1070" s="176" t="str">
        <f ca="1"/>
        <v>Other and unspecified age (n.e.c.)</v>
      </c>
      <c r="Q1070" s="176" t="str">
        <f ca="1"/>
        <v>nec</v>
      </c>
      <c r="R1070" s="176" t="str">
        <f ca="1"/>
        <v>Other and unspecified gender (n.e.c.)</v>
      </c>
      <c r="S1070" s="176">
        <v>0</v>
      </c>
      <c r="T1070" s="176" t="b">
        <v>1</v>
      </c>
      <c r="U1070" s="176" t="b">
        <f>AND(T1070=TRUE,C1070=C1069,F1070=F1069,H1070&lt;&gt;H1069)</f>
        <v>0</v>
      </c>
      <c r="V1070" s="176" t="b">
        <f t="shared" si="32"/>
        <v>0</v>
      </c>
      <c r="W1070" s="180">
        <v>0</v>
      </c>
      <c r="X1070" t="b">
        <f t="shared" si="33"/>
        <v>0</v>
      </c>
      <c r="Y1070" s="194">
        <v>10</v>
      </c>
    </row>
    <row r="1071" spans="2:25" x14ac:dyDescent="0.4">
      <c r="B1071" s="192"/>
      <c r="C1071" s="193" t="s">
        <v>2595</v>
      </c>
      <c r="D1071" s="193" t="s">
        <v>1352</v>
      </c>
      <c r="E1071" s="178" t="s">
        <v>1246</v>
      </c>
      <c r="F1071" s="193" t="s">
        <v>2596</v>
      </c>
      <c r="G1071" s="193"/>
      <c r="H1071" s="193" t="s">
        <v>1109</v>
      </c>
      <c r="I1071" s="176" t="str">
        <f ca="1"/>
        <v>3.4.9.nec</v>
      </c>
      <c r="J1071" s="176" t="str">
        <f ca="1"/>
        <v>Other All Other ambulatory centres</v>
      </c>
      <c r="K1071" s="176" t="str">
        <f ca="1"/>
        <v>1.3.3.nec</v>
      </c>
      <c r="L1071" s="176" t="str">
        <f ca="1"/>
        <v>Other Specialised outpatient curative care</v>
      </c>
      <c r="M1071" s="176" t="str">
        <f ca="1"/>
        <v>13</v>
      </c>
      <c r="N1071" s="176" t="str">
        <f ca="1"/>
        <v>General population</v>
      </c>
      <c r="O1071" s="176" t="str">
        <f ca="1"/>
        <v>nec</v>
      </c>
      <c r="P1071" s="176" t="str">
        <f ca="1"/>
        <v>Other and unspecified age (n.e.c.)</v>
      </c>
      <c r="Q1071" s="176" t="str">
        <f ca="1"/>
        <v>nec</v>
      </c>
      <c r="R1071" s="176" t="str">
        <f ca="1"/>
        <v>Other and unspecified gender (n.e.c.)</v>
      </c>
      <c r="S1071" s="176">
        <v>4</v>
      </c>
      <c r="T1071" s="176" t="b">
        <v>1</v>
      </c>
      <c r="U1071" s="176" t="b">
        <f>AND(T1071=TRUE,C1071=C1070,F1071=F1070,H1071&lt;&gt;H1070)</f>
        <v>0</v>
      </c>
      <c r="V1071" s="176" t="b">
        <f t="shared" si="32"/>
        <v>0</v>
      </c>
      <c r="W1071" s="180">
        <v>1</v>
      </c>
      <c r="X1071" t="b">
        <f t="shared" si="33"/>
        <v>0</v>
      </c>
      <c r="Y1071" s="194">
        <v>17</v>
      </c>
    </row>
    <row r="1072" spans="2:25" x14ac:dyDescent="0.4">
      <c r="B1072" s="192"/>
      <c r="C1072" s="193"/>
      <c r="D1072" s="193" t="s">
        <v>2597</v>
      </c>
      <c r="E1072" s="178" t="s">
        <v>1246</v>
      </c>
      <c r="F1072" s="193" t="s">
        <v>2598</v>
      </c>
      <c r="G1072" s="193"/>
      <c r="H1072" s="193" t="s">
        <v>1115</v>
      </c>
      <c r="I1072" s="176" t="str">
        <f ca="1"/>
        <v>8.2</v>
      </c>
      <c r="J1072" s="176" t="str">
        <f ca="1"/>
        <v>All Other industries as secondary providers of health care</v>
      </c>
      <c r="K1072" s="176" t="str">
        <f ca="1"/>
        <v>5.nec</v>
      </c>
      <c r="L1072" s="176" t="str">
        <f ca="1"/>
        <v>Unspecified medical goods (n.e.c.)</v>
      </c>
      <c r="M1072" s="176" t="str">
        <f ca="1"/>
        <v>13</v>
      </c>
      <c r="N1072" s="176" t="str">
        <f ca="1"/>
        <v>General population</v>
      </c>
      <c r="O1072" s="176" t="str">
        <f ca="1"/>
        <v>nec</v>
      </c>
      <c r="P1072" s="176" t="str">
        <f ca="1"/>
        <v>Other and unspecified age (n.e.c.)</v>
      </c>
      <c r="Q1072" s="176" t="str">
        <f ca="1"/>
        <v>nec</v>
      </c>
      <c r="R1072" s="176" t="str">
        <f ca="1"/>
        <v>Other and unspecified gender (n.e.c.)</v>
      </c>
      <c r="S1072" s="176">
        <v>0</v>
      </c>
      <c r="T1072" s="176" t="b">
        <v>1</v>
      </c>
      <c r="U1072" s="176" t="b">
        <f>AND(T1072=TRUE,C1072=C1071,F1072=F1071,H1072&lt;&gt;H1071)</f>
        <v>0</v>
      </c>
      <c r="V1072" s="176" t="b">
        <f t="shared" si="32"/>
        <v>0</v>
      </c>
      <c r="W1072" s="180">
        <v>0</v>
      </c>
      <c r="X1072" t="b">
        <f t="shared" si="33"/>
        <v>0</v>
      </c>
      <c r="Y1072" s="194">
        <v>17</v>
      </c>
    </row>
    <row r="1073" spans="2:25" x14ac:dyDescent="0.4">
      <c r="B1073" s="192"/>
      <c r="C1073" s="193"/>
      <c r="D1073" s="193" t="s">
        <v>2599</v>
      </c>
      <c r="E1073" s="178" t="s">
        <v>1187</v>
      </c>
      <c r="F1073" s="193" t="s">
        <v>2600</v>
      </c>
      <c r="G1073" s="193"/>
      <c r="H1073" s="193" t="s">
        <v>1076</v>
      </c>
      <c r="I1073" s="176" t="str">
        <f ca="1"/>
        <v>3.4.4</v>
      </c>
      <c r="J1073" s="176" t="str">
        <f ca="1"/>
        <v>Dialysis care centres</v>
      </c>
      <c r="K1073" s="176" t="str">
        <f ca="1"/>
        <v>1.2.2</v>
      </c>
      <c r="L1073" s="176" t="str">
        <f ca="1"/>
        <v>Specialised day curative care</v>
      </c>
      <c r="M1073" s="176" t="str">
        <f ca="1"/>
        <v>13</v>
      </c>
      <c r="N1073" s="176" t="str">
        <f ca="1"/>
        <v>General population</v>
      </c>
      <c r="O1073" s="176" t="str">
        <f ca="1"/>
        <v>nec</v>
      </c>
      <c r="P1073" s="176" t="str">
        <f ca="1"/>
        <v>Other and unspecified age (n.e.c.)</v>
      </c>
      <c r="Q1073" s="176" t="str">
        <f ca="1"/>
        <v>nec</v>
      </c>
      <c r="R1073" s="176" t="str">
        <f ca="1"/>
        <v>Other and unspecified gender (n.e.c.)</v>
      </c>
      <c r="S1073" s="176">
        <v>0</v>
      </c>
      <c r="T1073" s="176" t="b">
        <v>1</v>
      </c>
      <c r="U1073" s="176" t="b">
        <f>AND(T1073=TRUE,C1073=C1072,F1073=F1072,H1073&lt;&gt;H1072)</f>
        <v>0</v>
      </c>
      <c r="V1073" s="176" t="b">
        <f t="shared" si="32"/>
        <v>0</v>
      </c>
      <c r="W1073" s="180">
        <v>0</v>
      </c>
      <c r="X1073" t="b">
        <f t="shared" si="33"/>
        <v>0</v>
      </c>
      <c r="Y1073" s="194">
        <v>15</v>
      </c>
    </row>
    <row r="1074" spans="2:25" x14ac:dyDescent="0.4">
      <c r="B1074" s="192"/>
      <c r="C1074" s="193"/>
      <c r="D1074" s="193" t="s">
        <v>2601</v>
      </c>
      <c r="E1074" s="178" t="s">
        <v>1187</v>
      </c>
      <c r="F1074" s="193" t="s">
        <v>2602</v>
      </c>
      <c r="G1074" s="193"/>
      <c r="H1074" s="193" t="s">
        <v>1035</v>
      </c>
      <c r="I1074" s="176" t="str">
        <f ca="1"/>
        <v>5.1</v>
      </c>
      <c r="J1074" s="176" t="str">
        <f ca="1"/>
        <v>Pharmacies</v>
      </c>
      <c r="K1074" s="176" t="str">
        <f ca="1"/>
        <v>5.1.2</v>
      </c>
      <c r="L1074" s="176" t="str">
        <f ca="1"/>
        <v>Over-the-counter medicines</v>
      </c>
      <c r="M1074" s="176" t="str">
        <f ca="1"/>
        <v>13</v>
      </c>
      <c r="N1074" s="176" t="str">
        <f ca="1"/>
        <v>General population</v>
      </c>
      <c r="O1074" s="176" t="str">
        <f ca="1"/>
        <v>nec</v>
      </c>
      <c r="P1074" s="176" t="str">
        <f ca="1"/>
        <v>Other and unspecified age (n.e.c.)</v>
      </c>
      <c r="Q1074" s="176" t="str">
        <f ca="1"/>
        <v>nec</v>
      </c>
      <c r="R1074" s="176" t="str">
        <f ca="1"/>
        <v>Other and unspecified gender (n.e.c.)</v>
      </c>
      <c r="S1074" s="176">
        <v>0</v>
      </c>
      <c r="T1074" s="176" t="b">
        <v>1</v>
      </c>
      <c r="U1074" s="176" t="b">
        <f>AND(T1074=TRUE,C1074=C1073,F1074=F1073,H1074&lt;&gt;H1073)</f>
        <v>0</v>
      </c>
      <c r="V1074" s="176" t="b">
        <f t="shared" si="32"/>
        <v>0</v>
      </c>
      <c r="W1074" s="180">
        <v>0</v>
      </c>
      <c r="X1074" t="b">
        <f t="shared" si="33"/>
        <v>0</v>
      </c>
      <c r="Y1074" s="194">
        <v>15</v>
      </c>
    </row>
    <row r="1075" spans="2:25" x14ac:dyDescent="0.4">
      <c r="B1075" s="192"/>
      <c r="C1075" s="193"/>
      <c r="D1075" s="193" t="s">
        <v>2603</v>
      </c>
      <c r="E1075" s="178" t="s">
        <v>1183</v>
      </c>
      <c r="F1075" s="193" t="s">
        <v>2604</v>
      </c>
      <c r="G1075" s="193"/>
      <c r="H1075" s="193" t="s">
        <v>1054</v>
      </c>
      <c r="I1075" s="176" t="str">
        <f ca="1"/>
        <v>1.1</v>
      </c>
      <c r="J1075" s="176" t="str">
        <f ca="1"/>
        <v>General hospitals</v>
      </c>
      <c r="K1075" s="176" t="str">
        <f ca="1"/>
        <v>1.1.1</v>
      </c>
      <c r="L1075" s="176" t="str">
        <f ca="1"/>
        <v>General inpatient curative care</v>
      </c>
      <c r="M1075" s="176" t="str">
        <f ca="1"/>
        <v>13</v>
      </c>
      <c r="N1075" s="176" t="str">
        <f ca="1"/>
        <v>General population</v>
      </c>
      <c r="O1075" s="176" t="str">
        <f ca="1"/>
        <v>nec</v>
      </c>
      <c r="P1075" s="176" t="str">
        <f ca="1"/>
        <v>Other and unspecified age (n.e.c.)</v>
      </c>
      <c r="Q1075" s="176" t="str">
        <f ca="1"/>
        <v>nec</v>
      </c>
      <c r="R1075" s="176" t="str">
        <f ca="1"/>
        <v>Other and unspecified gender (n.e.c.)</v>
      </c>
      <c r="S1075" s="176">
        <v>0</v>
      </c>
      <c r="T1075" s="176" t="b">
        <v>1</v>
      </c>
      <c r="U1075" s="176" t="b">
        <f>AND(T1075=TRUE,C1075=C1074,F1075=F1074,H1075&lt;&gt;H1074)</f>
        <v>0</v>
      </c>
      <c r="V1075" s="176" t="b">
        <f t="shared" si="32"/>
        <v>0</v>
      </c>
      <c r="W1075" s="180">
        <v>0</v>
      </c>
      <c r="X1075" t="b">
        <f t="shared" si="33"/>
        <v>0</v>
      </c>
      <c r="Y1075" s="194">
        <v>11</v>
      </c>
    </row>
    <row r="1076" spans="2:25" x14ac:dyDescent="0.4">
      <c r="B1076" s="192"/>
      <c r="C1076" s="193">
        <v>405180450</v>
      </c>
      <c r="D1076" s="193" t="s">
        <v>2605</v>
      </c>
      <c r="E1076" s="178" t="s">
        <v>1246</v>
      </c>
      <c r="F1076" s="193" t="s">
        <v>2606</v>
      </c>
      <c r="G1076" s="193"/>
      <c r="H1076" s="193" t="s">
        <v>1127</v>
      </c>
      <c r="I1076" s="176" t="str">
        <f ca="1"/>
        <v>3.4.9.nec</v>
      </c>
      <c r="J1076" s="176" t="str">
        <f ca="1"/>
        <v>Other All Other ambulatory centres</v>
      </c>
      <c r="K1076" s="176" t="str">
        <f ca="1"/>
        <v>2.3</v>
      </c>
      <c r="L1076" s="176" t="str">
        <f ca="1"/>
        <v>Outpatient rehabilitative care</v>
      </c>
      <c r="M1076" s="176" t="str">
        <f ca="1"/>
        <v>13</v>
      </c>
      <c r="N1076" s="176" t="str">
        <f ca="1"/>
        <v>General population</v>
      </c>
      <c r="O1076" s="176" t="str">
        <f ca="1"/>
        <v>nec</v>
      </c>
      <c r="P1076" s="176" t="str">
        <f ca="1"/>
        <v>Other and unspecified age (n.e.c.)</v>
      </c>
      <c r="Q1076" s="176" t="str">
        <f ca="1"/>
        <v>nec</v>
      </c>
      <c r="R1076" s="176" t="str">
        <f ca="1"/>
        <v>Other and unspecified gender (n.e.c.)</v>
      </c>
      <c r="S1076" s="176">
        <v>4</v>
      </c>
      <c r="T1076" s="176" t="b">
        <v>1</v>
      </c>
      <c r="U1076" s="176" t="b">
        <f>AND(T1076=TRUE,C1076=C1075,F1076=F1075,H1076&lt;&gt;H1075)</f>
        <v>0</v>
      </c>
      <c r="V1076" s="176" t="b">
        <f t="shared" si="32"/>
        <v>0</v>
      </c>
      <c r="W1076" s="180">
        <v>1</v>
      </c>
      <c r="X1076" t="b">
        <f t="shared" si="33"/>
        <v>0</v>
      </c>
      <c r="Y1076" s="194">
        <v>17</v>
      </c>
    </row>
    <row r="1077" spans="2:25" x14ac:dyDescent="0.4">
      <c r="B1077" s="192"/>
      <c r="C1077" s="193"/>
      <c r="D1077" s="193" t="s">
        <v>2607</v>
      </c>
      <c r="E1077" s="178" t="s">
        <v>1187</v>
      </c>
      <c r="F1077" s="193" t="s">
        <v>2608</v>
      </c>
      <c r="G1077" s="193"/>
      <c r="H1077" s="193" t="s">
        <v>1109</v>
      </c>
      <c r="I1077" s="176" t="str">
        <f ca="1"/>
        <v>3.4.9.nec</v>
      </c>
      <c r="J1077" s="176" t="str">
        <f ca="1"/>
        <v>Other All Other ambulatory centres</v>
      </c>
      <c r="K1077" s="176" t="str">
        <f ca="1"/>
        <v>1.3.3.nec</v>
      </c>
      <c r="L1077" s="176" t="str">
        <f ca="1"/>
        <v>Other Specialised outpatient curative care</v>
      </c>
      <c r="M1077" s="176" t="str">
        <f ca="1"/>
        <v>13</v>
      </c>
      <c r="N1077" s="176" t="str">
        <f ca="1"/>
        <v>General population</v>
      </c>
      <c r="O1077" s="176" t="str">
        <f ca="1"/>
        <v>nec</v>
      </c>
      <c r="P1077" s="176" t="str">
        <f ca="1"/>
        <v>Other and unspecified age (n.e.c.)</v>
      </c>
      <c r="Q1077" s="176" t="str">
        <f ca="1"/>
        <v>nec</v>
      </c>
      <c r="R1077" s="176" t="str">
        <f ca="1"/>
        <v>Other and unspecified gender (n.e.c.)</v>
      </c>
      <c r="S1077" s="176">
        <v>0</v>
      </c>
      <c r="T1077" s="176" t="b">
        <v>1</v>
      </c>
      <c r="U1077" s="176" t="b">
        <f>AND(T1077=TRUE,C1077=C1076,F1077=F1076,H1077&lt;&gt;H1076)</f>
        <v>0</v>
      </c>
      <c r="V1077" s="176" t="b">
        <f t="shared" si="32"/>
        <v>0</v>
      </c>
      <c r="W1077" s="180">
        <v>0</v>
      </c>
      <c r="X1077" t="b">
        <f t="shared" si="33"/>
        <v>0</v>
      </c>
      <c r="Y1077" s="194">
        <v>15</v>
      </c>
    </row>
    <row r="1078" spans="2:25" x14ac:dyDescent="0.4">
      <c r="B1078" s="192"/>
      <c r="C1078" s="193">
        <v>406279646</v>
      </c>
      <c r="D1078" s="193" t="s">
        <v>2609</v>
      </c>
      <c r="E1078" s="178" t="s">
        <v>1253</v>
      </c>
      <c r="F1078" s="193"/>
      <c r="G1078" s="193"/>
      <c r="H1078" s="193" t="s">
        <v>1115</v>
      </c>
      <c r="I1078" s="176" t="str">
        <f ca="1"/>
        <v>8.2</v>
      </c>
      <c r="J1078" s="176" t="str">
        <f ca="1"/>
        <v>All Other industries as secondary providers of health care</v>
      </c>
      <c r="K1078" s="176" t="str">
        <f ca="1"/>
        <v>5.nec</v>
      </c>
      <c r="L1078" s="176" t="str">
        <f ca="1"/>
        <v>Unspecified medical goods (n.e.c.)</v>
      </c>
      <c r="M1078" s="176" t="str">
        <f ca="1"/>
        <v>13</v>
      </c>
      <c r="N1078" s="176" t="str">
        <f ca="1"/>
        <v>General population</v>
      </c>
      <c r="O1078" s="176" t="str">
        <f ca="1"/>
        <v>nec</v>
      </c>
      <c r="P1078" s="176" t="str">
        <f ca="1"/>
        <v>Other and unspecified age (n.e.c.)</v>
      </c>
      <c r="Q1078" s="176" t="str">
        <f ca="1"/>
        <v>nec</v>
      </c>
      <c r="R1078" s="176" t="str">
        <f ca="1"/>
        <v>Other and unspecified gender (n.e.c.)</v>
      </c>
      <c r="S1078" s="176">
        <v>1</v>
      </c>
      <c r="T1078" s="176" t="b">
        <v>1</v>
      </c>
      <c r="U1078" s="176" t="b">
        <f>AND(T1078=TRUE,C1078=C1077,F1078=F1077,H1078&lt;&gt;H1077)</f>
        <v>0</v>
      </c>
      <c r="V1078" s="176" t="b">
        <f t="shared" si="32"/>
        <v>0</v>
      </c>
      <c r="W1078" s="180">
        <v>0</v>
      </c>
      <c r="X1078" t="b">
        <f t="shared" si="33"/>
        <v>0</v>
      </c>
      <c r="Y1078" s="194">
        <v>18</v>
      </c>
    </row>
    <row r="1079" spans="2:25" x14ac:dyDescent="0.4">
      <c r="B1079" s="192"/>
      <c r="C1079" s="193"/>
      <c r="D1079" s="193" t="s">
        <v>2610</v>
      </c>
      <c r="E1079" s="178" t="s">
        <v>1246</v>
      </c>
      <c r="F1079" s="193" t="s">
        <v>2611</v>
      </c>
      <c r="G1079" s="193"/>
      <c r="H1079" s="193" t="s">
        <v>1109</v>
      </c>
      <c r="I1079" s="176" t="str">
        <f ca="1"/>
        <v>3.4.9.nec</v>
      </c>
      <c r="J1079" s="176" t="str">
        <f ca="1"/>
        <v>Other All Other ambulatory centres</v>
      </c>
      <c r="K1079" s="176" t="str">
        <f ca="1"/>
        <v>1.3.3.nec</v>
      </c>
      <c r="L1079" s="176" t="str">
        <f ca="1"/>
        <v>Other Specialised outpatient curative care</v>
      </c>
      <c r="M1079" s="176" t="str">
        <f ca="1"/>
        <v>13</v>
      </c>
      <c r="N1079" s="176" t="str">
        <f ca="1"/>
        <v>General population</v>
      </c>
      <c r="O1079" s="176" t="str">
        <f ca="1"/>
        <v>nec</v>
      </c>
      <c r="P1079" s="176" t="str">
        <f ca="1"/>
        <v>Other and unspecified age (n.e.c.)</v>
      </c>
      <c r="Q1079" s="176" t="str">
        <f ca="1"/>
        <v>nec</v>
      </c>
      <c r="R1079" s="176" t="str">
        <f ca="1"/>
        <v>Other and unspecified gender (n.e.c.)</v>
      </c>
      <c r="S1079" s="176">
        <v>0</v>
      </c>
      <c r="T1079" s="176" t="b">
        <v>1</v>
      </c>
      <c r="U1079" s="176" t="b">
        <f>AND(T1079=TRUE,C1079=C1078,F1079=F1078,H1079&lt;&gt;H1078)</f>
        <v>0</v>
      </c>
      <c r="V1079" s="176" t="b">
        <f t="shared" si="32"/>
        <v>0</v>
      </c>
      <c r="W1079" s="180">
        <v>0</v>
      </c>
      <c r="X1079" t="b">
        <f t="shared" si="33"/>
        <v>0</v>
      </c>
      <c r="Y1079" s="194">
        <v>17</v>
      </c>
    </row>
    <row r="1080" spans="2:25" x14ac:dyDescent="0.4">
      <c r="B1080" s="192"/>
      <c r="C1080" s="193"/>
      <c r="D1080" s="193" t="s">
        <v>2610</v>
      </c>
      <c r="E1080" s="178" t="s">
        <v>1246</v>
      </c>
      <c r="F1080" s="193"/>
      <c r="G1080" s="193"/>
      <c r="H1080" s="193" t="s">
        <v>1109</v>
      </c>
      <c r="I1080" s="176" t="str">
        <f ca="1"/>
        <v>3.4.9.nec</v>
      </c>
      <c r="J1080" s="176" t="str">
        <f ca="1"/>
        <v>Other All Other ambulatory centres</v>
      </c>
      <c r="K1080" s="176" t="str">
        <f ca="1"/>
        <v>1.3.3.nec</v>
      </c>
      <c r="L1080" s="176" t="str">
        <f ca="1"/>
        <v>Other Specialised outpatient curative care</v>
      </c>
      <c r="M1080" s="176" t="str">
        <f ca="1"/>
        <v>13</v>
      </c>
      <c r="N1080" s="176" t="str">
        <f ca="1"/>
        <v>General population</v>
      </c>
      <c r="O1080" s="176" t="str">
        <f ca="1"/>
        <v>nec</v>
      </c>
      <c r="P1080" s="176" t="str">
        <f ca="1"/>
        <v>Other and unspecified age (n.e.c.)</v>
      </c>
      <c r="Q1080" s="176" t="str">
        <f ca="1"/>
        <v>nec</v>
      </c>
      <c r="R1080" s="176" t="str">
        <f ca="1"/>
        <v>Other and unspecified gender (n.e.c.)</v>
      </c>
      <c r="S1080" s="176">
        <v>0</v>
      </c>
      <c r="T1080" s="176" t="b">
        <v>1</v>
      </c>
      <c r="U1080" s="176" t="b">
        <f>AND(T1080=TRUE,C1080=C1079,F1080=F1079,H1080&lt;&gt;H1079)</f>
        <v>0</v>
      </c>
      <c r="V1080" s="176" t="b">
        <f t="shared" si="32"/>
        <v>0</v>
      </c>
      <c r="W1080" s="180">
        <v>0</v>
      </c>
      <c r="X1080" t="b">
        <f t="shared" si="33"/>
        <v>0</v>
      </c>
      <c r="Y1080" s="194">
        <v>17</v>
      </c>
    </row>
    <row r="1081" spans="2:25" x14ac:dyDescent="0.4">
      <c r="B1081" s="192"/>
      <c r="C1081" s="193"/>
      <c r="D1081" s="193" t="s">
        <v>2612</v>
      </c>
      <c r="E1081" s="178" t="s">
        <v>1246</v>
      </c>
      <c r="F1081" s="193" t="s">
        <v>2613</v>
      </c>
      <c r="G1081" s="193"/>
      <c r="H1081" s="193" t="s">
        <v>1062</v>
      </c>
      <c r="I1081" s="176" t="str">
        <f ca="1"/>
        <v>5.2</v>
      </c>
      <c r="J1081" s="176" t="str">
        <f ca="1"/>
        <v>Retail sellers and Other suppliers of durable medical goods and medical appliances</v>
      </c>
      <c r="K1081" s="176" t="str">
        <f ca="1"/>
        <v>5.2.3</v>
      </c>
      <c r="L1081" s="176" t="str">
        <f ca="1"/>
        <v>Other orthopaedic appliances and prosthetics (excluding glasses and hearing aids)</v>
      </c>
      <c r="M1081" s="176" t="str">
        <f ca="1"/>
        <v>13</v>
      </c>
      <c r="N1081" s="176" t="str">
        <f ca="1"/>
        <v>General population</v>
      </c>
      <c r="O1081" s="176" t="str">
        <f ca="1"/>
        <v>nec</v>
      </c>
      <c r="P1081" s="176" t="str">
        <f ca="1"/>
        <v>Other and unspecified age (n.e.c.)</v>
      </c>
      <c r="Q1081" s="176" t="str">
        <f ca="1"/>
        <v>nec</v>
      </c>
      <c r="R1081" s="176" t="str">
        <f ca="1"/>
        <v>Other and unspecified gender (n.e.c.)</v>
      </c>
      <c r="S1081" s="176">
        <v>0</v>
      </c>
      <c r="T1081" s="176" t="b">
        <v>1</v>
      </c>
      <c r="U1081" s="176" t="b">
        <f>AND(T1081=TRUE,C1081=C1080,F1081=F1080,H1081&lt;&gt;H1080)</f>
        <v>0</v>
      </c>
      <c r="V1081" s="176" t="b">
        <f t="shared" si="32"/>
        <v>0</v>
      </c>
      <c r="W1081" s="180">
        <v>0</v>
      </c>
      <c r="X1081" t="b">
        <f t="shared" si="33"/>
        <v>0</v>
      </c>
      <c r="Y1081" s="194">
        <v>17</v>
      </c>
    </row>
    <row r="1082" spans="2:25" x14ac:dyDescent="0.4">
      <c r="B1082" s="192"/>
      <c r="C1082" s="193">
        <v>404469366</v>
      </c>
      <c r="D1082" s="193" t="s">
        <v>2614</v>
      </c>
      <c r="E1082" s="178" t="s">
        <v>1187</v>
      </c>
      <c r="F1082" s="193" t="s">
        <v>2615</v>
      </c>
      <c r="G1082" s="193"/>
      <c r="H1082" s="193" t="s">
        <v>1109</v>
      </c>
      <c r="I1082" s="176" t="str">
        <f ca="1"/>
        <v>3.4.9.nec</v>
      </c>
      <c r="J1082" s="176" t="str">
        <f ca="1"/>
        <v>Other All Other ambulatory centres</v>
      </c>
      <c r="K1082" s="176" t="str">
        <f ca="1"/>
        <v>1.3.3.nec</v>
      </c>
      <c r="L1082" s="176" t="str">
        <f ca="1"/>
        <v>Other Specialised outpatient curative care</v>
      </c>
      <c r="M1082" s="176" t="str">
        <f ca="1"/>
        <v>13</v>
      </c>
      <c r="N1082" s="176" t="str">
        <f ca="1"/>
        <v>General population</v>
      </c>
      <c r="O1082" s="176" t="str">
        <f ca="1"/>
        <v>nec</v>
      </c>
      <c r="P1082" s="176" t="str">
        <f ca="1"/>
        <v>Other and unspecified age (n.e.c.)</v>
      </c>
      <c r="Q1082" s="176" t="str">
        <f ca="1"/>
        <v>nec</v>
      </c>
      <c r="R1082" s="176" t="str">
        <f ca="1"/>
        <v>Other and unspecified gender (n.e.c.)</v>
      </c>
      <c r="S1082" s="176">
        <v>1</v>
      </c>
      <c r="T1082" s="176" t="b">
        <v>1</v>
      </c>
      <c r="U1082" s="176" t="b">
        <f>AND(T1082=TRUE,C1082=C1081,F1082=F1081,H1082&lt;&gt;H1081)</f>
        <v>0</v>
      </c>
      <c r="V1082" s="176" t="b">
        <f t="shared" si="32"/>
        <v>0</v>
      </c>
      <c r="W1082" s="180">
        <v>1</v>
      </c>
      <c r="X1082" t="b">
        <f t="shared" si="33"/>
        <v>0</v>
      </c>
      <c r="Y1082" s="194">
        <v>15</v>
      </c>
    </row>
    <row r="1083" spans="2:25" x14ac:dyDescent="0.4">
      <c r="B1083" s="192"/>
      <c r="C1083" s="193">
        <v>402040251</v>
      </c>
      <c r="D1083" s="193" t="s">
        <v>2616</v>
      </c>
      <c r="E1083" s="178" t="s">
        <v>1183</v>
      </c>
      <c r="F1083" s="193" t="s">
        <v>2057</v>
      </c>
      <c r="G1083" s="193"/>
      <c r="H1083" s="193" t="s">
        <v>1109</v>
      </c>
      <c r="I1083" s="176" t="str">
        <f ca="1"/>
        <v>3.4.9.nec</v>
      </c>
      <c r="J1083" s="176" t="str">
        <f ca="1"/>
        <v>Other All Other ambulatory centres</v>
      </c>
      <c r="K1083" s="176" t="str">
        <f ca="1"/>
        <v>1.3.3.nec</v>
      </c>
      <c r="L1083" s="176" t="str">
        <f ca="1"/>
        <v>Other Specialised outpatient curative care</v>
      </c>
      <c r="M1083" s="176" t="str">
        <f ca="1"/>
        <v>13</v>
      </c>
      <c r="N1083" s="176" t="str">
        <f ca="1"/>
        <v>General population</v>
      </c>
      <c r="O1083" s="176" t="str">
        <f ca="1"/>
        <v>nec</v>
      </c>
      <c r="P1083" s="176" t="str">
        <f ca="1"/>
        <v>Other and unspecified age (n.e.c.)</v>
      </c>
      <c r="Q1083" s="176" t="str">
        <f ca="1"/>
        <v>nec</v>
      </c>
      <c r="R1083" s="176" t="str">
        <f ca="1"/>
        <v>Other and unspecified gender (n.e.c.)</v>
      </c>
      <c r="S1083" s="176">
        <v>1</v>
      </c>
      <c r="T1083" s="176" t="b">
        <v>1</v>
      </c>
      <c r="U1083" s="176" t="b">
        <f>AND(T1083=TRUE,C1083=C1082,F1083=F1082,H1083&lt;&gt;H1082)</f>
        <v>0</v>
      </c>
      <c r="V1083" s="176" t="b">
        <f t="shared" si="32"/>
        <v>0</v>
      </c>
      <c r="W1083" s="180">
        <v>1</v>
      </c>
      <c r="X1083" t="b">
        <f t="shared" si="33"/>
        <v>0</v>
      </c>
      <c r="Y1083" s="194">
        <v>11</v>
      </c>
    </row>
    <row r="1084" spans="2:25" x14ac:dyDescent="0.4">
      <c r="B1084" s="192"/>
      <c r="C1084" s="193">
        <v>409434018</v>
      </c>
      <c r="D1084" s="193" t="s">
        <v>2617</v>
      </c>
      <c r="E1084" s="178" t="s">
        <v>1246</v>
      </c>
      <c r="F1084" s="193" t="s">
        <v>2618</v>
      </c>
      <c r="G1084" s="193"/>
      <c r="H1084" s="193" t="s">
        <v>1035</v>
      </c>
      <c r="I1084" s="176" t="str">
        <f ca="1"/>
        <v>5.1</v>
      </c>
      <c r="J1084" s="176" t="str">
        <f ca="1"/>
        <v>Pharmacies</v>
      </c>
      <c r="K1084" s="176" t="str">
        <f ca="1"/>
        <v>5.1.2</v>
      </c>
      <c r="L1084" s="176" t="str">
        <f ca="1"/>
        <v>Over-the-counter medicines</v>
      </c>
      <c r="M1084" s="176" t="str">
        <f ca="1"/>
        <v>13</v>
      </c>
      <c r="N1084" s="176" t="str">
        <f ca="1"/>
        <v>General population</v>
      </c>
      <c r="O1084" s="176" t="str">
        <f ca="1"/>
        <v>nec</v>
      </c>
      <c r="P1084" s="176" t="str">
        <f ca="1"/>
        <v>Other and unspecified age (n.e.c.)</v>
      </c>
      <c r="Q1084" s="176" t="str">
        <f ca="1"/>
        <v>nec</v>
      </c>
      <c r="R1084" s="176" t="str">
        <f ca="1"/>
        <v>Other and unspecified gender (n.e.c.)</v>
      </c>
      <c r="S1084" s="176">
        <v>1</v>
      </c>
      <c r="T1084" s="176" t="b">
        <v>1</v>
      </c>
      <c r="U1084" s="176" t="b">
        <f>AND(T1084=TRUE,C1084=C1083,F1084=F1083,H1084&lt;&gt;H1083)</f>
        <v>0</v>
      </c>
      <c r="V1084" s="176" t="b">
        <f t="shared" si="32"/>
        <v>0</v>
      </c>
      <c r="W1084" s="180">
        <v>1</v>
      </c>
      <c r="X1084" t="b">
        <f t="shared" si="33"/>
        <v>0</v>
      </c>
      <c r="Y1084" s="194">
        <v>17</v>
      </c>
    </row>
    <row r="1085" spans="2:25" x14ac:dyDescent="0.4">
      <c r="B1085" s="192"/>
      <c r="C1085" s="193"/>
      <c r="D1085" s="193" t="s">
        <v>478</v>
      </c>
      <c r="E1085" s="178" t="s">
        <v>1228</v>
      </c>
      <c r="F1085" s="193" t="s">
        <v>2619</v>
      </c>
      <c r="G1085" s="193"/>
      <c r="H1085" s="193" t="s">
        <v>1054</v>
      </c>
      <c r="I1085" s="176" t="str">
        <f ca="1"/>
        <v>1.1</v>
      </c>
      <c r="J1085" s="176" t="str">
        <f ca="1"/>
        <v>General hospitals</v>
      </c>
      <c r="K1085" s="176" t="str">
        <f ca="1"/>
        <v>1.1.1</v>
      </c>
      <c r="L1085" s="176" t="str">
        <f ca="1"/>
        <v>General inpatient curative care</v>
      </c>
      <c r="M1085" s="176" t="str">
        <f ca="1"/>
        <v>13</v>
      </c>
      <c r="N1085" s="176" t="str">
        <f ca="1"/>
        <v>General population</v>
      </c>
      <c r="O1085" s="176" t="str">
        <f ca="1"/>
        <v>nec</v>
      </c>
      <c r="P1085" s="176" t="str">
        <f ca="1"/>
        <v>Other and unspecified age (n.e.c.)</v>
      </c>
      <c r="Q1085" s="176" t="str">
        <f ca="1"/>
        <v>nec</v>
      </c>
      <c r="R1085" s="176" t="str">
        <f ca="1"/>
        <v>Other and unspecified gender (n.e.c.)</v>
      </c>
      <c r="S1085" s="176">
        <v>0</v>
      </c>
      <c r="T1085" s="176" t="b">
        <v>1</v>
      </c>
      <c r="U1085" s="176" t="b">
        <f>AND(T1085=TRUE,C1085=C1084,F1085=F1084,H1085&lt;&gt;H1084)</f>
        <v>0</v>
      </c>
      <c r="V1085" s="176" t="b">
        <f t="shared" si="32"/>
        <v>0</v>
      </c>
      <c r="W1085" s="180">
        <v>0</v>
      </c>
      <c r="X1085" t="b">
        <f t="shared" si="33"/>
        <v>0</v>
      </c>
      <c r="Y1085" s="194">
        <v>19</v>
      </c>
    </row>
    <row r="1086" spans="2:25" x14ac:dyDescent="0.4">
      <c r="B1086" s="192"/>
      <c r="C1086" s="193">
        <v>405092144</v>
      </c>
      <c r="D1086" s="193" t="s">
        <v>2620</v>
      </c>
      <c r="E1086" s="178" t="s">
        <v>1161</v>
      </c>
      <c r="F1086" s="193" t="s">
        <v>2621</v>
      </c>
      <c r="G1086" s="193"/>
      <c r="H1086" s="193" t="s">
        <v>1101</v>
      </c>
      <c r="I1086" s="176" t="str">
        <f ca="1"/>
        <v>3.4.9.1</v>
      </c>
      <c r="J1086" s="176" t="str">
        <f ca="1"/>
        <v>General ambulatories</v>
      </c>
      <c r="K1086" s="176" t="str">
        <f ca="1"/>
        <v>1.3.1</v>
      </c>
      <c r="L1086" s="176" t="str">
        <f ca="1"/>
        <v>General outpatient curative care</v>
      </c>
      <c r="M1086" s="176" t="str">
        <f ca="1"/>
        <v>13</v>
      </c>
      <c r="N1086" s="176" t="str">
        <f ca="1"/>
        <v>General population</v>
      </c>
      <c r="O1086" s="176" t="str">
        <f ca="1"/>
        <v>nec</v>
      </c>
      <c r="P1086" s="176" t="str">
        <f ca="1"/>
        <v>Other and unspecified age (n.e.c.)</v>
      </c>
      <c r="Q1086" s="176" t="str">
        <f ca="1"/>
        <v>nec</v>
      </c>
      <c r="R1086" s="176" t="str">
        <f ca="1"/>
        <v>Other and unspecified gender (n.e.c.)</v>
      </c>
      <c r="S1086" s="176">
        <v>1</v>
      </c>
      <c r="T1086" s="176" t="b">
        <v>1</v>
      </c>
      <c r="U1086" s="176" t="b">
        <f>AND(T1086=TRUE,C1086=C1085,F1086=F1085,H1086&lt;&gt;H1085)</f>
        <v>0</v>
      </c>
      <c r="V1086" s="176" t="b">
        <f t="shared" si="32"/>
        <v>0</v>
      </c>
      <c r="W1086" s="180">
        <v>1</v>
      </c>
      <c r="X1086" t="b">
        <f t="shared" si="33"/>
        <v>0</v>
      </c>
      <c r="Y1086" s="194">
        <v>12</v>
      </c>
    </row>
    <row r="1087" spans="2:25" x14ac:dyDescent="0.4">
      <c r="B1087" s="192"/>
      <c r="C1087" s="193" t="s">
        <v>2622</v>
      </c>
      <c r="D1087" s="193" t="s">
        <v>1796</v>
      </c>
      <c r="E1087" s="178" t="s">
        <v>1246</v>
      </c>
      <c r="F1087" s="193" t="s">
        <v>2623</v>
      </c>
      <c r="G1087" s="193"/>
      <c r="H1087" s="193" t="s">
        <v>1054</v>
      </c>
      <c r="I1087" s="176" t="str">
        <f ca="1"/>
        <v>1.1</v>
      </c>
      <c r="J1087" s="176" t="str">
        <f ca="1"/>
        <v>General hospitals</v>
      </c>
      <c r="K1087" s="176" t="str">
        <f ca="1"/>
        <v>1.1.1</v>
      </c>
      <c r="L1087" s="176" t="str">
        <f ca="1"/>
        <v>General inpatient curative care</v>
      </c>
      <c r="M1087" s="176" t="str">
        <f ca="1"/>
        <v>13</v>
      </c>
      <c r="N1087" s="176" t="str">
        <f ca="1"/>
        <v>General population</v>
      </c>
      <c r="O1087" s="176" t="str">
        <f ca="1"/>
        <v>nec</v>
      </c>
      <c r="P1087" s="176" t="str">
        <f ca="1"/>
        <v>Other and unspecified age (n.e.c.)</v>
      </c>
      <c r="Q1087" s="176" t="str">
        <f ca="1"/>
        <v>nec</v>
      </c>
      <c r="R1087" s="176" t="str">
        <f ca="1"/>
        <v>Other and unspecified gender (n.e.c.)</v>
      </c>
      <c r="S1087" s="176">
        <v>4</v>
      </c>
      <c r="T1087" s="176" t="b">
        <v>1</v>
      </c>
      <c r="U1087" s="176" t="b">
        <f>AND(T1087=TRUE,C1087=C1086,F1087=F1086,H1087&lt;&gt;H1086)</f>
        <v>0</v>
      </c>
      <c r="V1087" s="176" t="b">
        <f t="shared" si="32"/>
        <v>0</v>
      </c>
      <c r="W1087" s="180">
        <v>1</v>
      </c>
      <c r="X1087" t="b">
        <f t="shared" si="33"/>
        <v>0</v>
      </c>
      <c r="Y1087" s="194">
        <v>17</v>
      </c>
    </row>
    <row r="1088" spans="2:25" x14ac:dyDescent="0.4">
      <c r="B1088" s="192"/>
      <c r="C1088" s="193">
        <v>434163433</v>
      </c>
      <c r="D1088" s="193" t="s">
        <v>2624</v>
      </c>
      <c r="E1088" s="178" t="s">
        <v>1197</v>
      </c>
      <c r="F1088" s="193"/>
      <c r="G1088" s="193"/>
      <c r="H1088" s="193" t="s">
        <v>1041</v>
      </c>
      <c r="I1088" s="176" t="str">
        <f ca="1"/>
        <v>3.4.1</v>
      </c>
      <c r="J1088" s="176" t="str">
        <f ca="1"/>
        <v>Family planning centres</v>
      </c>
      <c r="K1088" s="176" t="str">
        <f ca="1"/>
        <v>1.3.3.nec</v>
      </c>
      <c r="L1088" s="176" t="str">
        <f ca="1"/>
        <v>Other Specialised outpatient curative care</v>
      </c>
      <c r="M1088" s="176" t="str">
        <f ca="1"/>
        <v>13</v>
      </c>
      <c r="N1088" s="176" t="str">
        <f ca="1"/>
        <v>General population</v>
      </c>
      <c r="O1088" s="176" t="str">
        <f ca="1"/>
        <v>nec</v>
      </c>
      <c r="P1088" s="176" t="str">
        <f ca="1"/>
        <v>Other and unspecified age (n.e.c.)</v>
      </c>
      <c r="Q1088" s="176" t="str">
        <f ca="1"/>
        <v>nec</v>
      </c>
      <c r="R1088" s="176" t="str">
        <f ca="1"/>
        <v>Other and unspecified gender (n.e.c.)</v>
      </c>
      <c r="S1088" s="176">
        <v>2</v>
      </c>
      <c r="T1088" s="176" t="b">
        <v>1</v>
      </c>
      <c r="U1088" s="176" t="b">
        <f>AND(T1088=TRUE,C1088=C1087,F1088=F1087,H1088&lt;&gt;H1087)</f>
        <v>0</v>
      </c>
      <c r="V1088" s="176" t="b">
        <f t="shared" si="32"/>
        <v>0</v>
      </c>
      <c r="W1088" s="180">
        <v>0</v>
      </c>
      <c r="X1088" t="b">
        <f t="shared" si="33"/>
        <v>0</v>
      </c>
      <c r="Y1088" s="194">
        <v>67</v>
      </c>
    </row>
    <row r="1089" spans="2:25" x14ac:dyDescent="0.4">
      <c r="B1089" s="192"/>
      <c r="C1089" s="193">
        <v>202203123</v>
      </c>
      <c r="D1089" s="193" t="s">
        <v>2625</v>
      </c>
      <c r="E1089" s="178" t="s">
        <v>1183</v>
      </c>
      <c r="F1089" s="193"/>
      <c r="G1089" s="193"/>
      <c r="H1089" s="193" t="s">
        <v>1115</v>
      </c>
      <c r="I1089" s="176" t="str">
        <f ca="1"/>
        <v>8.2</v>
      </c>
      <c r="J1089" s="176" t="str">
        <f ca="1"/>
        <v>All Other industries as secondary providers of health care</v>
      </c>
      <c r="K1089" s="176" t="str">
        <f ca="1"/>
        <v>5.nec</v>
      </c>
      <c r="L1089" s="176" t="str">
        <f ca="1"/>
        <v>Unspecified medical goods (n.e.c.)</v>
      </c>
      <c r="M1089" s="176" t="str">
        <f ca="1"/>
        <v>13</v>
      </c>
      <c r="N1089" s="176" t="str">
        <f ca="1"/>
        <v>General population</v>
      </c>
      <c r="O1089" s="176" t="str">
        <f ca="1"/>
        <v>nec</v>
      </c>
      <c r="P1089" s="176" t="str">
        <f ca="1"/>
        <v>Other and unspecified age (n.e.c.)</v>
      </c>
      <c r="Q1089" s="176" t="str">
        <f ca="1"/>
        <v>nec</v>
      </c>
      <c r="R1089" s="176" t="str">
        <f ca="1"/>
        <v>Other and unspecified gender (n.e.c.)</v>
      </c>
      <c r="S1089" s="176">
        <v>5</v>
      </c>
      <c r="T1089" s="176" t="b">
        <v>1</v>
      </c>
      <c r="U1089" s="176" t="b">
        <f>AND(T1089=TRUE,C1089=C1088,F1089=F1088,H1089&lt;&gt;H1088)</f>
        <v>0</v>
      </c>
      <c r="V1089" s="176" t="b">
        <f t="shared" si="32"/>
        <v>0</v>
      </c>
      <c r="W1089" s="180">
        <v>0</v>
      </c>
      <c r="X1089" t="b">
        <f t="shared" si="33"/>
        <v>0</v>
      </c>
      <c r="Y1089" s="194">
        <v>11</v>
      </c>
    </row>
    <row r="1090" spans="2:25" x14ac:dyDescent="0.4">
      <c r="B1090" s="192"/>
      <c r="C1090" s="193" t="s">
        <v>433</v>
      </c>
      <c r="D1090" s="193" t="s">
        <v>2626</v>
      </c>
      <c r="E1090" s="178" t="s">
        <v>1246</v>
      </c>
      <c r="F1090" s="193" t="s">
        <v>2627</v>
      </c>
      <c r="G1090" s="193"/>
      <c r="H1090" s="193" t="s">
        <v>1127</v>
      </c>
      <c r="I1090" s="176" t="str">
        <f ca="1"/>
        <v>3.4.9.nec</v>
      </c>
      <c r="J1090" s="176" t="str">
        <f ca="1"/>
        <v>Other All Other ambulatory centres</v>
      </c>
      <c r="K1090" s="176" t="str">
        <f ca="1"/>
        <v>2.3</v>
      </c>
      <c r="L1090" s="176" t="str">
        <f ca="1"/>
        <v>Outpatient rehabilitative care</v>
      </c>
      <c r="M1090" s="176" t="str">
        <f ca="1"/>
        <v>13</v>
      </c>
      <c r="N1090" s="176" t="str">
        <f ca="1"/>
        <v>General population</v>
      </c>
      <c r="O1090" s="176" t="str">
        <f ca="1"/>
        <v>nec</v>
      </c>
      <c r="P1090" s="176" t="str">
        <f ca="1"/>
        <v>Other and unspecified age (n.e.c.)</v>
      </c>
      <c r="Q1090" s="176" t="str">
        <f ca="1"/>
        <v>nec</v>
      </c>
      <c r="R1090" s="176" t="str">
        <f ca="1"/>
        <v>Other and unspecified gender (n.e.c.)</v>
      </c>
      <c r="S1090" s="176">
        <v>23</v>
      </c>
      <c r="T1090" s="176" t="b">
        <v>1</v>
      </c>
      <c r="U1090" s="176" t="b">
        <f>AND(T1090=TRUE,C1090=C1089,F1090=F1089,H1090&lt;&gt;H1089)</f>
        <v>0</v>
      </c>
      <c r="V1090" s="176" t="b">
        <f t="shared" si="32"/>
        <v>0</v>
      </c>
      <c r="W1090" s="180">
        <v>1</v>
      </c>
      <c r="X1090" t="b">
        <f t="shared" si="33"/>
        <v>0</v>
      </c>
      <c r="Y1090" s="194">
        <v>17</v>
      </c>
    </row>
    <row r="1091" spans="2:25" x14ac:dyDescent="0.4">
      <c r="B1091" s="192"/>
      <c r="C1091" s="193" t="s">
        <v>433</v>
      </c>
      <c r="D1091" s="193" t="s">
        <v>437</v>
      </c>
      <c r="E1091" s="178"/>
      <c r="F1091" s="193"/>
      <c r="G1091" s="193"/>
      <c r="H1091" s="193" t="s">
        <v>1054</v>
      </c>
      <c r="I1091" s="176" t="str">
        <f ca="1"/>
        <v>1.1</v>
      </c>
      <c r="J1091" s="176" t="str">
        <f ca="1"/>
        <v>General hospitals</v>
      </c>
      <c r="K1091" s="176" t="str">
        <f ca="1"/>
        <v>1.1.1</v>
      </c>
      <c r="L1091" s="176" t="str">
        <f ca="1"/>
        <v>General inpatient curative care</v>
      </c>
      <c r="M1091" s="176" t="str">
        <f ca="1"/>
        <v>13</v>
      </c>
      <c r="N1091" s="176" t="str">
        <f ca="1"/>
        <v>General population</v>
      </c>
      <c r="O1091" s="176" t="str">
        <f ca="1"/>
        <v>nec</v>
      </c>
      <c r="P1091" s="176" t="str">
        <f ca="1"/>
        <v>Other and unspecified age (n.e.c.)</v>
      </c>
      <c r="Q1091" s="176" t="str">
        <f ca="1"/>
        <v>nec</v>
      </c>
      <c r="R1091" s="176" t="str">
        <f ca="1"/>
        <v>Other and unspecified gender (n.e.c.)</v>
      </c>
      <c r="S1091" s="176">
        <v>23</v>
      </c>
      <c r="T1091" s="176" t="b">
        <v>1</v>
      </c>
      <c r="U1091" s="176" t="b">
        <f>AND(T1091=TRUE,C1091=C1090,F1091=F1090,H1091&lt;&gt;H1090)</f>
        <v>0</v>
      </c>
      <c r="V1091" s="176" t="b">
        <f t="shared" ref="V1091:V1154" si="34">OR(U1091,U1092)</f>
        <v>0</v>
      </c>
      <c r="W1091" s="180">
        <v>0</v>
      </c>
      <c r="X1091" t="b">
        <f t="shared" ref="X1091:X1154" si="35">AND(T1091,ISBLANK(E1091))</f>
        <v>1</v>
      </c>
      <c r="Y1091" s="194" t="str">
        <v/>
      </c>
    </row>
    <row r="1092" spans="2:25" x14ac:dyDescent="0.4">
      <c r="B1092" s="192"/>
      <c r="C1092" s="193" t="s">
        <v>433</v>
      </c>
      <c r="D1092" s="193" t="s">
        <v>437</v>
      </c>
      <c r="E1092" s="178"/>
      <c r="F1092" s="193"/>
      <c r="G1092" s="193"/>
      <c r="H1092" s="193" t="s">
        <v>1054</v>
      </c>
      <c r="I1092" s="176" t="str">
        <f ca="1"/>
        <v>1.1</v>
      </c>
      <c r="J1092" s="176" t="str">
        <f ca="1"/>
        <v>General hospitals</v>
      </c>
      <c r="K1092" s="176" t="str">
        <f ca="1"/>
        <v>1.1.1</v>
      </c>
      <c r="L1092" s="176" t="str">
        <f ca="1"/>
        <v>General inpatient curative care</v>
      </c>
      <c r="M1092" s="176" t="str">
        <f ca="1"/>
        <v>13</v>
      </c>
      <c r="N1092" s="176" t="str">
        <f ca="1"/>
        <v>General population</v>
      </c>
      <c r="O1092" s="176" t="str">
        <f ca="1"/>
        <v>nec</v>
      </c>
      <c r="P1092" s="176" t="str">
        <f ca="1"/>
        <v>Other and unspecified age (n.e.c.)</v>
      </c>
      <c r="Q1092" s="176" t="str">
        <f ca="1"/>
        <v>nec</v>
      </c>
      <c r="R1092" s="176" t="str">
        <f ca="1"/>
        <v>Other and unspecified gender (n.e.c.)</v>
      </c>
      <c r="S1092" s="176">
        <v>23</v>
      </c>
      <c r="T1092" s="176" t="b">
        <v>1</v>
      </c>
      <c r="U1092" s="176" t="b">
        <f>AND(T1092=TRUE,C1092=C1091,F1092=F1091,H1092&lt;&gt;H1091)</f>
        <v>0</v>
      </c>
      <c r="V1092" s="176" t="b">
        <f t="shared" si="34"/>
        <v>0</v>
      </c>
      <c r="W1092" s="180">
        <v>0</v>
      </c>
      <c r="X1092" t="b">
        <f t="shared" si="35"/>
        <v>1</v>
      </c>
      <c r="Y1092" s="194" t="str">
        <v/>
      </c>
    </row>
    <row r="1093" spans="2:25" x14ac:dyDescent="0.4">
      <c r="B1093" s="192"/>
      <c r="C1093" s="193" t="s">
        <v>433</v>
      </c>
      <c r="D1093" s="193" t="s">
        <v>437</v>
      </c>
      <c r="E1093" s="178"/>
      <c r="F1093" s="193"/>
      <c r="G1093" s="193"/>
      <c r="H1093" s="193" t="s">
        <v>1054</v>
      </c>
      <c r="I1093" s="176" t="str">
        <f ca="1"/>
        <v>1.1</v>
      </c>
      <c r="J1093" s="176" t="str">
        <f ca="1"/>
        <v>General hospitals</v>
      </c>
      <c r="K1093" s="176" t="str">
        <f ca="1"/>
        <v>1.1.1</v>
      </c>
      <c r="L1093" s="176" t="str">
        <f ca="1"/>
        <v>General inpatient curative care</v>
      </c>
      <c r="M1093" s="176" t="str">
        <f ca="1"/>
        <v>13</v>
      </c>
      <c r="N1093" s="176" t="str">
        <f ca="1"/>
        <v>General population</v>
      </c>
      <c r="O1093" s="176" t="str">
        <f ca="1"/>
        <v>nec</v>
      </c>
      <c r="P1093" s="176" t="str">
        <f ca="1"/>
        <v>Other and unspecified age (n.e.c.)</v>
      </c>
      <c r="Q1093" s="176" t="str">
        <f ca="1"/>
        <v>nec</v>
      </c>
      <c r="R1093" s="176" t="str">
        <f ca="1"/>
        <v>Other and unspecified gender (n.e.c.)</v>
      </c>
      <c r="S1093" s="176">
        <v>23</v>
      </c>
      <c r="T1093" s="176" t="b">
        <v>1</v>
      </c>
      <c r="U1093" s="176" t="b">
        <f>AND(T1093=TRUE,C1093=C1092,F1093=F1092,H1093&lt;&gt;H1092)</f>
        <v>0</v>
      </c>
      <c r="V1093" s="176" t="b">
        <f t="shared" si="34"/>
        <v>0</v>
      </c>
      <c r="W1093" s="180">
        <v>0</v>
      </c>
      <c r="X1093" t="b">
        <f t="shared" si="35"/>
        <v>1</v>
      </c>
      <c r="Y1093" s="194" t="str">
        <v/>
      </c>
    </row>
    <row r="1094" spans="2:25" x14ac:dyDescent="0.4">
      <c r="B1094" s="192"/>
      <c r="C1094" s="193" t="s">
        <v>433</v>
      </c>
      <c r="D1094" s="193" t="s">
        <v>437</v>
      </c>
      <c r="E1094" s="178"/>
      <c r="F1094" s="193" t="s">
        <v>2628</v>
      </c>
      <c r="G1094" s="193"/>
      <c r="H1094" s="193" t="s">
        <v>1054</v>
      </c>
      <c r="I1094" s="176" t="str">
        <f ca="1"/>
        <v>1.1</v>
      </c>
      <c r="J1094" s="176" t="str">
        <f ca="1"/>
        <v>General hospitals</v>
      </c>
      <c r="K1094" s="176" t="str">
        <f ca="1"/>
        <v>1.1.1</v>
      </c>
      <c r="L1094" s="176" t="str">
        <f ca="1"/>
        <v>General inpatient curative care</v>
      </c>
      <c r="M1094" s="176" t="str">
        <f ca="1"/>
        <v>13</v>
      </c>
      <c r="N1094" s="176" t="str">
        <f ca="1"/>
        <v>General population</v>
      </c>
      <c r="O1094" s="176" t="str">
        <f ca="1"/>
        <v>nec</v>
      </c>
      <c r="P1094" s="176" t="str">
        <f ca="1"/>
        <v>Other and unspecified age (n.e.c.)</v>
      </c>
      <c r="Q1094" s="176" t="str">
        <f ca="1"/>
        <v>nec</v>
      </c>
      <c r="R1094" s="176" t="str">
        <f ca="1"/>
        <v>Other and unspecified gender (n.e.c.)</v>
      </c>
      <c r="S1094" s="176">
        <v>23</v>
      </c>
      <c r="T1094" s="176" t="b">
        <v>1</v>
      </c>
      <c r="U1094" s="176" t="b">
        <f>AND(T1094=TRUE,C1094=C1093,F1094=F1093,H1094&lt;&gt;H1093)</f>
        <v>0</v>
      </c>
      <c r="V1094" s="176" t="b">
        <f t="shared" si="34"/>
        <v>0</v>
      </c>
      <c r="W1094" s="180">
        <v>1</v>
      </c>
      <c r="X1094" t="b">
        <f t="shared" si="35"/>
        <v>1</v>
      </c>
      <c r="Y1094" s="194" t="str">
        <v/>
      </c>
    </row>
    <row r="1095" spans="2:25" x14ac:dyDescent="0.4">
      <c r="B1095" s="192"/>
      <c r="C1095" s="193">
        <v>404510347</v>
      </c>
      <c r="D1095" s="193" t="s">
        <v>2629</v>
      </c>
      <c r="E1095" s="178" t="s">
        <v>1228</v>
      </c>
      <c r="F1095" s="193" t="s">
        <v>2630</v>
      </c>
      <c r="G1095" s="193"/>
      <c r="H1095" s="193" t="s">
        <v>1127</v>
      </c>
      <c r="I1095" s="176" t="str">
        <f ca="1"/>
        <v>3.4.9.nec</v>
      </c>
      <c r="J1095" s="176" t="str">
        <f ca="1"/>
        <v>Other All Other ambulatory centres</v>
      </c>
      <c r="K1095" s="176" t="str">
        <f ca="1"/>
        <v>2.3</v>
      </c>
      <c r="L1095" s="176" t="str">
        <f ca="1"/>
        <v>Outpatient rehabilitative care</v>
      </c>
      <c r="M1095" s="176" t="str">
        <f ca="1"/>
        <v>13</v>
      </c>
      <c r="N1095" s="176" t="str">
        <f ca="1"/>
        <v>General population</v>
      </c>
      <c r="O1095" s="176" t="str">
        <f ca="1"/>
        <v>nec</v>
      </c>
      <c r="P1095" s="176" t="str">
        <f ca="1"/>
        <v>Other and unspecified age (n.e.c.)</v>
      </c>
      <c r="Q1095" s="176" t="str">
        <f ca="1"/>
        <v>nec</v>
      </c>
      <c r="R1095" s="176" t="str">
        <f ca="1"/>
        <v>Other and unspecified gender (n.e.c.)</v>
      </c>
      <c r="S1095" s="176">
        <v>1</v>
      </c>
      <c r="T1095" s="176" t="b">
        <v>1</v>
      </c>
      <c r="U1095" s="176" t="b">
        <f>AND(T1095=TRUE,C1095=C1094,F1095=F1094,H1095&lt;&gt;H1094)</f>
        <v>0</v>
      </c>
      <c r="V1095" s="176" t="b">
        <f t="shared" si="34"/>
        <v>0</v>
      </c>
      <c r="W1095" s="180">
        <v>1</v>
      </c>
      <c r="X1095" t="b">
        <f t="shared" si="35"/>
        <v>0</v>
      </c>
      <c r="Y1095" s="194">
        <v>19</v>
      </c>
    </row>
    <row r="1096" spans="2:25" x14ac:dyDescent="0.4">
      <c r="B1096" s="192"/>
      <c r="C1096" s="193"/>
      <c r="D1096" s="193" t="s">
        <v>28</v>
      </c>
      <c r="E1096" s="178" t="s">
        <v>1228</v>
      </c>
      <c r="F1096" s="193" t="s">
        <v>2631</v>
      </c>
      <c r="G1096" s="193"/>
      <c r="H1096" s="193" t="s">
        <v>1041</v>
      </c>
      <c r="I1096" s="176" t="str">
        <f ca="1"/>
        <v>3.4.1</v>
      </c>
      <c r="J1096" s="176" t="str">
        <f ca="1"/>
        <v>Family planning centres</v>
      </c>
      <c r="K1096" s="176" t="str">
        <f ca="1"/>
        <v>1.3.3.nec</v>
      </c>
      <c r="L1096" s="176" t="str">
        <f ca="1"/>
        <v>Other Specialised outpatient curative care</v>
      </c>
      <c r="M1096" s="176" t="str">
        <f ca="1"/>
        <v>13</v>
      </c>
      <c r="N1096" s="176" t="str">
        <f ca="1"/>
        <v>General population</v>
      </c>
      <c r="O1096" s="176" t="str">
        <f ca="1"/>
        <v>nec</v>
      </c>
      <c r="P1096" s="176" t="str">
        <f ca="1"/>
        <v>Other and unspecified age (n.e.c.)</v>
      </c>
      <c r="Q1096" s="176" t="str">
        <f ca="1"/>
        <v>nec</v>
      </c>
      <c r="R1096" s="176" t="str">
        <f ca="1"/>
        <v>Other and unspecified gender (n.e.c.)</v>
      </c>
      <c r="S1096" s="176">
        <v>0</v>
      </c>
      <c r="T1096" s="176" t="b">
        <v>1</v>
      </c>
      <c r="U1096" s="176" t="b">
        <f>AND(T1096=TRUE,C1096=C1095,F1096=F1095,H1096&lt;&gt;H1095)</f>
        <v>0</v>
      </c>
      <c r="V1096" s="176" t="b">
        <f t="shared" si="34"/>
        <v>0</v>
      </c>
      <c r="W1096" s="180">
        <v>0</v>
      </c>
      <c r="X1096" t="b">
        <f t="shared" si="35"/>
        <v>0</v>
      </c>
      <c r="Y1096" s="194">
        <v>19</v>
      </c>
    </row>
    <row r="1097" spans="2:25" x14ac:dyDescent="0.4">
      <c r="B1097" s="192"/>
      <c r="C1097" s="193"/>
      <c r="D1097" s="193" t="s">
        <v>2632</v>
      </c>
      <c r="E1097" s="178" t="s">
        <v>1718</v>
      </c>
      <c r="F1097" s="193" t="s">
        <v>2633</v>
      </c>
      <c r="G1097" s="193"/>
      <c r="H1097" s="193" t="s">
        <v>1054</v>
      </c>
      <c r="I1097" s="176" t="str">
        <f ca="1"/>
        <v>1.1</v>
      </c>
      <c r="J1097" s="176" t="str">
        <f ca="1"/>
        <v>General hospitals</v>
      </c>
      <c r="K1097" s="176" t="str">
        <f ca="1"/>
        <v>1.1.1</v>
      </c>
      <c r="L1097" s="176" t="str">
        <f ca="1"/>
        <v>General inpatient curative care</v>
      </c>
      <c r="M1097" s="176" t="str">
        <f ca="1"/>
        <v>13</v>
      </c>
      <c r="N1097" s="176" t="str">
        <f ca="1"/>
        <v>General population</v>
      </c>
      <c r="O1097" s="176" t="str">
        <f ca="1"/>
        <v>nec</v>
      </c>
      <c r="P1097" s="176" t="str">
        <f ca="1"/>
        <v>Other and unspecified age (n.e.c.)</v>
      </c>
      <c r="Q1097" s="176" t="str">
        <f ca="1"/>
        <v>nec</v>
      </c>
      <c r="R1097" s="176" t="str">
        <f ca="1"/>
        <v>Other and unspecified gender (n.e.c.)</v>
      </c>
      <c r="S1097" s="176">
        <v>0</v>
      </c>
      <c r="T1097" s="176" t="b">
        <v>1</v>
      </c>
      <c r="U1097" s="176" t="b">
        <f>AND(T1097=TRUE,C1097=C1096,F1097=F1096,H1097&lt;&gt;H1096)</f>
        <v>0</v>
      </c>
      <c r="V1097" s="176" t="b">
        <f t="shared" si="34"/>
        <v>0</v>
      </c>
      <c r="W1097" s="180">
        <v>0</v>
      </c>
      <c r="X1097" t="b">
        <f t="shared" si="35"/>
        <v>0</v>
      </c>
      <c r="Y1097" s="194">
        <v>73</v>
      </c>
    </row>
    <row r="1098" spans="2:25" x14ac:dyDescent="0.4">
      <c r="B1098" s="192"/>
      <c r="C1098" s="193"/>
      <c r="D1098" s="193" t="s">
        <v>2632</v>
      </c>
      <c r="E1098" s="178" t="s">
        <v>1718</v>
      </c>
      <c r="F1098" s="193" t="s">
        <v>2634</v>
      </c>
      <c r="G1098" s="193"/>
      <c r="H1098" s="193" t="s">
        <v>1054</v>
      </c>
      <c r="I1098" s="176" t="str">
        <f ca="1"/>
        <v>1.1</v>
      </c>
      <c r="J1098" s="176" t="str">
        <f ca="1"/>
        <v>General hospitals</v>
      </c>
      <c r="K1098" s="176" t="str">
        <f ca="1"/>
        <v>1.1.1</v>
      </c>
      <c r="L1098" s="176" t="str">
        <f ca="1"/>
        <v>General inpatient curative care</v>
      </c>
      <c r="M1098" s="176" t="str">
        <f ca="1"/>
        <v>13</v>
      </c>
      <c r="N1098" s="176" t="str">
        <f ca="1"/>
        <v>General population</v>
      </c>
      <c r="O1098" s="176" t="str">
        <f ca="1"/>
        <v>nec</v>
      </c>
      <c r="P1098" s="176" t="str">
        <f ca="1"/>
        <v>Other and unspecified age (n.e.c.)</v>
      </c>
      <c r="Q1098" s="176" t="str">
        <f ca="1"/>
        <v>nec</v>
      </c>
      <c r="R1098" s="176" t="str">
        <f ca="1"/>
        <v>Other and unspecified gender (n.e.c.)</v>
      </c>
      <c r="S1098" s="176">
        <v>0</v>
      </c>
      <c r="T1098" s="176" t="b">
        <v>1</v>
      </c>
      <c r="U1098" s="176" t="b">
        <f>AND(T1098=TRUE,C1098=C1097,F1098=F1097,H1098&lt;&gt;H1097)</f>
        <v>0</v>
      </c>
      <c r="V1098" s="176" t="b">
        <f t="shared" si="34"/>
        <v>0</v>
      </c>
      <c r="W1098" s="180">
        <v>0</v>
      </c>
      <c r="X1098" t="b">
        <f t="shared" si="35"/>
        <v>0</v>
      </c>
      <c r="Y1098" s="194">
        <v>73</v>
      </c>
    </row>
    <row r="1099" spans="2:25" x14ac:dyDescent="0.4">
      <c r="B1099" s="192"/>
      <c r="C1099" s="193"/>
      <c r="D1099" s="193" t="s">
        <v>2635</v>
      </c>
      <c r="E1099" s="178" t="s">
        <v>1183</v>
      </c>
      <c r="F1099" s="193" t="s">
        <v>2636</v>
      </c>
      <c r="G1099" s="193"/>
      <c r="H1099" s="193" t="s">
        <v>1054</v>
      </c>
      <c r="I1099" s="176" t="str">
        <f ca="1"/>
        <v>1.1</v>
      </c>
      <c r="J1099" s="176" t="str">
        <f ca="1"/>
        <v>General hospitals</v>
      </c>
      <c r="K1099" s="176" t="str">
        <f ca="1"/>
        <v>1.1.1</v>
      </c>
      <c r="L1099" s="176" t="str">
        <f ca="1"/>
        <v>General inpatient curative care</v>
      </c>
      <c r="M1099" s="176" t="str">
        <f ca="1"/>
        <v>13</v>
      </c>
      <c r="N1099" s="176" t="str">
        <f ca="1"/>
        <v>General population</v>
      </c>
      <c r="O1099" s="176" t="str">
        <f ca="1"/>
        <v>nec</v>
      </c>
      <c r="P1099" s="176" t="str">
        <f ca="1"/>
        <v>Other and unspecified age (n.e.c.)</v>
      </c>
      <c r="Q1099" s="176" t="str">
        <f ca="1"/>
        <v>nec</v>
      </c>
      <c r="R1099" s="176" t="str">
        <f ca="1"/>
        <v>Other and unspecified gender (n.e.c.)</v>
      </c>
      <c r="S1099" s="176">
        <v>0</v>
      </c>
      <c r="T1099" s="176" t="b">
        <v>1</v>
      </c>
      <c r="U1099" s="176" t="b">
        <f>AND(T1099=TRUE,C1099=C1098,F1099=F1098,H1099&lt;&gt;H1098)</f>
        <v>0</v>
      </c>
      <c r="V1099" s="176" t="b">
        <f t="shared" si="34"/>
        <v>0</v>
      </c>
      <c r="W1099" s="180">
        <v>0</v>
      </c>
      <c r="X1099" t="b">
        <f t="shared" si="35"/>
        <v>0</v>
      </c>
      <c r="Y1099" s="194">
        <v>11</v>
      </c>
    </row>
    <row r="1100" spans="2:25" x14ac:dyDescent="0.4">
      <c r="B1100" s="192"/>
      <c r="C1100" s="193"/>
      <c r="D1100" s="193" t="s">
        <v>2637</v>
      </c>
      <c r="E1100" s="178" t="s">
        <v>1477</v>
      </c>
      <c r="F1100" s="193"/>
      <c r="G1100" s="193"/>
      <c r="H1100" s="193" t="s">
        <v>1101</v>
      </c>
      <c r="I1100" s="176" t="str">
        <f ca="1"/>
        <v>3.4.9.1</v>
      </c>
      <c r="J1100" s="176" t="str">
        <f ca="1"/>
        <v>General ambulatories</v>
      </c>
      <c r="K1100" s="176" t="str">
        <f ca="1"/>
        <v>1.3.1</v>
      </c>
      <c r="L1100" s="176" t="str">
        <f ca="1"/>
        <v>General outpatient curative care</v>
      </c>
      <c r="M1100" s="176" t="str">
        <f ca="1"/>
        <v>13</v>
      </c>
      <c r="N1100" s="176" t="str">
        <f ca="1"/>
        <v>General population</v>
      </c>
      <c r="O1100" s="176" t="str">
        <f ca="1"/>
        <v>nec</v>
      </c>
      <c r="P1100" s="176" t="str">
        <f ca="1"/>
        <v>Other and unspecified age (n.e.c.)</v>
      </c>
      <c r="Q1100" s="176" t="str">
        <f ca="1"/>
        <v>nec</v>
      </c>
      <c r="R1100" s="176" t="str">
        <f ca="1"/>
        <v>Other and unspecified gender (n.e.c.)</v>
      </c>
      <c r="S1100" s="176">
        <v>0</v>
      </c>
      <c r="T1100" s="176" t="b">
        <v>1</v>
      </c>
      <c r="U1100" s="176" t="b">
        <f>AND(T1100=TRUE,C1100=C1099,F1100=F1099,H1100&lt;&gt;H1099)</f>
        <v>0</v>
      </c>
      <c r="V1100" s="176" t="b">
        <f t="shared" si="34"/>
        <v>0</v>
      </c>
      <c r="W1100" s="180">
        <v>0</v>
      </c>
      <c r="X1100" t="b">
        <f t="shared" si="35"/>
        <v>0</v>
      </c>
      <c r="Y1100" s="194">
        <v>68</v>
      </c>
    </row>
    <row r="1101" spans="2:25" x14ac:dyDescent="0.4">
      <c r="B1101" s="192"/>
      <c r="C1101" s="193"/>
      <c r="D1101" s="193" t="s">
        <v>2638</v>
      </c>
      <c r="E1101" s="178" t="s">
        <v>1228</v>
      </c>
      <c r="F1101" s="193" t="s">
        <v>2639</v>
      </c>
      <c r="G1101" s="193"/>
      <c r="H1101" s="193" t="s">
        <v>1109</v>
      </c>
      <c r="I1101" s="176" t="str">
        <f ca="1"/>
        <v>3.4.9.nec</v>
      </c>
      <c r="J1101" s="176" t="str">
        <f ca="1"/>
        <v>Other All Other ambulatory centres</v>
      </c>
      <c r="K1101" s="176" t="str">
        <f ca="1"/>
        <v>1.3.3.nec</v>
      </c>
      <c r="L1101" s="176" t="str">
        <f ca="1"/>
        <v>Other Specialised outpatient curative care</v>
      </c>
      <c r="M1101" s="176" t="str">
        <f ca="1"/>
        <v>13</v>
      </c>
      <c r="N1101" s="176" t="str">
        <f ca="1"/>
        <v>General population</v>
      </c>
      <c r="O1101" s="176" t="str">
        <f ca="1"/>
        <v>nec</v>
      </c>
      <c r="P1101" s="176" t="str">
        <f ca="1"/>
        <v>Other and unspecified age (n.e.c.)</v>
      </c>
      <c r="Q1101" s="176" t="str">
        <f ca="1"/>
        <v>nec</v>
      </c>
      <c r="R1101" s="176" t="str">
        <f ca="1"/>
        <v>Other and unspecified gender (n.e.c.)</v>
      </c>
      <c r="S1101" s="176">
        <v>0</v>
      </c>
      <c r="T1101" s="176" t="b">
        <v>1</v>
      </c>
      <c r="U1101" s="176" t="b">
        <f>AND(T1101=TRUE,C1101=C1100,F1101=F1100,H1101&lt;&gt;H1100)</f>
        <v>0</v>
      </c>
      <c r="V1101" s="176" t="b">
        <f t="shared" si="34"/>
        <v>0</v>
      </c>
      <c r="W1101" s="180">
        <v>0</v>
      </c>
      <c r="X1101" t="b">
        <f t="shared" si="35"/>
        <v>0</v>
      </c>
      <c r="Y1101" s="194">
        <v>19</v>
      </c>
    </row>
    <row r="1102" spans="2:25" x14ac:dyDescent="0.4">
      <c r="B1102" s="192"/>
      <c r="C1102" s="193"/>
      <c r="D1102" s="193" t="s">
        <v>2640</v>
      </c>
      <c r="E1102" s="178" t="s">
        <v>1183</v>
      </c>
      <c r="F1102" s="193" t="s">
        <v>2641</v>
      </c>
      <c r="G1102" s="193"/>
      <c r="H1102" s="193" t="s">
        <v>1109</v>
      </c>
      <c r="I1102" s="176" t="str">
        <f ca="1"/>
        <v>3.4.9.nec</v>
      </c>
      <c r="J1102" s="176" t="str">
        <f ca="1"/>
        <v>Other All Other ambulatory centres</v>
      </c>
      <c r="K1102" s="176" t="str">
        <f ca="1"/>
        <v>1.3.3.nec</v>
      </c>
      <c r="L1102" s="176" t="str">
        <f ca="1"/>
        <v>Other Specialised outpatient curative care</v>
      </c>
      <c r="M1102" s="176" t="str">
        <f ca="1"/>
        <v>13</v>
      </c>
      <c r="N1102" s="176" t="str">
        <f ca="1"/>
        <v>General population</v>
      </c>
      <c r="O1102" s="176" t="str">
        <f ca="1"/>
        <v>nec</v>
      </c>
      <c r="P1102" s="176" t="str">
        <f ca="1"/>
        <v>Other and unspecified age (n.e.c.)</v>
      </c>
      <c r="Q1102" s="176" t="str">
        <f ca="1"/>
        <v>nec</v>
      </c>
      <c r="R1102" s="176" t="str">
        <f ca="1"/>
        <v>Other and unspecified gender (n.e.c.)</v>
      </c>
      <c r="S1102" s="176">
        <v>0</v>
      </c>
      <c r="T1102" s="176" t="b">
        <v>1</v>
      </c>
      <c r="U1102" s="176" t="b">
        <f>AND(T1102=TRUE,C1102=C1101,F1102=F1101,H1102&lt;&gt;H1101)</f>
        <v>0</v>
      </c>
      <c r="V1102" s="176" t="b">
        <f t="shared" si="34"/>
        <v>0</v>
      </c>
      <c r="W1102" s="180">
        <v>0</v>
      </c>
      <c r="X1102" t="b">
        <f t="shared" si="35"/>
        <v>0</v>
      </c>
      <c r="Y1102" s="194">
        <v>11</v>
      </c>
    </row>
    <row r="1103" spans="2:25" x14ac:dyDescent="0.4">
      <c r="B1103" s="192"/>
      <c r="C1103" s="193" t="s">
        <v>2642</v>
      </c>
      <c r="D1103" s="193" t="s">
        <v>1313</v>
      </c>
      <c r="E1103" s="178" t="s">
        <v>1161</v>
      </c>
      <c r="F1103" s="193" t="s">
        <v>2643</v>
      </c>
      <c r="G1103" s="193"/>
      <c r="H1103" s="193" t="s">
        <v>1109</v>
      </c>
      <c r="I1103" s="176" t="str">
        <f ca="1"/>
        <v>3.4.9.nec</v>
      </c>
      <c r="J1103" s="176" t="str">
        <f ca="1"/>
        <v>Other All Other ambulatory centres</v>
      </c>
      <c r="K1103" s="176" t="str">
        <f ca="1"/>
        <v>1.3.3.nec</v>
      </c>
      <c r="L1103" s="176" t="str">
        <f ca="1"/>
        <v>Other Specialised outpatient curative care</v>
      </c>
      <c r="M1103" s="176" t="str">
        <f ca="1"/>
        <v>13</v>
      </c>
      <c r="N1103" s="176" t="str">
        <f ca="1"/>
        <v>General population</v>
      </c>
      <c r="O1103" s="176" t="str">
        <f ca="1"/>
        <v>nec</v>
      </c>
      <c r="P1103" s="176" t="str">
        <f ca="1"/>
        <v>Other and unspecified age (n.e.c.)</v>
      </c>
      <c r="Q1103" s="176" t="str">
        <f ca="1"/>
        <v>nec</v>
      </c>
      <c r="R1103" s="176" t="str">
        <f ca="1"/>
        <v>Other and unspecified gender (n.e.c.)</v>
      </c>
      <c r="S1103" s="176">
        <v>4</v>
      </c>
      <c r="T1103" s="176" t="b">
        <v>1</v>
      </c>
      <c r="U1103" s="176" t="b">
        <f>AND(T1103=TRUE,C1103=C1102,F1103=F1102,H1103&lt;&gt;H1102)</f>
        <v>0</v>
      </c>
      <c r="V1103" s="176" t="b">
        <f t="shared" si="34"/>
        <v>0</v>
      </c>
      <c r="W1103" s="180">
        <v>1</v>
      </c>
      <c r="X1103" t="b">
        <f t="shared" si="35"/>
        <v>0</v>
      </c>
      <c r="Y1103" s="194">
        <v>12</v>
      </c>
    </row>
    <row r="1104" spans="2:25" x14ac:dyDescent="0.4">
      <c r="B1104" s="192"/>
      <c r="C1104" s="193"/>
      <c r="D1104" s="193" t="s">
        <v>546</v>
      </c>
      <c r="E1104" s="178" t="s">
        <v>1161</v>
      </c>
      <c r="F1104" s="193" t="s">
        <v>2644</v>
      </c>
      <c r="G1104" s="193"/>
      <c r="H1104" s="193" t="s">
        <v>1101</v>
      </c>
      <c r="I1104" s="176" t="str">
        <f ca="1"/>
        <v>3.4.9.1</v>
      </c>
      <c r="J1104" s="176" t="str">
        <f ca="1"/>
        <v>General ambulatories</v>
      </c>
      <c r="K1104" s="176" t="str">
        <f ca="1"/>
        <v>1.3.1</v>
      </c>
      <c r="L1104" s="176" t="str">
        <f ca="1"/>
        <v>General outpatient curative care</v>
      </c>
      <c r="M1104" s="176" t="str">
        <f ca="1"/>
        <v>13</v>
      </c>
      <c r="N1104" s="176" t="str">
        <f ca="1"/>
        <v>General population</v>
      </c>
      <c r="O1104" s="176" t="str">
        <f ca="1"/>
        <v>nec</v>
      </c>
      <c r="P1104" s="176" t="str">
        <f ca="1"/>
        <v>Other and unspecified age (n.e.c.)</v>
      </c>
      <c r="Q1104" s="176" t="str">
        <f ca="1"/>
        <v>nec</v>
      </c>
      <c r="R1104" s="176" t="str">
        <f ca="1"/>
        <v>Other and unspecified gender (n.e.c.)</v>
      </c>
      <c r="S1104" s="176">
        <v>0</v>
      </c>
      <c r="T1104" s="176" t="b">
        <v>1</v>
      </c>
      <c r="U1104" s="176" t="b">
        <f>AND(T1104=TRUE,C1104=C1103,F1104=F1103,H1104&lt;&gt;H1103)</f>
        <v>0</v>
      </c>
      <c r="V1104" s="176" t="b">
        <f t="shared" si="34"/>
        <v>0</v>
      </c>
      <c r="W1104" s="180">
        <v>0</v>
      </c>
      <c r="X1104" t="b">
        <f t="shared" si="35"/>
        <v>0</v>
      </c>
      <c r="Y1104" s="194">
        <v>12</v>
      </c>
    </row>
    <row r="1105" spans="2:25" x14ac:dyDescent="0.4">
      <c r="B1105" s="192"/>
      <c r="C1105" s="193">
        <v>205260787</v>
      </c>
      <c r="D1105" s="193" t="s">
        <v>2645</v>
      </c>
      <c r="E1105" s="178" t="s">
        <v>1161</v>
      </c>
      <c r="F1105" s="193"/>
      <c r="G1105" s="193"/>
      <c r="H1105" s="193" t="s">
        <v>1127</v>
      </c>
      <c r="I1105" s="176" t="str">
        <f ca="1"/>
        <v>3.4.9.nec</v>
      </c>
      <c r="J1105" s="176" t="str">
        <f ca="1"/>
        <v>Other All Other ambulatory centres</v>
      </c>
      <c r="K1105" s="176" t="str">
        <f ca="1"/>
        <v>2.3</v>
      </c>
      <c r="L1105" s="176" t="str">
        <f ca="1"/>
        <v>Outpatient rehabilitative care</v>
      </c>
      <c r="M1105" s="176" t="str">
        <f ca="1"/>
        <v>13</v>
      </c>
      <c r="N1105" s="176" t="str">
        <f ca="1"/>
        <v>General population</v>
      </c>
      <c r="O1105" s="176" t="str">
        <f ca="1"/>
        <v>nec</v>
      </c>
      <c r="P1105" s="176" t="str">
        <f ca="1"/>
        <v>Other and unspecified age (n.e.c.)</v>
      </c>
      <c r="Q1105" s="176" t="str">
        <f ca="1"/>
        <v>nec</v>
      </c>
      <c r="R1105" s="176" t="str">
        <f ca="1"/>
        <v>Other and unspecified gender (n.e.c.)</v>
      </c>
      <c r="S1105" s="176">
        <v>1</v>
      </c>
      <c r="T1105" s="176" t="b">
        <v>1</v>
      </c>
      <c r="U1105" s="176" t="b">
        <f>AND(T1105=TRUE,C1105=C1104,F1105=F1104,H1105&lt;&gt;H1104)</f>
        <v>0</v>
      </c>
      <c r="V1105" s="176" t="b">
        <f t="shared" si="34"/>
        <v>0</v>
      </c>
      <c r="W1105" s="180">
        <v>0</v>
      </c>
      <c r="X1105" t="b">
        <f t="shared" si="35"/>
        <v>0</v>
      </c>
      <c r="Y1105" s="194">
        <v>12</v>
      </c>
    </row>
    <row r="1106" spans="2:25" x14ac:dyDescent="0.4">
      <c r="B1106" s="192"/>
      <c r="C1106" s="193"/>
      <c r="D1106" s="193" t="s">
        <v>2646</v>
      </c>
      <c r="E1106" s="178" t="s">
        <v>1397</v>
      </c>
      <c r="F1106" s="193" t="s">
        <v>2647</v>
      </c>
      <c r="G1106" s="193"/>
      <c r="H1106" s="193" t="s">
        <v>1127</v>
      </c>
      <c r="I1106" s="176" t="str">
        <f ca="1"/>
        <v>3.4.9.nec</v>
      </c>
      <c r="J1106" s="176" t="str">
        <f ca="1"/>
        <v>Other All Other ambulatory centres</v>
      </c>
      <c r="K1106" s="176" t="str">
        <f ca="1"/>
        <v>2.3</v>
      </c>
      <c r="L1106" s="176" t="str">
        <f ca="1"/>
        <v>Outpatient rehabilitative care</v>
      </c>
      <c r="M1106" s="176" t="str">
        <f ca="1"/>
        <v>13</v>
      </c>
      <c r="N1106" s="176" t="str">
        <f ca="1"/>
        <v>General population</v>
      </c>
      <c r="O1106" s="176" t="str">
        <f ca="1"/>
        <v>nec</v>
      </c>
      <c r="P1106" s="176" t="str">
        <f ca="1"/>
        <v>Other and unspecified age (n.e.c.)</v>
      </c>
      <c r="Q1106" s="176" t="str">
        <f ca="1"/>
        <v>nec</v>
      </c>
      <c r="R1106" s="176" t="str">
        <f ca="1"/>
        <v>Other and unspecified gender (n.e.c.)</v>
      </c>
      <c r="S1106" s="176">
        <v>0</v>
      </c>
      <c r="T1106" s="176" t="b">
        <v>1</v>
      </c>
      <c r="U1106" s="176" t="b">
        <f>AND(T1106=TRUE,C1106=C1105,F1106=F1105,H1106&lt;&gt;H1105)</f>
        <v>0</v>
      </c>
      <c r="V1106" s="176" t="b">
        <f t="shared" si="34"/>
        <v>0</v>
      </c>
      <c r="W1106" s="180">
        <v>0</v>
      </c>
      <c r="X1106" t="b">
        <f t="shared" si="35"/>
        <v>0</v>
      </c>
      <c r="Y1106" s="194">
        <v>1</v>
      </c>
    </row>
    <row r="1107" spans="2:25" x14ac:dyDescent="0.4">
      <c r="B1107" s="192"/>
      <c r="C1107" s="193"/>
      <c r="D1107" s="193" t="s">
        <v>2648</v>
      </c>
      <c r="E1107" s="178" t="s">
        <v>1183</v>
      </c>
      <c r="F1107" s="193" t="s">
        <v>2649</v>
      </c>
      <c r="G1107" s="193"/>
      <c r="H1107" s="193" t="s">
        <v>1041</v>
      </c>
      <c r="I1107" s="176" t="str">
        <f ca="1"/>
        <v>3.4.1</v>
      </c>
      <c r="J1107" s="176" t="str">
        <f ca="1"/>
        <v>Family planning centres</v>
      </c>
      <c r="K1107" s="176" t="str">
        <f ca="1"/>
        <v>1.3.3.nec</v>
      </c>
      <c r="L1107" s="176" t="str">
        <f ca="1"/>
        <v>Other Specialised outpatient curative care</v>
      </c>
      <c r="M1107" s="176" t="str">
        <f ca="1"/>
        <v>13</v>
      </c>
      <c r="N1107" s="176" t="str">
        <f ca="1"/>
        <v>General population</v>
      </c>
      <c r="O1107" s="176" t="str">
        <f ca="1"/>
        <v>nec</v>
      </c>
      <c r="P1107" s="176" t="str">
        <f ca="1"/>
        <v>Other and unspecified age (n.e.c.)</v>
      </c>
      <c r="Q1107" s="176" t="str">
        <f ca="1"/>
        <v>nec</v>
      </c>
      <c r="R1107" s="176" t="str">
        <f ca="1"/>
        <v>Other and unspecified gender (n.e.c.)</v>
      </c>
      <c r="S1107" s="176">
        <v>0</v>
      </c>
      <c r="T1107" s="176" t="b">
        <v>1</v>
      </c>
      <c r="U1107" s="176" t="b">
        <f>AND(T1107=TRUE,C1107=C1106,F1107=F1106,H1107&lt;&gt;H1106)</f>
        <v>0</v>
      </c>
      <c r="V1107" s="176" t="b">
        <f t="shared" si="34"/>
        <v>0</v>
      </c>
      <c r="W1107" s="180">
        <v>0</v>
      </c>
      <c r="X1107" t="b">
        <f t="shared" si="35"/>
        <v>0</v>
      </c>
      <c r="Y1107" s="194">
        <v>11</v>
      </c>
    </row>
    <row r="1108" spans="2:25" x14ac:dyDescent="0.4">
      <c r="B1108" s="192"/>
      <c r="C1108" s="193"/>
      <c r="D1108" s="193" t="s">
        <v>2650</v>
      </c>
      <c r="E1108" s="178" t="s">
        <v>1183</v>
      </c>
      <c r="F1108" s="193"/>
      <c r="G1108" s="193"/>
      <c r="H1108" s="193" t="s">
        <v>1041</v>
      </c>
      <c r="I1108" s="176" t="str">
        <f ca="1"/>
        <v>3.4.1</v>
      </c>
      <c r="J1108" s="176" t="str">
        <f ca="1"/>
        <v>Family planning centres</v>
      </c>
      <c r="K1108" s="176" t="str">
        <f ca="1"/>
        <v>1.3.3.nec</v>
      </c>
      <c r="L1108" s="176" t="str">
        <f ca="1"/>
        <v>Other Specialised outpatient curative care</v>
      </c>
      <c r="M1108" s="176" t="str">
        <f ca="1"/>
        <v>13</v>
      </c>
      <c r="N1108" s="176" t="str">
        <f ca="1"/>
        <v>General population</v>
      </c>
      <c r="O1108" s="176" t="str">
        <f ca="1"/>
        <v>nec</v>
      </c>
      <c r="P1108" s="176" t="str">
        <f ca="1"/>
        <v>Other and unspecified age (n.e.c.)</v>
      </c>
      <c r="Q1108" s="176" t="str">
        <f ca="1"/>
        <v>nec</v>
      </c>
      <c r="R1108" s="176" t="str">
        <f ca="1"/>
        <v>Other and unspecified gender (n.e.c.)</v>
      </c>
      <c r="S1108" s="176">
        <v>0</v>
      </c>
      <c r="T1108" s="176" t="b">
        <v>1</v>
      </c>
      <c r="U1108" s="176" t="b">
        <f>AND(T1108=TRUE,C1108=C1107,F1108=F1107,H1108&lt;&gt;H1107)</f>
        <v>0</v>
      </c>
      <c r="V1108" s="176" t="b">
        <f t="shared" si="34"/>
        <v>0</v>
      </c>
      <c r="W1108" s="180">
        <v>0</v>
      </c>
      <c r="X1108" t="b">
        <f t="shared" si="35"/>
        <v>0</v>
      </c>
      <c r="Y1108" s="194">
        <v>11</v>
      </c>
    </row>
    <row r="1109" spans="2:25" x14ac:dyDescent="0.4">
      <c r="B1109" s="192"/>
      <c r="C1109" s="193"/>
      <c r="D1109" s="193" t="s">
        <v>2651</v>
      </c>
      <c r="E1109" s="178" t="s">
        <v>1161</v>
      </c>
      <c r="F1109" s="193" t="s">
        <v>2652</v>
      </c>
      <c r="G1109" s="193"/>
      <c r="H1109" s="193" t="s">
        <v>1127</v>
      </c>
      <c r="I1109" s="176" t="str">
        <f ca="1"/>
        <v>3.4.9.nec</v>
      </c>
      <c r="J1109" s="176" t="str">
        <f ca="1"/>
        <v>Other All Other ambulatory centres</v>
      </c>
      <c r="K1109" s="176" t="str">
        <f ca="1"/>
        <v>2.3</v>
      </c>
      <c r="L1109" s="176" t="str">
        <f ca="1"/>
        <v>Outpatient rehabilitative care</v>
      </c>
      <c r="M1109" s="176" t="str">
        <f ca="1"/>
        <v>13</v>
      </c>
      <c r="N1109" s="176" t="str">
        <f ca="1"/>
        <v>General population</v>
      </c>
      <c r="O1109" s="176" t="str">
        <f ca="1"/>
        <v>nec</v>
      </c>
      <c r="P1109" s="176" t="str">
        <f ca="1"/>
        <v>Other and unspecified age (n.e.c.)</v>
      </c>
      <c r="Q1109" s="176" t="str">
        <f ca="1"/>
        <v>nec</v>
      </c>
      <c r="R1109" s="176" t="str">
        <f ca="1"/>
        <v>Other and unspecified gender (n.e.c.)</v>
      </c>
      <c r="S1109" s="176">
        <v>0</v>
      </c>
      <c r="T1109" s="176" t="b">
        <v>1</v>
      </c>
      <c r="U1109" s="176" t="b">
        <f>AND(T1109=TRUE,C1109=C1108,F1109=F1108,H1109&lt;&gt;H1108)</f>
        <v>0</v>
      </c>
      <c r="V1109" s="176" t="b">
        <f t="shared" si="34"/>
        <v>0</v>
      </c>
      <c r="W1109" s="180">
        <v>0</v>
      </c>
      <c r="X1109" t="b">
        <f t="shared" si="35"/>
        <v>0</v>
      </c>
      <c r="Y1109" s="194">
        <v>12</v>
      </c>
    </row>
    <row r="1110" spans="2:25" x14ac:dyDescent="0.4">
      <c r="B1110" s="192"/>
      <c r="C1110" s="193"/>
      <c r="D1110" s="193" t="s">
        <v>2653</v>
      </c>
      <c r="E1110" s="178" t="s">
        <v>1246</v>
      </c>
      <c r="F1110" s="193" t="s">
        <v>2654</v>
      </c>
      <c r="G1110" s="193"/>
      <c r="H1110" s="193" t="s">
        <v>1050</v>
      </c>
      <c r="I1110" s="176" t="str">
        <f ca="1"/>
        <v>1.3.nec</v>
      </c>
      <c r="J1110" s="176" t="str">
        <f ca="1"/>
        <v>Other Specialised hospitals (Other than mental health hospitals)</v>
      </c>
      <c r="K1110" s="176" t="str">
        <f ca="1"/>
        <v>1.1.2</v>
      </c>
      <c r="L1110" s="176" t="str">
        <f ca="1"/>
        <v>Specialised inpatient curative care</v>
      </c>
      <c r="M1110" s="176" t="str">
        <f ca="1"/>
        <v>13</v>
      </c>
      <c r="N1110" s="176" t="str">
        <f ca="1"/>
        <v>General population</v>
      </c>
      <c r="O1110" s="176" t="str">
        <f ca="1"/>
        <v>nec</v>
      </c>
      <c r="P1110" s="176" t="str">
        <f ca="1"/>
        <v>Other and unspecified age (n.e.c.)</v>
      </c>
      <c r="Q1110" s="176" t="str">
        <f ca="1"/>
        <v>nec</v>
      </c>
      <c r="R1110" s="176" t="str">
        <f ca="1"/>
        <v>Other and unspecified gender (n.e.c.)</v>
      </c>
      <c r="S1110" s="176">
        <v>0</v>
      </c>
      <c r="T1110" s="176" t="b">
        <v>1</v>
      </c>
      <c r="U1110" s="176" t="b">
        <f>AND(T1110=TRUE,C1110=C1109,F1110=F1109,H1110&lt;&gt;H1109)</f>
        <v>0</v>
      </c>
      <c r="V1110" s="176" t="b">
        <f t="shared" si="34"/>
        <v>0</v>
      </c>
      <c r="W1110" s="180">
        <v>0</v>
      </c>
      <c r="X1110" t="b">
        <f t="shared" si="35"/>
        <v>0</v>
      </c>
      <c r="Y1110" s="194">
        <v>17</v>
      </c>
    </row>
    <row r="1111" spans="2:25" x14ac:dyDescent="0.4">
      <c r="B1111" s="192"/>
      <c r="C1111" s="193"/>
      <c r="D1111" s="193" t="s">
        <v>2655</v>
      </c>
      <c r="E1111" s="178" t="s">
        <v>1163</v>
      </c>
      <c r="F1111" s="193" t="s">
        <v>2656</v>
      </c>
      <c r="G1111" s="193"/>
      <c r="H1111" s="193" t="s">
        <v>1109</v>
      </c>
      <c r="I1111" s="176" t="str">
        <f ca="1"/>
        <v>3.4.9.nec</v>
      </c>
      <c r="J1111" s="176" t="str">
        <f ca="1"/>
        <v>Other All Other ambulatory centres</v>
      </c>
      <c r="K1111" s="176" t="str">
        <f ca="1"/>
        <v>1.3.3.nec</v>
      </c>
      <c r="L1111" s="176" t="str">
        <f ca="1"/>
        <v>Other Specialised outpatient curative care</v>
      </c>
      <c r="M1111" s="176" t="str">
        <f ca="1"/>
        <v>13</v>
      </c>
      <c r="N1111" s="176" t="str">
        <f ca="1"/>
        <v>General population</v>
      </c>
      <c r="O1111" s="176" t="str">
        <f ca="1"/>
        <v>nec</v>
      </c>
      <c r="P1111" s="176" t="str">
        <f ca="1"/>
        <v>Other and unspecified age (n.e.c.)</v>
      </c>
      <c r="Q1111" s="176" t="str">
        <f ca="1"/>
        <v>nec</v>
      </c>
      <c r="R1111" s="176" t="str">
        <f ca="1"/>
        <v>Other and unspecified gender (n.e.c.)</v>
      </c>
      <c r="S1111" s="176">
        <v>0</v>
      </c>
      <c r="T1111" s="176" t="b">
        <v>1</v>
      </c>
      <c r="U1111" s="176" t="b">
        <f>AND(T1111=TRUE,C1111=C1110,F1111=F1110,H1111&lt;&gt;H1110)</f>
        <v>0</v>
      </c>
      <c r="V1111" s="176" t="b">
        <f t="shared" si="34"/>
        <v>0</v>
      </c>
      <c r="W1111" s="180">
        <v>0</v>
      </c>
      <c r="X1111" t="b">
        <f t="shared" si="35"/>
        <v>0</v>
      </c>
      <c r="Y1111" s="194">
        <v>13</v>
      </c>
    </row>
    <row r="1112" spans="2:25" x14ac:dyDescent="0.4">
      <c r="B1112" s="192"/>
      <c r="C1112" s="193"/>
      <c r="D1112" s="193" t="s">
        <v>1964</v>
      </c>
      <c r="E1112" s="178" t="s">
        <v>1456</v>
      </c>
      <c r="F1112" s="193" t="s">
        <v>2657</v>
      </c>
      <c r="G1112" s="193"/>
      <c r="H1112" s="193" t="s">
        <v>1054</v>
      </c>
      <c r="I1112" s="176" t="str">
        <f ca="1"/>
        <v>1.1</v>
      </c>
      <c r="J1112" s="176" t="str">
        <f ca="1"/>
        <v>General hospitals</v>
      </c>
      <c r="K1112" s="176" t="str">
        <f ca="1"/>
        <v>1.1.1</v>
      </c>
      <c r="L1112" s="176" t="str">
        <f ca="1"/>
        <v>General inpatient curative care</v>
      </c>
      <c r="M1112" s="176" t="str">
        <f ca="1"/>
        <v>13</v>
      </c>
      <c r="N1112" s="176" t="str">
        <f ca="1"/>
        <v>General population</v>
      </c>
      <c r="O1112" s="176" t="str">
        <f ca="1"/>
        <v>nec</v>
      </c>
      <c r="P1112" s="176" t="str">
        <f ca="1"/>
        <v>Other and unspecified age (n.e.c.)</v>
      </c>
      <c r="Q1112" s="176" t="str">
        <f ca="1"/>
        <v>nec</v>
      </c>
      <c r="R1112" s="176" t="str">
        <f ca="1"/>
        <v>Other and unspecified gender (n.e.c.)</v>
      </c>
      <c r="S1112" s="176">
        <v>0</v>
      </c>
      <c r="T1112" s="176" t="b">
        <v>1</v>
      </c>
      <c r="U1112" s="176" t="b">
        <f>AND(T1112=TRUE,C1112=C1111,F1112=F1111,H1112&lt;&gt;H1111)</f>
        <v>0</v>
      </c>
      <c r="V1112" s="176" t="b">
        <f t="shared" si="34"/>
        <v>0</v>
      </c>
      <c r="W1112" s="180">
        <v>0</v>
      </c>
      <c r="X1112" t="b">
        <f t="shared" si="35"/>
        <v>0</v>
      </c>
      <c r="Y1112" s="194">
        <v>35</v>
      </c>
    </row>
    <row r="1113" spans="2:25" x14ac:dyDescent="0.4">
      <c r="B1113" s="192"/>
      <c r="C1113" s="193" t="s">
        <v>2658</v>
      </c>
      <c r="D1113" s="193" t="s">
        <v>1943</v>
      </c>
      <c r="E1113" s="178" t="s">
        <v>1592</v>
      </c>
      <c r="F1113" s="193" t="s">
        <v>2659</v>
      </c>
      <c r="G1113" s="193"/>
      <c r="H1113" s="193" t="s">
        <v>1054</v>
      </c>
      <c r="I1113" s="176" t="str">
        <f ca="1"/>
        <v>1.1</v>
      </c>
      <c r="J1113" s="176" t="str">
        <f ca="1"/>
        <v>General hospitals</v>
      </c>
      <c r="K1113" s="176" t="str">
        <f ca="1"/>
        <v>1.1.1</v>
      </c>
      <c r="L1113" s="176" t="str">
        <f ca="1"/>
        <v>General inpatient curative care</v>
      </c>
      <c r="M1113" s="176" t="str">
        <f ca="1"/>
        <v>13</v>
      </c>
      <c r="N1113" s="176" t="str">
        <f ca="1"/>
        <v>General population</v>
      </c>
      <c r="O1113" s="176" t="str">
        <f ca="1"/>
        <v>nec</v>
      </c>
      <c r="P1113" s="176" t="str">
        <f ca="1"/>
        <v>Other and unspecified age (n.e.c.)</v>
      </c>
      <c r="Q1113" s="176" t="str">
        <f ca="1"/>
        <v>nec</v>
      </c>
      <c r="R1113" s="176" t="str">
        <f ca="1"/>
        <v>Other and unspecified gender (n.e.c.)</v>
      </c>
      <c r="S1113" s="176">
        <v>7</v>
      </c>
      <c r="T1113" s="176" t="b">
        <v>1</v>
      </c>
      <c r="U1113" s="176" t="b">
        <f>AND(T1113=TRUE,C1113=C1112,F1113=F1112,H1113&lt;&gt;H1112)</f>
        <v>0</v>
      </c>
      <c r="V1113" s="176" t="b">
        <f t="shared" si="34"/>
        <v>0</v>
      </c>
      <c r="W1113" s="180">
        <v>1</v>
      </c>
      <c r="X1113" t="b">
        <f t="shared" si="35"/>
        <v>0</v>
      </c>
      <c r="Y1113" s="194">
        <v>60</v>
      </c>
    </row>
    <row r="1114" spans="2:25" x14ac:dyDescent="0.4">
      <c r="B1114" s="192"/>
      <c r="C1114" s="193"/>
      <c r="D1114" s="193" t="s">
        <v>2660</v>
      </c>
      <c r="E1114" s="178" t="s">
        <v>1163</v>
      </c>
      <c r="F1114" s="193" t="s">
        <v>2661</v>
      </c>
      <c r="G1114" s="193"/>
      <c r="H1114" s="193" t="s">
        <v>1035</v>
      </c>
      <c r="I1114" s="176" t="str">
        <f ca="1"/>
        <v>5.1</v>
      </c>
      <c r="J1114" s="176" t="str">
        <f ca="1"/>
        <v>Pharmacies</v>
      </c>
      <c r="K1114" s="176" t="str">
        <f ca="1"/>
        <v>5.1.2</v>
      </c>
      <c r="L1114" s="176" t="str">
        <f ca="1"/>
        <v>Over-the-counter medicines</v>
      </c>
      <c r="M1114" s="176" t="str">
        <f ca="1"/>
        <v>13</v>
      </c>
      <c r="N1114" s="176" t="str">
        <f ca="1"/>
        <v>General population</v>
      </c>
      <c r="O1114" s="176" t="str">
        <f ca="1"/>
        <v>nec</v>
      </c>
      <c r="P1114" s="176" t="str">
        <f ca="1"/>
        <v>Other and unspecified age (n.e.c.)</v>
      </c>
      <c r="Q1114" s="176" t="str">
        <f ca="1"/>
        <v>nec</v>
      </c>
      <c r="R1114" s="176" t="str">
        <f ca="1"/>
        <v>Other and unspecified gender (n.e.c.)</v>
      </c>
      <c r="S1114" s="176">
        <v>0</v>
      </c>
      <c r="T1114" s="176" t="b">
        <v>1</v>
      </c>
      <c r="U1114" s="176" t="b">
        <f>AND(T1114=TRUE,C1114=C1113,F1114=F1113,H1114&lt;&gt;H1113)</f>
        <v>0</v>
      </c>
      <c r="V1114" s="176" t="b">
        <f t="shared" si="34"/>
        <v>0</v>
      </c>
      <c r="W1114" s="180">
        <v>0</v>
      </c>
      <c r="X1114" t="b">
        <f t="shared" si="35"/>
        <v>0</v>
      </c>
      <c r="Y1114" s="194">
        <v>13</v>
      </c>
    </row>
    <row r="1115" spans="2:25" x14ac:dyDescent="0.4">
      <c r="B1115" s="192"/>
      <c r="C1115" s="193"/>
      <c r="D1115" s="193" t="s">
        <v>2662</v>
      </c>
      <c r="E1115" s="178" t="s">
        <v>1179</v>
      </c>
      <c r="F1115" s="193" t="s">
        <v>2663</v>
      </c>
      <c r="G1115" s="193"/>
      <c r="H1115" s="193" t="s">
        <v>1035</v>
      </c>
      <c r="I1115" s="176" t="str">
        <f ca="1"/>
        <v>5.1</v>
      </c>
      <c r="J1115" s="176" t="str">
        <f ca="1"/>
        <v>Pharmacies</v>
      </c>
      <c r="K1115" s="176" t="str">
        <f ca="1"/>
        <v>5.1.2</v>
      </c>
      <c r="L1115" s="176" t="str">
        <f ca="1"/>
        <v>Over-the-counter medicines</v>
      </c>
      <c r="M1115" s="176" t="str">
        <f ca="1"/>
        <v>13</v>
      </c>
      <c r="N1115" s="176" t="str">
        <f ca="1"/>
        <v>General population</v>
      </c>
      <c r="O1115" s="176" t="str">
        <f ca="1"/>
        <v>nec</v>
      </c>
      <c r="P1115" s="176" t="str">
        <f ca="1"/>
        <v>Other and unspecified age (n.e.c.)</v>
      </c>
      <c r="Q1115" s="176" t="str">
        <f ca="1"/>
        <v>nec</v>
      </c>
      <c r="R1115" s="176" t="str">
        <f ca="1"/>
        <v>Other and unspecified gender (n.e.c.)</v>
      </c>
      <c r="S1115" s="176">
        <v>0</v>
      </c>
      <c r="T1115" s="176" t="b">
        <v>1</v>
      </c>
      <c r="U1115" s="176" t="b">
        <f>AND(T1115=TRUE,C1115=C1114,F1115=F1114,H1115&lt;&gt;H1114)</f>
        <v>0</v>
      </c>
      <c r="V1115" s="176" t="b">
        <f t="shared" si="34"/>
        <v>0</v>
      </c>
      <c r="W1115" s="180">
        <v>0</v>
      </c>
      <c r="X1115" t="b">
        <f t="shared" si="35"/>
        <v>0</v>
      </c>
      <c r="Y1115" s="194">
        <v>10</v>
      </c>
    </row>
    <row r="1116" spans="2:25" x14ac:dyDescent="0.4">
      <c r="B1116" s="192"/>
      <c r="C1116" s="193"/>
      <c r="D1116" s="193" t="s">
        <v>2664</v>
      </c>
      <c r="E1116" s="178" t="s">
        <v>1246</v>
      </c>
      <c r="F1116" s="193" t="s">
        <v>2665</v>
      </c>
      <c r="G1116" s="193"/>
      <c r="H1116" s="193" t="s">
        <v>1035</v>
      </c>
      <c r="I1116" s="176" t="str">
        <f ca="1"/>
        <v>5.1</v>
      </c>
      <c r="J1116" s="176" t="str">
        <f ca="1"/>
        <v>Pharmacies</v>
      </c>
      <c r="K1116" s="176" t="str">
        <f ca="1"/>
        <v>5.1.2</v>
      </c>
      <c r="L1116" s="176" t="str">
        <f ca="1"/>
        <v>Over-the-counter medicines</v>
      </c>
      <c r="M1116" s="176" t="str">
        <f ca="1"/>
        <v>13</v>
      </c>
      <c r="N1116" s="176" t="str">
        <f ca="1"/>
        <v>General population</v>
      </c>
      <c r="O1116" s="176" t="str">
        <f ca="1"/>
        <v>nec</v>
      </c>
      <c r="P1116" s="176" t="str">
        <f ca="1"/>
        <v>Other and unspecified age (n.e.c.)</v>
      </c>
      <c r="Q1116" s="176" t="str">
        <f ca="1"/>
        <v>nec</v>
      </c>
      <c r="R1116" s="176" t="str">
        <f ca="1"/>
        <v>Other and unspecified gender (n.e.c.)</v>
      </c>
      <c r="S1116" s="176">
        <v>0</v>
      </c>
      <c r="T1116" s="176" t="b">
        <v>1</v>
      </c>
      <c r="U1116" s="176" t="b">
        <f>AND(T1116=TRUE,C1116=C1115,F1116=F1115,H1116&lt;&gt;H1115)</f>
        <v>0</v>
      </c>
      <c r="V1116" s="176" t="b">
        <f t="shared" si="34"/>
        <v>0</v>
      </c>
      <c r="W1116" s="180">
        <v>0</v>
      </c>
      <c r="X1116" t="b">
        <f t="shared" si="35"/>
        <v>0</v>
      </c>
      <c r="Y1116" s="194">
        <v>17</v>
      </c>
    </row>
    <row r="1117" spans="2:25" x14ac:dyDescent="0.4">
      <c r="B1117" s="192"/>
      <c r="C1117" s="193"/>
      <c r="D1117" s="193" t="s">
        <v>2666</v>
      </c>
      <c r="E1117" s="178" t="s">
        <v>1187</v>
      </c>
      <c r="F1117" s="193" t="s">
        <v>2667</v>
      </c>
      <c r="G1117" s="193"/>
      <c r="H1117" s="193" t="s">
        <v>1035</v>
      </c>
      <c r="I1117" s="176" t="str">
        <f ca="1"/>
        <v>5.1</v>
      </c>
      <c r="J1117" s="176" t="str">
        <f ca="1"/>
        <v>Pharmacies</v>
      </c>
      <c r="K1117" s="176" t="str">
        <f ca="1"/>
        <v>5.1.2</v>
      </c>
      <c r="L1117" s="176" t="str">
        <f ca="1"/>
        <v>Over-the-counter medicines</v>
      </c>
      <c r="M1117" s="176" t="str">
        <f ca="1"/>
        <v>13</v>
      </c>
      <c r="N1117" s="176" t="str">
        <f ca="1"/>
        <v>General population</v>
      </c>
      <c r="O1117" s="176" t="str">
        <f ca="1"/>
        <v>nec</v>
      </c>
      <c r="P1117" s="176" t="str">
        <f ca="1"/>
        <v>Other and unspecified age (n.e.c.)</v>
      </c>
      <c r="Q1117" s="176" t="str">
        <f ca="1"/>
        <v>nec</v>
      </c>
      <c r="R1117" s="176" t="str">
        <f ca="1"/>
        <v>Other and unspecified gender (n.e.c.)</v>
      </c>
      <c r="S1117" s="176">
        <v>0</v>
      </c>
      <c r="T1117" s="176" t="b">
        <v>1</v>
      </c>
      <c r="U1117" s="176" t="b">
        <f>AND(T1117=TRUE,C1117=C1116,F1117=F1116,H1117&lt;&gt;H1116)</f>
        <v>0</v>
      </c>
      <c r="V1117" s="176" t="b">
        <f t="shared" si="34"/>
        <v>0</v>
      </c>
      <c r="W1117" s="180">
        <v>0</v>
      </c>
      <c r="X1117" t="b">
        <f t="shared" si="35"/>
        <v>0</v>
      </c>
      <c r="Y1117" s="194">
        <v>15</v>
      </c>
    </row>
    <row r="1118" spans="2:25" x14ac:dyDescent="0.4">
      <c r="B1118" s="192"/>
      <c r="C1118" s="193"/>
      <c r="D1118" s="193" t="s">
        <v>2668</v>
      </c>
      <c r="E1118" s="178" t="s">
        <v>1246</v>
      </c>
      <c r="F1118" s="193" t="s">
        <v>2669</v>
      </c>
      <c r="G1118" s="193"/>
      <c r="H1118" s="193" t="s">
        <v>1041</v>
      </c>
      <c r="I1118" s="176" t="str">
        <f ca="1"/>
        <v>3.4.1</v>
      </c>
      <c r="J1118" s="176" t="str">
        <f ca="1"/>
        <v>Family planning centres</v>
      </c>
      <c r="K1118" s="176" t="str">
        <f ca="1"/>
        <v>1.3.3.nec</v>
      </c>
      <c r="L1118" s="176" t="str">
        <f ca="1"/>
        <v>Other Specialised outpatient curative care</v>
      </c>
      <c r="M1118" s="176" t="str">
        <f ca="1"/>
        <v>13</v>
      </c>
      <c r="N1118" s="176" t="str">
        <f ca="1"/>
        <v>General population</v>
      </c>
      <c r="O1118" s="176" t="str">
        <f ca="1"/>
        <v>nec</v>
      </c>
      <c r="P1118" s="176" t="str">
        <f ca="1"/>
        <v>Other and unspecified age (n.e.c.)</v>
      </c>
      <c r="Q1118" s="176" t="str">
        <f ca="1"/>
        <v>nec</v>
      </c>
      <c r="R1118" s="176" t="str">
        <f ca="1"/>
        <v>Other and unspecified gender (n.e.c.)</v>
      </c>
      <c r="S1118" s="176">
        <v>0</v>
      </c>
      <c r="T1118" s="176" t="b">
        <v>1</v>
      </c>
      <c r="U1118" s="176" t="b">
        <f>AND(T1118=TRUE,C1118=C1117,F1118=F1117,H1118&lt;&gt;H1117)</f>
        <v>0</v>
      </c>
      <c r="V1118" s="176" t="b">
        <f t="shared" si="34"/>
        <v>0</v>
      </c>
      <c r="W1118" s="180">
        <v>0</v>
      </c>
      <c r="X1118" t="b">
        <f t="shared" si="35"/>
        <v>0</v>
      </c>
      <c r="Y1118" s="194">
        <v>17</v>
      </c>
    </row>
    <row r="1119" spans="2:25" x14ac:dyDescent="0.4">
      <c r="B1119" s="192"/>
      <c r="C1119" s="193" t="s">
        <v>2670</v>
      </c>
      <c r="D1119" s="193" t="s">
        <v>2054</v>
      </c>
      <c r="E1119" s="178" t="s">
        <v>1246</v>
      </c>
      <c r="F1119" s="193" t="s">
        <v>2671</v>
      </c>
      <c r="G1119" s="193"/>
      <c r="H1119" s="193" t="s">
        <v>1084</v>
      </c>
      <c r="I1119" s="176" t="str">
        <f ca="1"/>
        <v>1.2</v>
      </c>
      <c r="J1119" s="176" t="str">
        <f ca="1"/>
        <v>Mental health hospitals</v>
      </c>
      <c r="K1119" s="176" t="str">
        <f ca="1"/>
        <v>1.1.2</v>
      </c>
      <c r="L1119" s="176" t="str">
        <f ca="1"/>
        <v>Specialised inpatient curative care</v>
      </c>
      <c r="M1119" s="176" t="str">
        <f ca="1"/>
        <v>13</v>
      </c>
      <c r="N1119" s="176" t="str">
        <f ca="1"/>
        <v>General population</v>
      </c>
      <c r="O1119" s="176" t="str">
        <f ca="1"/>
        <v>nec</v>
      </c>
      <c r="P1119" s="176" t="str">
        <f ca="1"/>
        <v>Other and unspecified age (n.e.c.)</v>
      </c>
      <c r="Q1119" s="176" t="str">
        <f ca="1"/>
        <v>nec</v>
      </c>
      <c r="R1119" s="176" t="str">
        <f ca="1"/>
        <v>Other and unspecified gender (n.e.c.)</v>
      </c>
      <c r="S1119" s="176">
        <v>4</v>
      </c>
      <c r="T1119" s="176" t="b">
        <v>1</v>
      </c>
      <c r="U1119" s="176" t="b">
        <f>AND(T1119=TRUE,C1119=C1118,F1119=F1118,H1119&lt;&gt;H1118)</f>
        <v>0</v>
      </c>
      <c r="V1119" s="176" t="b">
        <f t="shared" si="34"/>
        <v>0</v>
      </c>
      <c r="W1119" s="180">
        <v>1</v>
      </c>
      <c r="X1119" t="b">
        <f t="shared" si="35"/>
        <v>0</v>
      </c>
      <c r="Y1119" s="194">
        <v>17</v>
      </c>
    </row>
    <row r="1120" spans="2:25" x14ac:dyDescent="0.4">
      <c r="B1120" s="192"/>
      <c r="C1120" s="193" t="s">
        <v>2670</v>
      </c>
      <c r="D1120" s="193" t="s">
        <v>2672</v>
      </c>
      <c r="E1120" s="178" t="s">
        <v>1161</v>
      </c>
      <c r="F1120" s="193" t="s">
        <v>2673</v>
      </c>
      <c r="G1120" s="193"/>
      <c r="H1120" s="193" t="s">
        <v>1109</v>
      </c>
      <c r="I1120" s="176" t="str">
        <f ca="1"/>
        <v>3.4.9.nec</v>
      </c>
      <c r="J1120" s="176" t="str">
        <f ca="1"/>
        <v>Other All Other ambulatory centres</v>
      </c>
      <c r="K1120" s="176" t="str">
        <f ca="1"/>
        <v>1.3.3.nec</v>
      </c>
      <c r="L1120" s="176" t="str">
        <f ca="1"/>
        <v>Other Specialised outpatient curative care</v>
      </c>
      <c r="M1120" s="176" t="str">
        <f ca="1"/>
        <v>13</v>
      </c>
      <c r="N1120" s="176" t="str">
        <f ca="1"/>
        <v>General population</v>
      </c>
      <c r="O1120" s="176" t="str">
        <f ca="1"/>
        <v>nec</v>
      </c>
      <c r="P1120" s="176" t="str">
        <f ca="1"/>
        <v>Other and unspecified age (n.e.c.)</v>
      </c>
      <c r="Q1120" s="176" t="str">
        <f ca="1"/>
        <v>nec</v>
      </c>
      <c r="R1120" s="176" t="str">
        <f ca="1"/>
        <v>Other and unspecified gender (n.e.c.)</v>
      </c>
      <c r="S1120" s="176">
        <v>4</v>
      </c>
      <c r="T1120" s="176" t="b">
        <v>1</v>
      </c>
      <c r="U1120" s="176" t="b">
        <f>AND(T1120=TRUE,C1120=C1119,F1120=F1119,H1120&lt;&gt;H1119)</f>
        <v>0</v>
      </c>
      <c r="V1120" s="176" t="b">
        <f t="shared" si="34"/>
        <v>0</v>
      </c>
      <c r="W1120" s="180">
        <v>1</v>
      </c>
      <c r="X1120" t="b">
        <f t="shared" si="35"/>
        <v>0</v>
      </c>
      <c r="Y1120" s="194">
        <v>12</v>
      </c>
    </row>
    <row r="1121" spans="2:25" x14ac:dyDescent="0.4">
      <c r="B1121" s="192"/>
      <c r="C1121" s="193"/>
      <c r="D1121" s="193" t="s">
        <v>2674</v>
      </c>
      <c r="E1121" s="178" t="s">
        <v>1477</v>
      </c>
      <c r="F1121" s="193"/>
      <c r="G1121" s="193"/>
      <c r="H1121" s="193" t="s">
        <v>1109</v>
      </c>
      <c r="I1121" s="176" t="str">
        <f ca="1"/>
        <v>3.4.9.nec</v>
      </c>
      <c r="J1121" s="176" t="str">
        <f ca="1"/>
        <v>Other All Other ambulatory centres</v>
      </c>
      <c r="K1121" s="176" t="str">
        <f ca="1"/>
        <v>1.3.3.nec</v>
      </c>
      <c r="L1121" s="176" t="str">
        <f ca="1"/>
        <v>Other Specialised outpatient curative care</v>
      </c>
      <c r="M1121" s="176" t="str">
        <f ca="1"/>
        <v>13</v>
      </c>
      <c r="N1121" s="176" t="str">
        <f ca="1"/>
        <v>General population</v>
      </c>
      <c r="O1121" s="176" t="str">
        <f ca="1"/>
        <v>nec</v>
      </c>
      <c r="P1121" s="176" t="str">
        <f ca="1"/>
        <v>Other and unspecified age (n.e.c.)</v>
      </c>
      <c r="Q1121" s="176" t="str">
        <f ca="1"/>
        <v>nec</v>
      </c>
      <c r="R1121" s="176" t="str">
        <f ca="1"/>
        <v>Other and unspecified gender (n.e.c.)</v>
      </c>
      <c r="S1121" s="176">
        <v>0</v>
      </c>
      <c r="T1121" s="176" t="b">
        <v>1</v>
      </c>
      <c r="U1121" s="176" t="b">
        <f>AND(T1121=TRUE,C1121=C1120,F1121=F1120,H1121&lt;&gt;H1120)</f>
        <v>0</v>
      </c>
      <c r="V1121" s="176" t="b">
        <f t="shared" si="34"/>
        <v>0</v>
      </c>
      <c r="W1121" s="180">
        <v>0</v>
      </c>
      <c r="X1121" t="b">
        <f t="shared" si="35"/>
        <v>0</v>
      </c>
      <c r="Y1121" s="194">
        <v>68</v>
      </c>
    </row>
    <row r="1122" spans="2:25" x14ac:dyDescent="0.4">
      <c r="B1122" s="192"/>
      <c r="C1122" s="193" t="s">
        <v>377</v>
      </c>
      <c r="D1122" s="193" t="s">
        <v>378</v>
      </c>
      <c r="E1122" s="178" t="s">
        <v>1453</v>
      </c>
      <c r="F1122" s="193" t="s">
        <v>2675</v>
      </c>
      <c r="G1122" s="193"/>
      <c r="H1122" s="193" t="s">
        <v>1109</v>
      </c>
      <c r="I1122" s="176" t="str">
        <f ca="1"/>
        <v>3.4.9.nec</v>
      </c>
      <c r="J1122" s="176" t="str">
        <f ca="1"/>
        <v>Other All Other ambulatory centres</v>
      </c>
      <c r="K1122" s="176" t="str">
        <f ca="1"/>
        <v>1.3.3.nec</v>
      </c>
      <c r="L1122" s="176" t="str">
        <f ca="1"/>
        <v>Other Specialised outpatient curative care</v>
      </c>
      <c r="M1122" s="176" t="str">
        <f ca="1"/>
        <v>13</v>
      </c>
      <c r="N1122" s="176" t="str">
        <f ca="1"/>
        <v>General population</v>
      </c>
      <c r="O1122" s="176" t="str">
        <f ca="1"/>
        <v>nec</v>
      </c>
      <c r="P1122" s="176" t="str">
        <f ca="1"/>
        <v>Other and unspecified age (n.e.c.)</v>
      </c>
      <c r="Q1122" s="176" t="str">
        <f ca="1"/>
        <v>nec</v>
      </c>
      <c r="R1122" s="176" t="str">
        <f ca="1"/>
        <v>Other and unspecified gender (n.e.c.)</v>
      </c>
      <c r="S1122" s="176">
        <v>3</v>
      </c>
      <c r="T1122" s="176" t="b">
        <v>1</v>
      </c>
      <c r="U1122" s="176" t="b">
        <f>AND(T1122=TRUE,C1122=C1121,F1122=F1121,H1122&lt;&gt;H1121)</f>
        <v>0</v>
      </c>
      <c r="V1122" s="176" t="b">
        <f t="shared" si="34"/>
        <v>0</v>
      </c>
      <c r="W1122" s="180">
        <v>1</v>
      </c>
      <c r="X1122" t="b">
        <f t="shared" si="35"/>
        <v>0</v>
      </c>
      <c r="Y1122" s="194">
        <v>27</v>
      </c>
    </row>
    <row r="1123" spans="2:25" x14ac:dyDescent="0.4">
      <c r="B1123" s="192"/>
      <c r="C1123" s="193">
        <v>404945244</v>
      </c>
      <c r="D1123" s="193" t="s">
        <v>2676</v>
      </c>
      <c r="E1123" s="178" t="s">
        <v>1187</v>
      </c>
      <c r="F1123" s="193" t="s">
        <v>2677</v>
      </c>
      <c r="G1123" s="193"/>
      <c r="H1123" s="193" t="s">
        <v>1109</v>
      </c>
      <c r="I1123" s="176" t="str">
        <f ca="1"/>
        <v>3.4.9.nec</v>
      </c>
      <c r="J1123" s="176" t="str">
        <f ca="1"/>
        <v>Other All Other ambulatory centres</v>
      </c>
      <c r="K1123" s="176" t="str">
        <f ca="1"/>
        <v>1.3.3.nec</v>
      </c>
      <c r="L1123" s="176" t="str">
        <f ca="1"/>
        <v>Other Specialised outpatient curative care</v>
      </c>
      <c r="M1123" s="176" t="str">
        <f ca="1"/>
        <v>13</v>
      </c>
      <c r="N1123" s="176" t="str">
        <f ca="1"/>
        <v>General population</v>
      </c>
      <c r="O1123" s="176" t="str">
        <f ca="1"/>
        <v>nec</v>
      </c>
      <c r="P1123" s="176" t="str">
        <f ca="1"/>
        <v>Other and unspecified age (n.e.c.)</v>
      </c>
      <c r="Q1123" s="176" t="str">
        <f ca="1"/>
        <v>nec</v>
      </c>
      <c r="R1123" s="176" t="str">
        <f ca="1"/>
        <v>Other and unspecified gender (n.e.c.)</v>
      </c>
      <c r="S1123" s="176">
        <v>1</v>
      </c>
      <c r="T1123" s="176" t="b">
        <v>1</v>
      </c>
      <c r="U1123" s="176" t="b">
        <f>AND(T1123=TRUE,C1123=C1122,F1123=F1122,H1123&lt;&gt;H1122)</f>
        <v>0</v>
      </c>
      <c r="V1123" s="176" t="b">
        <f t="shared" si="34"/>
        <v>0</v>
      </c>
      <c r="W1123" s="180">
        <v>1</v>
      </c>
      <c r="X1123" t="b">
        <f t="shared" si="35"/>
        <v>0</v>
      </c>
      <c r="Y1123" s="194">
        <v>15</v>
      </c>
    </row>
    <row r="1124" spans="2:25" x14ac:dyDescent="0.4">
      <c r="B1124" s="192"/>
      <c r="C1124" s="193">
        <v>405026305</v>
      </c>
      <c r="D1124" s="193" t="s">
        <v>2678</v>
      </c>
      <c r="E1124" s="178" t="s">
        <v>1397</v>
      </c>
      <c r="F1124" s="193" t="s">
        <v>2679</v>
      </c>
      <c r="G1124" s="193"/>
      <c r="H1124" s="193" t="s">
        <v>1109</v>
      </c>
      <c r="I1124" s="176" t="str">
        <f ca="1"/>
        <v>3.4.9.nec</v>
      </c>
      <c r="J1124" s="176" t="str">
        <f ca="1"/>
        <v>Other All Other ambulatory centres</v>
      </c>
      <c r="K1124" s="176" t="str">
        <f ca="1"/>
        <v>1.3.3.nec</v>
      </c>
      <c r="L1124" s="176" t="str">
        <f ca="1"/>
        <v>Other Specialised outpatient curative care</v>
      </c>
      <c r="M1124" s="176" t="str">
        <f ca="1"/>
        <v>13</v>
      </c>
      <c r="N1124" s="176" t="str">
        <f ca="1"/>
        <v>General population</v>
      </c>
      <c r="O1124" s="176" t="str">
        <f ca="1"/>
        <v>nec</v>
      </c>
      <c r="P1124" s="176" t="str">
        <f ca="1"/>
        <v>Other and unspecified age (n.e.c.)</v>
      </c>
      <c r="Q1124" s="176" t="str">
        <f ca="1"/>
        <v>nec</v>
      </c>
      <c r="R1124" s="176" t="str">
        <f ca="1"/>
        <v>Other and unspecified gender (n.e.c.)</v>
      </c>
      <c r="S1124" s="176">
        <v>1</v>
      </c>
      <c r="T1124" s="176" t="b">
        <v>1</v>
      </c>
      <c r="U1124" s="176" t="b">
        <f>AND(T1124=TRUE,C1124=C1123,F1124=F1123,H1124&lt;&gt;H1123)</f>
        <v>0</v>
      </c>
      <c r="V1124" s="176" t="b">
        <f t="shared" si="34"/>
        <v>0</v>
      </c>
      <c r="W1124" s="180">
        <v>1</v>
      </c>
      <c r="X1124" t="b">
        <f t="shared" si="35"/>
        <v>0</v>
      </c>
      <c r="Y1124" s="194">
        <v>1</v>
      </c>
    </row>
    <row r="1125" spans="2:25" x14ac:dyDescent="0.4">
      <c r="B1125" s="192"/>
      <c r="C1125" s="193">
        <v>434166476</v>
      </c>
      <c r="D1125" s="193" t="s">
        <v>2680</v>
      </c>
      <c r="E1125" s="178" t="s">
        <v>1197</v>
      </c>
      <c r="F1125" s="193"/>
      <c r="G1125" s="193"/>
      <c r="H1125" s="193" t="s">
        <v>1127</v>
      </c>
      <c r="I1125" s="176" t="str">
        <f ca="1"/>
        <v>3.4.9.nec</v>
      </c>
      <c r="J1125" s="176" t="str">
        <f ca="1"/>
        <v>Other All Other ambulatory centres</v>
      </c>
      <c r="K1125" s="176" t="str">
        <f ca="1"/>
        <v>2.3</v>
      </c>
      <c r="L1125" s="176" t="str">
        <f ca="1"/>
        <v>Outpatient rehabilitative care</v>
      </c>
      <c r="M1125" s="176" t="str">
        <f ca="1"/>
        <v>13</v>
      </c>
      <c r="N1125" s="176" t="str">
        <f ca="1"/>
        <v>General population</v>
      </c>
      <c r="O1125" s="176" t="str">
        <f ca="1"/>
        <v>nec</v>
      </c>
      <c r="P1125" s="176" t="str">
        <f ca="1"/>
        <v>Other and unspecified age (n.e.c.)</v>
      </c>
      <c r="Q1125" s="176" t="str">
        <f ca="1"/>
        <v>nec</v>
      </c>
      <c r="R1125" s="176" t="str">
        <f ca="1"/>
        <v>Other and unspecified gender (n.e.c.)</v>
      </c>
      <c r="S1125" s="176">
        <v>1</v>
      </c>
      <c r="T1125" s="176" t="b">
        <v>1</v>
      </c>
      <c r="U1125" s="176" t="b">
        <f>AND(T1125=TRUE,C1125=C1124,F1125=F1124,H1125&lt;&gt;H1124)</f>
        <v>0</v>
      </c>
      <c r="V1125" s="176" t="b">
        <f t="shared" si="34"/>
        <v>0</v>
      </c>
      <c r="W1125" s="180">
        <v>0</v>
      </c>
      <c r="X1125" t="b">
        <f t="shared" si="35"/>
        <v>0</v>
      </c>
      <c r="Y1125" s="194">
        <v>67</v>
      </c>
    </row>
    <row r="1126" spans="2:25" x14ac:dyDescent="0.4">
      <c r="B1126" s="192"/>
      <c r="C1126" s="193">
        <v>212693664</v>
      </c>
      <c r="D1126" s="193" t="s">
        <v>2681</v>
      </c>
      <c r="E1126" s="178" t="s">
        <v>1453</v>
      </c>
      <c r="F1126" s="193" t="s">
        <v>2682</v>
      </c>
      <c r="G1126" s="193"/>
      <c r="H1126" s="193" t="s">
        <v>1054</v>
      </c>
      <c r="I1126" s="176" t="str">
        <f ca="1"/>
        <v>1.1</v>
      </c>
      <c r="J1126" s="176" t="str">
        <f ca="1"/>
        <v>General hospitals</v>
      </c>
      <c r="K1126" s="176" t="str">
        <f ca="1"/>
        <v>1.1.1</v>
      </c>
      <c r="L1126" s="176" t="str">
        <f ca="1"/>
        <v>General inpatient curative care</v>
      </c>
      <c r="M1126" s="176" t="str">
        <f ca="1"/>
        <v>13</v>
      </c>
      <c r="N1126" s="176" t="str">
        <f ca="1"/>
        <v>General population</v>
      </c>
      <c r="O1126" s="176" t="str">
        <f ca="1"/>
        <v>nec</v>
      </c>
      <c r="P1126" s="176" t="str">
        <f ca="1"/>
        <v>Other and unspecified age (n.e.c.)</v>
      </c>
      <c r="Q1126" s="176" t="str">
        <f ca="1"/>
        <v>nec</v>
      </c>
      <c r="R1126" s="176" t="str">
        <f ca="1"/>
        <v>Other and unspecified gender (n.e.c.)</v>
      </c>
      <c r="S1126" s="176">
        <v>1</v>
      </c>
      <c r="T1126" s="176" t="b">
        <v>1</v>
      </c>
      <c r="U1126" s="176" t="b">
        <f>AND(T1126=TRUE,C1126=C1125,F1126=F1125,H1126&lt;&gt;H1125)</f>
        <v>0</v>
      </c>
      <c r="V1126" s="176" t="b">
        <f t="shared" si="34"/>
        <v>0</v>
      </c>
      <c r="W1126" s="180">
        <v>1</v>
      </c>
      <c r="X1126" t="b">
        <f t="shared" si="35"/>
        <v>0</v>
      </c>
      <c r="Y1126" s="194">
        <v>27</v>
      </c>
    </row>
    <row r="1127" spans="2:25" x14ac:dyDescent="0.4">
      <c r="B1127" s="192"/>
      <c r="C1127" s="193">
        <v>202059388</v>
      </c>
      <c r="D1127" s="193" t="s">
        <v>2683</v>
      </c>
      <c r="E1127" s="178" t="s">
        <v>1228</v>
      </c>
      <c r="F1127" s="193"/>
      <c r="G1127" s="193"/>
      <c r="H1127" s="193" t="s">
        <v>1127</v>
      </c>
      <c r="I1127" s="176" t="str">
        <f ca="1"/>
        <v>3.4.9.nec</v>
      </c>
      <c r="J1127" s="176" t="str">
        <f ca="1"/>
        <v>Other All Other ambulatory centres</v>
      </c>
      <c r="K1127" s="176" t="str">
        <f ca="1"/>
        <v>2.3</v>
      </c>
      <c r="L1127" s="176" t="str">
        <f ca="1"/>
        <v>Outpatient rehabilitative care</v>
      </c>
      <c r="M1127" s="176" t="str">
        <f ca="1"/>
        <v>13</v>
      </c>
      <c r="N1127" s="176" t="str">
        <f ca="1"/>
        <v>General population</v>
      </c>
      <c r="O1127" s="176" t="str">
        <f ca="1"/>
        <v>nec</v>
      </c>
      <c r="P1127" s="176" t="str">
        <f ca="1"/>
        <v>Other and unspecified age (n.e.c.)</v>
      </c>
      <c r="Q1127" s="176" t="str">
        <f ca="1"/>
        <v>nec</v>
      </c>
      <c r="R1127" s="176" t="str">
        <f ca="1"/>
        <v>Other and unspecified gender (n.e.c.)</v>
      </c>
      <c r="S1127" s="176">
        <v>1</v>
      </c>
      <c r="T1127" s="176" t="b">
        <v>1</v>
      </c>
      <c r="U1127" s="176" t="b">
        <f>AND(T1127=TRUE,C1127=C1126,F1127=F1126,H1127&lt;&gt;H1126)</f>
        <v>0</v>
      </c>
      <c r="V1127" s="176" t="b">
        <f t="shared" si="34"/>
        <v>0</v>
      </c>
      <c r="W1127" s="180">
        <v>0</v>
      </c>
      <c r="X1127" t="b">
        <f t="shared" si="35"/>
        <v>0</v>
      </c>
      <c r="Y1127" s="194">
        <v>19</v>
      </c>
    </row>
    <row r="1128" spans="2:25" x14ac:dyDescent="0.4">
      <c r="B1128" s="192"/>
      <c r="C1128" s="193">
        <v>417879460</v>
      </c>
      <c r="D1128" s="193" t="s">
        <v>2684</v>
      </c>
      <c r="E1128" s="178" t="s">
        <v>1459</v>
      </c>
      <c r="F1128" s="193"/>
      <c r="G1128" s="193"/>
      <c r="H1128" s="193" t="s">
        <v>1127</v>
      </c>
      <c r="I1128" s="176" t="str">
        <f ca="1"/>
        <v>3.4.9.nec</v>
      </c>
      <c r="J1128" s="176" t="str">
        <f ca="1"/>
        <v>Other All Other ambulatory centres</v>
      </c>
      <c r="K1128" s="176" t="str">
        <f ca="1"/>
        <v>2.3</v>
      </c>
      <c r="L1128" s="176" t="str">
        <f ca="1"/>
        <v>Outpatient rehabilitative care</v>
      </c>
      <c r="M1128" s="176" t="str">
        <f ca="1"/>
        <v>13</v>
      </c>
      <c r="N1128" s="176" t="str">
        <f ca="1"/>
        <v>General population</v>
      </c>
      <c r="O1128" s="176" t="str">
        <f ca="1"/>
        <v>nec</v>
      </c>
      <c r="P1128" s="176" t="str">
        <f ca="1"/>
        <v>Other and unspecified age (n.e.c.)</v>
      </c>
      <c r="Q1128" s="176" t="str">
        <f ca="1"/>
        <v>nec</v>
      </c>
      <c r="R1128" s="176" t="str">
        <f ca="1"/>
        <v>Other and unspecified gender (n.e.c.)</v>
      </c>
      <c r="S1128" s="176">
        <v>1</v>
      </c>
      <c r="T1128" s="176" t="b">
        <v>1</v>
      </c>
      <c r="U1128" s="176" t="b">
        <f>AND(T1128=TRUE,C1128=C1127,F1128=F1127,H1128&lt;&gt;H1127)</f>
        <v>0</v>
      </c>
      <c r="V1128" s="176" t="b">
        <f t="shared" si="34"/>
        <v>0</v>
      </c>
      <c r="W1128" s="180">
        <v>0</v>
      </c>
      <c r="X1128" t="b">
        <f t="shared" si="35"/>
        <v>0</v>
      </c>
      <c r="Y1128" s="194">
        <v>70</v>
      </c>
    </row>
    <row r="1129" spans="2:25" x14ac:dyDescent="0.4">
      <c r="B1129" s="192"/>
      <c r="C1129" s="193">
        <v>405180450</v>
      </c>
      <c r="D1129" s="193" t="s">
        <v>2685</v>
      </c>
      <c r="E1129" s="178" t="s">
        <v>1246</v>
      </c>
      <c r="F1129" s="193"/>
      <c r="G1129" s="193"/>
      <c r="H1129" s="193" t="s">
        <v>1127</v>
      </c>
      <c r="I1129" s="176" t="str">
        <f ca="1"/>
        <v>3.4.9.nec</v>
      </c>
      <c r="J1129" s="176" t="str">
        <f ca="1"/>
        <v>Other All Other ambulatory centres</v>
      </c>
      <c r="K1129" s="176" t="str">
        <f ca="1"/>
        <v>2.3</v>
      </c>
      <c r="L1129" s="176" t="str">
        <f ca="1"/>
        <v>Outpatient rehabilitative care</v>
      </c>
      <c r="M1129" s="176" t="str">
        <f ca="1"/>
        <v>13</v>
      </c>
      <c r="N1129" s="176" t="str">
        <f ca="1"/>
        <v>General population</v>
      </c>
      <c r="O1129" s="176" t="str">
        <f ca="1"/>
        <v>nec</v>
      </c>
      <c r="P1129" s="176" t="str">
        <f ca="1"/>
        <v>Other and unspecified age (n.e.c.)</v>
      </c>
      <c r="Q1129" s="176" t="str">
        <f ca="1"/>
        <v>nec</v>
      </c>
      <c r="R1129" s="176" t="str">
        <f ca="1"/>
        <v>Other and unspecified gender (n.e.c.)</v>
      </c>
      <c r="S1129" s="176">
        <v>4</v>
      </c>
      <c r="T1129" s="176" t="b">
        <v>1</v>
      </c>
      <c r="U1129" s="176" t="b">
        <f>AND(T1129=TRUE,C1129=C1128,F1129=F1128,H1129&lt;&gt;H1128)</f>
        <v>0</v>
      </c>
      <c r="V1129" s="176" t="b">
        <f t="shared" si="34"/>
        <v>0</v>
      </c>
      <c r="W1129" s="180">
        <v>0</v>
      </c>
      <c r="X1129" t="b">
        <f t="shared" si="35"/>
        <v>0</v>
      </c>
      <c r="Y1129" s="194">
        <v>17</v>
      </c>
    </row>
    <row r="1130" spans="2:25" x14ac:dyDescent="0.4">
      <c r="B1130" s="192"/>
      <c r="C1130" s="193">
        <v>204380035</v>
      </c>
      <c r="D1130" s="193" t="s">
        <v>2686</v>
      </c>
      <c r="E1130" s="178" t="s">
        <v>1285</v>
      </c>
      <c r="F1130" s="193"/>
      <c r="G1130" s="193"/>
      <c r="H1130" s="193" t="s">
        <v>1127</v>
      </c>
      <c r="I1130" s="176" t="str">
        <f ca="1"/>
        <v>3.4.9.nec</v>
      </c>
      <c r="J1130" s="176" t="str">
        <f ca="1"/>
        <v>Other All Other ambulatory centres</v>
      </c>
      <c r="K1130" s="176" t="str">
        <f ca="1"/>
        <v>2.3</v>
      </c>
      <c r="L1130" s="176" t="str">
        <f ca="1"/>
        <v>Outpatient rehabilitative care</v>
      </c>
      <c r="M1130" s="176" t="str">
        <f ca="1"/>
        <v>13</v>
      </c>
      <c r="N1130" s="176" t="str">
        <f ca="1"/>
        <v>General population</v>
      </c>
      <c r="O1130" s="176" t="str">
        <f ca="1"/>
        <v>nec</v>
      </c>
      <c r="P1130" s="176" t="str">
        <f ca="1"/>
        <v>Other and unspecified age (n.e.c.)</v>
      </c>
      <c r="Q1130" s="176" t="str">
        <f ca="1"/>
        <v>nec</v>
      </c>
      <c r="R1130" s="176" t="str">
        <f ca="1"/>
        <v>Other and unspecified gender (n.e.c.)</v>
      </c>
      <c r="S1130" s="176">
        <v>4</v>
      </c>
      <c r="T1130" s="176" t="b">
        <v>1</v>
      </c>
      <c r="U1130" s="176" t="b">
        <f>AND(T1130=TRUE,C1130=C1129,F1130=F1129,H1130&lt;&gt;H1129)</f>
        <v>0</v>
      </c>
      <c r="V1130" s="176" t="b">
        <f t="shared" si="34"/>
        <v>0</v>
      </c>
      <c r="W1130" s="180">
        <v>0</v>
      </c>
      <c r="X1130" t="b">
        <f t="shared" si="35"/>
        <v>0</v>
      </c>
      <c r="Y1130" s="194">
        <v>14</v>
      </c>
    </row>
    <row r="1131" spans="2:25" x14ac:dyDescent="0.4">
      <c r="B1131" s="192"/>
      <c r="C1131" s="193">
        <v>202056372</v>
      </c>
      <c r="D1131" s="193" t="s">
        <v>2687</v>
      </c>
      <c r="E1131" s="178" t="s">
        <v>1183</v>
      </c>
      <c r="F1131" s="193"/>
      <c r="G1131" s="193"/>
      <c r="H1131" s="193" t="s">
        <v>1109</v>
      </c>
      <c r="I1131" s="176" t="str">
        <f ca="1"/>
        <v>3.4.9.nec</v>
      </c>
      <c r="J1131" s="176" t="str">
        <f ca="1"/>
        <v>Other All Other ambulatory centres</v>
      </c>
      <c r="K1131" s="176" t="str">
        <f ca="1"/>
        <v>1.3.3.nec</v>
      </c>
      <c r="L1131" s="176" t="str">
        <f ca="1"/>
        <v>Other Specialised outpatient curative care</v>
      </c>
      <c r="M1131" s="176" t="str">
        <f ca="1"/>
        <v>13</v>
      </c>
      <c r="N1131" s="176" t="str">
        <f ca="1"/>
        <v>General population</v>
      </c>
      <c r="O1131" s="176" t="str">
        <f ca="1"/>
        <v>nec</v>
      </c>
      <c r="P1131" s="176" t="str">
        <f ca="1"/>
        <v>Other and unspecified age (n.e.c.)</v>
      </c>
      <c r="Q1131" s="176" t="str">
        <f ca="1"/>
        <v>nec</v>
      </c>
      <c r="R1131" s="176" t="str">
        <f ca="1"/>
        <v>Other and unspecified gender (n.e.c.)</v>
      </c>
      <c r="S1131" s="176">
        <v>2</v>
      </c>
      <c r="T1131" s="176" t="b">
        <v>1</v>
      </c>
      <c r="U1131" s="176" t="b">
        <f>AND(T1131=TRUE,C1131=C1130,F1131=F1130,H1131&lt;&gt;H1130)</f>
        <v>0</v>
      </c>
      <c r="V1131" s="176" t="b">
        <f t="shared" si="34"/>
        <v>0</v>
      </c>
      <c r="W1131" s="180">
        <v>0</v>
      </c>
      <c r="X1131" t="b">
        <f t="shared" si="35"/>
        <v>0</v>
      </c>
      <c r="Y1131" s="194">
        <v>11</v>
      </c>
    </row>
    <row r="1132" spans="2:25" x14ac:dyDescent="0.4">
      <c r="B1132" s="192"/>
      <c r="C1132" s="193">
        <v>202203123</v>
      </c>
      <c r="D1132" s="193" t="s">
        <v>2688</v>
      </c>
      <c r="E1132" s="178" t="s">
        <v>1183</v>
      </c>
      <c r="F1132" s="193"/>
      <c r="G1132" s="193"/>
      <c r="H1132" s="193" t="s">
        <v>1115</v>
      </c>
      <c r="I1132" s="176" t="str">
        <f ca="1"/>
        <v>8.2</v>
      </c>
      <c r="J1132" s="176" t="str">
        <f ca="1"/>
        <v>All Other industries as secondary providers of health care</v>
      </c>
      <c r="K1132" s="176" t="str">
        <f ca="1"/>
        <v>5.nec</v>
      </c>
      <c r="L1132" s="176" t="str">
        <f ca="1"/>
        <v>Unspecified medical goods (n.e.c.)</v>
      </c>
      <c r="M1132" s="176" t="str">
        <f ca="1"/>
        <v>13</v>
      </c>
      <c r="N1132" s="176" t="str">
        <f ca="1"/>
        <v>General population</v>
      </c>
      <c r="O1132" s="176" t="str">
        <f ca="1"/>
        <v>nec</v>
      </c>
      <c r="P1132" s="176" t="str">
        <f ca="1"/>
        <v>Other and unspecified age (n.e.c.)</v>
      </c>
      <c r="Q1132" s="176" t="str">
        <f ca="1"/>
        <v>nec</v>
      </c>
      <c r="R1132" s="176" t="str">
        <f ca="1"/>
        <v>Other and unspecified gender (n.e.c.)</v>
      </c>
      <c r="S1132" s="176">
        <v>5</v>
      </c>
      <c r="T1132" s="176" t="b">
        <v>1</v>
      </c>
      <c r="U1132" s="176" t="b">
        <f>AND(T1132=TRUE,C1132=C1131,F1132=F1131,H1132&lt;&gt;H1131)</f>
        <v>0</v>
      </c>
      <c r="V1132" s="176" t="b">
        <f t="shared" si="34"/>
        <v>0</v>
      </c>
      <c r="W1132" s="180">
        <v>0</v>
      </c>
      <c r="X1132" t="b">
        <f t="shared" si="35"/>
        <v>0</v>
      </c>
      <c r="Y1132" s="194">
        <v>11</v>
      </c>
    </row>
    <row r="1133" spans="2:25" x14ac:dyDescent="0.4">
      <c r="B1133" s="192"/>
      <c r="C1133" s="193">
        <v>202203123</v>
      </c>
      <c r="D1133" s="193" t="s">
        <v>2688</v>
      </c>
      <c r="E1133" s="178" t="s">
        <v>1183</v>
      </c>
      <c r="F1133" s="193"/>
      <c r="G1133" s="193"/>
      <c r="H1133" s="193" t="s">
        <v>1115</v>
      </c>
      <c r="I1133" s="176" t="str">
        <f ca="1"/>
        <v>8.2</v>
      </c>
      <c r="J1133" s="176" t="str">
        <f ca="1"/>
        <v>All Other industries as secondary providers of health care</v>
      </c>
      <c r="K1133" s="176" t="str">
        <f ca="1"/>
        <v>5.nec</v>
      </c>
      <c r="L1133" s="176" t="str">
        <f ca="1"/>
        <v>Unspecified medical goods (n.e.c.)</v>
      </c>
      <c r="M1133" s="176" t="str">
        <f ca="1"/>
        <v>13</v>
      </c>
      <c r="N1133" s="176" t="str">
        <f ca="1"/>
        <v>General population</v>
      </c>
      <c r="O1133" s="176" t="str">
        <f ca="1"/>
        <v>nec</v>
      </c>
      <c r="P1133" s="176" t="str">
        <f ca="1"/>
        <v>Other and unspecified age (n.e.c.)</v>
      </c>
      <c r="Q1133" s="176" t="str">
        <f ca="1"/>
        <v>nec</v>
      </c>
      <c r="R1133" s="176" t="str">
        <f ca="1"/>
        <v>Other and unspecified gender (n.e.c.)</v>
      </c>
      <c r="S1133" s="176">
        <v>5</v>
      </c>
      <c r="T1133" s="176" t="b">
        <v>1</v>
      </c>
      <c r="U1133" s="176" t="b">
        <f>AND(T1133=TRUE,C1133=C1132,F1133=F1132,H1133&lt;&gt;H1132)</f>
        <v>0</v>
      </c>
      <c r="V1133" s="176" t="b">
        <f t="shared" si="34"/>
        <v>0</v>
      </c>
      <c r="W1133" s="180">
        <v>0</v>
      </c>
      <c r="X1133" t="b">
        <f t="shared" si="35"/>
        <v>0</v>
      </c>
      <c r="Y1133" s="194">
        <v>11</v>
      </c>
    </row>
    <row r="1134" spans="2:25" x14ac:dyDescent="0.4">
      <c r="B1134" s="192"/>
      <c r="C1134" s="193"/>
      <c r="D1134" s="193" t="s">
        <v>2689</v>
      </c>
      <c r="E1134" s="178" t="s">
        <v>1161</v>
      </c>
      <c r="F1134" s="193" t="s">
        <v>2690</v>
      </c>
      <c r="G1134" s="193"/>
      <c r="H1134" s="193" t="s">
        <v>1115</v>
      </c>
      <c r="I1134" s="176" t="str">
        <f ca="1"/>
        <v>8.2</v>
      </c>
      <c r="J1134" s="176" t="str">
        <f ca="1"/>
        <v>All Other industries as secondary providers of health care</v>
      </c>
      <c r="K1134" s="176" t="str">
        <f ca="1"/>
        <v>5.nec</v>
      </c>
      <c r="L1134" s="176" t="str">
        <f ca="1"/>
        <v>Unspecified medical goods (n.e.c.)</v>
      </c>
      <c r="M1134" s="176" t="str">
        <f ca="1"/>
        <v>13</v>
      </c>
      <c r="N1134" s="176" t="str">
        <f ca="1"/>
        <v>General population</v>
      </c>
      <c r="O1134" s="176" t="str">
        <f ca="1"/>
        <v>nec</v>
      </c>
      <c r="P1134" s="176" t="str">
        <f ca="1"/>
        <v>Other and unspecified age (n.e.c.)</v>
      </c>
      <c r="Q1134" s="176" t="str">
        <f ca="1"/>
        <v>nec</v>
      </c>
      <c r="R1134" s="176" t="str">
        <f ca="1"/>
        <v>Other and unspecified gender (n.e.c.)</v>
      </c>
      <c r="S1134" s="176">
        <v>0</v>
      </c>
      <c r="T1134" s="176" t="b">
        <v>1</v>
      </c>
      <c r="U1134" s="176" t="b">
        <f>AND(T1134=TRUE,C1134=C1133,F1134=F1133,H1134&lt;&gt;H1133)</f>
        <v>0</v>
      </c>
      <c r="V1134" s="176" t="b">
        <f t="shared" si="34"/>
        <v>0</v>
      </c>
      <c r="W1134" s="180">
        <v>0</v>
      </c>
      <c r="X1134" t="b">
        <f t="shared" si="35"/>
        <v>0</v>
      </c>
      <c r="Y1134" s="194">
        <v>12</v>
      </c>
    </row>
    <row r="1135" spans="2:25" x14ac:dyDescent="0.4">
      <c r="B1135" s="192"/>
      <c r="C1135" s="193"/>
      <c r="D1135" s="193" t="s">
        <v>2691</v>
      </c>
      <c r="E1135" s="178"/>
      <c r="F1135" s="193"/>
      <c r="G1135" s="193"/>
      <c r="H1135" s="193" t="s">
        <v>1054</v>
      </c>
      <c r="I1135" s="176" t="str">
        <f ca="1"/>
        <v>1.1</v>
      </c>
      <c r="J1135" s="176" t="str">
        <f ca="1"/>
        <v>General hospitals</v>
      </c>
      <c r="K1135" s="176" t="str">
        <f ca="1"/>
        <v>1.1.1</v>
      </c>
      <c r="L1135" s="176" t="str">
        <f ca="1"/>
        <v>General inpatient curative care</v>
      </c>
      <c r="M1135" s="176" t="str">
        <f ca="1"/>
        <v>13</v>
      </c>
      <c r="N1135" s="176" t="str">
        <f ca="1"/>
        <v>General population</v>
      </c>
      <c r="O1135" s="176" t="str">
        <f ca="1"/>
        <v>nec</v>
      </c>
      <c r="P1135" s="176" t="str">
        <f ca="1"/>
        <v>Other and unspecified age (n.e.c.)</v>
      </c>
      <c r="Q1135" s="176" t="str">
        <f ca="1"/>
        <v>nec</v>
      </c>
      <c r="R1135" s="176" t="str">
        <f ca="1"/>
        <v>Other and unspecified gender (n.e.c.)</v>
      </c>
      <c r="S1135" s="176">
        <v>0</v>
      </c>
      <c r="T1135" s="176" t="b">
        <v>1</v>
      </c>
      <c r="U1135" s="176" t="b">
        <f>AND(T1135=TRUE,C1135=C1134,F1135=F1134,H1135&lt;&gt;H1134)</f>
        <v>0</v>
      </c>
      <c r="V1135" s="176" t="b">
        <f t="shared" si="34"/>
        <v>0</v>
      </c>
      <c r="W1135" s="180">
        <v>0</v>
      </c>
      <c r="X1135" t="b">
        <f t="shared" si="35"/>
        <v>1</v>
      </c>
      <c r="Y1135" s="194" t="str">
        <v/>
      </c>
    </row>
    <row r="1136" spans="2:25" x14ac:dyDescent="0.4">
      <c r="B1136" s="192"/>
      <c r="C1136" s="193"/>
      <c r="D1136" s="193" t="s">
        <v>538</v>
      </c>
      <c r="E1136" s="178" t="s">
        <v>1745</v>
      </c>
      <c r="F1136" s="193" t="s">
        <v>2692</v>
      </c>
      <c r="G1136" s="193"/>
      <c r="H1136" s="193" t="s">
        <v>1101</v>
      </c>
      <c r="I1136" s="176" t="str">
        <f ca="1"/>
        <v>3.4.9.1</v>
      </c>
      <c r="J1136" s="176" t="str">
        <f ca="1"/>
        <v>General ambulatories</v>
      </c>
      <c r="K1136" s="176" t="str">
        <f ca="1"/>
        <v>1.3.1</v>
      </c>
      <c r="L1136" s="176" t="str">
        <f ca="1"/>
        <v>General outpatient curative care</v>
      </c>
      <c r="M1136" s="176" t="str">
        <f ca="1"/>
        <v>13</v>
      </c>
      <c r="N1136" s="176" t="str">
        <f ca="1"/>
        <v>General population</v>
      </c>
      <c r="O1136" s="176" t="str">
        <f ca="1"/>
        <v>nec</v>
      </c>
      <c r="P1136" s="176" t="str">
        <f ca="1"/>
        <v>Other and unspecified age (n.e.c.)</v>
      </c>
      <c r="Q1136" s="176" t="str">
        <f ca="1"/>
        <v>nec</v>
      </c>
      <c r="R1136" s="176" t="str">
        <f ca="1"/>
        <v>Other and unspecified gender (n.e.c.)</v>
      </c>
      <c r="S1136" s="176">
        <v>0</v>
      </c>
      <c r="T1136" s="176" t="b">
        <v>1</v>
      </c>
      <c r="U1136" s="176" t="b">
        <f>AND(T1136=TRUE,C1136=C1135,F1136=F1135,H1136&lt;&gt;H1135)</f>
        <v>0</v>
      </c>
      <c r="V1136" s="176" t="b">
        <f t="shared" si="34"/>
        <v>0</v>
      </c>
      <c r="W1136" s="180">
        <v>0</v>
      </c>
      <c r="X1136" t="b">
        <f t="shared" si="35"/>
        <v>0</v>
      </c>
      <c r="Y1136" s="194">
        <v>5</v>
      </c>
    </row>
    <row r="1137" spans="2:25" x14ac:dyDescent="0.4">
      <c r="B1137" s="192"/>
      <c r="C1137" s="193"/>
      <c r="D1137" s="193" t="s">
        <v>2693</v>
      </c>
      <c r="E1137" s="178" t="s">
        <v>1253</v>
      </c>
      <c r="F1137" s="193" t="s">
        <v>2694</v>
      </c>
      <c r="G1137" s="193"/>
      <c r="H1137" s="193" t="s">
        <v>1101</v>
      </c>
      <c r="I1137" s="176" t="str">
        <f ca="1"/>
        <v>3.4.9.1</v>
      </c>
      <c r="J1137" s="176" t="str">
        <f ca="1"/>
        <v>General ambulatories</v>
      </c>
      <c r="K1137" s="176" t="str">
        <f ca="1"/>
        <v>1.3.1</v>
      </c>
      <c r="L1137" s="176" t="str">
        <f ca="1"/>
        <v>General outpatient curative care</v>
      </c>
      <c r="M1137" s="176" t="str">
        <f ca="1"/>
        <v>13</v>
      </c>
      <c r="N1137" s="176" t="str">
        <f ca="1"/>
        <v>General population</v>
      </c>
      <c r="O1137" s="176" t="str">
        <f ca="1"/>
        <v>nec</v>
      </c>
      <c r="P1137" s="176" t="str">
        <f ca="1"/>
        <v>Other and unspecified age (n.e.c.)</v>
      </c>
      <c r="Q1137" s="176" t="str">
        <f ca="1"/>
        <v>nec</v>
      </c>
      <c r="R1137" s="176" t="str">
        <f ca="1"/>
        <v>Other and unspecified gender (n.e.c.)</v>
      </c>
      <c r="S1137" s="176">
        <v>0</v>
      </c>
      <c r="T1137" s="176" t="b">
        <v>1</v>
      </c>
      <c r="U1137" s="176" t="b">
        <f>AND(T1137=TRUE,C1137=C1136,F1137=F1136,H1137&lt;&gt;H1136)</f>
        <v>0</v>
      </c>
      <c r="V1137" s="176" t="b">
        <f t="shared" si="34"/>
        <v>0</v>
      </c>
      <c r="W1137" s="180">
        <v>0</v>
      </c>
      <c r="X1137" t="b">
        <f t="shared" si="35"/>
        <v>0</v>
      </c>
      <c r="Y1137" s="194">
        <v>18</v>
      </c>
    </row>
    <row r="1138" spans="2:25" x14ac:dyDescent="0.4">
      <c r="B1138" s="192"/>
      <c r="C1138" s="193"/>
      <c r="D1138" s="193" t="s">
        <v>701</v>
      </c>
      <c r="E1138" s="178" t="s">
        <v>2017</v>
      </c>
      <c r="F1138" s="193" t="s">
        <v>2695</v>
      </c>
      <c r="G1138" s="193"/>
      <c r="H1138" s="193" t="s">
        <v>1054</v>
      </c>
      <c r="I1138" s="176" t="str">
        <f ca="1"/>
        <v>1.1</v>
      </c>
      <c r="J1138" s="176" t="str">
        <f ca="1"/>
        <v>General hospitals</v>
      </c>
      <c r="K1138" s="176" t="str">
        <f ca="1"/>
        <v>1.1.1</v>
      </c>
      <c r="L1138" s="176" t="str">
        <f ca="1"/>
        <v>General inpatient curative care</v>
      </c>
      <c r="M1138" s="176" t="str">
        <f ca="1"/>
        <v>13</v>
      </c>
      <c r="N1138" s="176" t="str">
        <f ca="1"/>
        <v>General population</v>
      </c>
      <c r="O1138" s="176" t="str">
        <f ca="1"/>
        <v>nec</v>
      </c>
      <c r="P1138" s="176" t="str">
        <f ca="1"/>
        <v>Other and unspecified age (n.e.c.)</v>
      </c>
      <c r="Q1138" s="176" t="str">
        <f ca="1"/>
        <v>nec</v>
      </c>
      <c r="R1138" s="176" t="str">
        <f ca="1"/>
        <v>Other and unspecified gender (n.e.c.)</v>
      </c>
      <c r="S1138" s="176">
        <v>0</v>
      </c>
      <c r="T1138" s="176" t="b">
        <v>1</v>
      </c>
      <c r="U1138" s="176" t="b">
        <f>AND(T1138=TRUE,C1138=C1137,F1138=F1137,H1138&lt;&gt;H1137)</f>
        <v>0</v>
      </c>
      <c r="V1138" s="176" t="b">
        <f t="shared" si="34"/>
        <v>0</v>
      </c>
      <c r="W1138" s="180">
        <v>0</v>
      </c>
      <c r="X1138" t="b">
        <f t="shared" si="35"/>
        <v>0</v>
      </c>
      <c r="Y1138" s="194">
        <v>40</v>
      </c>
    </row>
    <row r="1139" spans="2:25" x14ac:dyDescent="0.4">
      <c r="B1139" s="192"/>
      <c r="C1139" s="193"/>
      <c r="D1139" s="193" t="s">
        <v>701</v>
      </c>
      <c r="E1139" s="178" t="s">
        <v>2005</v>
      </c>
      <c r="F1139" s="193" t="s">
        <v>2696</v>
      </c>
      <c r="G1139" s="193"/>
      <c r="H1139" s="193" t="s">
        <v>1054</v>
      </c>
      <c r="I1139" s="176" t="str">
        <f ca="1"/>
        <v>1.1</v>
      </c>
      <c r="J1139" s="176" t="str">
        <f ca="1"/>
        <v>General hospitals</v>
      </c>
      <c r="K1139" s="176" t="str">
        <f ca="1"/>
        <v>1.1.1</v>
      </c>
      <c r="L1139" s="176" t="str">
        <f ca="1"/>
        <v>General inpatient curative care</v>
      </c>
      <c r="M1139" s="176" t="str">
        <f ca="1"/>
        <v>13</v>
      </c>
      <c r="N1139" s="176" t="str">
        <f ca="1"/>
        <v>General population</v>
      </c>
      <c r="O1139" s="176" t="str">
        <f ca="1"/>
        <v>nec</v>
      </c>
      <c r="P1139" s="176" t="str">
        <f ca="1"/>
        <v>Other and unspecified age (n.e.c.)</v>
      </c>
      <c r="Q1139" s="176" t="str">
        <f ca="1"/>
        <v>nec</v>
      </c>
      <c r="R1139" s="176" t="str">
        <f ca="1"/>
        <v>Other and unspecified gender (n.e.c.)</v>
      </c>
      <c r="S1139" s="176">
        <v>0</v>
      </c>
      <c r="T1139" s="176" t="b">
        <v>1</v>
      </c>
      <c r="U1139" s="176" t="b">
        <f>AND(T1139=TRUE,C1139=C1138,F1139=F1138,H1139&lt;&gt;H1138)</f>
        <v>0</v>
      </c>
      <c r="V1139" s="176" t="b">
        <f t="shared" si="34"/>
        <v>0</v>
      </c>
      <c r="W1139" s="180">
        <v>0</v>
      </c>
      <c r="X1139" t="b">
        <f t="shared" si="35"/>
        <v>0</v>
      </c>
      <c r="Y1139" s="194">
        <v>20</v>
      </c>
    </row>
    <row r="1140" spans="2:25" x14ac:dyDescent="0.4">
      <c r="B1140" s="192"/>
      <c r="C1140" s="193"/>
      <c r="D1140" s="193" t="s">
        <v>701</v>
      </c>
      <c r="E1140" s="178" t="s">
        <v>2005</v>
      </c>
      <c r="F1140" s="193" t="s">
        <v>2697</v>
      </c>
      <c r="G1140" s="193"/>
      <c r="H1140" s="193" t="s">
        <v>1054</v>
      </c>
      <c r="I1140" s="176" t="str">
        <f ca="1"/>
        <v>1.1</v>
      </c>
      <c r="J1140" s="176" t="str">
        <f ca="1"/>
        <v>General hospitals</v>
      </c>
      <c r="K1140" s="176" t="str">
        <f ca="1"/>
        <v>1.1.1</v>
      </c>
      <c r="L1140" s="176" t="str">
        <f ca="1"/>
        <v>General inpatient curative care</v>
      </c>
      <c r="M1140" s="176" t="str">
        <f ca="1"/>
        <v>13</v>
      </c>
      <c r="N1140" s="176" t="str">
        <f ca="1"/>
        <v>General population</v>
      </c>
      <c r="O1140" s="176" t="str">
        <f ca="1"/>
        <v>nec</v>
      </c>
      <c r="P1140" s="176" t="str">
        <f ca="1"/>
        <v>Other and unspecified age (n.e.c.)</v>
      </c>
      <c r="Q1140" s="176" t="str">
        <f ca="1"/>
        <v>nec</v>
      </c>
      <c r="R1140" s="176" t="str">
        <f ca="1"/>
        <v>Other and unspecified gender (n.e.c.)</v>
      </c>
      <c r="S1140" s="176">
        <v>0</v>
      </c>
      <c r="T1140" s="176" t="b">
        <v>1</v>
      </c>
      <c r="U1140" s="176" t="b">
        <f>AND(T1140=TRUE,C1140=C1139,F1140=F1139,H1140&lt;&gt;H1139)</f>
        <v>0</v>
      </c>
      <c r="V1140" s="176" t="b">
        <f t="shared" si="34"/>
        <v>0</v>
      </c>
      <c r="W1140" s="180">
        <v>0</v>
      </c>
      <c r="X1140" t="b">
        <f t="shared" si="35"/>
        <v>0</v>
      </c>
      <c r="Y1140" s="194">
        <v>20</v>
      </c>
    </row>
    <row r="1141" spans="2:25" x14ac:dyDescent="0.4">
      <c r="B1141" s="192"/>
      <c r="C1141" s="193"/>
      <c r="D1141" s="193" t="s">
        <v>701</v>
      </c>
      <c r="E1141" s="178" t="s">
        <v>2017</v>
      </c>
      <c r="F1141" s="193" t="s">
        <v>2698</v>
      </c>
      <c r="G1141" s="193"/>
      <c r="H1141" s="193" t="s">
        <v>1054</v>
      </c>
      <c r="I1141" s="176" t="str">
        <f ca="1"/>
        <v>1.1</v>
      </c>
      <c r="J1141" s="176" t="str">
        <f ca="1"/>
        <v>General hospitals</v>
      </c>
      <c r="K1141" s="176" t="str">
        <f ca="1"/>
        <v>1.1.1</v>
      </c>
      <c r="L1141" s="176" t="str">
        <f ca="1"/>
        <v>General inpatient curative care</v>
      </c>
      <c r="M1141" s="176" t="str">
        <f ca="1"/>
        <v>13</v>
      </c>
      <c r="N1141" s="176" t="str">
        <f ca="1"/>
        <v>General population</v>
      </c>
      <c r="O1141" s="176" t="str">
        <f ca="1"/>
        <v>nec</v>
      </c>
      <c r="P1141" s="176" t="str">
        <f ca="1"/>
        <v>Other and unspecified age (n.e.c.)</v>
      </c>
      <c r="Q1141" s="176" t="str">
        <f ca="1"/>
        <v>nec</v>
      </c>
      <c r="R1141" s="176" t="str">
        <f ca="1"/>
        <v>Other and unspecified gender (n.e.c.)</v>
      </c>
      <c r="S1141" s="176">
        <v>0</v>
      </c>
      <c r="T1141" s="176" t="b">
        <v>1</v>
      </c>
      <c r="U1141" s="176" t="b">
        <f>AND(T1141=TRUE,C1141=C1140,F1141=F1140,H1141&lt;&gt;H1140)</f>
        <v>0</v>
      </c>
      <c r="V1141" s="176" t="b">
        <f t="shared" si="34"/>
        <v>0</v>
      </c>
      <c r="W1141" s="180">
        <v>0</v>
      </c>
      <c r="X1141" t="b">
        <f t="shared" si="35"/>
        <v>0</v>
      </c>
      <c r="Y1141" s="194">
        <v>40</v>
      </c>
    </row>
    <row r="1142" spans="2:25" x14ac:dyDescent="0.4">
      <c r="B1142" s="192"/>
      <c r="C1142" s="193"/>
      <c r="D1142" s="193" t="s">
        <v>701</v>
      </c>
      <c r="E1142" s="178" t="s">
        <v>1687</v>
      </c>
      <c r="F1142" s="193" t="s">
        <v>2699</v>
      </c>
      <c r="G1142" s="193"/>
      <c r="H1142" s="193" t="s">
        <v>1054</v>
      </c>
      <c r="I1142" s="176" t="str">
        <f ca="1"/>
        <v>1.1</v>
      </c>
      <c r="J1142" s="176" t="str">
        <f ca="1"/>
        <v>General hospitals</v>
      </c>
      <c r="K1142" s="176" t="str">
        <f ca="1"/>
        <v>1.1.1</v>
      </c>
      <c r="L1142" s="176" t="str">
        <f ca="1"/>
        <v>General inpatient curative care</v>
      </c>
      <c r="M1142" s="176" t="str">
        <f ca="1"/>
        <v>13</v>
      </c>
      <c r="N1142" s="176" t="str">
        <f ca="1"/>
        <v>General population</v>
      </c>
      <c r="O1142" s="176" t="str">
        <f ca="1"/>
        <v>nec</v>
      </c>
      <c r="P1142" s="176" t="str">
        <f ca="1"/>
        <v>Other and unspecified age (n.e.c.)</v>
      </c>
      <c r="Q1142" s="176" t="str">
        <f ca="1"/>
        <v>nec</v>
      </c>
      <c r="R1142" s="176" t="str">
        <f ca="1"/>
        <v>Other and unspecified gender (n.e.c.)</v>
      </c>
      <c r="S1142" s="176">
        <v>0</v>
      </c>
      <c r="T1142" s="176" t="b">
        <v>1</v>
      </c>
      <c r="U1142" s="176" t="b">
        <f>AND(T1142=TRUE,C1142=C1141,F1142=F1141,H1142&lt;&gt;H1141)</f>
        <v>0</v>
      </c>
      <c r="V1142" s="176" t="b">
        <f t="shared" si="34"/>
        <v>0</v>
      </c>
      <c r="W1142" s="180">
        <v>0</v>
      </c>
      <c r="X1142" t="b">
        <f t="shared" si="35"/>
        <v>0</v>
      </c>
      <c r="Y1142" s="194">
        <v>24</v>
      </c>
    </row>
    <row r="1143" spans="2:25" x14ac:dyDescent="0.4">
      <c r="B1143" s="192"/>
      <c r="C1143" s="193">
        <v>404922198</v>
      </c>
      <c r="D1143" s="193" t="s">
        <v>2700</v>
      </c>
      <c r="E1143" s="178" t="s">
        <v>1183</v>
      </c>
      <c r="F1143" s="193" t="s">
        <v>2701</v>
      </c>
      <c r="G1143" s="193"/>
      <c r="H1143" s="193" t="s">
        <v>1106</v>
      </c>
      <c r="I1143" s="176" t="str">
        <f ca="1"/>
        <v>3.4.2</v>
      </c>
      <c r="J1143" s="176" t="str">
        <f ca="1"/>
        <v>Ambulatory mental health and substance abuse centres</v>
      </c>
      <c r="K1143" s="176" t="str">
        <f ca="1"/>
        <v>1.3.3.nec</v>
      </c>
      <c r="L1143" s="176" t="str">
        <f ca="1"/>
        <v>Other Specialised outpatient curative care</v>
      </c>
      <c r="M1143" s="176" t="str">
        <f ca="1"/>
        <v>13</v>
      </c>
      <c r="N1143" s="176" t="str">
        <f ca="1"/>
        <v>General population</v>
      </c>
      <c r="O1143" s="176" t="str">
        <f ca="1"/>
        <v>nec</v>
      </c>
      <c r="P1143" s="176" t="str">
        <f ca="1"/>
        <v>Other and unspecified age (n.e.c.)</v>
      </c>
      <c r="Q1143" s="176" t="str">
        <f ca="1"/>
        <v>nec</v>
      </c>
      <c r="R1143" s="176" t="str">
        <f ca="1"/>
        <v>Other and unspecified gender (n.e.c.)</v>
      </c>
      <c r="S1143" s="176">
        <v>1</v>
      </c>
      <c r="T1143" s="176" t="b">
        <v>1</v>
      </c>
      <c r="U1143" s="176" t="b">
        <f>AND(T1143=TRUE,C1143=C1142,F1143=F1142,H1143&lt;&gt;H1142)</f>
        <v>0</v>
      </c>
      <c r="V1143" s="176" t="b">
        <f t="shared" si="34"/>
        <v>0</v>
      </c>
      <c r="W1143" s="180">
        <v>1</v>
      </c>
      <c r="X1143" t="b">
        <f t="shared" si="35"/>
        <v>0</v>
      </c>
      <c r="Y1143" s="194">
        <v>11</v>
      </c>
    </row>
    <row r="1144" spans="2:25" x14ac:dyDescent="0.4">
      <c r="B1144" s="192"/>
      <c r="C1144" s="193"/>
      <c r="D1144" s="193" t="s">
        <v>2702</v>
      </c>
      <c r="E1144" s="178" t="s">
        <v>1183</v>
      </c>
      <c r="F1144" s="193" t="s">
        <v>2535</v>
      </c>
      <c r="G1144" s="193"/>
      <c r="H1144" s="193" t="s">
        <v>1115</v>
      </c>
      <c r="I1144" s="176" t="str">
        <f ca="1"/>
        <v>8.2</v>
      </c>
      <c r="J1144" s="176" t="str">
        <f ca="1"/>
        <v>All Other industries as secondary providers of health care</v>
      </c>
      <c r="K1144" s="176" t="str">
        <f ca="1"/>
        <v>5.nec</v>
      </c>
      <c r="L1144" s="176" t="str">
        <f ca="1"/>
        <v>Unspecified medical goods (n.e.c.)</v>
      </c>
      <c r="M1144" s="176" t="str">
        <f ca="1"/>
        <v>13</v>
      </c>
      <c r="N1144" s="176" t="str">
        <f ca="1"/>
        <v>General population</v>
      </c>
      <c r="O1144" s="176" t="str">
        <f ca="1"/>
        <v>nec</v>
      </c>
      <c r="P1144" s="176" t="str">
        <f ca="1"/>
        <v>Other and unspecified age (n.e.c.)</v>
      </c>
      <c r="Q1144" s="176" t="str">
        <f ca="1"/>
        <v>nec</v>
      </c>
      <c r="R1144" s="176" t="str">
        <f ca="1"/>
        <v>Other and unspecified gender (n.e.c.)</v>
      </c>
      <c r="S1144" s="176">
        <v>0</v>
      </c>
      <c r="T1144" s="176" t="b">
        <v>1</v>
      </c>
      <c r="U1144" s="176" t="b">
        <f>AND(T1144=TRUE,C1144=C1143,F1144=F1143,H1144&lt;&gt;H1143)</f>
        <v>0</v>
      </c>
      <c r="V1144" s="176" t="b">
        <f t="shared" si="34"/>
        <v>0</v>
      </c>
      <c r="W1144" s="180">
        <v>0</v>
      </c>
      <c r="X1144" t="b">
        <f t="shared" si="35"/>
        <v>0</v>
      </c>
      <c r="Y1144" s="194">
        <v>11</v>
      </c>
    </row>
    <row r="1145" spans="2:25" x14ac:dyDescent="0.4">
      <c r="B1145" s="192"/>
      <c r="C1145" s="193"/>
      <c r="D1145" s="193" t="s">
        <v>2703</v>
      </c>
      <c r="E1145" s="178" t="s">
        <v>1477</v>
      </c>
      <c r="F1145" s="193" t="s">
        <v>2704</v>
      </c>
      <c r="G1145" s="193"/>
      <c r="H1145" s="193" t="s">
        <v>1076</v>
      </c>
      <c r="I1145" s="176" t="str">
        <f ca="1"/>
        <v>3.4.4</v>
      </c>
      <c r="J1145" s="176" t="str">
        <f ca="1"/>
        <v>Dialysis care centres</v>
      </c>
      <c r="K1145" s="176" t="str">
        <f ca="1"/>
        <v>1.2.2</v>
      </c>
      <c r="L1145" s="176" t="str">
        <f ca="1"/>
        <v>Specialised day curative care</v>
      </c>
      <c r="M1145" s="176" t="str">
        <f ca="1"/>
        <v>13</v>
      </c>
      <c r="N1145" s="176" t="str">
        <f ca="1"/>
        <v>General population</v>
      </c>
      <c r="O1145" s="176" t="str">
        <f ca="1"/>
        <v>nec</v>
      </c>
      <c r="P1145" s="176" t="str">
        <f ca="1"/>
        <v>Other and unspecified age (n.e.c.)</v>
      </c>
      <c r="Q1145" s="176" t="str">
        <f ca="1"/>
        <v>nec</v>
      </c>
      <c r="R1145" s="176" t="str">
        <f ca="1"/>
        <v>Other and unspecified gender (n.e.c.)</v>
      </c>
      <c r="S1145" s="176">
        <v>0</v>
      </c>
      <c r="T1145" s="176" t="b">
        <v>1</v>
      </c>
      <c r="U1145" s="176" t="b">
        <f>AND(T1145=TRUE,C1145=C1144,F1145=F1144,H1145&lt;&gt;H1144)</f>
        <v>0</v>
      </c>
      <c r="V1145" s="176" t="b">
        <f t="shared" si="34"/>
        <v>0</v>
      </c>
      <c r="W1145" s="180">
        <v>0</v>
      </c>
      <c r="X1145" t="b">
        <f t="shared" si="35"/>
        <v>0</v>
      </c>
      <c r="Y1145" s="194">
        <v>68</v>
      </c>
    </row>
    <row r="1146" spans="2:25" x14ac:dyDescent="0.4">
      <c r="B1146" s="192"/>
      <c r="C1146" s="193" t="s">
        <v>2705</v>
      </c>
      <c r="D1146" s="193" t="s">
        <v>1349</v>
      </c>
      <c r="E1146" s="178" t="s">
        <v>1183</v>
      </c>
      <c r="F1146" s="193" t="s">
        <v>2706</v>
      </c>
      <c r="G1146" s="193"/>
      <c r="H1146" s="193" t="s">
        <v>1050</v>
      </c>
      <c r="I1146" s="176" t="str">
        <f ca="1"/>
        <v>1.3.nec</v>
      </c>
      <c r="J1146" s="176" t="str">
        <f ca="1"/>
        <v>Other Specialised hospitals (Other than mental health hospitals)</v>
      </c>
      <c r="K1146" s="176" t="str">
        <f ca="1"/>
        <v>1.1.2</v>
      </c>
      <c r="L1146" s="176" t="str">
        <f ca="1"/>
        <v>Specialised inpatient curative care</v>
      </c>
      <c r="M1146" s="176" t="str">
        <f ca="1"/>
        <v>13</v>
      </c>
      <c r="N1146" s="176" t="str">
        <f ca="1"/>
        <v>General population</v>
      </c>
      <c r="O1146" s="176" t="str">
        <f ca="1"/>
        <v>nec</v>
      </c>
      <c r="P1146" s="176" t="str">
        <f ca="1"/>
        <v>Other and unspecified age (n.e.c.)</v>
      </c>
      <c r="Q1146" s="176" t="str">
        <f ca="1"/>
        <v>nec</v>
      </c>
      <c r="R1146" s="176" t="str">
        <f ca="1"/>
        <v>Other and unspecified gender (n.e.c.)</v>
      </c>
      <c r="S1146" s="176">
        <v>2</v>
      </c>
      <c r="T1146" s="176" t="b">
        <v>1</v>
      </c>
      <c r="U1146" s="176" t="b">
        <f>AND(T1146=TRUE,C1146=C1145,F1146=F1145,H1146&lt;&gt;H1145)</f>
        <v>0</v>
      </c>
      <c r="V1146" s="176" t="b">
        <f t="shared" si="34"/>
        <v>0</v>
      </c>
      <c r="W1146" s="180">
        <v>1</v>
      </c>
      <c r="X1146" t="b">
        <f t="shared" si="35"/>
        <v>0</v>
      </c>
      <c r="Y1146" s="194">
        <v>11</v>
      </c>
    </row>
    <row r="1147" spans="2:25" x14ac:dyDescent="0.4">
      <c r="B1147" s="192"/>
      <c r="C1147" s="193">
        <v>400027163</v>
      </c>
      <c r="D1147" s="193" t="s">
        <v>548</v>
      </c>
      <c r="E1147" s="178" t="s">
        <v>1183</v>
      </c>
      <c r="F1147" s="193" t="s">
        <v>2707</v>
      </c>
      <c r="G1147" s="193"/>
      <c r="H1147" s="193" t="s">
        <v>1054</v>
      </c>
      <c r="I1147" s="176" t="str">
        <f ca="1"/>
        <v>1.1</v>
      </c>
      <c r="J1147" s="176" t="str">
        <f ca="1"/>
        <v>General hospitals</v>
      </c>
      <c r="K1147" s="176" t="str">
        <f ca="1"/>
        <v>1.1.1</v>
      </c>
      <c r="L1147" s="176" t="str">
        <f ca="1"/>
        <v>General inpatient curative care</v>
      </c>
      <c r="M1147" s="176" t="str">
        <f ca="1"/>
        <v>13</v>
      </c>
      <c r="N1147" s="176" t="str">
        <f ca="1"/>
        <v>General population</v>
      </c>
      <c r="O1147" s="176" t="str">
        <f ca="1"/>
        <v>nec</v>
      </c>
      <c r="P1147" s="176" t="str">
        <f ca="1"/>
        <v>Other and unspecified age (n.e.c.)</v>
      </c>
      <c r="Q1147" s="176" t="str">
        <f ca="1"/>
        <v>nec</v>
      </c>
      <c r="R1147" s="176" t="str">
        <f ca="1"/>
        <v>Other and unspecified gender (n.e.c.)</v>
      </c>
      <c r="S1147" s="176">
        <v>2</v>
      </c>
      <c r="T1147" s="176" t="b">
        <v>1</v>
      </c>
      <c r="U1147" s="176" t="b">
        <f>AND(T1147=TRUE,C1147=C1146,F1147=F1146,H1147&lt;&gt;H1146)</f>
        <v>0</v>
      </c>
      <c r="V1147" s="176" t="b">
        <f t="shared" si="34"/>
        <v>0</v>
      </c>
      <c r="W1147" s="180">
        <v>1</v>
      </c>
      <c r="X1147" t="b">
        <f t="shared" si="35"/>
        <v>0</v>
      </c>
      <c r="Y1147" s="194">
        <v>11</v>
      </c>
    </row>
    <row r="1148" spans="2:25" x14ac:dyDescent="0.4">
      <c r="B1148" s="192"/>
      <c r="C1148" s="193">
        <v>404865972</v>
      </c>
      <c r="D1148" s="193" t="s">
        <v>5945</v>
      </c>
      <c r="E1148" s="178"/>
      <c r="F1148" s="193"/>
      <c r="G1148" s="193"/>
      <c r="H1148" s="193" t="s">
        <v>1054</v>
      </c>
      <c r="I1148" s="176" t="str">
        <f ca="1"/>
        <v>1.1</v>
      </c>
      <c r="J1148" s="176" t="str">
        <f ca="1"/>
        <v>General hospitals</v>
      </c>
      <c r="K1148" s="176" t="str">
        <f ca="1"/>
        <v>1.1.1</v>
      </c>
      <c r="L1148" s="176" t="str">
        <f ca="1"/>
        <v>General inpatient curative care</v>
      </c>
      <c r="M1148" s="176" t="str">
        <f ca="1"/>
        <v>13</v>
      </c>
      <c r="N1148" s="176" t="str">
        <f ca="1"/>
        <v>General population</v>
      </c>
      <c r="O1148" s="176" t="str">
        <f ca="1"/>
        <v>nec</v>
      </c>
      <c r="P1148" s="176" t="str">
        <f ca="1"/>
        <v>Other and unspecified age (n.e.c.)</v>
      </c>
      <c r="Q1148" s="176" t="str">
        <f ca="1"/>
        <v>nec</v>
      </c>
      <c r="R1148" s="176" t="str">
        <f ca="1"/>
        <v>Other and unspecified gender (n.e.c.)</v>
      </c>
      <c r="S1148" s="176">
        <v>11</v>
      </c>
      <c r="T1148" s="176" t="b">
        <v>1</v>
      </c>
      <c r="U1148" s="176" t="b">
        <f>AND(T1148=TRUE,C1148=C1147,F1148=F1147,H1148&lt;&gt;H1147)</f>
        <v>0</v>
      </c>
      <c r="V1148" s="176" t="b">
        <f t="shared" si="34"/>
        <v>0</v>
      </c>
      <c r="W1148" s="180">
        <v>0</v>
      </c>
      <c r="X1148" t="b">
        <f t="shared" si="35"/>
        <v>1</v>
      </c>
      <c r="Y1148" s="194" t="str">
        <v/>
      </c>
    </row>
    <row r="1149" spans="2:25" x14ac:dyDescent="0.4">
      <c r="B1149" s="192"/>
      <c r="C1149" s="193">
        <v>227766842</v>
      </c>
      <c r="D1149" s="193" t="s">
        <v>5946</v>
      </c>
      <c r="E1149" s="178" t="s">
        <v>1607</v>
      </c>
      <c r="F1149" s="193"/>
      <c r="G1149" s="193"/>
      <c r="H1149" s="193" t="s">
        <v>1054</v>
      </c>
      <c r="I1149" s="176" t="str">
        <f ca="1"/>
        <v>1.1</v>
      </c>
      <c r="J1149" s="176" t="str">
        <f ca="1"/>
        <v>General hospitals</v>
      </c>
      <c r="K1149" s="176" t="str">
        <f ca="1"/>
        <v>1.1.1</v>
      </c>
      <c r="L1149" s="176" t="str">
        <f ca="1"/>
        <v>General inpatient curative care</v>
      </c>
      <c r="M1149" s="176" t="str">
        <f ca="1"/>
        <v>13</v>
      </c>
      <c r="N1149" s="176" t="str">
        <f ca="1"/>
        <v>General population</v>
      </c>
      <c r="O1149" s="176" t="str">
        <f ca="1"/>
        <v>nec</v>
      </c>
      <c r="P1149" s="176" t="str">
        <f ca="1"/>
        <v>Other and unspecified age (n.e.c.)</v>
      </c>
      <c r="Q1149" s="176" t="str">
        <f ca="1"/>
        <v>nec</v>
      </c>
      <c r="R1149" s="176" t="str">
        <f ca="1"/>
        <v>Other and unspecified gender (n.e.c.)</v>
      </c>
      <c r="S1149" s="176">
        <v>4</v>
      </c>
      <c r="T1149" s="176" t="b">
        <v>1</v>
      </c>
      <c r="U1149" s="176" t="b">
        <f>AND(T1149=TRUE,C1149=C1148,F1149=F1148,H1149&lt;&gt;H1148)</f>
        <v>0</v>
      </c>
      <c r="V1149" s="176" t="b">
        <f t="shared" si="34"/>
        <v>0</v>
      </c>
      <c r="W1149" s="180">
        <v>0</v>
      </c>
      <c r="X1149" t="b">
        <f t="shared" si="35"/>
        <v>0</v>
      </c>
      <c r="Y1149" s="194">
        <v>33</v>
      </c>
    </row>
    <row r="1150" spans="2:25" x14ac:dyDescent="0.4">
      <c r="B1150" s="192"/>
      <c r="C1150" s="193">
        <v>204472720</v>
      </c>
      <c r="D1150" s="193" t="s">
        <v>5947</v>
      </c>
      <c r="E1150" s="178" t="s">
        <v>1161</v>
      </c>
      <c r="F1150" s="193"/>
      <c r="G1150" s="193"/>
      <c r="H1150" s="193" t="s">
        <v>1050</v>
      </c>
      <c r="I1150" s="176" t="str">
        <f ca="1"/>
        <v>1.3.nec</v>
      </c>
      <c r="J1150" s="176" t="str">
        <f ca="1"/>
        <v>Other Specialised hospitals (Other than mental health hospitals)</v>
      </c>
      <c r="K1150" s="176" t="str">
        <f ca="1"/>
        <v>1.1.2</v>
      </c>
      <c r="L1150" s="176" t="str">
        <f ca="1"/>
        <v>Specialised inpatient curative care</v>
      </c>
      <c r="M1150" s="176" t="str">
        <f ca="1"/>
        <v>13</v>
      </c>
      <c r="N1150" s="176" t="str">
        <f ca="1"/>
        <v>General population</v>
      </c>
      <c r="O1150" s="176" t="str">
        <f ca="1"/>
        <v>nec</v>
      </c>
      <c r="P1150" s="176" t="str">
        <f ca="1"/>
        <v>Other and unspecified age (n.e.c.)</v>
      </c>
      <c r="Q1150" s="176" t="str">
        <f ca="1"/>
        <v>nec</v>
      </c>
      <c r="R1150" s="176" t="str">
        <f ca="1"/>
        <v>Other and unspecified gender (n.e.c.)</v>
      </c>
      <c r="S1150" s="176">
        <v>3</v>
      </c>
      <c r="T1150" s="176" t="b">
        <v>1</v>
      </c>
      <c r="U1150" s="176" t="b">
        <f>AND(T1150=TRUE,C1150=C1149,F1150=F1149,H1150&lt;&gt;H1149)</f>
        <v>0</v>
      </c>
      <c r="V1150" s="176" t="b">
        <f t="shared" si="34"/>
        <v>0</v>
      </c>
      <c r="W1150" s="180">
        <v>0</v>
      </c>
      <c r="X1150" t="b">
        <f t="shared" si="35"/>
        <v>0</v>
      </c>
      <c r="Y1150" s="194">
        <v>12</v>
      </c>
    </row>
    <row r="1151" spans="2:25" x14ac:dyDescent="0.4">
      <c r="B1151" s="192"/>
      <c r="C1151" s="193">
        <v>405055032</v>
      </c>
      <c r="D1151" s="193" t="s">
        <v>5948</v>
      </c>
      <c r="E1151" s="178"/>
      <c r="F1151" s="193"/>
      <c r="G1151" s="193"/>
      <c r="H1151" s="193" t="s">
        <v>1101</v>
      </c>
      <c r="I1151" s="176" t="str">
        <f ca="1"/>
        <v>3.4.9.1</v>
      </c>
      <c r="J1151" s="176" t="str">
        <f ca="1"/>
        <v>General ambulatories</v>
      </c>
      <c r="K1151" s="176" t="str">
        <f ca="1"/>
        <v>1.3.1</v>
      </c>
      <c r="L1151" s="176" t="str">
        <f ca="1"/>
        <v>General outpatient curative care</v>
      </c>
      <c r="M1151" s="176" t="str">
        <f ca="1"/>
        <v>13</v>
      </c>
      <c r="N1151" s="176" t="str">
        <f ca="1"/>
        <v>General population</v>
      </c>
      <c r="O1151" s="176" t="str">
        <f ca="1"/>
        <v>nec</v>
      </c>
      <c r="P1151" s="176" t="str">
        <f ca="1"/>
        <v>Other and unspecified age (n.e.c.)</v>
      </c>
      <c r="Q1151" s="176" t="str">
        <f ca="1"/>
        <v>nec</v>
      </c>
      <c r="R1151" s="176" t="str">
        <f ca="1"/>
        <v>Other and unspecified gender (n.e.c.)</v>
      </c>
      <c r="S1151" s="176">
        <v>4</v>
      </c>
      <c r="T1151" s="176" t="b">
        <v>1</v>
      </c>
      <c r="U1151" s="176" t="b">
        <f>AND(T1151=TRUE,C1151=C1150,F1151=F1150,H1151&lt;&gt;H1150)</f>
        <v>0</v>
      </c>
      <c r="V1151" s="176" t="b">
        <f t="shared" si="34"/>
        <v>0</v>
      </c>
      <c r="W1151" s="180">
        <v>0</v>
      </c>
      <c r="X1151" t="b">
        <f t="shared" si="35"/>
        <v>1</v>
      </c>
      <c r="Y1151" s="194" t="str">
        <v/>
      </c>
    </row>
    <row r="1152" spans="2:25" x14ac:dyDescent="0.4">
      <c r="B1152" s="192"/>
      <c r="C1152" s="193">
        <v>204472720</v>
      </c>
      <c r="D1152" s="193" t="s">
        <v>5949</v>
      </c>
      <c r="E1152" s="178" t="s">
        <v>1161</v>
      </c>
      <c r="F1152" s="193"/>
      <c r="G1152" s="193"/>
      <c r="H1152" s="193" t="s">
        <v>1050</v>
      </c>
      <c r="I1152" s="176" t="str">
        <f ca="1"/>
        <v>1.3.nec</v>
      </c>
      <c r="J1152" s="176" t="str">
        <f ca="1"/>
        <v>Other Specialised hospitals (Other than mental health hospitals)</v>
      </c>
      <c r="K1152" s="176" t="str">
        <f ca="1"/>
        <v>1.1.2</v>
      </c>
      <c r="L1152" s="176" t="str">
        <f ca="1"/>
        <v>Specialised inpatient curative care</v>
      </c>
      <c r="M1152" s="176" t="str">
        <f ca="1"/>
        <v>13</v>
      </c>
      <c r="N1152" s="176" t="str">
        <f ca="1"/>
        <v>General population</v>
      </c>
      <c r="O1152" s="176" t="str">
        <f ca="1"/>
        <v>nec</v>
      </c>
      <c r="P1152" s="176" t="str">
        <f ca="1"/>
        <v>Other and unspecified age (n.e.c.)</v>
      </c>
      <c r="Q1152" s="176" t="str">
        <f ca="1"/>
        <v>nec</v>
      </c>
      <c r="R1152" s="176" t="str">
        <f ca="1"/>
        <v>Other and unspecified gender (n.e.c.)</v>
      </c>
      <c r="S1152" s="176">
        <v>3</v>
      </c>
      <c r="T1152" s="176" t="b">
        <v>1</v>
      </c>
      <c r="U1152" s="176" t="b">
        <f>AND(T1152=TRUE,C1152=C1151,F1152=F1151,H1152&lt;&gt;H1151)</f>
        <v>0</v>
      </c>
      <c r="V1152" s="176" t="b">
        <f t="shared" si="34"/>
        <v>0</v>
      </c>
      <c r="W1152" s="180">
        <v>0</v>
      </c>
      <c r="X1152" t="b">
        <f t="shared" si="35"/>
        <v>0</v>
      </c>
      <c r="Y1152" s="194">
        <v>12</v>
      </c>
    </row>
    <row r="1153" spans="2:25" x14ac:dyDescent="0.4">
      <c r="B1153" s="192"/>
      <c r="C1153" s="193">
        <v>404896644</v>
      </c>
      <c r="D1153" s="193" t="s">
        <v>5950</v>
      </c>
      <c r="E1153" s="178" t="s">
        <v>1183</v>
      </c>
      <c r="F1153" s="193"/>
      <c r="G1153" s="193"/>
      <c r="H1153" s="193" t="s">
        <v>1097</v>
      </c>
      <c r="I1153" s="176" t="str">
        <f ca="1"/>
        <v>1.1</v>
      </c>
      <c r="J1153" s="176" t="str">
        <f ca="1"/>
        <v>General hospitals</v>
      </c>
      <c r="K1153" s="176" t="str">
        <f ca="1"/>
        <v>1.1.1</v>
      </c>
      <c r="L1153" s="176" t="str">
        <f ca="1"/>
        <v>General inpatient curative care</v>
      </c>
      <c r="M1153" s="176" t="str">
        <f ca="1"/>
        <v>13</v>
      </c>
      <c r="N1153" s="176" t="str">
        <f ca="1"/>
        <v>General population</v>
      </c>
      <c r="O1153" s="176" t="str">
        <f ca="1"/>
        <v>nec</v>
      </c>
      <c r="P1153" s="176" t="str">
        <f ca="1"/>
        <v>Other and unspecified age (n.e.c.)</v>
      </c>
      <c r="Q1153" s="176" t="str">
        <f ca="1"/>
        <v>nec</v>
      </c>
      <c r="R1153" s="176" t="str">
        <f ca="1"/>
        <v>Other and unspecified gender (n.e.c.)</v>
      </c>
      <c r="S1153" s="176">
        <v>2</v>
      </c>
      <c r="T1153" s="176" t="b">
        <v>1</v>
      </c>
      <c r="U1153" s="176" t="b">
        <f>AND(T1153=TRUE,C1153=C1152,F1153=F1152,H1153&lt;&gt;H1152)</f>
        <v>0</v>
      </c>
      <c r="V1153" s="176" t="b">
        <f t="shared" si="34"/>
        <v>0</v>
      </c>
      <c r="W1153" s="180">
        <v>0</v>
      </c>
      <c r="X1153" t="b">
        <f t="shared" si="35"/>
        <v>0</v>
      </c>
      <c r="Y1153" s="194">
        <v>11</v>
      </c>
    </row>
    <row r="1154" spans="2:25" x14ac:dyDescent="0.4">
      <c r="B1154" s="192"/>
      <c r="C1154" s="193">
        <v>205210467</v>
      </c>
      <c r="D1154" s="193" t="s">
        <v>5951</v>
      </c>
      <c r="E1154" s="178" t="s">
        <v>1228</v>
      </c>
      <c r="F1154" s="193"/>
      <c r="G1154" s="193"/>
      <c r="H1154" s="193" t="s">
        <v>1054</v>
      </c>
      <c r="I1154" s="176" t="str">
        <f ca="1"/>
        <v>1.1</v>
      </c>
      <c r="J1154" s="176" t="str">
        <f ca="1"/>
        <v>General hospitals</v>
      </c>
      <c r="K1154" s="176" t="str">
        <f ca="1"/>
        <v>1.1.1</v>
      </c>
      <c r="L1154" s="176" t="str">
        <f ca="1"/>
        <v>General inpatient curative care</v>
      </c>
      <c r="M1154" s="176" t="str">
        <f ca="1"/>
        <v>13</v>
      </c>
      <c r="N1154" s="176" t="str">
        <f ca="1"/>
        <v>General population</v>
      </c>
      <c r="O1154" s="176" t="str">
        <f ca="1"/>
        <v>nec</v>
      </c>
      <c r="P1154" s="176" t="str">
        <f ca="1"/>
        <v>Other and unspecified age (n.e.c.)</v>
      </c>
      <c r="Q1154" s="176" t="str">
        <f ca="1"/>
        <v>nec</v>
      </c>
      <c r="R1154" s="176" t="str">
        <f ca="1"/>
        <v>Other and unspecified gender (n.e.c.)</v>
      </c>
      <c r="S1154" s="176">
        <v>4</v>
      </c>
      <c r="T1154" s="176" t="b">
        <v>1</v>
      </c>
      <c r="U1154" s="176" t="b">
        <f>AND(T1154=TRUE,C1154=C1153,F1154=F1153,H1154&lt;&gt;H1153)</f>
        <v>0</v>
      </c>
      <c r="V1154" s="176" t="b">
        <f t="shared" si="34"/>
        <v>0</v>
      </c>
      <c r="W1154" s="180">
        <v>0</v>
      </c>
      <c r="X1154" t="b">
        <f t="shared" si="35"/>
        <v>0</v>
      </c>
      <c r="Y1154" s="194">
        <v>19</v>
      </c>
    </row>
    <row r="1155" spans="2:25" x14ac:dyDescent="0.4">
      <c r="B1155" s="192"/>
      <c r="C1155" s="193"/>
      <c r="D1155" s="193" t="s">
        <v>5952</v>
      </c>
      <c r="E1155" s="178" t="s">
        <v>1161</v>
      </c>
      <c r="F1155" s="193"/>
      <c r="G1155" s="193"/>
      <c r="H1155" s="193" t="s">
        <v>1115</v>
      </c>
      <c r="I1155" s="176" t="str">
        <f ca="1"/>
        <v>8.2</v>
      </c>
      <c r="J1155" s="176" t="str">
        <f ca="1"/>
        <v>All Other industries as secondary providers of health care</v>
      </c>
      <c r="K1155" s="176" t="str">
        <f ca="1"/>
        <v>5.nec</v>
      </c>
      <c r="L1155" s="176" t="str">
        <f ca="1"/>
        <v>Unspecified medical goods (n.e.c.)</v>
      </c>
      <c r="M1155" s="176" t="str">
        <f ca="1"/>
        <v>13</v>
      </c>
      <c r="N1155" s="176" t="str">
        <f ca="1"/>
        <v>General population</v>
      </c>
      <c r="O1155" s="176" t="str">
        <f ca="1"/>
        <v>nec</v>
      </c>
      <c r="P1155" s="176" t="str">
        <f ca="1"/>
        <v>Other and unspecified age (n.e.c.)</v>
      </c>
      <c r="Q1155" s="176" t="str">
        <f ca="1"/>
        <v>nec</v>
      </c>
      <c r="R1155" s="176" t="str">
        <f ca="1"/>
        <v>Other and unspecified gender (n.e.c.)</v>
      </c>
      <c r="S1155" s="176">
        <v>0</v>
      </c>
      <c r="T1155" s="176" t="b">
        <v>1</v>
      </c>
      <c r="U1155" s="176" t="b">
        <f>AND(T1155=TRUE,C1155=C1154,F1155=F1154,H1155&lt;&gt;H1154)</f>
        <v>0</v>
      </c>
      <c r="V1155" s="176" t="b">
        <f t="shared" ref="V1155:V1218" si="36">OR(U1155,U1156)</f>
        <v>0</v>
      </c>
      <c r="W1155" s="180">
        <v>0</v>
      </c>
      <c r="X1155" t="b">
        <f t="shared" ref="X1155:X1218" si="37">AND(T1155,ISBLANK(E1155))</f>
        <v>0</v>
      </c>
      <c r="Y1155" s="194">
        <v>12</v>
      </c>
    </row>
    <row r="1156" spans="2:25" x14ac:dyDescent="0.4">
      <c r="B1156" s="192"/>
      <c r="C1156" s="193">
        <v>202237007</v>
      </c>
      <c r="D1156" s="193" t="s">
        <v>5953</v>
      </c>
      <c r="E1156" s="178" t="s">
        <v>1163</v>
      </c>
      <c r="F1156" s="193"/>
      <c r="G1156" s="193"/>
      <c r="H1156" s="193" t="s">
        <v>1115</v>
      </c>
      <c r="I1156" s="176" t="str">
        <f ca="1"/>
        <v>8.2</v>
      </c>
      <c r="J1156" s="176" t="str">
        <f ca="1"/>
        <v>All Other industries as secondary providers of health care</v>
      </c>
      <c r="K1156" s="176" t="str">
        <f ca="1"/>
        <v>5.nec</v>
      </c>
      <c r="L1156" s="176" t="str">
        <f ca="1"/>
        <v>Unspecified medical goods (n.e.c.)</v>
      </c>
      <c r="M1156" s="176" t="str">
        <f ca="1"/>
        <v>13</v>
      </c>
      <c r="N1156" s="176" t="str">
        <f ca="1"/>
        <v>General population</v>
      </c>
      <c r="O1156" s="176" t="str">
        <f ca="1"/>
        <v>nec</v>
      </c>
      <c r="P1156" s="176" t="str">
        <f ca="1"/>
        <v>Other and unspecified age (n.e.c.)</v>
      </c>
      <c r="Q1156" s="176" t="str">
        <f ca="1"/>
        <v>nec</v>
      </c>
      <c r="R1156" s="176" t="str">
        <f ca="1"/>
        <v>Other and unspecified gender (n.e.c.)</v>
      </c>
      <c r="S1156" s="176">
        <v>2</v>
      </c>
      <c r="T1156" s="176" t="b">
        <v>1</v>
      </c>
      <c r="U1156" s="176" t="b">
        <f>AND(T1156=TRUE,C1156=C1155,F1156=F1155,H1156&lt;&gt;H1155)</f>
        <v>0</v>
      </c>
      <c r="V1156" s="176" t="b">
        <f t="shared" si="36"/>
        <v>0</v>
      </c>
      <c r="W1156" s="180">
        <v>0</v>
      </c>
      <c r="X1156" t="b">
        <f t="shared" si="37"/>
        <v>0</v>
      </c>
      <c r="Y1156" s="194">
        <v>13</v>
      </c>
    </row>
    <row r="1157" spans="2:25" x14ac:dyDescent="0.4">
      <c r="B1157" s="192"/>
      <c r="C1157" s="193">
        <v>201991229</v>
      </c>
      <c r="D1157" s="193" t="s">
        <v>5954</v>
      </c>
      <c r="E1157" s="178" t="s">
        <v>1161</v>
      </c>
      <c r="F1157" s="193"/>
      <c r="G1157" s="193"/>
      <c r="H1157" s="193" t="s">
        <v>1115</v>
      </c>
      <c r="I1157" s="176" t="str">
        <f ca="1"/>
        <v>8.2</v>
      </c>
      <c r="J1157" s="176" t="str">
        <f ca="1"/>
        <v>All Other industries as secondary providers of health care</v>
      </c>
      <c r="K1157" s="176" t="str">
        <f ca="1"/>
        <v>5.nec</v>
      </c>
      <c r="L1157" s="176" t="str">
        <f ca="1"/>
        <v>Unspecified medical goods (n.e.c.)</v>
      </c>
      <c r="M1157" s="176" t="str">
        <f ca="1"/>
        <v>13</v>
      </c>
      <c r="N1157" s="176" t="str">
        <f ca="1"/>
        <v>General population</v>
      </c>
      <c r="O1157" s="176" t="str">
        <f ca="1"/>
        <v>nec</v>
      </c>
      <c r="P1157" s="176" t="str">
        <f ca="1"/>
        <v>Other and unspecified age (n.e.c.)</v>
      </c>
      <c r="Q1157" s="176" t="str">
        <f ca="1"/>
        <v>nec</v>
      </c>
      <c r="R1157" s="176" t="str">
        <f ca="1"/>
        <v>Other and unspecified gender (n.e.c.)</v>
      </c>
      <c r="S1157" s="176">
        <v>3</v>
      </c>
      <c r="T1157" s="176" t="b">
        <v>1</v>
      </c>
      <c r="U1157" s="176" t="b">
        <f>AND(T1157=TRUE,C1157=C1156,F1157=F1156,H1157&lt;&gt;H1156)</f>
        <v>0</v>
      </c>
      <c r="V1157" s="176" t="b">
        <f t="shared" si="36"/>
        <v>0</v>
      </c>
      <c r="W1157" s="180">
        <v>0</v>
      </c>
      <c r="X1157" t="b">
        <f t="shared" si="37"/>
        <v>0</v>
      </c>
      <c r="Y1157" s="194">
        <v>12</v>
      </c>
    </row>
    <row r="1158" spans="2:25" x14ac:dyDescent="0.4">
      <c r="B1158" s="192"/>
      <c r="C1158" s="193">
        <v>211385507</v>
      </c>
      <c r="D1158" s="193" t="s">
        <v>5955</v>
      </c>
      <c r="E1158" s="178" t="s">
        <v>1246</v>
      </c>
      <c r="F1158" s="193"/>
      <c r="G1158" s="193"/>
      <c r="H1158" s="193" t="s">
        <v>1115</v>
      </c>
      <c r="I1158" s="176" t="str">
        <f ca="1"/>
        <v>8.2</v>
      </c>
      <c r="J1158" s="176" t="str">
        <f ca="1"/>
        <v>All Other industries as secondary providers of health care</v>
      </c>
      <c r="K1158" s="176" t="str">
        <f ca="1"/>
        <v>5.nec</v>
      </c>
      <c r="L1158" s="176" t="str">
        <f ca="1"/>
        <v>Unspecified medical goods (n.e.c.)</v>
      </c>
      <c r="M1158" s="176" t="str">
        <f ca="1"/>
        <v>13</v>
      </c>
      <c r="N1158" s="176" t="str">
        <f ca="1"/>
        <v>General population</v>
      </c>
      <c r="O1158" s="176" t="str">
        <f ca="1"/>
        <v>nec</v>
      </c>
      <c r="P1158" s="176" t="str">
        <f ca="1"/>
        <v>Other and unspecified age (n.e.c.)</v>
      </c>
      <c r="Q1158" s="176" t="str">
        <f ca="1"/>
        <v>nec</v>
      </c>
      <c r="R1158" s="176" t="str">
        <f ca="1"/>
        <v>Other and unspecified gender (n.e.c.)</v>
      </c>
      <c r="S1158" s="176">
        <v>1</v>
      </c>
      <c r="T1158" s="176" t="b">
        <v>1</v>
      </c>
      <c r="U1158" s="176" t="b">
        <f>AND(T1158=TRUE,C1158=C1157,F1158=F1157,H1158&lt;&gt;H1157)</f>
        <v>0</v>
      </c>
      <c r="V1158" s="176" t="b">
        <f t="shared" si="36"/>
        <v>0</v>
      </c>
      <c r="W1158" s="180">
        <v>0</v>
      </c>
      <c r="X1158" t="b">
        <f t="shared" si="37"/>
        <v>0</v>
      </c>
      <c r="Y1158" s="194">
        <v>17</v>
      </c>
    </row>
    <row r="1159" spans="2:25" x14ac:dyDescent="0.4">
      <c r="B1159" s="192"/>
      <c r="C1159" s="193"/>
      <c r="D1159" s="193" t="s">
        <v>5956</v>
      </c>
      <c r="E1159" s="178"/>
      <c r="F1159" s="193"/>
      <c r="G1159" s="193"/>
      <c r="H1159" s="193" t="s">
        <v>1111</v>
      </c>
      <c r="I1159" s="176" t="str">
        <f ca="1"/>
        <v>8.9</v>
      </c>
      <c r="J1159" s="176" t="str">
        <f ca="1"/>
        <v>Other industries n.e.c.</v>
      </c>
      <c r="K1159" s="176" t="str">
        <f ca="1"/>
        <v>9</v>
      </c>
      <c r="L1159" s="176" t="str">
        <f ca="1"/>
        <v>Other health care services not elsewhere classified (n.e.c.)</v>
      </c>
      <c r="M1159" s="176" t="str">
        <f ca="1"/>
        <v>13</v>
      </c>
      <c r="N1159" s="176" t="str">
        <f ca="1"/>
        <v>General population</v>
      </c>
      <c r="O1159" s="176" t="str">
        <f ca="1"/>
        <v>nec</v>
      </c>
      <c r="P1159" s="176" t="str">
        <f ca="1"/>
        <v>Other and unspecified age (n.e.c.)</v>
      </c>
      <c r="Q1159" s="176" t="str">
        <f ca="1"/>
        <v>nec</v>
      </c>
      <c r="R1159" s="176" t="str">
        <f ca="1"/>
        <v>Other and unspecified gender (n.e.c.)</v>
      </c>
      <c r="S1159" s="176">
        <v>0</v>
      </c>
      <c r="T1159" s="176" t="b">
        <v>1</v>
      </c>
      <c r="U1159" s="176" t="b">
        <f>AND(T1159=TRUE,C1159=C1158,F1159=F1158,H1159&lt;&gt;H1158)</f>
        <v>0</v>
      </c>
      <c r="V1159" s="176" t="b">
        <f t="shared" si="36"/>
        <v>1</v>
      </c>
      <c r="W1159" s="180">
        <v>0</v>
      </c>
      <c r="X1159" t="b">
        <f t="shared" si="37"/>
        <v>1</v>
      </c>
      <c r="Y1159" s="194" t="str">
        <v/>
      </c>
    </row>
    <row r="1160" spans="2:25" x14ac:dyDescent="0.4">
      <c r="B1160" s="192"/>
      <c r="C1160" s="193"/>
      <c r="D1160" s="193" t="s">
        <v>5957</v>
      </c>
      <c r="E1160" s="178"/>
      <c r="F1160" s="193"/>
      <c r="G1160" s="193"/>
      <c r="H1160" s="193" t="s">
        <v>1070</v>
      </c>
      <c r="I1160" s="176" t="str">
        <f ca="1"/>
        <v>3.1.1</v>
      </c>
      <c r="J1160" s="176" t="str">
        <f ca="1"/>
        <v>Offices of general medical practitioners</v>
      </c>
      <c r="K1160" s="176" t="str">
        <f ca="1"/>
        <v>1.3.1</v>
      </c>
      <c r="L1160" s="176" t="str">
        <f ca="1"/>
        <v>General outpatient curative care</v>
      </c>
      <c r="M1160" s="176" t="str">
        <f ca="1"/>
        <v>13</v>
      </c>
      <c r="N1160" s="176" t="str">
        <f ca="1"/>
        <v>General population</v>
      </c>
      <c r="O1160" s="176" t="str">
        <f ca="1"/>
        <v>nec</v>
      </c>
      <c r="P1160" s="176" t="str">
        <f ca="1"/>
        <v>Other and unspecified age (n.e.c.)</v>
      </c>
      <c r="Q1160" s="176" t="str">
        <f ca="1"/>
        <v>nec</v>
      </c>
      <c r="R1160" s="176" t="str">
        <f ca="1"/>
        <v>Other and unspecified gender (n.e.c.)</v>
      </c>
      <c r="S1160" s="176">
        <v>0</v>
      </c>
      <c r="T1160" s="176" t="b">
        <v>1</v>
      </c>
      <c r="U1160" s="176" t="b">
        <f>AND(T1160=TRUE,C1160=C1159,F1160=F1159,H1160&lt;&gt;H1159)</f>
        <v>1</v>
      </c>
      <c r="V1160" s="176" t="b">
        <f t="shared" si="36"/>
        <v>1</v>
      </c>
      <c r="W1160" s="180">
        <v>0</v>
      </c>
      <c r="X1160" t="b">
        <f t="shared" si="37"/>
        <v>1</v>
      </c>
      <c r="Y1160" s="194" t="str">
        <v/>
      </c>
    </row>
    <row r="1161" spans="2:25" x14ac:dyDescent="0.4">
      <c r="B1161" s="192"/>
      <c r="C1161" s="193"/>
      <c r="D1161" s="193" t="s">
        <v>5958</v>
      </c>
      <c r="E1161" s="178"/>
      <c r="F1161" s="193"/>
      <c r="G1161" s="193"/>
      <c r="H1161" s="193" t="s">
        <v>1070</v>
      </c>
      <c r="I1161" s="176" t="str">
        <f ca="1"/>
        <v>3.1.1</v>
      </c>
      <c r="J1161" s="176" t="str">
        <f ca="1"/>
        <v>Offices of general medical practitioners</v>
      </c>
      <c r="K1161" s="176" t="str">
        <f ca="1"/>
        <v>1.3.1</v>
      </c>
      <c r="L1161" s="176" t="str">
        <f ca="1"/>
        <v>General outpatient curative care</v>
      </c>
      <c r="M1161" s="176" t="str">
        <f ca="1"/>
        <v>13</v>
      </c>
      <c r="N1161" s="176" t="str">
        <f ca="1"/>
        <v>General population</v>
      </c>
      <c r="O1161" s="176" t="str">
        <f ca="1"/>
        <v>nec</v>
      </c>
      <c r="P1161" s="176" t="str">
        <f ca="1"/>
        <v>Other and unspecified age (n.e.c.)</v>
      </c>
      <c r="Q1161" s="176" t="str">
        <f ca="1"/>
        <v>nec</v>
      </c>
      <c r="R1161" s="176" t="str">
        <f ca="1"/>
        <v>Other and unspecified gender (n.e.c.)</v>
      </c>
      <c r="S1161" s="176">
        <v>0</v>
      </c>
      <c r="T1161" s="176" t="b">
        <v>1</v>
      </c>
      <c r="U1161" s="176" t="b">
        <f>AND(T1161=TRUE,C1161=C1160,F1161=F1160,H1161&lt;&gt;H1160)</f>
        <v>0</v>
      </c>
      <c r="V1161" s="176" t="b">
        <f t="shared" si="36"/>
        <v>0</v>
      </c>
      <c r="W1161" s="180">
        <v>0</v>
      </c>
      <c r="X1161" t="b">
        <f t="shared" si="37"/>
        <v>1</v>
      </c>
      <c r="Y1161" s="194" t="str">
        <v/>
      </c>
    </row>
    <row r="1162" spans="2:25" x14ac:dyDescent="0.4">
      <c r="B1162" s="192"/>
      <c r="C1162" s="193"/>
      <c r="D1162" s="193" t="s">
        <v>5959</v>
      </c>
      <c r="E1162" s="178"/>
      <c r="F1162" s="193"/>
      <c r="G1162" s="193"/>
      <c r="H1162" s="193" t="s">
        <v>1070</v>
      </c>
      <c r="I1162" s="176" t="str">
        <f ca="1"/>
        <v>3.1.1</v>
      </c>
      <c r="J1162" s="176" t="str">
        <f ca="1"/>
        <v>Offices of general medical practitioners</v>
      </c>
      <c r="K1162" s="176" t="str">
        <f ca="1"/>
        <v>1.3.1</v>
      </c>
      <c r="L1162" s="176" t="str">
        <f ca="1"/>
        <v>General outpatient curative care</v>
      </c>
      <c r="M1162" s="176" t="str">
        <f ca="1"/>
        <v>13</v>
      </c>
      <c r="N1162" s="176" t="str">
        <f ca="1"/>
        <v>General population</v>
      </c>
      <c r="O1162" s="176" t="str">
        <f ca="1"/>
        <v>nec</v>
      </c>
      <c r="P1162" s="176" t="str">
        <f ca="1"/>
        <v>Other and unspecified age (n.e.c.)</v>
      </c>
      <c r="Q1162" s="176" t="str">
        <f ca="1"/>
        <v>nec</v>
      </c>
      <c r="R1162" s="176" t="str">
        <f ca="1"/>
        <v>Other and unspecified gender (n.e.c.)</v>
      </c>
      <c r="S1162" s="176">
        <v>0</v>
      </c>
      <c r="T1162" s="176" t="b">
        <v>1</v>
      </c>
      <c r="U1162" s="176" t="b">
        <f>AND(T1162=TRUE,C1162=C1161,F1162=F1161,H1162&lt;&gt;H1161)</f>
        <v>0</v>
      </c>
      <c r="V1162" s="176" t="b">
        <f t="shared" si="36"/>
        <v>0</v>
      </c>
      <c r="W1162" s="180">
        <v>0</v>
      </c>
      <c r="X1162" t="b">
        <f t="shared" si="37"/>
        <v>1</v>
      </c>
      <c r="Y1162" s="194" t="str">
        <v/>
      </c>
    </row>
    <row r="1163" spans="2:25" x14ac:dyDescent="0.4">
      <c r="B1163" s="192"/>
      <c r="C1163" s="193"/>
      <c r="D1163" s="193" t="s">
        <v>5960</v>
      </c>
      <c r="E1163" s="178"/>
      <c r="F1163" s="193"/>
      <c r="G1163" s="193"/>
      <c r="H1163" s="193" t="s">
        <v>1070</v>
      </c>
      <c r="I1163" s="176" t="str">
        <f ca="1"/>
        <v>3.1.1</v>
      </c>
      <c r="J1163" s="176" t="str">
        <f ca="1"/>
        <v>Offices of general medical practitioners</v>
      </c>
      <c r="K1163" s="176" t="str">
        <f ca="1"/>
        <v>1.3.1</v>
      </c>
      <c r="L1163" s="176" t="str">
        <f ca="1"/>
        <v>General outpatient curative care</v>
      </c>
      <c r="M1163" s="176" t="str">
        <f ca="1"/>
        <v>13</v>
      </c>
      <c r="N1163" s="176" t="str">
        <f ca="1"/>
        <v>General population</v>
      </c>
      <c r="O1163" s="176" t="str">
        <f ca="1"/>
        <v>nec</v>
      </c>
      <c r="P1163" s="176" t="str">
        <f ca="1"/>
        <v>Other and unspecified age (n.e.c.)</v>
      </c>
      <c r="Q1163" s="176" t="str">
        <f ca="1"/>
        <v>nec</v>
      </c>
      <c r="R1163" s="176" t="str">
        <f ca="1"/>
        <v>Other and unspecified gender (n.e.c.)</v>
      </c>
      <c r="S1163" s="176">
        <v>0</v>
      </c>
      <c r="T1163" s="176" t="b">
        <v>1</v>
      </c>
      <c r="U1163" s="176" t="b">
        <f>AND(T1163=TRUE,C1163=C1162,F1163=F1162,H1163&lt;&gt;H1162)</f>
        <v>0</v>
      </c>
      <c r="V1163" s="176" t="b">
        <f t="shared" si="36"/>
        <v>0</v>
      </c>
      <c r="W1163" s="180">
        <v>0</v>
      </c>
      <c r="X1163" t="b">
        <f t="shared" si="37"/>
        <v>1</v>
      </c>
      <c r="Y1163" s="194" t="str">
        <v/>
      </c>
    </row>
    <row r="1164" spans="2:25" x14ac:dyDescent="0.4">
      <c r="B1164" s="192"/>
      <c r="C1164" s="193"/>
      <c r="D1164" s="193" t="s">
        <v>5961</v>
      </c>
      <c r="E1164" s="178"/>
      <c r="F1164" s="193"/>
      <c r="G1164" s="193"/>
      <c r="H1164" s="193" t="s">
        <v>1070</v>
      </c>
      <c r="I1164" s="176" t="str">
        <f ca="1"/>
        <v>3.1.1</v>
      </c>
      <c r="J1164" s="176" t="str">
        <f ca="1"/>
        <v>Offices of general medical practitioners</v>
      </c>
      <c r="K1164" s="176" t="str">
        <f ca="1"/>
        <v>1.3.1</v>
      </c>
      <c r="L1164" s="176" t="str">
        <f ca="1"/>
        <v>General outpatient curative care</v>
      </c>
      <c r="M1164" s="176" t="str">
        <f ca="1"/>
        <v>13</v>
      </c>
      <c r="N1164" s="176" t="str">
        <f ca="1"/>
        <v>General population</v>
      </c>
      <c r="O1164" s="176" t="str">
        <f ca="1"/>
        <v>nec</v>
      </c>
      <c r="P1164" s="176" t="str">
        <f ca="1"/>
        <v>Other and unspecified age (n.e.c.)</v>
      </c>
      <c r="Q1164" s="176" t="str">
        <f ca="1"/>
        <v>nec</v>
      </c>
      <c r="R1164" s="176" t="str">
        <f ca="1"/>
        <v>Other and unspecified gender (n.e.c.)</v>
      </c>
      <c r="S1164" s="176">
        <v>0</v>
      </c>
      <c r="T1164" s="176" t="b">
        <v>1</v>
      </c>
      <c r="U1164" s="176" t="b">
        <f>AND(T1164=TRUE,C1164=C1163,F1164=F1163,H1164&lt;&gt;H1163)</f>
        <v>0</v>
      </c>
      <c r="V1164" s="176" t="b">
        <f t="shared" si="36"/>
        <v>0</v>
      </c>
      <c r="W1164" s="180">
        <v>0</v>
      </c>
      <c r="X1164" t="b">
        <f t="shared" si="37"/>
        <v>1</v>
      </c>
      <c r="Y1164" s="194" t="str">
        <v/>
      </c>
    </row>
    <row r="1165" spans="2:25" x14ac:dyDescent="0.4">
      <c r="B1165" s="192"/>
      <c r="C1165" s="193"/>
      <c r="D1165" s="193" t="s">
        <v>5962</v>
      </c>
      <c r="E1165" s="178"/>
      <c r="F1165" s="193"/>
      <c r="G1165" s="193"/>
      <c r="H1165" s="193" t="s">
        <v>1070</v>
      </c>
      <c r="I1165" s="176" t="str">
        <f ca="1"/>
        <v>3.1.1</v>
      </c>
      <c r="J1165" s="176" t="str">
        <f ca="1"/>
        <v>Offices of general medical practitioners</v>
      </c>
      <c r="K1165" s="176" t="str">
        <f ca="1"/>
        <v>1.3.1</v>
      </c>
      <c r="L1165" s="176" t="str">
        <f ca="1"/>
        <v>General outpatient curative care</v>
      </c>
      <c r="M1165" s="176" t="str">
        <f ca="1"/>
        <v>13</v>
      </c>
      <c r="N1165" s="176" t="str">
        <f ca="1"/>
        <v>General population</v>
      </c>
      <c r="O1165" s="176" t="str">
        <f ca="1"/>
        <v>nec</v>
      </c>
      <c r="P1165" s="176" t="str">
        <f ca="1"/>
        <v>Other and unspecified age (n.e.c.)</v>
      </c>
      <c r="Q1165" s="176" t="str">
        <f ca="1"/>
        <v>nec</v>
      </c>
      <c r="R1165" s="176" t="str">
        <f ca="1"/>
        <v>Other and unspecified gender (n.e.c.)</v>
      </c>
      <c r="S1165" s="176">
        <v>0</v>
      </c>
      <c r="T1165" s="176" t="b">
        <v>1</v>
      </c>
      <c r="U1165" s="176" t="b">
        <f>AND(T1165=TRUE,C1165=C1164,F1165=F1164,H1165&lt;&gt;H1164)</f>
        <v>0</v>
      </c>
      <c r="V1165" s="176" t="b">
        <f t="shared" si="36"/>
        <v>0</v>
      </c>
      <c r="W1165" s="180">
        <v>0</v>
      </c>
      <c r="X1165" t="b">
        <f t="shared" si="37"/>
        <v>1</v>
      </c>
      <c r="Y1165" s="194" t="str">
        <v/>
      </c>
    </row>
    <row r="1166" spans="2:25" x14ac:dyDescent="0.4">
      <c r="B1166" s="192"/>
      <c r="C1166" s="193"/>
      <c r="D1166" s="193" t="s">
        <v>5963</v>
      </c>
      <c r="E1166" s="178"/>
      <c r="F1166" s="193"/>
      <c r="G1166" s="193"/>
      <c r="H1166" s="193" t="s">
        <v>1070</v>
      </c>
      <c r="I1166" s="176" t="str">
        <f ca="1"/>
        <v>3.1.1</v>
      </c>
      <c r="J1166" s="176" t="str">
        <f ca="1"/>
        <v>Offices of general medical practitioners</v>
      </c>
      <c r="K1166" s="176" t="str">
        <f ca="1"/>
        <v>1.3.1</v>
      </c>
      <c r="L1166" s="176" t="str">
        <f ca="1"/>
        <v>General outpatient curative care</v>
      </c>
      <c r="M1166" s="176" t="str">
        <f ca="1"/>
        <v>13</v>
      </c>
      <c r="N1166" s="176" t="str">
        <f ca="1"/>
        <v>General population</v>
      </c>
      <c r="O1166" s="176" t="str">
        <f ca="1"/>
        <v>nec</v>
      </c>
      <c r="P1166" s="176" t="str">
        <f ca="1"/>
        <v>Other and unspecified age (n.e.c.)</v>
      </c>
      <c r="Q1166" s="176" t="str">
        <f ca="1"/>
        <v>nec</v>
      </c>
      <c r="R1166" s="176" t="str">
        <f ca="1"/>
        <v>Other and unspecified gender (n.e.c.)</v>
      </c>
      <c r="S1166" s="176">
        <v>0</v>
      </c>
      <c r="T1166" s="176" t="b">
        <v>1</v>
      </c>
      <c r="U1166" s="176" t="b">
        <f>AND(T1166=TRUE,C1166=C1165,F1166=F1165,H1166&lt;&gt;H1165)</f>
        <v>0</v>
      </c>
      <c r="V1166" s="176" t="b">
        <f t="shared" si="36"/>
        <v>0</v>
      </c>
      <c r="W1166" s="180">
        <v>0</v>
      </c>
      <c r="X1166" t="b">
        <f t="shared" si="37"/>
        <v>1</v>
      </c>
      <c r="Y1166" s="194" t="str">
        <v/>
      </c>
    </row>
    <row r="1167" spans="2:25" x14ac:dyDescent="0.4">
      <c r="B1167" s="192"/>
      <c r="C1167" s="193"/>
      <c r="D1167" s="193" t="s">
        <v>5964</v>
      </c>
      <c r="E1167" s="178"/>
      <c r="F1167" s="193"/>
      <c r="G1167" s="193"/>
      <c r="H1167" s="193" t="s">
        <v>1070</v>
      </c>
      <c r="I1167" s="176" t="str">
        <f ca="1"/>
        <v>3.1.1</v>
      </c>
      <c r="J1167" s="176" t="str">
        <f ca="1"/>
        <v>Offices of general medical practitioners</v>
      </c>
      <c r="K1167" s="176" t="str">
        <f ca="1"/>
        <v>1.3.1</v>
      </c>
      <c r="L1167" s="176" t="str">
        <f ca="1"/>
        <v>General outpatient curative care</v>
      </c>
      <c r="M1167" s="176" t="str">
        <f ca="1"/>
        <v>13</v>
      </c>
      <c r="N1167" s="176" t="str">
        <f ca="1"/>
        <v>General population</v>
      </c>
      <c r="O1167" s="176" t="str">
        <f ca="1"/>
        <v>nec</v>
      </c>
      <c r="P1167" s="176" t="str">
        <f ca="1"/>
        <v>Other and unspecified age (n.e.c.)</v>
      </c>
      <c r="Q1167" s="176" t="str">
        <f ca="1"/>
        <v>nec</v>
      </c>
      <c r="R1167" s="176" t="str">
        <f ca="1"/>
        <v>Other and unspecified gender (n.e.c.)</v>
      </c>
      <c r="S1167" s="176">
        <v>0</v>
      </c>
      <c r="T1167" s="176" t="b">
        <v>1</v>
      </c>
      <c r="U1167" s="176" t="b">
        <f>AND(T1167=TRUE,C1167=C1166,F1167=F1166,H1167&lt;&gt;H1166)</f>
        <v>0</v>
      </c>
      <c r="V1167" s="176" t="b">
        <f t="shared" si="36"/>
        <v>0</v>
      </c>
      <c r="W1167" s="180">
        <v>0</v>
      </c>
      <c r="X1167" t="b">
        <f t="shared" si="37"/>
        <v>1</v>
      </c>
      <c r="Y1167" s="194" t="str">
        <v/>
      </c>
    </row>
    <row r="1168" spans="2:25" x14ac:dyDescent="0.4">
      <c r="B1168" s="192"/>
      <c r="C1168" s="193"/>
      <c r="D1168" s="193" t="s">
        <v>5965</v>
      </c>
      <c r="E1168" s="178"/>
      <c r="F1168" s="193"/>
      <c r="G1168" s="193"/>
      <c r="H1168" s="193" t="s">
        <v>1070</v>
      </c>
      <c r="I1168" s="176" t="str">
        <f ca="1"/>
        <v>3.1.1</v>
      </c>
      <c r="J1168" s="176" t="str">
        <f ca="1"/>
        <v>Offices of general medical practitioners</v>
      </c>
      <c r="K1168" s="176" t="str">
        <f ca="1"/>
        <v>1.3.1</v>
      </c>
      <c r="L1168" s="176" t="str">
        <f ca="1"/>
        <v>General outpatient curative care</v>
      </c>
      <c r="M1168" s="176" t="str">
        <f ca="1"/>
        <v>13</v>
      </c>
      <c r="N1168" s="176" t="str">
        <f ca="1"/>
        <v>General population</v>
      </c>
      <c r="O1168" s="176" t="str">
        <f ca="1"/>
        <v>nec</v>
      </c>
      <c r="P1168" s="176" t="str">
        <f ca="1"/>
        <v>Other and unspecified age (n.e.c.)</v>
      </c>
      <c r="Q1168" s="176" t="str">
        <f ca="1"/>
        <v>nec</v>
      </c>
      <c r="R1168" s="176" t="str">
        <f ca="1"/>
        <v>Other and unspecified gender (n.e.c.)</v>
      </c>
      <c r="S1168" s="176">
        <v>0</v>
      </c>
      <c r="T1168" s="176" t="b">
        <v>1</v>
      </c>
      <c r="U1168" s="176" t="b">
        <f>AND(T1168=TRUE,C1168=C1167,F1168=F1167,H1168&lt;&gt;H1167)</f>
        <v>0</v>
      </c>
      <c r="V1168" s="176" t="b">
        <f t="shared" si="36"/>
        <v>0</v>
      </c>
      <c r="W1168" s="180">
        <v>0</v>
      </c>
      <c r="X1168" t="b">
        <f t="shared" si="37"/>
        <v>1</v>
      </c>
      <c r="Y1168" s="194" t="str">
        <v/>
      </c>
    </row>
    <row r="1169" spans="2:25" x14ac:dyDescent="0.4">
      <c r="B1169" s="192"/>
      <c r="C1169" s="193"/>
      <c r="D1169" s="193" t="s">
        <v>5966</v>
      </c>
      <c r="E1169" s="178"/>
      <c r="F1169" s="193"/>
      <c r="G1169" s="193"/>
      <c r="H1169" s="193" t="s">
        <v>1070</v>
      </c>
      <c r="I1169" s="176" t="str">
        <f ca="1"/>
        <v>3.1.1</v>
      </c>
      <c r="J1169" s="176" t="str">
        <f ca="1"/>
        <v>Offices of general medical practitioners</v>
      </c>
      <c r="K1169" s="176" t="str">
        <f ca="1"/>
        <v>1.3.1</v>
      </c>
      <c r="L1169" s="176" t="str">
        <f ca="1"/>
        <v>General outpatient curative care</v>
      </c>
      <c r="M1169" s="176" t="str">
        <f ca="1"/>
        <v>13</v>
      </c>
      <c r="N1169" s="176" t="str">
        <f ca="1"/>
        <v>General population</v>
      </c>
      <c r="O1169" s="176" t="str">
        <f ca="1"/>
        <v>nec</v>
      </c>
      <c r="P1169" s="176" t="str">
        <f ca="1"/>
        <v>Other and unspecified age (n.e.c.)</v>
      </c>
      <c r="Q1169" s="176" t="str">
        <f ca="1"/>
        <v>nec</v>
      </c>
      <c r="R1169" s="176" t="str">
        <f ca="1"/>
        <v>Other and unspecified gender (n.e.c.)</v>
      </c>
      <c r="S1169" s="176">
        <v>0</v>
      </c>
      <c r="T1169" s="176" t="b">
        <v>1</v>
      </c>
      <c r="U1169" s="176" t="b">
        <f>AND(T1169=TRUE,C1169=C1168,F1169=F1168,H1169&lt;&gt;H1168)</f>
        <v>0</v>
      </c>
      <c r="V1169" s="176" t="b">
        <f t="shared" si="36"/>
        <v>0</v>
      </c>
      <c r="W1169" s="180">
        <v>0</v>
      </c>
      <c r="X1169" t="b">
        <f t="shared" si="37"/>
        <v>1</v>
      </c>
      <c r="Y1169" s="194" t="str">
        <v/>
      </c>
    </row>
    <row r="1170" spans="2:25" x14ac:dyDescent="0.4">
      <c r="B1170" s="192"/>
      <c r="C1170" s="193"/>
      <c r="D1170" s="193" t="s">
        <v>5967</v>
      </c>
      <c r="E1170" s="178"/>
      <c r="F1170" s="193"/>
      <c r="G1170" s="193"/>
      <c r="H1170" s="193" t="s">
        <v>1070</v>
      </c>
      <c r="I1170" s="176" t="str">
        <f ca="1"/>
        <v>3.1.1</v>
      </c>
      <c r="J1170" s="176" t="str">
        <f ca="1"/>
        <v>Offices of general medical practitioners</v>
      </c>
      <c r="K1170" s="176" t="str">
        <f ca="1"/>
        <v>1.3.1</v>
      </c>
      <c r="L1170" s="176" t="str">
        <f ca="1"/>
        <v>General outpatient curative care</v>
      </c>
      <c r="M1170" s="176" t="str">
        <f ca="1"/>
        <v>13</v>
      </c>
      <c r="N1170" s="176" t="str">
        <f ca="1"/>
        <v>General population</v>
      </c>
      <c r="O1170" s="176" t="str">
        <f ca="1"/>
        <v>nec</v>
      </c>
      <c r="P1170" s="176" t="str">
        <f ca="1"/>
        <v>Other and unspecified age (n.e.c.)</v>
      </c>
      <c r="Q1170" s="176" t="str">
        <f ca="1"/>
        <v>nec</v>
      </c>
      <c r="R1170" s="176" t="str">
        <f ca="1"/>
        <v>Other and unspecified gender (n.e.c.)</v>
      </c>
      <c r="S1170" s="176">
        <v>0</v>
      </c>
      <c r="T1170" s="176" t="b">
        <v>1</v>
      </c>
      <c r="U1170" s="176" t="b">
        <f>AND(T1170=TRUE,C1170=C1169,F1170=F1169,H1170&lt;&gt;H1169)</f>
        <v>0</v>
      </c>
      <c r="V1170" s="176" t="b">
        <f t="shared" si="36"/>
        <v>0</v>
      </c>
      <c r="W1170" s="180">
        <v>0</v>
      </c>
      <c r="X1170" t="b">
        <f t="shared" si="37"/>
        <v>1</v>
      </c>
      <c r="Y1170" s="194" t="str">
        <v/>
      </c>
    </row>
    <row r="1171" spans="2:25" x14ac:dyDescent="0.4">
      <c r="B1171" s="192"/>
      <c r="C1171" s="193"/>
      <c r="D1171" s="193" t="s">
        <v>5968</v>
      </c>
      <c r="E1171" s="178"/>
      <c r="F1171" s="193"/>
      <c r="G1171" s="193"/>
      <c r="H1171" s="193" t="s">
        <v>1070</v>
      </c>
      <c r="I1171" s="176" t="str">
        <f ca="1"/>
        <v>3.1.1</v>
      </c>
      <c r="J1171" s="176" t="str">
        <f ca="1"/>
        <v>Offices of general medical practitioners</v>
      </c>
      <c r="K1171" s="176" t="str">
        <f ca="1"/>
        <v>1.3.1</v>
      </c>
      <c r="L1171" s="176" t="str">
        <f ca="1"/>
        <v>General outpatient curative care</v>
      </c>
      <c r="M1171" s="176" t="str">
        <f ca="1"/>
        <v>13</v>
      </c>
      <c r="N1171" s="176" t="str">
        <f ca="1"/>
        <v>General population</v>
      </c>
      <c r="O1171" s="176" t="str">
        <f ca="1"/>
        <v>nec</v>
      </c>
      <c r="P1171" s="176" t="str">
        <f ca="1"/>
        <v>Other and unspecified age (n.e.c.)</v>
      </c>
      <c r="Q1171" s="176" t="str">
        <f ca="1"/>
        <v>nec</v>
      </c>
      <c r="R1171" s="176" t="str">
        <f ca="1"/>
        <v>Other and unspecified gender (n.e.c.)</v>
      </c>
      <c r="S1171" s="176">
        <v>0</v>
      </c>
      <c r="T1171" s="176" t="b">
        <v>1</v>
      </c>
      <c r="U1171" s="176" t="b">
        <f>AND(T1171=TRUE,C1171=C1170,F1171=F1170,H1171&lt;&gt;H1170)</f>
        <v>0</v>
      </c>
      <c r="V1171" s="176" t="b">
        <f t="shared" si="36"/>
        <v>0</v>
      </c>
      <c r="W1171" s="180">
        <v>0</v>
      </c>
      <c r="X1171" t="b">
        <f t="shared" si="37"/>
        <v>1</v>
      </c>
      <c r="Y1171" s="194" t="str">
        <v/>
      </c>
    </row>
    <row r="1172" spans="2:25" x14ac:dyDescent="0.4">
      <c r="B1172" s="192"/>
      <c r="C1172" s="193"/>
      <c r="D1172" s="193" t="s">
        <v>5969</v>
      </c>
      <c r="E1172" s="178"/>
      <c r="F1172" s="193"/>
      <c r="G1172" s="193"/>
      <c r="H1172" s="193" t="s">
        <v>1070</v>
      </c>
      <c r="I1172" s="176" t="str">
        <f ca="1"/>
        <v>3.1.1</v>
      </c>
      <c r="J1172" s="176" t="str">
        <f ca="1"/>
        <v>Offices of general medical practitioners</v>
      </c>
      <c r="K1172" s="176" t="str">
        <f ca="1"/>
        <v>1.3.1</v>
      </c>
      <c r="L1172" s="176" t="str">
        <f ca="1"/>
        <v>General outpatient curative care</v>
      </c>
      <c r="M1172" s="176" t="str">
        <f ca="1"/>
        <v>13</v>
      </c>
      <c r="N1172" s="176" t="str">
        <f ca="1"/>
        <v>General population</v>
      </c>
      <c r="O1172" s="176" t="str">
        <f ca="1"/>
        <v>nec</v>
      </c>
      <c r="P1172" s="176" t="str">
        <f ca="1"/>
        <v>Other and unspecified age (n.e.c.)</v>
      </c>
      <c r="Q1172" s="176" t="str">
        <f ca="1"/>
        <v>nec</v>
      </c>
      <c r="R1172" s="176" t="str">
        <f ca="1"/>
        <v>Other and unspecified gender (n.e.c.)</v>
      </c>
      <c r="S1172" s="176">
        <v>0</v>
      </c>
      <c r="T1172" s="176" t="b">
        <v>1</v>
      </c>
      <c r="U1172" s="176" t="b">
        <f>AND(T1172=TRUE,C1172=C1171,F1172=F1171,H1172&lt;&gt;H1171)</f>
        <v>0</v>
      </c>
      <c r="V1172" s="176" t="b">
        <f t="shared" si="36"/>
        <v>1</v>
      </c>
      <c r="W1172" s="180">
        <v>0</v>
      </c>
      <c r="X1172" t="b">
        <f t="shared" si="37"/>
        <v>1</v>
      </c>
      <c r="Y1172" s="194" t="str">
        <v/>
      </c>
    </row>
    <row r="1173" spans="2:25" x14ac:dyDescent="0.4">
      <c r="B1173" s="192"/>
      <c r="C1173" s="193"/>
      <c r="D1173" s="193" t="s">
        <v>5970</v>
      </c>
      <c r="E1173" s="178"/>
      <c r="F1173" s="193"/>
      <c r="G1173" s="193"/>
      <c r="H1173" s="193" t="s">
        <v>1089</v>
      </c>
      <c r="I1173" s="176" t="str">
        <f ca="1"/>
        <v>3.4.9.1</v>
      </c>
      <c r="J1173" s="176" t="str">
        <f ca="1"/>
        <v>General ambulatories</v>
      </c>
      <c r="K1173" s="176" t="str">
        <f ca="1"/>
        <v>1.3.3.1</v>
      </c>
      <c r="L1173" s="176" t="str">
        <f ca="1"/>
        <v>Emergency specialised outpatient curative care</v>
      </c>
      <c r="M1173" s="176" t="str">
        <f ca="1"/>
        <v>13</v>
      </c>
      <c r="N1173" s="176" t="str">
        <f ca="1"/>
        <v>General population</v>
      </c>
      <c r="O1173" s="176" t="str">
        <f ca="1"/>
        <v>nec</v>
      </c>
      <c r="P1173" s="176" t="str">
        <f ca="1"/>
        <v>Other and unspecified age (n.e.c.)</v>
      </c>
      <c r="Q1173" s="176" t="str">
        <f ca="1"/>
        <v>nec</v>
      </c>
      <c r="R1173" s="176" t="str">
        <f ca="1"/>
        <v>Other and unspecified gender (n.e.c.)</v>
      </c>
      <c r="S1173" s="176">
        <v>0</v>
      </c>
      <c r="T1173" s="176" t="b">
        <v>1</v>
      </c>
      <c r="U1173" s="176" t="b">
        <f>AND(T1173=TRUE,C1173=C1172,F1173=F1172,H1173&lt;&gt;H1172)</f>
        <v>1</v>
      </c>
      <c r="V1173" s="176" t="b">
        <f t="shared" si="36"/>
        <v>1</v>
      </c>
      <c r="W1173" s="180">
        <v>0</v>
      </c>
      <c r="X1173" t="b">
        <f t="shared" si="37"/>
        <v>1</v>
      </c>
      <c r="Y1173" s="194" t="str">
        <v/>
      </c>
    </row>
    <row r="1174" spans="2:25" x14ac:dyDescent="0.4">
      <c r="B1174" s="192"/>
      <c r="C1174" s="193">
        <v>212153756</v>
      </c>
      <c r="D1174" s="193" t="s">
        <v>5971</v>
      </c>
      <c r="E1174" s="178" t="s">
        <v>1246</v>
      </c>
      <c r="F1174" s="193"/>
      <c r="G1174" s="193"/>
      <c r="H1174" s="193" t="s">
        <v>1050</v>
      </c>
      <c r="I1174" s="176" t="str">
        <f ca="1"/>
        <v>1.3.nec</v>
      </c>
      <c r="J1174" s="176" t="str">
        <f ca="1"/>
        <v>Other Specialised hospitals (Other than mental health hospitals)</v>
      </c>
      <c r="K1174" s="176" t="str">
        <f ca="1"/>
        <v>1.1.2</v>
      </c>
      <c r="L1174" s="176" t="str">
        <f ca="1"/>
        <v>Specialised inpatient curative care</v>
      </c>
      <c r="M1174" s="176" t="str">
        <f ca="1"/>
        <v>13</v>
      </c>
      <c r="N1174" s="176" t="str">
        <f ca="1"/>
        <v>General population</v>
      </c>
      <c r="O1174" s="176" t="str">
        <f ca="1"/>
        <v>nec</v>
      </c>
      <c r="P1174" s="176" t="str">
        <f ca="1"/>
        <v>Other and unspecified age (n.e.c.)</v>
      </c>
      <c r="Q1174" s="176" t="str">
        <f ca="1"/>
        <v>nec</v>
      </c>
      <c r="R1174" s="176" t="str">
        <f ca="1"/>
        <v>Other and unspecified gender (n.e.c.)</v>
      </c>
      <c r="S1174" s="176">
        <v>3</v>
      </c>
      <c r="T1174" s="176" t="b">
        <v>1</v>
      </c>
      <c r="U1174" s="176" t="b">
        <f>AND(T1174=TRUE,C1174=C1173,F1174=F1173,H1174&lt;&gt;H1173)</f>
        <v>0</v>
      </c>
      <c r="V1174" s="176" t="b">
        <f t="shared" si="36"/>
        <v>0</v>
      </c>
      <c r="W1174" s="180">
        <v>0</v>
      </c>
      <c r="X1174" t="b">
        <f t="shared" si="37"/>
        <v>0</v>
      </c>
      <c r="Y1174" s="194">
        <v>17</v>
      </c>
    </row>
    <row r="1175" spans="2:25" x14ac:dyDescent="0.4">
      <c r="B1175" s="192"/>
      <c r="C1175" s="193">
        <v>216314977</v>
      </c>
      <c r="D1175" s="193" t="s">
        <v>5972</v>
      </c>
      <c r="E1175" s="178" t="s">
        <v>1477</v>
      </c>
      <c r="F1175" s="193"/>
      <c r="G1175" s="193"/>
      <c r="H1175" s="193" t="s">
        <v>1054</v>
      </c>
      <c r="I1175" s="176" t="str">
        <f ca="1"/>
        <v>1.1</v>
      </c>
      <c r="J1175" s="176" t="str">
        <f ca="1"/>
        <v>General hospitals</v>
      </c>
      <c r="K1175" s="176" t="str">
        <f ca="1"/>
        <v>1.1.1</v>
      </c>
      <c r="L1175" s="176" t="str">
        <f ca="1"/>
        <v>General inpatient curative care</v>
      </c>
      <c r="M1175" s="176" t="str">
        <f ca="1"/>
        <v>13</v>
      </c>
      <c r="N1175" s="176" t="str">
        <f ca="1"/>
        <v>General population</v>
      </c>
      <c r="O1175" s="176" t="str">
        <f ca="1"/>
        <v>nec</v>
      </c>
      <c r="P1175" s="176" t="str">
        <f ca="1"/>
        <v>Other and unspecified age (n.e.c.)</v>
      </c>
      <c r="Q1175" s="176" t="str">
        <f ca="1"/>
        <v>nec</v>
      </c>
      <c r="R1175" s="176" t="str">
        <f ca="1"/>
        <v>Other and unspecified gender (n.e.c.)</v>
      </c>
      <c r="S1175" s="176">
        <v>2</v>
      </c>
      <c r="T1175" s="176" t="b">
        <v>1</v>
      </c>
      <c r="U1175" s="176" t="b">
        <f>AND(T1175=TRUE,C1175=C1174,F1175=F1174,H1175&lt;&gt;H1174)</f>
        <v>0</v>
      </c>
      <c r="V1175" s="176" t="b">
        <f t="shared" si="36"/>
        <v>0</v>
      </c>
      <c r="W1175" s="180">
        <v>0</v>
      </c>
      <c r="X1175" t="b">
        <f t="shared" si="37"/>
        <v>0</v>
      </c>
      <c r="Y1175" s="194">
        <v>68</v>
      </c>
    </row>
    <row r="1176" spans="2:25" x14ac:dyDescent="0.4">
      <c r="B1176" s="192"/>
      <c r="C1176" s="193">
        <v>404476205</v>
      </c>
      <c r="D1176" s="193" t="s">
        <v>5973</v>
      </c>
      <c r="E1176" s="178"/>
      <c r="F1176" s="193"/>
      <c r="G1176" s="193"/>
      <c r="H1176" s="193" t="s">
        <v>1054</v>
      </c>
      <c r="I1176" s="176" t="str">
        <f ca="1"/>
        <v>1.1</v>
      </c>
      <c r="J1176" s="176" t="str">
        <f ca="1"/>
        <v>General hospitals</v>
      </c>
      <c r="K1176" s="176" t="str">
        <f ca="1"/>
        <v>1.1.1</v>
      </c>
      <c r="L1176" s="176" t="str">
        <f ca="1"/>
        <v>General inpatient curative care</v>
      </c>
      <c r="M1176" s="176" t="str">
        <f ca="1"/>
        <v>13</v>
      </c>
      <c r="N1176" s="176" t="str">
        <f ca="1"/>
        <v>General population</v>
      </c>
      <c r="O1176" s="176" t="str">
        <f ca="1"/>
        <v>nec</v>
      </c>
      <c r="P1176" s="176" t="str">
        <f ca="1"/>
        <v>Other and unspecified age (n.e.c.)</v>
      </c>
      <c r="Q1176" s="176" t="str">
        <f ca="1"/>
        <v>nec</v>
      </c>
      <c r="R1176" s="176" t="str">
        <f ca="1"/>
        <v>Other and unspecified gender (n.e.c.)</v>
      </c>
      <c r="S1176" s="176">
        <v>62</v>
      </c>
      <c r="T1176" s="176" t="b">
        <v>1</v>
      </c>
      <c r="U1176" s="176" t="b">
        <f>AND(T1176=TRUE,C1176=C1175,F1176=F1175,H1176&lt;&gt;H1175)</f>
        <v>0</v>
      </c>
      <c r="V1176" s="176" t="b">
        <f t="shared" si="36"/>
        <v>0</v>
      </c>
      <c r="W1176" s="180">
        <v>0</v>
      </c>
      <c r="X1176" t="b">
        <f t="shared" si="37"/>
        <v>1</v>
      </c>
      <c r="Y1176" s="194" t="str">
        <v/>
      </c>
    </row>
    <row r="1177" spans="2:25" x14ac:dyDescent="0.4">
      <c r="B1177" s="192"/>
      <c r="C1177" s="193">
        <v>218064699</v>
      </c>
      <c r="D1177" s="193" t="s">
        <v>5974</v>
      </c>
      <c r="E1177" s="178" t="s">
        <v>1459</v>
      </c>
      <c r="F1177" s="193"/>
      <c r="G1177" s="193"/>
      <c r="H1177" s="193" t="s">
        <v>1054</v>
      </c>
      <c r="I1177" s="176" t="str">
        <f ca="1"/>
        <v>1.1</v>
      </c>
      <c r="J1177" s="176" t="str">
        <f ca="1"/>
        <v>General hospitals</v>
      </c>
      <c r="K1177" s="176" t="str">
        <f ca="1"/>
        <v>1.1.1</v>
      </c>
      <c r="L1177" s="176" t="str">
        <f ca="1"/>
        <v>General inpatient curative care</v>
      </c>
      <c r="M1177" s="176" t="str">
        <f ca="1"/>
        <v>13</v>
      </c>
      <c r="N1177" s="176" t="str">
        <f ca="1"/>
        <v>General population</v>
      </c>
      <c r="O1177" s="176" t="str">
        <f ca="1"/>
        <v>nec</v>
      </c>
      <c r="P1177" s="176" t="str">
        <f ca="1"/>
        <v>Other and unspecified age (n.e.c.)</v>
      </c>
      <c r="Q1177" s="176" t="str">
        <f ca="1"/>
        <v>nec</v>
      </c>
      <c r="R1177" s="176" t="str">
        <f ca="1"/>
        <v>Other and unspecified gender (n.e.c.)</v>
      </c>
      <c r="S1177" s="176">
        <v>3</v>
      </c>
      <c r="T1177" s="176" t="b">
        <v>1</v>
      </c>
      <c r="U1177" s="176" t="b">
        <f>AND(T1177=TRUE,C1177=C1176,F1177=F1176,H1177&lt;&gt;H1176)</f>
        <v>0</v>
      </c>
      <c r="V1177" s="176" t="b">
        <f t="shared" si="36"/>
        <v>0</v>
      </c>
      <c r="W1177" s="180">
        <v>0</v>
      </c>
      <c r="X1177" t="b">
        <f t="shared" si="37"/>
        <v>0</v>
      </c>
      <c r="Y1177" s="194">
        <v>70</v>
      </c>
    </row>
    <row r="1178" spans="2:25" x14ac:dyDescent="0.4">
      <c r="B1178" s="192"/>
      <c r="C1178" s="193"/>
      <c r="D1178" s="193" t="s">
        <v>5975</v>
      </c>
      <c r="E1178" s="178"/>
      <c r="F1178" s="193"/>
      <c r="G1178" s="193"/>
      <c r="H1178" s="193" t="s">
        <v>1070</v>
      </c>
      <c r="I1178" s="176" t="str">
        <f ca="1"/>
        <v>3.1.1</v>
      </c>
      <c r="J1178" s="176" t="str">
        <f ca="1"/>
        <v>Offices of general medical practitioners</v>
      </c>
      <c r="K1178" s="176" t="str">
        <f ca="1"/>
        <v>1.3.1</v>
      </c>
      <c r="L1178" s="176" t="str">
        <f ca="1"/>
        <v>General outpatient curative care</v>
      </c>
      <c r="M1178" s="176" t="str">
        <f ca="1"/>
        <v>13</v>
      </c>
      <c r="N1178" s="176" t="str">
        <f ca="1"/>
        <v>General population</v>
      </c>
      <c r="O1178" s="176" t="str">
        <f ca="1"/>
        <v>nec</v>
      </c>
      <c r="P1178" s="176" t="str">
        <f ca="1"/>
        <v>Other and unspecified age (n.e.c.)</v>
      </c>
      <c r="Q1178" s="176" t="str">
        <f ca="1"/>
        <v>nec</v>
      </c>
      <c r="R1178" s="176" t="str">
        <f ca="1"/>
        <v>Other and unspecified gender (n.e.c.)</v>
      </c>
      <c r="S1178" s="176">
        <v>0</v>
      </c>
      <c r="T1178" s="176" t="b">
        <v>1</v>
      </c>
      <c r="U1178" s="176" t="b">
        <f>AND(T1178=TRUE,C1178=C1177,F1178=F1177,H1178&lt;&gt;H1177)</f>
        <v>0</v>
      </c>
      <c r="V1178" s="176" t="b">
        <f t="shared" si="36"/>
        <v>0</v>
      </c>
      <c r="W1178" s="180">
        <v>0</v>
      </c>
      <c r="X1178" t="b">
        <f t="shared" si="37"/>
        <v>1</v>
      </c>
      <c r="Y1178" s="194" t="str">
        <v/>
      </c>
    </row>
    <row r="1179" spans="2:25" x14ac:dyDescent="0.4">
      <c r="B1179" s="192"/>
      <c r="C1179" s="193"/>
      <c r="D1179" s="193" t="s">
        <v>5976</v>
      </c>
      <c r="E1179" s="178"/>
      <c r="F1179" s="193"/>
      <c r="G1179" s="193"/>
      <c r="H1179" s="193" t="s">
        <v>1070</v>
      </c>
      <c r="I1179" s="176" t="str">
        <f ca="1"/>
        <v>3.1.1</v>
      </c>
      <c r="J1179" s="176" t="str">
        <f ca="1"/>
        <v>Offices of general medical practitioners</v>
      </c>
      <c r="K1179" s="176" t="str">
        <f ca="1"/>
        <v>1.3.1</v>
      </c>
      <c r="L1179" s="176" t="str">
        <f ca="1"/>
        <v>General outpatient curative care</v>
      </c>
      <c r="M1179" s="176" t="str">
        <f ca="1"/>
        <v>13</v>
      </c>
      <c r="N1179" s="176" t="str">
        <f ca="1"/>
        <v>General population</v>
      </c>
      <c r="O1179" s="176" t="str">
        <f ca="1"/>
        <v>nec</v>
      </c>
      <c r="P1179" s="176" t="str">
        <f ca="1"/>
        <v>Other and unspecified age (n.e.c.)</v>
      </c>
      <c r="Q1179" s="176" t="str">
        <f ca="1"/>
        <v>nec</v>
      </c>
      <c r="R1179" s="176" t="str">
        <f ca="1"/>
        <v>Other and unspecified gender (n.e.c.)</v>
      </c>
      <c r="S1179" s="176">
        <v>0</v>
      </c>
      <c r="T1179" s="176" t="b">
        <v>1</v>
      </c>
      <c r="U1179" s="176" t="b">
        <f>AND(T1179=TRUE,C1179=C1178,F1179=F1178,H1179&lt;&gt;H1178)</f>
        <v>0</v>
      </c>
      <c r="V1179" s="176" t="b">
        <f t="shared" si="36"/>
        <v>0</v>
      </c>
      <c r="W1179" s="180">
        <v>0</v>
      </c>
      <c r="X1179" t="b">
        <f t="shared" si="37"/>
        <v>1</v>
      </c>
      <c r="Y1179" s="194" t="str">
        <v/>
      </c>
    </row>
    <row r="1180" spans="2:25" x14ac:dyDescent="0.4">
      <c r="B1180" s="192"/>
      <c r="C1180" s="193"/>
      <c r="D1180" s="193" t="s">
        <v>5977</v>
      </c>
      <c r="E1180" s="178"/>
      <c r="F1180" s="193"/>
      <c r="G1180" s="193"/>
      <c r="H1180" s="193" t="s">
        <v>1070</v>
      </c>
      <c r="I1180" s="176" t="str">
        <f ca="1"/>
        <v>3.1.1</v>
      </c>
      <c r="J1180" s="176" t="str">
        <f ca="1"/>
        <v>Offices of general medical practitioners</v>
      </c>
      <c r="K1180" s="176" t="str">
        <f ca="1"/>
        <v>1.3.1</v>
      </c>
      <c r="L1180" s="176" t="str">
        <f ca="1"/>
        <v>General outpatient curative care</v>
      </c>
      <c r="M1180" s="176" t="str">
        <f ca="1"/>
        <v>13</v>
      </c>
      <c r="N1180" s="176" t="str">
        <f ca="1"/>
        <v>General population</v>
      </c>
      <c r="O1180" s="176" t="str">
        <f ca="1"/>
        <v>nec</v>
      </c>
      <c r="P1180" s="176" t="str">
        <f ca="1"/>
        <v>Other and unspecified age (n.e.c.)</v>
      </c>
      <c r="Q1180" s="176" t="str">
        <f ca="1"/>
        <v>nec</v>
      </c>
      <c r="R1180" s="176" t="str">
        <f ca="1"/>
        <v>Other and unspecified gender (n.e.c.)</v>
      </c>
      <c r="S1180" s="176">
        <v>0</v>
      </c>
      <c r="T1180" s="176" t="b">
        <v>1</v>
      </c>
      <c r="U1180" s="176" t="b">
        <f>AND(T1180=TRUE,C1180=C1179,F1180=F1179,H1180&lt;&gt;H1179)</f>
        <v>0</v>
      </c>
      <c r="V1180" s="176" t="b">
        <f t="shared" si="36"/>
        <v>0</v>
      </c>
      <c r="W1180" s="180">
        <v>0</v>
      </c>
      <c r="X1180" t="b">
        <f t="shared" si="37"/>
        <v>1</v>
      </c>
      <c r="Y1180" s="194" t="str">
        <v/>
      </c>
    </row>
    <row r="1181" spans="2:25" x14ac:dyDescent="0.4">
      <c r="B1181" s="192"/>
      <c r="C1181" s="193"/>
      <c r="D1181" s="193" t="s">
        <v>5978</v>
      </c>
      <c r="E1181" s="178"/>
      <c r="F1181" s="193"/>
      <c r="G1181" s="193"/>
      <c r="H1181" s="193" t="s">
        <v>1070</v>
      </c>
      <c r="I1181" s="176" t="str">
        <f ca="1"/>
        <v>3.1.1</v>
      </c>
      <c r="J1181" s="176" t="str">
        <f ca="1"/>
        <v>Offices of general medical practitioners</v>
      </c>
      <c r="K1181" s="176" t="str">
        <f ca="1"/>
        <v>1.3.1</v>
      </c>
      <c r="L1181" s="176" t="str">
        <f ca="1"/>
        <v>General outpatient curative care</v>
      </c>
      <c r="M1181" s="176" t="str">
        <f ca="1"/>
        <v>13</v>
      </c>
      <c r="N1181" s="176" t="str">
        <f ca="1"/>
        <v>General population</v>
      </c>
      <c r="O1181" s="176" t="str">
        <f ca="1"/>
        <v>nec</v>
      </c>
      <c r="P1181" s="176" t="str">
        <f ca="1"/>
        <v>Other and unspecified age (n.e.c.)</v>
      </c>
      <c r="Q1181" s="176" t="str">
        <f ca="1"/>
        <v>nec</v>
      </c>
      <c r="R1181" s="176" t="str">
        <f ca="1"/>
        <v>Other and unspecified gender (n.e.c.)</v>
      </c>
      <c r="S1181" s="176">
        <v>0</v>
      </c>
      <c r="T1181" s="176" t="b">
        <v>1</v>
      </c>
      <c r="U1181" s="176" t="b">
        <f>AND(T1181=TRUE,C1181=C1180,F1181=F1180,H1181&lt;&gt;H1180)</f>
        <v>0</v>
      </c>
      <c r="V1181" s="176" t="b">
        <f t="shared" si="36"/>
        <v>0</v>
      </c>
      <c r="W1181" s="180">
        <v>0</v>
      </c>
      <c r="X1181" t="b">
        <f t="shared" si="37"/>
        <v>1</v>
      </c>
      <c r="Y1181" s="194" t="str">
        <v/>
      </c>
    </row>
    <row r="1182" spans="2:25" x14ac:dyDescent="0.4">
      <c r="B1182" s="192"/>
      <c r="C1182" s="193"/>
      <c r="D1182" s="193" t="s">
        <v>5979</v>
      </c>
      <c r="E1182" s="178"/>
      <c r="F1182" s="193"/>
      <c r="G1182" s="193"/>
      <c r="H1182" s="193" t="s">
        <v>1070</v>
      </c>
      <c r="I1182" s="176" t="str">
        <f ca="1"/>
        <v>3.1.1</v>
      </c>
      <c r="J1182" s="176" t="str">
        <f ca="1"/>
        <v>Offices of general medical practitioners</v>
      </c>
      <c r="K1182" s="176" t="str">
        <f ca="1"/>
        <v>1.3.1</v>
      </c>
      <c r="L1182" s="176" t="str">
        <f ca="1"/>
        <v>General outpatient curative care</v>
      </c>
      <c r="M1182" s="176" t="str">
        <f ca="1"/>
        <v>13</v>
      </c>
      <c r="N1182" s="176" t="str">
        <f ca="1"/>
        <v>General population</v>
      </c>
      <c r="O1182" s="176" t="str">
        <f ca="1"/>
        <v>nec</v>
      </c>
      <c r="P1182" s="176" t="str">
        <f ca="1"/>
        <v>Other and unspecified age (n.e.c.)</v>
      </c>
      <c r="Q1182" s="176" t="str">
        <f ca="1"/>
        <v>nec</v>
      </c>
      <c r="R1182" s="176" t="str">
        <f ca="1"/>
        <v>Other and unspecified gender (n.e.c.)</v>
      </c>
      <c r="S1182" s="176">
        <v>0</v>
      </c>
      <c r="T1182" s="176" t="b">
        <v>1</v>
      </c>
      <c r="U1182" s="176" t="b">
        <f>AND(T1182=TRUE,C1182=C1181,F1182=F1181,H1182&lt;&gt;H1181)</f>
        <v>0</v>
      </c>
      <c r="V1182" s="176" t="b">
        <f t="shared" si="36"/>
        <v>0</v>
      </c>
      <c r="W1182" s="180">
        <v>0</v>
      </c>
      <c r="X1182" t="b">
        <f t="shared" si="37"/>
        <v>1</v>
      </c>
      <c r="Y1182" s="194" t="str">
        <v/>
      </c>
    </row>
    <row r="1183" spans="2:25" x14ac:dyDescent="0.4">
      <c r="B1183" s="192"/>
      <c r="C1183" s="193"/>
      <c r="D1183" s="193" t="s">
        <v>5980</v>
      </c>
      <c r="E1183" s="178"/>
      <c r="F1183" s="193"/>
      <c r="G1183" s="193"/>
      <c r="H1183" s="193" t="s">
        <v>1070</v>
      </c>
      <c r="I1183" s="176" t="str">
        <f ca="1"/>
        <v>3.1.1</v>
      </c>
      <c r="J1183" s="176" t="str">
        <f ca="1"/>
        <v>Offices of general medical practitioners</v>
      </c>
      <c r="K1183" s="176" t="str">
        <f ca="1"/>
        <v>1.3.1</v>
      </c>
      <c r="L1183" s="176" t="str">
        <f ca="1"/>
        <v>General outpatient curative care</v>
      </c>
      <c r="M1183" s="176" t="str">
        <f ca="1"/>
        <v>13</v>
      </c>
      <c r="N1183" s="176" t="str">
        <f ca="1"/>
        <v>General population</v>
      </c>
      <c r="O1183" s="176" t="str">
        <f ca="1"/>
        <v>nec</v>
      </c>
      <c r="P1183" s="176" t="str">
        <f ca="1"/>
        <v>Other and unspecified age (n.e.c.)</v>
      </c>
      <c r="Q1183" s="176" t="str">
        <f ca="1"/>
        <v>nec</v>
      </c>
      <c r="R1183" s="176" t="str">
        <f ca="1"/>
        <v>Other and unspecified gender (n.e.c.)</v>
      </c>
      <c r="S1183" s="176">
        <v>0</v>
      </c>
      <c r="T1183" s="176" t="b">
        <v>1</v>
      </c>
      <c r="U1183" s="176" t="b">
        <f>AND(T1183=TRUE,C1183=C1182,F1183=F1182,H1183&lt;&gt;H1182)</f>
        <v>0</v>
      </c>
      <c r="V1183" s="176" t="b">
        <f t="shared" si="36"/>
        <v>0</v>
      </c>
      <c r="W1183" s="180">
        <v>0</v>
      </c>
      <c r="X1183" t="b">
        <f t="shared" si="37"/>
        <v>1</v>
      </c>
      <c r="Y1183" s="194" t="str">
        <v/>
      </c>
    </row>
    <row r="1184" spans="2:25" x14ac:dyDescent="0.4">
      <c r="B1184" s="192"/>
      <c r="C1184" s="193"/>
      <c r="D1184" s="193" t="s">
        <v>5981</v>
      </c>
      <c r="E1184" s="178"/>
      <c r="F1184" s="193"/>
      <c r="G1184" s="193"/>
      <c r="H1184" s="193" t="s">
        <v>1070</v>
      </c>
      <c r="I1184" s="176" t="str">
        <f ca="1"/>
        <v>3.1.1</v>
      </c>
      <c r="J1184" s="176" t="str">
        <f ca="1"/>
        <v>Offices of general medical practitioners</v>
      </c>
      <c r="K1184" s="176" t="str">
        <f ca="1"/>
        <v>1.3.1</v>
      </c>
      <c r="L1184" s="176" t="str">
        <f ca="1"/>
        <v>General outpatient curative care</v>
      </c>
      <c r="M1184" s="176" t="str">
        <f ca="1"/>
        <v>13</v>
      </c>
      <c r="N1184" s="176" t="str">
        <f ca="1"/>
        <v>General population</v>
      </c>
      <c r="O1184" s="176" t="str">
        <f ca="1"/>
        <v>nec</v>
      </c>
      <c r="P1184" s="176" t="str">
        <f ca="1"/>
        <v>Other and unspecified age (n.e.c.)</v>
      </c>
      <c r="Q1184" s="176" t="str">
        <f ca="1"/>
        <v>nec</v>
      </c>
      <c r="R1184" s="176" t="str">
        <f ca="1"/>
        <v>Other and unspecified gender (n.e.c.)</v>
      </c>
      <c r="S1184" s="176">
        <v>0</v>
      </c>
      <c r="T1184" s="176" t="b">
        <v>1</v>
      </c>
      <c r="U1184" s="176" t="b">
        <f>AND(T1184=TRUE,C1184=C1183,F1184=F1183,H1184&lt;&gt;H1183)</f>
        <v>0</v>
      </c>
      <c r="V1184" s="176" t="b">
        <f t="shared" si="36"/>
        <v>0</v>
      </c>
      <c r="W1184" s="180">
        <v>0</v>
      </c>
      <c r="X1184" t="b">
        <f t="shared" si="37"/>
        <v>1</v>
      </c>
      <c r="Y1184" s="194" t="str">
        <v/>
      </c>
    </row>
    <row r="1185" spans="2:25" x14ac:dyDescent="0.4">
      <c r="B1185" s="192"/>
      <c r="C1185" s="193"/>
      <c r="D1185" s="193" t="s">
        <v>5982</v>
      </c>
      <c r="E1185" s="178"/>
      <c r="F1185" s="193"/>
      <c r="G1185" s="193"/>
      <c r="H1185" s="193" t="s">
        <v>1070</v>
      </c>
      <c r="I1185" s="176" t="str">
        <f ca="1"/>
        <v>3.1.1</v>
      </c>
      <c r="J1185" s="176" t="str">
        <f ca="1"/>
        <v>Offices of general medical practitioners</v>
      </c>
      <c r="K1185" s="176" t="str">
        <f ca="1"/>
        <v>1.3.1</v>
      </c>
      <c r="L1185" s="176" t="str">
        <f ca="1"/>
        <v>General outpatient curative care</v>
      </c>
      <c r="M1185" s="176" t="str">
        <f ca="1"/>
        <v>13</v>
      </c>
      <c r="N1185" s="176" t="str">
        <f ca="1"/>
        <v>General population</v>
      </c>
      <c r="O1185" s="176" t="str">
        <f ca="1"/>
        <v>nec</v>
      </c>
      <c r="P1185" s="176" t="str">
        <f ca="1"/>
        <v>Other and unspecified age (n.e.c.)</v>
      </c>
      <c r="Q1185" s="176" t="str">
        <f ca="1"/>
        <v>nec</v>
      </c>
      <c r="R1185" s="176" t="str">
        <f ca="1"/>
        <v>Other and unspecified gender (n.e.c.)</v>
      </c>
      <c r="S1185" s="176">
        <v>0</v>
      </c>
      <c r="T1185" s="176" t="b">
        <v>1</v>
      </c>
      <c r="U1185" s="176" t="b">
        <f>AND(T1185=TRUE,C1185=C1184,F1185=F1184,H1185&lt;&gt;H1184)</f>
        <v>0</v>
      </c>
      <c r="V1185" s="176" t="b">
        <f t="shared" si="36"/>
        <v>0</v>
      </c>
      <c r="W1185" s="180">
        <v>0</v>
      </c>
      <c r="X1185" t="b">
        <f t="shared" si="37"/>
        <v>1</v>
      </c>
      <c r="Y1185" s="194" t="str">
        <v/>
      </c>
    </row>
    <row r="1186" spans="2:25" x14ac:dyDescent="0.4">
      <c r="B1186" s="192"/>
      <c r="C1186" s="193"/>
      <c r="D1186" s="193" t="s">
        <v>5983</v>
      </c>
      <c r="E1186" s="178"/>
      <c r="F1186" s="193"/>
      <c r="G1186" s="193"/>
      <c r="H1186" s="193" t="s">
        <v>1070</v>
      </c>
      <c r="I1186" s="176" t="str">
        <f ca="1"/>
        <v>3.1.1</v>
      </c>
      <c r="J1186" s="176" t="str">
        <f ca="1"/>
        <v>Offices of general medical practitioners</v>
      </c>
      <c r="K1186" s="176" t="str">
        <f ca="1"/>
        <v>1.3.1</v>
      </c>
      <c r="L1186" s="176" t="str">
        <f ca="1"/>
        <v>General outpatient curative care</v>
      </c>
      <c r="M1186" s="176" t="str">
        <f ca="1"/>
        <v>13</v>
      </c>
      <c r="N1186" s="176" t="str">
        <f ca="1"/>
        <v>General population</v>
      </c>
      <c r="O1186" s="176" t="str">
        <f ca="1"/>
        <v>nec</v>
      </c>
      <c r="P1186" s="176" t="str">
        <f ca="1"/>
        <v>Other and unspecified age (n.e.c.)</v>
      </c>
      <c r="Q1186" s="176" t="str">
        <f ca="1"/>
        <v>nec</v>
      </c>
      <c r="R1186" s="176" t="str">
        <f ca="1"/>
        <v>Other and unspecified gender (n.e.c.)</v>
      </c>
      <c r="S1186" s="176">
        <v>0</v>
      </c>
      <c r="T1186" s="176" t="b">
        <v>1</v>
      </c>
      <c r="U1186" s="176" t="b">
        <f>AND(T1186=TRUE,C1186=C1185,F1186=F1185,H1186&lt;&gt;H1185)</f>
        <v>0</v>
      </c>
      <c r="V1186" s="176" t="b">
        <f t="shared" si="36"/>
        <v>0</v>
      </c>
      <c r="W1186" s="180">
        <v>0</v>
      </c>
      <c r="X1186" t="b">
        <f t="shared" si="37"/>
        <v>1</v>
      </c>
      <c r="Y1186" s="194" t="str">
        <v/>
      </c>
    </row>
    <row r="1187" spans="2:25" x14ac:dyDescent="0.4">
      <c r="B1187" s="192"/>
      <c r="C1187" s="193"/>
      <c r="D1187" s="193" t="s">
        <v>5984</v>
      </c>
      <c r="E1187" s="178"/>
      <c r="F1187" s="193"/>
      <c r="G1187" s="193"/>
      <c r="H1187" s="193" t="s">
        <v>1070</v>
      </c>
      <c r="I1187" s="176" t="str">
        <f ca="1"/>
        <v>3.1.1</v>
      </c>
      <c r="J1187" s="176" t="str">
        <f ca="1"/>
        <v>Offices of general medical practitioners</v>
      </c>
      <c r="K1187" s="176" t="str">
        <f ca="1"/>
        <v>1.3.1</v>
      </c>
      <c r="L1187" s="176" t="str">
        <f ca="1"/>
        <v>General outpatient curative care</v>
      </c>
      <c r="M1187" s="176" t="str">
        <f ca="1"/>
        <v>13</v>
      </c>
      <c r="N1187" s="176" t="str">
        <f ca="1"/>
        <v>General population</v>
      </c>
      <c r="O1187" s="176" t="str">
        <f ca="1"/>
        <v>nec</v>
      </c>
      <c r="P1187" s="176" t="str">
        <f ca="1"/>
        <v>Other and unspecified age (n.e.c.)</v>
      </c>
      <c r="Q1187" s="176" t="str">
        <f ca="1"/>
        <v>nec</v>
      </c>
      <c r="R1187" s="176" t="str">
        <f ca="1"/>
        <v>Other and unspecified gender (n.e.c.)</v>
      </c>
      <c r="S1187" s="176">
        <v>0</v>
      </c>
      <c r="T1187" s="176" t="b">
        <v>1</v>
      </c>
      <c r="U1187" s="176" t="b">
        <f>AND(T1187=TRUE,C1187=C1186,F1187=F1186,H1187&lt;&gt;H1186)</f>
        <v>0</v>
      </c>
      <c r="V1187" s="176" t="b">
        <f t="shared" si="36"/>
        <v>0</v>
      </c>
      <c r="W1187" s="180">
        <v>0</v>
      </c>
      <c r="X1187" t="b">
        <f t="shared" si="37"/>
        <v>1</v>
      </c>
      <c r="Y1187" s="194" t="str">
        <v/>
      </c>
    </row>
    <row r="1188" spans="2:25" x14ac:dyDescent="0.4">
      <c r="B1188" s="192"/>
      <c r="C1188" s="193"/>
      <c r="D1188" s="193" t="s">
        <v>5985</v>
      </c>
      <c r="E1188" s="178"/>
      <c r="F1188" s="193"/>
      <c r="G1188" s="193"/>
      <c r="H1188" s="193" t="s">
        <v>1070</v>
      </c>
      <c r="I1188" s="176" t="str">
        <f ca="1"/>
        <v>3.1.1</v>
      </c>
      <c r="J1188" s="176" t="str">
        <f ca="1"/>
        <v>Offices of general medical practitioners</v>
      </c>
      <c r="K1188" s="176" t="str">
        <f ca="1"/>
        <v>1.3.1</v>
      </c>
      <c r="L1188" s="176" t="str">
        <f ca="1"/>
        <v>General outpatient curative care</v>
      </c>
      <c r="M1188" s="176" t="str">
        <f ca="1"/>
        <v>13</v>
      </c>
      <c r="N1188" s="176" t="str">
        <f ca="1"/>
        <v>General population</v>
      </c>
      <c r="O1188" s="176" t="str">
        <f ca="1"/>
        <v>nec</v>
      </c>
      <c r="P1188" s="176" t="str">
        <f ca="1"/>
        <v>Other and unspecified age (n.e.c.)</v>
      </c>
      <c r="Q1188" s="176" t="str">
        <f ca="1"/>
        <v>nec</v>
      </c>
      <c r="R1188" s="176" t="str">
        <f ca="1"/>
        <v>Other and unspecified gender (n.e.c.)</v>
      </c>
      <c r="S1188" s="176">
        <v>0</v>
      </c>
      <c r="T1188" s="176" t="b">
        <v>1</v>
      </c>
      <c r="U1188" s="176" t="b">
        <f>AND(T1188=TRUE,C1188=C1187,F1188=F1187,H1188&lt;&gt;H1187)</f>
        <v>0</v>
      </c>
      <c r="V1188" s="176" t="b">
        <f t="shared" si="36"/>
        <v>0</v>
      </c>
      <c r="W1188" s="180">
        <v>0</v>
      </c>
      <c r="X1188" t="b">
        <f t="shared" si="37"/>
        <v>1</v>
      </c>
      <c r="Y1188" s="194" t="str">
        <v/>
      </c>
    </row>
    <row r="1189" spans="2:25" x14ac:dyDescent="0.4">
      <c r="B1189" s="192"/>
      <c r="C1189" s="193"/>
      <c r="D1189" s="193" t="s">
        <v>5986</v>
      </c>
      <c r="E1189" s="178"/>
      <c r="F1189" s="193"/>
      <c r="G1189" s="193"/>
      <c r="H1189" s="193" t="s">
        <v>1070</v>
      </c>
      <c r="I1189" s="176" t="str">
        <f ca="1"/>
        <v>3.1.1</v>
      </c>
      <c r="J1189" s="176" t="str">
        <f ca="1"/>
        <v>Offices of general medical practitioners</v>
      </c>
      <c r="K1189" s="176" t="str">
        <f ca="1"/>
        <v>1.3.1</v>
      </c>
      <c r="L1189" s="176" t="str">
        <f ca="1"/>
        <v>General outpatient curative care</v>
      </c>
      <c r="M1189" s="176" t="str">
        <f ca="1"/>
        <v>13</v>
      </c>
      <c r="N1189" s="176" t="str">
        <f ca="1"/>
        <v>General population</v>
      </c>
      <c r="O1189" s="176" t="str">
        <f ca="1"/>
        <v>nec</v>
      </c>
      <c r="P1189" s="176" t="str">
        <f ca="1"/>
        <v>Other and unspecified age (n.e.c.)</v>
      </c>
      <c r="Q1189" s="176" t="str">
        <f ca="1"/>
        <v>nec</v>
      </c>
      <c r="R1189" s="176" t="str">
        <f ca="1"/>
        <v>Other and unspecified gender (n.e.c.)</v>
      </c>
      <c r="S1189" s="176">
        <v>0</v>
      </c>
      <c r="T1189" s="176" t="b">
        <v>1</v>
      </c>
      <c r="U1189" s="176" t="b">
        <f>AND(T1189=TRUE,C1189=C1188,F1189=F1188,H1189&lt;&gt;H1188)</f>
        <v>0</v>
      </c>
      <c r="V1189" s="176" t="b">
        <f t="shared" si="36"/>
        <v>0</v>
      </c>
      <c r="W1189" s="180">
        <v>0</v>
      </c>
      <c r="X1189" t="b">
        <f t="shared" si="37"/>
        <v>1</v>
      </c>
      <c r="Y1189" s="194" t="str">
        <v/>
      </c>
    </row>
    <row r="1190" spans="2:25" x14ac:dyDescent="0.4">
      <c r="B1190" s="192"/>
      <c r="C1190" s="193"/>
      <c r="D1190" s="193" t="s">
        <v>5987</v>
      </c>
      <c r="E1190" s="178"/>
      <c r="F1190" s="193"/>
      <c r="G1190" s="193"/>
      <c r="H1190" s="193" t="s">
        <v>1070</v>
      </c>
      <c r="I1190" s="176" t="str">
        <f ca="1"/>
        <v>3.1.1</v>
      </c>
      <c r="J1190" s="176" t="str">
        <f ca="1"/>
        <v>Offices of general medical practitioners</v>
      </c>
      <c r="K1190" s="176" t="str">
        <f ca="1"/>
        <v>1.3.1</v>
      </c>
      <c r="L1190" s="176" t="str">
        <f ca="1"/>
        <v>General outpatient curative care</v>
      </c>
      <c r="M1190" s="176" t="str">
        <f ca="1"/>
        <v>13</v>
      </c>
      <c r="N1190" s="176" t="str">
        <f ca="1"/>
        <v>General population</v>
      </c>
      <c r="O1190" s="176" t="str">
        <f ca="1"/>
        <v>nec</v>
      </c>
      <c r="P1190" s="176" t="str">
        <f ca="1"/>
        <v>Other and unspecified age (n.e.c.)</v>
      </c>
      <c r="Q1190" s="176" t="str">
        <f ca="1"/>
        <v>nec</v>
      </c>
      <c r="R1190" s="176" t="str">
        <f ca="1"/>
        <v>Other and unspecified gender (n.e.c.)</v>
      </c>
      <c r="S1190" s="176">
        <v>0</v>
      </c>
      <c r="T1190" s="176" t="b">
        <v>1</v>
      </c>
      <c r="U1190" s="176" t="b">
        <f>AND(T1190=TRUE,C1190=C1189,F1190=F1189,H1190&lt;&gt;H1189)</f>
        <v>0</v>
      </c>
      <c r="V1190" s="176" t="b">
        <f t="shared" si="36"/>
        <v>0</v>
      </c>
      <c r="W1190" s="180">
        <v>0</v>
      </c>
      <c r="X1190" t="b">
        <f t="shared" si="37"/>
        <v>1</v>
      </c>
      <c r="Y1190" s="194" t="str">
        <v/>
      </c>
    </row>
    <row r="1191" spans="2:25" x14ac:dyDescent="0.4">
      <c r="B1191" s="192"/>
      <c r="C1191" s="193"/>
      <c r="D1191" s="193" t="s">
        <v>5988</v>
      </c>
      <c r="E1191" s="178"/>
      <c r="F1191" s="193"/>
      <c r="G1191" s="193"/>
      <c r="H1191" s="193" t="s">
        <v>1070</v>
      </c>
      <c r="I1191" s="176" t="str">
        <f ca="1"/>
        <v>3.1.1</v>
      </c>
      <c r="J1191" s="176" t="str">
        <f ca="1"/>
        <v>Offices of general medical practitioners</v>
      </c>
      <c r="K1191" s="176" t="str">
        <f ca="1"/>
        <v>1.3.1</v>
      </c>
      <c r="L1191" s="176" t="str">
        <f ca="1"/>
        <v>General outpatient curative care</v>
      </c>
      <c r="M1191" s="176" t="str">
        <f ca="1"/>
        <v>13</v>
      </c>
      <c r="N1191" s="176" t="str">
        <f ca="1"/>
        <v>General population</v>
      </c>
      <c r="O1191" s="176" t="str">
        <f ca="1"/>
        <v>nec</v>
      </c>
      <c r="P1191" s="176" t="str">
        <f ca="1"/>
        <v>Other and unspecified age (n.e.c.)</v>
      </c>
      <c r="Q1191" s="176" t="str">
        <f ca="1"/>
        <v>nec</v>
      </c>
      <c r="R1191" s="176" t="str">
        <f ca="1"/>
        <v>Other and unspecified gender (n.e.c.)</v>
      </c>
      <c r="S1191" s="176">
        <v>0</v>
      </c>
      <c r="T1191" s="176" t="b">
        <v>1</v>
      </c>
      <c r="U1191" s="176" t="b">
        <f>AND(T1191=TRUE,C1191=C1190,F1191=F1190,H1191&lt;&gt;H1190)</f>
        <v>0</v>
      </c>
      <c r="V1191" s="176" t="b">
        <f t="shared" si="36"/>
        <v>0</v>
      </c>
      <c r="W1191" s="180">
        <v>0</v>
      </c>
      <c r="X1191" t="b">
        <f t="shared" si="37"/>
        <v>1</v>
      </c>
      <c r="Y1191" s="194" t="str">
        <v/>
      </c>
    </row>
    <row r="1192" spans="2:25" x14ac:dyDescent="0.4">
      <c r="B1192" s="192"/>
      <c r="C1192" s="193"/>
      <c r="D1192" s="193" t="s">
        <v>5989</v>
      </c>
      <c r="E1192" s="178"/>
      <c r="F1192" s="193"/>
      <c r="G1192" s="193"/>
      <c r="H1192" s="193" t="s">
        <v>1070</v>
      </c>
      <c r="I1192" s="176" t="str">
        <f ca="1"/>
        <v>3.1.1</v>
      </c>
      <c r="J1192" s="176" t="str">
        <f ca="1"/>
        <v>Offices of general medical practitioners</v>
      </c>
      <c r="K1192" s="176" t="str">
        <f ca="1"/>
        <v>1.3.1</v>
      </c>
      <c r="L1192" s="176" t="str">
        <f ca="1"/>
        <v>General outpatient curative care</v>
      </c>
      <c r="M1192" s="176" t="str">
        <f ca="1"/>
        <v>13</v>
      </c>
      <c r="N1192" s="176" t="str">
        <f ca="1"/>
        <v>General population</v>
      </c>
      <c r="O1192" s="176" t="str">
        <f ca="1"/>
        <v>nec</v>
      </c>
      <c r="P1192" s="176" t="str">
        <f ca="1"/>
        <v>Other and unspecified age (n.e.c.)</v>
      </c>
      <c r="Q1192" s="176" t="str">
        <f ca="1"/>
        <v>nec</v>
      </c>
      <c r="R1192" s="176" t="str">
        <f ca="1"/>
        <v>Other and unspecified gender (n.e.c.)</v>
      </c>
      <c r="S1192" s="176">
        <v>0</v>
      </c>
      <c r="T1192" s="176" t="b">
        <v>1</v>
      </c>
      <c r="U1192" s="176" t="b">
        <f>AND(T1192=TRUE,C1192=C1191,F1192=F1191,H1192&lt;&gt;H1191)</f>
        <v>0</v>
      </c>
      <c r="V1192" s="176" t="b">
        <f t="shared" si="36"/>
        <v>0</v>
      </c>
      <c r="W1192" s="180">
        <v>0</v>
      </c>
      <c r="X1192" t="b">
        <f t="shared" si="37"/>
        <v>1</v>
      </c>
      <c r="Y1192" s="194" t="str">
        <v/>
      </c>
    </row>
    <row r="1193" spans="2:25" x14ac:dyDescent="0.4">
      <c r="B1193" s="192"/>
      <c r="C1193" s="193"/>
      <c r="D1193" s="193" t="s">
        <v>5990</v>
      </c>
      <c r="E1193" s="178"/>
      <c r="F1193" s="193"/>
      <c r="G1193" s="193"/>
      <c r="H1193" s="193" t="s">
        <v>1070</v>
      </c>
      <c r="I1193" s="176" t="str">
        <f ca="1"/>
        <v>3.1.1</v>
      </c>
      <c r="J1193" s="176" t="str">
        <f ca="1"/>
        <v>Offices of general medical practitioners</v>
      </c>
      <c r="K1193" s="176" t="str">
        <f ca="1"/>
        <v>1.3.1</v>
      </c>
      <c r="L1193" s="176" t="str">
        <f ca="1"/>
        <v>General outpatient curative care</v>
      </c>
      <c r="M1193" s="176" t="str">
        <f ca="1"/>
        <v>13</v>
      </c>
      <c r="N1193" s="176" t="str">
        <f ca="1"/>
        <v>General population</v>
      </c>
      <c r="O1193" s="176" t="str">
        <f ca="1"/>
        <v>nec</v>
      </c>
      <c r="P1193" s="176" t="str">
        <f ca="1"/>
        <v>Other and unspecified age (n.e.c.)</v>
      </c>
      <c r="Q1193" s="176" t="str">
        <f ca="1"/>
        <v>nec</v>
      </c>
      <c r="R1193" s="176" t="str">
        <f ca="1"/>
        <v>Other and unspecified gender (n.e.c.)</v>
      </c>
      <c r="S1193" s="176">
        <v>0</v>
      </c>
      <c r="T1193" s="176" t="b">
        <v>1</v>
      </c>
      <c r="U1193" s="176" t="b">
        <f>AND(T1193=TRUE,C1193=C1192,F1193=F1192,H1193&lt;&gt;H1192)</f>
        <v>0</v>
      </c>
      <c r="V1193" s="176" t="b">
        <f t="shared" si="36"/>
        <v>0</v>
      </c>
      <c r="W1193" s="180">
        <v>0</v>
      </c>
      <c r="X1193" t="b">
        <f t="shared" si="37"/>
        <v>1</v>
      </c>
      <c r="Y1193" s="194" t="str">
        <v/>
      </c>
    </row>
    <row r="1194" spans="2:25" x14ac:dyDescent="0.4">
      <c r="B1194" s="192"/>
      <c r="C1194" s="193"/>
      <c r="D1194" s="193" t="s">
        <v>5991</v>
      </c>
      <c r="E1194" s="178"/>
      <c r="F1194" s="193"/>
      <c r="G1194" s="193"/>
      <c r="H1194" s="193" t="s">
        <v>1070</v>
      </c>
      <c r="I1194" s="176" t="str">
        <f ca="1"/>
        <v>3.1.1</v>
      </c>
      <c r="J1194" s="176" t="str">
        <f ca="1"/>
        <v>Offices of general medical practitioners</v>
      </c>
      <c r="K1194" s="176" t="str">
        <f ca="1"/>
        <v>1.3.1</v>
      </c>
      <c r="L1194" s="176" t="str">
        <f ca="1"/>
        <v>General outpatient curative care</v>
      </c>
      <c r="M1194" s="176" t="str">
        <f ca="1"/>
        <v>13</v>
      </c>
      <c r="N1194" s="176" t="str">
        <f ca="1"/>
        <v>General population</v>
      </c>
      <c r="O1194" s="176" t="str">
        <f ca="1"/>
        <v>nec</v>
      </c>
      <c r="P1194" s="176" t="str">
        <f ca="1"/>
        <v>Other and unspecified age (n.e.c.)</v>
      </c>
      <c r="Q1194" s="176" t="str">
        <f ca="1"/>
        <v>nec</v>
      </c>
      <c r="R1194" s="176" t="str">
        <f ca="1"/>
        <v>Other and unspecified gender (n.e.c.)</v>
      </c>
      <c r="S1194" s="176">
        <v>0</v>
      </c>
      <c r="T1194" s="176" t="b">
        <v>1</v>
      </c>
      <c r="U1194" s="176" t="b">
        <f>AND(T1194=TRUE,C1194=C1193,F1194=F1193,H1194&lt;&gt;H1193)</f>
        <v>0</v>
      </c>
      <c r="V1194" s="176" t="b">
        <f t="shared" si="36"/>
        <v>0</v>
      </c>
      <c r="W1194" s="180">
        <v>0</v>
      </c>
      <c r="X1194" t="b">
        <f t="shared" si="37"/>
        <v>1</v>
      </c>
      <c r="Y1194" s="194" t="str">
        <v/>
      </c>
    </row>
    <row r="1195" spans="2:25" x14ac:dyDescent="0.4">
      <c r="B1195" s="192"/>
      <c r="C1195" s="193"/>
      <c r="D1195" s="193" t="s">
        <v>5992</v>
      </c>
      <c r="E1195" s="178"/>
      <c r="F1195" s="193"/>
      <c r="G1195" s="193"/>
      <c r="H1195" s="193" t="s">
        <v>1070</v>
      </c>
      <c r="I1195" s="176" t="str">
        <f ca="1"/>
        <v>3.1.1</v>
      </c>
      <c r="J1195" s="176" t="str">
        <f ca="1"/>
        <v>Offices of general medical practitioners</v>
      </c>
      <c r="K1195" s="176" t="str">
        <f ca="1"/>
        <v>1.3.1</v>
      </c>
      <c r="L1195" s="176" t="str">
        <f ca="1"/>
        <v>General outpatient curative care</v>
      </c>
      <c r="M1195" s="176" t="str">
        <f ca="1"/>
        <v>13</v>
      </c>
      <c r="N1195" s="176" t="str">
        <f ca="1"/>
        <v>General population</v>
      </c>
      <c r="O1195" s="176" t="str">
        <f ca="1"/>
        <v>nec</v>
      </c>
      <c r="P1195" s="176" t="str">
        <f ca="1"/>
        <v>Other and unspecified age (n.e.c.)</v>
      </c>
      <c r="Q1195" s="176" t="str">
        <f ca="1"/>
        <v>nec</v>
      </c>
      <c r="R1195" s="176" t="str">
        <f ca="1"/>
        <v>Other and unspecified gender (n.e.c.)</v>
      </c>
      <c r="S1195" s="176">
        <v>0</v>
      </c>
      <c r="T1195" s="176" t="b">
        <v>1</v>
      </c>
      <c r="U1195" s="176" t="b">
        <f>AND(T1195=TRUE,C1195=C1194,F1195=F1194,H1195&lt;&gt;H1194)</f>
        <v>0</v>
      </c>
      <c r="V1195" s="176" t="b">
        <f t="shared" si="36"/>
        <v>0</v>
      </c>
      <c r="W1195" s="180">
        <v>0</v>
      </c>
      <c r="X1195" t="b">
        <f t="shared" si="37"/>
        <v>1</v>
      </c>
      <c r="Y1195" s="194" t="str">
        <v/>
      </c>
    </row>
    <row r="1196" spans="2:25" x14ac:dyDescent="0.4">
      <c r="B1196" s="192"/>
      <c r="C1196" s="193"/>
      <c r="D1196" s="193" t="s">
        <v>5993</v>
      </c>
      <c r="E1196" s="178"/>
      <c r="F1196" s="193"/>
      <c r="G1196" s="193"/>
      <c r="H1196" s="193" t="s">
        <v>1070</v>
      </c>
      <c r="I1196" s="176" t="str">
        <f ca="1"/>
        <v>3.1.1</v>
      </c>
      <c r="J1196" s="176" t="str">
        <f ca="1"/>
        <v>Offices of general medical practitioners</v>
      </c>
      <c r="K1196" s="176" t="str">
        <f ca="1"/>
        <v>1.3.1</v>
      </c>
      <c r="L1196" s="176" t="str">
        <f ca="1"/>
        <v>General outpatient curative care</v>
      </c>
      <c r="M1196" s="176" t="str">
        <f ca="1"/>
        <v>13</v>
      </c>
      <c r="N1196" s="176" t="str">
        <f ca="1"/>
        <v>General population</v>
      </c>
      <c r="O1196" s="176" t="str">
        <f ca="1"/>
        <v>nec</v>
      </c>
      <c r="P1196" s="176" t="str">
        <f ca="1"/>
        <v>Other and unspecified age (n.e.c.)</v>
      </c>
      <c r="Q1196" s="176" t="str">
        <f ca="1"/>
        <v>nec</v>
      </c>
      <c r="R1196" s="176" t="str">
        <f ca="1"/>
        <v>Other and unspecified gender (n.e.c.)</v>
      </c>
      <c r="S1196" s="176">
        <v>0</v>
      </c>
      <c r="T1196" s="176" t="b">
        <v>1</v>
      </c>
      <c r="U1196" s="176" t="b">
        <f>AND(T1196=TRUE,C1196=C1195,F1196=F1195,H1196&lt;&gt;H1195)</f>
        <v>0</v>
      </c>
      <c r="V1196" s="176" t="b">
        <f t="shared" si="36"/>
        <v>0</v>
      </c>
      <c r="W1196" s="180">
        <v>0</v>
      </c>
      <c r="X1196" t="b">
        <f t="shared" si="37"/>
        <v>1</v>
      </c>
      <c r="Y1196" s="194" t="str">
        <v/>
      </c>
    </row>
    <row r="1197" spans="2:25" x14ac:dyDescent="0.4">
      <c r="B1197" s="192"/>
      <c r="C1197" s="193"/>
      <c r="D1197" s="193" t="s">
        <v>5994</v>
      </c>
      <c r="E1197" s="178"/>
      <c r="F1197" s="193"/>
      <c r="G1197" s="193"/>
      <c r="H1197" s="193" t="s">
        <v>1070</v>
      </c>
      <c r="I1197" s="176" t="str">
        <f ca="1"/>
        <v>3.1.1</v>
      </c>
      <c r="J1197" s="176" t="str">
        <f ca="1"/>
        <v>Offices of general medical practitioners</v>
      </c>
      <c r="K1197" s="176" t="str">
        <f ca="1"/>
        <v>1.3.1</v>
      </c>
      <c r="L1197" s="176" t="str">
        <f ca="1"/>
        <v>General outpatient curative care</v>
      </c>
      <c r="M1197" s="176" t="str">
        <f ca="1"/>
        <v>13</v>
      </c>
      <c r="N1197" s="176" t="str">
        <f ca="1"/>
        <v>General population</v>
      </c>
      <c r="O1197" s="176" t="str">
        <f ca="1"/>
        <v>nec</v>
      </c>
      <c r="P1197" s="176" t="str">
        <f ca="1"/>
        <v>Other and unspecified age (n.e.c.)</v>
      </c>
      <c r="Q1197" s="176" t="str">
        <f ca="1"/>
        <v>nec</v>
      </c>
      <c r="R1197" s="176" t="str">
        <f ca="1"/>
        <v>Other and unspecified gender (n.e.c.)</v>
      </c>
      <c r="S1197" s="176">
        <v>0</v>
      </c>
      <c r="T1197" s="176" t="b">
        <v>1</v>
      </c>
      <c r="U1197" s="176" t="b">
        <f>AND(T1197=TRUE,C1197=C1196,F1197=F1196,H1197&lt;&gt;H1196)</f>
        <v>0</v>
      </c>
      <c r="V1197" s="176" t="b">
        <f t="shared" si="36"/>
        <v>0</v>
      </c>
      <c r="W1197" s="180">
        <v>0</v>
      </c>
      <c r="X1197" t="b">
        <f t="shared" si="37"/>
        <v>1</v>
      </c>
      <c r="Y1197" s="194" t="str">
        <v/>
      </c>
    </row>
    <row r="1198" spans="2:25" x14ac:dyDescent="0.4">
      <c r="B1198" s="192"/>
      <c r="C1198" s="193"/>
      <c r="D1198" s="193" t="s">
        <v>5995</v>
      </c>
      <c r="E1198" s="178"/>
      <c r="F1198" s="193"/>
      <c r="G1198" s="193"/>
      <c r="H1198" s="193" t="s">
        <v>1070</v>
      </c>
      <c r="I1198" s="176" t="str">
        <f ca="1"/>
        <v>3.1.1</v>
      </c>
      <c r="J1198" s="176" t="str">
        <f ca="1"/>
        <v>Offices of general medical practitioners</v>
      </c>
      <c r="K1198" s="176" t="str">
        <f ca="1"/>
        <v>1.3.1</v>
      </c>
      <c r="L1198" s="176" t="str">
        <f ca="1"/>
        <v>General outpatient curative care</v>
      </c>
      <c r="M1198" s="176" t="str">
        <f ca="1"/>
        <v>13</v>
      </c>
      <c r="N1198" s="176" t="str">
        <f ca="1"/>
        <v>General population</v>
      </c>
      <c r="O1198" s="176" t="str">
        <f ca="1"/>
        <v>nec</v>
      </c>
      <c r="P1198" s="176" t="str">
        <f ca="1"/>
        <v>Other and unspecified age (n.e.c.)</v>
      </c>
      <c r="Q1198" s="176" t="str">
        <f ca="1"/>
        <v>nec</v>
      </c>
      <c r="R1198" s="176" t="str">
        <f ca="1"/>
        <v>Other and unspecified gender (n.e.c.)</v>
      </c>
      <c r="S1198" s="176">
        <v>0</v>
      </c>
      <c r="T1198" s="176" t="b">
        <v>1</v>
      </c>
      <c r="U1198" s="176" t="b">
        <f>AND(T1198=TRUE,C1198=C1197,F1198=F1197,H1198&lt;&gt;H1197)</f>
        <v>0</v>
      </c>
      <c r="V1198" s="176" t="b">
        <f t="shared" si="36"/>
        <v>0</v>
      </c>
      <c r="W1198" s="180">
        <v>0</v>
      </c>
      <c r="X1198" t="b">
        <f t="shared" si="37"/>
        <v>1</v>
      </c>
      <c r="Y1198" s="194" t="str">
        <v/>
      </c>
    </row>
    <row r="1199" spans="2:25" x14ac:dyDescent="0.4">
      <c r="B1199" s="192"/>
      <c r="C1199" s="193"/>
      <c r="D1199" s="193" t="s">
        <v>5996</v>
      </c>
      <c r="E1199" s="178"/>
      <c r="F1199" s="193"/>
      <c r="G1199" s="193"/>
      <c r="H1199" s="193" t="s">
        <v>1070</v>
      </c>
      <c r="I1199" s="176" t="str">
        <f ca="1"/>
        <v>3.1.1</v>
      </c>
      <c r="J1199" s="176" t="str">
        <f ca="1"/>
        <v>Offices of general medical practitioners</v>
      </c>
      <c r="K1199" s="176" t="str">
        <f ca="1"/>
        <v>1.3.1</v>
      </c>
      <c r="L1199" s="176" t="str">
        <f ca="1"/>
        <v>General outpatient curative care</v>
      </c>
      <c r="M1199" s="176" t="str">
        <f ca="1"/>
        <v>13</v>
      </c>
      <c r="N1199" s="176" t="str">
        <f ca="1"/>
        <v>General population</v>
      </c>
      <c r="O1199" s="176" t="str">
        <f ca="1"/>
        <v>nec</v>
      </c>
      <c r="P1199" s="176" t="str">
        <f ca="1"/>
        <v>Other and unspecified age (n.e.c.)</v>
      </c>
      <c r="Q1199" s="176" t="str">
        <f ca="1"/>
        <v>nec</v>
      </c>
      <c r="R1199" s="176" t="str">
        <f ca="1"/>
        <v>Other and unspecified gender (n.e.c.)</v>
      </c>
      <c r="S1199" s="176">
        <v>0</v>
      </c>
      <c r="T1199" s="176" t="b">
        <v>1</v>
      </c>
      <c r="U1199" s="176" t="b">
        <f>AND(T1199=TRUE,C1199=C1198,F1199=F1198,H1199&lt;&gt;H1198)</f>
        <v>0</v>
      </c>
      <c r="V1199" s="176" t="b">
        <f t="shared" si="36"/>
        <v>0</v>
      </c>
      <c r="W1199" s="180">
        <v>0</v>
      </c>
      <c r="X1199" t="b">
        <f t="shared" si="37"/>
        <v>1</v>
      </c>
      <c r="Y1199" s="194" t="str">
        <v/>
      </c>
    </row>
    <row r="1200" spans="2:25" x14ac:dyDescent="0.4">
      <c r="B1200" s="192"/>
      <c r="C1200" s="193"/>
      <c r="D1200" s="193" t="s">
        <v>5997</v>
      </c>
      <c r="E1200" s="178"/>
      <c r="F1200" s="193"/>
      <c r="G1200" s="193"/>
      <c r="H1200" s="193" t="s">
        <v>1070</v>
      </c>
      <c r="I1200" s="176" t="str">
        <f ca="1"/>
        <v>3.1.1</v>
      </c>
      <c r="J1200" s="176" t="str">
        <f ca="1"/>
        <v>Offices of general medical practitioners</v>
      </c>
      <c r="K1200" s="176" t="str">
        <f ca="1"/>
        <v>1.3.1</v>
      </c>
      <c r="L1200" s="176" t="str">
        <f ca="1"/>
        <v>General outpatient curative care</v>
      </c>
      <c r="M1200" s="176" t="str">
        <f ca="1"/>
        <v>13</v>
      </c>
      <c r="N1200" s="176" t="str">
        <f ca="1"/>
        <v>General population</v>
      </c>
      <c r="O1200" s="176" t="str">
        <f ca="1"/>
        <v>nec</v>
      </c>
      <c r="P1200" s="176" t="str">
        <f ca="1"/>
        <v>Other and unspecified age (n.e.c.)</v>
      </c>
      <c r="Q1200" s="176" t="str">
        <f ca="1"/>
        <v>nec</v>
      </c>
      <c r="R1200" s="176" t="str">
        <f ca="1"/>
        <v>Other and unspecified gender (n.e.c.)</v>
      </c>
      <c r="S1200" s="176">
        <v>0</v>
      </c>
      <c r="T1200" s="176" t="b">
        <v>1</v>
      </c>
      <c r="U1200" s="176" t="b">
        <f>AND(T1200=TRUE,C1200=C1199,F1200=F1199,H1200&lt;&gt;H1199)</f>
        <v>0</v>
      </c>
      <c r="V1200" s="176" t="b">
        <f t="shared" si="36"/>
        <v>0</v>
      </c>
      <c r="W1200" s="180">
        <v>0</v>
      </c>
      <c r="X1200" t="b">
        <f t="shared" si="37"/>
        <v>1</v>
      </c>
      <c r="Y1200" s="194" t="str">
        <v/>
      </c>
    </row>
    <row r="1201" spans="2:25" x14ac:dyDescent="0.4">
      <c r="B1201" s="192"/>
      <c r="C1201" s="193"/>
      <c r="D1201" s="193" t="s">
        <v>5998</v>
      </c>
      <c r="E1201" s="178"/>
      <c r="F1201" s="193"/>
      <c r="G1201" s="193"/>
      <c r="H1201" s="193" t="s">
        <v>1070</v>
      </c>
      <c r="I1201" s="176" t="str">
        <f ca="1"/>
        <v>3.1.1</v>
      </c>
      <c r="J1201" s="176" t="str">
        <f ca="1"/>
        <v>Offices of general medical practitioners</v>
      </c>
      <c r="K1201" s="176" t="str">
        <f ca="1"/>
        <v>1.3.1</v>
      </c>
      <c r="L1201" s="176" t="str">
        <f ca="1"/>
        <v>General outpatient curative care</v>
      </c>
      <c r="M1201" s="176" t="str">
        <f ca="1"/>
        <v>13</v>
      </c>
      <c r="N1201" s="176" t="str">
        <f ca="1"/>
        <v>General population</v>
      </c>
      <c r="O1201" s="176" t="str">
        <f ca="1"/>
        <v>nec</v>
      </c>
      <c r="P1201" s="176" t="str">
        <f ca="1"/>
        <v>Other and unspecified age (n.e.c.)</v>
      </c>
      <c r="Q1201" s="176" t="str">
        <f ca="1"/>
        <v>nec</v>
      </c>
      <c r="R1201" s="176" t="str">
        <f ca="1"/>
        <v>Other and unspecified gender (n.e.c.)</v>
      </c>
      <c r="S1201" s="176">
        <v>0</v>
      </c>
      <c r="T1201" s="176" t="b">
        <v>1</v>
      </c>
      <c r="U1201" s="176" t="b">
        <f>AND(T1201=TRUE,C1201=C1200,F1201=F1200,H1201&lt;&gt;H1200)</f>
        <v>0</v>
      </c>
      <c r="V1201" s="176" t="b">
        <f t="shared" si="36"/>
        <v>0</v>
      </c>
      <c r="W1201" s="180">
        <v>0</v>
      </c>
      <c r="X1201" t="b">
        <f t="shared" si="37"/>
        <v>1</v>
      </c>
      <c r="Y1201" s="194" t="str">
        <v/>
      </c>
    </row>
    <row r="1202" spans="2:25" x14ac:dyDescent="0.4">
      <c r="B1202" s="192"/>
      <c r="C1202" s="193"/>
      <c r="D1202" s="193" t="s">
        <v>5999</v>
      </c>
      <c r="E1202" s="178"/>
      <c r="F1202" s="193"/>
      <c r="G1202" s="193"/>
      <c r="H1202" s="193" t="s">
        <v>1070</v>
      </c>
      <c r="I1202" s="176" t="str">
        <f ca="1"/>
        <v>3.1.1</v>
      </c>
      <c r="J1202" s="176" t="str">
        <f ca="1"/>
        <v>Offices of general medical practitioners</v>
      </c>
      <c r="K1202" s="176" t="str">
        <f ca="1"/>
        <v>1.3.1</v>
      </c>
      <c r="L1202" s="176" t="str">
        <f ca="1"/>
        <v>General outpatient curative care</v>
      </c>
      <c r="M1202" s="176" t="str">
        <f ca="1"/>
        <v>13</v>
      </c>
      <c r="N1202" s="176" t="str">
        <f ca="1"/>
        <v>General population</v>
      </c>
      <c r="O1202" s="176" t="str">
        <f ca="1"/>
        <v>nec</v>
      </c>
      <c r="P1202" s="176" t="str">
        <f ca="1"/>
        <v>Other and unspecified age (n.e.c.)</v>
      </c>
      <c r="Q1202" s="176" t="str">
        <f ca="1"/>
        <v>nec</v>
      </c>
      <c r="R1202" s="176" t="str">
        <f ca="1"/>
        <v>Other and unspecified gender (n.e.c.)</v>
      </c>
      <c r="S1202" s="176">
        <v>0</v>
      </c>
      <c r="T1202" s="176" t="b">
        <v>1</v>
      </c>
      <c r="U1202" s="176" t="b">
        <f>AND(T1202=TRUE,C1202=C1201,F1202=F1201,H1202&lt;&gt;H1201)</f>
        <v>0</v>
      </c>
      <c r="V1202" s="176" t="b">
        <f t="shared" si="36"/>
        <v>0</v>
      </c>
      <c r="W1202" s="180">
        <v>0</v>
      </c>
      <c r="X1202" t="b">
        <f t="shared" si="37"/>
        <v>1</v>
      </c>
      <c r="Y1202" s="194" t="str">
        <v/>
      </c>
    </row>
    <row r="1203" spans="2:25" x14ac:dyDescent="0.4">
      <c r="B1203" s="192"/>
      <c r="C1203" s="193"/>
      <c r="D1203" s="193" t="s">
        <v>6000</v>
      </c>
      <c r="E1203" s="178"/>
      <c r="F1203" s="193"/>
      <c r="G1203" s="193"/>
      <c r="H1203" s="193" t="s">
        <v>1070</v>
      </c>
      <c r="I1203" s="176" t="str">
        <f ca="1"/>
        <v>3.1.1</v>
      </c>
      <c r="J1203" s="176" t="str">
        <f ca="1"/>
        <v>Offices of general medical practitioners</v>
      </c>
      <c r="K1203" s="176" t="str">
        <f ca="1"/>
        <v>1.3.1</v>
      </c>
      <c r="L1203" s="176" t="str">
        <f ca="1"/>
        <v>General outpatient curative care</v>
      </c>
      <c r="M1203" s="176" t="str">
        <f ca="1"/>
        <v>13</v>
      </c>
      <c r="N1203" s="176" t="str">
        <f ca="1"/>
        <v>General population</v>
      </c>
      <c r="O1203" s="176" t="str">
        <f ca="1"/>
        <v>nec</v>
      </c>
      <c r="P1203" s="176" t="str">
        <f ca="1"/>
        <v>Other and unspecified age (n.e.c.)</v>
      </c>
      <c r="Q1203" s="176" t="str">
        <f ca="1"/>
        <v>nec</v>
      </c>
      <c r="R1203" s="176" t="str">
        <f ca="1"/>
        <v>Other and unspecified gender (n.e.c.)</v>
      </c>
      <c r="S1203" s="176">
        <v>0</v>
      </c>
      <c r="T1203" s="176" t="b">
        <v>1</v>
      </c>
      <c r="U1203" s="176" t="b">
        <f>AND(T1203=TRUE,C1203=C1202,F1203=F1202,H1203&lt;&gt;H1202)</f>
        <v>0</v>
      </c>
      <c r="V1203" s="176" t="b">
        <f t="shared" si="36"/>
        <v>0</v>
      </c>
      <c r="W1203" s="180">
        <v>0</v>
      </c>
      <c r="X1203" t="b">
        <f t="shared" si="37"/>
        <v>1</v>
      </c>
      <c r="Y1203" s="194" t="str">
        <v/>
      </c>
    </row>
    <row r="1204" spans="2:25" x14ac:dyDescent="0.4">
      <c r="B1204" s="192"/>
      <c r="C1204" s="193"/>
      <c r="D1204" s="193" t="s">
        <v>6001</v>
      </c>
      <c r="E1204" s="178"/>
      <c r="F1204" s="193"/>
      <c r="G1204" s="193"/>
      <c r="H1204" s="193" t="s">
        <v>1070</v>
      </c>
      <c r="I1204" s="176" t="str">
        <f ca="1"/>
        <v>3.1.1</v>
      </c>
      <c r="J1204" s="176" t="str">
        <f ca="1"/>
        <v>Offices of general medical practitioners</v>
      </c>
      <c r="K1204" s="176" t="str">
        <f ca="1"/>
        <v>1.3.1</v>
      </c>
      <c r="L1204" s="176" t="str">
        <f ca="1"/>
        <v>General outpatient curative care</v>
      </c>
      <c r="M1204" s="176" t="str">
        <f ca="1"/>
        <v>13</v>
      </c>
      <c r="N1204" s="176" t="str">
        <f ca="1"/>
        <v>General population</v>
      </c>
      <c r="O1204" s="176" t="str">
        <f ca="1"/>
        <v>nec</v>
      </c>
      <c r="P1204" s="176" t="str">
        <f ca="1"/>
        <v>Other and unspecified age (n.e.c.)</v>
      </c>
      <c r="Q1204" s="176" t="str">
        <f ca="1"/>
        <v>nec</v>
      </c>
      <c r="R1204" s="176" t="str">
        <f ca="1"/>
        <v>Other and unspecified gender (n.e.c.)</v>
      </c>
      <c r="S1204" s="176">
        <v>0</v>
      </c>
      <c r="T1204" s="176" t="b">
        <v>1</v>
      </c>
      <c r="U1204" s="176" t="b">
        <f>AND(T1204=TRUE,C1204=C1203,F1204=F1203,H1204&lt;&gt;H1203)</f>
        <v>0</v>
      </c>
      <c r="V1204" s="176" t="b">
        <f t="shared" si="36"/>
        <v>0</v>
      </c>
      <c r="W1204" s="180">
        <v>0</v>
      </c>
      <c r="X1204" t="b">
        <f t="shared" si="37"/>
        <v>1</v>
      </c>
      <c r="Y1204" s="194" t="str">
        <v/>
      </c>
    </row>
    <row r="1205" spans="2:25" x14ac:dyDescent="0.4">
      <c r="B1205" s="192"/>
      <c r="C1205" s="193"/>
      <c r="D1205" s="193" t="s">
        <v>6002</v>
      </c>
      <c r="E1205" s="178"/>
      <c r="F1205" s="193"/>
      <c r="G1205" s="193"/>
      <c r="H1205" s="193" t="s">
        <v>1070</v>
      </c>
      <c r="I1205" s="176" t="str">
        <f ca="1"/>
        <v>3.1.1</v>
      </c>
      <c r="J1205" s="176" t="str">
        <f ca="1"/>
        <v>Offices of general medical practitioners</v>
      </c>
      <c r="K1205" s="176" t="str">
        <f ca="1"/>
        <v>1.3.1</v>
      </c>
      <c r="L1205" s="176" t="str">
        <f ca="1"/>
        <v>General outpatient curative care</v>
      </c>
      <c r="M1205" s="176" t="str">
        <f ca="1"/>
        <v>13</v>
      </c>
      <c r="N1205" s="176" t="str">
        <f ca="1"/>
        <v>General population</v>
      </c>
      <c r="O1205" s="176" t="str">
        <f ca="1"/>
        <v>nec</v>
      </c>
      <c r="P1205" s="176" t="str">
        <f ca="1"/>
        <v>Other and unspecified age (n.e.c.)</v>
      </c>
      <c r="Q1205" s="176" t="str">
        <f ca="1"/>
        <v>nec</v>
      </c>
      <c r="R1205" s="176" t="str">
        <f ca="1"/>
        <v>Other and unspecified gender (n.e.c.)</v>
      </c>
      <c r="S1205" s="176">
        <v>0</v>
      </c>
      <c r="T1205" s="176" t="b">
        <v>1</v>
      </c>
      <c r="U1205" s="176" t="b">
        <f>AND(T1205=TRUE,C1205=C1204,F1205=F1204,H1205&lt;&gt;H1204)</f>
        <v>0</v>
      </c>
      <c r="V1205" s="176" t="b">
        <f t="shared" si="36"/>
        <v>0</v>
      </c>
      <c r="W1205" s="180">
        <v>0</v>
      </c>
      <c r="X1205" t="b">
        <f t="shared" si="37"/>
        <v>1</v>
      </c>
      <c r="Y1205" s="194" t="str">
        <v/>
      </c>
    </row>
    <row r="1206" spans="2:25" x14ac:dyDescent="0.4">
      <c r="B1206" s="192"/>
      <c r="C1206" s="193"/>
      <c r="D1206" s="193" t="s">
        <v>6003</v>
      </c>
      <c r="E1206" s="178"/>
      <c r="F1206" s="193"/>
      <c r="G1206" s="193"/>
      <c r="H1206" s="193" t="s">
        <v>1070</v>
      </c>
      <c r="I1206" s="176" t="str">
        <f ca="1"/>
        <v>3.1.1</v>
      </c>
      <c r="J1206" s="176" t="str">
        <f ca="1"/>
        <v>Offices of general medical practitioners</v>
      </c>
      <c r="K1206" s="176" t="str">
        <f ca="1"/>
        <v>1.3.1</v>
      </c>
      <c r="L1206" s="176" t="str">
        <f ca="1"/>
        <v>General outpatient curative care</v>
      </c>
      <c r="M1206" s="176" t="str">
        <f ca="1"/>
        <v>13</v>
      </c>
      <c r="N1206" s="176" t="str">
        <f ca="1"/>
        <v>General population</v>
      </c>
      <c r="O1206" s="176" t="str">
        <f ca="1"/>
        <v>nec</v>
      </c>
      <c r="P1206" s="176" t="str">
        <f ca="1"/>
        <v>Other and unspecified age (n.e.c.)</v>
      </c>
      <c r="Q1206" s="176" t="str">
        <f ca="1"/>
        <v>nec</v>
      </c>
      <c r="R1206" s="176" t="str">
        <f ca="1"/>
        <v>Other and unspecified gender (n.e.c.)</v>
      </c>
      <c r="S1206" s="176">
        <v>0</v>
      </c>
      <c r="T1206" s="176" t="b">
        <v>1</v>
      </c>
      <c r="U1206" s="176" t="b">
        <f>AND(T1206=TRUE,C1206=C1205,F1206=F1205,H1206&lt;&gt;H1205)</f>
        <v>0</v>
      </c>
      <c r="V1206" s="176" t="b">
        <f t="shared" si="36"/>
        <v>0</v>
      </c>
      <c r="W1206" s="180">
        <v>0</v>
      </c>
      <c r="X1206" t="b">
        <f t="shared" si="37"/>
        <v>1</v>
      </c>
      <c r="Y1206" s="194" t="str">
        <v/>
      </c>
    </row>
    <row r="1207" spans="2:25" x14ac:dyDescent="0.4">
      <c r="B1207" s="192"/>
      <c r="C1207" s="193"/>
      <c r="D1207" s="193" t="s">
        <v>6004</v>
      </c>
      <c r="E1207" s="178"/>
      <c r="F1207" s="193"/>
      <c r="G1207" s="193"/>
      <c r="H1207" s="193" t="s">
        <v>1070</v>
      </c>
      <c r="I1207" s="176" t="str">
        <f ca="1"/>
        <v>3.1.1</v>
      </c>
      <c r="J1207" s="176" t="str">
        <f ca="1"/>
        <v>Offices of general medical practitioners</v>
      </c>
      <c r="K1207" s="176" t="str">
        <f ca="1"/>
        <v>1.3.1</v>
      </c>
      <c r="L1207" s="176" t="str">
        <f ca="1"/>
        <v>General outpatient curative care</v>
      </c>
      <c r="M1207" s="176" t="str">
        <f ca="1"/>
        <v>13</v>
      </c>
      <c r="N1207" s="176" t="str">
        <f ca="1"/>
        <v>General population</v>
      </c>
      <c r="O1207" s="176" t="str">
        <f ca="1"/>
        <v>nec</v>
      </c>
      <c r="P1207" s="176" t="str">
        <f ca="1"/>
        <v>Other and unspecified age (n.e.c.)</v>
      </c>
      <c r="Q1207" s="176" t="str">
        <f ca="1"/>
        <v>nec</v>
      </c>
      <c r="R1207" s="176" t="str">
        <f ca="1"/>
        <v>Other and unspecified gender (n.e.c.)</v>
      </c>
      <c r="S1207" s="176">
        <v>0</v>
      </c>
      <c r="T1207" s="176" t="b">
        <v>1</v>
      </c>
      <c r="U1207" s="176" t="b">
        <f>AND(T1207=TRUE,C1207=C1206,F1207=F1206,H1207&lt;&gt;H1206)</f>
        <v>0</v>
      </c>
      <c r="V1207" s="176" t="b">
        <f t="shared" si="36"/>
        <v>0</v>
      </c>
      <c r="W1207" s="180">
        <v>0</v>
      </c>
      <c r="X1207" t="b">
        <f t="shared" si="37"/>
        <v>1</v>
      </c>
      <c r="Y1207" s="194" t="str">
        <v/>
      </c>
    </row>
    <row r="1208" spans="2:25" x14ac:dyDescent="0.4">
      <c r="B1208" s="192"/>
      <c r="C1208" s="193"/>
      <c r="D1208" s="193" t="s">
        <v>6005</v>
      </c>
      <c r="E1208" s="178"/>
      <c r="F1208" s="193"/>
      <c r="G1208" s="193"/>
      <c r="H1208" s="193" t="s">
        <v>1070</v>
      </c>
      <c r="I1208" s="176" t="str">
        <f ca="1"/>
        <v>3.1.1</v>
      </c>
      <c r="J1208" s="176" t="str">
        <f ca="1"/>
        <v>Offices of general medical practitioners</v>
      </c>
      <c r="K1208" s="176" t="str">
        <f ca="1"/>
        <v>1.3.1</v>
      </c>
      <c r="L1208" s="176" t="str">
        <f ca="1"/>
        <v>General outpatient curative care</v>
      </c>
      <c r="M1208" s="176" t="str">
        <f ca="1"/>
        <v>13</v>
      </c>
      <c r="N1208" s="176" t="str">
        <f ca="1"/>
        <v>General population</v>
      </c>
      <c r="O1208" s="176" t="str">
        <f ca="1"/>
        <v>nec</v>
      </c>
      <c r="P1208" s="176" t="str">
        <f ca="1"/>
        <v>Other and unspecified age (n.e.c.)</v>
      </c>
      <c r="Q1208" s="176" t="str">
        <f ca="1"/>
        <v>nec</v>
      </c>
      <c r="R1208" s="176" t="str">
        <f ca="1"/>
        <v>Other and unspecified gender (n.e.c.)</v>
      </c>
      <c r="S1208" s="176">
        <v>0</v>
      </c>
      <c r="T1208" s="176" t="b">
        <v>1</v>
      </c>
      <c r="U1208" s="176" t="b">
        <f>AND(T1208=TRUE,C1208=C1207,F1208=F1207,H1208&lt;&gt;H1207)</f>
        <v>0</v>
      </c>
      <c r="V1208" s="176" t="b">
        <f t="shared" si="36"/>
        <v>0</v>
      </c>
      <c r="W1208" s="180">
        <v>0</v>
      </c>
      <c r="X1208" t="b">
        <f t="shared" si="37"/>
        <v>1</v>
      </c>
      <c r="Y1208" s="194" t="str">
        <v/>
      </c>
    </row>
    <row r="1209" spans="2:25" x14ac:dyDescent="0.4">
      <c r="B1209" s="192"/>
      <c r="C1209" s="193"/>
      <c r="D1209" s="193" t="s">
        <v>6006</v>
      </c>
      <c r="E1209" s="178"/>
      <c r="F1209" s="193"/>
      <c r="G1209" s="193"/>
      <c r="H1209" s="193" t="s">
        <v>1070</v>
      </c>
      <c r="I1209" s="176" t="str">
        <f ca="1"/>
        <v>3.1.1</v>
      </c>
      <c r="J1209" s="176" t="str">
        <f ca="1"/>
        <v>Offices of general medical practitioners</v>
      </c>
      <c r="K1209" s="176" t="str">
        <f ca="1"/>
        <v>1.3.1</v>
      </c>
      <c r="L1209" s="176" t="str">
        <f ca="1"/>
        <v>General outpatient curative care</v>
      </c>
      <c r="M1209" s="176" t="str">
        <f ca="1"/>
        <v>13</v>
      </c>
      <c r="N1209" s="176" t="str">
        <f ca="1"/>
        <v>General population</v>
      </c>
      <c r="O1209" s="176" t="str">
        <f ca="1"/>
        <v>nec</v>
      </c>
      <c r="P1209" s="176" t="str">
        <f ca="1"/>
        <v>Other and unspecified age (n.e.c.)</v>
      </c>
      <c r="Q1209" s="176" t="str">
        <f ca="1"/>
        <v>nec</v>
      </c>
      <c r="R1209" s="176" t="str">
        <f ca="1"/>
        <v>Other and unspecified gender (n.e.c.)</v>
      </c>
      <c r="S1209" s="176">
        <v>0</v>
      </c>
      <c r="T1209" s="176" t="b">
        <v>1</v>
      </c>
      <c r="U1209" s="176" t="b">
        <f>AND(T1209=TRUE,C1209=C1208,F1209=F1208,H1209&lt;&gt;H1208)</f>
        <v>0</v>
      </c>
      <c r="V1209" s="176" t="b">
        <f t="shared" si="36"/>
        <v>0</v>
      </c>
      <c r="W1209" s="180">
        <v>0</v>
      </c>
      <c r="X1209" t="b">
        <f t="shared" si="37"/>
        <v>1</v>
      </c>
      <c r="Y1209" s="194" t="str">
        <v/>
      </c>
    </row>
    <row r="1210" spans="2:25" x14ac:dyDescent="0.4">
      <c r="B1210" s="192"/>
      <c r="C1210" s="193"/>
      <c r="D1210" s="193" t="s">
        <v>6007</v>
      </c>
      <c r="E1210" s="178"/>
      <c r="F1210" s="193"/>
      <c r="G1210" s="193"/>
      <c r="H1210" s="193" t="s">
        <v>1070</v>
      </c>
      <c r="I1210" s="176" t="str">
        <f ca="1"/>
        <v>3.1.1</v>
      </c>
      <c r="J1210" s="176" t="str">
        <f ca="1"/>
        <v>Offices of general medical practitioners</v>
      </c>
      <c r="K1210" s="176" t="str">
        <f ca="1"/>
        <v>1.3.1</v>
      </c>
      <c r="L1210" s="176" t="str">
        <f ca="1"/>
        <v>General outpatient curative care</v>
      </c>
      <c r="M1210" s="176" t="str">
        <f ca="1"/>
        <v>13</v>
      </c>
      <c r="N1210" s="176" t="str">
        <f ca="1"/>
        <v>General population</v>
      </c>
      <c r="O1210" s="176" t="str">
        <f ca="1"/>
        <v>nec</v>
      </c>
      <c r="P1210" s="176" t="str">
        <f ca="1"/>
        <v>Other and unspecified age (n.e.c.)</v>
      </c>
      <c r="Q1210" s="176" t="str">
        <f ca="1"/>
        <v>nec</v>
      </c>
      <c r="R1210" s="176" t="str">
        <f ca="1"/>
        <v>Other and unspecified gender (n.e.c.)</v>
      </c>
      <c r="S1210" s="176">
        <v>0</v>
      </c>
      <c r="T1210" s="176" t="b">
        <v>1</v>
      </c>
      <c r="U1210" s="176" t="b">
        <f>AND(T1210=TRUE,C1210=C1209,F1210=F1209,H1210&lt;&gt;H1209)</f>
        <v>0</v>
      </c>
      <c r="V1210" s="176" t="b">
        <f t="shared" si="36"/>
        <v>0</v>
      </c>
      <c r="W1210" s="180">
        <v>0</v>
      </c>
      <c r="X1210" t="b">
        <f t="shared" si="37"/>
        <v>1</v>
      </c>
      <c r="Y1210" s="194" t="str">
        <v/>
      </c>
    </row>
    <row r="1211" spans="2:25" x14ac:dyDescent="0.4">
      <c r="B1211" s="192"/>
      <c r="C1211" s="193"/>
      <c r="D1211" s="193" t="s">
        <v>6008</v>
      </c>
      <c r="E1211" s="178"/>
      <c r="F1211" s="193"/>
      <c r="G1211" s="193"/>
      <c r="H1211" s="193" t="s">
        <v>1070</v>
      </c>
      <c r="I1211" s="176" t="str">
        <f ca="1"/>
        <v>3.1.1</v>
      </c>
      <c r="J1211" s="176" t="str">
        <f ca="1"/>
        <v>Offices of general medical practitioners</v>
      </c>
      <c r="K1211" s="176" t="str">
        <f ca="1"/>
        <v>1.3.1</v>
      </c>
      <c r="L1211" s="176" t="str">
        <f ca="1"/>
        <v>General outpatient curative care</v>
      </c>
      <c r="M1211" s="176" t="str">
        <f ca="1"/>
        <v>13</v>
      </c>
      <c r="N1211" s="176" t="str">
        <f ca="1"/>
        <v>General population</v>
      </c>
      <c r="O1211" s="176" t="str">
        <f ca="1"/>
        <v>nec</v>
      </c>
      <c r="P1211" s="176" t="str">
        <f ca="1"/>
        <v>Other and unspecified age (n.e.c.)</v>
      </c>
      <c r="Q1211" s="176" t="str">
        <f ca="1"/>
        <v>nec</v>
      </c>
      <c r="R1211" s="176" t="str">
        <f ca="1"/>
        <v>Other and unspecified gender (n.e.c.)</v>
      </c>
      <c r="S1211" s="176">
        <v>0</v>
      </c>
      <c r="T1211" s="176" t="b">
        <v>1</v>
      </c>
      <c r="U1211" s="176" t="b">
        <f>AND(T1211=TRUE,C1211=C1210,F1211=F1210,H1211&lt;&gt;H1210)</f>
        <v>0</v>
      </c>
      <c r="V1211" s="176" t="b">
        <f t="shared" si="36"/>
        <v>0</v>
      </c>
      <c r="W1211" s="180">
        <v>0</v>
      </c>
      <c r="X1211" t="b">
        <f t="shared" si="37"/>
        <v>1</v>
      </c>
      <c r="Y1211" s="194" t="str">
        <v/>
      </c>
    </row>
    <row r="1212" spans="2:25" x14ac:dyDescent="0.4">
      <c r="B1212" s="192"/>
      <c r="C1212" s="193"/>
      <c r="D1212" s="193" t="s">
        <v>6009</v>
      </c>
      <c r="E1212" s="178"/>
      <c r="F1212" s="193"/>
      <c r="G1212" s="193"/>
      <c r="H1212" s="193" t="s">
        <v>1070</v>
      </c>
      <c r="I1212" s="176" t="str">
        <f ca="1"/>
        <v>3.1.1</v>
      </c>
      <c r="J1212" s="176" t="str">
        <f ca="1"/>
        <v>Offices of general medical practitioners</v>
      </c>
      <c r="K1212" s="176" t="str">
        <f ca="1"/>
        <v>1.3.1</v>
      </c>
      <c r="L1212" s="176" t="str">
        <f ca="1"/>
        <v>General outpatient curative care</v>
      </c>
      <c r="M1212" s="176" t="str">
        <f ca="1"/>
        <v>13</v>
      </c>
      <c r="N1212" s="176" t="str">
        <f ca="1"/>
        <v>General population</v>
      </c>
      <c r="O1212" s="176" t="str">
        <f ca="1"/>
        <v>nec</v>
      </c>
      <c r="P1212" s="176" t="str">
        <f ca="1"/>
        <v>Other and unspecified age (n.e.c.)</v>
      </c>
      <c r="Q1212" s="176" t="str">
        <f ca="1"/>
        <v>nec</v>
      </c>
      <c r="R1212" s="176" t="str">
        <f ca="1"/>
        <v>Other and unspecified gender (n.e.c.)</v>
      </c>
      <c r="S1212" s="176">
        <v>0</v>
      </c>
      <c r="T1212" s="176" t="b">
        <v>1</v>
      </c>
      <c r="U1212" s="176" t="b">
        <f>AND(T1212=TRUE,C1212=C1211,F1212=F1211,H1212&lt;&gt;H1211)</f>
        <v>0</v>
      </c>
      <c r="V1212" s="176" t="b">
        <f t="shared" si="36"/>
        <v>0</v>
      </c>
      <c r="W1212" s="180">
        <v>0</v>
      </c>
      <c r="X1212" t="b">
        <f t="shared" si="37"/>
        <v>1</v>
      </c>
      <c r="Y1212" s="194" t="str">
        <v/>
      </c>
    </row>
    <row r="1213" spans="2:25" x14ac:dyDescent="0.4">
      <c r="B1213" s="192"/>
      <c r="C1213" s="193"/>
      <c r="D1213" s="193" t="s">
        <v>6010</v>
      </c>
      <c r="E1213" s="178"/>
      <c r="F1213" s="193"/>
      <c r="G1213" s="193"/>
      <c r="H1213" s="193" t="s">
        <v>1070</v>
      </c>
      <c r="I1213" s="176" t="str">
        <f ca="1"/>
        <v>3.1.1</v>
      </c>
      <c r="J1213" s="176" t="str">
        <f ca="1"/>
        <v>Offices of general medical practitioners</v>
      </c>
      <c r="K1213" s="176" t="str">
        <f ca="1"/>
        <v>1.3.1</v>
      </c>
      <c r="L1213" s="176" t="str">
        <f ca="1"/>
        <v>General outpatient curative care</v>
      </c>
      <c r="M1213" s="176" t="str">
        <f ca="1"/>
        <v>13</v>
      </c>
      <c r="N1213" s="176" t="str">
        <f ca="1"/>
        <v>General population</v>
      </c>
      <c r="O1213" s="176" t="str">
        <f ca="1"/>
        <v>nec</v>
      </c>
      <c r="P1213" s="176" t="str">
        <f ca="1"/>
        <v>Other and unspecified age (n.e.c.)</v>
      </c>
      <c r="Q1213" s="176" t="str">
        <f ca="1"/>
        <v>nec</v>
      </c>
      <c r="R1213" s="176" t="str">
        <f ca="1"/>
        <v>Other and unspecified gender (n.e.c.)</v>
      </c>
      <c r="S1213" s="176">
        <v>0</v>
      </c>
      <c r="T1213" s="176" t="b">
        <v>1</v>
      </c>
      <c r="U1213" s="176" t="b">
        <f>AND(T1213=TRUE,C1213=C1212,F1213=F1212,H1213&lt;&gt;H1212)</f>
        <v>0</v>
      </c>
      <c r="V1213" s="176" t="b">
        <f t="shared" si="36"/>
        <v>0</v>
      </c>
      <c r="W1213" s="180">
        <v>0</v>
      </c>
      <c r="X1213" t="b">
        <f t="shared" si="37"/>
        <v>1</v>
      </c>
      <c r="Y1213" s="194" t="str">
        <v/>
      </c>
    </row>
    <row r="1214" spans="2:25" x14ac:dyDescent="0.4">
      <c r="B1214" s="192"/>
      <c r="C1214" s="193"/>
      <c r="D1214" s="193" t="s">
        <v>6011</v>
      </c>
      <c r="E1214" s="178"/>
      <c r="F1214" s="193"/>
      <c r="G1214" s="193"/>
      <c r="H1214" s="193" t="s">
        <v>1070</v>
      </c>
      <c r="I1214" s="176" t="str">
        <f ca="1"/>
        <v>3.1.1</v>
      </c>
      <c r="J1214" s="176" t="str">
        <f ca="1"/>
        <v>Offices of general medical practitioners</v>
      </c>
      <c r="K1214" s="176" t="str">
        <f ca="1"/>
        <v>1.3.1</v>
      </c>
      <c r="L1214" s="176" t="str">
        <f ca="1"/>
        <v>General outpatient curative care</v>
      </c>
      <c r="M1214" s="176" t="str">
        <f ca="1"/>
        <v>13</v>
      </c>
      <c r="N1214" s="176" t="str">
        <f ca="1"/>
        <v>General population</v>
      </c>
      <c r="O1214" s="176" t="str">
        <f ca="1"/>
        <v>nec</v>
      </c>
      <c r="P1214" s="176" t="str">
        <f ca="1"/>
        <v>Other and unspecified age (n.e.c.)</v>
      </c>
      <c r="Q1214" s="176" t="str">
        <f ca="1"/>
        <v>nec</v>
      </c>
      <c r="R1214" s="176" t="str">
        <f ca="1"/>
        <v>Other and unspecified gender (n.e.c.)</v>
      </c>
      <c r="S1214" s="176">
        <v>0</v>
      </c>
      <c r="T1214" s="176" t="b">
        <v>1</v>
      </c>
      <c r="U1214" s="176" t="b">
        <f>AND(T1214=TRUE,C1214=C1213,F1214=F1213,H1214&lt;&gt;H1213)</f>
        <v>0</v>
      </c>
      <c r="V1214" s="176" t="b">
        <f t="shared" si="36"/>
        <v>0</v>
      </c>
      <c r="W1214" s="180">
        <v>0</v>
      </c>
      <c r="X1214" t="b">
        <f t="shared" si="37"/>
        <v>1</v>
      </c>
      <c r="Y1214" s="194" t="str">
        <v/>
      </c>
    </row>
    <row r="1215" spans="2:25" x14ac:dyDescent="0.4">
      <c r="B1215" s="192"/>
      <c r="C1215" s="193"/>
      <c r="D1215" s="193" t="s">
        <v>6012</v>
      </c>
      <c r="E1215" s="178"/>
      <c r="F1215" s="193"/>
      <c r="G1215" s="193"/>
      <c r="H1215" s="193" t="s">
        <v>1070</v>
      </c>
      <c r="I1215" s="176" t="str">
        <f ca="1"/>
        <v>3.1.1</v>
      </c>
      <c r="J1215" s="176" t="str">
        <f ca="1"/>
        <v>Offices of general medical practitioners</v>
      </c>
      <c r="K1215" s="176" t="str">
        <f ca="1"/>
        <v>1.3.1</v>
      </c>
      <c r="L1215" s="176" t="str">
        <f ca="1"/>
        <v>General outpatient curative care</v>
      </c>
      <c r="M1215" s="176" t="str">
        <f ca="1"/>
        <v>13</v>
      </c>
      <c r="N1215" s="176" t="str">
        <f ca="1"/>
        <v>General population</v>
      </c>
      <c r="O1215" s="176" t="str">
        <f ca="1"/>
        <v>nec</v>
      </c>
      <c r="P1215" s="176" t="str">
        <f ca="1"/>
        <v>Other and unspecified age (n.e.c.)</v>
      </c>
      <c r="Q1215" s="176" t="str">
        <f ca="1"/>
        <v>nec</v>
      </c>
      <c r="R1215" s="176" t="str">
        <f ca="1"/>
        <v>Other and unspecified gender (n.e.c.)</v>
      </c>
      <c r="S1215" s="176">
        <v>0</v>
      </c>
      <c r="T1215" s="176" t="b">
        <v>1</v>
      </c>
      <c r="U1215" s="176" t="b">
        <f>AND(T1215=TRUE,C1215=C1214,F1215=F1214,H1215&lt;&gt;H1214)</f>
        <v>0</v>
      </c>
      <c r="V1215" s="176" t="b">
        <f t="shared" si="36"/>
        <v>0</v>
      </c>
      <c r="W1215" s="180">
        <v>0</v>
      </c>
      <c r="X1215" t="b">
        <f t="shared" si="37"/>
        <v>1</v>
      </c>
      <c r="Y1215" s="194" t="str">
        <v/>
      </c>
    </row>
    <row r="1216" spans="2:25" x14ac:dyDescent="0.4">
      <c r="B1216" s="192"/>
      <c r="C1216" s="193"/>
      <c r="D1216" s="193" t="s">
        <v>6013</v>
      </c>
      <c r="E1216" s="178"/>
      <c r="F1216" s="193"/>
      <c r="G1216" s="193"/>
      <c r="H1216" s="193" t="s">
        <v>1070</v>
      </c>
      <c r="I1216" s="176" t="str">
        <f ca="1"/>
        <v>3.1.1</v>
      </c>
      <c r="J1216" s="176" t="str">
        <f ca="1"/>
        <v>Offices of general medical practitioners</v>
      </c>
      <c r="K1216" s="176" t="str">
        <f ca="1"/>
        <v>1.3.1</v>
      </c>
      <c r="L1216" s="176" t="str">
        <f ca="1"/>
        <v>General outpatient curative care</v>
      </c>
      <c r="M1216" s="176" t="str">
        <f ca="1"/>
        <v>13</v>
      </c>
      <c r="N1216" s="176" t="str">
        <f ca="1"/>
        <v>General population</v>
      </c>
      <c r="O1216" s="176" t="str">
        <f ca="1"/>
        <v>nec</v>
      </c>
      <c r="P1216" s="176" t="str">
        <f ca="1"/>
        <v>Other and unspecified age (n.e.c.)</v>
      </c>
      <c r="Q1216" s="176" t="str">
        <f ca="1"/>
        <v>nec</v>
      </c>
      <c r="R1216" s="176" t="str">
        <f ca="1"/>
        <v>Other and unspecified gender (n.e.c.)</v>
      </c>
      <c r="S1216" s="176">
        <v>0</v>
      </c>
      <c r="T1216" s="176" t="b">
        <v>1</v>
      </c>
      <c r="U1216" s="176" t="b">
        <f>AND(T1216=TRUE,C1216=C1215,F1216=F1215,H1216&lt;&gt;H1215)</f>
        <v>0</v>
      </c>
      <c r="V1216" s="176" t="b">
        <f t="shared" si="36"/>
        <v>0</v>
      </c>
      <c r="W1216" s="180">
        <v>0</v>
      </c>
      <c r="X1216" t="b">
        <f t="shared" si="37"/>
        <v>1</v>
      </c>
      <c r="Y1216" s="194" t="str">
        <v/>
      </c>
    </row>
    <row r="1217" spans="2:25" x14ac:dyDescent="0.4">
      <c r="B1217" s="192"/>
      <c r="C1217" s="193"/>
      <c r="D1217" s="193" t="s">
        <v>6014</v>
      </c>
      <c r="E1217" s="178"/>
      <c r="F1217" s="193"/>
      <c r="G1217" s="193"/>
      <c r="H1217" s="193" t="s">
        <v>1070</v>
      </c>
      <c r="I1217" s="176" t="str">
        <f ca="1"/>
        <v>3.1.1</v>
      </c>
      <c r="J1217" s="176" t="str">
        <f ca="1"/>
        <v>Offices of general medical practitioners</v>
      </c>
      <c r="K1217" s="176" t="str">
        <f ca="1"/>
        <v>1.3.1</v>
      </c>
      <c r="L1217" s="176" t="str">
        <f ca="1"/>
        <v>General outpatient curative care</v>
      </c>
      <c r="M1217" s="176" t="str">
        <f ca="1"/>
        <v>13</v>
      </c>
      <c r="N1217" s="176" t="str">
        <f ca="1"/>
        <v>General population</v>
      </c>
      <c r="O1217" s="176" t="str">
        <f ca="1"/>
        <v>nec</v>
      </c>
      <c r="P1217" s="176" t="str">
        <f ca="1"/>
        <v>Other and unspecified age (n.e.c.)</v>
      </c>
      <c r="Q1217" s="176" t="str">
        <f ca="1"/>
        <v>nec</v>
      </c>
      <c r="R1217" s="176" t="str">
        <f ca="1"/>
        <v>Other and unspecified gender (n.e.c.)</v>
      </c>
      <c r="S1217" s="176">
        <v>0</v>
      </c>
      <c r="T1217" s="176" t="b">
        <v>1</v>
      </c>
      <c r="U1217" s="176" t="b">
        <f>AND(T1217=TRUE,C1217=C1216,F1217=F1216,H1217&lt;&gt;H1216)</f>
        <v>0</v>
      </c>
      <c r="V1217" s="176" t="b">
        <f t="shared" si="36"/>
        <v>0</v>
      </c>
      <c r="W1217" s="180">
        <v>0</v>
      </c>
      <c r="X1217" t="b">
        <f t="shared" si="37"/>
        <v>1</v>
      </c>
      <c r="Y1217" s="194" t="str">
        <v/>
      </c>
    </row>
    <row r="1218" spans="2:25" x14ac:dyDescent="0.4">
      <c r="B1218" s="192"/>
      <c r="C1218" s="193"/>
      <c r="D1218" s="193" t="s">
        <v>6015</v>
      </c>
      <c r="E1218" s="178"/>
      <c r="F1218" s="193"/>
      <c r="G1218" s="193"/>
      <c r="H1218" s="193" t="s">
        <v>1070</v>
      </c>
      <c r="I1218" s="176" t="str">
        <f ca="1"/>
        <v>3.1.1</v>
      </c>
      <c r="J1218" s="176" t="str">
        <f ca="1"/>
        <v>Offices of general medical practitioners</v>
      </c>
      <c r="K1218" s="176" t="str">
        <f ca="1"/>
        <v>1.3.1</v>
      </c>
      <c r="L1218" s="176" t="str">
        <f ca="1"/>
        <v>General outpatient curative care</v>
      </c>
      <c r="M1218" s="176" t="str">
        <f ca="1"/>
        <v>13</v>
      </c>
      <c r="N1218" s="176" t="str">
        <f ca="1"/>
        <v>General population</v>
      </c>
      <c r="O1218" s="176" t="str">
        <f ca="1"/>
        <v>nec</v>
      </c>
      <c r="P1218" s="176" t="str">
        <f ca="1"/>
        <v>Other and unspecified age (n.e.c.)</v>
      </c>
      <c r="Q1218" s="176" t="str">
        <f ca="1"/>
        <v>nec</v>
      </c>
      <c r="R1218" s="176" t="str">
        <f ca="1"/>
        <v>Other and unspecified gender (n.e.c.)</v>
      </c>
      <c r="S1218" s="176">
        <v>0</v>
      </c>
      <c r="T1218" s="176" t="b">
        <v>1</v>
      </c>
      <c r="U1218" s="176" t="b">
        <f>AND(T1218=TRUE,C1218=C1217,F1218=F1217,H1218&lt;&gt;H1217)</f>
        <v>0</v>
      </c>
      <c r="V1218" s="176" t="b">
        <f t="shared" si="36"/>
        <v>0</v>
      </c>
      <c r="W1218" s="180">
        <v>0</v>
      </c>
      <c r="X1218" t="b">
        <f t="shared" si="37"/>
        <v>1</v>
      </c>
      <c r="Y1218" s="194" t="str">
        <v/>
      </c>
    </row>
    <row r="1219" spans="2:25" x14ac:dyDescent="0.4">
      <c r="B1219" s="192"/>
      <c r="C1219" s="193"/>
      <c r="D1219" s="193" t="s">
        <v>6016</v>
      </c>
      <c r="E1219" s="178"/>
      <c r="F1219" s="193"/>
      <c r="G1219" s="193"/>
      <c r="H1219" s="193" t="s">
        <v>1070</v>
      </c>
      <c r="I1219" s="176" t="str">
        <f ca="1"/>
        <v>3.1.1</v>
      </c>
      <c r="J1219" s="176" t="str">
        <f ca="1"/>
        <v>Offices of general medical practitioners</v>
      </c>
      <c r="K1219" s="176" t="str">
        <f ca="1"/>
        <v>1.3.1</v>
      </c>
      <c r="L1219" s="176" t="str">
        <f ca="1"/>
        <v>General outpatient curative care</v>
      </c>
      <c r="M1219" s="176" t="str">
        <f ca="1"/>
        <v>13</v>
      </c>
      <c r="N1219" s="176" t="str">
        <f ca="1"/>
        <v>General population</v>
      </c>
      <c r="O1219" s="176" t="str">
        <f ca="1"/>
        <v>nec</v>
      </c>
      <c r="P1219" s="176" t="str">
        <f ca="1"/>
        <v>Other and unspecified age (n.e.c.)</v>
      </c>
      <c r="Q1219" s="176" t="str">
        <f ca="1"/>
        <v>nec</v>
      </c>
      <c r="R1219" s="176" t="str">
        <f ca="1"/>
        <v>Other and unspecified gender (n.e.c.)</v>
      </c>
      <c r="S1219" s="176">
        <v>0</v>
      </c>
      <c r="T1219" s="176" t="b">
        <v>1</v>
      </c>
      <c r="U1219" s="176" t="b">
        <f>AND(T1219=TRUE,C1219=C1218,F1219=F1218,H1219&lt;&gt;H1218)</f>
        <v>0</v>
      </c>
      <c r="V1219" s="176" t="b">
        <f t="shared" ref="V1219:V1282" si="38">OR(U1219,U1220)</f>
        <v>0</v>
      </c>
      <c r="W1219" s="180">
        <v>0</v>
      </c>
      <c r="X1219" t="b">
        <f t="shared" ref="X1219:X1282" si="39">AND(T1219,ISBLANK(E1219))</f>
        <v>1</v>
      </c>
      <c r="Y1219" s="194" t="str">
        <v/>
      </c>
    </row>
    <row r="1220" spans="2:25" x14ac:dyDescent="0.4">
      <c r="B1220" s="192"/>
      <c r="C1220" s="193"/>
      <c r="D1220" s="193" t="s">
        <v>6017</v>
      </c>
      <c r="E1220" s="178"/>
      <c r="F1220" s="193"/>
      <c r="G1220" s="193"/>
      <c r="H1220" s="193" t="s">
        <v>1070</v>
      </c>
      <c r="I1220" s="176" t="str">
        <f ca="1"/>
        <v>3.1.1</v>
      </c>
      <c r="J1220" s="176" t="str">
        <f ca="1"/>
        <v>Offices of general medical practitioners</v>
      </c>
      <c r="K1220" s="176" t="str">
        <f ca="1"/>
        <v>1.3.1</v>
      </c>
      <c r="L1220" s="176" t="str">
        <f ca="1"/>
        <v>General outpatient curative care</v>
      </c>
      <c r="M1220" s="176" t="str">
        <f ca="1"/>
        <v>13</v>
      </c>
      <c r="N1220" s="176" t="str">
        <f ca="1"/>
        <v>General population</v>
      </c>
      <c r="O1220" s="176" t="str">
        <f ca="1"/>
        <v>nec</v>
      </c>
      <c r="P1220" s="176" t="str">
        <f ca="1"/>
        <v>Other and unspecified age (n.e.c.)</v>
      </c>
      <c r="Q1220" s="176" t="str">
        <f ca="1"/>
        <v>nec</v>
      </c>
      <c r="R1220" s="176" t="str">
        <f ca="1"/>
        <v>Other and unspecified gender (n.e.c.)</v>
      </c>
      <c r="S1220" s="176">
        <v>0</v>
      </c>
      <c r="T1220" s="176" t="b">
        <v>1</v>
      </c>
      <c r="U1220" s="176" t="b">
        <f>AND(T1220=TRUE,C1220=C1219,F1220=F1219,H1220&lt;&gt;H1219)</f>
        <v>0</v>
      </c>
      <c r="V1220" s="176" t="b">
        <f t="shared" si="38"/>
        <v>0</v>
      </c>
      <c r="W1220" s="180">
        <v>0</v>
      </c>
      <c r="X1220" t="b">
        <f t="shared" si="39"/>
        <v>1</v>
      </c>
      <c r="Y1220" s="194" t="str">
        <v/>
      </c>
    </row>
    <row r="1221" spans="2:25" x14ac:dyDescent="0.4">
      <c r="B1221" s="192"/>
      <c r="C1221" s="193"/>
      <c r="D1221" s="193" t="s">
        <v>6018</v>
      </c>
      <c r="E1221" s="178"/>
      <c r="F1221" s="193"/>
      <c r="G1221" s="193"/>
      <c r="H1221" s="193" t="s">
        <v>1070</v>
      </c>
      <c r="I1221" s="176" t="str">
        <f ca="1"/>
        <v>3.1.1</v>
      </c>
      <c r="J1221" s="176" t="str">
        <f ca="1"/>
        <v>Offices of general medical practitioners</v>
      </c>
      <c r="K1221" s="176" t="str">
        <f ca="1"/>
        <v>1.3.1</v>
      </c>
      <c r="L1221" s="176" t="str">
        <f ca="1"/>
        <v>General outpatient curative care</v>
      </c>
      <c r="M1221" s="176" t="str">
        <f ca="1"/>
        <v>13</v>
      </c>
      <c r="N1221" s="176" t="str">
        <f ca="1"/>
        <v>General population</v>
      </c>
      <c r="O1221" s="176" t="str">
        <f ca="1"/>
        <v>nec</v>
      </c>
      <c r="P1221" s="176" t="str">
        <f ca="1"/>
        <v>Other and unspecified age (n.e.c.)</v>
      </c>
      <c r="Q1221" s="176" t="str">
        <f ca="1"/>
        <v>nec</v>
      </c>
      <c r="R1221" s="176" t="str">
        <f ca="1"/>
        <v>Other and unspecified gender (n.e.c.)</v>
      </c>
      <c r="S1221" s="176">
        <v>0</v>
      </c>
      <c r="T1221" s="176" t="b">
        <v>1</v>
      </c>
      <c r="U1221" s="176" t="b">
        <f>AND(T1221=TRUE,C1221=C1220,F1221=F1220,H1221&lt;&gt;H1220)</f>
        <v>0</v>
      </c>
      <c r="V1221" s="176" t="b">
        <f t="shared" si="38"/>
        <v>0</v>
      </c>
      <c r="W1221" s="180">
        <v>0</v>
      </c>
      <c r="X1221" t="b">
        <f t="shared" si="39"/>
        <v>1</v>
      </c>
      <c r="Y1221" s="194" t="str">
        <v/>
      </c>
    </row>
    <row r="1222" spans="2:25" x14ac:dyDescent="0.4">
      <c r="B1222" s="192"/>
      <c r="C1222" s="193"/>
      <c r="D1222" s="193" t="s">
        <v>6019</v>
      </c>
      <c r="E1222" s="178"/>
      <c r="F1222" s="193"/>
      <c r="G1222" s="193"/>
      <c r="H1222" s="193" t="s">
        <v>1070</v>
      </c>
      <c r="I1222" s="176" t="str">
        <f ca="1"/>
        <v>3.1.1</v>
      </c>
      <c r="J1222" s="176" t="str">
        <f ca="1"/>
        <v>Offices of general medical practitioners</v>
      </c>
      <c r="K1222" s="176" t="str">
        <f ca="1"/>
        <v>1.3.1</v>
      </c>
      <c r="L1222" s="176" t="str">
        <f ca="1"/>
        <v>General outpatient curative care</v>
      </c>
      <c r="M1222" s="176" t="str">
        <f ca="1"/>
        <v>13</v>
      </c>
      <c r="N1222" s="176" t="str">
        <f ca="1"/>
        <v>General population</v>
      </c>
      <c r="O1222" s="176" t="str">
        <f ca="1"/>
        <v>nec</v>
      </c>
      <c r="P1222" s="176" t="str">
        <f ca="1"/>
        <v>Other and unspecified age (n.e.c.)</v>
      </c>
      <c r="Q1222" s="176" t="str">
        <f ca="1"/>
        <v>nec</v>
      </c>
      <c r="R1222" s="176" t="str">
        <f ca="1"/>
        <v>Other and unspecified gender (n.e.c.)</v>
      </c>
      <c r="S1222" s="176">
        <v>0</v>
      </c>
      <c r="T1222" s="176" t="b">
        <v>1</v>
      </c>
      <c r="U1222" s="176" t="b">
        <f>AND(T1222=TRUE,C1222=C1221,F1222=F1221,H1222&lt;&gt;H1221)</f>
        <v>0</v>
      </c>
      <c r="V1222" s="176" t="b">
        <f t="shared" si="38"/>
        <v>0</v>
      </c>
      <c r="W1222" s="180">
        <v>0</v>
      </c>
      <c r="X1222" t="b">
        <f t="shared" si="39"/>
        <v>1</v>
      </c>
      <c r="Y1222" s="194" t="str">
        <v/>
      </c>
    </row>
    <row r="1223" spans="2:25" x14ac:dyDescent="0.4">
      <c r="B1223" s="192"/>
      <c r="C1223" s="193"/>
      <c r="D1223" s="193" t="s">
        <v>6020</v>
      </c>
      <c r="E1223" s="178"/>
      <c r="F1223" s="193"/>
      <c r="G1223" s="193"/>
      <c r="H1223" s="193" t="s">
        <v>1070</v>
      </c>
      <c r="I1223" s="176" t="str">
        <f ca="1"/>
        <v>3.1.1</v>
      </c>
      <c r="J1223" s="176" t="str">
        <f ca="1"/>
        <v>Offices of general medical practitioners</v>
      </c>
      <c r="K1223" s="176" t="str">
        <f ca="1"/>
        <v>1.3.1</v>
      </c>
      <c r="L1223" s="176" t="str">
        <f ca="1"/>
        <v>General outpatient curative care</v>
      </c>
      <c r="M1223" s="176" t="str">
        <f ca="1"/>
        <v>13</v>
      </c>
      <c r="N1223" s="176" t="str">
        <f ca="1"/>
        <v>General population</v>
      </c>
      <c r="O1223" s="176" t="str">
        <f ca="1"/>
        <v>nec</v>
      </c>
      <c r="P1223" s="176" t="str">
        <f ca="1"/>
        <v>Other and unspecified age (n.e.c.)</v>
      </c>
      <c r="Q1223" s="176" t="str">
        <f ca="1"/>
        <v>nec</v>
      </c>
      <c r="R1223" s="176" t="str">
        <f ca="1"/>
        <v>Other and unspecified gender (n.e.c.)</v>
      </c>
      <c r="S1223" s="176">
        <v>0</v>
      </c>
      <c r="T1223" s="176" t="b">
        <v>1</v>
      </c>
      <c r="U1223" s="176" t="b">
        <f>AND(T1223=TRUE,C1223=C1222,F1223=F1222,H1223&lt;&gt;H1222)</f>
        <v>0</v>
      </c>
      <c r="V1223" s="176" t="b">
        <f t="shared" si="38"/>
        <v>0</v>
      </c>
      <c r="W1223" s="180">
        <v>0</v>
      </c>
      <c r="X1223" t="b">
        <f t="shared" si="39"/>
        <v>1</v>
      </c>
      <c r="Y1223" s="194" t="str">
        <v/>
      </c>
    </row>
    <row r="1224" spans="2:25" x14ac:dyDescent="0.4">
      <c r="B1224" s="192"/>
      <c r="C1224" s="193"/>
      <c r="D1224" s="193" t="s">
        <v>6021</v>
      </c>
      <c r="E1224" s="178"/>
      <c r="F1224" s="193"/>
      <c r="G1224" s="193"/>
      <c r="H1224" s="193" t="s">
        <v>1070</v>
      </c>
      <c r="I1224" s="176" t="str">
        <f ca="1"/>
        <v>3.1.1</v>
      </c>
      <c r="J1224" s="176" t="str">
        <f ca="1"/>
        <v>Offices of general medical practitioners</v>
      </c>
      <c r="K1224" s="176" t="str">
        <f ca="1"/>
        <v>1.3.1</v>
      </c>
      <c r="L1224" s="176" t="str">
        <f ca="1"/>
        <v>General outpatient curative care</v>
      </c>
      <c r="M1224" s="176" t="str">
        <f ca="1"/>
        <v>13</v>
      </c>
      <c r="N1224" s="176" t="str">
        <f ca="1"/>
        <v>General population</v>
      </c>
      <c r="O1224" s="176" t="str">
        <f ca="1"/>
        <v>nec</v>
      </c>
      <c r="P1224" s="176" t="str">
        <f ca="1"/>
        <v>Other and unspecified age (n.e.c.)</v>
      </c>
      <c r="Q1224" s="176" t="str">
        <f ca="1"/>
        <v>nec</v>
      </c>
      <c r="R1224" s="176" t="str">
        <f ca="1"/>
        <v>Other and unspecified gender (n.e.c.)</v>
      </c>
      <c r="S1224" s="176">
        <v>0</v>
      </c>
      <c r="T1224" s="176" t="b">
        <v>1</v>
      </c>
      <c r="U1224" s="176" t="b">
        <f>AND(T1224=TRUE,C1224=C1223,F1224=F1223,H1224&lt;&gt;H1223)</f>
        <v>0</v>
      </c>
      <c r="V1224" s="176" t="b">
        <f t="shared" si="38"/>
        <v>0</v>
      </c>
      <c r="W1224" s="180">
        <v>0</v>
      </c>
      <c r="X1224" t="b">
        <f t="shared" si="39"/>
        <v>1</v>
      </c>
      <c r="Y1224" s="194" t="str">
        <v/>
      </c>
    </row>
    <row r="1225" spans="2:25" x14ac:dyDescent="0.4">
      <c r="B1225" s="192"/>
      <c r="C1225" s="193"/>
      <c r="D1225" s="193" t="s">
        <v>6022</v>
      </c>
      <c r="E1225" s="178"/>
      <c r="F1225" s="193"/>
      <c r="G1225" s="193"/>
      <c r="H1225" s="193" t="s">
        <v>1070</v>
      </c>
      <c r="I1225" s="176" t="str">
        <f ca="1"/>
        <v>3.1.1</v>
      </c>
      <c r="J1225" s="176" t="str">
        <f ca="1"/>
        <v>Offices of general medical practitioners</v>
      </c>
      <c r="K1225" s="176" t="str">
        <f ca="1"/>
        <v>1.3.1</v>
      </c>
      <c r="L1225" s="176" t="str">
        <f ca="1"/>
        <v>General outpatient curative care</v>
      </c>
      <c r="M1225" s="176" t="str">
        <f ca="1"/>
        <v>13</v>
      </c>
      <c r="N1225" s="176" t="str">
        <f ca="1"/>
        <v>General population</v>
      </c>
      <c r="O1225" s="176" t="str">
        <f ca="1"/>
        <v>nec</v>
      </c>
      <c r="P1225" s="176" t="str">
        <f ca="1"/>
        <v>Other and unspecified age (n.e.c.)</v>
      </c>
      <c r="Q1225" s="176" t="str">
        <f ca="1"/>
        <v>nec</v>
      </c>
      <c r="R1225" s="176" t="str">
        <f ca="1"/>
        <v>Other and unspecified gender (n.e.c.)</v>
      </c>
      <c r="S1225" s="176">
        <v>0</v>
      </c>
      <c r="T1225" s="176" t="b">
        <v>1</v>
      </c>
      <c r="U1225" s="176" t="b">
        <f>AND(T1225=TRUE,C1225=C1224,F1225=F1224,H1225&lt;&gt;H1224)</f>
        <v>0</v>
      </c>
      <c r="V1225" s="176" t="b">
        <f t="shared" si="38"/>
        <v>0</v>
      </c>
      <c r="W1225" s="180">
        <v>0</v>
      </c>
      <c r="X1225" t="b">
        <f t="shared" si="39"/>
        <v>1</v>
      </c>
      <c r="Y1225" s="194" t="str">
        <v/>
      </c>
    </row>
    <row r="1226" spans="2:25" x14ac:dyDescent="0.4">
      <c r="B1226" s="192"/>
      <c r="C1226" s="193"/>
      <c r="D1226" s="193" t="s">
        <v>6023</v>
      </c>
      <c r="E1226" s="178"/>
      <c r="F1226" s="193"/>
      <c r="G1226" s="193"/>
      <c r="H1226" s="193" t="s">
        <v>1070</v>
      </c>
      <c r="I1226" s="176" t="str">
        <f ca="1"/>
        <v>3.1.1</v>
      </c>
      <c r="J1226" s="176" t="str">
        <f ca="1"/>
        <v>Offices of general medical practitioners</v>
      </c>
      <c r="K1226" s="176" t="str">
        <f ca="1"/>
        <v>1.3.1</v>
      </c>
      <c r="L1226" s="176" t="str">
        <f ca="1"/>
        <v>General outpatient curative care</v>
      </c>
      <c r="M1226" s="176" t="str">
        <f ca="1"/>
        <v>13</v>
      </c>
      <c r="N1226" s="176" t="str">
        <f ca="1"/>
        <v>General population</v>
      </c>
      <c r="O1226" s="176" t="str">
        <f ca="1"/>
        <v>nec</v>
      </c>
      <c r="P1226" s="176" t="str">
        <f ca="1"/>
        <v>Other and unspecified age (n.e.c.)</v>
      </c>
      <c r="Q1226" s="176" t="str">
        <f ca="1"/>
        <v>nec</v>
      </c>
      <c r="R1226" s="176" t="str">
        <f ca="1"/>
        <v>Other and unspecified gender (n.e.c.)</v>
      </c>
      <c r="S1226" s="176">
        <v>0</v>
      </c>
      <c r="T1226" s="176" t="b">
        <v>1</v>
      </c>
      <c r="U1226" s="176" t="b">
        <f>AND(T1226=TRUE,C1226=C1225,F1226=F1225,H1226&lt;&gt;H1225)</f>
        <v>0</v>
      </c>
      <c r="V1226" s="176" t="b">
        <f t="shared" si="38"/>
        <v>0</v>
      </c>
      <c r="W1226" s="180">
        <v>0</v>
      </c>
      <c r="X1226" t="b">
        <f t="shared" si="39"/>
        <v>1</v>
      </c>
      <c r="Y1226" s="194" t="str">
        <v/>
      </c>
    </row>
    <row r="1227" spans="2:25" x14ac:dyDescent="0.4">
      <c r="B1227" s="192"/>
      <c r="C1227" s="193"/>
      <c r="D1227" s="193" t="s">
        <v>6024</v>
      </c>
      <c r="E1227" s="178"/>
      <c r="F1227" s="193"/>
      <c r="G1227" s="193"/>
      <c r="H1227" s="193" t="s">
        <v>1070</v>
      </c>
      <c r="I1227" s="176" t="str">
        <f ca="1"/>
        <v>3.1.1</v>
      </c>
      <c r="J1227" s="176" t="str">
        <f ca="1"/>
        <v>Offices of general medical practitioners</v>
      </c>
      <c r="K1227" s="176" t="str">
        <f ca="1"/>
        <v>1.3.1</v>
      </c>
      <c r="L1227" s="176" t="str">
        <f ca="1"/>
        <v>General outpatient curative care</v>
      </c>
      <c r="M1227" s="176" t="str">
        <f ca="1"/>
        <v>13</v>
      </c>
      <c r="N1227" s="176" t="str">
        <f ca="1"/>
        <v>General population</v>
      </c>
      <c r="O1227" s="176" t="str">
        <f ca="1"/>
        <v>nec</v>
      </c>
      <c r="P1227" s="176" t="str">
        <f ca="1"/>
        <v>Other and unspecified age (n.e.c.)</v>
      </c>
      <c r="Q1227" s="176" t="str">
        <f ca="1"/>
        <v>nec</v>
      </c>
      <c r="R1227" s="176" t="str">
        <f ca="1"/>
        <v>Other and unspecified gender (n.e.c.)</v>
      </c>
      <c r="S1227" s="176">
        <v>0</v>
      </c>
      <c r="T1227" s="176" t="b">
        <v>1</v>
      </c>
      <c r="U1227" s="176" t="b">
        <f>AND(T1227=TRUE,C1227=C1226,F1227=F1226,H1227&lt;&gt;H1226)</f>
        <v>0</v>
      </c>
      <c r="V1227" s="176" t="b">
        <f t="shared" si="38"/>
        <v>0</v>
      </c>
      <c r="W1227" s="180">
        <v>0</v>
      </c>
      <c r="X1227" t="b">
        <f t="shared" si="39"/>
        <v>1</v>
      </c>
      <c r="Y1227" s="194" t="str">
        <v/>
      </c>
    </row>
    <row r="1228" spans="2:25" x14ac:dyDescent="0.4">
      <c r="B1228" s="192"/>
      <c r="C1228" s="193">
        <v>215083898</v>
      </c>
      <c r="D1228" s="193" t="s">
        <v>6025</v>
      </c>
      <c r="E1228" s="178" t="s">
        <v>1259</v>
      </c>
      <c r="F1228" s="193"/>
      <c r="G1228" s="193"/>
      <c r="H1228" s="193" t="s">
        <v>1101</v>
      </c>
      <c r="I1228" s="176" t="str">
        <f ca="1"/>
        <v>3.4.9.1</v>
      </c>
      <c r="J1228" s="176" t="str">
        <f ca="1"/>
        <v>General ambulatories</v>
      </c>
      <c r="K1228" s="176" t="str">
        <f ca="1"/>
        <v>1.3.1</v>
      </c>
      <c r="L1228" s="176" t="str">
        <f ca="1"/>
        <v>General outpatient curative care</v>
      </c>
      <c r="M1228" s="176" t="str">
        <f ca="1"/>
        <v>13</v>
      </c>
      <c r="N1228" s="176" t="str">
        <f ca="1"/>
        <v>General population</v>
      </c>
      <c r="O1228" s="176" t="str">
        <f ca="1"/>
        <v>nec</v>
      </c>
      <c r="P1228" s="176" t="str">
        <f ca="1"/>
        <v>Other and unspecified age (n.e.c.)</v>
      </c>
      <c r="Q1228" s="176" t="str">
        <f ca="1"/>
        <v>nec</v>
      </c>
      <c r="R1228" s="176" t="str">
        <f ca="1"/>
        <v>Other and unspecified gender (n.e.c.)</v>
      </c>
      <c r="S1228" s="176">
        <v>2</v>
      </c>
      <c r="T1228" s="176" t="b">
        <v>1</v>
      </c>
      <c r="U1228" s="176" t="b">
        <f>AND(T1228=TRUE,C1228=C1227,F1228=F1227,H1228&lt;&gt;H1227)</f>
        <v>0</v>
      </c>
      <c r="V1228" s="176" t="b">
        <f t="shared" si="38"/>
        <v>0</v>
      </c>
      <c r="W1228" s="180">
        <v>0</v>
      </c>
      <c r="X1228" t="b">
        <f t="shared" si="39"/>
        <v>0</v>
      </c>
      <c r="Y1228" s="194">
        <v>53</v>
      </c>
    </row>
    <row r="1229" spans="2:25" x14ac:dyDescent="0.4">
      <c r="B1229" s="192"/>
      <c r="C1229" s="193">
        <v>404941532</v>
      </c>
      <c r="D1229" s="193" t="s">
        <v>6026</v>
      </c>
      <c r="E1229" s="178"/>
      <c r="F1229" s="193"/>
      <c r="G1229" s="193"/>
      <c r="H1229" s="193" t="s">
        <v>1101</v>
      </c>
      <c r="I1229" s="176" t="str">
        <f ca="1"/>
        <v>3.4.9.1</v>
      </c>
      <c r="J1229" s="176" t="str">
        <f ca="1"/>
        <v>General ambulatories</v>
      </c>
      <c r="K1229" s="176" t="str">
        <f ca="1"/>
        <v>1.3.1</v>
      </c>
      <c r="L1229" s="176" t="str">
        <f ca="1"/>
        <v>General outpatient curative care</v>
      </c>
      <c r="M1229" s="176" t="str">
        <f ca="1"/>
        <v>13</v>
      </c>
      <c r="N1229" s="176" t="str">
        <f ca="1"/>
        <v>General population</v>
      </c>
      <c r="O1229" s="176" t="str">
        <f ca="1"/>
        <v>nec</v>
      </c>
      <c r="P1229" s="176" t="str">
        <f ca="1"/>
        <v>Other and unspecified age (n.e.c.)</v>
      </c>
      <c r="Q1229" s="176" t="str">
        <f ca="1"/>
        <v>nec</v>
      </c>
      <c r="R1229" s="176" t="str">
        <f ca="1"/>
        <v>Other and unspecified gender (n.e.c.)</v>
      </c>
      <c r="S1229" s="176">
        <v>3</v>
      </c>
      <c r="T1229" s="176" t="b">
        <v>1</v>
      </c>
      <c r="U1229" s="176" t="b">
        <f>AND(T1229=TRUE,C1229=C1228,F1229=F1228,H1229&lt;&gt;H1228)</f>
        <v>0</v>
      </c>
      <c r="V1229" s="176" t="b">
        <f t="shared" si="38"/>
        <v>0</v>
      </c>
      <c r="W1229" s="180">
        <v>0</v>
      </c>
      <c r="X1229" t="b">
        <f t="shared" si="39"/>
        <v>1</v>
      </c>
      <c r="Y1229" s="194" t="str">
        <v/>
      </c>
    </row>
    <row r="1230" spans="2:25" x14ac:dyDescent="0.4">
      <c r="B1230" s="192"/>
      <c r="C1230" s="193">
        <v>404963679</v>
      </c>
      <c r="D1230" s="193" t="s">
        <v>6027</v>
      </c>
      <c r="E1230" s="178" t="s">
        <v>1187</v>
      </c>
      <c r="F1230" s="193"/>
      <c r="G1230" s="193"/>
      <c r="H1230" s="193" t="s">
        <v>1101</v>
      </c>
      <c r="I1230" s="176" t="str">
        <f ca="1"/>
        <v>3.4.9.1</v>
      </c>
      <c r="J1230" s="176" t="str">
        <f ca="1"/>
        <v>General ambulatories</v>
      </c>
      <c r="K1230" s="176" t="str">
        <f ca="1"/>
        <v>1.3.1</v>
      </c>
      <c r="L1230" s="176" t="str">
        <f ca="1"/>
        <v>General outpatient curative care</v>
      </c>
      <c r="M1230" s="176" t="str">
        <f ca="1"/>
        <v>13</v>
      </c>
      <c r="N1230" s="176" t="str">
        <f ca="1"/>
        <v>General population</v>
      </c>
      <c r="O1230" s="176" t="str">
        <f ca="1"/>
        <v>nec</v>
      </c>
      <c r="P1230" s="176" t="str">
        <f ca="1"/>
        <v>Other and unspecified age (n.e.c.)</v>
      </c>
      <c r="Q1230" s="176" t="str">
        <f ca="1"/>
        <v>nec</v>
      </c>
      <c r="R1230" s="176" t="str">
        <f ca="1"/>
        <v>Other and unspecified gender (n.e.c.)</v>
      </c>
      <c r="S1230" s="176">
        <v>2</v>
      </c>
      <c r="T1230" s="176" t="b">
        <v>1</v>
      </c>
      <c r="U1230" s="176" t="b">
        <f>AND(T1230=TRUE,C1230=C1229,F1230=F1229,H1230&lt;&gt;H1229)</f>
        <v>0</v>
      </c>
      <c r="V1230" s="176" t="b">
        <f t="shared" si="38"/>
        <v>0</v>
      </c>
      <c r="W1230" s="180">
        <v>0</v>
      </c>
      <c r="X1230" t="b">
        <f t="shared" si="39"/>
        <v>0</v>
      </c>
      <c r="Y1230" s="194">
        <v>15</v>
      </c>
    </row>
    <row r="1231" spans="2:25" x14ac:dyDescent="0.4">
      <c r="B1231" s="192"/>
      <c r="C1231" s="193">
        <v>206047400</v>
      </c>
      <c r="D1231" s="193" t="s">
        <v>6028</v>
      </c>
      <c r="E1231" s="178" t="s">
        <v>1161</v>
      </c>
      <c r="F1231" s="193"/>
      <c r="G1231" s="193"/>
      <c r="H1231" s="193" t="s">
        <v>1109</v>
      </c>
      <c r="I1231" s="176" t="str">
        <f ca="1"/>
        <v>3.4.9.nec</v>
      </c>
      <c r="J1231" s="176" t="str">
        <f ca="1"/>
        <v>Other All Other ambulatory centres</v>
      </c>
      <c r="K1231" s="176" t="str">
        <f ca="1"/>
        <v>1.3.3.nec</v>
      </c>
      <c r="L1231" s="176" t="str">
        <f ca="1"/>
        <v>Other Specialised outpatient curative care</v>
      </c>
      <c r="M1231" s="176" t="str">
        <f ca="1"/>
        <v>13</v>
      </c>
      <c r="N1231" s="176" t="str">
        <f ca="1"/>
        <v>General population</v>
      </c>
      <c r="O1231" s="176" t="str">
        <f ca="1"/>
        <v>nec</v>
      </c>
      <c r="P1231" s="176" t="str">
        <f ca="1"/>
        <v>Other and unspecified age (n.e.c.)</v>
      </c>
      <c r="Q1231" s="176" t="str">
        <f ca="1"/>
        <v>nec</v>
      </c>
      <c r="R1231" s="176" t="str">
        <f ca="1"/>
        <v>Other and unspecified gender (n.e.c.)</v>
      </c>
      <c r="S1231" s="176">
        <v>5</v>
      </c>
      <c r="T1231" s="176" t="b">
        <v>1</v>
      </c>
      <c r="U1231" s="176" t="b">
        <f>AND(T1231=TRUE,C1231=C1230,F1231=F1230,H1231&lt;&gt;H1230)</f>
        <v>0</v>
      </c>
      <c r="V1231" s="176" t="b">
        <f t="shared" si="38"/>
        <v>0</v>
      </c>
      <c r="W1231" s="180">
        <v>0</v>
      </c>
      <c r="X1231" t="b">
        <f t="shared" si="39"/>
        <v>0</v>
      </c>
      <c r="Y1231" s="194">
        <v>12</v>
      </c>
    </row>
    <row r="1232" spans="2:25" x14ac:dyDescent="0.4">
      <c r="B1232" s="192"/>
      <c r="C1232" s="193">
        <v>220395347</v>
      </c>
      <c r="D1232" s="193" t="s">
        <v>6029</v>
      </c>
      <c r="E1232" s="178" t="s">
        <v>1338</v>
      </c>
      <c r="F1232" s="193"/>
      <c r="G1232" s="193"/>
      <c r="H1232" s="193" t="s">
        <v>1101</v>
      </c>
      <c r="I1232" s="176" t="str">
        <f ca="1"/>
        <v>3.4.9.1</v>
      </c>
      <c r="J1232" s="176" t="str">
        <f ca="1"/>
        <v>General ambulatories</v>
      </c>
      <c r="K1232" s="176" t="str">
        <f ca="1"/>
        <v>1.3.1</v>
      </c>
      <c r="L1232" s="176" t="str">
        <f ca="1"/>
        <v>General outpatient curative care</v>
      </c>
      <c r="M1232" s="176" t="str">
        <f ca="1"/>
        <v>13</v>
      </c>
      <c r="N1232" s="176" t="str">
        <f ca="1"/>
        <v>General population</v>
      </c>
      <c r="O1232" s="176" t="str">
        <f ca="1"/>
        <v>nec</v>
      </c>
      <c r="P1232" s="176" t="str">
        <f ca="1"/>
        <v>Other and unspecified age (n.e.c.)</v>
      </c>
      <c r="Q1232" s="176" t="str">
        <f ca="1"/>
        <v>nec</v>
      </c>
      <c r="R1232" s="176" t="str">
        <f ca="1"/>
        <v>Other and unspecified gender (n.e.c.)</v>
      </c>
      <c r="S1232" s="176">
        <v>2</v>
      </c>
      <c r="T1232" s="176" t="b">
        <v>1</v>
      </c>
      <c r="U1232" s="176" t="b">
        <f>AND(T1232=TRUE,C1232=C1231,F1232=F1231,H1232&lt;&gt;H1231)</f>
        <v>0</v>
      </c>
      <c r="V1232" s="176" t="b">
        <f t="shared" si="38"/>
        <v>0</v>
      </c>
      <c r="W1232" s="180">
        <v>0</v>
      </c>
      <c r="X1232" t="b">
        <f t="shared" si="39"/>
        <v>0</v>
      </c>
      <c r="Y1232" s="194">
        <v>49</v>
      </c>
    </row>
    <row r="1233" spans="2:25" x14ac:dyDescent="0.4">
      <c r="B1233" s="192"/>
      <c r="C1233" s="193">
        <v>404980231</v>
      </c>
      <c r="D1233" s="193" t="s">
        <v>6030</v>
      </c>
      <c r="E1233" s="178" t="s">
        <v>1718</v>
      </c>
      <c r="F1233" s="193"/>
      <c r="G1233" s="193"/>
      <c r="H1233" s="193" t="s">
        <v>1101</v>
      </c>
      <c r="I1233" s="176" t="str">
        <f ca="1"/>
        <v>3.4.9.1</v>
      </c>
      <c r="J1233" s="176" t="str">
        <f ca="1"/>
        <v>General ambulatories</v>
      </c>
      <c r="K1233" s="176" t="str">
        <f ca="1"/>
        <v>1.3.1</v>
      </c>
      <c r="L1233" s="176" t="str">
        <f ca="1"/>
        <v>General outpatient curative care</v>
      </c>
      <c r="M1233" s="176" t="str">
        <f ca="1"/>
        <v>13</v>
      </c>
      <c r="N1233" s="176" t="str">
        <f ca="1"/>
        <v>General population</v>
      </c>
      <c r="O1233" s="176" t="str">
        <f ca="1"/>
        <v>nec</v>
      </c>
      <c r="P1233" s="176" t="str">
        <f ca="1"/>
        <v>Other and unspecified age (n.e.c.)</v>
      </c>
      <c r="Q1233" s="176" t="str">
        <f ca="1"/>
        <v>nec</v>
      </c>
      <c r="R1233" s="176" t="str">
        <f ca="1"/>
        <v>Other and unspecified gender (n.e.c.)</v>
      </c>
      <c r="S1233" s="176">
        <v>2</v>
      </c>
      <c r="T1233" s="176" t="b">
        <v>1</v>
      </c>
      <c r="U1233" s="176" t="b">
        <f>AND(T1233=TRUE,C1233=C1232,F1233=F1232,H1233&lt;&gt;H1232)</f>
        <v>0</v>
      </c>
      <c r="V1233" s="176" t="b">
        <f t="shared" si="38"/>
        <v>0</v>
      </c>
      <c r="W1233" s="180">
        <v>0</v>
      </c>
      <c r="X1233" t="b">
        <f t="shared" si="39"/>
        <v>0</v>
      </c>
      <c r="Y1233" s="194">
        <v>73</v>
      </c>
    </row>
    <row r="1234" spans="2:25" x14ac:dyDescent="0.4">
      <c r="B1234" s="192"/>
      <c r="C1234" s="193">
        <v>215082746</v>
      </c>
      <c r="D1234" s="193" t="s">
        <v>6031</v>
      </c>
      <c r="E1234" s="178" t="s">
        <v>1259</v>
      </c>
      <c r="F1234" s="193"/>
      <c r="G1234" s="193"/>
      <c r="H1234" s="193" t="s">
        <v>1101</v>
      </c>
      <c r="I1234" s="176" t="str">
        <f ca="1"/>
        <v>3.4.9.1</v>
      </c>
      <c r="J1234" s="176" t="str">
        <f ca="1"/>
        <v>General ambulatories</v>
      </c>
      <c r="K1234" s="176" t="str">
        <f ca="1"/>
        <v>1.3.1</v>
      </c>
      <c r="L1234" s="176" t="str">
        <f ca="1"/>
        <v>General outpatient curative care</v>
      </c>
      <c r="M1234" s="176" t="str">
        <f ca="1"/>
        <v>13</v>
      </c>
      <c r="N1234" s="176" t="str">
        <f ca="1"/>
        <v>General population</v>
      </c>
      <c r="O1234" s="176" t="str">
        <f ca="1"/>
        <v>nec</v>
      </c>
      <c r="P1234" s="176" t="str">
        <f ca="1"/>
        <v>Other and unspecified age (n.e.c.)</v>
      </c>
      <c r="Q1234" s="176" t="str">
        <f ca="1"/>
        <v>nec</v>
      </c>
      <c r="R1234" s="176" t="str">
        <f ca="1"/>
        <v>Other and unspecified gender (n.e.c.)</v>
      </c>
      <c r="S1234" s="176">
        <v>2</v>
      </c>
      <c r="T1234" s="176" t="b">
        <v>1</v>
      </c>
      <c r="U1234" s="176" t="b">
        <f>AND(T1234=TRUE,C1234=C1233,F1234=F1233,H1234&lt;&gt;H1233)</f>
        <v>0</v>
      </c>
      <c r="V1234" s="176" t="b">
        <f t="shared" si="38"/>
        <v>0</v>
      </c>
      <c r="W1234" s="180">
        <v>0</v>
      </c>
      <c r="X1234" t="b">
        <f t="shared" si="39"/>
        <v>0</v>
      </c>
      <c r="Y1234" s="194">
        <v>53</v>
      </c>
    </row>
    <row r="1235" spans="2:25" x14ac:dyDescent="0.4">
      <c r="B1235" s="192"/>
      <c r="C1235" s="193">
        <v>405153337</v>
      </c>
      <c r="D1235" s="193" t="s">
        <v>6032</v>
      </c>
      <c r="E1235" s="178" t="s">
        <v>1253</v>
      </c>
      <c r="F1235" s="193"/>
      <c r="G1235" s="193"/>
      <c r="H1235" s="193" t="s">
        <v>1101</v>
      </c>
      <c r="I1235" s="176" t="str">
        <f ca="1"/>
        <v>3.4.9.1</v>
      </c>
      <c r="J1235" s="176" t="str">
        <f ca="1"/>
        <v>General ambulatories</v>
      </c>
      <c r="K1235" s="176" t="str">
        <f ca="1"/>
        <v>1.3.1</v>
      </c>
      <c r="L1235" s="176" t="str">
        <f ca="1"/>
        <v>General outpatient curative care</v>
      </c>
      <c r="M1235" s="176" t="str">
        <f ca="1"/>
        <v>13</v>
      </c>
      <c r="N1235" s="176" t="str">
        <f ca="1"/>
        <v>General population</v>
      </c>
      <c r="O1235" s="176" t="str">
        <f ca="1"/>
        <v>nec</v>
      </c>
      <c r="P1235" s="176" t="str">
        <f ca="1"/>
        <v>Other and unspecified age (n.e.c.)</v>
      </c>
      <c r="Q1235" s="176" t="str">
        <f ca="1"/>
        <v>nec</v>
      </c>
      <c r="R1235" s="176" t="str">
        <f ca="1"/>
        <v>Other and unspecified gender (n.e.c.)</v>
      </c>
      <c r="S1235" s="176">
        <v>2</v>
      </c>
      <c r="T1235" s="176" t="b">
        <v>1</v>
      </c>
      <c r="U1235" s="176" t="b">
        <f>AND(T1235=TRUE,C1235=C1234,F1235=F1234,H1235&lt;&gt;H1234)</f>
        <v>0</v>
      </c>
      <c r="V1235" s="176" t="b">
        <f t="shared" si="38"/>
        <v>0</v>
      </c>
      <c r="W1235" s="180">
        <v>0</v>
      </c>
      <c r="X1235" t="b">
        <f t="shared" si="39"/>
        <v>0</v>
      </c>
      <c r="Y1235" s="194">
        <v>18</v>
      </c>
    </row>
    <row r="1236" spans="2:25" x14ac:dyDescent="0.4">
      <c r="B1236" s="192"/>
      <c r="C1236" s="193">
        <v>417876711</v>
      </c>
      <c r="D1236" s="193" t="s">
        <v>6033</v>
      </c>
      <c r="E1236" s="178" t="s">
        <v>1459</v>
      </c>
      <c r="F1236" s="193"/>
      <c r="G1236" s="193"/>
      <c r="H1236" s="193" t="s">
        <v>1054</v>
      </c>
      <c r="I1236" s="176" t="str">
        <f ca="1"/>
        <v>1.1</v>
      </c>
      <c r="J1236" s="176" t="str">
        <f ca="1"/>
        <v>General hospitals</v>
      </c>
      <c r="K1236" s="176" t="str">
        <f ca="1"/>
        <v>1.1.1</v>
      </c>
      <c r="L1236" s="176" t="str">
        <f ca="1"/>
        <v>General inpatient curative care</v>
      </c>
      <c r="M1236" s="176" t="str">
        <f ca="1"/>
        <v>13</v>
      </c>
      <c r="N1236" s="176" t="str">
        <f ca="1"/>
        <v>General population</v>
      </c>
      <c r="O1236" s="176" t="str">
        <f ca="1"/>
        <v>nec</v>
      </c>
      <c r="P1236" s="176" t="str">
        <f ca="1"/>
        <v>Other and unspecified age (n.e.c.)</v>
      </c>
      <c r="Q1236" s="176" t="str">
        <f ca="1"/>
        <v>nec</v>
      </c>
      <c r="R1236" s="176" t="str">
        <f ca="1"/>
        <v>Other and unspecified gender (n.e.c.)</v>
      </c>
      <c r="S1236" s="176">
        <v>6</v>
      </c>
      <c r="T1236" s="176" t="b">
        <v>1</v>
      </c>
      <c r="U1236" s="176" t="b">
        <f>AND(T1236=TRUE,C1236=C1235,F1236=F1235,H1236&lt;&gt;H1235)</f>
        <v>0</v>
      </c>
      <c r="V1236" s="176" t="b">
        <f t="shared" si="38"/>
        <v>0</v>
      </c>
      <c r="W1236" s="180">
        <v>0</v>
      </c>
      <c r="X1236" t="b">
        <f t="shared" si="39"/>
        <v>0</v>
      </c>
      <c r="Y1236" s="194">
        <v>70</v>
      </c>
    </row>
    <row r="1237" spans="2:25" x14ac:dyDescent="0.4">
      <c r="B1237" s="192"/>
      <c r="C1237" s="193">
        <v>219999009</v>
      </c>
      <c r="D1237" s="193" t="s">
        <v>6034</v>
      </c>
      <c r="E1237" s="178" t="s">
        <v>1338</v>
      </c>
      <c r="F1237" s="193"/>
      <c r="G1237" s="193"/>
      <c r="H1237" s="193" t="s">
        <v>1050</v>
      </c>
      <c r="I1237" s="176" t="str">
        <f ca="1"/>
        <v>1.3.nec</v>
      </c>
      <c r="J1237" s="176" t="str">
        <f ca="1"/>
        <v>Other Specialised hospitals (Other than mental health hospitals)</v>
      </c>
      <c r="K1237" s="176" t="str">
        <f ca="1"/>
        <v>1.1.2</v>
      </c>
      <c r="L1237" s="176" t="str">
        <f ca="1"/>
        <v>Specialised inpatient curative care</v>
      </c>
      <c r="M1237" s="176" t="str">
        <f ca="1"/>
        <v>13</v>
      </c>
      <c r="N1237" s="176" t="str">
        <f ca="1"/>
        <v>General population</v>
      </c>
      <c r="O1237" s="176" t="str">
        <f ca="1"/>
        <v>nec</v>
      </c>
      <c r="P1237" s="176" t="str">
        <f ca="1"/>
        <v>Other and unspecified age (n.e.c.)</v>
      </c>
      <c r="Q1237" s="176" t="str">
        <f ca="1"/>
        <v>nec</v>
      </c>
      <c r="R1237" s="176" t="str">
        <f ca="1"/>
        <v>Other and unspecified gender (n.e.c.)</v>
      </c>
      <c r="S1237" s="176">
        <v>2</v>
      </c>
      <c r="T1237" s="176" t="b">
        <v>1</v>
      </c>
      <c r="U1237" s="176" t="b">
        <f>AND(T1237=TRUE,C1237=C1236,F1237=F1236,H1237&lt;&gt;H1236)</f>
        <v>0</v>
      </c>
      <c r="V1237" s="176" t="b">
        <f t="shared" si="38"/>
        <v>0</v>
      </c>
      <c r="W1237" s="180">
        <v>0</v>
      </c>
      <c r="X1237" t="b">
        <f t="shared" si="39"/>
        <v>0</v>
      </c>
      <c r="Y1237" s="194">
        <v>49</v>
      </c>
    </row>
    <row r="1238" spans="2:25" x14ac:dyDescent="0.4">
      <c r="B1238" s="192"/>
      <c r="C1238" s="193">
        <v>211340949</v>
      </c>
      <c r="D1238" s="193" t="s">
        <v>6035</v>
      </c>
      <c r="E1238" s="178" t="s">
        <v>1246</v>
      </c>
      <c r="F1238" s="193"/>
      <c r="G1238" s="193"/>
      <c r="H1238" s="193" t="s">
        <v>1101</v>
      </c>
      <c r="I1238" s="176" t="str">
        <f ca="1"/>
        <v>3.4.9.1</v>
      </c>
      <c r="J1238" s="176" t="str">
        <f ca="1"/>
        <v>General ambulatories</v>
      </c>
      <c r="K1238" s="176" t="str">
        <f ca="1"/>
        <v>1.3.1</v>
      </c>
      <c r="L1238" s="176" t="str">
        <f ca="1"/>
        <v>General outpatient curative care</v>
      </c>
      <c r="M1238" s="176" t="str">
        <f ca="1"/>
        <v>13</v>
      </c>
      <c r="N1238" s="176" t="str">
        <f ca="1"/>
        <v>General population</v>
      </c>
      <c r="O1238" s="176" t="str">
        <f ca="1"/>
        <v>nec</v>
      </c>
      <c r="P1238" s="176" t="str">
        <f ca="1"/>
        <v>Other and unspecified age (n.e.c.)</v>
      </c>
      <c r="Q1238" s="176" t="str">
        <f ca="1"/>
        <v>nec</v>
      </c>
      <c r="R1238" s="176" t="str">
        <f ca="1"/>
        <v>Other and unspecified gender (n.e.c.)</v>
      </c>
      <c r="S1238" s="176">
        <v>4</v>
      </c>
      <c r="T1238" s="176" t="b">
        <v>1</v>
      </c>
      <c r="U1238" s="176" t="b">
        <f>AND(T1238=TRUE,C1238=C1237,F1238=F1237,H1238&lt;&gt;H1237)</f>
        <v>0</v>
      </c>
      <c r="V1238" s="176" t="b">
        <f t="shared" si="38"/>
        <v>0</v>
      </c>
      <c r="W1238" s="180">
        <v>0</v>
      </c>
      <c r="X1238" t="b">
        <f t="shared" si="39"/>
        <v>0</v>
      </c>
      <c r="Y1238" s="194">
        <v>17</v>
      </c>
    </row>
    <row r="1239" spans="2:25" x14ac:dyDescent="0.4">
      <c r="B1239" s="192"/>
      <c r="C1239" s="193">
        <v>202887322</v>
      </c>
      <c r="D1239" s="193" t="s">
        <v>6036</v>
      </c>
      <c r="E1239" s="178" t="s">
        <v>1228</v>
      </c>
      <c r="F1239" s="193"/>
      <c r="G1239" s="193"/>
      <c r="H1239" s="193" t="s">
        <v>1101</v>
      </c>
      <c r="I1239" s="176" t="str">
        <f ca="1"/>
        <v>3.4.9.1</v>
      </c>
      <c r="J1239" s="176" t="str">
        <f ca="1"/>
        <v>General ambulatories</v>
      </c>
      <c r="K1239" s="176" t="str">
        <f ca="1"/>
        <v>1.3.1</v>
      </c>
      <c r="L1239" s="176" t="str">
        <f ca="1"/>
        <v>General outpatient curative care</v>
      </c>
      <c r="M1239" s="176" t="str">
        <f ca="1"/>
        <v>13</v>
      </c>
      <c r="N1239" s="176" t="str">
        <f ca="1"/>
        <v>General population</v>
      </c>
      <c r="O1239" s="176" t="str">
        <f ca="1"/>
        <v>nec</v>
      </c>
      <c r="P1239" s="176" t="str">
        <f ca="1"/>
        <v>Other and unspecified age (n.e.c.)</v>
      </c>
      <c r="Q1239" s="176" t="str">
        <f ca="1"/>
        <v>nec</v>
      </c>
      <c r="R1239" s="176" t="str">
        <f ca="1"/>
        <v>Other and unspecified gender (n.e.c.)</v>
      </c>
      <c r="S1239" s="176">
        <v>2</v>
      </c>
      <c r="T1239" s="176" t="b">
        <v>1</v>
      </c>
      <c r="U1239" s="176" t="b">
        <f>AND(T1239=TRUE,C1239=C1238,F1239=F1238,H1239&lt;&gt;H1238)</f>
        <v>0</v>
      </c>
      <c r="V1239" s="176" t="b">
        <f t="shared" si="38"/>
        <v>0</v>
      </c>
      <c r="W1239" s="180">
        <v>0</v>
      </c>
      <c r="X1239" t="b">
        <f t="shared" si="39"/>
        <v>0</v>
      </c>
      <c r="Y1239" s="194">
        <v>19</v>
      </c>
    </row>
    <row r="1240" spans="2:25" x14ac:dyDescent="0.4">
      <c r="B1240" s="192"/>
      <c r="C1240" s="193">
        <v>206040728</v>
      </c>
      <c r="D1240" s="193" t="s">
        <v>6037</v>
      </c>
      <c r="E1240" s="178" t="s">
        <v>1163</v>
      </c>
      <c r="F1240" s="193"/>
      <c r="G1240" s="193"/>
      <c r="H1240" s="193" t="s">
        <v>1101</v>
      </c>
      <c r="I1240" s="176" t="str">
        <f ca="1"/>
        <v>3.4.9.1</v>
      </c>
      <c r="J1240" s="176" t="str">
        <f ca="1"/>
        <v>General ambulatories</v>
      </c>
      <c r="K1240" s="176" t="str">
        <f ca="1"/>
        <v>1.3.1</v>
      </c>
      <c r="L1240" s="176" t="str">
        <f ca="1"/>
        <v>General outpatient curative care</v>
      </c>
      <c r="M1240" s="176" t="str">
        <f ca="1"/>
        <v>13</v>
      </c>
      <c r="N1240" s="176" t="str">
        <f ca="1"/>
        <v>General population</v>
      </c>
      <c r="O1240" s="176" t="str">
        <f ca="1"/>
        <v>nec</v>
      </c>
      <c r="P1240" s="176" t="str">
        <f ca="1"/>
        <v>Other and unspecified age (n.e.c.)</v>
      </c>
      <c r="Q1240" s="176" t="str">
        <f ca="1"/>
        <v>nec</v>
      </c>
      <c r="R1240" s="176" t="str">
        <f ca="1"/>
        <v>Other and unspecified gender (n.e.c.)</v>
      </c>
      <c r="S1240" s="176">
        <v>2</v>
      </c>
      <c r="T1240" s="176" t="b">
        <v>1</v>
      </c>
      <c r="U1240" s="176" t="b">
        <f>AND(T1240=TRUE,C1240=C1239,F1240=F1239,H1240&lt;&gt;H1239)</f>
        <v>0</v>
      </c>
      <c r="V1240" s="176" t="b">
        <f t="shared" si="38"/>
        <v>0</v>
      </c>
      <c r="W1240" s="180">
        <v>0</v>
      </c>
      <c r="X1240" t="b">
        <f t="shared" si="39"/>
        <v>0</v>
      </c>
      <c r="Y1240" s="194">
        <v>13</v>
      </c>
    </row>
    <row r="1241" spans="2:25" x14ac:dyDescent="0.4">
      <c r="B1241" s="192"/>
      <c r="C1241" s="193">
        <v>201947368</v>
      </c>
      <c r="D1241" s="193" t="s">
        <v>6038</v>
      </c>
      <c r="E1241" s="178" t="s">
        <v>1183</v>
      </c>
      <c r="F1241" s="193"/>
      <c r="G1241" s="193"/>
      <c r="H1241" s="193" t="s">
        <v>1101</v>
      </c>
      <c r="I1241" s="176" t="str">
        <f ca="1"/>
        <v>3.4.9.1</v>
      </c>
      <c r="J1241" s="176" t="str">
        <f ca="1"/>
        <v>General ambulatories</v>
      </c>
      <c r="K1241" s="176" t="str">
        <f ca="1"/>
        <v>1.3.1</v>
      </c>
      <c r="L1241" s="176" t="str">
        <f ca="1"/>
        <v>General outpatient curative care</v>
      </c>
      <c r="M1241" s="176" t="str">
        <f ca="1"/>
        <v>13</v>
      </c>
      <c r="N1241" s="176" t="str">
        <f ca="1"/>
        <v>General population</v>
      </c>
      <c r="O1241" s="176" t="str">
        <f ca="1"/>
        <v>nec</v>
      </c>
      <c r="P1241" s="176" t="str">
        <f ca="1"/>
        <v>Other and unspecified age (n.e.c.)</v>
      </c>
      <c r="Q1241" s="176" t="str">
        <f ca="1"/>
        <v>nec</v>
      </c>
      <c r="R1241" s="176" t="str">
        <f ca="1"/>
        <v>Other and unspecified gender (n.e.c.)</v>
      </c>
      <c r="S1241" s="176">
        <v>2</v>
      </c>
      <c r="T1241" s="176" t="b">
        <v>1</v>
      </c>
      <c r="U1241" s="176" t="b">
        <f>AND(T1241=TRUE,C1241=C1240,F1241=F1240,H1241&lt;&gt;H1240)</f>
        <v>0</v>
      </c>
      <c r="V1241" s="176" t="b">
        <f t="shared" si="38"/>
        <v>0</v>
      </c>
      <c r="W1241" s="180">
        <v>0</v>
      </c>
      <c r="X1241" t="b">
        <f t="shared" si="39"/>
        <v>0</v>
      </c>
      <c r="Y1241" s="194">
        <v>11</v>
      </c>
    </row>
    <row r="1242" spans="2:25" x14ac:dyDescent="0.4">
      <c r="B1242" s="192"/>
      <c r="C1242" s="193">
        <v>231169507</v>
      </c>
      <c r="D1242" s="193" t="s">
        <v>6039</v>
      </c>
      <c r="E1242" s="178" t="s">
        <v>1456</v>
      </c>
      <c r="F1242" s="193"/>
      <c r="G1242" s="193"/>
      <c r="H1242" s="193" t="s">
        <v>1054</v>
      </c>
      <c r="I1242" s="176" t="str">
        <f ca="1"/>
        <v>1.1</v>
      </c>
      <c r="J1242" s="176" t="str">
        <f ca="1"/>
        <v>General hospitals</v>
      </c>
      <c r="K1242" s="176" t="str">
        <f ca="1"/>
        <v>1.1.1</v>
      </c>
      <c r="L1242" s="176" t="str">
        <f ca="1"/>
        <v>General inpatient curative care</v>
      </c>
      <c r="M1242" s="176" t="str">
        <f ca="1"/>
        <v>13</v>
      </c>
      <c r="N1242" s="176" t="str">
        <f ca="1"/>
        <v>General population</v>
      </c>
      <c r="O1242" s="176" t="str">
        <f ca="1"/>
        <v>nec</v>
      </c>
      <c r="P1242" s="176" t="str">
        <f ca="1"/>
        <v>Other and unspecified age (n.e.c.)</v>
      </c>
      <c r="Q1242" s="176" t="str">
        <f ca="1"/>
        <v>nec</v>
      </c>
      <c r="R1242" s="176" t="str">
        <f ca="1"/>
        <v>Other and unspecified gender (n.e.c.)</v>
      </c>
      <c r="S1242" s="176">
        <v>2</v>
      </c>
      <c r="T1242" s="176" t="b">
        <v>1</v>
      </c>
      <c r="U1242" s="176" t="b">
        <f>AND(T1242=TRUE,C1242=C1241,F1242=F1241,H1242&lt;&gt;H1241)</f>
        <v>0</v>
      </c>
      <c r="V1242" s="176" t="b">
        <f t="shared" si="38"/>
        <v>0</v>
      </c>
      <c r="W1242" s="180">
        <v>0</v>
      </c>
      <c r="X1242" t="b">
        <f t="shared" si="39"/>
        <v>0</v>
      </c>
      <c r="Y1242" s="194">
        <v>35</v>
      </c>
    </row>
    <row r="1243" spans="2:25" x14ac:dyDescent="0.4">
      <c r="B1243" s="192"/>
      <c r="C1243" s="193">
        <v>211397335</v>
      </c>
      <c r="D1243" s="193" t="s">
        <v>6040</v>
      </c>
      <c r="E1243" s="178" t="s">
        <v>1246</v>
      </c>
      <c r="F1243" s="193"/>
      <c r="G1243" s="193"/>
      <c r="H1243" s="193" t="s">
        <v>1109</v>
      </c>
      <c r="I1243" s="176" t="str">
        <f ca="1"/>
        <v>3.4.9.nec</v>
      </c>
      <c r="J1243" s="176" t="str">
        <f ca="1"/>
        <v>Other All Other ambulatory centres</v>
      </c>
      <c r="K1243" s="176" t="str">
        <f ca="1"/>
        <v>1.3.3.nec</v>
      </c>
      <c r="L1243" s="176" t="str">
        <f ca="1"/>
        <v>Other Specialised outpatient curative care</v>
      </c>
      <c r="M1243" s="176" t="str">
        <f ca="1"/>
        <v>13</v>
      </c>
      <c r="N1243" s="176" t="str">
        <f ca="1"/>
        <v>General population</v>
      </c>
      <c r="O1243" s="176" t="str">
        <f ca="1"/>
        <v>nec</v>
      </c>
      <c r="P1243" s="176" t="str">
        <f ca="1"/>
        <v>Other and unspecified age (n.e.c.)</v>
      </c>
      <c r="Q1243" s="176" t="str">
        <f ca="1"/>
        <v>nec</v>
      </c>
      <c r="R1243" s="176" t="str">
        <f ca="1"/>
        <v>Other and unspecified gender (n.e.c.)</v>
      </c>
      <c r="S1243" s="176">
        <v>2</v>
      </c>
      <c r="T1243" s="176" t="b">
        <v>1</v>
      </c>
      <c r="U1243" s="176" t="b">
        <f>AND(T1243=TRUE,C1243=C1242,F1243=F1242,H1243&lt;&gt;H1242)</f>
        <v>0</v>
      </c>
      <c r="V1243" s="176" t="b">
        <f t="shared" si="38"/>
        <v>0</v>
      </c>
      <c r="W1243" s="180">
        <v>0</v>
      </c>
      <c r="X1243" t="b">
        <f t="shared" si="39"/>
        <v>0</v>
      </c>
      <c r="Y1243" s="194">
        <v>17</v>
      </c>
    </row>
    <row r="1244" spans="2:25" x14ac:dyDescent="0.4">
      <c r="B1244" s="192"/>
      <c r="C1244" s="193">
        <v>435428299</v>
      </c>
      <c r="D1244" s="193" t="s">
        <v>6041</v>
      </c>
      <c r="E1244" s="178" t="s">
        <v>1644</v>
      </c>
      <c r="F1244" s="193"/>
      <c r="G1244" s="193"/>
      <c r="H1244" s="193" t="s">
        <v>1089</v>
      </c>
      <c r="I1244" s="176" t="str">
        <f ca="1"/>
        <v>3.4.9.1</v>
      </c>
      <c r="J1244" s="176" t="str">
        <f ca="1"/>
        <v>General ambulatories</v>
      </c>
      <c r="K1244" s="176" t="str">
        <f ca="1"/>
        <v>1.3.3.1</v>
      </c>
      <c r="L1244" s="176" t="str">
        <f ca="1"/>
        <v>Emergency specialised outpatient curative care</v>
      </c>
      <c r="M1244" s="176" t="str">
        <f ca="1"/>
        <v>13</v>
      </c>
      <c r="N1244" s="176" t="str">
        <f ca="1"/>
        <v>General population</v>
      </c>
      <c r="O1244" s="176" t="str">
        <f ca="1"/>
        <v>nec</v>
      </c>
      <c r="P1244" s="176" t="str">
        <f ca="1"/>
        <v>Other and unspecified age (n.e.c.)</v>
      </c>
      <c r="Q1244" s="176" t="str">
        <f ca="1"/>
        <v>nec</v>
      </c>
      <c r="R1244" s="176" t="str">
        <f ca="1"/>
        <v>Other and unspecified gender (n.e.c.)</v>
      </c>
      <c r="S1244" s="176">
        <v>2</v>
      </c>
      <c r="T1244" s="176" t="b">
        <v>1</v>
      </c>
      <c r="U1244" s="176" t="b">
        <f>AND(T1244=TRUE,C1244=C1243,F1244=F1243,H1244&lt;&gt;H1243)</f>
        <v>0</v>
      </c>
      <c r="V1244" s="176" t="b">
        <f t="shared" si="38"/>
        <v>0</v>
      </c>
      <c r="W1244" s="180">
        <v>0</v>
      </c>
      <c r="X1244" t="b">
        <f t="shared" si="39"/>
        <v>0</v>
      </c>
      <c r="Y1244" s="194">
        <v>50</v>
      </c>
    </row>
    <row r="1245" spans="2:25" x14ac:dyDescent="0.4">
      <c r="B1245" s="192"/>
      <c r="C1245" s="193">
        <v>404908043</v>
      </c>
      <c r="D1245" s="193" t="s">
        <v>6042</v>
      </c>
      <c r="E1245" s="178"/>
      <c r="F1245" s="193"/>
      <c r="G1245" s="193"/>
      <c r="H1245" s="193" t="s">
        <v>1054</v>
      </c>
      <c r="I1245" s="176" t="str">
        <f ca="1"/>
        <v>1.1</v>
      </c>
      <c r="J1245" s="176" t="str">
        <f ca="1"/>
        <v>General hospitals</v>
      </c>
      <c r="K1245" s="176" t="str">
        <f ca="1"/>
        <v>1.1.1</v>
      </c>
      <c r="L1245" s="176" t="str">
        <f ca="1"/>
        <v>General inpatient curative care</v>
      </c>
      <c r="M1245" s="176" t="str">
        <f ca="1"/>
        <v>13</v>
      </c>
      <c r="N1245" s="176" t="str">
        <f ca="1"/>
        <v>General population</v>
      </c>
      <c r="O1245" s="176" t="str">
        <f ca="1"/>
        <v>nec</v>
      </c>
      <c r="P1245" s="176" t="str">
        <f ca="1"/>
        <v>Other and unspecified age (n.e.c.)</v>
      </c>
      <c r="Q1245" s="176" t="str">
        <f ca="1"/>
        <v>nec</v>
      </c>
      <c r="R1245" s="176" t="str">
        <f ca="1"/>
        <v>Other and unspecified gender (n.e.c.)</v>
      </c>
      <c r="S1245" s="176">
        <v>9</v>
      </c>
      <c r="T1245" s="176" t="b">
        <v>1</v>
      </c>
      <c r="U1245" s="176" t="b">
        <f>AND(T1245=TRUE,C1245=C1244,F1245=F1244,H1245&lt;&gt;H1244)</f>
        <v>0</v>
      </c>
      <c r="V1245" s="176" t="b">
        <f t="shared" si="38"/>
        <v>0</v>
      </c>
      <c r="W1245" s="180">
        <v>0</v>
      </c>
      <c r="X1245" t="b">
        <f t="shared" si="39"/>
        <v>1</v>
      </c>
      <c r="Y1245" s="194" t="str">
        <v/>
      </c>
    </row>
    <row r="1246" spans="2:25" x14ac:dyDescent="0.4">
      <c r="B1246" s="192"/>
      <c r="C1246" s="193">
        <v>404923632</v>
      </c>
      <c r="D1246" s="193" t="s">
        <v>6043</v>
      </c>
      <c r="E1246" s="178"/>
      <c r="F1246" s="193"/>
      <c r="G1246" s="193"/>
      <c r="H1246" s="193" t="s">
        <v>1101</v>
      </c>
      <c r="I1246" s="176" t="str">
        <f ca="1"/>
        <v>3.4.9.1</v>
      </c>
      <c r="J1246" s="176" t="str">
        <f ca="1"/>
        <v>General ambulatories</v>
      </c>
      <c r="K1246" s="176" t="str">
        <f ca="1"/>
        <v>1.3.1</v>
      </c>
      <c r="L1246" s="176" t="str">
        <f ca="1"/>
        <v>General outpatient curative care</v>
      </c>
      <c r="M1246" s="176" t="str">
        <f ca="1"/>
        <v>13</v>
      </c>
      <c r="N1246" s="176" t="str">
        <f ca="1"/>
        <v>General population</v>
      </c>
      <c r="O1246" s="176" t="str">
        <f ca="1"/>
        <v>nec</v>
      </c>
      <c r="P1246" s="176" t="str">
        <f ca="1"/>
        <v>Other and unspecified age (n.e.c.)</v>
      </c>
      <c r="Q1246" s="176" t="str">
        <f ca="1"/>
        <v>nec</v>
      </c>
      <c r="R1246" s="176" t="str">
        <f ca="1"/>
        <v>Other and unspecified gender (n.e.c.)</v>
      </c>
      <c r="S1246" s="176">
        <v>4</v>
      </c>
      <c r="T1246" s="176" t="b">
        <v>1</v>
      </c>
      <c r="U1246" s="176" t="b">
        <f>AND(T1246=TRUE,C1246=C1245,F1246=F1245,H1246&lt;&gt;H1245)</f>
        <v>0</v>
      </c>
      <c r="V1246" s="176" t="b">
        <f t="shared" si="38"/>
        <v>0</v>
      </c>
      <c r="W1246" s="180">
        <v>0</v>
      </c>
      <c r="X1246" t="b">
        <f t="shared" si="39"/>
        <v>1</v>
      </c>
      <c r="Y1246" s="194" t="str">
        <v/>
      </c>
    </row>
    <row r="1247" spans="2:25" x14ac:dyDescent="0.4">
      <c r="B1247" s="192"/>
      <c r="C1247" s="193">
        <v>205218030</v>
      </c>
      <c r="D1247" s="193" t="s">
        <v>6044</v>
      </c>
      <c r="E1247" s="178"/>
      <c r="F1247" s="193"/>
      <c r="G1247" s="193"/>
      <c r="H1247" s="193" t="s">
        <v>1101</v>
      </c>
      <c r="I1247" s="176" t="str">
        <f ca="1"/>
        <v>3.4.9.1</v>
      </c>
      <c r="J1247" s="176" t="str">
        <f ca="1"/>
        <v>General ambulatories</v>
      </c>
      <c r="K1247" s="176" t="str">
        <f ca="1"/>
        <v>1.3.1</v>
      </c>
      <c r="L1247" s="176" t="str">
        <f ca="1"/>
        <v>General outpatient curative care</v>
      </c>
      <c r="M1247" s="176" t="str">
        <f ca="1"/>
        <v>13</v>
      </c>
      <c r="N1247" s="176" t="str">
        <f ca="1"/>
        <v>General population</v>
      </c>
      <c r="O1247" s="176" t="str">
        <f ca="1"/>
        <v>nec</v>
      </c>
      <c r="P1247" s="176" t="str">
        <f ca="1"/>
        <v>Other and unspecified age (n.e.c.)</v>
      </c>
      <c r="Q1247" s="176" t="str">
        <f ca="1"/>
        <v>nec</v>
      </c>
      <c r="R1247" s="176" t="str">
        <f ca="1"/>
        <v>Other and unspecified gender (n.e.c.)</v>
      </c>
      <c r="S1247" s="176">
        <v>5</v>
      </c>
      <c r="T1247" s="176" t="b">
        <v>1</v>
      </c>
      <c r="U1247" s="176" t="b">
        <f>AND(T1247=TRUE,C1247=C1246,F1247=F1246,H1247&lt;&gt;H1246)</f>
        <v>0</v>
      </c>
      <c r="V1247" s="176" t="b">
        <f t="shared" si="38"/>
        <v>0</v>
      </c>
      <c r="W1247" s="180">
        <v>0</v>
      </c>
      <c r="X1247" t="b">
        <f t="shared" si="39"/>
        <v>1</v>
      </c>
      <c r="Y1247" s="194" t="str">
        <v/>
      </c>
    </row>
    <row r="1248" spans="2:25" x14ac:dyDescent="0.4">
      <c r="B1248" s="192"/>
      <c r="C1248" s="193">
        <v>412682501</v>
      </c>
      <c r="D1248" s="193" t="s">
        <v>6045</v>
      </c>
      <c r="E1248" s="178" t="s">
        <v>1453</v>
      </c>
      <c r="F1248" s="193"/>
      <c r="G1248" s="193"/>
      <c r="H1248" s="193" t="s">
        <v>1109</v>
      </c>
      <c r="I1248" s="176" t="str">
        <f ca="1"/>
        <v>3.4.9.nec</v>
      </c>
      <c r="J1248" s="176" t="str">
        <f ca="1"/>
        <v>Other All Other ambulatory centres</v>
      </c>
      <c r="K1248" s="176" t="str">
        <f ca="1"/>
        <v>1.3.3.nec</v>
      </c>
      <c r="L1248" s="176" t="str">
        <f ca="1"/>
        <v>Other Specialised outpatient curative care</v>
      </c>
      <c r="M1248" s="176" t="str">
        <f ca="1"/>
        <v>13</v>
      </c>
      <c r="N1248" s="176" t="str">
        <f ca="1"/>
        <v>General population</v>
      </c>
      <c r="O1248" s="176" t="str">
        <f ca="1"/>
        <v>nec</v>
      </c>
      <c r="P1248" s="176" t="str">
        <f ca="1"/>
        <v>Other and unspecified age (n.e.c.)</v>
      </c>
      <c r="Q1248" s="176" t="str">
        <f ca="1"/>
        <v>nec</v>
      </c>
      <c r="R1248" s="176" t="str">
        <f ca="1"/>
        <v>Other and unspecified gender (n.e.c.)</v>
      </c>
      <c r="S1248" s="176">
        <v>3</v>
      </c>
      <c r="T1248" s="176" t="b">
        <v>1</v>
      </c>
      <c r="U1248" s="176" t="b">
        <f>AND(T1248=TRUE,C1248=C1247,F1248=F1247,H1248&lt;&gt;H1247)</f>
        <v>0</v>
      </c>
      <c r="V1248" s="176" t="b">
        <f t="shared" si="38"/>
        <v>0</v>
      </c>
      <c r="W1248" s="180">
        <v>0</v>
      </c>
      <c r="X1248" t="b">
        <f t="shared" si="39"/>
        <v>0</v>
      </c>
      <c r="Y1248" s="194">
        <v>27</v>
      </c>
    </row>
    <row r="1249" spans="2:25" x14ac:dyDescent="0.4">
      <c r="B1249" s="192"/>
      <c r="C1249" s="193">
        <v>236035465</v>
      </c>
      <c r="D1249" s="193" t="s">
        <v>6046</v>
      </c>
      <c r="E1249" s="178" t="s">
        <v>1646</v>
      </c>
      <c r="F1249" s="193"/>
      <c r="G1249" s="193"/>
      <c r="H1249" s="193" t="s">
        <v>1101</v>
      </c>
      <c r="I1249" s="176" t="str">
        <f ca="1"/>
        <v>3.4.9.1</v>
      </c>
      <c r="J1249" s="176" t="str">
        <f ca="1"/>
        <v>General ambulatories</v>
      </c>
      <c r="K1249" s="176" t="str">
        <f ca="1"/>
        <v>1.3.1</v>
      </c>
      <c r="L1249" s="176" t="str">
        <f ca="1"/>
        <v>General outpatient curative care</v>
      </c>
      <c r="M1249" s="176" t="str">
        <f ca="1"/>
        <v>13</v>
      </c>
      <c r="N1249" s="176" t="str">
        <f ca="1"/>
        <v>General population</v>
      </c>
      <c r="O1249" s="176" t="str">
        <f ca="1"/>
        <v>nec</v>
      </c>
      <c r="P1249" s="176" t="str">
        <f ca="1"/>
        <v>Other and unspecified age (n.e.c.)</v>
      </c>
      <c r="Q1249" s="176" t="str">
        <f ca="1"/>
        <v>nec</v>
      </c>
      <c r="R1249" s="176" t="str">
        <f ca="1"/>
        <v>Other and unspecified gender (n.e.c.)</v>
      </c>
      <c r="S1249" s="176">
        <v>2</v>
      </c>
      <c r="T1249" s="176" t="b">
        <v>1</v>
      </c>
      <c r="U1249" s="176" t="b">
        <f>AND(T1249=TRUE,C1249=C1248,F1249=F1248,H1249&lt;&gt;H1248)</f>
        <v>0</v>
      </c>
      <c r="V1249" s="176" t="b">
        <f t="shared" si="38"/>
        <v>0</v>
      </c>
      <c r="W1249" s="180">
        <v>0</v>
      </c>
      <c r="X1249" t="b">
        <f t="shared" si="39"/>
        <v>0</v>
      </c>
      <c r="Y1249" s="194">
        <v>42</v>
      </c>
    </row>
    <row r="1250" spans="2:25" x14ac:dyDescent="0.4">
      <c r="B1250" s="192"/>
      <c r="C1250" s="193">
        <v>205184352</v>
      </c>
      <c r="D1250" s="193" t="s">
        <v>6047</v>
      </c>
      <c r="E1250" s="178" t="s">
        <v>1246</v>
      </c>
      <c r="F1250" s="193"/>
      <c r="G1250" s="193"/>
      <c r="H1250" s="193" t="s">
        <v>1109</v>
      </c>
      <c r="I1250" s="176" t="str">
        <f ca="1"/>
        <v>3.4.9.nec</v>
      </c>
      <c r="J1250" s="176" t="str">
        <f ca="1"/>
        <v>Other All Other ambulatory centres</v>
      </c>
      <c r="K1250" s="176" t="str">
        <f ca="1"/>
        <v>1.3.3.nec</v>
      </c>
      <c r="L1250" s="176" t="str">
        <f ca="1"/>
        <v>Other Specialised outpatient curative care</v>
      </c>
      <c r="M1250" s="176" t="str">
        <f ca="1"/>
        <v>13</v>
      </c>
      <c r="N1250" s="176" t="str">
        <f ca="1"/>
        <v>General population</v>
      </c>
      <c r="O1250" s="176" t="str">
        <f ca="1"/>
        <v>nec</v>
      </c>
      <c r="P1250" s="176" t="str">
        <f ca="1"/>
        <v>Other and unspecified age (n.e.c.)</v>
      </c>
      <c r="Q1250" s="176" t="str">
        <f ca="1"/>
        <v>nec</v>
      </c>
      <c r="R1250" s="176" t="str">
        <f ca="1"/>
        <v>Other and unspecified gender (n.e.c.)</v>
      </c>
      <c r="S1250" s="176">
        <v>4</v>
      </c>
      <c r="T1250" s="176" t="b">
        <v>1</v>
      </c>
      <c r="U1250" s="176" t="b">
        <f>AND(T1250=TRUE,C1250=C1249,F1250=F1249,H1250&lt;&gt;H1249)</f>
        <v>0</v>
      </c>
      <c r="V1250" s="176" t="b">
        <f t="shared" si="38"/>
        <v>0</v>
      </c>
      <c r="W1250" s="180">
        <v>0</v>
      </c>
      <c r="X1250" t="b">
        <f t="shared" si="39"/>
        <v>0</v>
      </c>
      <c r="Y1250" s="194">
        <v>17</v>
      </c>
    </row>
    <row r="1251" spans="2:25" x14ac:dyDescent="0.4">
      <c r="B1251" s="192"/>
      <c r="C1251" s="193">
        <v>205210467</v>
      </c>
      <c r="D1251" s="193" t="s">
        <v>6048</v>
      </c>
      <c r="E1251" s="178" t="s">
        <v>1253</v>
      </c>
      <c r="F1251" s="193"/>
      <c r="G1251" s="193"/>
      <c r="H1251" s="193" t="s">
        <v>1054</v>
      </c>
      <c r="I1251" s="176" t="str">
        <f ca="1"/>
        <v>1.1</v>
      </c>
      <c r="J1251" s="176" t="str">
        <f ca="1"/>
        <v>General hospitals</v>
      </c>
      <c r="K1251" s="176" t="str">
        <f ca="1"/>
        <v>1.1.1</v>
      </c>
      <c r="L1251" s="176" t="str">
        <f ca="1"/>
        <v>General inpatient curative care</v>
      </c>
      <c r="M1251" s="176" t="str">
        <f ca="1"/>
        <v>13</v>
      </c>
      <c r="N1251" s="176" t="str">
        <f ca="1"/>
        <v>General population</v>
      </c>
      <c r="O1251" s="176" t="str">
        <f ca="1"/>
        <v>nec</v>
      </c>
      <c r="P1251" s="176" t="str">
        <f ca="1"/>
        <v>Other and unspecified age (n.e.c.)</v>
      </c>
      <c r="Q1251" s="176" t="str">
        <f ca="1"/>
        <v>nec</v>
      </c>
      <c r="R1251" s="176" t="str">
        <f ca="1"/>
        <v>Other and unspecified gender (n.e.c.)</v>
      </c>
      <c r="S1251" s="176">
        <v>4</v>
      </c>
      <c r="T1251" s="176" t="b">
        <v>1</v>
      </c>
      <c r="U1251" s="176" t="b">
        <f>AND(T1251=TRUE,C1251=C1250,F1251=F1250,H1251&lt;&gt;H1250)</f>
        <v>0</v>
      </c>
      <c r="V1251" s="176" t="b">
        <f t="shared" si="38"/>
        <v>0</v>
      </c>
      <c r="W1251" s="180">
        <v>0</v>
      </c>
      <c r="X1251" t="b">
        <f t="shared" si="39"/>
        <v>0</v>
      </c>
      <c r="Y1251" s="194">
        <v>18</v>
      </c>
    </row>
    <row r="1252" spans="2:25" x14ac:dyDescent="0.4">
      <c r="B1252" s="192"/>
      <c r="C1252" s="193">
        <v>419994741</v>
      </c>
      <c r="D1252" s="193" t="s">
        <v>6049</v>
      </c>
      <c r="E1252" s="178" t="s">
        <v>1338</v>
      </c>
      <c r="F1252" s="193"/>
      <c r="G1252" s="193"/>
      <c r="H1252" s="193" t="s">
        <v>1054</v>
      </c>
      <c r="I1252" s="176" t="str">
        <f ca="1"/>
        <v>1.1</v>
      </c>
      <c r="J1252" s="176" t="str">
        <f ca="1"/>
        <v>General hospitals</v>
      </c>
      <c r="K1252" s="176" t="str">
        <f ca="1"/>
        <v>1.1.1</v>
      </c>
      <c r="L1252" s="176" t="str">
        <f ca="1"/>
        <v>General inpatient curative care</v>
      </c>
      <c r="M1252" s="176" t="str">
        <f ca="1"/>
        <v>13</v>
      </c>
      <c r="N1252" s="176" t="str">
        <f ca="1"/>
        <v>General population</v>
      </c>
      <c r="O1252" s="176" t="str">
        <f ca="1"/>
        <v>nec</v>
      </c>
      <c r="P1252" s="176" t="str">
        <f ca="1"/>
        <v>Other and unspecified age (n.e.c.)</v>
      </c>
      <c r="Q1252" s="176" t="str">
        <f ca="1"/>
        <v>nec</v>
      </c>
      <c r="R1252" s="176" t="str">
        <f ca="1"/>
        <v>Other and unspecified gender (n.e.c.)</v>
      </c>
      <c r="S1252" s="176">
        <v>2</v>
      </c>
      <c r="T1252" s="176" t="b">
        <v>1</v>
      </c>
      <c r="U1252" s="176" t="b">
        <f>AND(T1252=TRUE,C1252=C1251,F1252=F1251,H1252&lt;&gt;H1251)</f>
        <v>0</v>
      </c>
      <c r="V1252" s="176" t="b">
        <f t="shared" si="38"/>
        <v>0</v>
      </c>
      <c r="W1252" s="180">
        <v>0</v>
      </c>
      <c r="X1252" t="b">
        <f t="shared" si="39"/>
        <v>0</v>
      </c>
      <c r="Y1252" s="194">
        <v>49</v>
      </c>
    </row>
    <row r="1253" spans="2:25" x14ac:dyDescent="0.4">
      <c r="B1253" s="192"/>
      <c r="C1253" s="193">
        <v>238726544</v>
      </c>
      <c r="D1253" s="193" t="s">
        <v>6050</v>
      </c>
      <c r="E1253" s="178" t="s">
        <v>1687</v>
      </c>
      <c r="F1253" s="193"/>
      <c r="G1253" s="193"/>
      <c r="H1253" s="193" t="s">
        <v>1099</v>
      </c>
      <c r="I1253" s="176" t="str">
        <f ca="1"/>
        <v>3.4.9.1</v>
      </c>
      <c r="J1253" s="176" t="str">
        <f ca="1"/>
        <v>General ambulatories</v>
      </c>
      <c r="K1253" s="176" t="str">
        <f ca="1"/>
        <v>1.3.1</v>
      </c>
      <c r="L1253" s="176" t="str">
        <f ca="1"/>
        <v>General outpatient curative care</v>
      </c>
      <c r="M1253" s="176" t="str">
        <f ca="1"/>
        <v>13</v>
      </c>
      <c r="N1253" s="176" t="str">
        <f ca="1"/>
        <v>General population</v>
      </c>
      <c r="O1253" s="176" t="str">
        <f ca="1"/>
        <v>nec</v>
      </c>
      <c r="P1253" s="176" t="str">
        <f ca="1"/>
        <v>Other and unspecified age (n.e.c.)</v>
      </c>
      <c r="Q1253" s="176" t="str">
        <f ca="1"/>
        <v>nec</v>
      </c>
      <c r="R1253" s="176" t="str">
        <f ca="1"/>
        <v>Other and unspecified gender (n.e.c.)</v>
      </c>
      <c r="S1253" s="176">
        <v>2</v>
      </c>
      <c r="T1253" s="176" t="b">
        <v>1</v>
      </c>
      <c r="U1253" s="176" t="b">
        <f>AND(T1253=TRUE,C1253=C1252,F1253=F1252,H1253&lt;&gt;H1252)</f>
        <v>0</v>
      </c>
      <c r="V1253" s="176" t="b">
        <f t="shared" si="38"/>
        <v>0</v>
      </c>
      <c r="W1253" s="180">
        <v>0</v>
      </c>
      <c r="X1253" t="b">
        <f t="shared" si="39"/>
        <v>0</v>
      </c>
      <c r="Y1253" s="194">
        <v>24</v>
      </c>
    </row>
    <row r="1254" spans="2:25" x14ac:dyDescent="0.4">
      <c r="B1254" s="192"/>
      <c r="C1254" s="193">
        <v>216316975</v>
      </c>
      <c r="D1254" s="193" t="s">
        <v>6051</v>
      </c>
      <c r="E1254" s="178" t="s">
        <v>1477</v>
      </c>
      <c r="F1254" s="193"/>
      <c r="G1254" s="193"/>
      <c r="H1254" s="193" t="s">
        <v>1101</v>
      </c>
      <c r="I1254" s="176" t="str">
        <f ca="1"/>
        <v>3.4.9.1</v>
      </c>
      <c r="J1254" s="176" t="str">
        <f ca="1"/>
        <v>General ambulatories</v>
      </c>
      <c r="K1254" s="176" t="str">
        <f ca="1"/>
        <v>1.3.1</v>
      </c>
      <c r="L1254" s="176" t="str">
        <f ca="1"/>
        <v>General outpatient curative care</v>
      </c>
      <c r="M1254" s="176" t="str">
        <f ca="1"/>
        <v>13</v>
      </c>
      <c r="N1254" s="176" t="str">
        <f ca="1"/>
        <v>General population</v>
      </c>
      <c r="O1254" s="176" t="str">
        <f ca="1"/>
        <v>nec</v>
      </c>
      <c r="P1254" s="176" t="str">
        <f ca="1"/>
        <v>Other and unspecified age (n.e.c.)</v>
      </c>
      <c r="Q1254" s="176" t="str">
        <f ca="1"/>
        <v>nec</v>
      </c>
      <c r="R1254" s="176" t="str">
        <f ca="1"/>
        <v>Other and unspecified gender (n.e.c.)</v>
      </c>
      <c r="S1254" s="176">
        <v>3</v>
      </c>
      <c r="T1254" s="176" t="b">
        <v>1</v>
      </c>
      <c r="U1254" s="176" t="b">
        <f>AND(T1254=TRUE,C1254=C1253,F1254=F1253,H1254&lt;&gt;H1253)</f>
        <v>0</v>
      </c>
      <c r="V1254" s="176" t="b">
        <f t="shared" si="38"/>
        <v>0</v>
      </c>
      <c r="W1254" s="180">
        <v>0</v>
      </c>
      <c r="X1254" t="b">
        <f t="shared" si="39"/>
        <v>0</v>
      </c>
      <c r="Y1254" s="194">
        <v>68</v>
      </c>
    </row>
    <row r="1255" spans="2:25" x14ac:dyDescent="0.4">
      <c r="B1255" s="192"/>
      <c r="C1255" s="193">
        <v>404456110</v>
      </c>
      <c r="D1255" s="193" t="s">
        <v>6052</v>
      </c>
      <c r="E1255" s="178" t="s">
        <v>1285</v>
      </c>
      <c r="F1255" s="193"/>
      <c r="G1255" s="193"/>
      <c r="H1255" s="193" t="s">
        <v>1101</v>
      </c>
      <c r="I1255" s="176" t="str">
        <f ca="1"/>
        <v>3.4.9.1</v>
      </c>
      <c r="J1255" s="176" t="str">
        <f ca="1"/>
        <v>General ambulatories</v>
      </c>
      <c r="K1255" s="176" t="str">
        <f ca="1"/>
        <v>1.3.1</v>
      </c>
      <c r="L1255" s="176" t="str">
        <f ca="1"/>
        <v>General outpatient curative care</v>
      </c>
      <c r="M1255" s="176" t="str">
        <f ca="1"/>
        <v>13</v>
      </c>
      <c r="N1255" s="176" t="str">
        <f ca="1"/>
        <v>General population</v>
      </c>
      <c r="O1255" s="176" t="str">
        <f ca="1"/>
        <v>nec</v>
      </c>
      <c r="P1255" s="176" t="str">
        <f ca="1"/>
        <v>Other and unspecified age (n.e.c.)</v>
      </c>
      <c r="Q1255" s="176" t="str">
        <f ca="1"/>
        <v>nec</v>
      </c>
      <c r="R1255" s="176" t="str">
        <f ca="1"/>
        <v>Other and unspecified gender (n.e.c.)</v>
      </c>
      <c r="S1255" s="176">
        <v>1</v>
      </c>
      <c r="T1255" s="176" t="b">
        <v>1</v>
      </c>
      <c r="U1255" s="176" t="b">
        <f>AND(T1255=TRUE,C1255=C1254,F1255=F1254,H1255&lt;&gt;H1254)</f>
        <v>0</v>
      </c>
      <c r="V1255" s="176" t="b">
        <f t="shared" si="38"/>
        <v>0</v>
      </c>
      <c r="W1255" s="180">
        <v>0</v>
      </c>
      <c r="X1255" t="b">
        <f t="shared" si="39"/>
        <v>0</v>
      </c>
      <c r="Y1255" s="194">
        <v>14</v>
      </c>
    </row>
    <row r="1256" spans="2:25" x14ac:dyDescent="0.4">
      <c r="B1256" s="192"/>
      <c r="C1256" s="193">
        <v>204888461</v>
      </c>
      <c r="D1256" s="193" t="s">
        <v>6053</v>
      </c>
      <c r="E1256" s="178" t="s">
        <v>1161</v>
      </c>
      <c r="F1256" s="193"/>
      <c r="G1256" s="193"/>
      <c r="H1256" s="193" t="s">
        <v>1109</v>
      </c>
      <c r="I1256" s="176" t="str">
        <f ca="1"/>
        <v>3.4.9.nec</v>
      </c>
      <c r="J1256" s="176" t="str">
        <f ca="1"/>
        <v>Other All Other ambulatory centres</v>
      </c>
      <c r="K1256" s="176" t="str">
        <f ca="1"/>
        <v>1.3.3.nec</v>
      </c>
      <c r="L1256" s="176" t="str">
        <f ca="1"/>
        <v>Other Specialised outpatient curative care</v>
      </c>
      <c r="M1256" s="176" t="str">
        <f ca="1"/>
        <v>13</v>
      </c>
      <c r="N1256" s="176" t="str">
        <f ca="1"/>
        <v>General population</v>
      </c>
      <c r="O1256" s="176" t="str">
        <f ca="1"/>
        <v>nec</v>
      </c>
      <c r="P1256" s="176" t="str">
        <f ca="1"/>
        <v>Other and unspecified age (n.e.c.)</v>
      </c>
      <c r="Q1256" s="176" t="str">
        <f ca="1"/>
        <v>nec</v>
      </c>
      <c r="R1256" s="176" t="str">
        <f ca="1"/>
        <v>Other and unspecified gender (n.e.c.)</v>
      </c>
      <c r="S1256" s="176">
        <v>4</v>
      </c>
      <c r="T1256" s="176" t="b">
        <v>1</v>
      </c>
      <c r="U1256" s="176" t="b">
        <f>AND(T1256=TRUE,C1256=C1255,F1256=F1255,H1256&lt;&gt;H1255)</f>
        <v>0</v>
      </c>
      <c r="V1256" s="176" t="b">
        <f t="shared" si="38"/>
        <v>0</v>
      </c>
      <c r="W1256" s="180">
        <v>0</v>
      </c>
      <c r="X1256" t="b">
        <f t="shared" si="39"/>
        <v>0</v>
      </c>
      <c r="Y1256" s="194">
        <v>12</v>
      </c>
    </row>
    <row r="1257" spans="2:25" x14ac:dyDescent="0.4">
      <c r="B1257" s="192"/>
      <c r="C1257" s="193">
        <v>200013083</v>
      </c>
      <c r="D1257" s="193" t="s">
        <v>6054</v>
      </c>
      <c r="E1257" s="178" t="s">
        <v>1166</v>
      </c>
      <c r="F1257" s="193"/>
      <c r="G1257" s="193"/>
      <c r="H1257" s="193" t="s">
        <v>1101</v>
      </c>
      <c r="I1257" s="176" t="str">
        <f ca="1"/>
        <v>3.4.9.1</v>
      </c>
      <c r="J1257" s="176" t="str">
        <f ca="1"/>
        <v>General ambulatories</v>
      </c>
      <c r="K1257" s="176" t="str">
        <f ca="1"/>
        <v>1.3.1</v>
      </c>
      <c r="L1257" s="176" t="str">
        <f ca="1"/>
        <v>General outpatient curative care</v>
      </c>
      <c r="M1257" s="176" t="str">
        <f ca="1"/>
        <v>13</v>
      </c>
      <c r="N1257" s="176" t="str">
        <f ca="1"/>
        <v>General population</v>
      </c>
      <c r="O1257" s="176" t="str">
        <f ca="1"/>
        <v>nec</v>
      </c>
      <c r="P1257" s="176" t="str">
        <f ca="1"/>
        <v>Other and unspecified age (n.e.c.)</v>
      </c>
      <c r="Q1257" s="176" t="str">
        <f ca="1"/>
        <v>nec</v>
      </c>
      <c r="R1257" s="176" t="str">
        <f ca="1"/>
        <v>Other and unspecified gender (n.e.c.)</v>
      </c>
      <c r="S1257" s="176">
        <v>2</v>
      </c>
      <c r="T1257" s="176" t="b">
        <v>1</v>
      </c>
      <c r="U1257" s="176" t="b">
        <f>AND(T1257=TRUE,C1257=C1256,F1257=F1256,H1257&lt;&gt;H1256)</f>
        <v>0</v>
      </c>
      <c r="V1257" s="176" t="b">
        <f t="shared" si="38"/>
        <v>0</v>
      </c>
      <c r="W1257" s="180">
        <v>0</v>
      </c>
      <c r="X1257" t="b">
        <f t="shared" si="39"/>
        <v>0</v>
      </c>
      <c r="Y1257" s="194">
        <v>16</v>
      </c>
    </row>
    <row r="1258" spans="2:25" x14ac:dyDescent="0.4">
      <c r="B1258" s="192"/>
      <c r="C1258" s="193">
        <v>202905945</v>
      </c>
      <c r="D1258" s="193" t="s">
        <v>6055</v>
      </c>
      <c r="E1258" s="178" t="s">
        <v>1228</v>
      </c>
      <c r="F1258" s="193"/>
      <c r="G1258" s="193"/>
      <c r="H1258" s="193" t="s">
        <v>1101</v>
      </c>
      <c r="I1258" s="176" t="str">
        <f ca="1"/>
        <v>3.4.9.1</v>
      </c>
      <c r="J1258" s="176" t="str">
        <f ca="1"/>
        <v>General ambulatories</v>
      </c>
      <c r="K1258" s="176" t="str">
        <f ca="1"/>
        <v>1.3.1</v>
      </c>
      <c r="L1258" s="176" t="str">
        <f ca="1"/>
        <v>General outpatient curative care</v>
      </c>
      <c r="M1258" s="176" t="str">
        <f ca="1"/>
        <v>13</v>
      </c>
      <c r="N1258" s="176" t="str">
        <f ca="1"/>
        <v>General population</v>
      </c>
      <c r="O1258" s="176" t="str">
        <f ca="1"/>
        <v>nec</v>
      </c>
      <c r="P1258" s="176" t="str">
        <f ca="1"/>
        <v>Other and unspecified age (n.e.c.)</v>
      </c>
      <c r="Q1258" s="176" t="str">
        <f ca="1"/>
        <v>nec</v>
      </c>
      <c r="R1258" s="176" t="str">
        <f ca="1"/>
        <v>Other and unspecified gender (n.e.c.)</v>
      </c>
      <c r="S1258" s="176">
        <v>2</v>
      </c>
      <c r="T1258" s="176" t="b">
        <v>1</v>
      </c>
      <c r="U1258" s="176" t="b">
        <f>AND(T1258=TRUE,C1258=C1257,F1258=F1257,H1258&lt;&gt;H1257)</f>
        <v>0</v>
      </c>
      <c r="V1258" s="176" t="b">
        <f t="shared" si="38"/>
        <v>0</v>
      </c>
      <c r="W1258" s="180">
        <v>0</v>
      </c>
      <c r="X1258" t="b">
        <f t="shared" si="39"/>
        <v>0</v>
      </c>
      <c r="Y1258" s="194">
        <v>19</v>
      </c>
    </row>
    <row r="1259" spans="2:25" x14ac:dyDescent="0.4">
      <c r="B1259" s="192"/>
      <c r="C1259" s="193">
        <v>245428416</v>
      </c>
      <c r="D1259" s="193" t="s">
        <v>6056</v>
      </c>
      <c r="E1259" s="178" t="s">
        <v>1397</v>
      </c>
      <c r="F1259" s="193"/>
      <c r="G1259" s="193"/>
      <c r="H1259" s="193" t="s">
        <v>1101</v>
      </c>
      <c r="I1259" s="176" t="str">
        <f ca="1"/>
        <v>3.4.9.1</v>
      </c>
      <c r="J1259" s="176" t="str">
        <f ca="1"/>
        <v>General ambulatories</v>
      </c>
      <c r="K1259" s="176" t="str">
        <f ca="1"/>
        <v>1.3.1</v>
      </c>
      <c r="L1259" s="176" t="str">
        <f ca="1"/>
        <v>General outpatient curative care</v>
      </c>
      <c r="M1259" s="176" t="str">
        <f ca="1"/>
        <v>13</v>
      </c>
      <c r="N1259" s="176" t="str">
        <f ca="1"/>
        <v>General population</v>
      </c>
      <c r="O1259" s="176" t="str">
        <f ca="1"/>
        <v>nec</v>
      </c>
      <c r="P1259" s="176" t="str">
        <f ca="1"/>
        <v>Other and unspecified age (n.e.c.)</v>
      </c>
      <c r="Q1259" s="176" t="str">
        <f ca="1"/>
        <v>nec</v>
      </c>
      <c r="R1259" s="176" t="str">
        <f ca="1"/>
        <v>Other and unspecified gender (n.e.c.)</v>
      </c>
      <c r="S1259" s="176">
        <v>2</v>
      </c>
      <c r="T1259" s="176" t="b">
        <v>1</v>
      </c>
      <c r="U1259" s="176" t="b">
        <f>AND(T1259=TRUE,C1259=C1258,F1259=F1258,H1259&lt;&gt;H1258)</f>
        <v>0</v>
      </c>
      <c r="V1259" s="176" t="b">
        <f t="shared" si="38"/>
        <v>0</v>
      </c>
      <c r="W1259" s="180">
        <v>0</v>
      </c>
      <c r="X1259" t="b">
        <f t="shared" si="39"/>
        <v>0</v>
      </c>
      <c r="Y1259" s="194">
        <v>1</v>
      </c>
    </row>
    <row r="1260" spans="2:25" x14ac:dyDescent="0.4">
      <c r="B1260" s="192"/>
      <c r="C1260" s="193">
        <v>204522515</v>
      </c>
      <c r="D1260" s="193" t="s">
        <v>6057</v>
      </c>
      <c r="E1260" s="178" t="s">
        <v>1187</v>
      </c>
      <c r="F1260" s="193"/>
      <c r="G1260" s="193"/>
      <c r="H1260" s="193" t="s">
        <v>1101</v>
      </c>
      <c r="I1260" s="176" t="str">
        <f ca="1"/>
        <v>3.4.9.1</v>
      </c>
      <c r="J1260" s="176" t="str">
        <f ca="1"/>
        <v>General ambulatories</v>
      </c>
      <c r="K1260" s="176" t="str">
        <f ca="1"/>
        <v>1.3.1</v>
      </c>
      <c r="L1260" s="176" t="str">
        <f ca="1"/>
        <v>General outpatient curative care</v>
      </c>
      <c r="M1260" s="176" t="str">
        <f ca="1"/>
        <v>13</v>
      </c>
      <c r="N1260" s="176" t="str">
        <f ca="1"/>
        <v>General population</v>
      </c>
      <c r="O1260" s="176" t="str">
        <f ca="1"/>
        <v>nec</v>
      </c>
      <c r="P1260" s="176" t="str">
        <f ca="1"/>
        <v>Other and unspecified age (n.e.c.)</v>
      </c>
      <c r="Q1260" s="176" t="str">
        <f ca="1"/>
        <v>nec</v>
      </c>
      <c r="R1260" s="176" t="str">
        <f ca="1"/>
        <v>Other and unspecified gender (n.e.c.)</v>
      </c>
      <c r="S1260" s="176">
        <v>2</v>
      </c>
      <c r="T1260" s="176" t="b">
        <v>1</v>
      </c>
      <c r="U1260" s="176" t="b">
        <f>AND(T1260=TRUE,C1260=C1259,F1260=F1259,H1260&lt;&gt;H1259)</f>
        <v>0</v>
      </c>
      <c r="V1260" s="176" t="b">
        <f t="shared" si="38"/>
        <v>0</v>
      </c>
      <c r="W1260" s="180">
        <v>0</v>
      </c>
      <c r="X1260" t="b">
        <f t="shared" si="39"/>
        <v>0</v>
      </c>
      <c r="Y1260" s="194">
        <v>15</v>
      </c>
    </row>
    <row r="1261" spans="2:25" x14ac:dyDescent="0.4">
      <c r="B1261" s="192"/>
      <c r="C1261" s="193">
        <v>239403463</v>
      </c>
      <c r="D1261" s="193" t="s">
        <v>6058</v>
      </c>
      <c r="E1261" s="178" t="s">
        <v>1691</v>
      </c>
      <c r="F1261" s="193"/>
      <c r="G1261" s="193"/>
      <c r="H1261" s="193" t="s">
        <v>1054</v>
      </c>
      <c r="I1261" s="176" t="str">
        <f ca="1"/>
        <v>1.1</v>
      </c>
      <c r="J1261" s="176" t="str">
        <f ca="1"/>
        <v>General hospitals</v>
      </c>
      <c r="K1261" s="176" t="str">
        <f ca="1"/>
        <v>1.1.1</v>
      </c>
      <c r="L1261" s="176" t="str">
        <f ca="1"/>
        <v>General inpatient curative care</v>
      </c>
      <c r="M1261" s="176" t="str">
        <f ca="1"/>
        <v>13</v>
      </c>
      <c r="N1261" s="176" t="str">
        <f ca="1"/>
        <v>General population</v>
      </c>
      <c r="O1261" s="176" t="str">
        <f ca="1"/>
        <v>nec</v>
      </c>
      <c r="P1261" s="176" t="str">
        <f ca="1"/>
        <v>Other and unspecified age (n.e.c.)</v>
      </c>
      <c r="Q1261" s="176" t="str">
        <f ca="1"/>
        <v>nec</v>
      </c>
      <c r="R1261" s="176" t="str">
        <f ca="1"/>
        <v>Other and unspecified gender (n.e.c.)</v>
      </c>
      <c r="S1261" s="176">
        <v>2</v>
      </c>
      <c r="T1261" s="176" t="b">
        <v>1</v>
      </c>
      <c r="U1261" s="176" t="b">
        <f>AND(T1261=TRUE,C1261=C1260,F1261=F1260,H1261&lt;&gt;H1260)</f>
        <v>0</v>
      </c>
      <c r="V1261" s="176" t="b">
        <f t="shared" si="38"/>
        <v>0</v>
      </c>
      <c r="W1261" s="180">
        <v>0</v>
      </c>
      <c r="X1261" t="b">
        <f t="shared" si="39"/>
        <v>0</v>
      </c>
      <c r="Y1261" s="194">
        <v>25</v>
      </c>
    </row>
    <row r="1262" spans="2:25" x14ac:dyDescent="0.4">
      <c r="B1262" s="192"/>
      <c r="C1262" s="193">
        <v>404865972</v>
      </c>
      <c r="D1262" s="193" t="s">
        <v>6059</v>
      </c>
      <c r="E1262" s="178"/>
      <c r="F1262" s="193"/>
      <c r="G1262" s="193"/>
      <c r="H1262" s="193" t="s">
        <v>1054</v>
      </c>
      <c r="I1262" s="176" t="str">
        <f ca="1"/>
        <v>1.1</v>
      </c>
      <c r="J1262" s="176" t="str">
        <f ca="1"/>
        <v>General hospitals</v>
      </c>
      <c r="K1262" s="176" t="str">
        <f ca="1"/>
        <v>1.1.1</v>
      </c>
      <c r="L1262" s="176" t="str">
        <f ca="1"/>
        <v>General inpatient curative care</v>
      </c>
      <c r="M1262" s="176" t="str">
        <f ca="1"/>
        <v>13</v>
      </c>
      <c r="N1262" s="176" t="str">
        <f ca="1"/>
        <v>General population</v>
      </c>
      <c r="O1262" s="176" t="str">
        <f ca="1"/>
        <v>nec</v>
      </c>
      <c r="P1262" s="176" t="str">
        <f ca="1"/>
        <v>Other and unspecified age (n.e.c.)</v>
      </c>
      <c r="Q1262" s="176" t="str">
        <f ca="1"/>
        <v>nec</v>
      </c>
      <c r="R1262" s="176" t="str">
        <f ca="1"/>
        <v>Other and unspecified gender (n.e.c.)</v>
      </c>
      <c r="S1262" s="176">
        <v>11</v>
      </c>
      <c r="T1262" s="176" t="b">
        <v>1</v>
      </c>
      <c r="U1262" s="176" t="b">
        <f>AND(T1262=TRUE,C1262=C1261,F1262=F1261,H1262&lt;&gt;H1261)</f>
        <v>0</v>
      </c>
      <c r="V1262" s="176" t="b">
        <f t="shared" si="38"/>
        <v>0</v>
      </c>
      <c r="W1262" s="180">
        <v>0</v>
      </c>
      <c r="X1262" t="b">
        <f t="shared" si="39"/>
        <v>1</v>
      </c>
      <c r="Y1262" s="194" t="str">
        <v/>
      </c>
    </row>
    <row r="1263" spans="2:25" x14ac:dyDescent="0.4">
      <c r="B1263" s="192"/>
      <c r="C1263" s="193">
        <v>404865963</v>
      </c>
      <c r="D1263" s="193" t="s">
        <v>6060</v>
      </c>
      <c r="E1263" s="178"/>
      <c r="F1263" s="193"/>
      <c r="G1263" s="193"/>
      <c r="H1263" s="193" t="s">
        <v>1054</v>
      </c>
      <c r="I1263" s="176" t="str">
        <f ca="1"/>
        <v>1.1</v>
      </c>
      <c r="J1263" s="176" t="str">
        <f ca="1"/>
        <v>General hospitals</v>
      </c>
      <c r="K1263" s="176" t="str">
        <f ca="1"/>
        <v>1.1.1</v>
      </c>
      <c r="L1263" s="176" t="str">
        <f ca="1"/>
        <v>General inpatient curative care</v>
      </c>
      <c r="M1263" s="176" t="str">
        <f ca="1"/>
        <v>13</v>
      </c>
      <c r="N1263" s="176" t="str">
        <f ca="1"/>
        <v>General population</v>
      </c>
      <c r="O1263" s="176" t="str">
        <f ca="1"/>
        <v>nec</v>
      </c>
      <c r="P1263" s="176" t="str">
        <f ca="1"/>
        <v>Other and unspecified age (n.e.c.)</v>
      </c>
      <c r="Q1263" s="176" t="str">
        <f ca="1"/>
        <v>nec</v>
      </c>
      <c r="R1263" s="176" t="str">
        <f ca="1"/>
        <v>Other and unspecified gender (n.e.c.)</v>
      </c>
      <c r="S1263" s="176">
        <v>7</v>
      </c>
      <c r="T1263" s="176" t="b">
        <v>1</v>
      </c>
      <c r="U1263" s="176" t="b">
        <f>AND(T1263=TRUE,C1263=C1262,F1263=F1262,H1263&lt;&gt;H1262)</f>
        <v>0</v>
      </c>
      <c r="V1263" s="176" t="b">
        <f t="shared" si="38"/>
        <v>0</v>
      </c>
      <c r="W1263" s="180">
        <v>0</v>
      </c>
      <c r="X1263" t="b">
        <f t="shared" si="39"/>
        <v>1</v>
      </c>
      <c r="Y1263" s="194" t="str">
        <v/>
      </c>
    </row>
    <row r="1264" spans="2:25" x14ac:dyDescent="0.4">
      <c r="B1264" s="192"/>
      <c r="C1264" s="193">
        <v>404865981</v>
      </c>
      <c r="D1264" s="193" t="s">
        <v>6061</v>
      </c>
      <c r="E1264" s="178"/>
      <c r="F1264" s="193"/>
      <c r="G1264" s="193"/>
      <c r="H1264" s="193" t="s">
        <v>1054</v>
      </c>
      <c r="I1264" s="176" t="str">
        <f ca="1"/>
        <v>1.1</v>
      </c>
      <c r="J1264" s="176" t="str">
        <f ca="1"/>
        <v>General hospitals</v>
      </c>
      <c r="K1264" s="176" t="str">
        <f ca="1"/>
        <v>1.1.1</v>
      </c>
      <c r="L1264" s="176" t="str">
        <f ca="1"/>
        <v>General inpatient curative care</v>
      </c>
      <c r="M1264" s="176" t="str">
        <f ca="1"/>
        <v>13</v>
      </c>
      <c r="N1264" s="176" t="str">
        <f ca="1"/>
        <v>General population</v>
      </c>
      <c r="O1264" s="176" t="str">
        <f ca="1"/>
        <v>nec</v>
      </c>
      <c r="P1264" s="176" t="str">
        <f ca="1"/>
        <v>Other and unspecified age (n.e.c.)</v>
      </c>
      <c r="Q1264" s="176" t="str">
        <f ca="1"/>
        <v>nec</v>
      </c>
      <c r="R1264" s="176" t="str">
        <f ca="1"/>
        <v>Other and unspecified gender (n.e.c.)</v>
      </c>
      <c r="S1264" s="176">
        <v>8</v>
      </c>
      <c r="T1264" s="176" t="b">
        <v>1</v>
      </c>
      <c r="U1264" s="176" t="b">
        <f>AND(T1264=TRUE,C1264=C1263,F1264=F1263,H1264&lt;&gt;H1263)</f>
        <v>0</v>
      </c>
      <c r="V1264" s="176" t="b">
        <f t="shared" si="38"/>
        <v>0</v>
      </c>
      <c r="W1264" s="180">
        <v>0</v>
      </c>
      <c r="X1264" t="b">
        <f t="shared" si="39"/>
        <v>1</v>
      </c>
      <c r="Y1264" s="194" t="str">
        <v/>
      </c>
    </row>
    <row r="1265" spans="2:25" x14ac:dyDescent="0.4">
      <c r="B1265" s="192"/>
      <c r="C1265" s="193">
        <v>404945164</v>
      </c>
      <c r="D1265" s="193" t="s">
        <v>6062</v>
      </c>
      <c r="E1265" s="178" t="s">
        <v>1246</v>
      </c>
      <c r="F1265" s="193"/>
      <c r="G1265" s="193"/>
      <c r="H1265" s="193" t="s">
        <v>1050</v>
      </c>
      <c r="I1265" s="176" t="str">
        <f ca="1"/>
        <v>1.3.nec</v>
      </c>
      <c r="J1265" s="176" t="str">
        <f ca="1"/>
        <v>Other Specialised hospitals (Other than mental health hospitals)</v>
      </c>
      <c r="K1265" s="176" t="str">
        <f ca="1"/>
        <v>1.1.2</v>
      </c>
      <c r="L1265" s="176" t="str">
        <f ca="1"/>
        <v>Specialised inpatient curative care</v>
      </c>
      <c r="M1265" s="176" t="str">
        <f ca="1"/>
        <v>13</v>
      </c>
      <c r="N1265" s="176" t="str">
        <f ca="1"/>
        <v>General population</v>
      </c>
      <c r="O1265" s="176" t="str">
        <f ca="1"/>
        <v>nec</v>
      </c>
      <c r="P1265" s="176" t="str">
        <f ca="1"/>
        <v>Other and unspecified age (n.e.c.)</v>
      </c>
      <c r="Q1265" s="176" t="str">
        <f ca="1"/>
        <v>nec</v>
      </c>
      <c r="R1265" s="176" t="str">
        <f ca="1"/>
        <v>Other and unspecified gender (n.e.c.)</v>
      </c>
      <c r="S1265" s="176">
        <v>4</v>
      </c>
      <c r="T1265" s="176" t="b">
        <v>1</v>
      </c>
      <c r="U1265" s="176" t="b">
        <f>AND(T1265=TRUE,C1265=C1264,F1265=F1264,H1265&lt;&gt;H1264)</f>
        <v>0</v>
      </c>
      <c r="V1265" s="176" t="b">
        <f t="shared" si="38"/>
        <v>0</v>
      </c>
      <c r="W1265" s="180">
        <v>0</v>
      </c>
      <c r="X1265" t="b">
        <f t="shared" si="39"/>
        <v>0</v>
      </c>
      <c r="Y1265" s="194">
        <v>17</v>
      </c>
    </row>
    <row r="1266" spans="2:25" x14ac:dyDescent="0.4">
      <c r="B1266" s="192"/>
      <c r="C1266" s="193">
        <v>245425197</v>
      </c>
      <c r="D1266" s="193" t="s">
        <v>6063</v>
      </c>
      <c r="E1266" s="178" t="s">
        <v>1397</v>
      </c>
      <c r="F1266" s="193"/>
      <c r="G1266" s="193"/>
      <c r="H1266" s="193" t="s">
        <v>1101</v>
      </c>
      <c r="I1266" s="176" t="str">
        <f ca="1"/>
        <v>3.4.9.1</v>
      </c>
      <c r="J1266" s="176" t="str">
        <f ca="1"/>
        <v>General ambulatories</v>
      </c>
      <c r="K1266" s="176" t="str">
        <f ca="1"/>
        <v>1.3.1</v>
      </c>
      <c r="L1266" s="176" t="str">
        <f ca="1"/>
        <v>General outpatient curative care</v>
      </c>
      <c r="M1266" s="176" t="str">
        <f ca="1"/>
        <v>13</v>
      </c>
      <c r="N1266" s="176" t="str">
        <f ca="1"/>
        <v>General population</v>
      </c>
      <c r="O1266" s="176" t="str">
        <f ca="1"/>
        <v>nec</v>
      </c>
      <c r="P1266" s="176" t="str">
        <f ca="1"/>
        <v>Other and unspecified age (n.e.c.)</v>
      </c>
      <c r="Q1266" s="176" t="str">
        <f ca="1"/>
        <v>nec</v>
      </c>
      <c r="R1266" s="176" t="str">
        <f ca="1"/>
        <v>Other and unspecified gender (n.e.c.)</v>
      </c>
      <c r="S1266" s="176">
        <v>2</v>
      </c>
      <c r="T1266" s="176" t="b">
        <v>1</v>
      </c>
      <c r="U1266" s="176" t="b">
        <f>AND(T1266=TRUE,C1266=C1265,F1266=F1265,H1266&lt;&gt;H1265)</f>
        <v>0</v>
      </c>
      <c r="V1266" s="176" t="b">
        <f t="shared" si="38"/>
        <v>0</v>
      </c>
      <c r="W1266" s="180">
        <v>0</v>
      </c>
      <c r="X1266" t="b">
        <f t="shared" si="39"/>
        <v>0</v>
      </c>
      <c r="Y1266" s="194">
        <v>1</v>
      </c>
    </row>
    <row r="1267" spans="2:25" x14ac:dyDescent="0.4">
      <c r="B1267" s="192"/>
      <c r="C1267" s="193">
        <v>445508264</v>
      </c>
      <c r="D1267" s="193" t="s">
        <v>6064</v>
      </c>
      <c r="E1267" s="178" t="s">
        <v>1397</v>
      </c>
      <c r="F1267" s="193"/>
      <c r="G1267" s="193"/>
      <c r="H1267" s="193" t="s">
        <v>1118</v>
      </c>
      <c r="I1267" s="176" t="str">
        <f ca="1"/>
        <v>1.3.1</v>
      </c>
      <c r="J1267" s="176" t="str">
        <f ca="1"/>
        <v>Maternal House</v>
      </c>
      <c r="K1267" s="176" t="str">
        <f ca="1"/>
        <v>1.1.2</v>
      </c>
      <c r="L1267" s="176" t="str">
        <f ca="1"/>
        <v>Specialised inpatient curative care</v>
      </c>
      <c r="M1267" s="176" t="str">
        <f ca="1"/>
        <v>13</v>
      </c>
      <c r="N1267" s="176" t="str">
        <f ca="1"/>
        <v>General population</v>
      </c>
      <c r="O1267" s="176" t="str">
        <f ca="1"/>
        <v>nec</v>
      </c>
      <c r="P1267" s="176" t="str">
        <f ca="1"/>
        <v>Other and unspecified age (n.e.c.)</v>
      </c>
      <c r="Q1267" s="176" t="str">
        <f ca="1"/>
        <v>nec</v>
      </c>
      <c r="R1267" s="176" t="str">
        <f ca="1"/>
        <v>Other and unspecified gender (n.e.c.)</v>
      </c>
      <c r="S1267" s="176">
        <v>2</v>
      </c>
      <c r="T1267" s="176" t="b">
        <v>1</v>
      </c>
      <c r="U1267" s="176" t="b">
        <f>AND(T1267=TRUE,C1267=C1266,F1267=F1266,H1267&lt;&gt;H1266)</f>
        <v>0</v>
      </c>
      <c r="V1267" s="176" t="b">
        <f t="shared" si="38"/>
        <v>0</v>
      </c>
      <c r="W1267" s="180">
        <v>0</v>
      </c>
      <c r="X1267" t="b">
        <f t="shared" si="39"/>
        <v>0</v>
      </c>
      <c r="Y1267" s="194">
        <v>1</v>
      </c>
    </row>
    <row r="1268" spans="2:25" x14ac:dyDescent="0.4">
      <c r="B1268" s="192"/>
      <c r="C1268" s="193">
        <v>212913276</v>
      </c>
      <c r="D1268" s="193" t="s">
        <v>6065</v>
      </c>
      <c r="E1268" s="178" t="s">
        <v>1453</v>
      </c>
      <c r="F1268" s="193"/>
      <c r="G1268" s="193"/>
      <c r="H1268" s="193" t="s">
        <v>1089</v>
      </c>
      <c r="I1268" s="176" t="str">
        <f ca="1"/>
        <v>3.4.9.1</v>
      </c>
      <c r="J1268" s="176" t="str">
        <f ca="1"/>
        <v>General ambulatories</v>
      </c>
      <c r="K1268" s="176" t="str">
        <f ca="1"/>
        <v>1.3.3.1</v>
      </c>
      <c r="L1268" s="176" t="str">
        <f ca="1"/>
        <v>Emergency specialised outpatient curative care</v>
      </c>
      <c r="M1268" s="176" t="str">
        <f ca="1"/>
        <v>13</v>
      </c>
      <c r="N1268" s="176" t="str">
        <f ca="1"/>
        <v>General population</v>
      </c>
      <c r="O1268" s="176" t="str">
        <f ca="1"/>
        <v>nec</v>
      </c>
      <c r="P1268" s="176" t="str">
        <f ca="1"/>
        <v>Other and unspecified age (n.e.c.)</v>
      </c>
      <c r="Q1268" s="176" t="str">
        <f ca="1"/>
        <v>nec</v>
      </c>
      <c r="R1268" s="176" t="str">
        <f ca="1"/>
        <v>Other and unspecified gender (n.e.c.)</v>
      </c>
      <c r="S1268" s="176">
        <v>2</v>
      </c>
      <c r="T1268" s="176" t="b">
        <v>1</v>
      </c>
      <c r="U1268" s="176" t="b">
        <f>AND(T1268=TRUE,C1268=C1267,F1268=F1267,H1268&lt;&gt;H1267)</f>
        <v>0</v>
      </c>
      <c r="V1268" s="176" t="b">
        <f t="shared" si="38"/>
        <v>0</v>
      </c>
      <c r="W1268" s="180">
        <v>0</v>
      </c>
      <c r="X1268" t="b">
        <f t="shared" si="39"/>
        <v>0</v>
      </c>
      <c r="Y1268" s="194">
        <v>27</v>
      </c>
    </row>
    <row r="1269" spans="2:25" x14ac:dyDescent="0.4">
      <c r="B1269" s="192"/>
      <c r="C1269" s="193">
        <v>212697820</v>
      </c>
      <c r="D1269" s="193" t="s">
        <v>6066</v>
      </c>
      <c r="E1269" s="178" t="s">
        <v>1453</v>
      </c>
      <c r="F1269" s="193"/>
      <c r="G1269" s="193"/>
      <c r="H1269" s="193" t="s">
        <v>1101</v>
      </c>
      <c r="I1269" s="176" t="str">
        <f ca="1"/>
        <v>3.4.9.1</v>
      </c>
      <c r="J1269" s="176" t="str">
        <f ca="1"/>
        <v>General ambulatories</v>
      </c>
      <c r="K1269" s="176" t="str">
        <f ca="1"/>
        <v>1.3.1</v>
      </c>
      <c r="L1269" s="176" t="str">
        <f ca="1"/>
        <v>General outpatient curative care</v>
      </c>
      <c r="M1269" s="176" t="str">
        <f ca="1"/>
        <v>13</v>
      </c>
      <c r="N1269" s="176" t="str">
        <f ca="1"/>
        <v>General population</v>
      </c>
      <c r="O1269" s="176" t="str">
        <f ca="1"/>
        <v>nec</v>
      </c>
      <c r="P1269" s="176" t="str">
        <f ca="1"/>
        <v>Other and unspecified age (n.e.c.)</v>
      </c>
      <c r="Q1269" s="176" t="str">
        <f ca="1"/>
        <v>nec</v>
      </c>
      <c r="R1269" s="176" t="str">
        <f ca="1"/>
        <v>Other and unspecified gender (n.e.c.)</v>
      </c>
      <c r="S1269" s="176">
        <v>2</v>
      </c>
      <c r="T1269" s="176" t="b">
        <v>1</v>
      </c>
      <c r="U1269" s="176" t="b">
        <f>AND(T1269=TRUE,C1269=C1268,F1269=F1268,H1269&lt;&gt;H1268)</f>
        <v>0</v>
      </c>
      <c r="V1269" s="176" t="b">
        <f t="shared" si="38"/>
        <v>0</v>
      </c>
      <c r="W1269" s="180">
        <v>0</v>
      </c>
      <c r="X1269" t="b">
        <f t="shared" si="39"/>
        <v>0</v>
      </c>
      <c r="Y1269" s="194">
        <v>27</v>
      </c>
    </row>
    <row r="1270" spans="2:25" x14ac:dyDescent="0.4">
      <c r="B1270" s="192"/>
      <c r="C1270" s="193"/>
      <c r="D1270" s="193" t="s">
        <v>6067</v>
      </c>
      <c r="E1270" s="178" t="s">
        <v>1163</v>
      </c>
      <c r="F1270" s="193"/>
      <c r="G1270" s="193"/>
      <c r="H1270" s="193" t="s">
        <v>1101</v>
      </c>
      <c r="I1270" s="176" t="str">
        <f ca="1"/>
        <v>3.4.9.1</v>
      </c>
      <c r="J1270" s="176" t="str">
        <f ca="1"/>
        <v>General ambulatories</v>
      </c>
      <c r="K1270" s="176" t="str">
        <f ca="1"/>
        <v>1.3.1</v>
      </c>
      <c r="L1270" s="176" t="str">
        <f ca="1"/>
        <v>General outpatient curative care</v>
      </c>
      <c r="M1270" s="176" t="str">
        <f ca="1"/>
        <v>13</v>
      </c>
      <c r="N1270" s="176" t="str">
        <f ca="1"/>
        <v>General population</v>
      </c>
      <c r="O1270" s="176" t="str">
        <f ca="1"/>
        <v>nec</v>
      </c>
      <c r="P1270" s="176" t="str">
        <f ca="1"/>
        <v>Other and unspecified age (n.e.c.)</v>
      </c>
      <c r="Q1270" s="176" t="str">
        <f ca="1"/>
        <v>nec</v>
      </c>
      <c r="R1270" s="176" t="str">
        <f ca="1"/>
        <v>Other and unspecified gender (n.e.c.)</v>
      </c>
      <c r="S1270" s="176">
        <v>0</v>
      </c>
      <c r="T1270" s="176" t="b">
        <v>1</v>
      </c>
      <c r="U1270" s="176" t="b">
        <f>AND(T1270=TRUE,C1270=C1269,F1270=F1269,H1270&lt;&gt;H1269)</f>
        <v>0</v>
      </c>
      <c r="V1270" s="176" t="b">
        <f t="shared" si="38"/>
        <v>0</v>
      </c>
      <c r="W1270" s="180">
        <v>0</v>
      </c>
      <c r="X1270" t="b">
        <f t="shared" si="39"/>
        <v>0</v>
      </c>
      <c r="Y1270" s="194">
        <v>13</v>
      </c>
    </row>
    <row r="1271" spans="2:25" x14ac:dyDescent="0.4">
      <c r="B1271" s="192"/>
      <c r="C1271" s="193">
        <v>245418392</v>
      </c>
      <c r="D1271" s="193" t="s">
        <v>6068</v>
      </c>
      <c r="E1271" s="178" t="s">
        <v>1397</v>
      </c>
      <c r="F1271" s="193"/>
      <c r="G1271" s="193"/>
      <c r="H1271" s="193" t="s">
        <v>1050</v>
      </c>
      <c r="I1271" s="176" t="str">
        <f ca="1"/>
        <v>1.3.nec</v>
      </c>
      <c r="J1271" s="176" t="str">
        <f ca="1"/>
        <v>Other Specialised hospitals (Other than mental health hospitals)</v>
      </c>
      <c r="K1271" s="176" t="str">
        <f ca="1"/>
        <v>1.1.2</v>
      </c>
      <c r="L1271" s="176" t="str">
        <f ca="1"/>
        <v>Specialised inpatient curative care</v>
      </c>
      <c r="M1271" s="176" t="str">
        <f ca="1"/>
        <v>13</v>
      </c>
      <c r="N1271" s="176" t="str">
        <f ca="1"/>
        <v>General population</v>
      </c>
      <c r="O1271" s="176" t="str">
        <f ca="1"/>
        <v>nec</v>
      </c>
      <c r="P1271" s="176" t="str">
        <f ca="1"/>
        <v>Other and unspecified age (n.e.c.)</v>
      </c>
      <c r="Q1271" s="176" t="str">
        <f ca="1"/>
        <v>nec</v>
      </c>
      <c r="R1271" s="176" t="str">
        <f ca="1"/>
        <v>Other and unspecified gender (n.e.c.)</v>
      </c>
      <c r="S1271" s="176">
        <v>3</v>
      </c>
      <c r="T1271" s="176" t="b">
        <v>1</v>
      </c>
      <c r="U1271" s="176" t="b">
        <f>AND(T1271=TRUE,C1271=C1270,F1271=F1270,H1271&lt;&gt;H1270)</f>
        <v>0</v>
      </c>
      <c r="V1271" s="176" t="b">
        <f t="shared" si="38"/>
        <v>0</v>
      </c>
      <c r="W1271" s="180">
        <v>0</v>
      </c>
      <c r="X1271" t="b">
        <f t="shared" si="39"/>
        <v>0</v>
      </c>
      <c r="Y1271" s="194">
        <v>1</v>
      </c>
    </row>
    <row r="1272" spans="2:25" x14ac:dyDescent="0.4">
      <c r="B1272" s="192"/>
      <c r="C1272" s="193"/>
      <c r="D1272" s="193" t="s">
        <v>6069</v>
      </c>
      <c r="E1272" s="178" t="s">
        <v>1246</v>
      </c>
      <c r="F1272" s="193"/>
      <c r="G1272" s="193"/>
      <c r="H1272" s="193" t="s">
        <v>1093</v>
      </c>
      <c r="I1272" s="176" t="str">
        <f ca="1"/>
        <v>6</v>
      </c>
      <c r="J1272" s="176" t="str">
        <f ca="1"/>
        <v>Providers of preventive care</v>
      </c>
      <c r="K1272" s="176" t="str">
        <f ca="1"/>
        <v>6.nec</v>
      </c>
      <c r="L1272" s="176" t="str">
        <f ca="1"/>
        <v>Unspecified preventive care (n.e.c.)</v>
      </c>
      <c r="M1272" s="176" t="str">
        <f ca="1"/>
        <v>13</v>
      </c>
      <c r="N1272" s="176" t="str">
        <f ca="1"/>
        <v>General population</v>
      </c>
      <c r="O1272" s="176" t="str">
        <f ca="1"/>
        <v>nec</v>
      </c>
      <c r="P1272" s="176" t="str">
        <f ca="1"/>
        <v>Other and unspecified age (n.e.c.)</v>
      </c>
      <c r="Q1272" s="176" t="str">
        <f ca="1"/>
        <v>nec</v>
      </c>
      <c r="R1272" s="176" t="str">
        <f ca="1"/>
        <v>Other and unspecified gender (n.e.c.)</v>
      </c>
      <c r="S1272" s="176">
        <v>0</v>
      </c>
      <c r="T1272" s="176" t="b">
        <v>1</v>
      </c>
      <c r="U1272" s="176" t="b">
        <f>AND(T1272=TRUE,C1272=C1271,F1272=F1271,H1272&lt;&gt;H1271)</f>
        <v>0</v>
      </c>
      <c r="V1272" s="176" t="b">
        <f t="shared" si="38"/>
        <v>0</v>
      </c>
      <c r="W1272" s="180">
        <v>0</v>
      </c>
      <c r="X1272" t="b">
        <f t="shared" si="39"/>
        <v>0</v>
      </c>
      <c r="Y1272" s="194">
        <v>17</v>
      </c>
    </row>
    <row r="1273" spans="2:25" x14ac:dyDescent="0.4">
      <c r="B1273" s="192"/>
      <c r="C1273" s="193"/>
      <c r="D1273" s="193" t="s">
        <v>6070</v>
      </c>
      <c r="E1273" s="178" t="s">
        <v>1867</v>
      </c>
      <c r="F1273" s="193"/>
      <c r="G1273" s="193"/>
      <c r="H1273" s="193" t="s">
        <v>1093</v>
      </c>
      <c r="I1273" s="176" t="str">
        <f ca="1"/>
        <v>6</v>
      </c>
      <c r="J1273" s="176" t="str">
        <f ca="1"/>
        <v>Providers of preventive care</v>
      </c>
      <c r="K1273" s="176" t="str">
        <f ca="1"/>
        <v>6.nec</v>
      </c>
      <c r="L1273" s="176" t="str">
        <f ca="1"/>
        <v>Unspecified preventive care (n.e.c.)</v>
      </c>
      <c r="M1273" s="176" t="str">
        <f ca="1"/>
        <v>13</v>
      </c>
      <c r="N1273" s="176" t="str">
        <f ca="1"/>
        <v>General population</v>
      </c>
      <c r="O1273" s="176" t="str">
        <f ca="1"/>
        <v>nec</v>
      </c>
      <c r="P1273" s="176" t="str">
        <f ca="1"/>
        <v>Other and unspecified age (n.e.c.)</v>
      </c>
      <c r="Q1273" s="176" t="str">
        <f ca="1"/>
        <v>nec</v>
      </c>
      <c r="R1273" s="176" t="str">
        <f ca="1"/>
        <v>Other and unspecified gender (n.e.c.)</v>
      </c>
      <c r="S1273" s="176">
        <v>0</v>
      </c>
      <c r="T1273" s="176" t="b">
        <v>1</v>
      </c>
      <c r="U1273" s="176" t="b">
        <f>AND(T1273=TRUE,C1273=C1272,F1273=F1272,H1273&lt;&gt;H1272)</f>
        <v>0</v>
      </c>
      <c r="V1273" s="176" t="b">
        <f t="shared" si="38"/>
        <v>0</v>
      </c>
      <c r="W1273" s="180">
        <v>0</v>
      </c>
      <c r="X1273" t="b">
        <f t="shared" si="39"/>
        <v>0</v>
      </c>
      <c r="Y1273" s="194">
        <v>62</v>
      </c>
    </row>
    <row r="1274" spans="2:25" x14ac:dyDescent="0.4">
      <c r="B1274" s="192"/>
      <c r="C1274" s="193"/>
      <c r="D1274" s="193" t="s">
        <v>6071</v>
      </c>
      <c r="E1274" s="178" t="s">
        <v>1851</v>
      </c>
      <c r="F1274" s="193"/>
      <c r="G1274" s="193"/>
      <c r="H1274" s="193" t="s">
        <v>1093</v>
      </c>
      <c r="I1274" s="176" t="str">
        <f ca="1"/>
        <v>6</v>
      </c>
      <c r="J1274" s="176" t="str">
        <f ca="1"/>
        <v>Providers of preventive care</v>
      </c>
      <c r="K1274" s="176" t="str">
        <f ca="1"/>
        <v>6.nec</v>
      </c>
      <c r="L1274" s="176" t="str">
        <f ca="1"/>
        <v>Unspecified preventive care (n.e.c.)</v>
      </c>
      <c r="M1274" s="176" t="str">
        <f ca="1"/>
        <v>13</v>
      </c>
      <c r="N1274" s="176" t="str">
        <f ca="1"/>
        <v>General population</v>
      </c>
      <c r="O1274" s="176" t="str">
        <f ca="1"/>
        <v>nec</v>
      </c>
      <c r="P1274" s="176" t="str">
        <f ca="1"/>
        <v>Other and unspecified age (n.e.c.)</v>
      </c>
      <c r="Q1274" s="176" t="str">
        <f ca="1"/>
        <v>nec</v>
      </c>
      <c r="R1274" s="176" t="str">
        <f ca="1"/>
        <v>Other and unspecified gender (n.e.c.)</v>
      </c>
      <c r="S1274" s="176">
        <v>0</v>
      </c>
      <c r="T1274" s="176" t="b">
        <v>1</v>
      </c>
      <c r="U1274" s="176" t="b">
        <f>AND(T1274=TRUE,C1274=C1273,F1274=F1273,H1274&lt;&gt;H1273)</f>
        <v>0</v>
      </c>
      <c r="V1274" s="176" t="b">
        <f t="shared" si="38"/>
        <v>0</v>
      </c>
      <c r="W1274" s="180">
        <v>0</v>
      </c>
      <c r="X1274" t="b">
        <f t="shared" si="39"/>
        <v>0</v>
      </c>
      <c r="Y1274" s="194">
        <v>58</v>
      </c>
    </row>
    <row r="1275" spans="2:25" x14ac:dyDescent="0.4">
      <c r="B1275" s="192"/>
      <c r="C1275" s="193"/>
      <c r="D1275" s="193" t="s">
        <v>6072</v>
      </c>
      <c r="E1275" s="178" t="s">
        <v>1827</v>
      </c>
      <c r="F1275" s="193"/>
      <c r="G1275" s="193"/>
      <c r="H1275" s="193" t="s">
        <v>1093</v>
      </c>
      <c r="I1275" s="176" t="str">
        <f ca="1"/>
        <v>6</v>
      </c>
      <c r="J1275" s="176" t="str">
        <f ca="1"/>
        <v>Providers of preventive care</v>
      </c>
      <c r="K1275" s="176" t="str">
        <f ca="1"/>
        <v>6.nec</v>
      </c>
      <c r="L1275" s="176" t="str">
        <f ca="1"/>
        <v>Unspecified preventive care (n.e.c.)</v>
      </c>
      <c r="M1275" s="176" t="str">
        <f ca="1"/>
        <v>13</v>
      </c>
      <c r="N1275" s="176" t="str">
        <f ca="1"/>
        <v>General population</v>
      </c>
      <c r="O1275" s="176" t="str">
        <f ca="1"/>
        <v>nec</v>
      </c>
      <c r="P1275" s="176" t="str">
        <f ca="1"/>
        <v>Other and unspecified age (n.e.c.)</v>
      </c>
      <c r="Q1275" s="176" t="str">
        <f ca="1"/>
        <v>nec</v>
      </c>
      <c r="R1275" s="176" t="str">
        <f ca="1"/>
        <v>Other and unspecified gender (n.e.c.)</v>
      </c>
      <c r="S1275" s="176">
        <v>0</v>
      </c>
      <c r="T1275" s="176" t="b">
        <v>1</v>
      </c>
      <c r="U1275" s="176" t="b">
        <f>AND(T1275=TRUE,C1275=C1274,F1275=F1274,H1275&lt;&gt;H1274)</f>
        <v>0</v>
      </c>
      <c r="V1275" s="176" t="b">
        <f t="shared" si="38"/>
        <v>0</v>
      </c>
      <c r="W1275" s="180">
        <v>0</v>
      </c>
      <c r="X1275" t="b">
        <f t="shared" si="39"/>
        <v>0</v>
      </c>
      <c r="Y1275" s="194">
        <v>59</v>
      </c>
    </row>
    <row r="1276" spans="2:25" x14ac:dyDescent="0.4">
      <c r="B1276" s="192"/>
      <c r="C1276" s="193"/>
      <c r="D1276" s="193" t="s">
        <v>6073</v>
      </c>
      <c r="E1276" s="178" t="s">
        <v>1655</v>
      </c>
      <c r="F1276" s="193"/>
      <c r="G1276" s="193"/>
      <c r="H1276" s="193" t="s">
        <v>1093</v>
      </c>
      <c r="I1276" s="176" t="str">
        <f ca="1"/>
        <v>6</v>
      </c>
      <c r="J1276" s="176" t="str">
        <f ca="1"/>
        <v>Providers of preventive care</v>
      </c>
      <c r="K1276" s="176" t="str">
        <f ca="1"/>
        <v>6.nec</v>
      </c>
      <c r="L1276" s="176" t="str">
        <f ca="1"/>
        <v>Unspecified preventive care (n.e.c.)</v>
      </c>
      <c r="M1276" s="176" t="str">
        <f ca="1"/>
        <v>13</v>
      </c>
      <c r="N1276" s="176" t="str">
        <f ca="1"/>
        <v>General population</v>
      </c>
      <c r="O1276" s="176" t="str">
        <f ca="1"/>
        <v>nec</v>
      </c>
      <c r="P1276" s="176" t="str">
        <f ca="1"/>
        <v>Other and unspecified age (n.e.c.)</v>
      </c>
      <c r="Q1276" s="176" t="str">
        <f ca="1"/>
        <v>nec</v>
      </c>
      <c r="R1276" s="176" t="str">
        <f ca="1"/>
        <v>Other and unspecified gender (n.e.c.)</v>
      </c>
      <c r="S1276" s="176">
        <v>0</v>
      </c>
      <c r="T1276" s="176" t="b">
        <v>1</v>
      </c>
      <c r="U1276" s="176" t="b">
        <f>AND(T1276=TRUE,C1276=C1275,F1276=F1275,H1276&lt;&gt;H1275)</f>
        <v>0</v>
      </c>
      <c r="V1276" s="176" t="b">
        <f t="shared" si="38"/>
        <v>0</v>
      </c>
      <c r="W1276" s="180">
        <v>0</v>
      </c>
      <c r="X1276" t="b">
        <f t="shared" si="39"/>
        <v>0</v>
      </c>
      <c r="Y1276" s="194">
        <v>61</v>
      </c>
    </row>
    <row r="1277" spans="2:25" x14ac:dyDescent="0.4">
      <c r="B1277" s="192"/>
      <c r="C1277" s="193"/>
      <c r="D1277" s="193" t="s">
        <v>6074</v>
      </c>
      <c r="E1277" s="178" t="s">
        <v>1592</v>
      </c>
      <c r="F1277" s="193"/>
      <c r="G1277" s="193"/>
      <c r="H1277" s="193" t="s">
        <v>1093</v>
      </c>
      <c r="I1277" s="176" t="str">
        <f ca="1"/>
        <v>6</v>
      </c>
      <c r="J1277" s="176" t="str">
        <f ca="1"/>
        <v>Providers of preventive care</v>
      </c>
      <c r="K1277" s="176" t="str">
        <f ca="1"/>
        <v>6.nec</v>
      </c>
      <c r="L1277" s="176" t="str">
        <f ca="1"/>
        <v>Unspecified preventive care (n.e.c.)</v>
      </c>
      <c r="M1277" s="176" t="str">
        <f ca="1"/>
        <v>13</v>
      </c>
      <c r="N1277" s="176" t="str">
        <f ca="1"/>
        <v>General population</v>
      </c>
      <c r="O1277" s="176" t="str">
        <f ca="1"/>
        <v>nec</v>
      </c>
      <c r="P1277" s="176" t="str">
        <f ca="1"/>
        <v>Other and unspecified age (n.e.c.)</v>
      </c>
      <c r="Q1277" s="176" t="str">
        <f ca="1"/>
        <v>nec</v>
      </c>
      <c r="R1277" s="176" t="str">
        <f ca="1"/>
        <v>Other and unspecified gender (n.e.c.)</v>
      </c>
      <c r="S1277" s="176">
        <v>0</v>
      </c>
      <c r="T1277" s="176" t="b">
        <v>1</v>
      </c>
      <c r="U1277" s="176" t="b">
        <f>AND(T1277=TRUE,C1277=C1276,F1277=F1276,H1277&lt;&gt;H1276)</f>
        <v>0</v>
      </c>
      <c r="V1277" s="176" t="b">
        <f t="shared" si="38"/>
        <v>0</v>
      </c>
      <c r="W1277" s="180">
        <v>0</v>
      </c>
      <c r="X1277" t="b">
        <f t="shared" si="39"/>
        <v>0</v>
      </c>
      <c r="Y1277" s="194">
        <v>60</v>
      </c>
    </row>
    <row r="1278" spans="2:25" x14ac:dyDescent="0.4">
      <c r="B1278" s="192"/>
      <c r="C1278" s="193"/>
      <c r="D1278" s="193" t="s">
        <v>6075</v>
      </c>
      <c r="E1278" s="178" t="s">
        <v>1848</v>
      </c>
      <c r="F1278" s="193"/>
      <c r="G1278" s="193"/>
      <c r="H1278" s="193" t="s">
        <v>1093</v>
      </c>
      <c r="I1278" s="176" t="str">
        <f ca="1"/>
        <v>6</v>
      </c>
      <c r="J1278" s="176" t="str">
        <f ca="1"/>
        <v>Providers of preventive care</v>
      </c>
      <c r="K1278" s="176" t="str">
        <f ca="1"/>
        <v>6.nec</v>
      </c>
      <c r="L1278" s="176" t="str">
        <f ca="1"/>
        <v>Unspecified preventive care (n.e.c.)</v>
      </c>
      <c r="M1278" s="176" t="str">
        <f ca="1"/>
        <v>13</v>
      </c>
      <c r="N1278" s="176" t="str">
        <f ca="1"/>
        <v>General population</v>
      </c>
      <c r="O1278" s="176" t="str">
        <f ca="1"/>
        <v>nec</v>
      </c>
      <c r="P1278" s="176" t="str">
        <f ca="1"/>
        <v>Other and unspecified age (n.e.c.)</v>
      </c>
      <c r="Q1278" s="176" t="str">
        <f ca="1"/>
        <v>nec</v>
      </c>
      <c r="R1278" s="176" t="str">
        <f ca="1"/>
        <v>Other and unspecified gender (n.e.c.)</v>
      </c>
      <c r="S1278" s="176">
        <v>0</v>
      </c>
      <c r="T1278" s="176" t="b">
        <v>1</v>
      </c>
      <c r="U1278" s="176" t="b">
        <f>AND(T1278=TRUE,C1278=C1277,F1278=F1277,H1278&lt;&gt;H1277)</f>
        <v>0</v>
      </c>
      <c r="V1278" s="176" t="b">
        <f t="shared" si="38"/>
        <v>0</v>
      </c>
      <c r="W1278" s="180">
        <v>0</v>
      </c>
      <c r="X1278" t="b">
        <f t="shared" si="39"/>
        <v>0</v>
      </c>
      <c r="Y1278" s="194">
        <v>57</v>
      </c>
    </row>
    <row r="1279" spans="2:25" x14ac:dyDescent="0.4">
      <c r="B1279" s="192"/>
      <c r="C1279" s="193"/>
      <c r="D1279" s="193" t="s">
        <v>6076</v>
      </c>
      <c r="E1279" s="178" t="s">
        <v>1453</v>
      </c>
      <c r="F1279" s="193"/>
      <c r="G1279" s="193"/>
      <c r="H1279" s="193" t="s">
        <v>1093</v>
      </c>
      <c r="I1279" s="176" t="str">
        <f ca="1"/>
        <v>6</v>
      </c>
      <c r="J1279" s="176" t="str">
        <f ca="1"/>
        <v>Providers of preventive care</v>
      </c>
      <c r="K1279" s="176" t="str">
        <f ca="1"/>
        <v>6.nec</v>
      </c>
      <c r="L1279" s="176" t="str">
        <f ca="1"/>
        <v>Unspecified preventive care (n.e.c.)</v>
      </c>
      <c r="M1279" s="176" t="str">
        <f ca="1"/>
        <v>13</v>
      </c>
      <c r="N1279" s="176" t="str">
        <f ca="1"/>
        <v>General population</v>
      </c>
      <c r="O1279" s="176" t="str">
        <f ca="1"/>
        <v>nec</v>
      </c>
      <c r="P1279" s="176" t="str">
        <f ca="1"/>
        <v>Other and unspecified age (n.e.c.)</v>
      </c>
      <c r="Q1279" s="176" t="str">
        <f ca="1"/>
        <v>nec</v>
      </c>
      <c r="R1279" s="176" t="str">
        <f ca="1"/>
        <v>Other and unspecified gender (n.e.c.)</v>
      </c>
      <c r="S1279" s="176">
        <v>0</v>
      </c>
      <c r="T1279" s="176" t="b">
        <v>1</v>
      </c>
      <c r="U1279" s="176" t="b">
        <f>AND(T1279=TRUE,C1279=C1278,F1279=F1278,H1279&lt;&gt;H1278)</f>
        <v>0</v>
      </c>
      <c r="V1279" s="176" t="b">
        <f t="shared" si="38"/>
        <v>0</v>
      </c>
      <c r="W1279" s="180">
        <v>0</v>
      </c>
      <c r="X1279" t="b">
        <f t="shared" si="39"/>
        <v>0</v>
      </c>
      <c r="Y1279" s="194">
        <v>27</v>
      </c>
    </row>
    <row r="1280" spans="2:25" x14ac:dyDescent="0.4">
      <c r="B1280" s="192"/>
      <c r="C1280" s="193"/>
      <c r="D1280" s="193" t="s">
        <v>6077</v>
      </c>
      <c r="E1280" s="178" t="s">
        <v>2005</v>
      </c>
      <c r="F1280" s="193"/>
      <c r="G1280" s="193"/>
      <c r="H1280" s="193" t="s">
        <v>1093</v>
      </c>
      <c r="I1280" s="176" t="str">
        <f ca="1"/>
        <v>6</v>
      </c>
      <c r="J1280" s="176" t="str">
        <f ca="1"/>
        <v>Providers of preventive care</v>
      </c>
      <c r="K1280" s="176" t="str">
        <f ca="1"/>
        <v>6.nec</v>
      </c>
      <c r="L1280" s="176" t="str">
        <f ca="1"/>
        <v>Unspecified preventive care (n.e.c.)</v>
      </c>
      <c r="M1280" s="176" t="str">
        <f ca="1"/>
        <v>13</v>
      </c>
      <c r="N1280" s="176" t="str">
        <f ca="1"/>
        <v>General population</v>
      </c>
      <c r="O1280" s="176" t="str">
        <f ca="1"/>
        <v>nec</v>
      </c>
      <c r="P1280" s="176" t="str">
        <f ca="1"/>
        <v>Other and unspecified age (n.e.c.)</v>
      </c>
      <c r="Q1280" s="176" t="str">
        <f ca="1"/>
        <v>nec</v>
      </c>
      <c r="R1280" s="176" t="str">
        <f ca="1"/>
        <v>Other and unspecified gender (n.e.c.)</v>
      </c>
      <c r="S1280" s="176">
        <v>0</v>
      </c>
      <c r="T1280" s="176" t="b">
        <v>1</v>
      </c>
      <c r="U1280" s="176" t="b">
        <f>AND(T1280=TRUE,C1280=C1279,F1280=F1279,H1280&lt;&gt;H1279)</f>
        <v>0</v>
      </c>
      <c r="V1280" s="176" t="b">
        <f t="shared" si="38"/>
        <v>0</v>
      </c>
      <c r="W1280" s="180">
        <v>0</v>
      </c>
      <c r="X1280" t="b">
        <f t="shared" si="39"/>
        <v>0</v>
      </c>
      <c r="Y1280" s="194">
        <v>20</v>
      </c>
    </row>
    <row r="1281" spans="2:25" x14ac:dyDescent="0.4">
      <c r="B1281" s="192"/>
      <c r="C1281" s="193"/>
      <c r="D1281" s="193" t="s">
        <v>6078</v>
      </c>
      <c r="E1281" s="178" t="s">
        <v>1532</v>
      </c>
      <c r="F1281" s="193"/>
      <c r="G1281" s="193"/>
      <c r="H1281" s="193" t="s">
        <v>1093</v>
      </c>
      <c r="I1281" s="176" t="str">
        <f ca="1"/>
        <v>6</v>
      </c>
      <c r="J1281" s="176" t="str">
        <f ca="1"/>
        <v>Providers of preventive care</v>
      </c>
      <c r="K1281" s="176" t="str">
        <f ca="1"/>
        <v>6.nec</v>
      </c>
      <c r="L1281" s="176" t="str">
        <f ca="1"/>
        <v>Unspecified preventive care (n.e.c.)</v>
      </c>
      <c r="M1281" s="176" t="str">
        <f ca="1"/>
        <v>13</v>
      </c>
      <c r="N1281" s="176" t="str">
        <f ca="1"/>
        <v>General population</v>
      </c>
      <c r="O1281" s="176" t="str">
        <f ca="1"/>
        <v>nec</v>
      </c>
      <c r="P1281" s="176" t="str">
        <f ca="1"/>
        <v>Other and unspecified age (n.e.c.)</v>
      </c>
      <c r="Q1281" s="176" t="str">
        <f ca="1"/>
        <v>nec</v>
      </c>
      <c r="R1281" s="176" t="str">
        <f ca="1"/>
        <v>Other and unspecified gender (n.e.c.)</v>
      </c>
      <c r="S1281" s="176">
        <v>0</v>
      </c>
      <c r="T1281" s="176" t="b">
        <v>1</v>
      </c>
      <c r="U1281" s="176" t="b">
        <f>AND(T1281=TRUE,C1281=C1280,F1281=F1280,H1281&lt;&gt;H1280)</f>
        <v>0</v>
      </c>
      <c r="V1281" s="176" t="b">
        <f t="shared" si="38"/>
        <v>0</v>
      </c>
      <c r="W1281" s="180">
        <v>0</v>
      </c>
      <c r="X1281" t="b">
        <f t="shared" si="39"/>
        <v>0</v>
      </c>
      <c r="Y1281" s="194">
        <v>29</v>
      </c>
    </row>
    <row r="1282" spans="2:25" x14ac:dyDescent="0.4">
      <c r="B1282" s="192"/>
      <c r="C1282" s="193"/>
      <c r="D1282" s="193" t="s">
        <v>6079</v>
      </c>
      <c r="E1282" s="178" t="s">
        <v>1691</v>
      </c>
      <c r="F1282" s="193"/>
      <c r="G1282" s="193"/>
      <c r="H1282" s="193" t="s">
        <v>1093</v>
      </c>
      <c r="I1282" s="176" t="str">
        <f ca="1"/>
        <v>6</v>
      </c>
      <c r="J1282" s="176" t="str">
        <f ca="1"/>
        <v>Providers of preventive care</v>
      </c>
      <c r="K1282" s="176" t="str">
        <f ca="1"/>
        <v>6.nec</v>
      </c>
      <c r="L1282" s="176" t="str">
        <f ca="1"/>
        <v>Unspecified preventive care (n.e.c.)</v>
      </c>
      <c r="M1282" s="176" t="str">
        <f ca="1"/>
        <v>13</v>
      </c>
      <c r="N1282" s="176" t="str">
        <f ca="1"/>
        <v>General population</v>
      </c>
      <c r="O1282" s="176" t="str">
        <f ca="1"/>
        <v>nec</v>
      </c>
      <c r="P1282" s="176" t="str">
        <f ca="1"/>
        <v>Other and unspecified age (n.e.c.)</v>
      </c>
      <c r="Q1282" s="176" t="str">
        <f ca="1"/>
        <v>nec</v>
      </c>
      <c r="R1282" s="176" t="str">
        <f ca="1"/>
        <v>Other and unspecified gender (n.e.c.)</v>
      </c>
      <c r="S1282" s="176">
        <v>0</v>
      </c>
      <c r="T1282" s="176" t="b">
        <v>1</v>
      </c>
      <c r="U1282" s="176" t="b">
        <f>AND(T1282=TRUE,C1282=C1281,F1282=F1281,H1282&lt;&gt;H1281)</f>
        <v>0</v>
      </c>
      <c r="V1282" s="176" t="b">
        <f t="shared" si="38"/>
        <v>0</v>
      </c>
      <c r="W1282" s="180">
        <v>0</v>
      </c>
      <c r="X1282" t="b">
        <f t="shared" si="39"/>
        <v>0</v>
      </c>
      <c r="Y1282" s="194">
        <v>25</v>
      </c>
    </row>
    <row r="1283" spans="2:25" x14ac:dyDescent="0.4">
      <c r="B1283" s="192"/>
      <c r="C1283" s="193"/>
      <c r="D1283" s="193" t="s">
        <v>6080</v>
      </c>
      <c r="E1283" s="178" t="s">
        <v>1885</v>
      </c>
      <c r="F1283" s="193"/>
      <c r="G1283" s="193"/>
      <c r="H1283" s="193" t="s">
        <v>1093</v>
      </c>
      <c r="I1283" s="176" t="str">
        <f ca="1"/>
        <v>6</v>
      </c>
      <c r="J1283" s="176" t="str">
        <f ca="1"/>
        <v>Providers of preventive care</v>
      </c>
      <c r="K1283" s="176" t="str">
        <f ca="1"/>
        <v>6.nec</v>
      </c>
      <c r="L1283" s="176" t="str">
        <f ca="1"/>
        <v>Unspecified preventive care (n.e.c.)</v>
      </c>
      <c r="M1283" s="176" t="str">
        <f ca="1"/>
        <v>13</v>
      </c>
      <c r="N1283" s="176" t="str">
        <f ca="1"/>
        <v>General population</v>
      </c>
      <c r="O1283" s="176" t="str">
        <f ca="1"/>
        <v>nec</v>
      </c>
      <c r="P1283" s="176" t="str">
        <f ca="1"/>
        <v>Other and unspecified age (n.e.c.)</v>
      </c>
      <c r="Q1283" s="176" t="str">
        <f ca="1"/>
        <v>nec</v>
      </c>
      <c r="R1283" s="176" t="str">
        <f ca="1"/>
        <v>Other and unspecified gender (n.e.c.)</v>
      </c>
      <c r="S1283" s="176">
        <v>0</v>
      </c>
      <c r="T1283" s="176" t="b">
        <v>1</v>
      </c>
      <c r="U1283" s="176" t="b">
        <f>AND(T1283=TRUE,C1283=C1282,F1283=F1282,H1283&lt;&gt;H1282)</f>
        <v>0</v>
      </c>
      <c r="V1283" s="176" t="b">
        <f t="shared" ref="V1283:V1346" si="40">OR(U1283,U1284)</f>
        <v>0</v>
      </c>
      <c r="W1283" s="180">
        <v>0</v>
      </c>
      <c r="X1283" t="b">
        <f t="shared" ref="X1283:X1346" si="41">AND(T1283,ISBLANK(E1283))</f>
        <v>0</v>
      </c>
      <c r="Y1283" s="194">
        <v>26</v>
      </c>
    </row>
    <row r="1284" spans="2:25" x14ac:dyDescent="0.4">
      <c r="B1284" s="192"/>
      <c r="C1284" s="193"/>
      <c r="D1284" s="193" t="s">
        <v>6081</v>
      </c>
      <c r="E1284" s="178" t="s">
        <v>1890</v>
      </c>
      <c r="F1284" s="193"/>
      <c r="G1284" s="193"/>
      <c r="H1284" s="193" t="s">
        <v>1093</v>
      </c>
      <c r="I1284" s="176" t="str">
        <f ca="1"/>
        <v>6</v>
      </c>
      <c r="J1284" s="176" t="str">
        <f ca="1"/>
        <v>Providers of preventive care</v>
      </c>
      <c r="K1284" s="176" t="str">
        <f ca="1"/>
        <v>6.nec</v>
      </c>
      <c r="L1284" s="176" t="str">
        <f ca="1"/>
        <v>Unspecified preventive care (n.e.c.)</v>
      </c>
      <c r="M1284" s="176" t="str">
        <f ca="1"/>
        <v>13</v>
      </c>
      <c r="N1284" s="176" t="str">
        <f ca="1"/>
        <v>General population</v>
      </c>
      <c r="O1284" s="176" t="str">
        <f ca="1"/>
        <v>nec</v>
      </c>
      <c r="P1284" s="176" t="str">
        <f ca="1"/>
        <v>Other and unspecified age (n.e.c.)</v>
      </c>
      <c r="Q1284" s="176" t="str">
        <f ca="1"/>
        <v>nec</v>
      </c>
      <c r="R1284" s="176" t="str">
        <f ca="1"/>
        <v>Other and unspecified gender (n.e.c.)</v>
      </c>
      <c r="S1284" s="176">
        <v>0</v>
      </c>
      <c r="T1284" s="176" t="b">
        <v>1</v>
      </c>
      <c r="U1284" s="176" t="b">
        <f>AND(T1284=TRUE,C1284=C1283,F1284=F1283,H1284&lt;&gt;H1283)</f>
        <v>0</v>
      </c>
      <c r="V1284" s="176" t="b">
        <f t="shared" si="40"/>
        <v>0</v>
      </c>
      <c r="W1284" s="180">
        <v>0</v>
      </c>
      <c r="X1284" t="b">
        <f t="shared" si="41"/>
        <v>0</v>
      </c>
      <c r="Y1284" s="194">
        <v>31</v>
      </c>
    </row>
    <row r="1285" spans="2:25" x14ac:dyDescent="0.4">
      <c r="B1285" s="192"/>
      <c r="C1285" s="193"/>
      <c r="D1285" s="193" t="s">
        <v>6082</v>
      </c>
      <c r="E1285" s="178" t="s">
        <v>1576</v>
      </c>
      <c r="F1285" s="193"/>
      <c r="G1285" s="193"/>
      <c r="H1285" s="193" t="s">
        <v>1093</v>
      </c>
      <c r="I1285" s="176" t="str">
        <f ca="1"/>
        <v>6</v>
      </c>
      <c r="J1285" s="176" t="str">
        <f ca="1"/>
        <v>Providers of preventive care</v>
      </c>
      <c r="K1285" s="176" t="str">
        <f ca="1"/>
        <v>6.nec</v>
      </c>
      <c r="L1285" s="176" t="str">
        <f ca="1"/>
        <v>Unspecified preventive care (n.e.c.)</v>
      </c>
      <c r="M1285" s="176" t="str">
        <f ca="1"/>
        <v>13</v>
      </c>
      <c r="N1285" s="176" t="str">
        <f ca="1"/>
        <v>General population</v>
      </c>
      <c r="O1285" s="176" t="str">
        <f ca="1"/>
        <v>nec</v>
      </c>
      <c r="P1285" s="176" t="str">
        <f ca="1"/>
        <v>Other and unspecified age (n.e.c.)</v>
      </c>
      <c r="Q1285" s="176" t="str">
        <f ca="1"/>
        <v>nec</v>
      </c>
      <c r="R1285" s="176" t="str">
        <f ca="1"/>
        <v>Other and unspecified gender (n.e.c.)</v>
      </c>
      <c r="S1285" s="176">
        <v>0</v>
      </c>
      <c r="T1285" s="176" t="b">
        <v>1</v>
      </c>
      <c r="U1285" s="176" t="b">
        <f>AND(T1285=TRUE,C1285=C1284,F1285=F1284,H1285&lt;&gt;H1284)</f>
        <v>0</v>
      </c>
      <c r="V1285" s="176" t="b">
        <f t="shared" si="40"/>
        <v>0</v>
      </c>
      <c r="W1285" s="180">
        <v>0</v>
      </c>
      <c r="X1285" t="b">
        <f t="shared" si="41"/>
        <v>0</v>
      </c>
      <c r="Y1285" s="194">
        <v>28</v>
      </c>
    </row>
    <row r="1286" spans="2:25" x14ac:dyDescent="0.4">
      <c r="B1286" s="192"/>
      <c r="C1286" s="193"/>
      <c r="D1286" s="193" t="s">
        <v>6083</v>
      </c>
      <c r="E1286" s="178" t="s">
        <v>1661</v>
      </c>
      <c r="F1286" s="193"/>
      <c r="G1286" s="193"/>
      <c r="H1286" s="193" t="s">
        <v>1093</v>
      </c>
      <c r="I1286" s="176" t="str">
        <f ca="1"/>
        <v>6</v>
      </c>
      <c r="J1286" s="176" t="str">
        <f ca="1"/>
        <v>Providers of preventive care</v>
      </c>
      <c r="K1286" s="176" t="str">
        <f ca="1"/>
        <v>6.nec</v>
      </c>
      <c r="L1286" s="176" t="str">
        <f ca="1"/>
        <v>Unspecified preventive care (n.e.c.)</v>
      </c>
      <c r="M1286" s="176" t="str">
        <f ca="1"/>
        <v>13</v>
      </c>
      <c r="N1286" s="176" t="str">
        <f ca="1"/>
        <v>General population</v>
      </c>
      <c r="O1286" s="176" t="str">
        <f ca="1"/>
        <v>nec</v>
      </c>
      <c r="P1286" s="176" t="str">
        <f ca="1"/>
        <v>Other and unspecified age (n.e.c.)</v>
      </c>
      <c r="Q1286" s="176" t="str">
        <f ca="1"/>
        <v>nec</v>
      </c>
      <c r="R1286" s="176" t="str">
        <f ca="1"/>
        <v>Other and unspecified gender (n.e.c.)</v>
      </c>
      <c r="S1286" s="176">
        <v>0</v>
      </c>
      <c r="T1286" s="176" t="b">
        <v>1</v>
      </c>
      <c r="U1286" s="176" t="b">
        <f>AND(T1286=TRUE,C1286=C1285,F1286=F1285,H1286&lt;&gt;H1285)</f>
        <v>0</v>
      </c>
      <c r="V1286" s="176" t="b">
        <f t="shared" si="40"/>
        <v>0</v>
      </c>
      <c r="W1286" s="180">
        <v>0</v>
      </c>
      <c r="X1286" t="b">
        <f t="shared" si="41"/>
        <v>0</v>
      </c>
      <c r="Y1286" s="194">
        <v>30</v>
      </c>
    </row>
    <row r="1287" spans="2:25" x14ac:dyDescent="0.4">
      <c r="B1287" s="192"/>
      <c r="C1287" s="193"/>
      <c r="D1287" s="193" t="s">
        <v>6084</v>
      </c>
      <c r="E1287" s="178" t="s">
        <v>1687</v>
      </c>
      <c r="F1287" s="193"/>
      <c r="G1287" s="193"/>
      <c r="H1287" s="193" t="s">
        <v>1093</v>
      </c>
      <c r="I1287" s="176" t="str">
        <f ca="1"/>
        <v>6</v>
      </c>
      <c r="J1287" s="176" t="str">
        <f ca="1"/>
        <v>Providers of preventive care</v>
      </c>
      <c r="K1287" s="176" t="str">
        <f ca="1"/>
        <v>6.nec</v>
      </c>
      <c r="L1287" s="176" t="str">
        <f ca="1"/>
        <v>Unspecified preventive care (n.e.c.)</v>
      </c>
      <c r="M1287" s="176" t="str">
        <f ca="1"/>
        <v>13</v>
      </c>
      <c r="N1287" s="176" t="str">
        <f ca="1"/>
        <v>General population</v>
      </c>
      <c r="O1287" s="176" t="str">
        <f ca="1"/>
        <v>nec</v>
      </c>
      <c r="P1287" s="176" t="str">
        <f ca="1"/>
        <v>Other and unspecified age (n.e.c.)</v>
      </c>
      <c r="Q1287" s="176" t="str">
        <f ca="1"/>
        <v>nec</v>
      </c>
      <c r="R1287" s="176" t="str">
        <f ca="1"/>
        <v>Other and unspecified gender (n.e.c.)</v>
      </c>
      <c r="S1287" s="176">
        <v>0</v>
      </c>
      <c r="T1287" s="176" t="b">
        <v>1</v>
      </c>
      <c r="U1287" s="176" t="b">
        <f>AND(T1287=TRUE,C1287=C1286,F1287=F1286,H1287&lt;&gt;H1286)</f>
        <v>0</v>
      </c>
      <c r="V1287" s="176" t="b">
        <f t="shared" si="40"/>
        <v>0</v>
      </c>
      <c r="W1287" s="180">
        <v>0</v>
      </c>
      <c r="X1287" t="b">
        <f t="shared" si="41"/>
        <v>0</v>
      </c>
      <c r="Y1287" s="194">
        <v>24</v>
      </c>
    </row>
    <row r="1288" spans="2:25" x14ac:dyDescent="0.4">
      <c r="B1288" s="192"/>
      <c r="C1288" s="193"/>
      <c r="D1288" s="193" t="s">
        <v>6085</v>
      </c>
      <c r="E1288" s="178" t="s">
        <v>2003</v>
      </c>
      <c r="F1288" s="193"/>
      <c r="G1288" s="193"/>
      <c r="H1288" s="193" t="s">
        <v>1093</v>
      </c>
      <c r="I1288" s="176" t="str">
        <f ca="1"/>
        <v>6</v>
      </c>
      <c r="J1288" s="176" t="str">
        <f ca="1"/>
        <v>Providers of preventive care</v>
      </c>
      <c r="K1288" s="176" t="str">
        <f ca="1"/>
        <v>6.nec</v>
      </c>
      <c r="L1288" s="176" t="str">
        <f ca="1"/>
        <v>Unspecified preventive care (n.e.c.)</v>
      </c>
      <c r="M1288" s="176" t="str">
        <f ca="1"/>
        <v>13</v>
      </c>
      <c r="N1288" s="176" t="str">
        <f ca="1"/>
        <v>General population</v>
      </c>
      <c r="O1288" s="176" t="str">
        <f ca="1"/>
        <v>nec</v>
      </c>
      <c r="P1288" s="176" t="str">
        <f ca="1"/>
        <v>Other and unspecified age (n.e.c.)</v>
      </c>
      <c r="Q1288" s="176" t="str">
        <f ca="1"/>
        <v>nec</v>
      </c>
      <c r="R1288" s="176" t="str">
        <f ca="1"/>
        <v>Other and unspecified gender (n.e.c.)</v>
      </c>
      <c r="S1288" s="176">
        <v>0</v>
      </c>
      <c r="T1288" s="176" t="b">
        <v>1</v>
      </c>
      <c r="U1288" s="176" t="b">
        <f>AND(T1288=TRUE,C1288=C1287,F1288=F1287,H1288&lt;&gt;H1287)</f>
        <v>0</v>
      </c>
      <c r="V1288" s="176" t="b">
        <f t="shared" si="40"/>
        <v>0</v>
      </c>
      <c r="W1288" s="180">
        <v>0</v>
      </c>
      <c r="X1288" t="b">
        <f t="shared" si="41"/>
        <v>0</v>
      </c>
      <c r="Y1288" s="194">
        <v>21</v>
      </c>
    </row>
    <row r="1289" spans="2:25" x14ac:dyDescent="0.4">
      <c r="B1289" s="192"/>
      <c r="C1289" s="193"/>
      <c r="D1289" s="193" t="s">
        <v>6086</v>
      </c>
      <c r="E1289" s="178" t="s">
        <v>1836</v>
      </c>
      <c r="F1289" s="193"/>
      <c r="G1289" s="193"/>
      <c r="H1289" s="193" t="s">
        <v>1093</v>
      </c>
      <c r="I1289" s="176" t="str">
        <f ca="1"/>
        <v>6</v>
      </c>
      <c r="J1289" s="176" t="str">
        <f ca="1"/>
        <v>Providers of preventive care</v>
      </c>
      <c r="K1289" s="176" t="str">
        <f ca="1"/>
        <v>6.nec</v>
      </c>
      <c r="L1289" s="176" t="str">
        <f ca="1"/>
        <v>Unspecified preventive care (n.e.c.)</v>
      </c>
      <c r="M1289" s="176" t="str">
        <f ca="1"/>
        <v>13</v>
      </c>
      <c r="N1289" s="176" t="str">
        <f ca="1"/>
        <v>General population</v>
      </c>
      <c r="O1289" s="176" t="str">
        <f ca="1"/>
        <v>nec</v>
      </c>
      <c r="P1289" s="176" t="str">
        <f ca="1"/>
        <v>Other and unspecified age (n.e.c.)</v>
      </c>
      <c r="Q1289" s="176" t="str">
        <f ca="1"/>
        <v>nec</v>
      </c>
      <c r="R1289" s="176" t="str">
        <f ca="1"/>
        <v>Other and unspecified gender (n.e.c.)</v>
      </c>
      <c r="S1289" s="176">
        <v>0</v>
      </c>
      <c r="T1289" s="176" t="b">
        <v>1</v>
      </c>
      <c r="U1289" s="176" t="b">
        <f>AND(T1289=TRUE,C1289=C1288,F1289=F1288,H1289&lt;&gt;H1288)</f>
        <v>0</v>
      </c>
      <c r="V1289" s="176" t="b">
        <f t="shared" si="40"/>
        <v>0</v>
      </c>
      <c r="W1289" s="180">
        <v>0</v>
      </c>
      <c r="X1289" t="b">
        <f t="shared" si="41"/>
        <v>0</v>
      </c>
      <c r="Y1289" s="194">
        <v>23</v>
      </c>
    </row>
    <row r="1290" spans="2:25" x14ac:dyDescent="0.4">
      <c r="B1290" s="192"/>
      <c r="C1290" s="193"/>
      <c r="D1290" s="193" t="s">
        <v>6087</v>
      </c>
      <c r="E1290" s="178" t="s">
        <v>1615</v>
      </c>
      <c r="F1290" s="193"/>
      <c r="G1290" s="193"/>
      <c r="H1290" s="193" t="s">
        <v>1093</v>
      </c>
      <c r="I1290" s="176" t="str">
        <f ca="1"/>
        <v>6</v>
      </c>
      <c r="J1290" s="176" t="str">
        <f ca="1"/>
        <v>Providers of preventive care</v>
      </c>
      <c r="K1290" s="176" t="str">
        <f ca="1"/>
        <v>6.nec</v>
      </c>
      <c r="L1290" s="176" t="str">
        <f ca="1"/>
        <v>Unspecified preventive care (n.e.c.)</v>
      </c>
      <c r="M1290" s="176" t="str">
        <f ca="1"/>
        <v>13</v>
      </c>
      <c r="N1290" s="176" t="str">
        <f ca="1"/>
        <v>General population</v>
      </c>
      <c r="O1290" s="176" t="str">
        <f ca="1"/>
        <v>nec</v>
      </c>
      <c r="P1290" s="176" t="str">
        <f ca="1"/>
        <v>Other and unspecified age (n.e.c.)</v>
      </c>
      <c r="Q1290" s="176" t="str">
        <f ca="1"/>
        <v>nec</v>
      </c>
      <c r="R1290" s="176" t="str">
        <f ca="1"/>
        <v>Other and unspecified gender (n.e.c.)</v>
      </c>
      <c r="S1290" s="176">
        <v>0</v>
      </c>
      <c r="T1290" s="176" t="b">
        <v>1</v>
      </c>
      <c r="U1290" s="176" t="b">
        <f>AND(T1290=TRUE,C1290=C1289,F1290=F1289,H1290&lt;&gt;H1289)</f>
        <v>0</v>
      </c>
      <c r="V1290" s="176" t="b">
        <f t="shared" si="40"/>
        <v>0</v>
      </c>
      <c r="W1290" s="180">
        <v>0</v>
      </c>
      <c r="X1290" t="b">
        <f t="shared" si="41"/>
        <v>0</v>
      </c>
      <c r="Y1290" s="194">
        <v>22</v>
      </c>
    </row>
    <row r="1291" spans="2:25" x14ac:dyDescent="0.4">
      <c r="B1291" s="192"/>
      <c r="C1291" s="193"/>
      <c r="D1291" s="193" t="s">
        <v>6088</v>
      </c>
      <c r="E1291" s="178" t="s">
        <v>1646</v>
      </c>
      <c r="F1291" s="193"/>
      <c r="G1291" s="193"/>
      <c r="H1291" s="193" t="s">
        <v>1093</v>
      </c>
      <c r="I1291" s="176" t="str">
        <f ca="1"/>
        <v>6</v>
      </c>
      <c r="J1291" s="176" t="str">
        <f ca="1"/>
        <v>Providers of preventive care</v>
      </c>
      <c r="K1291" s="176" t="str">
        <f ca="1"/>
        <v>6.nec</v>
      </c>
      <c r="L1291" s="176" t="str">
        <f ca="1"/>
        <v>Unspecified preventive care (n.e.c.)</v>
      </c>
      <c r="M1291" s="176" t="str">
        <f ca="1"/>
        <v>13</v>
      </c>
      <c r="N1291" s="176" t="str">
        <f ca="1"/>
        <v>General population</v>
      </c>
      <c r="O1291" s="176" t="str">
        <f ca="1"/>
        <v>nec</v>
      </c>
      <c r="P1291" s="176" t="str">
        <f ca="1"/>
        <v>Other and unspecified age (n.e.c.)</v>
      </c>
      <c r="Q1291" s="176" t="str">
        <f ca="1"/>
        <v>nec</v>
      </c>
      <c r="R1291" s="176" t="str">
        <f ca="1"/>
        <v>Other and unspecified gender (n.e.c.)</v>
      </c>
      <c r="S1291" s="176">
        <v>0</v>
      </c>
      <c r="T1291" s="176" t="b">
        <v>1</v>
      </c>
      <c r="U1291" s="176" t="b">
        <f>AND(T1291=TRUE,C1291=C1290,F1291=F1290,H1291&lt;&gt;H1290)</f>
        <v>0</v>
      </c>
      <c r="V1291" s="176" t="b">
        <f t="shared" si="40"/>
        <v>0</v>
      </c>
      <c r="W1291" s="180">
        <v>0</v>
      </c>
      <c r="X1291" t="b">
        <f t="shared" si="41"/>
        <v>0</v>
      </c>
      <c r="Y1291" s="194">
        <v>42</v>
      </c>
    </row>
    <row r="1292" spans="2:25" x14ac:dyDescent="0.4">
      <c r="B1292" s="192"/>
      <c r="C1292" s="193"/>
      <c r="D1292" s="193" t="s">
        <v>6089</v>
      </c>
      <c r="E1292" s="178" t="s">
        <v>5934</v>
      </c>
      <c r="F1292" s="193"/>
      <c r="G1292" s="193"/>
      <c r="H1292" s="193" t="s">
        <v>1093</v>
      </c>
      <c r="I1292" s="176" t="str">
        <f ca="1"/>
        <v>6</v>
      </c>
      <c r="J1292" s="176" t="str">
        <f ca="1"/>
        <v>Providers of preventive care</v>
      </c>
      <c r="K1292" s="176" t="str">
        <f ca="1"/>
        <v>6.nec</v>
      </c>
      <c r="L1292" s="176" t="str">
        <f ca="1"/>
        <v>Unspecified preventive care (n.e.c.)</v>
      </c>
      <c r="M1292" s="176" t="str">
        <f ca="1"/>
        <v>13</v>
      </c>
      <c r="N1292" s="176" t="str">
        <f ca="1"/>
        <v>General population</v>
      </c>
      <c r="O1292" s="176" t="str">
        <f ca="1"/>
        <v>nec</v>
      </c>
      <c r="P1292" s="176" t="str">
        <f ca="1"/>
        <v>Other and unspecified age (n.e.c.)</v>
      </c>
      <c r="Q1292" s="176" t="str">
        <f ca="1"/>
        <v>nec</v>
      </c>
      <c r="R1292" s="176" t="str">
        <f ca="1"/>
        <v>Other and unspecified gender (n.e.c.)</v>
      </c>
      <c r="S1292" s="176">
        <v>0</v>
      </c>
      <c r="T1292" s="176" t="b">
        <v>1</v>
      </c>
      <c r="U1292" s="176" t="b">
        <f>AND(T1292=TRUE,C1292=C1291,F1292=F1291,H1292&lt;&gt;H1291)</f>
        <v>0</v>
      </c>
      <c r="V1292" s="176" t="b">
        <f t="shared" si="40"/>
        <v>0</v>
      </c>
      <c r="W1292" s="180">
        <v>0</v>
      </c>
      <c r="X1292" t="b">
        <f t="shared" si="41"/>
        <v>0</v>
      </c>
      <c r="Y1292" s="194">
        <v>43</v>
      </c>
    </row>
    <row r="1293" spans="2:25" x14ac:dyDescent="0.4">
      <c r="B1293" s="192"/>
      <c r="C1293" s="193"/>
      <c r="D1293" s="193" t="s">
        <v>6090</v>
      </c>
      <c r="E1293" s="178" t="s">
        <v>1666</v>
      </c>
      <c r="F1293" s="193"/>
      <c r="G1293" s="193"/>
      <c r="H1293" s="193" t="s">
        <v>1093</v>
      </c>
      <c r="I1293" s="176" t="str">
        <f ca="1"/>
        <v>6</v>
      </c>
      <c r="J1293" s="176" t="str">
        <f ca="1"/>
        <v>Providers of preventive care</v>
      </c>
      <c r="K1293" s="176" t="str">
        <f ca="1"/>
        <v>6.nec</v>
      </c>
      <c r="L1293" s="176" t="str">
        <f ca="1"/>
        <v>Unspecified preventive care (n.e.c.)</v>
      </c>
      <c r="M1293" s="176" t="str">
        <f ca="1"/>
        <v>13</v>
      </c>
      <c r="N1293" s="176" t="str">
        <f ca="1"/>
        <v>General population</v>
      </c>
      <c r="O1293" s="176" t="str">
        <f ca="1"/>
        <v>nec</v>
      </c>
      <c r="P1293" s="176" t="str">
        <f ca="1"/>
        <v>Other and unspecified age (n.e.c.)</v>
      </c>
      <c r="Q1293" s="176" t="str">
        <f ca="1"/>
        <v>nec</v>
      </c>
      <c r="R1293" s="176" t="str">
        <f ca="1"/>
        <v>Other and unspecified gender (n.e.c.)</v>
      </c>
      <c r="S1293" s="176">
        <v>0</v>
      </c>
      <c r="T1293" s="176" t="b">
        <v>1</v>
      </c>
      <c r="U1293" s="176" t="b">
        <f>AND(T1293=TRUE,C1293=C1292,F1293=F1292,H1293&lt;&gt;H1292)</f>
        <v>0</v>
      </c>
      <c r="V1293" s="176" t="b">
        <f t="shared" si="40"/>
        <v>0</v>
      </c>
      <c r="W1293" s="180">
        <v>0</v>
      </c>
      <c r="X1293" t="b">
        <f t="shared" si="41"/>
        <v>0</v>
      </c>
      <c r="Y1293" s="194">
        <v>41</v>
      </c>
    </row>
    <row r="1294" spans="2:25" x14ac:dyDescent="0.4">
      <c r="B1294" s="192"/>
      <c r="C1294" s="193"/>
      <c r="D1294" s="193" t="s">
        <v>6091</v>
      </c>
      <c r="E1294" s="178" t="s">
        <v>2017</v>
      </c>
      <c r="F1294" s="193"/>
      <c r="G1294" s="193"/>
      <c r="H1294" s="193" t="s">
        <v>1093</v>
      </c>
      <c r="I1294" s="176" t="str">
        <f ca="1"/>
        <v>6</v>
      </c>
      <c r="J1294" s="176" t="str">
        <f ca="1"/>
        <v>Providers of preventive care</v>
      </c>
      <c r="K1294" s="176" t="str">
        <f ca="1"/>
        <v>6.nec</v>
      </c>
      <c r="L1294" s="176" t="str">
        <f ca="1"/>
        <v>Unspecified preventive care (n.e.c.)</v>
      </c>
      <c r="M1294" s="176" t="str">
        <f ca="1"/>
        <v>13</v>
      </c>
      <c r="N1294" s="176" t="str">
        <f ca="1"/>
        <v>General population</v>
      </c>
      <c r="O1294" s="176" t="str">
        <f ca="1"/>
        <v>nec</v>
      </c>
      <c r="P1294" s="176" t="str">
        <f ca="1"/>
        <v>Other and unspecified age (n.e.c.)</v>
      </c>
      <c r="Q1294" s="176" t="str">
        <f ca="1"/>
        <v>nec</v>
      </c>
      <c r="R1294" s="176" t="str">
        <f ca="1"/>
        <v>Other and unspecified gender (n.e.c.)</v>
      </c>
      <c r="S1294" s="176">
        <v>0</v>
      </c>
      <c r="T1294" s="176" t="b">
        <v>1</v>
      </c>
      <c r="U1294" s="176" t="b">
        <f>AND(T1294=TRUE,C1294=C1293,F1294=F1293,H1294&lt;&gt;H1293)</f>
        <v>0</v>
      </c>
      <c r="V1294" s="176" t="b">
        <f t="shared" si="40"/>
        <v>0</v>
      </c>
      <c r="W1294" s="180">
        <v>0</v>
      </c>
      <c r="X1294" t="b">
        <f t="shared" si="41"/>
        <v>0</v>
      </c>
      <c r="Y1294" s="194">
        <v>40</v>
      </c>
    </row>
    <row r="1295" spans="2:25" x14ac:dyDescent="0.4">
      <c r="B1295" s="192"/>
      <c r="C1295" s="193"/>
      <c r="D1295" s="193" t="s">
        <v>6092</v>
      </c>
      <c r="E1295" s="178" t="s">
        <v>1684</v>
      </c>
      <c r="F1295" s="193"/>
      <c r="G1295" s="193"/>
      <c r="H1295" s="193" t="s">
        <v>1093</v>
      </c>
      <c r="I1295" s="176" t="str">
        <f ca="1"/>
        <v>6</v>
      </c>
      <c r="J1295" s="176" t="str">
        <f ca="1"/>
        <v>Providers of preventive care</v>
      </c>
      <c r="K1295" s="176" t="str">
        <f ca="1"/>
        <v>6.nec</v>
      </c>
      <c r="L1295" s="176" t="str">
        <f ca="1"/>
        <v>Unspecified preventive care (n.e.c.)</v>
      </c>
      <c r="M1295" s="176" t="str">
        <f ca="1"/>
        <v>13</v>
      </c>
      <c r="N1295" s="176" t="str">
        <f ca="1"/>
        <v>General population</v>
      </c>
      <c r="O1295" s="176" t="str">
        <f ca="1"/>
        <v>nec</v>
      </c>
      <c r="P1295" s="176" t="str">
        <f ca="1"/>
        <v>Other and unspecified age (n.e.c.)</v>
      </c>
      <c r="Q1295" s="176" t="str">
        <f ca="1"/>
        <v>nec</v>
      </c>
      <c r="R1295" s="176" t="str">
        <f ca="1"/>
        <v>Other and unspecified gender (n.e.c.)</v>
      </c>
      <c r="S1295" s="176">
        <v>0</v>
      </c>
      <c r="T1295" s="176" t="b">
        <v>1</v>
      </c>
      <c r="U1295" s="176" t="b">
        <f>AND(T1295=TRUE,C1295=C1294,F1295=F1294,H1295&lt;&gt;H1294)</f>
        <v>0</v>
      </c>
      <c r="V1295" s="176" t="b">
        <f t="shared" si="40"/>
        <v>0</v>
      </c>
      <c r="W1295" s="180">
        <v>0</v>
      </c>
      <c r="X1295" t="b">
        <f t="shared" si="41"/>
        <v>0</v>
      </c>
      <c r="Y1295" s="194">
        <v>8</v>
      </c>
    </row>
    <row r="1296" spans="2:25" x14ac:dyDescent="0.4">
      <c r="B1296" s="192"/>
      <c r="C1296" s="193"/>
      <c r="D1296" s="193" t="s">
        <v>6093</v>
      </c>
      <c r="E1296" s="178" t="s">
        <v>1640</v>
      </c>
      <c r="F1296" s="193"/>
      <c r="G1296" s="193"/>
      <c r="H1296" s="193" t="s">
        <v>1093</v>
      </c>
      <c r="I1296" s="176" t="str">
        <f ca="1"/>
        <v>6</v>
      </c>
      <c r="J1296" s="176" t="str">
        <f ca="1"/>
        <v>Providers of preventive care</v>
      </c>
      <c r="K1296" s="176" t="str">
        <f ca="1"/>
        <v>6.nec</v>
      </c>
      <c r="L1296" s="176" t="str">
        <f ca="1"/>
        <v>Unspecified preventive care (n.e.c.)</v>
      </c>
      <c r="M1296" s="176" t="str">
        <f ca="1"/>
        <v>13</v>
      </c>
      <c r="N1296" s="176" t="str">
        <f ca="1"/>
        <v>General population</v>
      </c>
      <c r="O1296" s="176" t="str">
        <f ca="1"/>
        <v>nec</v>
      </c>
      <c r="P1296" s="176" t="str">
        <f ca="1"/>
        <v>Other and unspecified age (n.e.c.)</v>
      </c>
      <c r="Q1296" s="176" t="str">
        <f ca="1"/>
        <v>nec</v>
      </c>
      <c r="R1296" s="176" t="str">
        <f ca="1"/>
        <v>Other and unspecified gender (n.e.c.)</v>
      </c>
      <c r="S1296" s="176">
        <v>0</v>
      </c>
      <c r="T1296" s="176" t="b">
        <v>1</v>
      </c>
      <c r="U1296" s="176" t="b">
        <f>AND(T1296=TRUE,C1296=C1295,F1296=F1295,H1296&lt;&gt;H1295)</f>
        <v>0</v>
      </c>
      <c r="V1296" s="176" t="b">
        <f t="shared" si="40"/>
        <v>0</v>
      </c>
      <c r="W1296" s="180">
        <v>0</v>
      </c>
      <c r="X1296" t="b">
        <f t="shared" si="41"/>
        <v>0</v>
      </c>
      <c r="Y1296" s="194">
        <v>7</v>
      </c>
    </row>
    <row r="1297" spans="2:25" x14ac:dyDescent="0.4">
      <c r="B1297" s="192"/>
      <c r="C1297" s="193"/>
      <c r="D1297" s="193" t="s">
        <v>6094</v>
      </c>
      <c r="E1297" s="178" t="s">
        <v>1705</v>
      </c>
      <c r="F1297" s="193"/>
      <c r="G1297" s="193"/>
      <c r="H1297" s="193" t="s">
        <v>1093</v>
      </c>
      <c r="I1297" s="176" t="str">
        <f ca="1"/>
        <v>6</v>
      </c>
      <c r="J1297" s="176" t="str">
        <f ca="1"/>
        <v>Providers of preventive care</v>
      </c>
      <c r="K1297" s="176" t="str">
        <f ca="1"/>
        <v>6.nec</v>
      </c>
      <c r="L1297" s="176" t="str">
        <f ca="1"/>
        <v>Unspecified preventive care (n.e.c.)</v>
      </c>
      <c r="M1297" s="176" t="str">
        <f ca="1"/>
        <v>13</v>
      </c>
      <c r="N1297" s="176" t="str">
        <f ca="1"/>
        <v>General population</v>
      </c>
      <c r="O1297" s="176" t="str">
        <f ca="1"/>
        <v>nec</v>
      </c>
      <c r="P1297" s="176" t="str">
        <f ca="1"/>
        <v>Other and unspecified age (n.e.c.)</v>
      </c>
      <c r="Q1297" s="176" t="str">
        <f ca="1"/>
        <v>nec</v>
      </c>
      <c r="R1297" s="176" t="str">
        <f ca="1"/>
        <v>Other and unspecified gender (n.e.c.)</v>
      </c>
      <c r="S1297" s="176">
        <v>0</v>
      </c>
      <c r="T1297" s="176" t="b">
        <v>1</v>
      </c>
      <c r="U1297" s="176" t="b">
        <f>AND(T1297=TRUE,C1297=C1296,F1297=F1296,H1297&lt;&gt;H1296)</f>
        <v>0</v>
      </c>
      <c r="V1297" s="176" t="b">
        <f t="shared" si="40"/>
        <v>0</v>
      </c>
      <c r="W1297" s="180">
        <v>0</v>
      </c>
      <c r="X1297" t="b">
        <f t="shared" si="41"/>
        <v>0</v>
      </c>
      <c r="Y1297" s="194">
        <v>9</v>
      </c>
    </row>
    <row r="1298" spans="2:25" x14ac:dyDescent="0.4">
      <c r="B1298" s="192"/>
      <c r="C1298" s="193"/>
      <c r="D1298" s="193" t="s">
        <v>6095</v>
      </c>
      <c r="E1298" s="178" t="s">
        <v>1456</v>
      </c>
      <c r="F1298" s="193"/>
      <c r="G1298" s="193"/>
      <c r="H1298" s="193" t="s">
        <v>1093</v>
      </c>
      <c r="I1298" s="176" t="str">
        <f ca="1"/>
        <v>6</v>
      </c>
      <c r="J1298" s="176" t="str">
        <f ca="1"/>
        <v>Providers of preventive care</v>
      </c>
      <c r="K1298" s="176" t="str">
        <f ca="1"/>
        <v>6.nec</v>
      </c>
      <c r="L1298" s="176" t="str">
        <f ca="1"/>
        <v>Unspecified preventive care (n.e.c.)</v>
      </c>
      <c r="M1298" s="176" t="str">
        <f ca="1"/>
        <v>13</v>
      </c>
      <c r="N1298" s="176" t="str">
        <f ca="1"/>
        <v>General population</v>
      </c>
      <c r="O1298" s="176" t="str">
        <f ca="1"/>
        <v>nec</v>
      </c>
      <c r="P1298" s="176" t="str">
        <f ca="1"/>
        <v>Other and unspecified age (n.e.c.)</v>
      </c>
      <c r="Q1298" s="176" t="str">
        <f ca="1"/>
        <v>nec</v>
      </c>
      <c r="R1298" s="176" t="str">
        <f ca="1"/>
        <v>Other and unspecified gender (n.e.c.)</v>
      </c>
      <c r="S1298" s="176">
        <v>0</v>
      </c>
      <c r="T1298" s="176" t="b">
        <v>1</v>
      </c>
      <c r="U1298" s="176" t="b">
        <f>AND(T1298=TRUE,C1298=C1297,F1298=F1297,H1298&lt;&gt;H1297)</f>
        <v>0</v>
      </c>
      <c r="V1298" s="176" t="b">
        <f t="shared" si="40"/>
        <v>0</v>
      </c>
      <c r="W1298" s="180">
        <v>0</v>
      </c>
      <c r="X1298" t="b">
        <f t="shared" si="41"/>
        <v>0</v>
      </c>
      <c r="Y1298" s="194">
        <v>35</v>
      </c>
    </row>
    <row r="1299" spans="2:25" x14ac:dyDescent="0.4">
      <c r="B1299" s="192"/>
      <c r="C1299" s="193"/>
      <c r="D1299" s="193" t="s">
        <v>6096</v>
      </c>
      <c r="E1299" s="178" t="s">
        <v>1607</v>
      </c>
      <c r="F1299" s="193"/>
      <c r="G1299" s="193"/>
      <c r="H1299" s="193" t="s">
        <v>1093</v>
      </c>
      <c r="I1299" s="176" t="str">
        <f ca="1"/>
        <v>6</v>
      </c>
      <c r="J1299" s="176" t="str">
        <f ca="1"/>
        <v>Providers of preventive care</v>
      </c>
      <c r="K1299" s="176" t="str">
        <f ca="1"/>
        <v>6.nec</v>
      </c>
      <c r="L1299" s="176" t="str">
        <f ca="1"/>
        <v>Unspecified preventive care (n.e.c.)</v>
      </c>
      <c r="M1299" s="176" t="str">
        <f ca="1"/>
        <v>13</v>
      </c>
      <c r="N1299" s="176" t="str">
        <f ca="1"/>
        <v>General population</v>
      </c>
      <c r="O1299" s="176" t="str">
        <f ca="1"/>
        <v>nec</v>
      </c>
      <c r="P1299" s="176" t="str">
        <f ca="1"/>
        <v>Other and unspecified age (n.e.c.)</v>
      </c>
      <c r="Q1299" s="176" t="str">
        <f ca="1"/>
        <v>nec</v>
      </c>
      <c r="R1299" s="176" t="str">
        <f ca="1"/>
        <v>Other and unspecified gender (n.e.c.)</v>
      </c>
      <c r="S1299" s="176">
        <v>0</v>
      </c>
      <c r="T1299" s="176" t="b">
        <v>1</v>
      </c>
      <c r="U1299" s="176" t="b">
        <f>AND(T1299=TRUE,C1299=C1298,F1299=F1298,H1299&lt;&gt;H1298)</f>
        <v>0</v>
      </c>
      <c r="V1299" s="176" t="b">
        <f t="shared" si="40"/>
        <v>0</v>
      </c>
      <c r="W1299" s="180">
        <v>0</v>
      </c>
      <c r="X1299" t="b">
        <f t="shared" si="41"/>
        <v>0</v>
      </c>
      <c r="Y1299" s="194">
        <v>33</v>
      </c>
    </row>
    <row r="1300" spans="2:25" x14ac:dyDescent="0.4">
      <c r="B1300" s="192"/>
      <c r="C1300" s="193"/>
      <c r="D1300" s="193" t="s">
        <v>6097</v>
      </c>
      <c r="E1300" s="178" t="s">
        <v>1663</v>
      </c>
      <c r="F1300" s="193"/>
      <c r="G1300" s="193"/>
      <c r="H1300" s="193" t="s">
        <v>1093</v>
      </c>
      <c r="I1300" s="176" t="str">
        <f ca="1"/>
        <v>6</v>
      </c>
      <c r="J1300" s="176" t="str">
        <f ca="1"/>
        <v>Providers of preventive care</v>
      </c>
      <c r="K1300" s="176" t="str">
        <f ca="1"/>
        <v>6.nec</v>
      </c>
      <c r="L1300" s="176" t="str">
        <f ca="1"/>
        <v>Unspecified preventive care (n.e.c.)</v>
      </c>
      <c r="M1300" s="176" t="str">
        <f ca="1"/>
        <v>13</v>
      </c>
      <c r="N1300" s="176" t="str">
        <f ca="1"/>
        <v>General population</v>
      </c>
      <c r="O1300" s="176" t="str">
        <f ca="1"/>
        <v>nec</v>
      </c>
      <c r="P1300" s="176" t="str">
        <f ca="1"/>
        <v>Other and unspecified age (n.e.c.)</v>
      </c>
      <c r="Q1300" s="176" t="str">
        <f ca="1"/>
        <v>nec</v>
      </c>
      <c r="R1300" s="176" t="str">
        <f ca="1"/>
        <v>Other and unspecified gender (n.e.c.)</v>
      </c>
      <c r="S1300" s="176">
        <v>0</v>
      </c>
      <c r="T1300" s="176" t="b">
        <v>1</v>
      </c>
      <c r="U1300" s="176" t="b">
        <f>AND(T1300=TRUE,C1300=C1299,F1300=F1299,H1300&lt;&gt;H1299)</f>
        <v>0</v>
      </c>
      <c r="V1300" s="176" t="b">
        <f t="shared" si="40"/>
        <v>0</v>
      </c>
      <c r="W1300" s="180">
        <v>0</v>
      </c>
      <c r="X1300" t="b">
        <f t="shared" si="41"/>
        <v>0</v>
      </c>
      <c r="Y1300" s="194">
        <v>34</v>
      </c>
    </row>
    <row r="1301" spans="2:25" x14ac:dyDescent="0.4">
      <c r="B1301" s="192"/>
      <c r="C1301" s="193"/>
      <c r="D1301" s="193" t="s">
        <v>6098</v>
      </c>
      <c r="E1301" s="178" t="s">
        <v>1636</v>
      </c>
      <c r="F1301" s="193"/>
      <c r="G1301" s="193"/>
      <c r="H1301" s="193" t="s">
        <v>1093</v>
      </c>
      <c r="I1301" s="176" t="str">
        <f ca="1"/>
        <v>6</v>
      </c>
      <c r="J1301" s="176" t="str">
        <f ca="1"/>
        <v>Providers of preventive care</v>
      </c>
      <c r="K1301" s="176" t="str">
        <f ca="1"/>
        <v>6.nec</v>
      </c>
      <c r="L1301" s="176" t="str">
        <f ca="1"/>
        <v>Unspecified preventive care (n.e.c.)</v>
      </c>
      <c r="M1301" s="176" t="str">
        <f ca="1"/>
        <v>13</v>
      </c>
      <c r="N1301" s="176" t="str">
        <f ca="1"/>
        <v>General population</v>
      </c>
      <c r="O1301" s="176" t="str">
        <f ca="1"/>
        <v>nec</v>
      </c>
      <c r="P1301" s="176" t="str">
        <f ca="1"/>
        <v>Other and unspecified age (n.e.c.)</v>
      </c>
      <c r="Q1301" s="176" t="str">
        <f ca="1"/>
        <v>nec</v>
      </c>
      <c r="R1301" s="176" t="str">
        <f ca="1"/>
        <v>Other and unspecified gender (n.e.c.)</v>
      </c>
      <c r="S1301" s="176">
        <v>0</v>
      </c>
      <c r="T1301" s="176" t="b">
        <v>1</v>
      </c>
      <c r="U1301" s="176" t="b">
        <f>AND(T1301=TRUE,C1301=C1300,F1301=F1300,H1301&lt;&gt;H1300)</f>
        <v>0</v>
      </c>
      <c r="V1301" s="176" t="b">
        <f t="shared" si="40"/>
        <v>0</v>
      </c>
      <c r="W1301" s="180">
        <v>0</v>
      </c>
      <c r="X1301" t="b">
        <f t="shared" si="41"/>
        <v>0</v>
      </c>
      <c r="Y1301" s="194">
        <v>36</v>
      </c>
    </row>
    <row r="1302" spans="2:25" x14ac:dyDescent="0.4">
      <c r="B1302" s="192"/>
      <c r="C1302" s="193"/>
      <c r="D1302" s="193" t="s">
        <v>6099</v>
      </c>
      <c r="E1302" s="178" t="s">
        <v>1648</v>
      </c>
      <c r="F1302" s="193"/>
      <c r="G1302" s="193"/>
      <c r="H1302" s="193" t="s">
        <v>1093</v>
      </c>
      <c r="I1302" s="176" t="str">
        <f ca="1"/>
        <v>6</v>
      </c>
      <c r="J1302" s="176" t="str">
        <f ca="1"/>
        <v>Providers of preventive care</v>
      </c>
      <c r="K1302" s="176" t="str">
        <f ca="1"/>
        <v>6.nec</v>
      </c>
      <c r="L1302" s="176" t="str">
        <f ca="1"/>
        <v>Unspecified preventive care (n.e.c.)</v>
      </c>
      <c r="M1302" s="176" t="str">
        <f ca="1"/>
        <v>13</v>
      </c>
      <c r="N1302" s="176" t="str">
        <f ca="1"/>
        <v>General population</v>
      </c>
      <c r="O1302" s="176" t="str">
        <f ca="1"/>
        <v>nec</v>
      </c>
      <c r="P1302" s="176" t="str">
        <f ca="1"/>
        <v>Other and unspecified age (n.e.c.)</v>
      </c>
      <c r="Q1302" s="176" t="str">
        <f ca="1"/>
        <v>nec</v>
      </c>
      <c r="R1302" s="176" t="str">
        <f ca="1"/>
        <v>Other and unspecified gender (n.e.c.)</v>
      </c>
      <c r="S1302" s="176">
        <v>0</v>
      </c>
      <c r="T1302" s="176" t="b">
        <v>1</v>
      </c>
      <c r="U1302" s="176" t="b">
        <f>AND(T1302=TRUE,C1302=C1301,F1302=F1301,H1302&lt;&gt;H1301)</f>
        <v>0</v>
      </c>
      <c r="V1302" s="176" t="b">
        <f t="shared" si="40"/>
        <v>0</v>
      </c>
      <c r="W1302" s="180">
        <v>0</v>
      </c>
      <c r="X1302" t="b">
        <f t="shared" si="41"/>
        <v>0</v>
      </c>
      <c r="Y1302" s="194">
        <v>32</v>
      </c>
    </row>
    <row r="1303" spans="2:25" x14ac:dyDescent="0.4">
      <c r="B1303" s="192"/>
      <c r="C1303" s="193"/>
      <c r="D1303" s="193" t="s">
        <v>6100</v>
      </c>
      <c r="E1303" s="178" t="s">
        <v>1905</v>
      </c>
      <c r="F1303" s="193"/>
      <c r="G1303" s="193"/>
      <c r="H1303" s="193" t="s">
        <v>1093</v>
      </c>
      <c r="I1303" s="176" t="str">
        <f ca="1"/>
        <v>6</v>
      </c>
      <c r="J1303" s="176" t="str">
        <f ca="1"/>
        <v>Providers of preventive care</v>
      </c>
      <c r="K1303" s="176" t="str">
        <f ca="1"/>
        <v>6.nec</v>
      </c>
      <c r="L1303" s="176" t="str">
        <f ca="1"/>
        <v>Unspecified preventive care (n.e.c.)</v>
      </c>
      <c r="M1303" s="176" t="str">
        <f ca="1"/>
        <v>13</v>
      </c>
      <c r="N1303" s="176" t="str">
        <f ca="1"/>
        <v>General population</v>
      </c>
      <c r="O1303" s="176" t="str">
        <f ca="1"/>
        <v>nec</v>
      </c>
      <c r="P1303" s="176" t="str">
        <f ca="1"/>
        <v>Other and unspecified age (n.e.c.)</v>
      </c>
      <c r="Q1303" s="176" t="str">
        <f ca="1"/>
        <v>nec</v>
      </c>
      <c r="R1303" s="176" t="str">
        <f ca="1"/>
        <v>Other and unspecified gender (n.e.c.)</v>
      </c>
      <c r="S1303" s="176">
        <v>0</v>
      </c>
      <c r="T1303" s="176" t="b">
        <v>1</v>
      </c>
      <c r="U1303" s="176" t="b">
        <f>AND(T1303=TRUE,C1303=C1302,F1303=F1302,H1303&lt;&gt;H1302)</f>
        <v>0</v>
      </c>
      <c r="V1303" s="176" t="b">
        <f t="shared" si="40"/>
        <v>0</v>
      </c>
      <c r="W1303" s="180">
        <v>0</v>
      </c>
      <c r="X1303" t="b">
        <f t="shared" si="41"/>
        <v>0</v>
      </c>
      <c r="Y1303" s="194">
        <v>39</v>
      </c>
    </row>
    <row r="1304" spans="2:25" x14ac:dyDescent="0.4">
      <c r="B1304" s="192"/>
      <c r="C1304" s="193"/>
      <c r="D1304" s="193" t="s">
        <v>6101</v>
      </c>
      <c r="E1304" s="178" t="s">
        <v>1368</v>
      </c>
      <c r="F1304" s="193"/>
      <c r="G1304" s="193"/>
      <c r="H1304" s="193" t="s">
        <v>1093</v>
      </c>
      <c r="I1304" s="176" t="str">
        <f ca="1"/>
        <v>6</v>
      </c>
      <c r="J1304" s="176" t="str">
        <f ca="1"/>
        <v>Providers of preventive care</v>
      </c>
      <c r="K1304" s="176" t="str">
        <f ca="1"/>
        <v>6.nec</v>
      </c>
      <c r="L1304" s="176" t="str">
        <f ca="1"/>
        <v>Unspecified preventive care (n.e.c.)</v>
      </c>
      <c r="M1304" s="176" t="str">
        <f ca="1"/>
        <v>13</v>
      </c>
      <c r="N1304" s="176" t="str">
        <f ca="1"/>
        <v>General population</v>
      </c>
      <c r="O1304" s="176" t="str">
        <f ca="1"/>
        <v>nec</v>
      </c>
      <c r="P1304" s="176" t="str">
        <f ca="1"/>
        <v>Other and unspecified age (n.e.c.)</v>
      </c>
      <c r="Q1304" s="176" t="str">
        <f ca="1"/>
        <v>nec</v>
      </c>
      <c r="R1304" s="176" t="str">
        <f ca="1"/>
        <v>Other and unspecified gender (n.e.c.)</v>
      </c>
      <c r="S1304" s="176">
        <v>0</v>
      </c>
      <c r="T1304" s="176" t="b">
        <v>1</v>
      </c>
      <c r="U1304" s="176" t="b">
        <f>AND(T1304=TRUE,C1304=C1303,F1304=F1303,H1304&lt;&gt;H1303)</f>
        <v>0</v>
      </c>
      <c r="V1304" s="176" t="b">
        <f t="shared" si="40"/>
        <v>0</v>
      </c>
      <c r="W1304" s="180">
        <v>0</v>
      </c>
      <c r="X1304" t="b">
        <f t="shared" si="41"/>
        <v>0</v>
      </c>
      <c r="Y1304" s="194">
        <v>38</v>
      </c>
    </row>
    <row r="1305" spans="2:25" x14ac:dyDescent="0.4">
      <c r="B1305" s="192"/>
      <c r="C1305" s="193"/>
      <c r="D1305" s="193" t="s">
        <v>6102</v>
      </c>
      <c r="E1305" s="178" t="s">
        <v>1997</v>
      </c>
      <c r="F1305" s="193"/>
      <c r="G1305" s="193"/>
      <c r="H1305" s="193" t="s">
        <v>1093</v>
      </c>
      <c r="I1305" s="176" t="str">
        <f ca="1"/>
        <v>6</v>
      </c>
      <c r="J1305" s="176" t="str">
        <f ca="1"/>
        <v>Providers of preventive care</v>
      </c>
      <c r="K1305" s="176" t="str">
        <f ca="1"/>
        <v>6.nec</v>
      </c>
      <c r="L1305" s="176" t="str">
        <f ca="1"/>
        <v>Unspecified preventive care (n.e.c.)</v>
      </c>
      <c r="M1305" s="176" t="str">
        <f ca="1"/>
        <v>13</v>
      </c>
      <c r="N1305" s="176" t="str">
        <f ca="1"/>
        <v>General population</v>
      </c>
      <c r="O1305" s="176" t="str">
        <f ca="1"/>
        <v>nec</v>
      </c>
      <c r="P1305" s="176" t="str">
        <f ca="1"/>
        <v>Other and unspecified age (n.e.c.)</v>
      </c>
      <c r="Q1305" s="176" t="str">
        <f ca="1"/>
        <v>nec</v>
      </c>
      <c r="R1305" s="176" t="str">
        <f ca="1"/>
        <v>Other and unspecified gender (n.e.c.)</v>
      </c>
      <c r="S1305" s="176">
        <v>0</v>
      </c>
      <c r="T1305" s="176" t="b">
        <v>1</v>
      </c>
      <c r="U1305" s="176" t="b">
        <f>AND(T1305=TRUE,C1305=C1304,F1305=F1304,H1305&lt;&gt;H1304)</f>
        <v>0</v>
      </c>
      <c r="V1305" s="176" t="b">
        <f t="shared" si="40"/>
        <v>0</v>
      </c>
      <c r="W1305" s="180">
        <v>0</v>
      </c>
      <c r="X1305" t="b">
        <f t="shared" si="41"/>
        <v>0</v>
      </c>
      <c r="Y1305" s="194">
        <v>37</v>
      </c>
    </row>
    <row r="1306" spans="2:25" x14ac:dyDescent="0.4">
      <c r="B1306" s="192"/>
      <c r="C1306" s="193"/>
      <c r="D1306" s="193" t="s">
        <v>6103</v>
      </c>
      <c r="E1306" s="178" t="s">
        <v>1671</v>
      </c>
      <c r="F1306" s="193"/>
      <c r="G1306" s="193"/>
      <c r="H1306" s="193" t="s">
        <v>1093</v>
      </c>
      <c r="I1306" s="176" t="str">
        <f ca="1"/>
        <v>6</v>
      </c>
      <c r="J1306" s="176" t="str">
        <f ca="1"/>
        <v>Providers of preventive care</v>
      </c>
      <c r="K1306" s="176" t="str">
        <f ca="1"/>
        <v>6.nec</v>
      </c>
      <c r="L1306" s="176" t="str">
        <f ca="1"/>
        <v>Unspecified preventive care (n.e.c.)</v>
      </c>
      <c r="M1306" s="176" t="str">
        <f ca="1"/>
        <v>13</v>
      </c>
      <c r="N1306" s="176" t="str">
        <f ca="1"/>
        <v>General population</v>
      </c>
      <c r="O1306" s="176" t="str">
        <f ca="1"/>
        <v>nec</v>
      </c>
      <c r="P1306" s="176" t="str">
        <f ca="1"/>
        <v>Other and unspecified age (n.e.c.)</v>
      </c>
      <c r="Q1306" s="176" t="str">
        <f ca="1"/>
        <v>nec</v>
      </c>
      <c r="R1306" s="176" t="str">
        <f ca="1"/>
        <v>Other and unspecified gender (n.e.c.)</v>
      </c>
      <c r="S1306" s="176">
        <v>0</v>
      </c>
      <c r="T1306" s="176" t="b">
        <v>1</v>
      </c>
      <c r="U1306" s="176" t="b">
        <f>AND(T1306=TRUE,C1306=C1305,F1306=F1305,H1306&lt;&gt;H1305)</f>
        <v>0</v>
      </c>
      <c r="V1306" s="176" t="b">
        <f t="shared" si="40"/>
        <v>0</v>
      </c>
      <c r="W1306" s="180">
        <v>0</v>
      </c>
      <c r="X1306" t="b">
        <f t="shared" si="41"/>
        <v>0</v>
      </c>
      <c r="Y1306" s="194">
        <v>46</v>
      </c>
    </row>
    <row r="1307" spans="2:25" x14ac:dyDescent="0.4">
      <c r="B1307" s="192"/>
      <c r="C1307" s="193"/>
      <c r="D1307" s="193" t="s">
        <v>6104</v>
      </c>
      <c r="E1307" s="178" t="s">
        <v>1669</v>
      </c>
      <c r="F1307" s="193"/>
      <c r="G1307" s="193"/>
      <c r="H1307" s="193" t="s">
        <v>1093</v>
      </c>
      <c r="I1307" s="176" t="str">
        <f ca="1"/>
        <v>6</v>
      </c>
      <c r="J1307" s="176" t="str">
        <f ca="1"/>
        <v>Providers of preventive care</v>
      </c>
      <c r="K1307" s="176" t="str">
        <f ca="1"/>
        <v>6.nec</v>
      </c>
      <c r="L1307" s="176" t="str">
        <f ca="1"/>
        <v>Unspecified preventive care (n.e.c.)</v>
      </c>
      <c r="M1307" s="176" t="str">
        <f ca="1"/>
        <v>13</v>
      </c>
      <c r="N1307" s="176" t="str">
        <f ca="1"/>
        <v>General population</v>
      </c>
      <c r="O1307" s="176" t="str">
        <f ca="1"/>
        <v>nec</v>
      </c>
      <c r="P1307" s="176" t="str">
        <f ca="1"/>
        <v>Other and unspecified age (n.e.c.)</v>
      </c>
      <c r="Q1307" s="176" t="str">
        <f ca="1"/>
        <v>nec</v>
      </c>
      <c r="R1307" s="176" t="str">
        <f ca="1"/>
        <v>Other and unspecified gender (n.e.c.)</v>
      </c>
      <c r="S1307" s="176">
        <v>0</v>
      </c>
      <c r="T1307" s="176" t="b">
        <v>1</v>
      </c>
      <c r="U1307" s="176" t="b">
        <f>AND(T1307=TRUE,C1307=C1306,F1307=F1306,H1307&lt;&gt;H1306)</f>
        <v>0</v>
      </c>
      <c r="V1307" s="176" t="b">
        <f t="shared" si="40"/>
        <v>0</v>
      </c>
      <c r="W1307" s="180">
        <v>0</v>
      </c>
      <c r="X1307" t="b">
        <f t="shared" si="41"/>
        <v>0</v>
      </c>
      <c r="Y1307" s="194">
        <v>45</v>
      </c>
    </row>
    <row r="1308" spans="2:25" x14ac:dyDescent="0.4">
      <c r="B1308" s="192"/>
      <c r="C1308" s="193"/>
      <c r="D1308" s="193" t="s">
        <v>6105</v>
      </c>
      <c r="E1308" s="178" t="s">
        <v>1673</v>
      </c>
      <c r="F1308" s="193"/>
      <c r="G1308" s="193"/>
      <c r="H1308" s="193" t="s">
        <v>1093</v>
      </c>
      <c r="I1308" s="176" t="str">
        <f ca="1"/>
        <v>6</v>
      </c>
      <c r="J1308" s="176" t="str">
        <f ca="1"/>
        <v>Providers of preventive care</v>
      </c>
      <c r="K1308" s="176" t="str">
        <f ca="1"/>
        <v>6.nec</v>
      </c>
      <c r="L1308" s="176" t="str">
        <f ca="1"/>
        <v>Unspecified preventive care (n.e.c.)</v>
      </c>
      <c r="M1308" s="176" t="str">
        <f ca="1"/>
        <v>13</v>
      </c>
      <c r="N1308" s="176" t="str">
        <f ca="1"/>
        <v>General population</v>
      </c>
      <c r="O1308" s="176" t="str">
        <f ca="1"/>
        <v>nec</v>
      </c>
      <c r="P1308" s="176" t="str">
        <f ca="1"/>
        <v>Other and unspecified age (n.e.c.)</v>
      </c>
      <c r="Q1308" s="176" t="str">
        <f ca="1"/>
        <v>nec</v>
      </c>
      <c r="R1308" s="176" t="str">
        <f ca="1"/>
        <v>Other and unspecified gender (n.e.c.)</v>
      </c>
      <c r="S1308" s="176">
        <v>0</v>
      </c>
      <c r="T1308" s="176" t="b">
        <v>1</v>
      </c>
      <c r="U1308" s="176" t="b">
        <f>AND(T1308=TRUE,C1308=C1307,F1308=F1307,H1308&lt;&gt;H1307)</f>
        <v>0</v>
      </c>
      <c r="V1308" s="176" t="b">
        <f t="shared" si="40"/>
        <v>0</v>
      </c>
      <c r="W1308" s="180">
        <v>0</v>
      </c>
      <c r="X1308" t="b">
        <f t="shared" si="41"/>
        <v>0</v>
      </c>
      <c r="Y1308" s="194">
        <v>47</v>
      </c>
    </row>
    <row r="1309" spans="2:25" x14ac:dyDescent="0.4">
      <c r="B1309" s="192"/>
      <c r="C1309" s="193"/>
      <c r="D1309" s="193" t="s">
        <v>6106</v>
      </c>
      <c r="E1309" s="178" t="s">
        <v>1653</v>
      </c>
      <c r="F1309" s="193"/>
      <c r="G1309" s="193"/>
      <c r="H1309" s="193" t="s">
        <v>1093</v>
      </c>
      <c r="I1309" s="176" t="str">
        <f ca="1"/>
        <v>6</v>
      </c>
      <c r="J1309" s="176" t="str">
        <f ca="1"/>
        <v>Providers of preventive care</v>
      </c>
      <c r="K1309" s="176" t="str">
        <f ca="1"/>
        <v>6.nec</v>
      </c>
      <c r="L1309" s="176" t="str">
        <f ca="1"/>
        <v>Unspecified preventive care (n.e.c.)</v>
      </c>
      <c r="M1309" s="176" t="str">
        <f ca="1"/>
        <v>13</v>
      </c>
      <c r="N1309" s="176" t="str">
        <f ca="1"/>
        <v>General population</v>
      </c>
      <c r="O1309" s="176" t="str">
        <f ca="1"/>
        <v>nec</v>
      </c>
      <c r="P1309" s="176" t="str">
        <f ca="1"/>
        <v>Other and unspecified age (n.e.c.)</v>
      </c>
      <c r="Q1309" s="176" t="str">
        <f ca="1"/>
        <v>nec</v>
      </c>
      <c r="R1309" s="176" t="str">
        <f ca="1"/>
        <v>Other and unspecified gender (n.e.c.)</v>
      </c>
      <c r="S1309" s="176">
        <v>0</v>
      </c>
      <c r="T1309" s="176" t="b">
        <v>1</v>
      </c>
      <c r="U1309" s="176" t="b">
        <f>AND(T1309=TRUE,C1309=C1308,F1309=F1308,H1309&lt;&gt;H1308)</f>
        <v>0</v>
      </c>
      <c r="V1309" s="176" t="b">
        <f t="shared" si="40"/>
        <v>0</v>
      </c>
      <c r="W1309" s="180">
        <v>0</v>
      </c>
      <c r="X1309" t="b">
        <f t="shared" si="41"/>
        <v>0</v>
      </c>
      <c r="Y1309" s="194">
        <v>44</v>
      </c>
    </row>
    <row r="1310" spans="2:25" x14ac:dyDescent="0.4">
      <c r="B1310" s="192"/>
      <c r="C1310" s="193"/>
      <c r="D1310" s="193" t="s">
        <v>6107</v>
      </c>
      <c r="E1310" s="178" t="s">
        <v>1459</v>
      </c>
      <c r="F1310" s="193"/>
      <c r="G1310" s="193"/>
      <c r="H1310" s="193" t="s">
        <v>1093</v>
      </c>
      <c r="I1310" s="176" t="str">
        <f ca="1"/>
        <v>6</v>
      </c>
      <c r="J1310" s="176" t="str">
        <f ca="1"/>
        <v>Providers of preventive care</v>
      </c>
      <c r="K1310" s="176" t="str">
        <f ca="1"/>
        <v>6.nec</v>
      </c>
      <c r="L1310" s="176" t="str">
        <f ca="1"/>
        <v>Unspecified preventive care (n.e.c.)</v>
      </c>
      <c r="M1310" s="176" t="str">
        <f ca="1"/>
        <v>13</v>
      </c>
      <c r="N1310" s="176" t="str">
        <f ca="1"/>
        <v>General population</v>
      </c>
      <c r="O1310" s="176" t="str">
        <f ca="1"/>
        <v>nec</v>
      </c>
      <c r="P1310" s="176" t="str">
        <f ca="1"/>
        <v>Other and unspecified age (n.e.c.)</v>
      </c>
      <c r="Q1310" s="176" t="str">
        <f ca="1"/>
        <v>nec</v>
      </c>
      <c r="R1310" s="176" t="str">
        <f ca="1"/>
        <v>Other and unspecified gender (n.e.c.)</v>
      </c>
      <c r="S1310" s="176">
        <v>0</v>
      </c>
      <c r="T1310" s="176" t="b">
        <v>1</v>
      </c>
      <c r="U1310" s="176" t="b">
        <f>AND(T1310=TRUE,C1310=C1309,F1310=F1309,H1310&lt;&gt;H1309)</f>
        <v>0</v>
      </c>
      <c r="V1310" s="176" t="b">
        <f t="shared" si="40"/>
        <v>0</v>
      </c>
      <c r="W1310" s="180">
        <v>0</v>
      </c>
      <c r="X1310" t="b">
        <f t="shared" si="41"/>
        <v>0</v>
      </c>
      <c r="Y1310" s="194">
        <v>70</v>
      </c>
    </row>
    <row r="1311" spans="2:25" x14ac:dyDescent="0.4">
      <c r="B1311" s="192"/>
      <c r="C1311" s="193"/>
      <c r="D1311" s="193" t="s">
        <v>6108</v>
      </c>
      <c r="E1311" s="178" t="s">
        <v>1373</v>
      </c>
      <c r="F1311" s="193"/>
      <c r="G1311" s="193"/>
      <c r="H1311" s="193" t="s">
        <v>1093</v>
      </c>
      <c r="I1311" s="176" t="str">
        <f ca="1"/>
        <v>6</v>
      </c>
      <c r="J1311" s="176" t="str">
        <f ca="1"/>
        <v>Providers of preventive care</v>
      </c>
      <c r="K1311" s="176" t="str">
        <f ca="1"/>
        <v>6.nec</v>
      </c>
      <c r="L1311" s="176" t="str">
        <f ca="1"/>
        <v>Unspecified preventive care (n.e.c.)</v>
      </c>
      <c r="M1311" s="176" t="str">
        <f ca="1"/>
        <v>13</v>
      </c>
      <c r="N1311" s="176" t="str">
        <f ca="1"/>
        <v>General population</v>
      </c>
      <c r="O1311" s="176" t="str">
        <f ca="1"/>
        <v>nec</v>
      </c>
      <c r="P1311" s="176" t="str">
        <f ca="1"/>
        <v>Other and unspecified age (n.e.c.)</v>
      </c>
      <c r="Q1311" s="176" t="str">
        <f ca="1"/>
        <v>nec</v>
      </c>
      <c r="R1311" s="176" t="str">
        <f ca="1"/>
        <v>Other and unspecified gender (n.e.c.)</v>
      </c>
      <c r="S1311" s="176">
        <v>0</v>
      </c>
      <c r="T1311" s="176" t="b">
        <v>1</v>
      </c>
      <c r="U1311" s="176" t="b">
        <f>AND(T1311=TRUE,C1311=C1310,F1311=F1310,H1311&lt;&gt;H1310)</f>
        <v>0</v>
      </c>
      <c r="V1311" s="176" t="b">
        <f t="shared" si="40"/>
        <v>0</v>
      </c>
      <c r="W1311" s="180">
        <v>0</v>
      </c>
      <c r="X1311" t="b">
        <f t="shared" si="41"/>
        <v>0</v>
      </c>
      <c r="Y1311" s="194">
        <v>71</v>
      </c>
    </row>
    <row r="1312" spans="2:25" x14ac:dyDescent="0.4">
      <c r="B1312" s="192"/>
      <c r="C1312" s="193"/>
      <c r="D1312" s="193" t="s">
        <v>6109</v>
      </c>
      <c r="E1312" s="178" t="s">
        <v>1703</v>
      </c>
      <c r="F1312" s="193"/>
      <c r="G1312" s="193"/>
      <c r="H1312" s="193" t="s">
        <v>1093</v>
      </c>
      <c r="I1312" s="176" t="str">
        <f ca="1"/>
        <v>6</v>
      </c>
      <c r="J1312" s="176" t="str">
        <f ca="1"/>
        <v>Providers of preventive care</v>
      </c>
      <c r="K1312" s="176" t="str">
        <f ca="1"/>
        <v>6.nec</v>
      </c>
      <c r="L1312" s="176" t="str">
        <f ca="1"/>
        <v>Unspecified preventive care (n.e.c.)</v>
      </c>
      <c r="M1312" s="176" t="str">
        <f ca="1"/>
        <v>13</v>
      </c>
      <c r="N1312" s="176" t="str">
        <f ca="1"/>
        <v>General population</v>
      </c>
      <c r="O1312" s="176" t="str">
        <f ca="1"/>
        <v>nec</v>
      </c>
      <c r="P1312" s="176" t="str">
        <f ca="1"/>
        <v>Other and unspecified age (n.e.c.)</v>
      </c>
      <c r="Q1312" s="176" t="str">
        <f ca="1"/>
        <v>nec</v>
      </c>
      <c r="R1312" s="176" t="str">
        <f ca="1"/>
        <v>Other and unspecified gender (n.e.c.)</v>
      </c>
      <c r="S1312" s="176">
        <v>0</v>
      </c>
      <c r="T1312" s="176" t="b">
        <v>1</v>
      </c>
      <c r="U1312" s="176" t="b">
        <f>AND(T1312=TRUE,C1312=C1311,F1312=F1311,H1312&lt;&gt;H1311)</f>
        <v>0</v>
      </c>
      <c r="V1312" s="176" t="b">
        <f t="shared" si="40"/>
        <v>0</v>
      </c>
      <c r="W1312" s="180">
        <v>0</v>
      </c>
      <c r="X1312" t="b">
        <f t="shared" si="41"/>
        <v>0</v>
      </c>
      <c r="Y1312" s="194">
        <v>72</v>
      </c>
    </row>
    <row r="1313" spans="2:25" x14ac:dyDescent="0.4">
      <c r="B1313" s="192"/>
      <c r="C1313" s="193"/>
      <c r="D1313" s="193" t="s">
        <v>6110</v>
      </c>
      <c r="E1313" s="178" t="s">
        <v>1718</v>
      </c>
      <c r="F1313" s="193"/>
      <c r="G1313" s="193"/>
      <c r="H1313" s="193" t="s">
        <v>1093</v>
      </c>
      <c r="I1313" s="176" t="str">
        <f ca="1"/>
        <v>6</v>
      </c>
      <c r="J1313" s="176" t="str">
        <f ca="1"/>
        <v>Providers of preventive care</v>
      </c>
      <c r="K1313" s="176" t="str">
        <f ca="1"/>
        <v>6.nec</v>
      </c>
      <c r="L1313" s="176" t="str">
        <f ca="1"/>
        <v>Unspecified preventive care (n.e.c.)</v>
      </c>
      <c r="M1313" s="176" t="str">
        <f ca="1"/>
        <v>13</v>
      </c>
      <c r="N1313" s="176" t="str">
        <f ca="1"/>
        <v>General population</v>
      </c>
      <c r="O1313" s="176" t="str">
        <f ca="1"/>
        <v>nec</v>
      </c>
      <c r="P1313" s="176" t="str">
        <f ca="1"/>
        <v>Other and unspecified age (n.e.c.)</v>
      </c>
      <c r="Q1313" s="176" t="str">
        <f ca="1"/>
        <v>nec</v>
      </c>
      <c r="R1313" s="176" t="str">
        <f ca="1"/>
        <v>Other and unspecified gender (n.e.c.)</v>
      </c>
      <c r="S1313" s="176">
        <v>0</v>
      </c>
      <c r="T1313" s="176" t="b">
        <v>1</v>
      </c>
      <c r="U1313" s="176" t="b">
        <f>AND(T1313=TRUE,C1313=C1312,F1313=F1312,H1313&lt;&gt;H1312)</f>
        <v>0</v>
      </c>
      <c r="V1313" s="176" t="b">
        <f t="shared" si="40"/>
        <v>0</v>
      </c>
      <c r="W1313" s="180">
        <v>0</v>
      </c>
      <c r="X1313" t="b">
        <f t="shared" si="41"/>
        <v>0</v>
      </c>
      <c r="Y1313" s="194">
        <v>73</v>
      </c>
    </row>
    <row r="1314" spans="2:25" x14ac:dyDescent="0.4">
      <c r="B1314" s="192"/>
      <c r="C1314" s="193"/>
      <c r="D1314" s="193" t="s">
        <v>6111</v>
      </c>
      <c r="E1314" s="178" t="s">
        <v>1603</v>
      </c>
      <c r="F1314" s="193"/>
      <c r="G1314" s="193"/>
      <c r="H1314" s="193" t="s">
        <v>1093</v>
      </c>
      <c r="I1314" s="176" t="str">
        <f ca="1"/>
        <v>6</v>
      </c>
      <c r="J1314" s="176" t="str">
        <f ca="1"/>
        <v>Providers of preventive care</v>
      </c>
      <c r="K1314" s="176" t="str">
        <f ca="1"/>
        <v>6.nec</v>
      </c>
      <c r="L1314" s="176" t="str">
        <f ca="1"/>
        <v>Unspecified preventive care (n.e.c.)</v>
      </c>
      <c r="M1314" s="176" t="str">
        <f ca="1"/>
        <v>13</v>
      </c>
      <c r="N1314" s="176" t="str">
        <f ca="1"/>
        <v>General population</v>
      </c>
      <c r="O1314" s="176" t="str">
        <f ca="1"/>
        <v>nec</v>
      </c>
      <c r="P1314" s="176" t="str">
        <f ca="1"/>
        <v>Other and unspecified age (n.e.c.)</v>
      </c>
      <c r="Q1314" s="176" t="str">
        <f ca="1"/>
        <v>nec</v>
      </c>
      <c r="R1314" s="176" t="str">
        <f ca="1"/>
        <v>Other and unspecified gender (n.e.c.)</v>
      </c>
      <c r="S1314" s="176">
        <v>0</v>
      </c>
      <c r="T1314" s="176" t="b">
        <v>1</v>
      </c>
      <c r="U1314" s="176" t="b">
        <f>AND(T1314=TRUE,C1314=C1313,F1314=F1313,H1314&lt;&gt;H1313)</f>
        <v>0</v>
      </c>
      <c r="V1314" s="176" t="b">
        <f t="shared" si="40"/>
        <v>0</v>
      </c>
      <c r="W1314" s="180">
        <v>0</v>
      </c>
      <c r="X1314" t="b">
        <f t="shared" si="41"/>
        <v>0</v>
      </c>
      <c r="Y1314" s="194">
        <v>64</v>
      </c>
    </row>
    <row r="1315" spans="2:25" x14ac:dyDescent="0.4">
      <c r="B1315" s="192"/>
      <c r="C1315" s="193"/>
      <c r="D1315" s="193" t="s">
        <v>6112</v>
      </c>
      <c r="E1315" s="178" t="s">
        <v>1657</v>
      </c>
      <c r="F1315" s="193"/>
      <c r="G1315" s="193"/>
      <c r="H1315" s="193" t="s">
        <v>1093</v>
      </c>
      <c r="I1315" s="176" t="str">
        <f ca="1"/>
        <v>6</v>
      </c>
      <c r="J1315" s="176" t="str">
        <f ca="1"/>
        <v>Providers of preventive care</v>
      </c>
      <c r="K1315" s="176" t="str">
        <f ca="1"/>
        <v>6.nec</v>
      </c>
      <c r="L1315" s="176" t="str">
        <f ca="1"/>
        <v>Unspecified preventive care (n.e.c.)</v>
      </c>
      <c r="M1315" s="176" t="str">
        <f ca="1"/>
        <v>13</v>
      </c>
      <c r="N1315" s="176" t="str">
        <f ca="1"/>
        <v>General population</v>
      </c>
      <c r="O1315" s="176" t="str">
        <f ca="1"/>
        <v>nec</v>
      </c>
      <c r="P1315" s="176" t="str">
        <f ca="1"/>
        <v>Other and unspecified age (n.e.c.)</v>
      </c>
      <c r="Q1315" s="176" t="str">
        <f ca="1"/>
        <v>nec</v>
      </c>
      <c r="R1315" s="176" t="str">
        <f ca="1"/>
        <v>Other and unspecified gender (n.e.c.)</v>
      </c>
      <c r="S1315" s="176">
        <v>0</v>
      </c>
      <c r="T1315" s="176" t="b">
        <v>1</v>
      </c>
      <c r="U1315" s="176" t="b">
        <f>AND(T1315=TRUE,C1315=C1314,F1315=F1314,H1315&lt;&gt;H1314)</f>
        <v>0</v>
      </c>
      <c r="V1315" s="176" t="b">
        <f t="shared" si="40"/>
        <v>0</v>
      </c>
      <c r="W1315" s="180">
        <v>0</v>
      </c>
      <c r="X1315" t="b">
        <f t="shared" si="41"/>
        <v>0</v>
      </c>
      <c r="Y1315" s="194">
        <v>65</v>
      </c>
    </row>
    <row r="1316" spans="2:25" x14ac:dyDescent="0.4">
      <c r="B1316" s="192"/>
      <c r="C1316" s="193"/>
      <c r="D1316" s="193" t="s">
        <v>6113</v>
      </c>
      <c r="E1316" s="178" t="s">
        <v>1477</v>
      </c>
      <c r="F1316" s="193"/>
      <c r="G1316" s="193"/>
      <c r="H1316" s="193" t="s">
        <v>1093</v>
      </c>
      <c r="I1316" s="176" t="str">
        <f ca="1"/>
        <v>6</v>
      </c>
      <c r="J1316" s="176" t="str">
        <f ca="1"/>
        <v>Providers of preventive care</v>
      </c>
      <c r="K1316" s="176" t="str">
        <f ca="1"/>
        <v>6.nec</v>
      </c>
      <c r="L1316" s="176" t="str">
        <f ca="1"/>
        <v>Unspecified preventive care (n.e.c.)</v>
      </c>
      <c r="M1316" s="176" t="str">
        <f ca="1"/>
        <v>13</v>
      </c>
      <c r="N1316" s="176" t="str">
        <f ca="1"/>
        <v>General population</v>
      </c>
      <c r="O1316" s="176" t="str">
        <f ca="1"/>
        <v>nec</v>
      </c>
      <c r="P1316" s="176" t="str">
        <f ca="1"/>
        <v>Other and unspecified age (n.e.c.)</v>
      </c>
      <c r="Q1316" s="176" t="str">
        <f ca="1"/>
        <v>nec</v>
      </c>
      <c r="R1316" s="176" t="str">
        <f ca="1"/>
        <v>Other and unspecified gender (n.e.c.)</v>
      </c>
      <c r="S1316" s="176">
        <v>0</v>
      </c>
      <c r="T1316" s="176" t="b">
        <v>1</v>
      </c>
      <c r="U1316" s="176" t="b">
        <f>AND(T1316=TRUE,C1316=C1315,F1316=F1315,H1316&lt;&gt;H1315)</f>
        <v>0</v>
      </c>
      <c r="V1316" s="176" t="b">
        <f t="shared" si="40"/>
        <v>0</v>
      </c>
      <c r="W1316" s="180">
        <v>0</v>
      </c>
      <c r="X1316" t="b">
        <f t="shared" si="41"/>
        <v>0</v>
      </c>
      <c r="Y1316" s="194">
        <v>68</v>
      </c>
    </row>
    <row r="1317" spans="2:25" x14ac:dyDescent="0.4">
      <c r="B1317" s="192"/>
      <c r="C1317" s="193"/>
      <c r="D1317" s="193" t="s">
        <v>6114</v>
      </c>
      <c r="E1317" s="178" t="s">
        <v>1197</v>
      </c>
      <c r="F1317" s="193"/>
      <c r="G1317" s="193"/>
      <c r="H1317" s="193" t="s">
        <v>1093</v>
      </c>
      <c r="I1317" s="176" t="str">
        <f ca="1"/>
        <v>6</v>
      </c>
      <c r="J1317" s="176" t="str">
        <f ca="1"/>
        <v>Providers of preventive care</v>
      </c>
      <c r="K1317" s="176" t="str">
        <f ca="1"/>
        <v>6.nec</v>
      </c>
      <c r="L1317" s="176" t="str">
        <f ca="1"/>
        <v>Unspecified preventive care (n.e.c.)</v>
      </c>
      <c r="M1317" s="176" t="str">
        <f ca="1"/>
        <v>13</v>
      </c>
      <c r="N1317" s="176" t="str">
        <f ca="1"/>
        <v>General population</v>
      </c>
      <c r="O1317" s="176" t="str">
        <f ca="1"/>
        <v>nec</v>
      </c>
      <c r="P1317" s="176" t="str">
        <f ca="1"/>
        <v>Other and unspecified age (n.e.c.)</v>
      </c>
      <c r="Q1317" s="176" t="str">
        <f ca="1"/>
        <v>nec</v>
      </c>
      <c r="R1317" s="176" t="str">
        <f ca="1"/>
        <v>Other and unspecified gender (n.e.c.)</v>
      </c>
      <c r="S1317" s="176">
        <v>0</v>
      </c>
      <c r="T1317" s="176" t="b">
        <v>1</v>
      </c>
      <c r="U1317" s="176" t="b">
        <f>AND(T1317=TRUE,C1317=C1316,F1317=F1316,H1317&lt;&gt;H1316)</f>
        <v>0</v>
      </c>
      <c r="V1317" s="176" t="b">
        <f t="shared" si="40"/>
        <v>0</v>
      </c>
      <c r="W1317" s="180">
        <v>0</v>
      </c>
      <c r="X1317" t="b">
        <f t="shared" si="41"/>
        <v>0</v>
      </c>
      <c r="Y1317" s="194">
        <v>67</v>
      </c>
    </row>
    <row r="1318" spans="2:25" x14ac:dyDescent="0.4">
      <c r="B1318" s="192"/>
      <c r="C1318" s="193"/>
      <c r="D1318" s="193" t="s">
        <v>6115</v>
      </c>
      <c r="E1318" s="178" t="s">
        <v>1620</v>
      </c>
      <c r="F1318" s="193"/>
      <c r="G1318" s="193"/>
      <c r="H1318" s="193" t="s">
        <v>1093</v>
      </c>
      <c r="I1318" s="176" t="str">
        <f ca="1"/>
        <v>6</v>
      </c>
      <c r="J1318" s="176" t="str">
        <f ca="1"/>
        <v>Providers of preventive care</v>
      </c>
      <c r="K1318" s="176" t="str">
        <f ca="1"/>
        <v>6.nec</v>
      </c>
      <c r="L1318" s="176" t="str">
        <f ca="1"/>
        <v>Unspecified preventive care (n.e.c.)</v>
      </c>
      <c r="M1318" s="176" t="str">
        <f ca="1"/>
        <v>13</v>
      </c>
      <c r="N1318" s="176" t="str">
        <f ca="1"/>
        <v>General population</v>
      </c>
      <c r="O1318" s="176" t="str">
        <f ca="1"/>
        <v>nec</v>
      </c>
      <c r="P1318" s="176" t="str">
        <f ca="1"/>
        <v>Other and unspecified age (n.e.c.)</v>
      </c>
      <c r="Q1318" s="176" t="str">
        <f ca="1"/>
        <v>nec</v>
      </c>
      <c r="R1318" s="176" t="str">
        <f ca="1"/>
        <v>Other and unspecified gender (n.e.c.)</v>
      </c>
      <c r="S1318" s="176">
        <v>0</v>
      </c>
      <c r="T1318" s="176" t="b">
        <v>1</v>
      </c>
      <c r="U1318" s="176" t="b">
        <f>AND(T1318=TRUE,C1318=C1317,F1318=F1317,H1318&lt;&gt;H1317)</f>
        <v>0</v>
      </c>
      <c r="V1318" s="176" t="b">
        <f t="shared" si="40"/>
        <v>0</v>
      </c>
      <c r="W1318" s="180">
        <v>0</v>
      </c>
      <c r="X1318" t="b">
        <f t="shared" si="41"/>
        <v>0</v>
      </c>
      <c r="Y1318" s="194">
        <v>66</v>
      </c>
    </row>
    <row r="1319" spans="2:25" x14ac:dyDescent="0.4">
      <c r="B1319" s="192"/>
      <c r="C1319" s="193"/>
      <c r="D1319" s="193" t="s">
        <v>6116</v>
      </c>
      <c r="E1319" s="178" t="s">
        <v>1595</v>
      </c>
      <c r="F1319" s="193"/>
      <c r="G1319" s="193"/>
      <c r="H1319" s="193" t="s">
        <v>1093</v>
      </c>
      <c r="I1319" s="176" t="str">
        <f ca="1"/>
        <v>6</v>
      </c>
      <c r="J1319" s="176" t="str">
        <f ca="1"/>
        <v>Providers of preventive care</v>
      </c>
      <c r="K1319" s="176" t="str">
        <f ca="1"/>
        <v>6.nec</v>
      </c>
      <c r="L1319" s="176" t="str">
        <f ca="1"/>
        <v>Unspecified preventive care (n.e.c.)</v>
      </c>
      <c r="M1319" s="176" t="str">
        <f ca="1"/>
        <v>13</v>
      </c>
      <c r="N1319" s="176" t="str">
        <f ca="1"/>
        <v>General population</v>
      </c>
      <c r="O1319" s="176" t="str">
        <f ca="1"/>
        <v>nec</v>
      </c>
      <c r="P1319" s="176" t="str">
        <f ca="1"/>
        <v>Other and unspecified age (n.e.c.)</v>
      </c>
      <c r="Q1319" s="176" t="str">
        <f ca="1"/>
        <v>nec</v>
      </c>
      <c r="R1319" s="176" t="str">
        <f ca="1"/>
        <v>Other and unspecified gender (n.e.c.)</v>
      </c>
      <c r="S1319" s="176">
        <v>0</v>
      </c>
      <c r="T1319" s="176" t="b">
        <v>1</v>
      </c>
      <c r="U1319" s="176" t="b">
        <f>AND(T1319=TRUE,C1319=C1318,F1319=F1318,H1319&lt;&gt;H1318)</f>
        <v>0</v>
      </c>
      <c r="V1319" s="176" t="b">
        <f t="shared" si="40"/>
        <v>0</v>
      </c>
      <c r="W1319" s="180">
        <v>0</v>
      </c>
      <c r="X1319" t="b">
        <f t="shared" si="41"/>
        <v>0</v>
      </c>
      <c r="Y1319" s="194">
        <v>63</v>
      </c>
    </row>
    <row r="1320" spans="2:25" x14ac:dyDescent="0.4">
      <c r="B1320" s="192"/>
      <c r="C1320" s="193"/>
      <c r="D1320" s="193" t="s">
        <v>6117</v>
      </c>
      <c r="E1320" s="178" t="s">
        <v>1675</v>
      </c>
      <c r="F1320" s="193"/>
      <c r="G1320" s="193"/>
      <c r="H1320" s="193" t="s">
        <v>1093</v>
      </c>
      <c r="I1320" s="176" t="str">
        <f ca="1"/>
        <v>6</v>
      </c>
      <c r="J1320" s="176" t="str">
        <f ca="1"/>
        <v>Providers of preventive care</v>
      </c>
      <c r="K1320" s="176" t="str">
        <f ca="1"/>
        <v>6.nec</v>
      </c>
      <c r="L1320" s="176" t="str">
        <f ca="1"/>
        <v>Unspecified preventive care (n.e.c.)</v>
      </c>
      <c r="M1320" s="176" t="str">
        <f ca="1"/>
        <v>13</v>
      </c>
      <c r="N1320" s="176" t="str">
        <f ca="1"/>
        <v>General population</v>
      </c>
      <c r="O1320" s="176" t="str">
        <f ca="1"/>
        <v>nec</v>
      </c>
      <c r="P1320" s="176" t="str">
        <f ca="1"/>
        <v>Other and unspecified age (n.e.c.)</v>
      </c>
      <c r="Q1320" s="176" t="str">
        <f ca="1"/>
        <v>nec</v>
      </c>
      <c r="R1320" s="176" t="str">
        <f ca="1"/>
        <v>Other and unspecified gender (n.e.c.)</v>
      </c>
      <c r="S1320" s="176">
        <v>0</v>
      </c>
      <c r="T1320" s="176" t="b">
        <v>1</v>
      </c>
      <c r="U1320" s="176" t="b">
        <f>AND(T1320=TRUE,C1320=C1319,F1320=F1319,H1320&lt;&gt;H1319)</f>
        <v>0</v>
      </c>
      <c r="V1320" s="176" t="b">
        <f t="shared" si="40"/>
        <v>0</v>
      </c>
      <c r="W1320" s="180">
        <v>0</v>
      </c>
      <c r="X1320" t="b">
        <f t="shared" si="41"/>
        <v>0</v>
      </c>
      <c r="Y1320" s="194">
        <v>69</v>
      </c>
    </row>
    <row r="1321" spans="2:25" x14ac:dyDescent="0.4">
      <c r="B1321" s="192"/>
      <c r="C1321" s="193"/>
      <c r="D1321" s="193" t="s">
        <v>6118</v>
      </c>
      <c r="E1321" s="178" t="s">
        <v>1338</v>
      </c>
      <c r="F1321" s="193"/>
      <c r="G1321" s="193"/>
      <c r="H1321" s="193" t="s">
        <v>1093</v>
      </c>
      <c r="I1321" s="176" t="str">
        <f ca="1"/>
        <v>6</v>
      </c>
      <c r="J1321" s="176" t="str">
        <f ca="1"/>
        <v>Providers of preventive care</v>
      </c>
      <c r="K1321" s="176" t="str">
        <f ca="1"/>
        <v>6.nec</v>
      </c>
      <c r="L1321" s="176" t="str">
        <f ca="1"/>
        <v>Unspecified preventive care (n.e.c.)</v>
      </c>
      <c r="M1321" s="176" t="str">
        <f ca="1"/>
        <v>13</v>
      </c>
      <c r="N1321" s="176" t="str">
        <f ca="1"/>
        <v>General population</v>
      </c>
      <c r="O1321" s="176" t="str">
        <f ca="1"/>
        <v>nec</v>
      </c>
      <c r="P1321" s="176" t="str">
        <f ca="1"/>
        <v>Other and unspecified age (n.e.c.)</v>
      </c>
      <c r="Q1321" s="176" t="str">
        <f ca="1"/>
        <v>nec</v>
      </c>
      <c r="R1321" s="176" t="str">
        <f ca="1"/>
        <v>Other and unspecified gender (n.e.c.)</v>
      </c>
      <c r="S1321" s="176">
        <v>0</v>
      </c>
      <c r="T1321" s="176" t="b">
        <v>1</v>
      </c>
      <c r="U1321" s="176" t="b">
        <f>AND(T1321=TRUE,C1321=C1320,F1321=F1320,H1321&lt;&gt;H1320)</f>
        <v>0</v>
      </c>
      <c r="V1321" s="176" t="b">
        <f t="shared" si="40"/>
        <v>0</v>
      </c>
      <c r="W1321" s="180">
        <v>0</v>
      </c>
      <c r="X1321" t="b">
        <f t="shared" si="41"/>
        <v>0</v>
      </c>
      <c r="Y1321" s="194">
        <v>49</v>
      </c>
    </row>
    <row r="1322" spans="2:25" x14ac:dyDescent="0.4">
      <c r="B1322" s="192"/>
      <c r="C1322" s="193"/>
      <c r="D1322" s="193" t="s">
        <v>6119</v>
      </c>
      <c r="E1322" s="178" t="s">
        <v>1711</v>
      </c>
      <c r="F1322" s="193"/>
      <c r="G1322" s="193"/>
      <c r="H1322" s="193" t="s">
        <v>1093</v>
      </c>
      <c r="I1322" s="176" t="str">
        <f ca="1"/>
        <v>6</v>
      </c>
      <c r="J1322" s="176" t="str">
        <f ca="1"/>
        <v>Providers of preventive care</v>
      </c>
      <c r="K1322" s="176" t="str">
        <f ca="1"/>
        <v>6.nec</v>
      </c>
      <c r="L1322" s="176" t="str">
        <f ca="1"/>
        <v>Unspecified preventive care (n.e.c.)</v>
      </c>
      <c r="M1322" s="176" t="str">
        <f ca="1"/>
        <v>13</v>
      </c>
      <c r="N1322" s="176" t="str">
        <f ca="1"/>
        <v>General population</v>
      </c>
      <c r="O1322" s="176" t="str">
        <f ca="1"/>
        <v>nec</v>
      </c>
      <c r="P1322" s="176" t="str">
        <f ca="1"/>
        <v>Other and unspecified age (n.e.c.)</v>
      </c>
      <c r="Q1322" s="176" t="str">
        <f ca="1"/>
        <v>nec</v>
      </c>
      <c r="R1322" s="176" t="str">
        <f ca="1"/>
        <v>Other and unspecified gender (n.e.c.)</v>
      </c>
      <c r="S1322" s="176">
        <v>0</v>
      </c>
      <c r="T1322" s="176" t="b">
        <v>1</v>
      </c>
      <c r="U1322" s="176" t="b">
        <f>AND(T1322=TRUE,C1322=C1321,F1322=F1321,H1322&lt;&gt;H1321)</f>
        <v>0</v>
      </c>
      <c r="V1322" s="176" t="b">
        <f t="shared" si="40"/>
        <v>0</v>
      </c>
      <c r="W1322" s="180">
        <v>0</v>
      </c>
      <c r="X1322" t="b">
        <f t="shared" si="41"/>
        <v>0</v>
      </c>
      <c r="Y1322" s="194">
        <v>55</v>
      </c>
    </row>
    <row r="1323" spans="2:25" x14ac:dyDescent="0.4">
      <c r="B1323" s="192"/>
      <c r="C1323" s="193"/>
      <c r="D1323" s="193" t="s">
        <v>6120</v>
      </c>
      <c r="E1323" s="178" t="s">
        <v>1583</v>
      </c>
      <c r="F1323" s="193"/>
      <c r="G1323" s="193"/>
      <c r="H1323" s="193" t="s">
        <v>1093</v>
      </c>
      <c r="I1323" s="176" t="str">
        <f ca="1"/>
        <v>6</v>
      </c>
      <c r="J1323" s="176" t="str">
        <f ca="1"/>
        <v>Providers of preventive care</v>
      </c>
      <c r="K1323" s="176" t="str">
        <f ca="1"/>
        <v>6.nec</v>
      </c>
      <c r="L1323" s="176" t="str">
        <f ca="1"/>
        <v>Unspecified preventive care (n.e.c.)</v>
      </c>
      <c r="M1323" s="176" t="str">
        <f ca="1"/>
        <v>13</v>
      </c>
      <c r="N1323" s="176" t="str">
        <f ca="1"/>
        <v>General population</v>
      </c>
      <c r="O1323" s="176" t="str">
        <f ca="1"/>
        <v>nec</v>
      </c>
      <c r="P1323" s="176" t="str">
        <f ca="1"/>
        <v>Other and unspecified age (n.e.c.)</v>
      </c>
      <c r="Q1323" s="176" t="str">
        <f ca="1"/>
        <v>nec</v>
      </c>
      <c r="R1323" s="176" t="str">
        <f ca="1"/>
        <v>Other and unspecified gender (n.e.c.)</v>
      </c>
      <c r="S1323" s="176">
        <v>0</v>
      </c>
      <c r="T1323" s="176" t="b">
        <v>1</v>
      </c>
      <c r="U1323" s="176" t="b">
        <f>AND(T1323=TRUE,C1323=C1322,F1323=F1322,H1323&lt;&gt;H1322)</f>
        <v>0</v>
      </c>
      <c r="V1323" s="176" t="b">
        <f t="shared" si="40"/>
        <v>0</v>
      </c>
      <c r="W1323" s="180">
        <v>0</v>
      </c>
      <c r="X1323" t="b">
        <f t="shared" si="41"/>
        <v>0</v>
      </c>
      <c r="Y1323" s="194">
        <v>48</v>
      </c>
    </row>
    <row r="1324" spans="2:25" x14ac:dyDescent="0.4">
      <c r="B1324" s="192"/>
      <c r="C1324" s="193"/>
      <c r="D1324" s="193" t="s">
        <v>6121</v>
      </c>
      <c r="E1324" s="178" t="s">
        <v>1644</v>
      </c>
      <c r="F1324" s="193"/>
      <c r="G1324" s="193"/>
      <c r="H1324" s="193" t="s">
        <v>1093</v>
      </c>
      <c r="I1324" s="176" t="str">
        <f ca="1"/>
        <v>6</v>
      </c>
      <c r="J1324" s="176" t="str">
        <f ca="1"/>
        <v>Providers of preventive care</v>
      </c>
      <c r="K1324" s="176" t="str">
        <f ca="1"/>
        <v>6.nec</v>
      </c>
      <c r="L1324" s="176" t="str">
        <f ca="1"/>
        <v>Unspecified preventive care (n.e.c.)</v>
      </c>
      <c r="M1324" s="176" t="str">
        <f ca="1"/>
        <v>13</v>
      </c>
      <c r="N1324" s="176" t="str">
        <f ca="1"/>
        <v>General population</v>
      </c>
      <c r="O1324" s="176" t="str">
        <f ca="1"/>
        <v>nec</v>
      </c>
      <c r="P1324" s="176" t="str">
        <f ca="1"/>
        <v>Other and unspecified age (n.e.c.)</v>
      </c>
      <c r="Q1324" s="176" t="str">
        <f ca="1"/>
        <v>nec</v>
      </c>
      <c r="R1324" s="176" t="str">
        <f ca="1"/>
        <v>Other and unspecified gender (n.e.c.)</v>
      </c>
      <c r="S1324" s="176">
        <v>0</v>
      </c>
      <c r="T1324" s="176" t="b">
        <v>1</v>
      </c>
      <c r="U1324" s="176" t="b">
        <f>AND(T1324=TRUE,C1324=C1323,F1324=F1323,H1324&lt;&gt;H1323)</f>
        <v>0</v>
      </c>
      <c r="V1324" s="176" t="b">
        <f t="shared" si="40"/>
        <v>0</v>
      </c>
      <c r="W1324" s="180">
        <v>0</v>
      </c>
      <c r="X1324" t="b">
        <f t="shared" si="41"/>
        <v>0</v>
      </c>
      <c r="Y1324" s="194">
        <v>50</v>
      </c>
    </row>
    <row r="1325" spans="2:25" x14ac:dyDescent="0.4">
      <c r="B1325" s="192"/>
      <c r="C1325" s="193"/>
      <c r="D1325" s="193" t="s">
        <v>6122</v>
      </c>
      <c r="E1325" s="178" t="s">
        <v>1274</v>
      </c>
      <c r="F1325" s="193"/>
      <c r="G1325" s="193"/>
      <c r="H1325" s="193" t="s">
        <v>1093</v>
      </c>
      <c r="I1325" s="176" t="str">
        <f ca="1"/>
        <v>6</v>
      </c>
      <c r="J1325" s="176" t="str">
        <f ca="1"/>
        <v>Providers of preventive care</v>
      </c>
      <c r="K1325" s="176" t="str">
        <f ca="1"/>
        <v>6.nec</v>
      </c>
      <c r="L1325" s="176" t="str">
        <f ca="1"/>
        <v>Unspecified preventive care (n.e.c.)</v>
      </c>
      <c r="M1325" s="176" t="str">
        <f ca="1"/>
        <v>13</v>
      </c>
      <c r="N1325" s="176" t="str">
        <f ca="1"/>
        <v>General population</v>
      </c>
      <c r="O1325" s="176" t="str">
        <f ca="1"/>
        <v>nec</v>
      </c>
      <c r="P1325" s="176" t="str">
        <f ca="1"/>
        <v>Other and unspecified age (n.e.c.)</v>
      </c>
      <c r="Q1325" s="176" t="str">
        <f ca="1"/>
        <v>nec</v>
      </c>
      <c r="R1325" s="176" t="str">
        <f ca="1"/>
        <v>Other and unspecified gender (n.e.c.)</v>
      </c>
      <c r="S1325" s="176">
        <v>0</v>
      </c>
      <c r="T1325" s="176" t="b">
        <v>1</v>
      </c>
      <c r="U1325" s="176" t="b">
        <f>AND(T1325=TRUE,C1325=C1324,F1325=F1324,H1325&lt;&gt;H1324)</f>
        <v>0</v>
      </c>
      <c r="V1325" s="176" t="b">
        <f t="shared" si="40"/>
        <v>0</v>
      </c>
      <c r="W1325" s="180">
        <v>0</v>
      </c>
      <c r="X1325" t="b">
        <f t="shared" si="41"/>
        <v>0</v>
      </c>
      <c r="Y1325" s="194">
        <v>52</v>
      </c>
    </row>
    <row r="1326" spans="2:25" x14ac:dyDescent="0.4">
      <c r="B1326" s="192"/>
      <c r="C1326" s="193"/>
      <c r="D1326" s="193" t="s">
        <v>6123</v>
      </c>
      <c r="E1326" s="178" t="s">
        <v>1707</v>
      </c>
      <c r="F1326" s="193"/>
      <c r="G1326" s="193"/>
      <c r="H1326" s="193" t="s">
        <v>1093</v>
      </c>
      <c r="I1326" s="176" t="str">
        <f ca="1"/>
        <v>6</v>
      </c>
      <c r="J1326" s="176" t="str">
        <f ca="1"/>
        <v>Providers of preventive care</v>
      </c>
      <c r="K1326" s="176" t="str">
        <f ca="1"/>
        <v>6.nec</v>
      </c>
      <c r="L1326" s="176" t="str">
        <f ca="1"/>
        <v>Unspecified preventive care (n.e.c.)</v>
      </c>
      <c r="M1326" s="176" t="str">
        <f ca="1"/>
        <v>13</v>
      </c>
      <c r="N1326" s="176" t="str">
        <f ca="1"/>
        <v>General population</v>
      </c>
      <c r="O1326" s="176" t="str">
        <f ca="1"/>
        <v>nec</v>
      </c>
      <c r="P1326" s="176" t="str">
        <f ca="1"/>
        <v>Other and unspecified age (n.e.c.)</v>
      </c>
      <c r="Q1326" s="176" t="str">
        <f ca="1"/>
        <v>nec</v>
      </c>
      <c r="R1326" s="176" t="str">
        <f ca="1"/>
        <v>Other and unspecified gender (n.e.c.)</v>
      </c>
      <c r="S1326" s="176">
        <v>0</v>
      </c>
      <c r="T1326" s="176" t="b">
        <v>1</v>
      </c>
      <c r="U1326" s="176" t="b">
        <f>AND(T1326=TRUE,C1326=C1325,F1326=F1325,H1326&lt;&gt;H1325)</f>
        <v>0</v>
      </c>
      <c r="V1326" s="176" t="b">
        <f t="shared" si="40"/>
        <v>0</v>
      </c>
      <c r="W1326" s="180">
        <v>0</v>
      </c>
      <c r="X1326" t="b">
        <f t="shared" si="41"/>
        <v>0</v>
      </c>
      <c r="Y1326" s="194">
        <v>54</v>
      </c>
    </row>
    <row r="1327" spans="2:25" x14ac:dyDescent="0.4">
      <c r="B1327" s="192"/>
      <c r="C1327" s="193"/>
      <c r="D1327" s="193" t="s">
        <v>6124</v>
      </c>
      <c r="E1327" s="178" t="s">
        <v>1720</v>
      </c>
      <c r="F1327" s="193"/>
      <c r="G1327" s="193"/>
      <c r="H1327" s="193" t="s">
        <v>1093</v>
      </c>
      <c r="I1327" s="176" t="str">
        <f ca="1"/>
        <v>6</v>
      </c>
      <c r="J1327" s="176" t="str">
        <f ca="1"/>
        <v>Providers of preventive care</v>
      </c>
      <c r="K1327" s="176" t="str">
        <f ca="1"/>
        <v>6.nec</v>
      </c>
      <c r="L1327" s="176" t="str">
        <f ca="1"/>
        <v>Unspecified preventive care (n.e.c.)</v>
      </c>
      <c r="M1327" s="176" t="str">
        <f ca="1"/>
        <v>13</v>
      </c>
      <c r="N1327" s="176" t="str">
        <f ca="1"/>
        <v>General population</v>
      </c>
      <c r="O1327" s="176" t="str">
        <f ca="1"/>
        <v>nec</v>
      </c>
      <c r="P1327" s="176" t="str">
        <f ca="1"/>
        <v>Other and unspecified age (n.e.c.)</v>
      </c>
      <c r="Q1327" s="176" t="str">
        <f ca="1"/>
        <v>nec</v>
      </c>
      <c r="R1327" s="176" t="str">
        <f ca="1"/>
        <v>Other and unspecified gender (n.e.c.)</v>
      </c>
      <c r="S1327" s="176">
        <v>0</v>
      </c>
      <c r="T1327" s="176" t="b">
        <v>1</v>
      </c>
      <c r="U1327" s="176" t="b">
        <f>AND(T1327=TRUE,C1327=C1326,F1327=F1326,H1327&lt;&gt;H1326)</f>
        <v>0</v>
      </c>
      <c r="V1327" s="176" t="b">
        <f t="shared" si="40"/>
        <v>0</v>
      </c>
      <c r="W1327" s="180">
        <v>0</v>
      </c>
      <c r="X1327" t="b">
        <f t="shared" si="41"/>
        <v>0</v>
      </c>
      <c r="Y1327" s="194">
        <v>56</v>
      </c>
    </row>
    <row r="1328" spans="2:25" x14ac:dyDescent="0.4">
      <c r="B1328" s="192"/>
      <c r="C1328" s="193"/>
      <c r="D1328" s="193" t="s">
        <v>6125</v>
      </c>
      <c r="E1328" s="178" t="s">
        <v>1259</v>
      </c>
      <c r="F1328" s="193"/>
      <c r="G1328" s="193"/>
      <c r="H1328" s="193" t="s">
        <v>1093</v>
      </c>
      <c r="I1328" s="176" t="str">
        <f ca="1"/>
        <v>6</v>
      </c>
      <c r="J1328" s="176" t="str">
        <f ca="1"/>
        <v>Providers of preventive care</v>
      </c>
      <c r="K1328" s="176" t="str">
        <f ca="1"/>
        <v>6.nec</v>
      </c>
      <c r="L1328" s="176" t="str">
        <f ca="1"/>
        <v>Unspecified preventive care (n.e.c.)</v>
      </c>
      <c r="M1328" s="176" t="str">
        <f ca="1"/>
        <v>13</v>
      </c>
      <c r="N1328" s="176" t="str">
        <f ca="1"/>
        <v>General population</v>
      </c>
      <c r="O1328" s="176" t="str">
        <f ca="1"/>
        <v>nec</v>
      </c>
      <c r="P1328" s="176" t="str">
        <f ca="1"/>
        <v>Other and unspecified age (n.e.c.)</v>
      </c>
      <c r="Q1328" s="176" t="str">
        <f ca="1"/>
        <v>nec</v>
      </c>
      <c r="R1328" s="176" t="str">
        <f ca="1"/>
        <v>Other and unspecified gender (n.e.c.)</v>
      </c>
      <c r="S1328" s="176">
        <v>0</v>
      </c>
      <c r="T1328" s="176" t="b">
        <v>1</v>
      </c>
      <c r="U1328" s="176" t="b">
        <f>AND(T1328=TRUE,C1328=C1327,F1328=F1327,H1328&lt;&gt;H1327)</f>
        <v>0</v>
      </c>
      <c r="V1328" s="176" t="b">
        <f t="shared" si="40"/>
        <v>0</v>
      </c>
      <c r="W1328" s="180">
        <v>0</v>
      </c>
      <c r="X1328" t="b">
        <f t="shared" si="41"/>
        <v>0</v>
      </c>
      <c r="Y1328" s="194">
        <v>53</v>
      </c>
    </row>
    <row r="1329" spans="2:25" x14ac:dyDescent="0.4">
      <c r="B1329" s="192"/>
      <c r="C1329" s="193"/>
      <c r="D1329" s="193" t="s">
        <v>6126</v>
      </c>
      <c r="E1329" s="178" t="s">
        <v>1982</v>
      </c>
      <c r="F1329" s="193"/>
      <c r="G1329" s="193"/>
      <c r="H1329" s="193" t="s">
        <v>1093</v>
      </c>
      <c r="I1329" s="176" t="str">
        <f ca="1"/>
        <v>6</v>
      </c>
      <c r="J1329" s="176" t="str">
        <f ca="1"/>
        <v>Providers of preventive care</v>
      </c>
      <c r="K1329" s="176" t="str">
        <f ca="1"/>
        <v>6.nec</v>
      </c>
      <c r="L1329" s="176" t="str">
        <f ca="1"/>
        <v>Unspecified preventive care (n.e.c.)</v>
      </c>
      <c r="M1329" s="176" t="str">
        <f ca="1"/>
        <v>13</v>
      </c>
      <c r="N1329" s="176" t="str">
        <f ca="1"/>
        <v>General population</v>
      </c>
      <c r="O1329" s="176" t="str">
        <f ca="1"/>
        <v>nec</v>
      </c>
      <c r="P1329" s="176" t="str">
        <f ca="1"/>
        <v>Other and unspecified age (n.e.c.)</v>
      </c>
      <c r="Q1329" s="176" t="str">
        <f ca="1"/>
        <v>nec</v>
      </c>
      <c r="R1329" s="176" t="str">
        <f ca="1"/>
        <v>Other and unspecified gender (n.e.c.)</v>
      </c>
      <c r="S1329" s="176">
        <v>0</v>
      </c>
      <c r="T1329" s="176" t="b">
        <v>1</v>
      </c>
      <c r="U1329" s="176" t="b">
        <f>AND(T1329=TRUE,C1329=C1328,F1329=F1328,H1329&lt;&gt;H1328)</f>
        <v>0</v>
      </c>
      <c r="V1329" s="176" t="b">
        <f t="shared" si="40"/>
        <v>0</v>
      </c>
      <c r="W1329" s="180">
        <v>0</v>
      </c>
      <c r="X1329" t="b">
        <f t="shared" si="41"/>
        <v>0</v>
      </c>
      <c r="Y1329" s="194">
        <v>51</v>
      </c>
    </row>
    <row r="1330" spans="2:25" x14ac:dyDescent="0.4">
      <c r="B1330" s="192"/>
      <c r="C1330" s="193"/>
      <c r="D1330" s="193" t="s">
        <v>6127</v>
      </c>
      <c r="E1330" s="178" t="s">
        <v>1397</v>
      </c>
      <c r="F1330" s="193"/>
      <c r="G1330" s="193"/>
      <c r="H1330" s="193" t="s">
        <v>1093</v>
      </c>
      <c r="I1330" s="176" t="str">
        <f ca="1"/>
        <v>6</v>
      </c>
      <c r="J1330" s="176" t="str">
        <f ca="1"/>
        <v>Providers of preventive care</v>
      </c>
      <c r="K1330" s="176" t="str">
        <f ca="1"/>
        <v>6.nec</v>
      </c>
      <c r="L1330" s="176" t="str">
        <f ca="1"/>
        <v>Unspecified preventive care (n.e.c.)</v>
      </c>
      <c r="M1330" s="176" t="str">
        <f ca="1"/>
        <v>13</v>
      </c>
      <c r="N1330" s="176" t="str">
        <f ca="1"/>
        <v>General population</v>
      </c>
      <c r="O1330" s="176" t="str">
        <f ca="1"/>
        <v>nec</v>
      </c>
      <c r="P1330" s="176" t="str">
        <f ca="1"/>
        <v>Other and unspecified age (n.e.c.)</v>
      </c>
      <c r="Q1330" s="176" t="str">
        <f ca="1"/>
        <v>nec</v>
      </c>
      <c r="R1330" s="176" t="str">
        <f ca="1"/>
        <v>Other and unspecified gender (n.e.c.)</v>
      </c>
      <c r="S1330" s="176">
        <v>0</v>
      </c>
      <c r="T1330" s="176" t="b">
        <v>1</v>
      </c>
      <c r="U1330" s="176" t="b">
        <f>AND(T1330=TRUE,C1330=C1329,F1330=F1329,H1330&lt;&gt;H1329)</f>
        <v>0</v>
      </c>
      <c r="V1330" s="176" t="b">
        <f t="shared" si="40"/>
        <v>1</v>
      </c>
      <c r="W1330" s="180">
        <v>0</v>
      </c>
      <c r="X1330" t="b">
        <f t="shared" si="41"/>
        <v>0</v>
      </c>
      <c r="Y1330" s="194">
        <v>1</v>
      </c>
    </row>
    <row r="1331" spans="2:25" x14ac:dyDescent="0.4">
      <c r="B1331" s="192"/>
      <c r="C1331" s="193"/>
      <c r="D1331" s="193" t="s">
        <v>6128</v>
      </c>
      <c r="E1331" s="178" t="s">
        <v>1161</v>
      </c>
      <c r="F1331" s="193"/>
      <c r="G1331" s="193"/>
      <c r="H1331" s="193" t="s">
        <v>1115</v>
      </c>
      <c r="I1331" s="176" t="str">
        <f ca="1"/>
        <v>8.2</v>
      </c>
      <c r="J1331" s="176" t="str">
        <f ca="1"/>
        <v>All Other industries as secondary providers of health care</v>
      </c>
      <c r="K1331" s="176" t="str">
        <f ca="1"/>
        <v>5.nec</v>
      </c>
      <c r="L1331" s="176" t="str">
        <f ca="1"/>
        <v>Unspecified medical goods (n.e.c.)</v>
      </c>
      <c r="M1331" s="176" t="str">
        <f ca="1"/>
        <v>13</v>
      </c>
      <c r="N1331" s="176" t="str">
        <f ca="1"/>
        <v>General population</v>
      </c>
      <c r="O1331" s="176" t="str">
        <f ca="1"/>
        <v>nec</v>
      </c>
      <c r="P1331" s="176" t="str">
        <f ca="1"/>
        <v>Other and unspecified age (n.e.c.)</v>
      </c>
      <c r="Q1331" s="176" t="str">
        <f ca="1"/>
        <v>nec</v>
      </c>
      <c r="R1331" s="176" t="str">
        <f ca="1"/>
        <v>Other and unspecified gender (n.e.c.)</v>
      </c>
      <c r="S1331" s="176">
        <v>0</v>
      </c>
      <c r="T1331" s="176" t="b">
        <v>1</v>
      </c>
      <c r="U1331" s="176" t="b">
        <f>AND(T1331=TRUE,C1331=C1330,F1331=F1330,H1331&lt;&gt;H1330)</f>
        <v>1</v>
      </c>
      <c r="V1331" s="176" t="b">
        <f t="shared" si="40"/>
        <v>1</v>
      </c>
      <c r="W1331" s="180">
        <v>0</v>
      </c>
      <c r="X1331" t="b">
        <f t="shared" si="41"/>
        <v>0</v>
      </c>
      <c r="Y1331" s="194">
        <v>12</v>
      </c>
    </row>
    <row r="1332" spans="2:25" x14ac:dyDescent="0.4">
      <c r="B1332" s="192"/>
      <c r="C1332" s="193">
        <v>204442451</v>
      </c>
      <c r="D1332" s="193" t="s">
        <v>6129</v>
      </c>
      <c r="E1332" s="178" t="s">
        <v>1161</v>
      </c>
      <c r="F1332" s="193"/>
      <c r="G1332" s="193"/>
      <c r="H1332" s="193" t="s">
        <v>1115</v>
      </c>
      <c r="I1332" s="176" t="str">
        <f ca="1"/>
        <v>8.2</v>
      </c>
      <c r="J1332" s="176" t="str">
        <f ca="1"/>
        <v>All Other industries as secondary providers of health care</v>
      </c>
      <c r="K1332" s="176" t="str">
        <f ca="1"/>
        <v>5.nec</v>
      </c>
      <c r="L1332" s="176" t="str">
        <f ca="1"/>
        <v>Unspecified medical goods (n.e.c.)</v>
      </c>
      <c r="M1332" s="176" t="str">
        <f ca="1"/>
        <v>13</v>
      </c>
      <c r="N1332" s="176" t="str">
        <f ca="1"/>
        <v>General population</v>
      </c>
      <c r="O1332" s="176" t="str">
        <f ca="1"/>
        <v>nec</v>
      </c>
      <c r="P1332" s="176" t="str">
        <f ca="1"/>
        <v>Other and unspecified age (n.e.c.)</v>
      </c>
      <c r="Q1332" s="176" t="str">
        <f ca="1"/>
        <v>nec</v>
      </c>
      <c r="R1332" s="176" t="str">
        <f ca="1"/>
        <v>Other and unspecified gender (n.e.c.)</v>
      </c>
      <c r="S1332" s="176">
        <v>2</v>
      </c>
      <c r="T1332" s="176" t="b">
        <v>1</v>
      </c>
      <c r="U1332" s="176" t="b">
        <f>AND(T1332=TRUE,C1332=C1331,F1332=F1331,H1332&lt;&gt;H1331)</f>
        <v>0</v>
      </c>
      <c r="V1332" s="176" t="b">
        <f t="shared" si="40"/>
        <v>0</v>
      </c>
      <c r="W1332" s="180">
        <v>0</v>
      </c>
      <c r="X1332" t="b">
        <f t="shared" si="41"/>
        <v>0</v>
      </c>
      <c r="Y1332" s="194">
        <v>12</v>
      </c>
    </row>
    <row r="1333" spans="2:25" x14ac:dyDescent="0.4">
      <c r="B1333" s="192"/>
      <c r="C1333" s="193">
        <v>205187091</v>
      </c>
      <c r="D1333" s="193" t="s">
        <v>6130</v>
      </c>
      <c r="E1333" s="178" t="s">
        <v>1161</v>
      </c>
      <c r="F1333" s="193"/>
      <c r="G1333" s="193"/>
      <c r="H1333" s="193" t="s">
        <v>1115</v>
      </c>
      <c r="I1333" s="176" t="str">
        <f ca="1"/>
        <v>8.2</v>
      </c>
      <c r="J1333" s="176" t="str">
        <f ca="1"/>
        <v>All Other industries as secondary providers of health care</v>
      </c>
      <c r="K1333" s="176" t="str">
        <f ca="1"/>
        <v>5.nec</v>
      </c>
      <c r="L1333" s="176" t="str">
        <f ca="1"/>
        <v>Unspecified medical goods (n.e.c.)</v>
      </c>
      <c r="M1333" s="176" t="str">
        <f ca="1"/>
        <v>13</v>
      </c>
      <c r="N1333" s="176" t="str">
        <f ca="1"/>
        <v>General population</v>
      </c>
      <c r="O1333" s="176" t="str">
        <f ca="1"/>
        <v>nec</v>
      </c>
      <c r="P1333" s="176" t="str">
        <f ca="1"/>
        <v>Other and unspecified age (n.e.c.)</v>
      </c>
      <c r="Q1333" s="176" t="str">
        <f ca="1"/>
        <v>nec</v>
      </c>
      <c r="R1333" s="176" t="str">
        <f ca="1"/>
        <v>Other and unspecified gender (n.e.c.)</v>
      </c>
      <c r="S1333" s="176">
        <v>2</v>
      </c>
      <c r="T1333" s="176" t="b">
        <v>1</v>
      </c>
      <c r="U1333" s="176" t="b">
        <f>AND(T1333=TRUE,C1333=C1332,F1333=F1332,H1333&lt;&gt;H1332)</f>
        <v>0</v>
      </c>
      <c r="V1333" s="176" t="b">
        <f t="shared" si="40"/>
        <v>0</v>
      </c>
      <c r="W1333" s="180">
        <v>0</v>
      </c>
      <c r="X1333" t="b">
        <f t="shared" si="41"/>
        <v>0</v>
      </c>
      <c r="Y1333" s="194">
        <v>12</v>
      </c>
    </row>
    <row r="1334" spans="2:25" x14ac:dyDescent="0.4">
      <c r="B1334" s="192"/>
      <c r="C1334" s="193">
        <v>202051876</v>
      </c>
      <c r="D1334" s="193" t="s">
        <v>6131</v>
      </c>
      <c r="E1334" s="178" t="s">
        <v>1246</v>
      </c>
      <c r="F1334" s="193"/>
      <c r="G1334" s="193"/>
      <c r="H1334" s="193" t="s">
        <v>1050</v>
      </c>
      <c r="I1334" s="176" t="str">
        <f ca="1"/>
        <v>1.3.nec</v>
      </c>
      <c r="J1334" s="176" t="str">
        <f ca="1"/>
        <v>Other Specialised hospitals (Other than mental health hospitals)</v>
      </c>
      <c r="K1334" s="176" t="str">
        <f ca="1"/>
        <v>1.1.2</v>
      </c>
      <c r="L1334" s="176" t="str">
        <f ca="1"/>
        <v>Specialised inpatient curative care</v>
      </c>
      <c r="M1334" s="176" t="str">
        <f ca="1"/>
        <v>13</v>
      </c>
      <c r="N1334" s="176" t="str">
        <f ca="1"/>
        <v>General population</v>
      </c>
      <c r="O1334" s="176" t="str">
        <f ca="1"/>
        <v>nec</v>
      </c>
      <c r="P1334" s="176" t="str">
        <f ca="1"/>
        <v>Other and unspecified age (n.e.c.)</v>
      </c>
      <c r="Q1334" s="176" t="str">
        <f ca="1"/>
        <v>nec</v>
      </c>
      <c r="R1334" s="176" t="str">
        <f ca="1"/>
        <v>Other and unspecified gender (n.e.c.)</v>
      </c>
      <c r="S1334" s="176">
        <v>2</v>
      </c>
      <c r="T1334" s="176" t="b">
        <v>1</v>
      </c>
      <c r="U1334" s="176" t="b">
        <f>AND(T1334=TRUE,C1334=C1333,F1334=F1333,H1334&lt;&gt;H1333)</f>
        <v>0</v>
      </c>
      <c r="V1334" s="176" t="b">
        <f t="shared" si="40"/>
        <v>0</v>
      </c>
      <c r="W1334" s="180">
        <v>0</v>
      </c>
      <c r="X1334" t="b">
        <f t="shared" si="41"/>
        <v>0</v>
      </c>
      <c r="Y1334" s="194">
        <v>17</v>
      </c>
    </row>
    <row r="1335" spans="2:25" x14ac:dyDescent="0.4">
      <c r="B1335" s="192"/>
      <c r="C1335" s="193">
        <v>404865972</v>
      </c>
      <c r="D1335" s="193" t="s">
        <v>6132</v>
      </c>
      <c r="E1335" s="178" t="s">
        <v>1397</v>
      </c>
      <c r="F1335" s="193"/>
      <c r="G1335" s="193"/>
      <c r="H1335" s="193" t="s">
        <v>1054</v>
      </c>
      <c r="I1335" s="176" t="str">
        <f ca="1"/>
        <v>1.1</v>
      </c>
      <c r="J1335" s="176" t="str">
        <f ca="1"/>
        <v>General hospitals</v>
      </c>
      <c r="K1335" s="176" t="str">
        <f ca="1"/>
        <v>1.1.1</v>
      </c>
      <c r="L1335" s="176" t="str">
        <f ca="1"/>
        <v>General inpatient curative care</v>
      </c>
      <c r="M1335" s="176" t="str">
        <f ca="1"/>
        <v>13</v>
      </c>
      <c r="N1335" s="176" t="str">
        <f ca="1"/>
        <v>General population</v>
      </c>
      <c r="O1335" s="176" t="str">
        <f ca="1"/>
        <v>nec</v>
      </c>
      <c r="P1335" s="176" t="str">
        <f ca="1"/>
        <v>Other and unspecified age (n.e.c.)</v>
      </c>
      <c r="Q1335" s="176" t="str">
        <f ca="1"/>
        <v>nec</v>
      </c>
      <c r="R1335" s="176" t="str">
        <f ca="1"/>
        <v>Other and unspecified gender (n.e.c.)</v>
      </c>
      <c r="S1335" s="176">
        <v>11</v>
      </c>
      <c r="T1335" s="176" t="b">
        <v>1</v>
      </c>
      <c r="U1335" s="176" t="b">
        <f>AND(T1335=TRUE,C1335=C1334,F1335=F1334,H1335&lt;&gt;H1334)</f>
        <v>0</v>
      </c>
      <c r="V1335" s="176" t="b">
        <f t="shared" si="40"/>
        <v>0</v>
      </c>
      <c r="W1335" s="180">
        <v>0</v>
      </c>
      <c r="X1335" t="b">
        <f t="shared" si="41"/>
        <v>0</v>
      </c>
      <c r="Y1335" s="194">
        <v>1</v>
      </c>
    </row>
    <row r="1336" spans="2:25" x14ac:dyDescent="0.4">
      <c r="B1336" s="192"/>
      <c r="C1336" s="193">
        <v>200209103</v>
      </c>
      <c r="D1336" s="193" t="s">
        <v>6133</v>
      </c>
      <c r="E1336" s="178" t="s">
        <v>1179</v>
      </c>
      <c r="F1336" s="193"/>
      <c r="G1336" s="193"/>
      <c r="H1336" s="193" t="s">
        <v>1054</v>
      </c>
      <c r="I1336" s="176" t="str">
        <f ca="1"/>
        <v>1.1</v>
      </c>
      <c r="J1336" s="176" t="str">
        <f ca="1"/>
        <v>General hospitals</v>
      </c>
      <c r="K1336" s="176" t="str">
        <f ca="1"/>
        <v>1.1.1</v>
      </c>
      <c r="L1336" s="176" t="str">
        <f ca="1"/>
        <v>General inpatient curative care</v>
      </c>
      <c r="M1336" s="176" t="str">
        <f ca="1"/>
        <v>13</v>
      </c>
      <c r="N1336" s="176" t="str">
        <f ca="1"/>
        <v>General population</v>
      </c>
      <c r="O1336" s="176" t="str">
        <f ca="1"/>
        <v>nec</v>
      </c>
      <c r="P1336" s="176" t="str">
        <f ca="1"/>
        <v>Other and unspecified age (n.e.c.)</v>
      </c>
      <c r="Q1336" s="176" t="str">
        <f ca="1"/>
        <v>nec</v>
      </c>
      <c r="R1336" s="176" t="str">
        <f ca="1"/>
        <v>Other and unspecified gender (n.e.c.)</v>
      </c>
      <c r="S1336" s="176">
        <v>2</v>
      </c>
      <c r="T1336" s="176" t="b">
        <v>1</v>
      </c>
      <c r="U1336" s="176" t="b">
        <f>AND(T1336=TRUE,C1336=C1335,F1336=F1335,H1336&lt;&gt;H1335)</f>
        <v>0</v>
      </c>
      <c r="V1336" s="176" t="b">
        <f t="shared" si="40"/>
        <v>0</v>
      </c>
      <c r="W1336" s="180">
        <v>0</v>
      </c>
      <c r="X1336" t="b">
        <f t="shared" si="41"/>
        <v>0</v>
      </c>
      <c r="Y1336" s="194">
        <v>10</v>
      </c>
    </row>
    <row r="1337" spans="2:25" x14ac:dyDescent="0.4">
      <c r="B1337" s="192"/>
      <c r="C1337" s="193">
        <v>211385767</v>
      </c>
      <c r="D1337" s="193" t="s">
        <v>6134</v>
      </c>
      <c r="E1337" s="178" t="s">
        <v>1163</v>
      </c>
      <c r="F1337" s="193"/>
      <c r="G1337" s="193"/>
      <c r="H1337" s="193" t="s">
        <v>1054</v>
      </c>
      <c r="I1337" s="176" t="str">
        <f ca="1"/>
        <v>1.1</v>
      </c>
      <c r="J1337" s="176" t="str">
        <f ca="1"/>
        <v>General hospitals</v>
      </c>
      <c r="K1337" s="176" t="str">
        <f ca="1"/>
        <v>1.1.1</v>
      </c>
      <c r="L1337" s="176" t="str">
        <f ca="1"/>
        <v>General inpatient curative care</v>
      </c>
      <c r="M1337" s="176" t="str">
        <f ca="1"/>
        <v>13</v>
      </c>
      <c r="N1337" s="176" t="str">
        <f ca="1"/>
        <v>General population</v>
      </c>
      <c r="O1337" s="176" t="str">
        <f ca="1"/>
        <v>nec</v>
      </c>
      <c r="P1337" s="176" t="str">
        <f ca="1"/>
        <v>Other and unspecified age (n.e.c.)</v>
      </c>
      <c r="Q1337" s="176" t="str">
        <f ca="1"/>
        <v>nec</v>
      </c>
      <c r="R1337" s="176" t="str">
        <f ca="1"/>
        <v>Other and unspecified gender (n.e.c.)</v>
      </c>
      <c r="S1337" s="176">
        <v>3</v>
      </c>
      <c r="T1337" s="176" t="b">
        <v>1</v>
      </c>
      <c r="U1337" s="176" t="b">
        <f>AND(T1337=TRUE,C1337=C1336,F1337=F1336,H1337&lt;&gt;H1336)</f>
        <v>0</v>
      </c>
      <c r="V1337" s="176" t="b">
        <f t="shared" si="40"/>
        <v>0</v>
      </c>
      <c r="W1337" s="180">
        <v>0</v>
      </c>
      <c r="X1337" t="b">
        <f t="shared" si="41"/>
        <v>0</v>
      </c>
      <c r="Y1337" s="194">
        <v>13</v>
      </c>
    </row>
    <row r="1338" spans="2:25" x14ac:dyDescent="0.4">
      <c r="B1338" s="192"/>
      <c r="C1338" s="193">
        <v>201954242</v>
      </c>
      <c r="D1338" s="193" t="s">
        <v>6135</v>
      </c>
      <c r="E1338" s="178" t="s">
        <v>1183</v>
      </c>
      <c r="F1338" s="193"/>
      <c r="G1338" s="193"/>
      <c r="H1338" s="193" t="s">
        <v>1054</v>
      </c>
      <c r="I1338" s="176" t="str">
        <f ca="1"/>
        <v>1.1</v>
      </c>
      <c r="J1338" s="176" t="str">
        <f ca="1"/>
        <v>General hospitals</v>
      </c>
      <c r="K1338" s="176" t="str">
        <f ca="1"/>
        <v>1.1.1</v>
      </c>
      <c r="L1338" s="176" t="str">
        <f ca="1"/>
        <v>General inpatient curative care</v>
      </c>
      <c r="M1338" s="176" t="str">
        <f ca="1"/>
        <v>13</v>
      </c>
      <c r="N1338" s="176" t="str">
        <f ca="1"/>
        <v>General population</v>
      </c>
      <c r="O1338" s="176" t="str">
        <f ca="1"/>
        <v>nec</v>
      </c>
      <c r="P1338" s="176" t="str">
        <f ca="1"/>
        <v>Other and unspecified age (n.e.c.)</v>
      </c>
      <c r="Q1338" s="176" t="str">
        <f ca="1"/>
        <v>nec</v>
      </c>
      <c r="R1338" s="176" t="str">
        <f ca="1"/>
        <v>Other and unspecified gender (n.e.c.)</v>
      </c>
      <c r="S1338" s="176">
        <v>4</v>
      </c>
      <c r="T1338" s="176" t="b">
        <v>1</v>
      </c>
      <c r="U1338" s="176" t="b">
        <f>AND(T1338=TRUE,C1338=C1337,F1338=F1337,H1338&lt;&gt;H1337)</f>
        <v>0</v>
      </c>
      <c r="V1338" s="176" t="b">
        <f t="shared" si="40"/>
        <v>0</v>
      </c>
      <c r="W1338" s="180">
        <v>0</v>
      </c>
      <c r="X1338" t="b">
        <f t="shared" si="41"/>
        <v>0</v>
      </c>
      <c r="Y1338" s="194">
        <v>11</v>
      </c>
    </row>
    <row r="1339" spans="2:25" x14ac:dyDescent="0.4">
      <c r="B1339" s="192"/>
      <c r="C1339" s="193">
        <v>200010674</v>
      </c>
      <c r="D1339" s="193" t="s">
        <v>6136</v>
      </c>
      <c r="E1339" s="178" t="s">
        <v>1166</v>
      </c>
      <c r="F1339" s="193"/>
      <c r="G1339" s="193"/>
      <c r="H1339" s="193" t="s">
        <v>1054</v>
      </c>
      <c r="I1339" s="176" t="str">
        <f ca="1"/>
        <v>1.1</v>
      </c>
      <c r="J1339" s="176" t="str">
        <f ca="1"/>
        <v>General hospitals</v>
      </c>
      <c r="K1339" s="176" t="str">
        <f ca="1"/>
        <v>1.1.1</v>
      </c>
      <c r="L1339" s="176" t="str">
        <f ca="1"/>
        <v>General inpatient curative care</v>
      </c>
      <c r="M1339" s="176" t="str">
        <f ca="1"/>
        <v>13</v>
      </c>
      <c r="N1339" s="176" t="str">
        <f ca="1"/>
        <v>General population</v>
      </c>
      <c r="O1339" s="176" t="str">
        <f ca="1"/>
        <v>nec</v>
      </c>
      <c r="P1339" s="176" t="str">
        <f ca="1"/>
        <v>Other and unspecified age (n.e.c.)</v>
      </c>
      <c r="Q1339" s="176" t="str">
        <f ca="1"/>
        <v>nec</v>
      </c>
      <c r="R1339" s="176" t="str">
        <f ca="1"/>
        <v>Other and unspecified gender (n.e.c.)</v>
      </c>
      <c r="S1339" s="176">
        <v>2</v>
      </c>
      <c r="T1339" s="176" t="b">
        <v>1</v>
      </c>
      <c r="U1339" s="176" t="b">
        <f>AND(T1339=TRUE,C1339=C1338,F1339=F1338,H1339&lt;&gt;H1338)</f>
        <v>0</v>
      </c>
      <c r="V1339" s="176" t="b">
        <f t="shared" si="40"/>
        <v>0</v>
      </c>
      <c r="W1339" s="180">
        <v>0</v>
      </c>
      <c r="X1339" t="b">
        <f t="shared" si="41"/>
        <v>0</v>
      </c>
      <c r="Y1339" s="194">
        <v>16</v>
      </c>
    </row>
    <row r="1340" spans="2:25" x14ac:dyDescent="0.4">
      <c r="B1340" s="192"/>
      <c r="C1340" s="193">
        <v>405064594</v>
      </c>
      <c r="D1340" s="193" t="s">
        <v>6137</v>
      </c>
      <c r="E1340" s="178" t="s">
        <v>1285</v>
      </c>
      <c r="F1340" s="193"/>
      <c r="G1340" s="193"/>
      <c r="H1340" s="193" t="s">
        <v>1054</v>
      </c>
      <c r="I1340" s="176" t="str">
        <f ca="1"/>
        <v>1.1</v>
      </c>
      <c r="J1340" s="176" t="str">
        <f ca="1"/>
        <v>General hospitals</v>
      </c>
      <c r="K1340" s="176" t="str">
        <f ca="1"/>
        <v>1.1.1</v>
      </c>
      <c r="L1340" s="176" t="str">
        <f ca="1"/>
        <v>General inpatient curative care</v>
      </c>
      <c r="M1340" s="176" t="str">
        <f ca="1"/>
        <v>13</v>
      </c>
      <c r="N1340" s="176" t="str">
        <f ca="1"/>
        <v>General population</v>
      </c>
      <c r="O1340" s="176" t="str">
        <f ca="1"/>
        <v>nec</v>
      </c>
      <c r="P1340" s="176" t="str">
        <f ca="1"/>
        <v>Other and unspecified age (n.e.c.)</v>
      </c>
      <c r="Q1340" s="176" t="str">
        <f ca="1"/>
        <v>nec</v>
      </c>
      <c r="R1340" s="176" t="str">
        <f ca="1"/>
        <v>Other and unspecified gender (n.e.c.)</v>
      </c>
      <c r="S1340" s="176">
        <v>2</v>
      </c>
      <c r="T1340" s="176" t="b">
        <v>1</v>
      </c>
      <c r="U1340" s="176" t="b">
        <f>AND(T1340=TRUE,C1340=C1339,F1340=F1339,H1340&lt;&gt;H1339)</f>
        <v>0</v>
      </c>
      <c r="V1340" s="176" t="b">
        <f t="shared" si="40"/>
        <v>0</v>
      </c>
      <c r="W1340" s="180">
        <v>0</v>
      </c>
      <c r="X1340" t="b">
        <f t="shared" si="41"/>
        <v>0</v>
      </c>
      <c r="Y1340" s="194">
        <v>14</v>
      </c>
    </row>
    <row r="1341" spans="2:25" x14ac:dyDescent="0.4">
      <c r="B1341" s="192"/>
      <c r="C1341" s="193">
        <v>204918544</v>
      </c>
      <c r="D1341" s="193" t="s">
        <v>6138</v>
      </c>
      <c r="E1341" s="178" t="s">
        <v>1161</v>
      </c>
      <c r="F1341" s="193"/>
      <c r="G1341" s="193"/>
      <c r="H1341" s="193" t="s">
        <v>1115</v>
      </c>
      <c r="I1341" s="176" t="str">
        <f ca="1"/>
        <v>8.2</v>
      </c>
      <c r="J1341" s="176" t="str">
        <f ca="1"/>
        <v>All Other industries as secondary providers of health care</v>
      </c>
      <c r="K1341" s="176" t="str">
        <f ca="1"/>
        <v>5.nec</v>
      </c>
      <c r="L1341" s="176" t="str">
        <f ca="1"/>
        <v>Unspecified medical goods (n.e.c.)</v>
      </c>
      <c r="M1341" s="176" t="str">
        <f ca="1"/>
        <v>13</v>
      </c>
      <c r="N1341" s="176" t="str">
        <f ca="1"/>
        <v>General population</v>
      </c>
      <c r="O1341" s="176" t="str">
        <f ca="1"/>
        <v>nec</v>
      </c>
      <c r="P1341" s="176" t="str">
        <f ca="1"/>
        <v>Other and unspecified age (n.e.c.)</v>
      </c>
      <c r="Q1341" s="176" t="str">
        <f ca="1"/>
        <v>nec</v>
      </c>
      <c r="R1341" s="176" t="str">
        <f ca="1"/>
        <v>Other and unspecified gender (n.e.c.)</v>
      </c>
      <c r="S1341" s="176">
        <v>4</v>
      </c>
      <c r="T1341" s="176" t="b">
        <v>1</v>
      </c>
      <c r="U1341" s="176" t="b">
        <f>AND(T1341=TRUE,C1341=C1340,F1341=F1340,H1341&lt;&gt;H1340)</f>
        <v>0</v>
      </c>
      <c r="V1341" s="176" t="b">
        <f t="shared" si="40"/>
        <v>0</v>
      </c>
      <c r="W1341" s="180">
        <v>0</v>
      </c>
      <c r="X1341" t="b">
        <f t="shared" si="41"/>
        <v>0</v>
      </c>
      <c r="Y1341" s="194">
        <v>12</v>
      </c>
    </row>
    <row r="1342" spans="2:25" x14ac:dyDescent="0.4">
      <c r="B1342" s="192"/>
      <c r="C1342" s="193">
        <v>205293476</v>
      </c>
      <c r="D1342" s="193" t="s">
        <v>6139</v>
      </c>
      <c r="E1342" s="178" t="s">
        <v>1246</v>
      </c>
      <c r="F1342" s="193"/>
      <c r="G1342" s="193"/>
      <c r="H1342" s="193" t="s">
        <v>1115</v>
      </c>
      <c r="I1342" s="176" t="str">
        <f ca="1"/>
        <v>8.2</v>
      </c>
      <c r="J1342" s="176" t="str">
        <f ca="1"/>
        <v>All Other industries as secondary providers of health care</v>
      </c>
      <c r="K1342" s="176" t="str">
        <f ca="1"/>
        <v>5.nec</v>
      </c>
      <c r="L1342" s="176" t="str">
        <f ca="1"/>
        <v>Unspecified medical goods (n.e.c.)</v>
      </c>
      <c r="M1342" s="176" t="str">
        <f ca="1"/>
        <v>13</v>
      </c>
      <c r="N1342" s="176" t="str">
        <f ca="1"/>
        <v>General population</v>
      </c>
      <c r="O1342" s="176" t="str">
        <f ca="1"/>
        <v>nec</v>
      </c>
      <c r="P1342" s="176" t="str">
        <f ca="1"/>
        <v>Other and unspecified age (n.e.c.)</v>
      </c>
      <c r="Q1342" s="176" t="str">
        <f ca="1"/>
        <v>nec</v>
      </c>
      <c r="R1342" s="176" t="str">
        <f ca="1"/>
        <v>Other and unspecified gender (n.e.c.)</v>
      </c>
      <c r="S1342" s="176">
        <v>2</v>
      </c>
      <c r="T1342" s="176" t="b">
        <v>1</v>
      </c>
      <c r="U1342" s="176" t="b">
        <f>AND(T1342=TRUE,C1342=C1341,F1342=F1341,H1342&lt;&gt;H1341)</f>
        <v>0</v>
      </c>
      <c r="V1342" s="176" t="b">
        <f t="shared" si="40"/>
        <v>0</v>
      </c>
      <c r="W1342" s="180">
        <v>0</v>
      </c>
      <c r="X1342" t="b">
        <f t="shared" si="41"/>
        <v>0</v>
      </c>
      <c r="Y1342" s="194">
        <v>17</v>
      </c>
    </row>
    <row r="1343" spans="2:25" x14ac:dyDescent="0.4">
      <c r="B1343" s="192"/>
      <c r="C1343" s="193">
        <v>425357142</v>
      </c>
      <c r="D1343" s="193" t="s">
        <v>6140</v>
      </c>
      <c r="E1343" s="178" t="s">
        <v>1161</v>
      </c>
      <c r="F1343" s="193"/>
      <c r="G1343" s="193"/>
      <c r="H1343" s="193" t="s">
        <v>1115</v>
      </c>
      <c r="I1343" s="176" t="str">
        <f ca="1"/>
        <v>8.2</v>
      </c>
      <c r="J1343" s="176" t="str">
        <f ca="1"/>
        <v>All Other industries as secondary providers of health care</v>
      </c>
      <c r="K1343" s="176" t="str">
        <f ca="1"/>
        <v>5.nec</v>
      </c>
      <c r="L1343" s="176" t="str">
        <f ca="1"/>
        <v>Unspecified medical goods (n.e.c.)</v>
      </c>
      <c r="M1343" s="176" t="str">
        <f ca="1"/>
        <v>13</v>
      </c>
      <c r="N1343" s="176" t="str">
        <f ca="1"/>
        <v>General population</v>
      </c>
      <c r="O1343" s="176" t="str">
        <f ca="1"/>
        <v>nec</v>
      </c>
      <c r="P1343" s="176" t="str">
        <f ca="1"/>
        <v>Other and unspecified age (n.e.c.)</v>
      </c>
      <c r="Q1343" s="176" t="str">
        <f ca="1"/>
        <v>nec</v>
      </c>
      <c r="R1343" s="176" t="str">
        <f ca="1"/>
        <v>Other and unspecified gender (n.e.c.)</v>
      </c>
      <c r="S1343" s="176">
        <v>1</v>
      </c>
      <c r="T1343" s="176" t="b">
        <v>1</v>
      </c>
      <c r="U1343" s="176" t="b">
        <f>AND(T1343=TRUE,C1343=C1342,F1343=F1342,H1343&lt;&gt;H1342)</f>
        <v>0</v>
      </c>
      <c r="V1343" s="176" t="b">
        <f t="shared" si="40"/>
        <v>0</v>
      </c>
      <c r="W1343" s="180">
        <v>0</v>
      </c>
      <c r="X1343" t="b">
        <f t="shared" si="41"/>
        <v>0</v>
      </c>
      <c r="Y1343" s="194">
        <v>12</v>
      </c>
    </row>
    <row r="1344" spans="2:25" x14ac:dyDescent="0.4">
      <c r="B1344" s="192"/>
      <c r="C1344" s="193">
        <v>204568146</v>
      </c>
      <c r="D1344" s="193" t="s">
        <v>6141</v>
      </c>
      <c r="E1344" s="178" t="s">
        <v>1187</v>
      </c>
      <c r="F1344" s="193"/>
      <c r="G1344" s="193"/>
      <c r="H1344" s="193" t="s">
        <v>1115</v>
      </c>
      <c r="I1344" s="176" t="str">
        <f ca="1"/>
        <v>8.2</v>
      </c>
      <c r="J1344" s="176" t="str">
        <f ca="1"/>
        <v>All Other industries as secondary providers of health care</v>
      </c>
      <c r="K1344" s="176" t="str">
        <f ca="1"/>
        <v>5.nec</v>
      </c>
      <c r="L1344" s="176" t="str">
        <f ca="1"/>
        <v>Unspecified medical goods (n.e.c.)</v>
      </c>
      <c r="M1344" s="176" t="str">
        <f ca="1"/>
        <v>13</v>
      </c>
      <c r="N1344" s="176" t="str">
        <f ca="1"/>
        <v>General population</v>
      </c>
      <c r="O1344" s="176" t="str">
        <f ca="1"/>
        <v>nec</v>
      </c>
      <c r="P1344" s="176" t="str">
        <f ca="1"/>
        <v>Other and unspecified age (n.e.c.)</v>
      </c>
      <c r="Q1344" s="176" t="str">
        <f ca="1"/>
        <v>nec</v>
      </c>
      <c r="R1344" s="176" t="str">
        <f ca="1"/>
        <v>Other and unspecified gender (n.e.c.)</v>
      </c>
      <c r="S1344" s="176">
        <v>2</v>
      </c>
      <c r="T1344" s="176" t="b">
        <v>1</v>
      </c>
      <c r="U1344" s="176" t="b">
        <f>AND(T1344=TRUE,C1344=C1343,F1344=F1343,H1344&lt;&gt;H1343)</f>
        <v>0</v>
      </c>
      <c r="V1344" s="176" t="b">
        <f t="shared" si="40"/>
        <v>0</v>
      </c>
      <c r="W1344" s="180">
        <v>0</v>
      </c>
      <c r="X1344" t="b">
        <f t="shared" si="41"/>
        <v>0</v>
      </c>
      <c r="Y1344" s="194">
        <v>15</v>
      </c>
    </row>
    <row r="1345" spans="2:25" x14ac:dyDescent="0.4">
      <c r="B1345" s="192"/>
      <c r="C1345" s="193">
        <v>204871594</v>
      </c>
      <c r="D1345" s="193" t="s">
        <v>6142</v>
      </c>
      <c r="E1345" s="178" t="s">
        <v>1161</v>
      </c>
      <c r="F1345" s="193"/>
      <c r="G1345" s="193"/>
      <c r="H1345" s="193" t="s">
        <v>1050</v>
      </c>
      <c r="I1345" s="176" t="str">
        <f ca="1"/>
        <v>1.3.nec</v>
      </c>
      <c r="J1345" s="176" t="str">
        <f ca="1"/>
        <v>Other Specialised hospitals (Other than mental health hospitals)</v>
      </c>
      <c r="K1345" s="176" t="str">
        <f ca="1"/>
        <v>1.1.2</v>
      </c>
      <c r="L1345" s="176" t="str">
        <f ca="1"/>
        <v>Specialised inpatient curative care</v>
      </c>
      <c r="M1345" s="176" t="str">
        <f ca="1"/>
        <v>13</v>
      </c>
      <c r="N1345" s="176" t="str">
        <f ca="1"/>
        <v>General population</v>
      </c>
      <c r="O1345" s="176" t="str">
        <f ca="1"/>
        <v>nec</v>
      </c>
      <c r="P1345" s="176" t="str">
        <f ca="1"/>
        <v>Other and unspecified age (n.e.c.)</v>
      </c>
      <c r="Q1345" s="176" t="str">
        <f ca="1"/>
        <v>nec</v>
      </c>
      <c r="R1345" s="176" t="str">
        <f ca="1"/>
        <v>Other and unspecified gender (n.e.c.)</v>
      </c>
      <c r="S1345" s="176">
        <v>2</v>
      </c>
      <c r="T1345" s="176" t="b">
        <v>1</v>
      </c>
      <c r="U1345" s="176" t="b">
        <f>AND(T1345=TRUE,C1345=C1344,F1345=F1344,H1345&lt;&gt;H1344)</f>
        <v>0</v>
      </c>
      <c r="V1345" s="176" t="b">
        <f t="shared" si="40"/>
        <v>0</v>
      </c>
      <c r="W1345" s="180">
        <v>0</v>
      </c>
      <c r="X1345" t="b">
        <f t="shared" si="41"/>
        <v>0</v>
      </c>
      <c r="Y1345" s="194">
        <v>12</v>
      </c>
    </row>
    <row r="1346" spans="2:25" x14ac:dyDescent="0.4">
      <c r="B1346" s="192"/>
      <c r="C1346" s="193">
        <v>405055032</v>
      </c>
      <c r="D1346" s="193" t="s">
        <v>6143</v>
      </c>
      <c r="E1346" s="178"/>
      <c r="F1346" s="193"/>
      <c r="G1346" s="193"/>
      <c r="H1346" s="193" t="s">
        <v>1101</v>
      </c>
      <c r="I1346" s="176" t="str">
        <f ca="1"/>
        <v>3.4.9.1</v>
      </c>
      <c r="J1346" s="176" t="str">
        <f ca="1"/>
        <v>General ambulatories</v>
      </c>
      <c r="K1346" s="176" t="str">
        <f ca="1"/>
        <v>1.3.1</v>
      </c>
      <c r="L1346" s="176" t="str">
        <f ca="1"/>
        <v>General outpatient curative care</v>
      </c>
      <c r="M1346" s="176" t="str">
        <f ca="1"/>
        <v>13</v>
      </c>
      <c r="N1346" s="176" t="str">
        <f ca="1"/>
        <v>General population</v>
      </c>
      <c r="O1346" s="176" t="str">
        <f ca="1"/>
        <v>nec</v>
      </c>
      <c r="P1346" s="176" t="str">
        <f ca="1"/>
        <v>Other and unspecified age (n.e.c.)</v>
      </c>
      <c r="Q1346" s="176" t="str">
        <f ca="1"/>
        <v>nec</v>
      </c>
      <c r="R1346" s="176" t="str">
        <f ca="1"/>
        <v>Other and unspecified gender (n.e.c.)</v>
      </c>
      <c r="S1346" s="176">
        <v>4</v>
      </c>
      <c r="T1346" s="176" t="b">
        <v>1</v>
      </c>
      <c r="U1346" s="176" t="b">
        <f>AND(T1346=TRUE,C1346=C1345,F1346=F1345,H1346&lt;&gt;H1345)</f>
        <v>0</v>
      </c>
      <c r="V1346" s="176" t="b">
        <f t="shared" si="40"/>
        <v>0</v>
      </c>
      <c r="W1346" s="180">
        <v>0</v>
      </c>
      <c r="X1346" t="b">
        <f t="shared" si="41"/>
        <v>1</v>
      </c>
      <c r="Y1346" s="194" t="str">
        <v/>
      </c>
    </row>
    <row r="1347" spans="2:25" x14ac:dyDescent="0.4">
      <c r="B1347" s="192"/>
      <c r="C1347" s="193">
        <v>205202029</v>
      </c>
      <c r="D1347" s="193" t="s">
        <v>6144</v>
      </c>
      <c r="E1347" s="178" t="s">
        <v>1246</v>
      </c>
      <c r="F1347" s="193"/>
      <c r="G1347" s="193"/>
      <c r="H1347" s="193" t="s">
        <v>1115</v>
      </c>
      <c r="I1347" s="176" t="str">
        <f ca="1"/>
        <v>8.2</v>
      </c>
      <c r="J1347" s="176" t="str">
        <f ca="1"/>
        <v>All Other industries as secondary providers of health care</v>
      </c>
      <c r="K1347" s="176" t="str">
        <f ca="1"/>
        <v>5.nec</v>
      </c>
      <c r="L1347" s="176" t="str">
        <f ca="1"/>
        <v>Unspecified medical goods (n.e.c.)</v>
      </c>
      <c r="M1347" s="176" t="str">
        <f ca="1"/>
        <v>13</v>
      </c>
      <c r="N1347" s="176" t="str">
        <f ca="1"/>
        <v>General population</v>
      </c>
      <c r="O1347" s="176" t="str">
        <f ca="1"/>
        <v>nec</v>
      </c>
      <c r="P1347" s="176" t="str">
        <f ca="1"/>
        <v>Other and unspecified age (n.e.c.)</v>
      </c>
      <c r="Q1347" s="176" t="str">
        <f ca="1"/>
        <v>nec</v>
      </c>
      <c r="R1347" s="176" t="str">
        <f ca="1"/>
        <v>Other and unspecified gender (n.e.c.)</v>
      </c>
      <c r="S1347" s="176">
        <v>3</v>
      </c>
      <c r="T1347" s="176" t="b">
        <v>1</v>
      </c>
      <c r="U1347" s="176" t="b">
        <f>AND(T1347=TRUE,C1347=C1346,F1347=F1346,H1347&lt;&gt;H1346)</f>
        <v>0</v>
      </c>
      <c r="V1347" s="176" t="b">
        <f t="shared" ref="V1347:V1410" si="42">OR(U1347,U1348)</f>
        <v>0</v>
      </c>
      <c r="W1347" s="180">
        <v>0</v>
      </c>
      <c r="X1347" t="b">
        <f t="shared" ref="X1347:X1410" si="43">AND(T1347,ISBLANK(E1347))</f>
        <v>0</v>
      </c>
      <c r="Y1347" s="194">
        <v>17</v>
      </c>
    </row>
    <row r="1348" spans="2:25" x14ac:dyDescent="0.4">
      <c r="B1348" s="192"/>
      <c r="C1348" s="193">
        <v>404917328</v>
      </c>
      <c r="D1348" s="193" t="s">
        <v>6145</v>
      </c>
      <c r="E1348" s="178" t="s">
        <v>1246</v>
      </c>
      <c r="F1348" s="193"/>
      <c r="G1348" s="193"/>
      <c r="H1348" s="193" t="s">
        <v>1115</v>
      </c>
      <c r="I1348" s="176" t="str">
        <f ca="1"/>
        <v>8.2</v>
      </c>
      <c r="J1348" s="176" t="str">
        <f ca="1"/>
        <v>All Other industries as secondary providers of health care</v>
      </c>
      <c r="K1348" s="176" t="str">
        <f ca="1"/>
        <v>5.nec</v>
      </c>
      <c r="L1348" s="176" t="str">
        <f ca="1"/>
        <v>Unspecified medical goods (n.e.c.)</v>
      </c>
      <c r="M1348" s="176" t="str">
        <f ca="1"/>
        <v>13</v>
      </c>
      <c r="N1348" s="176" t="str">
        <f ca="1"/>
        <v>General population</v>
      </c>
      <c r="O1348" s="176" t="str">
        <f ca="1"/>
        <v>nec</v>
      </c>
      <c r="P1348" s="176" t="str">
        <f ca="1"/>
        <v>Other and unspecified age (n.e.c.)</v>
      </c>
      <c r="Q1348" s="176" t="str">
        <f ca="1"/>
        <v>nec</v>
      </c>
      <c r="R1348" s="176" t="str">
        <f ca="1"/>
        <v>Other and unspecified gender (n.e.c.)</v>
      </c>
      <c r="S1348" s="176">
        <v>2</v>
      </c>
      <c r="T1348" s="176" t="b">
        <v>1</v>
      </c>
      <c r="U1348" s="176" t="b">
        <f>AND(T1348=TRUE,C1348=C1347,F1348=F1347,H1348&lt;&gt;H1347)</f>
        <v>0</v>
      </c>
      <c r="V1348" s="176" t="b">
        <f t="shared" si="42"/>
        <v>0</v>
      </c>
      <c r="W1348" s="180">
        <v>0</v>
      </c>
      <c r="X1348" t="b">
        <f t="shared" si="43"/>
        <v>0</v>
      </c>
      <c r="Y1348" s="194">
        <v>17</v>
      </c>
    </row>
    <row r="1349" spans="2:25" x14ac:dyDescent="0.4">
      <c r="B1349" s="192"/>
      <c r="C1349" s="193">
        <v>204955628</v>
      </c>
      <c r="D1349" s="193" t="s">
        <v>6146</v>
      </c>
      <c r="E1349" s="178" t="s">
        <v>1161</v>
      </c>
      <c r="F1349" s="193"/>
      <c r="G1349" s="193"/>
      <c r="H1349" s="193" t="s">
        <v>1115</v>
      </c>
      <c r="I1349" s="176" t="str">
        <f ca="1"/>
        <v>8.2</v>
      </c>
      <c r="J1349" s="176" t="str">
        <f ca="1"/>
        <v>All Other industries as secondary providers of health care</v>
      </c>
      <c r="K1349" s="176" t="str">
        <f ca="1"/>
        <v>5.nec</v>
      </c>
      <c r="L1349" s="176" t="str">
        <f ca="1"/>
        <v>Unspecified medical goods (n.e.c.)</v>
      </c>
      <c r="M1349" s="176" t="str">
        <f ca="1"/>
        <v>13</v>
      </c>
      <c r="N1349" s="176" t="str">
        <f ca="1"/>
        <v>General population</v>
      </c>
      <c r="O1349" s="176" t="str">
        <f ca="1"/>
        <v>nec</v>
      </c>
      <c r="P1349" s="176" t="str">
        <f ca="1"/>
        <v>Other and unspecified age (n.e.c.)</v>
      </c>
      <c r="Q1349" s="176" t="str">
        <f ca="1"/>
        <v>nec</v>
      </c>
      <c r="R1349" s="176" t="str">
        <f ca="1"/>
        <v>Other and unspecified gender (n.e.c.)</v>
      </c>
      <c r="S1349" s="176">
        <v>3</v>
      </c>
      <c r="T1349" s="176" t="b">
        <v>1</v>
      </c>
      <c r="U1349" s="176" t="b">
        <f>AND(T1349=TRUE,C1349=C1348,F1349=F1348,H1349&lt;&gt;H1348)</f>
        <v>0</v>
      </c>
      <c r="V1349" s="176" t="b">
        <f t="shared" si="42"/>
        <v>0</v>
      </c>
      <c r="W1349" s="180">
        <v>0</v>
      </c>
      <c r="X1349" t="b">
        <f t="shared" si="43"/>
        <v>0</v>
      </c>
      <c r="Y1349" s="194">
        <v>12</v>
      </c>
    </row>
    <row r="1350" spans="2:25" x14ac:dyDescent="0.4">
      <c r="B1350" s="192"/>
      <c r="C1350" s="193">
        <v>205222285</v>
      </c>
      <c r="D1350" s="193" t="s">
        <v>6147</v>
      </c>
      <c r="E1350" s="178" t="s">
        <v>1246</v>
      </c>
      <c r="F1350" s="193"/>
      <c r="G1350" s="193"/>
      <c r="H1350" s="193" t="s">
        <v>6320</v>
      </c>
      <c r="I1350" s="176" t="str">
        <f ca="1"/>
        <v>4.9</v>
      </c>
      <c r="J1350" s="176" t="str">
        <f ca="1"/>
        <v>Other providers of ancillary services</v>
      </c>
      <c r="K1350" s="176" t="str">
        <f ca="1"/>
        <v>5.1.3</v>
      </c>
      <c r="L1350" s="176" t="str">
        <f ca="1"/>
        <v>Other medical non-durable goods</v>
      </c>
      <c r="M1350" s="176" t="str">
        <f ca="1"/>
        <v>13</v>
      </c>
      <c r="N1350" s="176" t="str">
        <f ca="1"/>
        <v>General population</v>
      </c>
      <c r="O1350" s="176" t="str">
        <f ca="1"/>
        <v>nec</v>
      </c>
      <c r="P1350" s="176" t="str">
        <f ca="1"/>
        <v>Other and unspecified age (n.e.c.)</v>
      </c>
      <c r="Q1350" s="176" t="str">
        <f ca="1"/>
        <v>nec</v>
      </c>
      <c r="R1350" s="176" t="str">
        <f ca="1"/>
        <v>Other and unspecified gender (n.e.c.)</v>
      </c>
      <c r="S1350" s="176">
        <v>1</v>
      </c>
      <c r="T1350" s="176" t="b">
        <v>1</v>
      </c>
      <c r="U1350" s="176" t="b">
        <f>AND(T1350=TRUE,C1350=C1349,F1350=F1349,H1350&lt;&gt;H1349)</f>
        <v>0</v>
      </c>
      <c r="V1350" s="176" t="b">
        <f t="shared" si="42"/>
        <v>0</v>
      </c>
      <c r="W1350" s="180">
        <v>0</v>
      </c>
      <c r="X1350" t="b">
        <f t="shared" si="43"/>
        <v>0</v>
      </c>
      <c r="Y1350" s="194">
        <v>17</v>
      </c>
    </row>
    <row r="1351" spans="2:25" x14ac:dyDescent="0.4">
      <c r="B1351" s="192"/>
      <c r="C1351" s="193">
        <v>211334331</v>
      </c>
      <c r="D1351" s="193" t="s">
        <v>6148</v>
      </c>
      <c r="E1351" s="178" t="s">
        <v>1246</v>
      </c>
      <c r="F1351" s="193"/>
      <c r="G1351" s="193"/>
      <c r="H1351" s="193" t="s">
        <v>1050</v>
      </c>
      <c r="I1351" s="176" t="str">
        <f ca="1"/>
        <v>1.3.nec</v>
      </c>
      <c r="J1351" s="176" t="str">
        <f ca="1"/>
        <v>Other Specialised hospitals (Other than mental health hospitals)</v>
      </c>
      <c r="K1351" s="176" t="str">
        <f ca="1"/>
        <v>1.1.2</v>
      </c>
      <c r="L1351" s="176" t="str">
        <f ca="1"/>
        <v>Specialised inpatient curative care</v>
      </c>
      <c r="M1351" s="176" t="str">
        <f ca="1"/>
        <v>13</v>
      </c>
      <c r="N1351" s="176" t="str">
        <f ca="1"/>
        <v>General population</v>
      </c>
      <c r="O1351" s="176" t="str">
        <f ca="1"/>
        <v>nec</v>
      </c>
      <c r="P1351" s="176" t="str">
        <f ca="1"/>
        <v>Other and unspecified age (n.e.c.)</v>
      </c>
      <c r="Q1351" s="176" t="str">
        <f ca="1"/>
        <v>nec</v>
      </c>
      <c r="R1351" s="176" t="str">
        <f ca="1"/>
        <v>Other and unspecified gender (n.e.c.)</v>
      </c>
      <c r="S1351" s="176">
        <v>2</v>
      </c>
      <c r="T1351" s="176" t="b">
        <v>1</v>
      </c>
      <c r="U1351" s="176" t="b">
        <f>AND(T1351=TRUE,C1351=C1350,F1351=F1350,H1351&lt;&gt;H1350)</f>
        <v>0</v>
      </c>
      <c r="V1351" s="176" t="b">
        <f t="shared" si="42"/>
        <v>0</v>
      </c>
      <c r="W1351" s="180">
        <v>0</v>
      </c>
      <c r="X1351" t="b">
        <f t="shared" si="43"/>
        <v>0</v>
      </c>
      <c r="Y1351" s="194">
        <v>17</v>
      </c>
    </row>
    <row r="1352" spans="2:25" x14ac:dyDescent="0.4">
      <c r="B1352" s="192"/>
      <c r="C1352" s="193">
        <v>445412713</v>
      </c>
      <c r="D1352" s="193" t="s">
        <v>6149</v>
      </c>
      <c r="E1352" s="178" t="s">
        <v>1397</v>
      </c>
      <c r="F1352" s="193"/>
      <c r="G1352" s="193"/>
      <c r="H1352" s="193" t="s">
        <v>1111</v>
      </c>
      <c r="I1352" s="176" t="str">
        <f ca="1"/>
        <v>8.9</v>
      </c>
      <c r="J1352" s="176" t="str">
        <f ca="1"/>
        <v>Other industries n.e.c.</v>
      </c>
      <c r="K1352" s="176" t="str">
        <f ca="1"/>
        <v>9</v>
      </c>
      <c r="L1352" s="176" t="str">
        <f ca="1"/>
        <v>Other health care services not elsewhere classified (n.e.c.)</v>
      </c>
      <c r="M1352" s="176" t="str">
        <f ca="1"/>
        <v>13</v>
      </c>
      <c r="N1352" s="176" t="str">
        <f ca="1"/>
        <v>General population</v>
      </c>
      <c r="O1352" s="176" t="str">
        <f ca="1"/>
        <v>nec</v>
      </c>
      <c r="P1352" s="176" t="str">
        <f ca="1"/>
        <v>Other and unspecified age (n.e.c.)</v>
      </c>
      <c r="Q1352" s="176" t="str">
        <f ca="1"/>
        <v>nec</v>
      </c>
      <c r="R1352" s="176" t="str">
        <f ca="1"/>
        <v>Other and unspecified gender (n.e.c.)</v>
      </c>
      <c r="S1352" s="176">
        <v>1</v>
      </c>
      <c r="T1352" s="176" t="b">
        <v>1</v>
      </c>
      <c r="U1352" s="176" t="b">
        <f>AND(T1352=TRUE,C1352=C1351,F1352=F1351,H1352&lt;&gt;H1351)</f>
        <v>0</v>
      </c>
      <c r="V1352" s="176" t="b">
        <f t="shared" si="42"/>
        <v>0</v>
      </c>
      <c r="W1352" s="180">
        <v>0</v>
      </c>
      <c r="X1352" t="b">
        <f t="shared" si="43"/>
        <v>0</v>
      </c>
      <c r="Y1352" s="194">
        <v>1</v>
      </c>
    </row>
    <row r="1353" spans="2:25" x14ac:dyDescent="0.4">
      <c r="B1353" s="192"/>
      <c r="C1353" s="193">
        <v>415592488</v>
      </c>
      <c r="D1353" s="193" t="s">
        <v>6150</v>
      </c>
      <c r="E1353" s="178" t="s">
        <v>1532</v>
      </c>
      <c r="F1353" s="193"/>
      <c r="G1353" s="193"/>
      <c r="H1353" s="193" t="s">
        <v>6320</v>
      </c>
      <c r="I1353" s="176" t="str">
        <f ca="1"/>
        <v>4.9</v>
      </c>
      <c r="J1353" s="176" t="str">
        <f ca="1"/>
        <v>Other providers of ancillary services</v>
      </c>
      <c r="K1353" s="176" t="str">
        <f ca="1"/>
        <v>5.1.3</v>
      </c>
      <c r="L1353" s="176" t="str">
        <f ca="1"/>
        <v>Other medical non-durable goods</v>
      </c>
      <c r="M1353" s="176" t="str">
        <f ca="1"/>
        <v>13</v>
      </c>
      <c r="N1353" s="176" t="str">
        <f ca="1"/>
        <v>General population</v>
      </c>
      <c r="O1353" s="176" t="str">
        <f ca="1"/>
        <v>nec</v>
      </c>
      <c r="P1353" s="176" t="str">
        <f ca="1"/>
        <v>Other and unspecified age (n.e.c.)</v>
      </c>
      <c r="Q1353" s="176" t="str">
        <f ca="1"/>
        <v>nec</v>
      </c>
      <c r="R1353" s="176" t="str">
        <f ca="1"/>
        <v>Other and unspecified gender (n.e.c.)</v>
      </c>
      <c r="S1353" s="176">
        <v>1</v>
      </c>
      <c r="T1353" s="176" t="b">
        <v>1</v>
      </c>
      <c r="U1353" s="176" t="b">
        <f>AND(T1353=TRUE,C1353=C1352,F1353=F1352,H1353&lt;&gt;H1352)</f>
        <v>0</v>
      </c>
      <c r="V1353" s="176" t="b">
        <f t="shared" si="42"/>
        <v>0</v>
      </c>
      <c r="W1353" s="180">
        <v>0</v>
      </c>
      <c r="X1353" t="b">
        <f t="shared" si="43"/>
        <v>0</v>
      </c>
      <c r="Y1353" s="194">
        <v>29</v>
      </c>
    </row>
    <row r="1354" spans="2:25" x14ac:dyDescent="0.4">
      <c r="B1354" s="192"/>
      <c r="C1354" s="193">
        <v>417876711</v>
      </c>
      <c r="D1354" s="193" t="s">
        <v>6151</v>
      </c>
      <c r="E1354" s="178"/>
      <c r="F1354" s="193"/>
      <c r="G1354" s="193"/>
      <c r="H1354" s="193" t="s">
        <v>1054</v>
      </c>
      <c r="I1354" s="176" t="str">
        <f ca="1"/>
        <v>1.1</v>
      </c>
      <c r="J1354" s="176" t="str">
        <f ca="1"/>
        <v>General hospitals</v>
      </c>
      <c r="K1354" s="176" t="str">
        <f ca="1"/>
        <v>1.1.1</v>
      </c>
      <c r="L1354" s="176" t="str">
        <f ca="1"/>
        <v>General inpatient curative care</v>
      </c>
      <c r="M1354" s="176" t="str">
        <f ca="1"/>
        <v>13</v>
      </c>
      <c r="N1354" s="176" t="str">
        <f ca="1"/>
        <v>General population</v>
      </c>
      <c r="O1354" s="176" t="str">
        <f ca="1"/>
        <v>nec</v>
      </c>
      <c r="P1354" s="176" t="str">
        <f ca="1"/>
        <v>Other and unspecified age (n.e.c.)</v>
      </c>
      <c r="Q1354" s="176" t="str">
        <f ca="1"/>
        <v>nec</v>
      </c>
      <c r="R1354" s="176" t="str">
        <f ca="1"/>
        <v>Other and unspecified gender (n.e.c.)</v>
      </c>
      <c r="S1354" s="176">
        <v>6</v>
      </c>
      <c r="T1354" s="176" t="b">
        <v>1</v>
      </c>
      <c r="U1354" s="176" t="b">
        <f>AND(T1354=TRUE,C1354=C1353,F1354=F1353,H1354&lt;&gt;H1353)</f>
        <v>0</v>
      </c>
      <c r="V1354" s="176" t="b">
        <f t="shared" si="42"/>
        <v>0</v>
      </c>
      <c r="W1354" s="180">
        <v>0</v>
      </c>
      <c r="X1354" t="b">
        <f t="shared" si="43"/>
        <v>1</v>
      </c>
      <c r="Y1354" s="194" t="str">
        <v/>
      </c>
    </row>
    <row r="1355" spans="2:25" x14ac:dyDescent="0.4">
      <c r="B1355" s="192"/>
      <c r="C1355" s="193">
        <v>245599758</v>
      </c>
      <c r="D1355" s="193" t="s">
        <v>6152</v>
      </c>
      <c r="E1355" s="178" t="s">
        <v>1397</v>
      </c>
      <c r="F1355" s="193"/>
      <c r="G1355" s="193"/>
      <c r="H1355" s="193" t="s">
        <v>1054</v>
      </c>
      <c r="I1355" s="176" t="str">
        <f ca="1"/>
        <v>1.1</v>
      </c>
      <c r="J1355" s="176" t="str">
        <f ca="1"/>
        <v>General hospitals</v>
      </c>
      <c r="K1355" s="176" t="str">
        <f ca="1"/>
        <v>1.1.1</v>
      </c>
      <c r="L1355" s="176" t="str">
        <f ca="1"/>
        <v>General inpatient curative care</v>
      </c>
      <c r="M1355" s="176" t="str">
        <f ca="1"/>
        <v>13</v>
      </c>
      <c r="N1355" s="176" t="str">
        <f ca="1"/>
        <v>General population</v>
      </c>
      <c r="O1355" s="176" t="str">
        <f ca="1"/>
        <v>nec</v>
      </c>
      <c r="P1355" s="176" t="str">
        <f ca="1"/>
        <v>Other and unspecified age (n.e.c.)</v>
      </c>
      <c r="Q1355" s="176" t="str">
        <f ca="1"/>
        <v>nec</v>
      </c>
      <c r="R1355" s="176" t="str">
        <f ca="1"/>
        <v>Other and unspecified gender (n.e.c.)</v>
      </c>
      <c r="S1355" s="176">
        <v>2</v>
      </c>
      <c r="T1355" s="176" t="b">
        <v>1</v>
      </c>
      <c r="U1355" s="176" t="b">
        <f>AND(T1355=TRUE,C1355=C1354,F1355=F1354,H1355&lt;&gt;H1354)</f>
        <v>0</v>
      </c>
      <c r="V1355" s="176" t="b">
        <f t="shared" si="42"/>
        <v>0</v>
      </c>
      <c r="W1355" s="180">
        <v>0</v>
      </c>
      <c r="X1355" t="b">
        <f t="shared" si="43"/>
        <v>0</v>
      </c>
      <c r="Y1355" s="194">
        <v>1</v>
      </c>
    </row>
    <row r="1356" spans="2:25" x14ac:dyDescent="0.4">
      <c r="B1356" s="192"/>
      <c r="C1356" s="193">
        <v>404476205</v>
      </c>
      <c r="D1356" s="193" t="s">
        <v>6153</v>
      </c>
      <c r="E1356" s="178"/>
      <c r="F1356" s="193"/>
      <c r="G1356" s="193"/>
      <c r="H1356" s="193" t="s">
        <v>1054</v>
      </c>
      <c r="I1356" s="176" t="str">
        <f ca="1"/>
        <v>1.1</v>
      </c>
      <c r="J1356" s="176" t="str">
        <f ca="1"/>
        <v>General hospitals</v>
      </c>
      <c r="K1356" s="176" t="str">
        <f ca="1"/>
        <v>1.1.1</v>
      </c>
      <c r="L1356" s="176" t="str">
        <f ca="1"/>
        <v>General inpatient curative care</v>
      </c>
      <c r="M1356" s="176" t="str">
        <f ca="1"/>
        <v>13</v>
      </c>
      <c r="N1356" s="176" t="str">
        <f ca="1"/>
        <v>General population</v>
      </c>
      <c r="O1356" s="176" t="str">
        <f ca="1"/>
        <v>nec</v>
      </c>
      <c r="P1356" s="176" t="str">
        <f ca="1"/>
        <v>Other and unspecified age (n.e.c.)</v>
      </c>
      <c r="Q1356" s="176" t="str">
        <f ca="1"/>
        <v>nec</v>
      </c>
      <c r="R1356" s="176" t="str">
        <f ca="1"/>
        <v>Other and unspecified gender (n.e.c.)</v>
      </c>
      <c r="S1356" s="176">
        <v>62</v>
      </c>
      <c r="T1356" s="176" t="b">
        <v>1</v>
      </c>
      <c r="U1356" s="176" t="b">
        <f>AND(T1356=TRUE,C1356=C1355,F1356=F1355,H1356&lt;&gt;H1355)</f>
        <v>0</v>
      </c>
      <c r="V1356" s="176" t="b">
        <f t="shared" si="42"/>
        <v>0</v>
      </c>
      <c r="W1356" s="180">
        <v>0</v>
      </c>
      <c r="X1356" t="b">
        <f t="shared" si="43"/>
        <v>1</v>
      </c>
      <c r="Y1356" s="194" t="str">
        <v/>
      </c>
    </row>
    <row r="1357" spans="2:25" x14ac:dyDescent="0.4">
      <c r="B1357" s="192"/>
      <c r="C1357" s="193">
        <v>218064699</v>
      </c>
      <c r="D1357" s="193" t="s">
        <v>6154</v>
      </c>
      <c r="E1357" s="178" t="s">
        <v>1459</v>
      </c>
      <c r="F1357" s="193"/>
      <c r="G1357" s="193"/>
      <c r="H1357" s="193" t="s">
        <v>1054</v>
      </c>
      <c r="I1357" s="176" t="str">
        <f ca="1"/>
        <v>1.1</v>
      </c>
      <c r="J1357" s="176" t="str">
        <f ca="1"/>
        <v>General hospitals</v>
      </c>
      <c r="K1357" s="176" t="str">
        <f ca="1"/>
        <v>1.1.1</v>
      </c>
      <c r="L1357" s="176" t="str">
        <f ca="1"/>
        <v>General inpatient curative care</v>
      </c>
      <c r="M1357" s="176" t="str">
        <f ca="1"/>
        <v>13</v>
      </c>
      <c r="N1357" s="176" t="str">
        <f ca="1"/>
        <v>General population</v>
      </c>
      <c r="O1357" s="176" t="str">
        <f ca="1"/>
        <v>nec</v>
      </c>
      <c r="P1357" s="176" t="str">
        <f ca="1"/>
        <v>Other and unspecified age (n.e.c.)</v>
      </c>
      <c r="Q1357" s="176" t="str">
        <f ca="1"/>
        <v>nec</v>
      </c>
      <c r="R1357" s="176" t="str">
        <f ca="1"/>
        <v>Other and unspecified gender (n.e.c.)</v>
      </c>
      <c r="S1357" s="176">
        <v>3</v>
      </c>
      <c r="T1357" s="176" t="b">
        <v>1</v>
      </c>
      <c r="U1357" s="176" t="b">
        <f>AND(T1357=TRUE,C1357=C1356,F1357=F1356,H1357&lt;&gt;H1356)</f>
        <v>0</v>
      </c>
      <c r="V1357" s="176" t="b">
        <f t="shared" si="42"/>
        <v>0</v>
      </c>
      <c r="W1357" s="180">
        <v>0</v>
      </c>
      <c r="X1357" t="b">
        <f t="shared" si="43"/>
        <v>0</v>
      </c>
      <c r="Y1357" s="194">
        <v>70</v>
      </c>
    </row>
    <row r="1358" spans="2:25" x14ac:dyDescent="0.4">
      <c r="B1358" s="192"/>
      <c r="C1358" s="193">
        <v>202887787</v>
      </c>
      <c r="D1358" s="193" t="s">
        <v>6155</v>
      </c>
      <c r="E1358" s="178" t="s">
        <v>1228</v>
      </c>
      <c r="F1358" s="193"/>
      <c r="G1358" s="193"/>
      <c r="H1358" s="193" t="s">
        <v>1111</v>
      </c>
      <c r="I1358" s="176" t="str">
        <f ca="1"/>
        <v>8.9</v>
      </c>
      <c r="J1358" s="176" t="str">
        <f ca="1"/>
        <v>Other industries n.e.c.</v>
      </c>
      <c r="K1358" s="176" t="str">
        <f ca="1"/>
        <v>9</v>
      </c>
      <c r="L1358" s="176" t="str">
        <f ca="1"/>
        <v>Other health care services not elsewhere classified (n.e.c.)</v>
      </c>
      <c r="M1358" s="176" t="str">
        <f ca="1"/>
        <v>13</v>
      </c>
      <c r="N1358" s="176" t="str">
        <f ca="1"/>
        <v>General population</v>
      </c>
      <c r="O1358" s="176" t="str">
        <f ca="1"/>
        <v>nec</v>
      </c>
      <c r="P1358" s="176" t="str">
        <f ca="1"/>
        <v>Other and unspecified age (n.e.c.)</v>
      </c>
      <c r="Q1358" s="176" t="str">
        <f ca="1"/>
        <v>nec</v>
      </c>
      <c r="R1358" s="176" t="str">
        <f ca="1"/>
        <v>Other and unspecified gender (n.e.c.)</v>
      </c>
      <c r="S1358" s="176">
        <v>2</v>
      </c>
      <c r="T1358" s="176" t="b">
        <v>1</v>
      </c>
      <c r="U1358" s="176" t="b">
        <f>AND(T1358=TRUE,C1358=C1357,F1358=F1357,H1358&lt;&gt;H1357)</f>
        <v>0</v>
      </c>
      <c r="V1358" s="176" t="b">
        <f t="shared" si="42"/>
        <v>0</v>
      </c>
      <c r="W1358" s="180">
        <v>0</v>
      </c>
      <c r="X1358" t="b">
        <f t="shared" si="43"/>
        <v>0</v>
      </c>
      <c r="Y1358" s="194">
        <v>19</v>
      </c>
    </row>
    <row r="1359" spans="2:25" x14ac:dyDescent="0.4">
      <c r="B1359" s="192"/>
      <c r="C1359" s="193">
        <v>404865972</v>
      </c>
      <c r="D1359" s="193" t="s">
        <v>6156</v>
      </c>
      <c r="E1359" s="178"/>
      <c r="F1359" s="193"/>
      <c r="G1359" s="193"/>
      <c r="H1359" s="193" t="s">
        <v>1054</v>
      </c>
      <c r="I1359" s="176" t="str">
        <f ca="1"/>
        <v>1.1</v>
      </c>
      <c r="J1359" s="176" t="str">
        <f ca="1"/>
        <v>General hospitals</v>
      </c>
      <c r="K1359" s="176" t="str">
        <f ca="1"/>
        <v>1.1.1</v>
      </c>
      <c r="L1359" s="176" t="str">
        <f ca="1"/>
        <v>General inpatient curative care</v>
      </c>
      <c r="M1359" s="176" t="str">
        <f ca="1"/>
        <v>13</v>
      </c>
      <c r="N1359" s="176" t="str">
        <f ca="1"/>
        <v>General population</v>
      </c>
      <c r="O1359" s="176" t="str">
        <f ca="1"/>
        <v>nec</v>
      </c>
      <c r="P1359" s="176" t="str">
        <f ca="1"/>
        <v>Other and unspecified age (n.e.c.)</v>
      </c>
      <c r="Q1359" s="176" t="str">
        <f ca="1"/>
        <v>nec</v>
      </c>
      <c r="R1359" s="176" t="str">
        <f ca="1"/>
        <v>Other and unspecified gender (n.e.c.)</v>
      </c>
      <c r="S1359" s="176">
        <v>11</v>
      </c>
      <c r="T1359" s="176" t="b">
        <v>1</v>
      </c>
      <c r="U1359" s="176" t="b">
        <f>AND(T1359=TRUE,C1359=C1358,F1359=F1358,H1359&lt;&gt;H1358)</f>
        <v>0</v>
      </c>
      <c r="V1359" s="176" t="b">
        <f t="shared" si="42"/>
        <v>0</v>
      </c>
      <c r="W1359" s="180">
        <v>0</v>
      </c>
      <c r="X1359" t="b">
        <f t="shared" si="43"/>
        <v>1</v>
      </c>
      <c r="Y1359" s="194" t="str">
        <v/>
      </c>
    </row>
    <row r="1360" spans="2:25" x14ac:dyDescent="0.4">
      <c r="B1360" s="192"/>
      <c r="C1360" s="193">
        <v>204868107</v>
      </c>
      <c r="D1360" s="193" t="s">
        <v>6157</v>
      </c>
      <c r="E1360" s="178" t="s">
        <v>1246</v>
      </c>
      <c r="F1360" s="193"/>
      <c r="G1360" s="193"/>
      <c r="H1360" s="193" t="s">
        <v>6320</v>
      </c>
      <c r="I1360" s="176" t="str">
        <f ca="1"/>
        <v>4.9</v>
      </c>
      <c r="J1360" s="176" t="str">
        <f ca="1"/>
        <v>Other providers of ancillary services</v>
      </c>
      <c r="K1360" s="176" t="str">
        <f ca="1"/>
        <v>5.1.3</v>
      </c>
      <c r="L1360" s="176" t="str">
        <f ca="1"/>
        <v>Other medical non-durable goods</v>
      </c>
      <c r="M1360" s="176" t="str">
        <f ca="1"/>
        <v>13</v>
      </c>
      <c r="N1360" s="176" t="str">
        <f ca="1"/>
        <v>General population</v>
      </c>
      <c r="O1360" s="176" t="str">
        <f ca="1"/>
        <v>nec</v>
      </c>
      <c r="P1360" s="176" t="str">
        <f ca="1"/>
        <v>Other and unspecified age (n.e.c.)</v>
      </c>
      <c r="Q1360" s="176" t="str">
        <f ca="1"/>
        <v>nec</v>
      </c>
      <c r="R1360" s="176" t="str">
        <f ca="1"/>
        <v>Other and unspecified gender (n.e.c.)</v>
      </c>
      <c r="S1360" s="176">
        <v>1</v>
      </c>
      <c r="T1360" s="176" t="b">
        <v>1</v>
      </c>
      <c r="U1360" s="176" t="b">
        <f>AND(T1360=TRUE,C1360=C1359,F1360=F1359,H1360&lt;&gt;H1359)</f>
        <v>0</v>
      </c>
      <c r="V1360" s="176" t="b">
        <f t="shared" si="42"/>
        <v>0</v>
      </c>
      <c r="W1360" s="180">
        <v>0</v>
      </c>
      <c r="X1360" t="b">
        <f t="shared" si="43"/>
        <v>0</v>
      </c>
      <c r="Y1360" s="194">
        <v>17</v>
      </c>
    </row>
    <row r="1361" spans="2:25" x14ac:dyDescent="0.4">
      <c r="B1361" s="192"/>
      <c r="C1361" s="193">
        <v>201954242</v>
      </c>
      <c r="D1361" s="193" t="s">
        <v>6158</v>
      </c>
      <c r="E1361" s="178" t="s">
        <v>1183</v>
      </c>
      <c r="F1361" s="193"/>
      <c r="G1361" s="193"/>
      <c r="H1361" s="193" t="s">
        <v>1050</v>
      </c>
      <c r="I1361" s="176" t="str">
        <f ca="1"/>
        <v>1.3.nec</v>
      </c>
      <c r="J1361" s="176" t="str">
        <f ca="1"/>
        <v>Other Specialised hospitals (Other than mental health hospitals)</v>
      </c>
      <c r="K1361" s="176" t="str">
        <f ca="1"/>
        <v>1.1.2</v>
      </c>
      <c r="L1361" s="176" t="str">
        <f ca="1"/>
        <v>Specialised inpatient curative care</v>
      </c>
      <c r="M1361" s="176" t="str">
        <f ca="1"/>
        <v>13</v>
      </c>
      <c r="N1361" s="176" t="str">
        <f ca="1"/>
        <v>General population</v>
      </c>
      <c r="O1361" s="176" t="str">
        <f ca="1"/>
        <v>nec</v>
      </c>
      <c r="P1361" s="176" t="str">
        <f ca="1"/>
        <v>Other and unspecified age (n.e.c.)</v>
      </c>
      <c r="Q1361" s="176" t="str">
        <f ca="1"/>
        <v>nec</v>
      </c>
      <c r="R1361" s="176" t="str">
        <f ca="1"/>
        <v>Other and unspecified gender (n.e.c.)</v>
      </c>
      <c r="S1361" s="176">
        <v>4</v>
      </c>
      <c r="T1361" s="176" t="b">
        <v>1</v>
      </c>
      <c r="U1361" s="176" t="b">
        <f>AND(T1361=TRUE,C1361=C1360,F1361=F1360,H1361&lt;&gt;H1360)</f>
        <v>0</v>
      </c>
      <c r="V1361" s="176" t="b">
        <f t="shared" si="42"/>
        <v>0</v>
      </c>
      <c r="W1361" s="180">
        <v>0</v>
      </c>
      <c r="X1361" t="b">
        <f t="shared" si="43"/>
        <v>0</v>
      </c>
      <c r="Y1361" s="194">
        <v>11</v>
      </c>
    </row>
    <row r="1362" spans="2:25" x14ac:dyDescent="0.4">
      <c r="B1362" s="192"/>
      <c r="C1362" s="193">
        <v>417876711</v>
      </c>
      <c r="D1362" s="193" t="s">
        <v>6159</v>
      </c>
      <c r="E1362" s="178"/>
      <c r="F1362" s="193"/>
      <c r="G1362" s="193"/>
      <c r="H1362" s="193" t="s">
        <v>1054</v>
      </c>
      <c r="I1362" s="176" t="str">
        <f ca="1"/>
        <v>1.1</v>
      </c>
      <c r="J1362" s="176" t="str">
        <f ca="1"/>
        <v>General hospitals</v>
      </c>
      <c r="K1362" s="176" t="str">
        <f ca="1"/>
        <v>1.1.1</v>
      </c>
      <c r="L1362" s="176" t="str">
        <f ca="1"/>
        <v>General inpatient curative care</v>
      </c>
      <c r="M1362" s="176" t="str">
        <f ca="1"/>
        <v>13</v>
      </c>
      <c r="N1362" s="176" t="str">
        <f ca="1"/>
        <v>General population</v>
      </c>
      <c r="O1362" s="176" t="str">
        <f ca="1"/>
        <v>nec</v>
      </c>
      <c r="P1362" s="176" t="str">
        <f ca="1"/>
        <v>Other and unspecified age (n.e.c.)</v>
      </c>
      <c r="Q1362" s="176" t="str">
        <f ca="1"/>
        <v>nec</v>
      </c>
      <c r="R1362" s="176" t="str">
        <f ca="1"/>
        <v>Other and unspecified gender (n.e.c.)</v>
      </c>
      <c r="S1362" s="176">
        <v>6</v>
      </c>
      <c r="T1362" s="176" t="b">
        <v>1</v>
      </c>
      <c r="U1362" s="176" t="b">
        <f>AND(T1362=TRUE,C1362=C1361,F1362=F1361,H1362&lt;&gt;H1361)</f>
        <v>0</v>
      </c>
      <c r="V1362" s="176" t="b">
        <f t="shared" si="42"/>
        <v>0</v>
      </c>
      <c r="W1362" s="180">
        <v>0</v>
      </c>
      <c r="X1362" t="b">
        <f t="shared" si="43"/>
        <v>1</v>
      </c>
      <c r="Y1362" s="194" t="str">
        <v/>
      </c>
    </row>
    <row r="1363" spans="2:25" x14ac:dyDescent="0.4">
      <c r="B1363" s="192"/>
      <c r="C1363" s="193">
        <v>205033113</v>
      </c>
      <c r="D1363" s="193" t="s">
        <v>6160</v>
      </c>
      <c r="E1363" s="178" t="s">
        <v>1161</v>
      </c>
      <c r="F1363" s="193"/>
      <c r="G1363" s="193"/>
      <c r="H1363" s="193" t="s">
        <v>1115</v>
      </c>
      <c r="I1363" s="176" t="str">
        <f ca="1"/>
        <v>8.2</v>
      </c>
      <c r="J1363" s="176" t="str">
        <f ca="1"/>
        <v>All Other industries as secondary providers of health care</v>
      </c>
      <c r="K1363" s="176" t="str">
        <f ca="1"/>
        <v>5.nec</v>
      </c>
      <c r="L1363" s="176" t="str">
        <f ca="1"/>
        <v>Unspecified medical goods (n.e.c.)</v>
      </c>
      <c r="M1363" s="176" t="str">
        <f ca="1"/>
        <v>13</v>
      </c>
      <c r="N1363" s="176" t="str">
        <f ca="1"/>
        <v>General population</v>
      </c>
      <c r="O1363" s="176" t="str">
        <f ca="1"/>
        <v>nec</v>
      </c>
      <c r="P1363" s="176" t="str">
        <f ca="1"/>
        <v>Other and unspecified age (n.e.c.)</v>
      </c>
      <c r="Q1363" s="176" t="str">
        <f ca="1"/>
        <v>nec</v>
      </c>
      <c r="R1363" s="176" t="str">
        <f ca="1"/>
        <v>Other and unspecified gender (n.e.c.)</v>
      </c>
      <c r="S1363" s="176">
        <v>1</v>
      </c>
      <c r="T1363" s="176" t="b">
        <v>1</v>
      </c>
      <c r="U1363" s="176" t="b">
        <f>AND(T1363=TRUE,C1363=C1362,F1363=F1362,H1363&lt;&gt;H1362)</f>
        <v>0</v>
      </c>
      <c r="V1363" s="176" t="b">
        <f t="shared" si="42"/>
        <v>0</v>
      </c>
      <c r="W1363" s="180">
        <v>0</v>
      </c>
      <c r="X1363" t="b">
        <f t="shared" si="43"/>
        <v>0</v>
      </c>
      <c r="Y1363" s="194">
        <v>12</v>
      </c>
    </row>
    <row r="1364" spans="2:25" x14ac:dyDescent="0.4">
      <c r="B1364" s="192"/>
      <c r="C1364" s="193">
        <v>406204290</v>
      </c>
      <c r="D1364" s="193" t="s">
        <v>6161</v>
      </c>
      <c r="E1364" s="178" t="s">
        <v>1161</v>
      </c>
      <c r="F1364" s="193"/>
      <c r="G1364" s="193"/>
      <c r="H1364" s="193" t="s">
        <v>1115</v>
      </c>
      <c r="I1364" s="176" t="str">
        <f ca="1"/>
        <v>8.2</v>
      </c>
      <c r="J1364" s="176" t="str">
        <f ca="1"/>
        <v>All Other industries as secondary providers of health care</v>
      </c>
      <c r="K1364" s="176" t="str">
        <f ca="1"/>
        <v>5.nec</v>
      </c>
      <c r="L1364" s="176" t="str">
        <f ca="1"/>
        <v>Unspecified medical goods (n.e.c.)</v>
      </c>
      <c r="M1364" s="176" t="str">
        <f ca="1"/>
        <v>13</v>
      </c>
      <c r="N1364" s="176" t="str">
        <f ca="1"/>
        <v>General population</v>
      </c>
      <c r="O1364" s="176" t="str">
        <f ca="1"/>
        <v>nec</v>
      </c>
      <c r="P1364" s="176" t="str">
        <f ca="1"/>
        <v>Other and unspecified age (n.e.c.)</v>
      </c>
      <c r="Q1364" s="176" t="str">
        <f ca="1"/>
        <v>nec</v>
      </c>
      <c r="R1364" s="176" t="str">
        <f ca="1"/>
        <v>Other and unspecified gender (n.e.c.)</v>
      </c>
      <c r="S1364" s="176">
        <v>2</v>
      </c>
      <c r="T1364" s="176" t="b">
        <v>1</v>
      </c>
      <c r="U1364" s="176" t="b">
        <f>AND(T1364=TRUE,C1364=C1363,F1364=F1363,H1364&lt;&gt;H1363)</f>
        <v>0</v>
      </c>
      <c r="V1364" s="176" t="b">
        <f t="shared" si="42"/>
        <v>0</v>
      </c>
      <c r="W1364" s="180">
        <v>0</v>
      </c>
      <c r="X1364" t="b">
        <f t="shared" si="43"/>
        <v>0</v>
      </c>
      <c r="Y1364" s="194">
        <v>12</v>
      </c>
    </row>
    <row r="1365" spans="2:25" x14ac:dyDescent="0.4">
      <c r="B1365" s="192"/>
      <c r="C1365" s="193">
        <v>404505068</v>
      </c>
      <c r="D1365" s="193" t="s">
        <v>6162</v>
      </c>
      <c r="E1365" s="178" t="s">
        <v>1228</v>
      </c>
      <c r="F1365" s="193"/>
      <c r="G1365" s="193"/>
      <c r="H1365" s="193" t="s">
        <v>1115</v>
      </c>
      <c r="I1365" s="176" t="str">
        <f ca="1"/>
        <v>8.2</v>
      </c>
      <c r="J1365" s="176" t="str">
        <f ca="1"/>
        <v>All Other industries as secondary providers of health care</v>
      </c>
      <c r="K1365" s="176" t="str">
        <f ca="1"/>
        <v>5.nec</v>
      </c>
      <c r="L1365" s="176" t="str">
        <f ca="1"/>
        <v>Unspecified medical goods (n.e.c.)</v>
      </c>
      <c r="M1365" s="176" t="str">
        <f ca="1"/>
        <v>13</v>
      </c>
      <c r="N1365" s="176" t="str">
        <f ca="1"/>
        <v>General population</v>
      </c>
      <c r="O1365" s="176" t="str">
        <f ca="1"/>
        <v>nec</v>
      </c>
      <c r="P1365" s="176" t="str">
        <f ca="1"/>
        <v>Other and unspecified age (n.e.c.)</v>
      </c>
      <c r="Q1365" s="176" t="str">
        <f ca="1"/>
        <v>nec</v>
      </c>
      <c r="R1365" s="176" t="str">
        <f ca="1"/>
        <v>Other and unspecified gender (n.e.c.)</v>
      </c>
      <c r="S1365" s="176">
        <v>3</v>
      </c>
      <c r="T1365" s="176" t="b">
        <v>1</v>
      </c>
      <c r="U1365" s="176" t="b">
        <f>AND(T1365=TRUE,C1365=C1364,F1365=F1364,H1365&lt;&gt;H1364)</f>
        <v>0</v>
      </c>
      <c r="V1365" s="176" t="b">
        <f t="shared" si="42"/>
        <v>0</v>
      </c>
      <c r="W1365" s="180">
        <v>0</v>
      </c>
      <c r="X1365" t="b">
        <f t="shared" si="43"/>
        <v>0</v>
      </c>
      <c r="Y1365" s="194">
        <v>19</v>
      </c>
    </row>
    <row r="1366" spans="2:25" x14ac:dyDescent="0.4">
      <c r="B1366" s="192"/>
      <c r="C1366" s="193">
        <v>205202029</v>
      </c>
      <c r="D1366" s="193" t="s">
        <v>6163</v>
      </c>
      <c r="E1366" s="178" t="s">
        <v>1246</v>
      </c>
      <c r="F1366" s="193"/>
      <c r="G1366" s="193"/>
      <c r="H1366" s="193" t="s">
        <v>1115</v>
      </c>
      <c r="I1366" s="176" t="str">
        <f ca="1"/>
        <v>8.2</v>
      </c>
      <c r="J1366" s="176" t="str">
        <f ca="1"/>
        <v>All Other industries as secondary providers of health care</v>
      </c>
      <c r="K1366" s="176" t="str">
        <f ca="1"/>
        <v>5.nec</v>
      </c>
      <c r="L1366" s="176" t="str">
        <f ca="1"/>
        <v>Unspecified medical goods (n.e.c.)</v>
      </c>
      <c r="M1366" s="176" t="str">
        <f ca="1"/>
        <v>13</v>
      </c>
      <c r="N1366" s="176" t="str">
        <f ca="1"/>
        <v>General population</v>
      </c>
      <c r="O1366" s="176" t="str">
        <f ca="1"/>
        <v>nec</v>
      </c>
      <c r="P1366" s="176" t="str">
        <f ca="1"/>
        <v>Other and unspecified age (n.e.c.)</v>
      </c>
      <c r="Q1366" s="176" t="str">
        <f ca="1"/>
        <v>nec</v>
      </c>
      <c r="R1366" s="176" t="str">
        <f ca="1"/>
        <v>Other and unspecified gender (n.e.c.)</v>
      </c>
      <c r="S1366" s="176">
        <v>3</v>
      </c>
      <c r="T1366" s="176" t="b">
        <v>1</v>
      </c>
      <c r="U1366" s="176" t="b">
        <f>AND(T1366=TRUE,C1366=C1365,F1366=F1365,H1366&lt;&gt;H1365)</f>
        <v>0</v>
      </c>
      <c r="V1366" s="176" t="b">
        <f t="shared" si="42"/>
        <v>0</v>
      </c>
      <c r="W1366" s="180">
        <v>0</v>
      </c>
      <c r="X1366" t="b">
        <f t="shared" si="43"/>
        <v>0</v>
      </c>
      <c r="Y1366" s="194">
        <v>17</v>
      </c>
    </row>
    <row r="1367" spans="2:25" x14ac:dyDescent="0.4">
      <c r="B1367" s="192"/>
      <c r="C1367" s="193">
        <v>202426017</v>
      </c>
      <c r="D1367" s="193" t="s">
        <v>6164</v>
      </c>
      <c r="E1367" s="178" t="s">
        <v>1161</v>
      </c>
      <c r="F1367" s="193"/>
      <c r="G1367" s="193"/>
      <c r="H1367" s="193" t="s">
        <v>1115</v>
      </c>
      <c r="I1367" s="176" t="str">
        <f ca="1"/>
        <v>8.2</v>
      </c>
      <c r="J1367" s="176" t="str">
        <f ca="1"/>
        <v>All Other industries as secondary providers of health care</v>
      </c>
      <c r="K1367" s="176" t="str">
        <f ca="1"/>
        <v>5.nec</v>
      </c>
      <c r="L1367" s="176" t="str">
        <f ca="1"/>
        <v>Unspecified medical goods (n.e.c.)</v>
      </c>
      <c r="M1367" s="176" t="str">
        <f ca="1"/>
        <v>13</v>
      </c>
      <c r="N1367" s="176" t="str">
        <f ca="1"/>
        <v>General population</v>
      </c>
      <c r="O1367" s="176" t="str">
        <f ca="1"/>
        <v>nec</v>
      </c>
      <c r="P1367" s="176" t="str">
        <f ca="1"/>
        <v>Other and unspecified age (n.e.c.)</v>
      </c>
      <c r="Q1367" s="176" t="str">
        <f ca="1"/>
        <v>nec</v>
      </c>
      <c r="R1367" s="176" t="str">
        <f ca="1"/>
        <v>Other and unspecified gender (n.e.c.)</v>
      </c>
      <c r="S1367" s="176">
        <v>2</v>
      </c>
      <c r="T1367" s="176" t="b">
        <v>1</v>
      </c>
      <c r="U1367" s="176" t="b">
        <f>AND(T1367=TRUE,C1367=C1366,F1367=F1366,H1367&lt;&gt;H1366)</f>
        <v>0</v>
      </c>
      <c r="V1367" s="176" t="b">
        <f t="shared" si="42"/>
        <v>0</v>
      </c>
      <c r="W1367" s="180">
        <v>0</v>
      </c>
      <c r="X1367" t="b">
        <f t="shared" si="43"/>
        <v>0</v>
      </c>
      <c r="Y1367" s="194">
        <v>12</v>
      </c>
    </row>
    <row r="1368" spans="2:25" x14ac:dyDescent="0.4">
      <c r="B1368" s="192"/>
      <c r="C1368" s="193">
        <v>406127800</v>
      </c>
      <c r="D1368" s="193" t="s">
        <v>6165</v>
      </c>
      <c r="E1368" s="178" t="s">
        <v>1246</v>
      </c>
      <c r="F1368" s="193"/>
      <c r="G1368" s="193"/>
      <c r="H1368" s="193" t="s">
        <v>1137</v>
      </c>
      <c r="I1368" s="176" t="str">
        <f ca="1"/>
        <v>nec</v>
      </c>
      <c r="J1368" s="176" t="str">
        <f ca="1"/>
        <v>Unspecified health care providers (n.e.c.)</v>
      </c>
      <c r="K1368" s="176" t="str">
        <f ca="1"/>
        <v>9</v>
      </c>
      <c r="L1368" s="176" t="str">
        <f ca="1"/>
        <v>Other health care services not elsewhere classified (n.e.c.)</v>
      </c>
      <c r="M1368" s="176" t="str">
        <f ca="1"/>
        <v>13</v>
      </c>
      <c r="N1368" s="176" t="str">
        <f ca="1"/>
        <v>General population</v>
      </c>
      <c r="O1368" s="176" t="str">
        <f ca="1"/>
        <v>nec</v>
      </c>
      <c r="P1368" s="176" t="str">
        <f ca="1"/>
        <v>Other and unspecified age (n.e.c.)</v>
      </c>
      <c r="Q1368" s="176" t="str">
        <f ca="1"/>
        <v>nec</v>
      </c>
      <c r="R1368" s="176" t="str">
        <f ca="1"/>
        <v>Other and unspecified gender (n.e.c.)</v>
      </c>
      <c r="S1368" s="176">
        <v>2</v>
      </c>
      <c r="T1368" s="176" t="b">
        <v>1</v>
      </c>
      <c r="U1368" s="176" t="b">
        <f>AND(T1368=TRUE,C1368=C1367,F1368=F1367,H1368&lt;&gt;H1367)</f>
        <v>0</v>
      </c>
      <c r="V1368" s="176" t="b">
        <f t="shared" si="42"/>
        <v>0</v>
      </c>
      <c r="W1368" s="180">
        <v>0</v>
      </c>
      <c r="X1368" t="b">
        <f t="shared" si="43"/>
        <v>0</v>
      </c>
      <c r="Y1368" s="194">
        <v>17</v>
      </c>
    </row>
    <row r="1369" spans="2:25" x14ac:dyDescent="0.4">
      <c r="B1369" s="192"/>
      <c r="C1369" s="193">
        <v>202887126</v>
      </c>
      <c r="D1369" s="193" t="s">
        <v>6166</v>
      </c>
      <c r="E1369" s="178" t="s">
        <v>1228</v>
      </c>
      <c r="F1369" s="193"/>
      <c r="G1369" s="193"/>
      <c r="H1369" s="193" t="s">
        <v>1093</v>
      </c>
      <c r="I1369" s="176" t="str">
        <f ca="1"/>
        <v>6</v>
      </c>
      <c r="J1369" s="176" t="str">
        <f ca="1"/>
        <v>Providers of preventive care</v>
      </c>
      <c r="K1369" s="176" t="str">
        <f ca="1"/>
        <v>6.nec</v>
      </c>
      <c r="L1369" s="176" t="str">
        <f ca="1"/>
        <v>Unspecified preventive care (n.e.c.)</v>
      </c>
      <c r="M1369" s="176" t="str">
        <f ca="1"/>
        <v>13</v>
      </c>
      <c r="N1369" s="176" t="str">
        <f ca="1"/>
        <v>General population</v>
      </c>
      <c r="O1369" s="176" t="str">
        <f ca="1"/>
        <v>nec</v>
      </c>
      <c r="P1369" s="176" t="str">
        <f ca="1"/>
        <v>Other and unspecified age (n.e.c.)</v>
      </c>
      <c r="Q1369" s="176" t="str">
        <f ca="1"/>
        <v>nec</v>
      </c>
      <c r="R1369" s="176" t="str">
        <f ca="1"/>
        <v>Other and unspecified gender (n.e.c.)</v>
      </c>
      <c r="S1369" s="176">
        <v>1</v>
      </c>
      <c r="T1369" s="176" t="b">
        <v>1</v>
      </c>
      <c r="U1369" s="176" t="b">
        <f>AND(T1369=TRUE,C1369=C1368,F1369=F1368,H1369&lt;&gt;H1368)</f>
        <v>0</v>
      </c>
      <c r="V1369" s="176" t="b">
        <f t="shared" si="42"/>
        <v>0</v>
      </c>
      <c r="W1369" s="180">
        <v>0</v>
      </c>
      <c r="X1369" t="b">
        <f t="shared" si="43"/>
        <v>0</v>
      </c>
      <c r="Y1369" s="194">
        <v>19</v>
      </c>
    </row>
    <row r="1370" spans="2:25" x14ac:dyDescent="0.4">
      <c r="B1370" s="192"/>
      <c r="C1370" s="193">
        <v>204493002</v>
      </c>
      <c r="D1370" s="193" t="s">
        <v>6167</v>
      </c>
      <c r="E1370" s="178" t="s">
        <v>1228</v>
      </c>
      <c r="F1370" s="193"/>
      <c r="G1370" s="193"/>
      <c r="H1370" s="193" t="s">
        <v>1137</v>
      </c>
      <c r="I1370" s="176" t="str">
        <f ca="1"/>
        <v>nec</v>
      </c>
      <c r="J1370" s="176" t="str">
        <f ca="1"/>
        <v>Unspecified health care providers (n.e.c.)</v>
      </c>
      <c r="K1370" s="176" t="str">
        <f ca="1"/>
        <v>9</v>
      </c>
      <c r="L1370" s="176" t="str">
        <f ca="1"/>
        <v>Other health care services not elsewhere classified (n.e.c.)</v>
      </c>
      <c r="M1370" s="176" t="str">
        <f ca="1"/>
        <v>13</v>
      </c>
      <c r="N1370" s="176" t="str">
        <f ca="1"/>
        <v>General population</v>
      </c>
      <c r="O1370" s="176" t="str">
        <f ca="1"/>
        <v>nec</v>
      </c>
      <c r="P1370" s="176" t="str">
        <f ca="1"/>
        <v>Other and unspecified age (n.e.c.)</v>
      </c>
      <c r="Q1370" s="176" t="str">
        <f ca="1"/>
        <v>nec</v>
      </c>
      <c r="R1370" s="176" t="str">
        <f ca="1"/>
        <v>Other and unspecified gender (n.e.c.)</v>
      </c>
      <c r="S1370" s="176">
        <v>1</v>
      </c>
      <c r="T1370" s="176" t="b">
        <v>1</v>
      </c>
      <c r="U1370" s="176" t="b">
        <f>AND(T1370=TRUE,C1370=C1369,F1370=F1369,H1370&lt;&gt;H1369)</f>
        <v>0</v>
      </c>
      <c r="V1370" s="176" t="b">
        <f t="shared" si="42"/>
        <v>0</v>
      </c>
      <c r="W1370" s="180">
        <v>0</v>
      </c>
      <c r="X1370" t="b">
        <f t="shared" si="43"/>
        <v>0</v>
      </c>
      <c r="Y1370" s="194">
        <v>19</v>
      </c>
    </row>
    <row r="1371" spans="2:25" x14ac:dyDescent="0.4">
      <c r="B1371" s="192"/>
      <c r="C1371" s="193">
        <v>203836233</v>
      </c>
      <c r="D1371" s="193" t="s">
        <v>6168</v>
      </c>
      <c r="E1371" s="178" t="s">
        <v>1228</v>
      </c>
      <c r="F1371" s="193"/>
      <c r="G1371" s="193"/>
      <c r="H1371" s="193" t="s">
        <v>1137</v>
      </c>
      <c r="I1371" s="176" t="str">
        <f ca="1"/>
        <v>nec</v>
      </c>
      <c r="J1371" s="176" t="str">
        <f ca="1"/>
        <v>Unspecified health care providers (n.e.c.)</v>
      </c>
      <c r="K1371" s="176" t="str">
        <f ca="1"/>
        <v>9</v>
      </c>
      <c r="L1371" s="176" t="str">
        <f ca="1"/>
        <v>Other health care services not elsewhere classified (n.e.c.)</v>
      </c>
      <c r="M1371" s="176" t="str">
        <f ca="1"/>
        <v>13</v>
      </c>
      <c r="N1371" s="176" t="str">
        <f ca="1"/>
        <v>General population</v>
      </c>
      <c r="O1371" s="176" t="str">
        <f ca="1"/>
        <v>nec</v>
      </c>
      <c r="P1371" s="176" t="str">
        <f ca="1"/>
        <v>Other and unspecified age (n.e.c.)</v>
      </c>
      <c r="Q1371" s="176" t="str">
        <f ca="1"/>
        <v>nec</v>
      </c>
      <c r="R1371" s="176" t="str">
        <f ca="1"/>
        <v>Other and unspecified gender (n.e.c.)</v>
      </c>
      <c r="S1371" s="176">
        <v>2</v>
      </c>
      <c r="T1371" s="176" t="b">
        <v>1</v>
      </c>
      <c r="U1371" s="176" t="b">
        <f>AND(T1371=TRUE,C1371=C1370,F1371=F1370,H1371&lt;&gt;H1370)</f>
        <v>0</v>
      </c>
      <c r="V1371" s="176" t="b">
        <f t="shared" si="42"/>
        <v>0</v>
      </c>
      <c r="W1371" s="180">
        <v>0</v>
      </c>
      <c r="X1371" t="b">
        <f t="shared" si="43"/>
        <v>0</v>
      </c>
      <c r="Y1371" s="194">
        <v>19</v>
      </c>
    </row>
    <row r="1372" spans="2:25" x14ac:dyDescent="0.4">
      <c r="B1372" s="192"/>
      <c r="C1372" s="193">
        <v>221269963</v>
      </c>
      <c r="D1372" s="193" t="s">
        <v>6169</v>
      </c>
      <c r="E1372" s="178" t="s">
        <v>1576</v>
      </c>
      <c r="F1372" s="193"/>
      <c r="G1372" s="193"/>
      <c r="H1372" s="193" t="s">
        <v>1054</v>
      </c>
      <c r="I1372" s="176" t="str">
        <f ca="1"/>
        <v>1.1</v>
      </c>
      <c r="J1372" s="176" t="str">
        <f ca="1"/>
        <v>General hospitals</v>
      </c>
      <c r="K1372" s="176" t="str">
        <f ca="1"/>
        <v>1.1.1</v>
      </c>
      <c r="L1372" s="176" t="str">
        <f ca="1"/>
        <v>General inpatient curative care</v>
      </c>
      <c r="M1372" s="176" t="str">
        <f ca="1"/>
        <v>13</v>
      </c>
      <c r="N1372" s="176" t="str">
        <f ca="1"/>
        <v>General population</v>
      </c>
      <c r="O1372" s="176" t="str">
        <f ca="1"/>
        <v>nec</v>
      </c>
      <c r="P1372" s="176" t="str">
        <f ca="1"/>
        <v>Other and unspecified age (n.e.c.)</v>
      </c>
      <c r="Q1372" s="176" t="str">
        <f ca="1"/>
        <v>nec</v>
      </c>
      <c r="R1372" s="176" t="str">
        <f ca="1"/>
        <v>Other and unspecified gender (n.e.c.)</v>
      </c>
      <c r="S1372" s="176">
        <v>2</v>
      </c>
      <c r="T1372" s="176" t="b">
        <v>1</v>
      </c>
      <c r="U1372" s="176" t="b">
        <f>AND(T1372=TRUE,C1372=C1371,F1372=F1371,H1372&lt;&gt;H1371)</f>
        <v>0</v>
      </c>
      <c r="V1372" s="176" t="b">
        <f t="shared" si="42"/>
        <v>0</v>
      </c>
      <c r="W1372" s="180">
        <v>0</v>
      </c>
      <c r="X1372" t="b">
        <f t="shared" si="43"/>
        <v>0</v>
      </c>
      <c r="Y1372" s="194">
        <v>28</v>
      </c>
    </row>
    <row r="1373" spans="2:25" x14ac:dyDescent="0.4">
      <c r="B1373" s="192"/>
      <c r="C1373" s="193">
        <v>404865972</v>
      </c>
      <c r="D1373" s="193" t="s">
        <v>6170</v>
      </c>
      <c r="E1373" s="178"/>
      <c r="F1373" s="193"/>
      <c r="G1373" s="193"/>
      <c r="H1373" s="193" t="s">
        <v>1054</v>
      </c>
      <c r="I1373" s="176" t="str">
        <f ca="1"/>
        <v>1.1</v>
      </c>
      <c r="J1373" s="176" t="str">
        <f ca="1"/>
        <v>General hospitals</v>
      </c>
      <c r="K1373" s="176" t="str">
        <f ca="1"/>
        <v>1.1.1</v>
      </c>
      <c r="L1373" s="176" t="str">
        <f ca="1"/>
        <v>General inpatient curative care</v>
      </c>
      <c r="M1373" s="176" t="str">
        <f ca="1"/>
        <v>13</v>
      </c>
      <c r="N1373" s="176" t="str">
        <f ca="1"/>
        <v>General population</v>
      </c>
      <c r="O1373" s="176" t="str">
        <f ca="1"/>
        <v>nec</v>
      </c>
      <c r="P1373" s="176" t="str">
        <f ca="1"/>
        <v>Other and unspecified age (n.e.c.)</v>
      </c>
      <c r="Q1373" s="176" t="str">
        <f ca="1"/>
        <v>nec</v>
      </c>
      <c r="R1373" s="176" t="str">
        <f ca="1"/>
        <v>Other and unspecified gender (n.e.c.)</v>
      </c>
      <c r="S1373" s="176">
        <v>11</v>
      </c>
      <c r="T1373" s="176" t="b">
        <v>1</v>
      </c>
      <c r="U1373" s="176" t="b">
        <f>AND(T1373=TRUE,C1373=C1372,F1373=F1372,H1373&lt;&gt;H1372)</f>
        <v>0</v>
      </c>
      <c r="V1373" s="176" t="b">
        <f t="shared" si="42"/>
        <v>0</v>
      </c>
      <c r="W1373" s="180">
        <v>0</v>
      </c>
      <c r="X1373" t="b">
        <f t="shared" si="43"/>
        <v>1</v>
      </c>
      <c r="Y1373" s="194" t="str">
        <v/>
      </c>
    </row>
    <row r="1374" spans="2:25" x14ac:dyDescent="0.4">
      <c r="B1374" s="192"/>
      <c r="C1374" s="193">
        <v>404865981</v>
      </c>
      <c r="D1374" s="193" t="s">
        <v>6171</v>
      </c>
      <c r="E1374" s="178"/>
      <c r="F1374" s="193"/>
      <c r="G1374" s="193"/>
      <c r="H1374" s="193" t="s">
        <v>1054</v>
      </c>
      <c r="I1374" s="176" t="str">
        <f ca="1"/>
        <v>1.1</v>
      </c>
      <c r="J1374" s="176" t="str">
        <f ca="1"/>
        <v>General hospitals</v>
      </c>
      <c r="K1374" s="176" t="str">
        <f ca="1"/>
        <v>1.1.1</v>
      </c>
      <c r="L1374" s="176" t="str">
        <f ca="1"/>
        <v>General inpatient curative care</v>
      </c>
      <c r="M1374" s="176" t="str">
        <f ca="1"/>
        <v>13</v>
      </c>
      <c r="N1374" s="176" t="str">
        <f ca="1"/>
        <v>General population</v>
      </c>
      <c r="O1374" s="176" t="str">
        <f ca="1"/>
        <v>nec</v>
      </c>
      <c r="P1374" s="176" t="str">
        <f ca="1"/>
        <v>Other and unspecified age (n.e.c.)</v>
      </c>
      <c r="Q1374" s="176" t="str">
        <f ca="1"/>
        <v>nec</v>
      </c>
      <c r="R1374" s="176" t="str">
        <f ca="1"/>
        <v>Other and unspecified gender (n.e.c.)</v>
      </c>
      <c r="S1374" s="176">
        <v>8</v>
      </c>
      <c r="T1374" s="176" t="b">
        <v>1</v>
      </c>
      <c r="U1374" s="176" t="b">
        <f>AND(T1374=TRUE,C1374=C1373,F1374=F1373,H1374&lt;&gt;H1373)</f>
        <v>0</v>
      </c>
      <c r="V1374" s="176" t="b">
        <f t="shared" si="42"/>
        <v>0</v>
      </c>
      <c r="W1374" s="180">
        <v>0</v>
      </c>
      <c r="X1374" t="b">
        <f t="shared" si="43"/>
        <v>1</v>
      </c>
      <c r="Y1374" s="194" t="str">
        <v/>
      </c>
    </row>
    <row r="1375" spans="2:25" x14ac:dyDescent="0.4">
      <c r="B1375" s="192"/>
      <c r="C1375" s="193">
        <v>212691354</v>
      </c>
      <c r="D1375" s="193" t="s">
        <v>6172</v>
      </c>
      <c r="E1375" s="178" t="s">
        <v>1453</v>
      </c>
      <c r="F1375" s="193"/>
      <c r="G1375" s="193"/>
      <c r="H1375" s="193" t="s">
        <v>1121</v>
      </c>
      <c r="I1375" s="176" t="str">
        <f ca="1"/>
        <v>1.3.2</v>
      </c>
      <c r="J1375" s="176" t="str">
        <f ca="1"/>
        <v>TB-Pulmonary Hospital</v>
      </c>
      <c r="K1375" s="176" t="str">
        <f ca="1"/>
        <v>1.1.2</v>
      </c>
      <c r="L1375" s="176" t="str">
        <f ca="1"/>
        <v>Specialised inpatient curative care</v>
      </c>
      <c r="M1375" s="176" t="str">
        <f ca="1"/>
        <v>13</v>
      </c>
      <c r="N1375" s="176" t="str">
        <f ca="1"/>
        <v>General population</v>
      </c>
      <c r="O1375" s="176" t="str">
        <f ca="1"/>
        <v>nec</v>
      </c>
      <c r="P1375" s="176" t="str">
        <f ca="1"/>
        <v>Other and unspecified age (n.e.c.)</v>
      </c>
      <c r="Q1375" s="176" t="str">
        <f ca="1"/>
        <v>nec</v>
      </c>
      <c r="R1375" s="176" t="str">
        <f ca="1"/>
        <v>Other and unspecified gender (n.e.c.)</v>
      </c>
      <c r="S1375" s="176">
        <v>2</v>
      </c>
      <c r="T1375" s="176" t="b">
        <v>1</v>
      </c>
      <c r="U1375" s="176" t="b">
        <f>AND(T1375=TRUE,C1375=C1374,F1375=F1374,H1375&lt;&gt;H1374)</f>
        <v>0</v>
      </c>
      <c r="V1375" s="176" t="b">
        <f t="shared" si="42"/>
        <v>0</v>
      </c>
      <c r="W1375" s="180">
        <v>0</v>
      </c>
      <c r="X1375" t="b">
        <f t="shared" si="43"/>
        <v>0</v>
      </c>
      <c r="Y1375" s="194">
        <v>27</v>
      </c>
    </row>
    <row r="1376" spans="2:25" x14ac:dyDescent="0.4">
      <c r="B1376" s="192"/>
      <c r="C1376" s="193">
        <v>404925747</v>
      </c>
      <c r="D1376" s="193" t="s">
        <v>6173</v>
      </c>
      <c r="E1376" s="178" t="s">
        <v>1246</v>
      </c>
      <c r="F1376" s="193"/>
      <c r="G1376" s="193"/>
      <c r="H1376" s="193" t="s">
        <v>1054</v>
      </c>
      <c r="I1376" s="176" t="str">
        <f ca="1"/>
        <v>1.1</v>
      </c>
      <c r="J1376" s="176" t="str">
        <f ca="1"/>
        <v>General hospitals</v>
      </c>
      <c r="K1376" s="176" t="str">
        <f ca="1"/>
        <v>1.1.1</v>
      </c>
      <c r="L1376" s="176" t="str">
        <f ca="1"/>
        <v>General inpatient curative care</v>
      </c>
      <c r="M1376" s="176" t="str">
        <f ca="1"/>
        <v>13</v>
      </c>
      <c r="N1376" s="176" t="str">
        <f ca="1"/>
        <v>General population</v>
      </c>
      <c r="O1376" s="176" t="str">
        <f ca="1"/>
        <v>nec</v>
      </c>
      <c r="P1376" s="176" t="str">
        <f ca="1"/>
        <v>Other and unspecified age (n.e.c.)</v>
      </c>
      <c r="Q1376" s="176" t="str">
        <f ca="1"/>
        <v>nec</v>
      </c>
      <c r="R1376" s="176" t="str">
        <f ca="1"/>
        <v>Other and unspecified gender (n.e.c.)</v>
      </c>
      <c r="S1376" s="176">
        <v>5</v>
      </c>
      <c r="T1376" s="176" t="b">
        <v>1</v>
      </c>
      <c r="U1376" s="176" t="b">
        <f>AND(T1376=TRUE,C1376=C1375,F1376=F1375,H1376&lt;&gt;H1375)</f>
        <v>0</v>
      </c>
      <c r="V1376" s="176" t="b">
        <f t="shared" si="42"/>
        <v>0</v>
      </c>
      <c r="W1376" s="180">
        <v>0</v>
      </c>
      <c r="X1376" t="b">
        <f t="shared" si="43"/>
        <v>0</v>
      </c>
      <c r="Y1376" s="194">
        <v>17</v>
      </c>
    </row>
    <row r="1377" spans="2:25" x14ac:dyDescent="0.4">
      <c r="B1377" s="192"/>
      <c r="C1377" s="193">
        <v>204918544</v>
      </c>
      <c r="D1377" s="193" t="s">
        <v>6174</v>
      </c>
      <c r="E1377" s="178" t="s">
        <v>1161</v>
      </c>
      <c r="F1377" s="193"/>
      <c r="G1377" s="193"/>
      <c r="H1377" s="193" t="s">
        <v>1115</v>
      </c>
      <c r="I1377" s="176" t="str">
        <f ca="1"/>
        <v>8.2</v>
      </c>
      <c r="J1377" s="176" t="str">
        <f ca="1"/>
        <v>All Other industries as secondary providers of health care</v>
      </c>
      <c r="K1377" s="176" t="str">
        <f ca="1"/>
        <v>5.nec</v>
      </c>
      <c r="L1377" s="176" t="str">
        <f ca="1"/>
        <v>Unspecified medical goods (n.e.c.)</v>
      </c>
      <c r="M1377" s="176" t="str">
        <f ca="1"/>
        <v>13</v>
      </c>
      <c r="N1377" s="176" t="str">
        <f ca="1"/>
        <v>General population</v>
      </c>
      <c r="O1377" s="176" t="str">
        <f ca="1"/>
        <v>nec</v>
      </c>
      <c r="P1377" s="176" t="str">
        <f ca="1"/>
        <v>Other and unspecified age (n.e.c.)</v>
      </c>
      <c r="Q1377" s="176" t="str">
        <f ca="1"/>
        <v>nec</v>
      </c>
      <c r="R1377" s="176" t="str">
        <f ca="1"/>
        <v>Other and unspecified gender (n.e.c.)</v>
      </c>
      <c r="S1377" s="176">
        <v>4</v>
      </c>
      <c r="T1377" s="176" t="b">
        <v>1</v>
      </c>
      <c r="U1377" s="176" t="b">
        <f>AND(T1377=TRUE,C1377=C1376,F1377=F1376,H1377&lt;&gt;H1376)</f>
        <v>0</v>
      </c>
      <c r="V1377" s="176" t="b">
        <f t="shared" si="42"/>
        <v>0</v>
      </c>
      <c r="W1377" s="180">
        <v>0</v>
      </c>
      <c r="X1377" t="b">
        <f t="shared" si="43"/>
        <v>0</v>
      </c>
      <c r="Y1377" s="194">
        <v>12</v>
      </c>
    </row>
    <row r="1378" spans="2:25" x14ac:dyDescent="0.4">
      <c r="B1378" s="192"/>
      <c r="C1378" s="193">
        <v>404505068</v>
      </c>
      <c r="D1378" s="193" t="s">
        <v>6175</v>
      </c>
      <c r="E1378" s="178" t="s">
        <v>1187</v>
      </c>
      <c r="F1378" s="193"/>
      <c r="G1378" s="193"/>
      <c r="H1378" s="193" t="s">
        <v>1115</v>
      </c>
      <c r="I1378" s="176" t="str">
        <f ca="1"/>
        <v>8.2</v>
      </c>
      <c r="J1378" s="176" t="str">
        <f ca="1"/>
        <v>All Other industries as secondary providers of health care</v>
      </c>
      <c r="K1378" s="176" t="str">
        <f ca="1"/>
        <v>5.nec</v>
      </c>
      <c r="L1378" s="176" t="str">
        <f ca="1"/>
        <v>Unspecified medical goods (n.e.c.)</v>
      </c>
      <c r="M1378" s="176" t="str">
        <f ca="1"/>
        <v>13</v>
      </c>
      <c r="N1378" s="176" t="str">
        <f ca="1"/>
        <v>General population</v>
      </c>
      <c r="O1378" s="176" t="str">
        <f ca="1"/>
        <v>nec</v>
      </c>
      <c r="P1378" s="176" t="str">
        <f ca="1"/>
        <v>Other and unspecified age (n.e.c.)</v>
      </c>
      <c r="Q1378" s="176" t="str">
        <f ca="1"/>
        <v>nec</v>
      </c>
      <c r="R1378" s="176" t="str">
        <f ca="1"/>
        <v>Other and unspecified gender (n.e.c.)</v>
      </c>
      <c r="S1378" s="176">
        <v>3</v>
      </c>
      <c r="T1378" s="176" t="b">
        <v>1</v>
      </c>
      <c r="U1378" s="176" t="b">
        <f>AND(T1378=TRUE,C1378=C1377,F1378=F1377,H1378&lt;&gt;H1377)</f>
        <v>0</v>
      </c>
      <c r="V1378" s="176" t="b">
        <f t="shared" si="42"/>
        <v>0</v>
      </c>
      <c r="W1378" s="180">
        <v>0</v>
      </c>
      <c r="X1378" t="b">
        <f t="shared" si="43"/>
        <v>0</v>
      </c>
      <c r="Y1378" s="194">
        <v>15</v>
      </c>
    </row>
    <row r="1379" spans="2:25" x14ac:dyDescent="0.4">
      <c r="B1379" s="192"/>
      <c r="C1379" s="193">
        <v>406159017</v>
      </c>
      <c r="D1379" s="193" t="s">
        <v>6176</v>
      </c>
      <c r="E1379" s="178" t="s">
        <v>1163</v>
      </c>
      <c r="F1379" s="193"/>
      <c r="G1379" s="193"/>
      <c r="H1379" s="193" t="s">
        <v>1115</v>
      </c>
      <c r="I1379" s="176" t="str">
        <f ca="1"/>
        <v>8.2</v>
      </c>
      <c r="J1379" s="176" t="str">
        <f ca="1"/>
        <v>All Other industries as secondary providers of health care</v>
      </c>
      <c r="K1379" s="176" t="str">
        <f ca="1"/>
        <v>5.nec</v>
      </c>
      <c r="L1379" s="176" t="str">
        <f ca="1"/>
        <v>Unspecified medical goods (n.e.c.)</v>
      </c>
      <c r="M1379" s="176" t="str">
        <f ca="1"/>
        <v>13</v>
      </c>
      <c r="N1379" s="176" t="str">
        <f ca="1"/>
        <v>General population</v>
      </c>
      <c r="O1379" s="176" t="str">
        <f ca="1"/>
        <v>nec</v>
      </c>
      <c r="P1379" s="176" t="str">
        <f ca="1"/>
        <v>Other and unspecified age (n.e.c.)</v>
      </c>
      <c r="Q1379" s="176" t="str">
        <f ca="1"/>
        <v>nec</v>
      </c>
      <c r="R1379" s="176" t="str">
        <f ca="1"/>
        <v>Other and unspecified gender (n.e.c.)</v>
      </c>
      <c r="S1379" s="176">
        <v>1</v>
      </c>
      <c r="T1379" s="176" t="b">
        <v>1</v>
      </c>
      <c r="U1379" s="176" t="b">
        <f>AND(T1379=TRUE,C1379=C1378,F1379=F1378,H1379&lt;&gt;H1378)</f>
        <v>0</v>
      </c>
      <c r="V1379" s="176" t="b">
        <f t="shared" si="42"/>
        <v>0</v>
      </c>
      <c r="W1379" s="180">
        <v>0</v>
      </c>
      <c r="X1379" t="b">
        <f t="shared" si="43"/>
        <v>0</v>
      </c>
      <c r="Y1379" s="194">
        <v>13</v>
      </c>
    </row>
    <row r="1380" spans="2:25" x14ac:dyDescent="0.4">
      <c r="B1380" s="192"/>
      <c r="C1380" s="193">
        <v>412718769</v>
      </c>
      <c r="D1380" s="193" t="s">
        <v>6177</v>
      </c>
      <c r="E1380" s="178" t="s">
        <v>1453</v>
      </c>
      <c r="F1380" s="193"/>
      <c r="G1380" s="193"/>
      <c r="H1380" s="193" t="s">
        <v>1115</v>
      </c>
      <c r="I1380" s="176" t="str">
        <f ca="1"/>
        <v>8.2</v>
      </c>
      <c r="J1380" s="176" t="str">
        <f ca="1"/>
        <v>All Other industries as secondary providers of health care</v>
      </c>
      <c r="K1380" s="176" t="str">
        <f ca="1"/>
        <v>5.nec</v>
      </c>
      <c r="L1380" s="176" t="str">
        <f ca="1"/>
        <v>Unspecified medical goods (n.e.c.)</v>
      </c>
      <c r="M1380" s="176" t="str">
        <f ca="1"/>
        <v>13</v>
      </c>
      <c r="N1380" s="176" t="str">
        <f ca="1"/>
        <v>General population</v>
      </c>
      <c r="O1380" s="176" t="str">
        <f ca="1"/>
        <v>nec</v>
      </c>
      <c r="P1380" s="176" t="str">
        <f ca="1"/>
        <v>Other and unspecified age (n.e.c.)</v>
      </c>
      <c r="Q1380" s="176" t="str">
        <f ca="1"/>
        <v>nec</v>
      </c>
      <c r="R1380" s="176" t="str">
        <f ca="1"/>
        <v>Other and unspecified gender (n.e.c.)</v>
      </c>
      <c r="S1380" s="176">
        <v>1</v>
      </c>
      <c r="T1380" s="176" t="b">
        <v>1</v>
      </c>
      <c r="U1380" s="176" t="b">
        <f>AND(T1380=TRUE,C1380=C1379,F1380=F1379,H1380&lt;&gt;H1379)</f>
        <v>0</v>
      </c>
      <c r="V1380" s="176" t="b">
        <f t="shared" si="42"/>
        <v>0</v>
      </c>
      <c r="W1380" s="180">
        <v>0</v>
      </c>
      <c r="X1380" t="b">
        <f t="shared" si="43"/>
        <v>0</v>
      </c>
      <c r="Y1380" s="194">
        <v>27</v>
      </c>
    </row>
    <row r="1381" spans="2:25" x14ac:dyDescent="0.4">
      <c r="B1381" s="192"/>
      <c r="C1381" s="193"/>
      <c r="D1381" s="193" t="s">
        <v>6178</v>
      </c>
      <c r="E1381" s="178"/>
      <c r="F1381" s="193"/>
      <c r="G1381" s="193"/>
      <c r="H1381" s="193" t="s">
        <v>1115</v>
      </c>
      <c r="I1381" s="176" t="str">
        <f ca="1"/>
        <v>8.2</v>
      </c>
      <c r="J1381" s="176" t="str">
        <f ca="1"/>
        <v>All Other industries as secondary providers of health care</v>
      </c>
      <c r="K1381" s="176" t="str">
        <f ca="1"/>
        <v>5.nec</v>
      </c>
      <c r="L1381" s="176" t="str">
        <f ca="1"/>
        <v>Unspecified medical goods (n.e.c.)</v>
      </c>
      <c r="M1381" s="176" t="str">
        <f ca="1"/>
        <v>13</v>
      </c>
      <c r="N1381" s="176" t="str">
        <f ca="1"/>
        <v>General population</v>
      </c>
      <c r="O1381" s="176" t="str">
        <f ca="1"/>
        <v>nec</v>
      </c>
      <c r="P1381" s="176" t="str">
        <f ca="1"/>
        <v>Other and unspecified age (n.e.c.)</v>
      </c>
      <c r="Q1381" s="176" t="str">
        <f ca="1"/>
        <v>nec</v>
      </c>
      <c r="R1381" s="176" t="str">
        <f ca="1"/>
        <v>Other and unspecified gender (n.e.c.)</v>
      </c>
      <c r="S1381" s="176">
        <v>0</v>
      </c>
      <c r="T1381" s="176" t="b">
        <v>1</v>
      </c>
      <c r="U1381" s="176" t="b">
        <f>AND(T1381=TRUE,C1381=C1380,F1381=F1380,H1381&lt;&gt;H1380)</f>
        <v>0</v>
      </c>
      <c r="V1381" s="176" t="b">
        <f t="shared" si="42"/>
        <v>0</v>
      </c>
      <c r="W1381" s="180">
        <v>0</v>
      </c>
      <c r="X1381" t="b">
        <f t="shared" si="43"/>
        <v>1</v>
      </c>
      <c r="Y1381" s="194" t="str">
        <v/>
      </c>
    </row>
    <row r="1382" spans="2:25" x14ac:dyDescent="0.4">
      <c r="B1382" s="192"/>
      <c r="C1382" s="193">
        <v>216316975</v>
      </c>
      <c r="D1382" s="193" t="s">
        <v>6179</v>
      </c>
      <c r="E1382" s="178" t="s">
        <v>1477</v>
      </c>
      <c r="F1382" s="193"/>
      <c r="G1382" s="193"/>
      <c r="H1382" s="193" t="s">
        <v>1101</v>
      </c>
      <c r="I1382" s="176" t="str">
        <f ca="1"/>
        <v>3.4.9.1</v>
      </c>
      <c r="J1382" s="176" t="str">
        <f ca="1"/>
        <v>General ambulatories</v>
      </c>
      <c r="K1382" s="176" t="str">
        <f ca="1"/>
        <v>1.3.1</v>
      </c>
      <c r="L1382" s="176" t="str">
        <f ca="1"/>
        <v>General outpatient curative care</v>
      </c>
      <c r="M1382" s="176" t="str">
        <f ca="1"/>
        <v>13</v>
      </c>
      <c r="N1382" s="176" t="str">
        <f ca="1"/>
        <v>General population</v>
      </c>
      <c r="O1382" s="176" t="str">
        <f ca="1"/>
        <v>nec</v>
      </c>
      <c r="P1382" s="176" t="str">
        <f ca="1"/>
        <v>Other and unspecified age (n.e.c.)</v>
      </c>
      <c r="Q1382" s="176" t="str">
        <f ca="1"/>
        <v>nec</v>
      </c>
      <c r="R1382" s="176" t="str">
        <f ca="1"/>
        <v>Other and unspecified gender (n.e.c.)</v>
      </c>
      <c r="S1382" s="176">
        <v>3</v>
      </c>
      <c r="T1382" s="176" t="b">
        <v>1</v>
      </c>
      <c r="U1382" s="176" t="b">
        <f>AND(T1382=TRUE,C1382=C1381,F1382=F1381,H1382&lt;&gt;H1381)</f>
        <v>0</v>
      </c>
      <c r="V1382" s="176" t="b">
        <f t="shared" si="42"/>
        <v>0</v>
      </c>
      <c r="W1382" s="180">
        <v>0</v>
      </c>
      <c r="X1382" t="b">
        <f t="shared" si="43"/>
        <v>0</v>
      </c>
      <c r="Y1382" s="194">
        <v>68</v>
      </c>
    </row>
    <row r="1383" spans="2:25" x14ac:dyDescent="0.4">
      <c r="B1383" s="192"/>
      <c r="C1383" s="193">
        <v>412700965</v>
      </c>
      <c r="D1383" s="193" t="s">
        <v>6180</v>
      </c>
      <c r="E1383" s="178" t="s">
        <v>1453</v>
      </c>
      <c r="F1383" s="193"/>
      <c r="G1383" s="193"/>
      <c r="H1383" s="193" t="s">
        <v>1050</v>
      </c>
      <c r="I1383" s="176" t="str">
        <f ca="1"/>
        <v>1.3.nec</v>
      </c>
      <c r="J1383" s="176" t="str">
        <f ca="1"/>
        <v>Other Specialised hospitals (Other than mental health hospitals)</v>
      </c>
      <c r="K1383" s="176" t="str">
        <f ca="1"/>
        <v>1.1.2</v>
      </c>
      <c r="L1383" s="176" t="str">
        <f ca="1"/>
        <v>Specialised inpatient curative care</v>
      </c>
      <c r="M1383" s="176" t="str">
        <f ca="1"/>
        <v>13</v>
      </c>
      <c r="N1383" s="176" t="str">
        <f ca="1"/>
        <v>General population</v>
      </c>
      <c r="O1383" s="176" t="str">
        <f ca="1"/>
        <v>nec</v>
      </c>
      <c r="P1383" s="176" t="str">
        <f ca="1"/>
        <v>Other and unspecified age (n.e.c.)</v>
      </c>
      <c r="Q1383" s="176" t="str">
        <f ca="1"/>
        <v>nec</v>
      </c>
      <c r="R1383" s="176" t="str">
        <f ca="1"/>
        <v>Other and unspecified gender (n.e.c.)</v>
      </c>
      <c r="S1383" s="176">
        <v>3</v>
      </c>
      <c r="T1383" s="176" t="b">
        <v>1</v>
      </c>
      <c r="U1383" s="176" t="b">
        <f>AND(T1383=TRUE,C1383=C1382,F1383=F1382,H1383&lt;&gt;H1382)</f>
        <v>0</v>
      </c>
      <c r="V1383" s="176" t="b">
        <f t="shared" si="42"/>
        <v>0</v>
      </c>
      <c r="W1383" s="180">
        <v>0</v>
      </c>
      <c r="X1383" t="b">
        <f t="shared" si="43"/>
        <v>0</v>
      </c>
      <c r="Y1383" s="194">
        <v>27</v>
      </c>
    </row>
    <row r="1384" spans="2:25" x14ac:dyDescent="0.4">
      <c r="B1384" s="192"/>
      <c r="C1384" s="193">
        <v>205184352</v>
      </c>
      <c r="D1384" s="193" t="s">
        <v>6181</v>
      </c>
      <c r="E1384" s="178" t="s">
        <v>1246</v>
      </c>
      <c r="F1384" s="193"/>
      <c r="G1384" s="193"/>
      <c r="H1384" s="193" t="s">
        <v>1109</v>
      </c>
      <c r="I1384" s="176" t="str">
        <f ca="1"/>
        <v>3.4.9.nec</v>
      </c>
      <c r="J1384" s="176" t="str">
        <f ca="1"/>
        <v>Other All Other ambulatory centres</v>
      </c>
      <c r="K1384" s="176" t="str">
        <f ca="1"/>
        <v>1.3.3.nec</v>
      </c>
      <c r="L1384" s="176" t="str">
        <f ca="1"/>
        <v>Other Specialised outpatient curative care</v>
      </c>
      <c r="M1384" s="176" t="str">
        <f ca="1"/>
        <v>13</v>
      </c>
      <c r="N1384" s="176" t="str">
        <f ca="1"/>
        <v>General population</v>
      </c>
      <c r="O1384" s="176" t="str">
        <f ca="1"/>
        <v>nec</v>
      </c>
      <c r="P1384" s="176" t="str">
        <f ca="1"/>
        <v>Other and unspecified age (n.e.c.)</v>
      </c>
      <c r="Q1384" s="176" t="str">
        <f ca="1"/>
        <v>nec</v>
      </c>
      <c r="R1384" s="176" t="str">
        <f ca="1"/>
        <v>Other and unspecified gender (n.e.c.)</v>
      </c>
      <c r="S1384" s="176">
        <v>4</v>
      </c>
      <c r="T1384" s="176" t="b">
        <v>1</v>
      </c>
      <c r="U1384" s="176" t="b">
        <f>AND(T1384=TRUE,C1384=C1383,F1384=F1383,H1384&lt;&gt;H1383)</f>
        <v>0</v>
      </c>
      <c r="V1384" s="176" t="b">
        <f t="shared" si="42"/>
        <v>0</v>
      </c>
      <c r="W1384" s="180">
        <v>0</v>
      </c>
      <c r="X1384" t="b">
        <f t="shared" si="43"/>
        <v>0</v>
      </c>
      <c r="Y1384" s="194">
        <v>17</v>
      </c>
    </row>
    <row r="1385" spans="2:25" x14ac:dyDescent="0.4">
      <c r="B1385" s="192"/>
      <c r="C1385" s="193">
        <v>204954497</v>
      </c>
      <c r="D1385" s="193" t="s">
        <v>6182</v>
      </c>
      <c r="E1385" s="178" t="s">
        <v>1246</v>
      </c>
      <c r="F1385" s="193"/>
      <c r="G1385" s="193"/>
      <c r="H1385" s="193" t="s">
        <v>1109</v>
      </c>
      <c r="I1385" s="176" t="str">
        <f ca="1"/>
        <v>3.4.9.nec</v>
      </c>
      <c r="J1385" s="176" t="str">
        <f ca="1"/>
        <v>Other All Other ambulatory centres</v>
      </c>
      <c r="K1385" s="176" t="str">
        <f ca="1"/>
        <v>1.3.3.nec</v>
      </c>
      <c r="L1385" s="176" t="str">
        <f ca="1"/>
        <v>Other Specialised outpatient curative care</v>
      </c>
      <c r="M1385" s="176" t="str">
        <f ca="1"/>
        <v>13</v>
      </c>
      <c r="N1385" s="176" t="str">
        <f ca="1"/>
        <v>General population</v>
      </c>
      <c r="O1385" s="176" t="str">
        <f ca="1"/>
        <v>nec</v>
      </c>
      <c r="P1385" s="176" t="str">
        <f ca="1"/>
        <v>Other and unspecified age (n.e.c.)</v>
      </c>
      <c r="Q1385" s="176" t="str">
        <f ca="1"/>
        <v>nec</v>
      </c>
      <c r="R1385" s="176" t="str">
        <f ca="1"/>
        <v>Other and unspecified gender (n.e.c.)</v>
      </c>
      <c r="S1385" s="176">
        <v>3</v>
      </c>
      <c r="T1385" s="176" t="b">
        <v>1</v>
      </c>
      <c r="U1385" s="176" t="b">
        <f>AND(T1385=TRUE,C1385=C1384,F1385=F1384,H1385&lt;&gt;H1384)</f>
        <v>0</v>
      </c>
      <c r="V1385" s="176" t="b">
        <f t="shared" si="42"/>
        <v>0</v>
      </c>
      <c r="W1385" s="180">
        <v>0</v>
      </c>
      <c r="X1385" t="b">
        <f t="shared" si="43"/>
        <v>0</v>
      </c>
      <c r="Y1385" s="194">
        <v>17</v>
      </c>
    </row>
    <row r="1386" spans="2:25" x14ac:dyDescent="0.4">
      <c r="B1386" s="192"/>
      <c r="C1386" s="193">
        <v>405055032</v>
      </c>
      <c r="D1386" s="193" t="s">
        <v>6183</v>
      </c>
      <c r="E1386" s="178"/>
      <c r="F1386" s="193"/>
      <c r="G1386" s="193"/>
      <c r="H1386" s="193" t="s">
        <v>1101</v>
      </c>
      <c r="I1386" s="176" t="str">
        <f ca="1"/>
        <v>3.4.9.1</v>
      </c>
      <c r="J1386" s="176" t="str">
        <f ca="1"/>
        <v>General ambulatories</v>
      </c>
      <c r="K1386" s="176" t="str">
        <f ca="1"/>
        <v>1.3.1</v>
      </c>
      <c r="L1386" s="176" t="str">
        <f ca="1"/>
        <v>General outpatient curative care</v>
      </c>
      <c r="M1386" s="176" t="str">
        <f ca="1"/>
        <v>13</v>
      </c>
      <c r="N1386" s="176" t="str">
        <f ca="1"/>
        <v>General population</v>
      </c>
      <c r="O1386" s="176" t="str">
        <f ca="1"/>
        <v>nec</v>
      </c>
      <c r="P1386" s="176" t="str">
        <f ca="1"/>
        <v>Other and unspecified age (n.e.c.)</v>
      </c>
      <c r="Q1386" s="176" t="str">
        <f ca="1"/>
        <v>nec</v>
      </c>
      <c r="R1386" s="176" t="str">
        <f ca="1"/>
        <v>Other and unspecified gender (n.e.c.)</v>
      </c>
      <c r="S1386" s="176">
        <v>4</v>
      </c>
      <c r="T1386" s="176" t="b">
        <v>1</v>
      </c>
      <c r="U1386" s="176" t="b">
        <f>AND(T1386=TRUE,C1386=C1385,F1386=F1385,H1386&lt;&gt;H1385)</f>
        <v>0</v>
      </c>
      <c r="V1386" s="176" t="b">
        <f t="shared" si="42"/>
        <v>0</v>
      </c>
      <c r="W1386" s="180">
        <v>0</v>
      </c>
      <c r="X1386" t="b">
        <f t="shared" si="43"/>
        <v>1</v>
      </c>
      <c r="Y1386" s="194" t="str">
        <v/>
      </c>
    </row>
    <row r="1387" spans="2:25" x14ac:dyDescent="0.4">
      <c r="B1387" s="192"/>
      <c r="C1387" s="193">
        <v>205165453</v>
      </c>
      <c r="D1387" s="193" t="s">
        <v>6184</v>
      </c>
      <c r="E1387" s="178" t="s">
        <v>1246</v>
      </c>
      <c r="F1387" s="193"/>
      <c r="G1387" s="193"/>
      <c r="H1387" s="193" t="s">
        <v>1054</v>
      </c>
      <c r="I1387" s="176" t="str">
        <f ca="1"/>
        <v>1.1</v>
      </c>
      <c r="J1387" s="176" t="str">
        <f ca="1"/>
        <v>General hospitals</v>
      </c>
      <c r="K1387" s="176" t="str">
        <f ca="1"/>
        <v>1.1.1</v>
      </c>
      <c r="L1387" s="176" t="str">
        <f ca="1"/>
        <v>General inpatient curative care</v>
      </c>
      <c r="M1387" s="176" t="str">
        <f ca="1"/>
        <v>13</v>
      </c>
      <c r="N1387" s="176" t="str">
        <f ca="1"/>
        <v>General population</v>
      </c>
      <c r="O1387" s="176" t="str">
        <f ca="1"/>
        <v>nec</v>
      </c>
      <c r="P1387" s="176" t="str">
        <f ca="1"/>
        <v>Other and unspecified age (n.e.c.)</v>
      </c>
      <c r="Q1387" s="176" t="str">
        <f ca="1"/>
        <v>nec</v>
      </c>
      <c r="R1387" s="176" t="str">
        <f ca="1"/>
        <v>Other and unspecified gender (n.e.c.)</v>
      </c>
      <c r="S1387" s="176">
        <v>3</v>
      </c>
      <c r="T1387" s="176" t="b">
        <v>1</v>
      </c>
      <c r="U1387" s="176" t="b">
        <f>AND(T1387=TRUE,C1387=C1386,F1387=F1386,H1387&lt;&gt;H1386)</f>
        <v>0</v>
      </c>
      <c r="V1387" s="176" t="b">
        <f t="shared" si="42"/>
        <v>0</v>
      </c>
      <c r="W1387" s="180">
        <v>0</v>
      </c>
      <c r="X1387" t="b">
        <f t="shared" si="43"/>
        <v>0</v>
      </c>
      <c r="Y1387" s="194">
        <v>17</v>
      </c>
    </row>
    <row r="1388" spans="2:25" x14ac:dyDescent="0.4">
      <c r="B1388" s="192"/>
      <c r="C1388" s="193">
        <v>204888461</v>
      </c>
      <c r="D1388" s="193" t="s">
        <v>6185</v>
      </c>
      <c r="E1388" s="178" t="s">
        <v>1161</v>
      </c>
      <c r="F1388" s="193"/>
      <c r="G1388" s="193"/>
      <c r="H1388" s="193" t="s">
        <v>1109</v>
      </c>
      <c r="I1388" s="176" t="str">
        <f ca="1"/>
        <v>3.4.9.nec</v>
      </c>
      <c r="J1388" s="176" t="str">
        <f ca="1"/>
        <v>Other All Other ambulatory centres</v>
      </c>
      <c r="K1388" s="176" t="str">
        <f ca="1"/>
        <v>1.3.3.nec</v>
      </c>
      <c r="L1388" s="176" t="str">
        <f ca="1"/>
        <v>Other Specialised outpatient curative care</v>
      </c>
      <c r="M1388" s="176" t="str">
        <f ca="1"/>
        <v>13</v>
      </c>
      <c r="N1388" s="176" t="str">
        <f ca="1"/>
        <v>General population</v>
      </c>
      <c r="O1388" s="176" t="str">
        <f ca="1"/>
        <v>nec</v>
      </c>
      <c r="P1388" s="176" t="str">
        <f ca="1"/>
        <v>Other and unspecified age (n.e.c.)</v>
      </c>
      <c r="Q1388" s="176" t="str">
        <f ca="1"/>
        <v>nec</v>
      </c>
      <c r="R1388" s="176" t="str">
        <f ca="1"/>
        <v>Other and unspecified gender (n.e.c.)</v>
      </c>
      <c r="S1388" s="176">
        <v>4</v>
      </c>
      <c r="T1388" s="176" t="b">
        <v>1</v>
      </c>
      <c r="U1388" s="176" t="b">
        <f>AND(T1388=TRUE,C1388=C1387,F1388=F1387,H1388&lt;&gt;H1387)</f>
        <v>0</v>
      </c>
      <c r="V1388" s="176" t="b">
        <f t="shared" si="42"/>
        <v>0</v>
      </c>
      <c r="W1388" s="180">
        <v>0</v>
      </c>
      <c r="X1388" t="b">
        <f t="shared" si="43"/>
        <v>0</v>
      </c>
      <c r="Y1388" s="194">
        <v>12</v>
      </c>
    </row>
    <row r="1389" spans="2:25" x14ac:dyDescent="0.4">
      <c r="B1389" s="192"/>
      <c r="C1389" s="193">
        <v>402022253</v>
      </c>
      <c r="D1389" s="193" t="s">
        <v>6186</v>
      </c>
      <c r="E1389" s="178" t="s">
        <v>1246</v>
      </c>
      <c r="F1389" s="193"/>
      <c r="G1389" s="193"/>
      <c r="H1389" s="193" t="s">
        <v>1054</v>
      </c>
      <c r="I1389" s="176" t="str">
        <f ca="1"/>
        <v>1.1</v>
      </c>
      <c r="J1389" s="176" t="str">
        <f ca="1"/>
        <v>General hospitals</v>
      </c>
      <c r="K1389" s="176" t="str">
        <f ca="1"/>
        <v>1.1.1</v>
      </c>
      <c r="L1389" s="176" t="str">
        <f ca="1"/>
        <v>General inpatient curative care</v>
      </c>
      <c r="M1389" s="176" t="str">
        <f ca="1"/>
        <v>13</v>
      </c>
      <c r="N1389" s="176" t="str">
        <f ca="1"/>
        <v>General population</v>
      </c>
      <c r="O1389" s="176" t="str">
        <f ca="1"/>
        <v>nec</v>
      </c>
      <c r="P1389" s="176" t="str">
        <f ca="1"/>
        <v>Other and unspecified age (n.e.c.)</v>
      </c>
      <c r="Q1389" s="176" t="str">
        <f ca="1"/>
        <v>nec</v>
      </c>
      <c r="R1389" s="176" t="str">
        <f ca="1"/>
        <v>Other and unspecified gender (n.e.c.)</v>
      </c>
      <c r="S1389" s="176">
        <v>4</v>
      </c>
      <c r="T1389" s="176" t="b">
        <v>1</v>
      </c>
      <c r="U1389" s="176" t="b">
        <f>AND(T1389=TRUE,C1389=C1388,F1389=F1388,H1389&lt;&gt;H1388)</f>
        <v>0</v>
      </c>
      <c r="V1389" s="176" t="b">
        <f t="shared" si="42"/>
        <v>0</v>
      </c>
      <c r="W1389" s="180">
        <v>0</v>
      </c>
      <c r="X1389" t="b">
        <f t="shared" si="43"/>
        <v>0</v>
      </c>
      <c r="Y1389" s="194">
        <v>17</v>
      </c>
    </row>
    <row r="1390" spans="2:25" x14ac:dyDescent="0.4">
      <c r="B1390" s="192"/>
      <c r="C1390" s="193">
        <v>221286855</v>
      </c>
      <c r="D1390" s="193" t="s">
        <v>6187</v>
      </c>
      <c r="E1390" s="178" t="s">
        <v>1453</v>
      </c>
      <c r="F1390" s="193"/>
      <c r="G1390" s="193"/>
      <c r="H1390" s="193" t="s">
        <v>1041</v>
      </c>
      <c r="I1390" s="176" t="str">
        <f ca="1"/>
        <v>3.4.1</v>
      </c>
      <c r="J1390" s="176" t="str">
        <f ca="1"/>
        <v>Family planning centres</v>
      </c>
      <c r="K1390" s="176" t="str">
        <f ca="1"/>
        <v>1.3.3.nec</v>
      </c>
      <c r="L1390" s="176" t="str">
        <f ca="1"/>
        <v>Other Specialised outpatient curative care</v>
      </c>
      <c r="M1390" s="176" t="str">
        <f ca="1"/>
        <v>13</v>
      </c>
      <c r="N1390" s="176" t="str">
        <f ca="1"/>
        <v>General population</v>
      </c>
      <c r="O1390" s="176" t="str">
        <f ca="1"/>
        <v>nec</v>
      </c>
      <c r="P1390" s="176" t="str">
        <f ca="1"/>
        <v>Other and unspecified age (n.e.c.)</v>
      </c>
      <c r="Q1390" s="176" t="str">
        <f ca="1"/>
        <v>nec</v>
      </c>
      <c r="R1390" s="176" t="str">
        <f ca="1"/>
        <v>Other and unspecified gender (n.e.c.)</v>
      </c>
      <c r="S1390" s="176">
        <v>3</v>
      </c>
      <c r="T1390" s="176" t="b">
        <v>1</v>
      </c>
      <c r="U1390" s="176" t="b">
        <f>AND(T1390=TRUE,C1390=C1389,F1390=F1389,H1390&lt;&gt;H1389)</f>
        <v>0</v>
      </c>
      <c r="V1390" s="176" t="b">
        <f t="shared" si="42"/>
        <v>0</v>
      </c>
      <c r="W1390" s="180">
        <v>0</v>
      </c>
      <c r="X1390" t="b">
        <f t="shared" si="43"/>
        <v>0</v>
      </c>
      <c r="Y1390" s="194">
        <v>27</v>
      </c>
    </row>
    <row r="1391" spans="2:25" x14ac:dyDescent="0.4">
      <c r="B1391" s="192"/>
      <c r="C1391" s="193">
        <v>405080503</v>
      </c>
      <c r="D1391" s="193" t="s">
        <v>2515</v>
      </c>
      <c r="E1391" s="178" t="s">
        <v>1161</v>
      </c>
      <c r="F1391" s="193"/>
      <c r="G1391" s="193"/>
      <c r="H1391" s="193" t="s">
        <v>1109</v>
      </c>
      <c r="I1391" s="176" t="str">
        <f ca="1"/>
        <v>3.4.9.nec</v>
      </c>
      <c r="J1391" s="176" t="str">
        <f ca="1"/>
        <v>Other All Other ambulatory centres</v>
      </c>
      <c r="K1391" s="176" t="str">
        <f ca="1"/>
        <v>1.3.3.nec</v>
      </c>
      <c r="L1391" s="176" t="str">
        <f ca="1"/>
        <v>Other Specialised outpatient curative care</v>
      </c>
      <c r="M1391" s="176" t="str">
        <f ca="1"/>
        <v>13</v>
      </c>
      <c r="N1391" s="176" t="str">
        <f ca="1"/>
        <v>General population</v>
      </c>
      <c r="O1391" s="176" t="str">
        <f ca="1"/>
        <v>nec</v>
      </c>
      <c r="P1391" s="176" t="str">
        <f ca="1"/>
        <v>Other and unspecified age (n.e.c.)</v>
      </c>
      <c r="Q1391" s="176" t="str">
        <f ca="1"/>
        <v>nec</v>
      </c>
      <c r="R1391" s="176" t="str">
        <f ca="1"/>
        <v>Other and unspecified gender (n.e.c.)</v>
      </c>
      <c r="S1391" s="176">
        <v>2</v>
      </c>
      <c r="T1391" s="176" t="b">
        <v>1</v>
      </c>
      <c r="U1391" s="176" t="b">
        <f>AND(T1391=TRUE,C1391=C1390,F1391=F1390,H1391&lt;&gt;H1390)</f>
        <v>0</v>
      </c>
      <c r="V1391" s="176" t="b">
        <f t="shared" si="42"/>
        <v>0</v>
      </c>
      <c r="W1391" s="180">
        <v>0</v>
      </c>
      <c r="X1391" t="b">
        <f t="shared" si="43"/>
        <v>0</v>
      </c>
      <c r="Y1391" s="194">
        <v>12</v>
      </c>
    </row>
    <row r="1392" spans="2:25" x14ac:dyDescent="0.4">
      <c r="B1392" s="192"/>
      <c r="C1392" s="193">
        <v>227766842</v>
      </c>
      <c r="D1392" s="193" t="s">
        <v>6188</v>
      </c>
      <c r="E1392" s="178" t="s">
        <v>1607</v>
      </c>
      <c r="F1392" s="193"/>
      <c r="G1392" s="193"/>
      <c r="H1392" s="193" t="s">
        <v>1054</v>
      </c>
      <c r="I1392" s="176" t="str">
        <f ca="1"/>
        <v>1.1</v>
      </c>
      <c r="J1392" s="176" t="str">
        <f ca="1"/>
        <v>General hospitals</v>
      </c>
      <c r="K1392" s="176" t="str">
        <f ca="1"/>
        <v>1.1.1</v>
      </c>
      <c r="L1392" s="176" t="str">
        <f ca="1"/>
        <v>General inpatient curative care</v>
      </c>
      <c r="M1392" s="176" t="str">
        <f ca="1"/>
        <v>13</v>
      </c>
      <c r="N1392" s="176" t="str">
        <f ca="1"/>
        <v>General population</v>
      </c>
      <c r="O1392" s="176" t="str">
        <f ca="1"/>
        <v>nec</v>
      </c>
      <c r="P1392" s="176" t="str">
        <f ca="1"/>
        <v>Other and unspecified age (n.e.c.)</v>
      </c>
      <c r="Q1392" s="176" t="str">
        <f ca="1"/>
        <v>nec</v>
      </c>
      <c r="R1392" s="176" t="str">
        <f ca="1"/>
        <v>Other and unspecified gender (n.e.c.)</v>
      </c>
      <c r="S1392" s="176">
        <v>4</v>
      </c>
      <c r="T1392" s="176" t="b">
        <v>1</v>
      </c>
      <c r="U1392" s="176" t="b">
        <f>AND(T1392=TRUE,C1392=C1391,F1392=F1391,H1392&lt;&gt;H1391)</f>
        <v>0</v>
      </c>
      <c r="V1392" s="176" t="b">
        <f t="shared" si="42"/>
        <v>0</v>
      </c>
      <c r="W1392" s="180">
        <v>0</v>
      </c>
      <c r="X1392" t="b">
        <f t="shared" si="43"/>
        <v>0</v>
      </c>
      <c r="Y1392" s="194">
        <v>33</v>
      </c>
    </row>
    <row r="1393" spans="2:25" x14ac:dyDescent="0.4">
      <c r="B1393" s="192"/>
      <c r="C1393" s="193">
        <v>205210467</v>
      </c>
      <c r="D1393" s="193" t="s">
        <v>6189</v>
      </c>
      <c r="E1393" s="178" t="s">
        <v>1253</v>
      </c>
      <c r="F1393" s="193"/>
      <c r="G1393" s="193"/>
      <c r="H1393" s="193" t="s">
        <v>1054</v>
      </c>
      <c r="I1393" s="176" t="str">
        <f ca="1"/>
        <v>1.1</v>
      </c>
      <c r="J1393" s="176" t="str">
        <f ca="1"/>
        <v>General hospitals</v>
      </c>
      <c r="K1393" s="176" t="str">
        <f ca="1"/>
        <v>1.1.1</v>
      </c>
      <c r="L1393" s="176" t="str">
        <f ca="1"/>
        <v>General inpatient curative care</v>
      </c>
      <c r="M1393" s="176" t="str">
        <f ca="1"/>
        <v>13</v>
      </c>
      <c r="N1393" s="176" t="str">
        <f ca="1"/>
        <v>General population</v>
      </c>
      <c r="O1393" s="176" t="str">
        <f ca="1"/>
        <v>nec</v>
      </c>
      <c r="P1393" s="176" t="str">
        <f ca="1"/>
        <v>Other and unspecified age (n.e.c.)</v>
      </c>
      <c r="Q1393" s="176" t="str">
        <f ca="1"/>
        <v>nec</v>
      </c>
      <c r="R1393" s="176" t="str">
        <f ca="1"/>
        <v>Other and unspecified gender (n.e.c.)</v>
      </c>
      <c r="S1393" s="176">
        <v>4</v>
      </c>
      <c r="T1393" s="176" t="b">
        <v>1</v>
      </c>
      <c r="U1393" s="176" t="b">
        <f>AND(T1393=TRUE,C1393=C1392,F1393=F1392,H1393&lt;&gt;H1392)</f>
        <v>0</v>
      </c>
      <c r="V1393" s="176" t="b">
        <f t="shared" si="42"/>
        <v>0</v>
      </c>
      <c r="W1393" s="180">
        <v>0</v>
      </c>
      <c r="X1393" t="b">
        <f t="shared" si="43"/>
        <v>0</v>
      </c>
      <c r="Y1393" s="194">
        <v>18</v>
      </c>
    </row>
    <row r="1394" spans="2:25" x14ac:dyDescent="0.4">
      <c r="B1394" s="192"/>
      <c r="C1394" s="193">
        <v>212153756</v>
      </c>
      <c r="D1394" s="193" t="s">
        <v>6190</v>
      </c>
      <c r="E1394" s="178" t="s">
        <v>1246</v>
      </c>
      <c r="F1394" s="193"/>
      <c r="G1394" s="193"/>
      <c r="H1394" s="193" t="s">
        <v>1050</v>
      </c>
      <c r="I1394" s="176" t="str">
        <f ca="1"/>
        <v>1.3.nec</v>
      </c>
      <c r="J1394" s="176" t="str">
        <f ca="1"/>
        <v>Other Specialised hospitals (Other than mental health hospitals)</v>
      </c>
      <c r="K1394" s="176" t="str">
        <f ca="1"/>
        <v>1.1.2</v>
      </c>
      <c r="L1394" s="176" t="str">
        <f ca="1"/>
        <v>Specialised inpatient curative care</v>
      </c>
      <c r="M1394" s="176" t="str">
        <f ca="1"/>
        <v>13</v>
      </c>
      <c r="N1394" s="176" t="str">
        <f ca="1"/>
        <v>General population</v>
      </c>
      <c r="O1394" s="176" t="str">
        <f ca="1"/>
        <v>nec</v>
      </c>
      <c r="P1394" s="176" t="str">
        <f ca="1"/>
        <v>Other and unspecified age (n.e.c.)</v>
      </c>
      <c r="Q1394" s="176" t="str">
        <f ca="1"/>
        <v>nec</v>
      </c>
      <c r="R1394" s="176" t="str">
        <f ca="1"/>
        <v>Other and unspecified gender (n.e.c.)</v>
      </c>
      <c r="S1394" s="176">
        <v>3</v>
      </c>
      <c r="T1394" s="176" t="b">
        <v>1</v>
      </c>
      <c r="U1394" s="176" t="b">
        <f>AND(T1394=TRUE,C1394=C1393,F1394=F1393,H1394&lt;&gt;H1393)</f>
        <v>0</v>
      </c>
      <c r="V1394" s="176" t="b">
        <f t="shared" si="42"/>
        <v>0</v>
      </c>
      <c r="W1394" s="180">
        <v>0</v>
      </c>
      <c r="X1394" t="b">
        <f t="shared" si="43"/>
        <v>0</v>
      </c>
      <c r="Y1394" s="194">
        <v>17</v>
      </c>
    </row>
    <row r="1395" spans="2:25" x14ac:dyDescent="0.4">
      <c r="B1395" s="192"/>
      <c r="C1395" s="193">
        <v>236035517</v>
      </c>
      <c r="D1395" s="193" t="s">
        <v>6191</v>
      </c>
      <c r="E1395" s="178"/>
      <c r="F1395" s="193"/>
      <c r="G1395" s="193"/>
      <c r="H1395" s="193" t="s">
        <v>1054</v>
      </c>
      <c r="I1395" s="176" t="str">
        <f ca="1"/>
        <v>1.1</v>
      </c>
      <c r="J1395" s="176" t="str">
        <f ca="1"/>
        <v>General hospitals</v>
      </c>
      <c r="K1395" s="176" t="str">
        <f ca="1"/>
        <v>1.1.1</v>
      </c>
      <c r="L1395" s="176" t="str">
        <f ca="1"/>
        <v>General inpatient curative care</v>
      </c>
      <c r="M1395" s="176" t="str">
        <f ca="1"/>
        <v>13</v>
      </c>
      <c r="N1395" s="176" t="str">
        <f ca="1"/>
        <v>General population</v>
      </c>
      <c r="O1395" s="176" t="str">
        <f ca="1"/>
        <v>nec</v>
      </c>
      <c r="P1395" s="176" t="str">
        <f ca="1"/>
        <v>Other and unspecified age (n.e.c.)</v>
      </c>
      <c r="Q1395" s="176" t="str">
        <f ca="1"/>
        <v>nec</v>
      </c>
      <c r="R1395" s="176" t="str">
        <f ca="1"/>
        <v>Other and unspecified gender (n.e.c.)</v>
      </c>
      <c r="S1395" s="176">
        <v>23</v>
      </c>
      <c r="T1395" s="176" t="b">
        <v>1</v>
      </c>
      <c r="U1395" s="176" t="b">
        <f>AND(T1395=TRUE,C1395=C1394,F1395=F1394,H1395&lt;&gt;H1394)</f>
        <v>0</v>
      </c>
      <c r="V1395" s="176" t="b">
        <f t="shared" si="42"/>
        <v>0</v>
      </c>
      <c r="W1395" s="180">
        <v>0</v>
      </c>
      <c r="X1395" t="b">
        <f t="shared" si="43"/>
        <v>1</v>
      </c>
      <c r="Y1395" s="194" t="str">
        <v/>
      </c>
    </row>
    <row r="1396" spans="2:25" x14ac:dyDescent="0.4">
      <c r="B1396" s="192"/>
      <c r="C1396" s="193">
        <v>406204290</v>
      </c>
      <c r="D1396" s="193" t="s">
        <v>6192</v>
      </c>
      <c r="E1396" s="178" t="s">
        <v>1161</v>
      </c>
      <c r="F1396" s="193"/>
      <c r="G1396" s="193"/>
      <c r="H1396" s="193" t="s">
        <v>1115</v>
      </c>
      <c r="I1396" s="176" t="str">
        <f ca="1"/>
        <v>8.2</v>
      </c>
      <c r="J1396" s="176" t="str">
        <f ca="1"/>
        <v>All Other industries as secondary providers of health care</v>
      </c>
      <c r="K1396" s="176" t="str">
        <f ca="1"/>
        <v>5.nec</v>
      </c>
      <c r="L1396" s="176" t="str">
        <f ca="1"/>
        <v>Unspecified medical goods (n.e.c.)</v>
      </c>
      <c r="M1396" s="176" t="str">
        <f ca="1"/>
        <v>13</v>
      </c>
      <c r="N1396" s="176" t="str">
        <f ca="1"/>
        <v>General population</v>
      </c>
      <c r="O1396" s="176" t="str">
        <f ca="1"/>
        <v>nec</v>
      </c>
      <c r="P1396" s="176" t="str">
        <f ca="1"/>
        <v>Other and unspecified age (n.e.c.)</v>
      </c>
      <c r="Q1396" s="176" t="str">
        <f ca="1"/>
        <v>nec</v>
      </c>
      <c r="R1396" s="176" t="str">
        <f ca="1"/>
        <v>Other and unspecified gender (n.e.c.)</v>
      </c>
      <c r="S1396" s="176">
        <v>2</v>
      </c>
      <c r="T1396" s="176" t="b">
        <v>1</v>
      </c>
      <c r="U1396" s="176" t="b">
        <f>AND(T1396=TRUE,C1396=C1395,F1396=F1395,H1396&lt;&gt;H1395)</f>
        <v>0</v>
      </c>
      <c r="V1396" s="176" t="b">
        <f t="shared" si="42"/>
        <v>0</v>
      </c>
      <c r="W1396" s="180">
        <v>0</v>
      </c>
      <c r="X1396" t="b">
        <f t="shared" si="43"/>
        <v>0</v>
      </c>
      <c r="Y1396" s="194">
        <v>12</v>
      </c>
    </row>
    <row r="1397" spans="2:25" x14ac:dyDescent="0.4">
      <c r="B1397" s="192"/>
      <c r="C1397" s="193">
        <v>402051863</v>
      </c>
      <c r="D1397" s="193" t="s">
        <v>6193</v>
      </c>
      <c r="E1397" s="178" t="s">
        <v>1183</v>
      </c>
      <c r="F1397" s="193"/>
      <c r="G1397" s="193"/>
      <c r="H1397" s="193" t="s">
        <v>1058</v>
      </c>
      <c r="I1397" s="176" t="str">
        <f ca="1"/>
        <v>4.2</v>
      </c>
      <c r="J1397" s="176" t="str">
        <f ca="1"/>
        <v>Medical and diagnostic laboratories</v>
      </c>
      <c r="K1397" s="176" t="str">
        <f ca="1"/>
        <v>4.1</v>
      </c>
      <c r="L1397" s="176" t="str">
        <f ca="1"/>
        <v>Laboratory services</v>
      </c>
      <c r="M1397" s="176" t="str">
        <f ca="1"/>
        <v>13</v>
      </c>
      <c r="N1397" s="176" t="str">
        <f ca="1"/>
        <v>General population</v>
      </c>
      <c r="O1397" s="176" t="str">
        <f ca="1"/>
        <v>nec</v>
      </c>
      <c r="P1397" s="176" t="str">
        <f ca="1"/>
        <v>Other and unspecified age (n.e.c.)</v>
      </c>
      <c r="Q1397" s="176" t="str">
        <f ca="1"/>
        <v>nec</v>
      </c>
      <c r="R1397" s="176" t="str">
        <f ca="1"/>
        <v>Other and unspecified gender (n.e.c.)</v>
      </c>
      <c r="S1397" s="176">
        <v>2</v>
      </c>
      <c r="T1397" s="176" t="b">
        <v>1</v>
      </c>
      <c r="U1397" s="176" t="b">
        <f>AND(T1397=TRUE,C1397=C1396,F1397=F1396,H1397&lt;&gt;H1396)</f>
        <v>0</v>
      </c>
      <c r="V1397" s="176" t="b">
        <f t="shared" si="42"/>
        <v>0</v>
      </c>
      <c r="W1397" s="180">
        <v>0</v>
      </c>
      <c r="X1397" t="b">
        <f t="shared" si="43"/>
        <v>0</v>
      </c>
      <c r="Y1397" s="194">
        <v>11</v>
      </c>
    </row>
    <row r="1398" spans="2:25" x14ac:dyDescent="0.4">
      <c r="B1398" s="192"/>
      <c r="C1398" s="193">
        <v>204918544</v>
      </c>
      <c r="D1398" s="193" t="s">
        <v>6194</v>
      </c>
      <c r="E1398" s="178" t="s">
        <v>1161</v>
      </c>
      <c r="F1398" s="193"/>
      <c r="G1398" s="193"/>
      <c r="H1398" s="193" t="s">
        <v>1115</v>
      </c>
      <c r="I1398" s="176" t="str">
        <f ca="1"/>
        <v>8.2</v>
      </c>
      <c r="J1398" s="176" t="str">
        <f ca="1"/>
        <v>All Other industries as secondary providers of health care</v>
      </c>
      <c r="K1398" s="176" t="str">
        <f ca="1"/>
        <v>5.nec</v>
      </c>
      <c r="L1398" s="176" t="str">
        <f ca="1"/>
        <v>Unspecified medical goods (n.e.c.)</v>
      </c>
      <c r="M1398" s="176" t="str">
        <f ca="1"/>
        <v>13</v>
      </c>
      <c r="N1398" s="176" t="str">
        <f ca="1"/>
        <v>General population</v>
      </c>
      <c r="O1398" s="176" t="str">
        <f ca="1"/>
        <v>nec</v>
      </c>
      <c r="P1398" s="176" t="str">
        <f ca="1"/>
        <v>Other and unspecified age (n.e.c.)</v>
      </c>
      <c r="Q1398" s="176" t="str">
        <f ca="1"/>
        <v>nec</v>
      </c>
      <c r="R1398" s="176" t="str">
        <f ca="1"/>
        <v>Other and unspecified gender (n.e.c.)</v>
      </c>
      <c r="S1398" s="176">
        <v>4</v>
      </c>
      <c r="T1398" s="176" t="b">
        <v>1</v>
      </c>
      <c r="U1398" s="176" t="b">
        <f>AND(T1398=TRUE,C1398=C1397,F1398=F1397,H1398&lt;&gt;H1397)</f>
        <v>0</v>
      </c>
      <c r="V1398" s="176" t="b">
        <f t="shared" si="42"/>
        <v>0</v>
      </c>
      <c r="W1398" s="180">
        <v>0</v>
      </c>
      <c r="X1398" t="b">
        <f t="shared" si="43"/>
        <v>0</v>
      </c>
      <c r="Y1398" s="194">
        <v>12</v>
      </c>
    </row>
    <row r="1399" spans="2:25" x14ac:dyDescent="0.4">
      <c r="B1399" s="192"/>
      <c r="C1399" s="193">
        <v>400096999</v>
      </c>
      <c r="D1399" s="193" t="s">
        <v>6195</v>
      </c>
      <c r="E1399" s="178" t="s">
        <v>1246</v>
      </c>
      <c r="F1399" s="193"/>
      <c r="G1399" s="193"/>
      <c r="H1399" s="193" t="s">
        <v>1115</v>
      </c>
      <c r="I1399" s="176" t="str">
        <f ca="1"/>
        <v>8.2</v>
      </c>
      <c r="J1399" s="176" t="str">
        <f ca="1"/>
        <v>All Other industries as secondary providers of health care</v>
      </c>
      <c r="K1399" s="176" t="str">
        <f ca="1"/>
        <v>5.nec</v>
      </c>
      <c r="L1399" s="176" t="str">
        <f ca="1"/>
        <v>Unspecified medical goods (n.e.c.)</v>
      </c>
      <c r="M1399" s="176" t="str">
        <f ca="1"/>
        <v>13</v>
      </c>
      <c r="N1399" s="176" t="str">
        <f ca="1"/>
        <v>General population</v>
      </c>
      <c r="O1399" s="176" t="str">
        <f ca="1"/>
        <v>nec</v>
      </c>
      <c r="P1399" s="176" t="str">
        <f ca="1"/>
        <v>Other and unspecified age (n.e.c.)</v>
      </c>
      <c r="Q1399" s="176" t="str">
        <f ca="1"/>
        <v>nec</v>
      </c>
      <c r="R1399" s="176" t="str">
        <f ca="1"/>
        <v>Other and unspecified gender (n.e.c.)</v>
      </c>
      <c r="S1399" s="176">
        <v>1</v>
      </c>
      <c r="T1399" s="176" t="b">
        <v>1</v>
      </c>
      <c r="U1399" s="176" t="b">
        <f>AND(T1399=TRUE,C1399=C1398,F1399=F1398,H1399&lt;&gt;H1398)</f>
        <v>0</v>
      </c>
      <c r="V1399" s="176" t="b">
        <f t="shared" si="42"/>
        <v>0</v>
      </c>
      <c r="W1399" s="180">
        <v>0</v>
      </c>
      <c r="X1399" t="b">
        <f t="shared" si="43"/>
        <v>0</v>
      </c>
      <c r="Y1399" s="194">
        <v>17</v>
      </c>
    </row>
    <row r="1400" spans="2:25" x14ac:dyDescent="0.4">
      <c r="B1400" s="192"/>
      <c r="C1400" s="193">
        <v>202161640</v>
      </c>
      <c r="D1400" s="193" t="s">
        <v>6196</v>
      </c>
      <c r="E1400" s="178" t="s">
        <v>1705</v>
      </c>
      <c r="F1400" s="193"/>
      <c r="G1400" s="193"/>
      <c r="H1400" s="193" t="s">
        <v>1115</v>
      </c>
      <c r="I1400" s="176" t="str">
        <f ca="1"/>
        <v>8.2</v>
      </c>
      <c r="J1400" s="176" t="str">
        <f ca="1"/>
        <v>All Other industries as secondary providers of health care</v>
      </c>
      <c r="K1400" s="176" t="str">
        <f ca="1"/>
        <v>5.nec</v>
      </c>
      <c r="L1400" s="176" t="str">
        <f ca="1"/>
        <v>Unspecified medical goods (n.e.c.)</v>
      </c>
      <c r="M1400" s="176" t="str">
        <f ca="1"/>
        <v>13</v>
      </c>
      <c r="N1400" s="176" t="str">
        <f ca="1"/>
        <v>General population</v>
      </c>
      <c r="O1400" s="176" t="str">
        <f ca="1"/>
        <v>nec</v>
      </c>
      <c r="P1400" s="176" t="str">
        <f ca="1"/>
        <v>Other and unspecified age (n.e.c.)</v>
      </c>
      <c r="Q1400" s="176" t="str">
        <f ca="1"/>
        <v>nec</v>
      </c>
      <c r="R1400" s="176" t="str">
        <f ca="1"/>
        <v>Other and unspecified gender (n.e.c.)</v>
      </c>
      <c r="S1400" s="176">
        <v>1</v>
      </c>
      <c r="T1400" s="176" t="b">
        <v>1</v>
      </c>
      <c r="U1400" s="176" t="b">
        <f>AND(T1400=TRUE,C1400=C1399,F1400=F1399,H1400&lt;&gt;H1399)</f>
        <v>0</v>
      </c>
      <c r="V1400" s="176" t="b">
        <f t="shared" si="42"/>
        <v>0</v>
      </c>
      <c r="W1400" s="180">
        <v>0</v>
      </c>
      <c r="X1400" t="b">
        <f t="shared" si="43"/>
        <v>0</v>
      </c>
      <c r="Y1400" s="194">
        <v>9</v>
      </c>
    </row>
    <row r="1401" spans="2:25" x14ac:dyDescent="0.4">
      <c r="B1401" s="192"/>
      <c r="C1401" s="193"/>
      <c r="D1401" s="193" t="s">
        <v>6197</v>
      </c>
      <c r="E1401" s="178"/>
      <c r="F1401" s="193"/>
      <c r="G1401" s="193"/>
      <c r="H1401" s="193" t="s">
        <v>1137</v>
      </c>
      <c r="I1401" s="176" t="str">
        <f ca="1"/>
        <v>nec</v>
      </c>
      <c r="J1401" s="176" t="str">
        <f ca="1"/>
        <v>Unspecified health care providers (n.e.c.)</v>
      </c>
      <c r="K1401" s="176" t="str">
        <f ca="1"/>
        <v>9</v>
      </c>
      <c r="L1401" s="176" t="str">
        <f ca="1"/>
        <v>Other health care services not elsewhere classified (n.e.c.)</v>
      </c>
      <c r="M1401" s="176" t="str">
        <f ca="1"/>
        <v>13</v>
      </c>
      <c r="N1401" s="176" t="str">
        <f ca="1"/>
        <v>General population</v>
      </c>
      <c r="O1401" s="176" t="str">
        <f ca="1"/>
        <v>nec</v>
      </c>
      <c r="P1401" s="176" t="str">
        <f ca="1"/>
        <v>Other and unspecified age (n.e.c.)</v>
      </c>
      <c r="Q1401" s="176" t="str">
        <f ca="1"/>
        <v>nec</v>
      </c>
      <c r="R1401" s="176" t="str">
        <f ca="1"/>
        <v>Other and unspecified gender (n.e.c.)</v>
      </c>
      <c r="S1401" s="176">
        <v>0</v>
      </c>
      <c r="T1401" s="176" t="b">
        <v>1</v>
      </c>
      <c r="U1401" s="176" t="b">
        <f>AND(T1401=TRUE,C1401=C1400,F1401=F1400,H1401&lt;&gt;H1400)</f>
        <v>0</v>
      </c>
      <c r="V1401" s="176" t="b">
        <f t="shared" si="42"/>
        <v>0</v>
      </c>
      <c r="W1401" s="180">
        <v>0</v>
      </c>
      <c r="X1401" t="b">
        <f t="shared" si="43"/>
        <v>1</v>
      </c>
      <c r="Y1401" s="194" t="str">
        <v/>
      </c>
    </row>
    <row r="1402" spans="2:25" x14ac:dyDescent="0.4">
      <c r="B1402" s="192"/>
      <c r="C1402" s="193">
        <v>202464662</v>
      </c>
      <c r="D1402" s="193" t="s">
        <v>6198</v>
      </c>
      <c r="E1402" s="178" t="s">
        <v>1183</v>
      </c>
      <c r="F1402" s="193"/>
      <c r="G1402" s="193"/>
      <c r="H1402" s="193" t="s">
        <v>1109</v>
      </c>
      <c r="I1402" s="176" t="str">
        <f ca="1"/>
        <v>3.4.9.nec</v>
      </c>
      <c r="J1402" s="176" t="str">
        <f ca="1"/>
        <v>Other All Other ambulatory centres</v>
      </c>
      <c r="K1402" s="176" t="str">
        <f ca="1"/>
        <v>1.3.3.nec</v>
      </c>
      <c r="L1402" s="176" t="str">
        <f ca="1"/>
        <v>Other Specialised outpatient curative care</v>
      </c>
      <c r="M1402" s="176" t="str">
        <f ca="1"/>
        <v>13</v>
      </c>
      <c r="N1402" s="176" t="str">
        <f ca="1"/>
        <v>General population</v>
      </c>
      <c r="O1402" s="176" t="str">
        <f ca="1"/>
        <v>nec</v>
      </c>
      <c r="P1402" s="176" t="str">
        <f ca="1"/>
        <v>Other and unspecified age (n.e.c.)</v>
      </c>
      <c r="Q1402" s="176" t="str">
        <f ca="1"/>
        <v>nec</v>
      </c>
      <c r="R1402" s="176" t="str">
        <f ca="1"/>
        <v>Other and unspecified gender (n.e.c.)</v>
      </c>
      <c r="S1402" s="176">
        <v>3</v>
      </c>
      <c r="T1402" s="176" t="b">
        <v>1</v>
      </c>
      <c r="U1402" s="176" t="b">
        <f>AND(T1402=TRUE,C1402=C1401,F1402=F1401,H1402&lt;&gt;H1401)</f>
        <v>0</v>
      </c>
      <c r="V1402" s="176" t="b">
        <f t="shared" si="42"/>
        <v>0</v>
      </c>
      <c r="W1402" s="180">
        <v>0</v>
      </c>
      <c r="X1402" t="b">
        <f t="shared" si="43"/>
        <v>0</v>
      </c>
      <c r="Y1402" s="194">
        <v>11</v>
      </c>
    </row>
    <row r="1403" spans="2:25" x14ac:dyDescent="0.4">
      <c r="B1403" s="192"/>
      <c r="C1403" s="193">
        <v>202364413</v>
      </c>
      <c r="D1403" s="193" t="s">
        <v>6199</v>
      </c>
      <c r="E1403" s="178" t="s">
        <v>1228</v>
      </c>
      <c r="F1403" s="193"/>
      <c r="G1403" s="193"/>
      <c r="H1403" s="193" t="s">
        <v>1115</v>
      </c>
      <c r="I1403" s="176" t="str">
        <f ca="1"/>
        <v>8.2</v>
      </c>
      <c r="J1403" s="176" t="str">
        <f ca="1"/>
        <v>All Other industries as secondary providers of health care</v>
      </c>
      <c r="K1403" s="176" t="str">
        <f ca="1"/>
        <v>5.nec</v>
      </c>
      <c r="L1403" s="176" t="str">
        <f ca="1"/>
        <v>Unspecified medical goods (n.e.c.)</v>
      </c>
      <c r="M1403" s="176" t="str">
        <f ca="1"/>
        <v>13</v>
      </c>
      <c r="N1403" s="176" t="str">
        <f ca="1"/>
        <v>General population</v>
      </c>
      <c r="O1403" s="176" t="str">
        <f ca="1"/>
        <v>nec</v>
      </c>
      <c r="P1403" s="176" t="str">
        <f ca="1"/>
        <v>Other and unspecified age (n.e.c.)</v>
      </c>
      <c r="Q1403" s="176" t="str">
        <f ca="1"/>
        <v>nec</v>
      </c>
      <c r="R1403" s="176" t="str">
        <f ca="1"/>
        <v>Other and unspecified gender (n.e.c.)</v>
      </c>
      <c r="S1403" s="176">
        <v>1</v>
      </c>
      <c r="T1403" s="176" t="b">
        <v>1</v>
      </c>
      <c r="U1403" s="176" t="b">
        <f>AND(T1403=TRUE,C1403=C1402,F1403=F1402,H1403&lt;&gt;H1402)</f>
        <v>0</v>
      </c>
      <c r="V1403" s="176" t="b">
        <f t="shared" si="42"/>
        <v>0</v>
      </c>
      <c r="W1403" s="180">
        <v>0</v>
      </c>
      <c r="X1403" t="b">
        <f t="shared" si="43"/>
        <v>0</v>
      </c>
      <c r="Y1403" s="194">
        <v>19</v>
      </c>
    </row>
    <row r="1404" spans="2:25" x14ac:dyDescent="0.4">
      <c r="B1404" s="192"/>
      <c r="C1404" s="193">
        <v>204955628</v>
      </c>
      <c r="D1404" s="193" t="s">
        <v>6200</v>
      </c>
      <c r="E1404" s="178" t="s">
        <v>1161</v>
      </c>
      <c r="F1404" s="193"/>
      <c r="G1404" s="193"/>
      <c r="H1404" s="193" t="s">
        <v>1115</v>
      </c>
      <c r="I1404" s="176" t="str">
        <f ca="1"/>
        <v>8.2</v>
      </c>
      <c r="J1404" s="176" t="str">
        <f ca="1"/>
        <v>All Other industries as secondary providers of health care</v>
      </c>
      <c r="K1404" s="176" t="str">
        <f ca="1"/>
        <v>5.nec</v>
      </c>
      <c r="L1404" s="176" t="str">
        <f ca="1"/>
        <v>Unspecified medical goods (n.e.c.)</v>
      </c>
      <c r="M1404" s="176" t="str">
        <f ca="1"/>
        <v>13</v>
      </c>
      <c r="N1404" s="176" t="str">
        <f ca="1"/>
        <v>General population</v>
      </c>
      <c r="O1404" s="176" t="str">
        <f ca="1"/>
        <v>nec</v>
      </c>
      <c r="P1404" s="176" t="str">
        <f ca="1"/>
        <v>Other and unspecified age (n.e.c.)</v>
      </c>
      <c r="Q1404" s="176" t="str">
        <f ca="1"/>
        <v>nec</v>
      </c>
      <c r="R1404" s="176" t="str">
        <f ca="1"/>
        <v>Other and unspecified gender (n.e.c.)</v>
      </c>
      <c r="S1404" s="176">
        <v>3</v>
      </c>
      <c r="T1404" s="176" t="b">
        <v>1</v>
      </c>
      <c r="U1404" s="176" t="b">
        <f>AND(T1404=TRUE,C1404=C1403,F1404=F1403,H1404&lt;&gt;H1403)</f>
        <v>0</v>
      </c>
      <c r="V1404" s="176" t="b">
        <f t="shared" si="42"/>
        <v>0</v>
      </c>
      <c r="W1404" s="180">
        <v>0</v>
      </c>
      <c r="X1404" t="b">
        <f t="shared" si="43"/>
        <v>0</v>
      </c>
      <c r="Y1404" s="194">
        <v>12</v>
      </c>
    </row>
    <row r="1405" spans="2:25" x14ac:dyDescent="0.4">
      <c r="B1405" s="192"/>
      <c r="C1405" s="193">
        <v>202426017</v>
      </c>
      <c r="D1405" s="193" t="s">
        <v>6201</v>
      </c>
      <c r="E1405" s="178" t="s">
        <v>1161</v>
      </c>
      <c r="F1405" s="193"/>
      <c r="G1405" s="193"/>
      <c r="H1405" s="193" t="s">
        <v>1115</v>
      </c>
      <c r="I1405" s="176" t="str">
        <f ca="1"/>
        <v>8.2</v>
      </c>
      <c r="J1405" s="176" t="str">
        <f ca="1"/>
        <v>All Other industries as secondary providers of health care</v>
      </c>
      <c r="K1405" s="176" t="str">
        <f ca="1"/>
        <v>5.nec</v>
      </c>
      <c r="L1405" s="176" t="str">
        <f ca="1"/>
        <v>Unspecified medical goods (n.e.c.)</v>
      </c>
      <c r="M1405" s="176" t="str">
        <f ca="1"/>
        <v>13</v>
      </c>
      <c r="N1405" s="176" t="str">
        <f ca="1"/>
        <v>General population</v>
      </c>
      <c r="O1405" s="176" t="str">
        <f ca="1"/>
        <v>nec</v>
      </c>
      <c r="P1405" s="176" t="str">
        <f ca="1"/>
        <v>Other and unspecified age (n.e.c.)</v>
      </c>
      <c r="Q1405" s="176" t="str">
        <f ca="1"/>
        <v>nec</v>
      </c>
      <c r="R1405" s="176" t="str">
        <f ca="1"/>
        <v>Other and unspecified gender (n.e.c.)</v>
      </c>
      <c r="S1405" s="176">
        <v>2</v>
      </c>
      <c r="T1405" s="176" t="b">
        <v>1</v>
      </c>
      <c r="U1405" s="176" t="b">
        <f>AND(T1405=TRUE,C1405=C1404,F1405=F1404,H1405&lt;&gt;H1404)</f>
        <v>0</v>
      </c>
      <c r="V1405" s="176" t="b">
        <f t="shared" si="42"/>
        <v>0</v>
      </c>
      <c r="W1405" s="180">
        <v>0</v>
      </c>
      <c r="X1405" t="b">
        <f t="shared" si="43"/>
        <v>0</v>
      </c>
      <c r="Y1405" s="194">
        <v>12</v>
      </c>
    </row>
    <row r="1406" spans="2:25" x14ac:dyDescent="0.4">
      <c r="B1406" s="192"/>
      <c r="C1406" s="193">
        <v>206138302</v>
      </c>
      <c r="D1406" s="193" t="s">
        <v>6202</v>
      </c>
      <c r="E1406" s="178" t="s">
        <v>1253</v>
      </c>
      <c r="F1406" s="193"/>
      <c r="G1406" s="193"/>
      <c r="H1406" s="193" t="s">
        <v>1093</v>
      </c>
      <c r="I1406" s="176" t="str">
        <f ca="1"/>
        <v>6</v>
      </c>
      <c r="J1406" s="176" t="str">
        <f ca="1"/>
        <v>Providers of preventive care</v>
      </c>
      <c r="K1406" s="176" t="str">
        <f ca="1"/>
        <v>6.nec</v>
      </c>
      <c r="L1406" s="176" t="str">
        <f ca="1"/>
        <v>Unspecified preventive care (n.e.c.)</v>
      </c>
      <c r="M1406" s="176" t="str">
        <f ca="1"/>
        <v>13</v>
      </c>
      <c r="N1406" s="176" t="str">
        <f ca="1"/>
        <v>General population</v>
      </c>
      <c r="O1406" s="176" t="str">
        <f ca="1"/>
        <v>nec</v>
      </c>
      <c r="P1406" s="176" t="str">
        <f ca="1"/>
        <v>Other and unspecified age (n.e.c.)</v>
      </c>
      <c r="Q1406" s="176" t="str">
        <f ca="1"/>
        <v>nec</v>
      </c>
      <c r="R1406" s="176" t="str">
        <f ca="1"/>
        <v>Other and unspecified gender (n.e.c.)</v>
      </c>
      <c r="S1406" s="176">
        <v>1</v>
      </c>
      <c r="T1406" s="176" t="b">
        <v>1</v>
      </c>
      <c r="U1406" s="176" t="b">
        <f>AND(T1406=TRUE,C1406=C1405,F1406=F1405,H1406&lt;&gt;H1405)</f>
        <v>0</v>
      </c>
      <c r="V1406" s="176" t="b">
        <f t="shared" si="42"/>
        <v>0</v>
      </c>
      <c r="W1406" s="180">
        <v>0</v>
      </c>
      <c r="X1406" t="b">
        <f t="shared" si="43"/>
        <v>0</v>
      </c>
      <c r="Y1406" s="194">
        <v>18</v>
      </c>
    </row>
    <row r="1407" spans="2:25" x14ac:dyDescent="0.4">
      <c r="B1407" s="192"/>
      <c r="C1407" s="193">
        <v>211327447</v>
      </c>
      <c r="D1407" s="193" t="s">
        <v>6203</v>
      </c>
      <c r="E1407" s="178" t="s">
        <v>1187</v>
      </c>
      <c r="F1407" s="193"/>
      <c r="G1407" s="193"/>
      <c r="H1407" s="193" t="s">
        <v>1109</v>
      </c>
      <c r="I1407" s="176" t="str">
        <f ca="1"/>
        <v>3.4.9.nec</v>
      </c>
      <c r="J1407" s="176" t="str">
        <f ca="1"/>
        <v>Other All Other ambulatory centres</v>
      </c>
      <c r="K1407" s="176" t="str">
        <f ca="1"/>
        <v>1.3.3.nec</v>
      </c>
      <c r="L1407" s="176" t="str">
        <f ca="1"/>
        <v>Other Specialised outpatient curative care</v>
      </c>
      <c r="M1407" s="176" t="str">
        <f ca="1"/>
        <v>13</v>
      </c>
      <c r="N1407" s="176" t="str">
        <f ca="1"/>
        <v>General population</v>
      </c>
      <c r="O1407" s="176" t="str">
        <f ca="1"/>
        <v>nec</v>
      </c>
      <c r="P1407" s="176" t="str">
        <f ca="1"/>
        <v>Other and unspecified age (n.e.c.)</v>
      </c>
      <c r="Q1407" s="176" t="str">
        <f ca="1"/>
        <v>nec</v>
      </c>
      <c r="R1407" s="176" t="str">
        <f ca="1"/>
        <v>Other and unspecified gender (n.e.c.)</v>
      </c>
      <c r="S1407" s="176">
        <v>1</v>
      </c>
      <c r="T1407" s="176" t="b">
        <v>1</v>
      </c>
      <c r="U1407" s="176" t="b">
        <f>AND(T1407=TRUE,C1407=C1406,F1407=F1406,H1407&lt;&gt;H1406)</f>
        <v>0</v>
      </c>
      <c r="V1407" s="176" t="b">
        <f t="shared" si="42"/>
        <v>0</v>
      </c>
      <c r="W1407" s="180">
        <v>0</v>
      </c>
      <c r="X1407" t="b">
        <f t="shared" si="43"/>
        <v>0</v>
      </c>
      <c r="Y1407" s="194">
        <v>15</v>
      </c>
    </row>
    <row r="1408" spans="2:25" x14ac:dyDescent="0.4">
      <c r="B1408" s="192"/>
      <c r="C1408" s="193">
        <v>405043643</v>
      </c>
      <c r="D1408" s="193" t="s">
        <v>6204</v>
      </c>
      <c r="E1408" s="178" t="s">
        <v>1246</v>
      </c>
      <c r="F1408" s="193"/>
      <c r="G1408" s="193"/>
      <c r="H1408" s="193" t="s">
        <v>1137</v>
      </c>
      <c r="I1408" s="176" t="str">
        <f ca="1"/>
        <v>nec</v>
      </c>
      <c r="J1408" s="176" t="str">
        <f ca="1"/>
        <v>Unspecified health care providers (n.e.c.)</v>
      </c>
      <c r="K1408" s="176" t="str">
        <f ca="1"/>
        <v>9</v>
      </c>
      <c r="L1408" s="176" t="str">
        <f ca="1"/>
        <v>Other health care services not elsewhere classified (n.e.c.)</v>
      </c>
      <c r="M1408" s="176" t="str">
        <f ca="1"/>
        <v>13</v>
      </c>
      <c r="N1408" s="176" t="str">
        <f ca="1"/>
        <v>General population</v>
      </c>
      <c r="O1408" s="176" t="str">
        <f ca="1"/>
        <v>nec</v>
      </c>
      <c r="P1408" s="176" t="str">
        <f ca="1"/>
        <v>Other and unspecified age (n.e.c.)</v>
      </c>
      <c r="Q1408" s="176" t="str">
        <f ca="1"/>
        <v>nec</v>
      </c>
      <c r="R1408" s="176" t="str">
        <f ca="1"/>
        <v>Other and unspecified gender (n.e.c.)</v>
      </c>
      <c r="S1408" s="176">
        <v>1</v>
      </c>
      <c r="T1408" s="176" t="b">
        <v>1</v>
      </c>
      <c r="U1408" s="176" t="b">
        <f>AND(T1408=TRUE,C1408=C1407,F1408=F1407,H1408&lt;&gt;H1407)</f>
        <v>0</v>
      </c>
      <c r="V1408" s="176" t="b">
        <f t="shared" si="42"/>
        <v>0</v>
      </c>
      <c r="W1408" s="180">
        <v>0</v>
      </c>
      <c r="X1408" t="b">
        <f t="shared" si="43"/>
        <v>0</v>
      </c>
      <c r="Y1408" s="194">
        <v>17</v>
      </c>
    </row>
    <row r="1409" spans="2:25" x14ac:dyDescent="0.4">
      <c r="B1409" s="192"/>
      <c r="C1409" s="193">
        <v>406127800</v>
      </c>
      <c r="D1409" s="193" t="s">
        <v>6205</v>
      </c>
      <c r="E1409" s="178" t="s">
        <v>1246</v>
      </c>
      <c r="F1409" s="193"/>
      <c r="G1409" s="193"/>
      <c r="H1409" s="193" t="s">
        <v>1137</v>
      </c>
      <c r="I1409" s="176" t="str">
        <f ca="1"/>
        <v>nec</v>
      </c>
      <c r="J1409" s="176" t="str">
        <f ca="1"/>
        <v>Unspecified health care providers (n.e.c.)</v>
      </c>
      <c r="K1409" s="176" t="str">
        <f ca="1"/>
        <v>9</v>
      </c>
      <c r="L1409" s="176" t="str">
        <f ca="1"/>
        <v>Other health care services not elsewhere classified (n.e.c.)</v>
      </c>
      <c r="M1409" s="176" t="str">
        <f ca="1"/>
        <v>13</v>
      </c>
      <c r="N1409" s="176" t="str">
        <f ca="1"/>
        <v>General population</v>
      </c>
      <c r="O1409" s="176" t="str">
        <f ca="1"/>
        <v>nec</v>
      </c>
      <c r="P1409" s="176" t="str">
        <f ca="1"/>
        <v>Other and unspecified age (n.e.c.)</v>
      </c>
      <c r="Q1409" s="176" t="str">
        <f ca="1"/>
        <v>nec</v>
      </c>
      <c r="R1409" s="176" t="str">
        <f ca="1"/>
        <v>Other and unspecified gender (n.e.c.)</v>
      </c>
      <c r="S1409" s="176">
        <v>2</v>
      </c>
      <c r="T1409" s="176" t="b">
        <v>1</v>
      </c>
      <c r="U1409" s="176" t="b">
        <f>AND(T1409=TRUE,C1409=C1408,F1409=F1408,H1409&lt;&gt;H1408)</f>
        <v>0</v>
      </c>
      <c r="V1409" s="176" t="b">
        <f t="shared" si="42"/>
        <v>0</v>
      </c>
      <c r="W1409" s="180">
        <v>0</v>
      </c>
      <c r="X1409" t="b">
        <f t="shared" si="43"/>
        <v>0</v>
      </c>
      <c r="Y1409" s="194">
        <v>17</v>
      </c>
    </row>
    <row r="1410" spans="2:25" x14ac:dyDescent="0.4">
      <c r="B1410" s="192"/>
      <c r="C1410" s="193">
        <v>206167832</v>
      </c>
      <c r="D1410" s="193" t="s">
        <v>6206</v>
      </c>
      <c r="E1410" s="178" t="s">
        <v>1253</v>
      </c>
      <c r="F1410" s="193"/>
      <c r="G1410" s="193"/>
      <c r="H1410" s="193" t="s">
        <v>1093</v>
      </c>
      <c r="I1410" s="176" t="str">
        <f ca="1"/>
        <v>6</v>
      </c>
      <c r="J1410" s="176" t="str">
        <f ca="1"/>
        <v>Providers of preventive care</v>
      </c>
      <c r="K1410" s="176" t="str">
        <f ca="1"/>
        <v>6.nec</v>
      </c>
      <c r="L1410" s="176" t="str">
        <f ca="1"/>
        <v>Unspecified preventive care (n.e.c.)</v>
      </c>
      <c r="M1410" s="176" t="str">
        <f ca="1"/>
        <v>13</v>
      </c>
      <c r="N1410" s="176" t="str">
        <f ca="1"/>
        <v>General population</v>
      </c>
      <c r="O1410" s="176" t="str">
        <f ca="1"/>
        <v>nec</v>
      </c>
      <c r="P1410" s="176" t="str">
        <f ca="1"/>
        <v>Other and unspecified age (n.e.c.)</v>
      </c>
      <c r="Q1410" s="176" t="str">
        <f ca="1"/>
        <v>nec</v>
      </c>
      <c r="R1410" s="176" t="str">
        <f ca="1"/>
        <v>Other and unspecified gender (n.e.c.)</v>
      </c>
      <c r="S1410" s="176">
        <v>1</v>
      </c>
      <c r="T1410" s="176" t="b">
        <v>1</v>
      </c>
      <c r="U1410" s="176" t="b">
        <f>AND(T1410=TRUE,C1410=C1409,F1410=F1409,H1410&lt;&gt;H1409)</f>
        <v>0</v>
      </c>
      <c r="V1410" s="176" t="b">
        <f t="shared" si="42"/>
        <v>0</v>
      </c>
      <c r="W1410" s="180">
        <v>0</v>
      </c>
      <c r="X1410" t="b">
        <f t="shared" si="43"/>
        <v>0</v>
      </c>
      <c r="Y1410" s="194">
        <v>18</v>
      </c>
    </row>
    <row r="1411" spans="2:25" x14ac:dyDescent="0.4">
      <c r="B1411" s="192"/>
      <c r="C1411" s="193">
        <v>204977230</v>
      </c>
      <c r="D1411" s="193" t="s">
        <v>6207</v>
      </c>
      <c r="E1411" s="178" t="s">
        <v>1246</v>
      </c>
      <c r="F1411" s="193"/>
      <c r="G1411" s="193"/>
      <c r="H1411" s="193" t="s">
        <v>1137</v>
      </c>
      <c r="I1411" s="176" t="str">
        <f ca="1"/>
        <v>nec</v>
      </c>
      <c r="J1411" s="176" t="str">
        <f ca="1"/>
        <v>Unspecified health care providers (n.e.c.)</v>
      </c>
      <c r="K1411" s="176" t="str">
        <f ca="1"/>
        <v>9</v>
      </c>
      <c r="L1411" s="176" t="str">
        <f ca="1"/>
        <v>Other health care services not elsewhere classified (n.e.c.)</v>
      </c>
      <c r="M1411" s="176" t="str">
        <f ca="1"/>
        <v>13</v>
      </c>
      <c r="N1411" s="176" t="str">
        <f ca="1"/>
        <v>General population</v>
      </c>
      <c r="O1411" s="176" t="str">
        <f ca="1"/>
        <v>nec</v>
      </c>
      <c r="P1411" s="176" t="str">
        <f ca="1"/>
        <v>Other and unspecified age (n.e.c.)</v>
      </c>
      <c r="Q1411" s="176" t="str">
        <f ca="1"/>
        <v>nec</v>
      </c>
      <c r="R1411" s="176" t="str">
        <f ca="1"/>
        <v>Other and unspecified gender (n.e.c.)</v>
      </c>
      <c r="S1411" s="176">
        <v>1</v>
      </c>
      <c r="T1411" s="176" t="b">
        <v>1</v>
      </c>
      <c r="U1411" s="176" t="b">
        <f>AND(T1411=TRUE,C1411=C1410,F1411=F1410,H1411&lt;&gt;H1410)</f>
        <v>0</v>
      </c>
      <c r="V1411" s="176" t="b">
        <f t="shared" ref="V1411:V1474" si="44">OR(U1411,U1412)</f>
        <v>0</v>
      </c>
      <c r="W1411" s="180">
        <v>0</v>
      </c>
      <c r="X1411" t="b">
        <f t="shared" ref="X1411:X1474" si="45">AND(T1411,ISBLANK(E1411))</f>
        <v>0</v>
      </c>
      <c r="Y1411" s="194">
        <v>17</v>
      </c>
    </row>
    <row r="1412" spans="2:25" x14ac:dyDescent="0.4">
      <c r="B1412" s="192"/>
      <c r="C1412" s="193">
        <v>205231337</v>
      </c>
      <c r="D1412" s="193" t="s">
        <v>6208</v>
      </c>
      <c r="E1412" s="178" t="s">
        <v>1246</v>
      </c>
      <c r="F1412" s="193"/>
      <c r="G1412" s="193"/>
      <c r="H1412" s="193" t="s">
        <v>1137</v>
      </c>
      <c r="I1412" s="176" t="str">
        <f ca="1"/>
        <v>nec</v>
      </c>
      <c r="J1412" s="176" t="str">
        <f ca="1"/>
        <v>Unspecified health care providers (n.e.c.)</v>
      </c>
      <c r="K1412" s="176" t="str">
        <f ca="1"/>
        <v>9</v>
      </c>
      <c r="L1412" s="176" t="str">
        <f ca="1"/>
        <v>Other health care services not elsewhere classified (n.e.c.)</v>
      </c>
      <c r="M1412" s="176" t="str">
        <f ca="1"/>
        <v>13</v>
      </c>
      <c r="N1412" s="176" t="str">
        <f ca="1"/>
        <v>General population</v>
      </c>
      <c r="O1412" s="176" t="str">
        <f ca="1"/>
        <v>nec</v>
      </c>
      <c r="P1412" s="176" t="str">
        <f ca="1"/>
        <v>Other and unspecified age (n.e.c.)</v>
      </c>
      <c r="Q1412" s="176" t="str">
        <f ca="1"/>
        <v>nec</v>
      </c>
      <c r="R1412" s="176" t="str">
        <f ca="1"/>
        <v>Other and unspecified gender (n.e.c.)</v>
      </c>
      <c r="S1412" s="176">
        <v>1</v>
      </c>
      <c r="T1412" s="176" t="b">
        <v>1</v>
      </c>
      <c r="U1412" s="176" t="b">
        <f>AND(T1412=TRUE,C1412=C1411,F1412=F1411,H1412&lt;&gt;H1411)</f>
        <v>0</v>
      </c>
      <c r="V1412" s="176" t="b">
        <f t="shared" si="44"/>
        <v>0</v>
      </c>
      <c r="W1412" s="180">
        <v>0</v>
      </c>
      <c r="X1412" t="b">
        <f t="shared" si="45"/>
        <v>0</v>
      </c>
      <c r="Y1412" s="194">
        <v>17</v>
      </c>
    </row>
    <row r="1413" spans="2:25" x14ac:dyDescent="0.4">
      <c r="B1413" s="192"/>
      <c r="C1413" s="193">
        <v>202887787</v>
      </c>
      <c r="D1413" s="193" t="s">
        <v>6209</v>
      </c>
      <c r="E1413" s="178" t="s">
        <v>1228</v>
      </c>
      <c r="F1413" s="193"/>
      <c r="G1413" s="193"/>
      <c r="H1413" s="193" t="s">
        <v>6320</v>
      </c>
      <c r="I1413" s="176" t="str">
        <f ca="1"/>
        <v>4.9</v>
      </c>
      <c r="J1413" s="176" t="str">
        <f ca="1"/>
        <v>Other providers of ancillary services</v>
      </c>
      <c r="K1413" s="176" t="str">
        <f ca="1"/>
        <v>5.1.3</v>
      </c>
      <c r="L1413" s="176" t="str">
        <f ca="1"/>
        <v>Other medical non-durable goods</v>
      </c>
      <c r="M1413" s="176" t="str">
        <f ca="1"/>
        <v>13</v>
      </c>
      <c r="N1413" s="176" t="str">
        <f ca="1"/>
        <v>General population</v>
      </c>
      <c r="O1413" s="176" t="str">
        <f ca="1"/>
        <v>nec</v>
      </c>
      <c r="P1413" s="176" t="str">
        <f ca="1"/>
        <v>Other and unspecified age (n.e.c.)</v>
      </c>
      <c r="Q1413" s="176" t="str">
        <f ca="1"/>
        <v>nec</v>
      </c>
      <c r="R1413" s="176" t="str">
        <f ca="1"/>
        <v>Other and unspecified gender (n.e.c.)</v>
      </c>
      <c r="S1413" s="176">
        <v>2</v>
      </c>
      <c r="T1413" s="176" t="b">
        <v>1</v>
      </c>
      <c r="U1413" s="176" t="b">
        <f>AND(T1413=TRUE,C1413=C1412,F1413=F1412,H1413&lt;&gt;H1412)</f>
        <v>0</v>
      </c>
      <c r="V1413" s="176" t="b">
        <f t="shared" si="44"/>
        <v>0</v>
      </c>
      <c r="W1413" s="180">
        <v>0</v>
      </c>
      <c r="X1413" t="b">
        <f t="shared" si="45"/>
        <v>0</v>
      </c>
      <c r="Y1413" s="194">
        <v>19</v>
      </c>
    </row>
    <row r="1414" spans="2:25" x14ac:dyDescent="0.4">
      <c r="B1414" s="192"/>
      <c r="C1414" s="193">
        <v>412711613</v>
      </c>
      <c r="D1414" s="193" t="s">
        <v>6210</v>
      </c>
      <c r="E1414" s="178" t="s">
        <v>1183</v>
      </c>
      <c r="F1414" s="193"/>
      <c r="G1414" s="193"/>
      <c r="H1414" s="193" t="s">
        <v>1137</v>
      </c>
      <c r="I1414" s="176" t="str">
        <f ca="1"/>
        <v>nec</v>
      </c>
      <c r="J1414" s="176" t="str">
        <f ca="1"/>
        <v>Unspecified health care providers (n.e.c.)</v>
      </c>
      <c r="K1414" s="176" t="str">
        <f ca="1"/>
        <v>9</v>
      </c>
      <c r="L1414" s="176" t="str">
        <f ca="1"/>
        <v>Other health care services not elsewhere classified (n.e.c.)</v>
      </c>
      <c r="M1414" s="176" t="str">
        <f ca="1"/>
        <v>13</v>
      </c>
      <c r="N1414" s="176" t="str">
        <f ca="1"/>
        <v>General population</v>
      </c>
      <c r="O1414" s="176" t="str">
        <f ca="1"/>
        <v>nec</v>
      </c>
      <c r="P1414" s="176" t="str">
        <f ca="1"/>
        <v>Other and unspecified age (n.e.c.)</v>
      </c>
      <c r="Q1414" s="176" t="str">
        <f ca="1"/>
        <v>nec</v>
      </c>
      <c r="R1414" s="176" t="str">
        <f ca="1"/>
        <v>Other and unspecified gender (n.e.c.)</v>
      </c>
      <c r="S1414" s="176">
        <v>1</v>
      </c>
      <c r="T1414" s="176" t="b">
        <v>1</v>
      </c>
      <c r="U1414" s="176" t="b">
        <f>AND(T1414=TRUE,C1414=C1413,F1414=F1413,H1414&lt;&gt;H1413)</f>
        <v>0</v>
      </c>
      <c r="V1414" s="176" t="b">
        <f t="shared" si="44"/>
        <v>0</v>
      </c>
      <c r="W1414" s="180">
        <v>0</v>
      </c>
      <c r="X1414" t="b">
        <f t="shared" si="45"/>
        <v>0</v>
      </c>
      <c r="Y1414" s="194">
        <v>11</v>
      </c>
    </row>
    <row r="1415" spans="2:25" x14ac:dyDescent="0.4">
      <c r="B1415" s="192"/>
      <c r="C1415" s="193">
        <v>205262936</v>
      </c>
      <c r="D1415" s="193" t="s">
        <v>6211</v>
      </c>
      <c r="E1415" s="178" t="s">
        <v>1246</v>
      </c>
      <c r="F1415" s="193"/>
      <c r="G1415" s="193"/>
      <c r="H1415" s="193" t="s">
        <v>1137</v>
      </c>
      <c r="I1415" s="176" t="str">
        <f ca="1"/>
        <v>nec</v>
      </c>
      <c r="J1415" s="176" t="str">
        <f ca="1"/>
        <v>Unspecified health care providers (n.e.c.)</v>
      </c>
      <c r="K1415" s="176" t="str">
        <f ca="1"/>
        <v>9</v>
      </c>
      <c r="L1415" s="176" t="str">
        <f ca="1"/>
        <v>Other health care services not elsewhere classified (n.e.c.)</v>
      </c>
      <c r="M1415" s="176" t="str">
        <f ca="1"/>
        <v>13</v>
      </c>
      <c r="N1415" s="176" t="str">
        <f ca="1"/>
        <v>General population</v>
      </c>
      <c r="O1415" s="176" t="str">
        <f ca="1"/>
        <v>nec</v>
      </c>
      <c r="P1415" s="176" t="str">
        <f ca="1"/>
        <v>Other and unspecified age (n.e.c.)</v>
      </c>
      <c r="Q1415" s="176" t="str">
        <f ca="1"/>
        <v>nec</v>
      </c>
      <c r="R1415" s="176" t="str">
        <f ca="1"/>
        <v>Other and unspecified gender (n.e.c.)</v>
      </c>
      <c r="S1415" s="176">
        <v>1</v>
      </c>
      <c r="T1415" s="176" t="b">
        <v>1</v>
      </c>
      <c r="U1415" s="176" t="b">
        <f>AND(T1415=TRUE,C1415=C1414,F1415=F1414,H1415&lt;&gt;H1414)</f>
        <v>0</v>
      </c>
      <c r="V1415" s="176" t="b">
        <f t="shared" si="44"/>
        <v>0</v>
      </c>
      <c r="W1415" s="180">
        <v>0</v>
      </c>
      <c r="X1415" t="b">
        <f t="shared" si="45"/>
        <v>0</v>
      </c>
      <c r="Y1415" s="194">
        <v>17</v>
      </c>
    </row>
    <row r="1416" spans="2:25" x14ac:dyDescent="0.4">
      <c r="B1416" s="192"/>
      <c r="C1416" s="193">
        <v>401978311</v>
      </c>
      <c r="D1416" s="193" t="s">
        <v>6212</v>
      </c>
      <c r="E1416" s="178" t="s">
        <v>1246</v>
      </c>
      <c r="F1416" s="193"/>
      <c r="G1416" s="193"/>
      <c r="H1416" s="193" t="s">
        <v>1137</v>
      </c>
      <c r="I1416" s="176" t="str">
        <f ca="1"/>
        <v>nec</v>
      </c>
      <c r="J1416" s="176" t="str">
        <f ca="1"/>
        <v>Unspecified health care providers (n.e.c.)</v>
      </c>
      <c r="K1416" s="176" t="str">
        <f ca="1"/>
        <v>9</v>
      </c>
      <c r="L1416" s="176" t="str">
        <f ca="1"/>
        <v>Other health care services not elsewhere classified (n.e.c.)</v>
      </c>
      <c r="M1416" s="176" t="str">
        <f ca="1"/>
        <v>13</v>
      </c>
      <c r="N1416" s="176" t="str">
        <f ca="1"/>
        <v>General population</v>
      </c>
      <c r="O1416" s="176" t="str">
        <f ca="1"/>
        <v>nec</v>
      </c>
      <c r="P1416" s="176" t="str">
        <f ca="1"/>
        <v>Other and unspecified age (n.e.c.)</v>
      </c>
      <c r="Q1416" s="176" t="str">
        <f ca="1"/>
        <v>nec</v>
      </c>
      <c r="R1416" s="176" t="str">
        <f ca="1"/>
        <v>Other and unspecified gender (n.e.c.)</v>
      </c>
      <c r="S1416" s="176">
        <v>1</v>
      </c>
      <c r="T1416" s="176" t="b">
        <v>1</v>
      </c>
      <c r="U1416" s="176" t="b">
        <f>AND(T1416=TRUE,C1416=C1415,F1416=F1415,H1416&lt;&gt;H1415)</f>
        <v>0</v>
      </c>
      <c r="V1416" s="176" t="b">
        <f t="shared" si="44"/>
        <v>0</v>
      </c>
      <c r="W1416" s="180">
        <v>0</v>
      </c>
      <c r="X1416" t="b">
        <f t="shared" si="45"/>
        <v>0</v>
      </c>
      <c r="Y1416" s="194">
        <v>17</v>
      </c>
    </row>
    <row r="1417" spans="2:25" x14ac:dyDescent="0.4">
      <c r="B1417" s="192"/>
      <c r="C1417" s="193">
        <v>204559931</v>
      </c>
      <c r="D1417" s="193" t="s">
        <v>6213</v>
      </c>
      <c r="E1417" s="178" t="s">
        <v>1246</v>
      </c>
      <c r="F1417" s="193"/>
      <c r="G1417" s="193"/>
      <c r="H1417" s="193" t="s">
        <v>1137</v>
      </c>
      <c r="I1417" s="176" t="str">
        <f ca="1"/>
        <v>nec</v>
      </c>
      <c r="J1417" s="176" t="str">
        <f ca="1"/>
        <v>Unspecified health care providers (n.e.c.)</v>
      </c>
      <c r="K1417" s="176" t="str">
        <f ca="1"/>
        <v>9</v>
      </c>
      <c r="L1417" s="176" t="str">
        <f ca="1"/>
        <v>Other health care services not elsewhere classified (n.e.c.)</v>
      </c>
      <c r="M1417" s="176" t="str">
        <f ca="1"/>
        <v>13</v>
      </c>
      <c r="N1417" s="176" t="str">
        <f ca="1"/>
        <v>General population</v>
      </c>
      <c r="O1417" s="176" t="str">
        <f ca="1"/>
        <v>nec</v>
      </c>
      <c r="P1417" s="176" t="str">
        <f ca="1"/>
        <v>Other and unspecified age (n.e.c.)</v>
      </c>
      <c r="Q1417" s="176" t="str">
        <f ca="1"/>
        <v>nec</v>
      </c>
      <c r="R1417" s="176" t="str">
        <f ca="1"/>
        <v>Other and unspecified gender (n.e.c.)</v>
      </c>
      <c r="S1417" s="176">
        <v>2</v>
      </c>
      <c r="T1417" s="176" t="b">
        <v>1</v>
      </c>
      <c r="U1417" s="176" t="b">
        <f>AND(T1417=TRUE,C1417=C1416,F1417=F1416,H1417&lt;&gt;H1416)</f>
        <v>0</v>
      </c>
      <c r="V1417" s="176" t="b">
        <f t="shared" si="44"/>
        <v>0</v>
      </c>
      <c r="W1417" s="180">
        <v>0</v>
      </c>
      <c r="X1417" t="b">
        <f t="shared" si="45"/>
        <v>0</v>
      </c>
      <c r="Y1417" s="194">
        <v>17</v>
      </c>
    </row>
    <row r="1418" spans="2:25" x14ac:dyDescent="0.4">
      <c r="B1418" s="192"/>
      <c r="C1418" s="193">
        <v>204559931</v>
      </c>
      <c r="D1418" s="193" t="s">
        <v>6214</v>
      </c>
      <c r="E1418" s="178" t="s">
        <v>1161</v>
      </c>
      <c r="F1418" s="193"/>
      <c r="G1418" s="193"/>
      <c r="H1418" s="193" t="s">
        <v>1137</v>
      </c>
      <c r="I1418" s="176" t="str">
        <f ca="1"/>
        <v>nec</v>
      </c>
      <c r="J1418" s="176" t="str">
        <f ca="1"/>
        <v>Unspecified health care providers (n.e.c.)</v>
      </c>
      <c r="K1418" s="176" t="str">
        <f ca="1"/>
        <v>9</v>
      </c>
      <c r="L1418" s="176" t="str">
        <f ca="1"/>
        <v>Other health care services not elsewhere classified (n.e.c.)</v>
      </c>
      <c r="M1418" s="176" t="str">
        <f ca="1"/>
        <v>13</v>
      </c>
      <c r="N1418" s="176" t="str">
        <f ca="1"/>
        <v>General population</v>
      </c>
      <c r="O1418" s="176" t="str">
        <f ca="1"/>
        <v>nec</v>
      </c>
      <c r="P1418" s="176" t="str">
        <f ca="1"/>
        <v>Other and unspecified age (n.e.c.)</v>
      </c>
      <c r="Q1418" s="176" t="str">
        <f ca="1"/>
        <v>nec</v>
      </c>
      <c r="R1418" s="176" t="str">
        <f ca="1"/>
        <v>Other and unspecified gender (n.e.c.)</v>
      </c>
      <c r="S1418" s="176">
        <v>2</v>
      </c>
      <c r="T1418" s="176" t="b">
        <v>1</v>
      </c>
      <c r="U1418" s="176" t="b">
        <f>AND(T1418=TRUE,C1418=C1417,F1418=F1417,H1418&lt;&gt;H1417)</f>
        <v>0</v>
      </c>
      <c r="V1418" s="176" t="b">
        <f t="shared" si="44"/>
        <v>0</v>
      </c>
      <c r="W1418" s="180">
        <v>0</v>
      </c>
      <c r="X1418" t="b">
        <f t="shared" si="45"/>
        <v>0</v>
      </c>
      <c r="Y1418" s="194">
        <v>12</v>
      </c>
    </row>
    <row r="1419" spans="2:25" x14ac:dyDescent="0.4">
      <c r="B1419" s="192"/>
      <c r="C1419" s="193">
        <v>203836233</v>
      </c>
      <c r="D1419" s="193" t="s">
        <v>6215</v>
      </c>
      <c r="E1419" s="178" t="s">
        <v>1228</v>
      </c>
      <c r="F1419" s="193"/>
      <c r="G1419" s="193"/>
      <c r="H1419" s="193" t="s">
        <v>1137</v>
      </c>
      <c r="I1419" s="176" t="str">
        <f ca="1"/>
        <v>nec</v>
      </c>
      <c r="J1419" s="176" t="str">
        <f ca="1"/>
        <v>Unspecified health care providers (n.e.c.)</v>
      </c>
      <c r="K1419" s="176" t="str">
        <f ca="1"/>
        <v>9</v>
      </c>
      <c r="L1419" s="176" t="str">
        <f ca="1"/>
        <v>Other health care services not elsewhere classified (n.e.c.)</v>
      </c>
      <c r="M1419" s="176" t="str">
        <f ca="1"/>
        <v>13</v>
      </c>
      <c r="N1419" s="176" t="str">
        <f ca="1"/>
        <v>General population</v>
      </c>
      <c r="O1419" s="176" t="str">
        <f ca="1"/>
        <v>nec</v>
      </c>
      <c r="P1419" s="176" t="str">
        <f ca="1"/>
        <v>Other and unspecified age (n.e.c.)</v>
      </c>
      <c r="Q1419" s="176" t="str">
        <f ca="1"/>
        <v>nec</v>
      </c>
      <c r="R1419" s="176" t="str">
        <f ca="1"/>
        <v>Other and unspecified gender (n.e.c.)</v>
      </c>
      <c r="S1419" s="176">
        <v>2</v>
      </c>
      <c r="T1419" s="176" t="b">
        <v>1</v>
      </c>
      <c r="U1419" s="176" t="b">
        <f>AND(T1419=TRUE,C1419=C1418,F1419=F1418,H1419&lt;&gt;H1418)</f>
        <v>0</v>
      </c>
      <c r="V1419" s="176" t="b">
        <f t="shared" si="44"/>
        <v>0</v>
      </c>
      <c r="W1419" s="180">
        <v>0</v>
      </c>
      <c r="X1419" t="b">
        <f t="shared" si="45"/>
        <v>0</v>
      </c>
      <c r="Y1419" s="194">
        <v>19</v>
      </c>
    </row>
    <row r="1420" spans="2:25" x14ac:dyDescent="0.4">
      <c r="B1420" s="192"/>
      <c r="C1420" s="193">
        <v>211350928</v>
      </c>
      <c r="D1420" s="193" t="s">
        <v>6216</v>
      </c>
      <c r="E1420" s="178" t="s">
        <v>1183</v>
      </c>
      <c r="F1420" s="193"/>
      <c r="G1420" s="193"/>
      <c r="H1420" s="193" t="s">
        <v>1137</v>
      </c>
      <c r="I1420" s="176" t="str">
        <f ca="1"/>
        <v>nec</v>
      </c>
      <c r="J1420" s="176" t="str">
        <f ca="1"/>
        <v>Unspecified health care providers (n.e.c.)</v>
      </c>
      <c r="K1420" s="176" t="str">
        <f ca="1"/>
        <v>9</v>
      </c>
      <c r="L1420" s="176" t="str">
        <f ca="1"/>
        <v>Other health care services not elsewhere classified (n.e.c.)</v>
      </c>
      <c r="M1420" s="176" t="str">
        <f ca="1"/>
        <v>13</v>
      </c>
      <c r="N1420" s="176" t="str">
        <f ca="1"/>
        <v>General population</v>
      </c>
      <c r="O1420" s="176" t="str">
        <f ca="1"/>
        <v>nec</v>
      </c>
      <c r="P1420" s="176" t="str">
        <f ca="1"/>
        <v>Other and unspecified age (n.e.c.)</v>
      </c>
      <c r="Q1420" s="176" t="str">
        <f ca="1"/>
        <v>nec</v>
      </c>
      <c r="R1420" s="176" t="str">
        <f ca="1"/>
        <v>Other and unspecified gender (n.e.c.)</v>
      </c>
      <c r="S1420" s="176">
        <v>1</v>
      </c>
      <c r="T1420" s="176" t="b">
        <v>1</v>
      </c>
      <c r="U1420" s="176" t="b">
        <f>AND(T1420=TRUE,C1420=C1419,F1420=F1419,H1420&lt;&gt;H1419)</f>
        <v>0</v>
      </c>
      <c r="V1420" s="176" t="b">
        <f t="shared" si="44"/>
        <v>0</v>
      </c>
      <c r="W1420" s="180">
        <v>0</v>
      </c>
      <c r="X1420" t="b">
        <f t="shared" si="45"/>
        <v>0</v>
      </c>
      <c r="Y1420" s="194">
        <v>11</v>
      </c>
    </row>
    <row r="1421" spans="2:25" x14ac:dyDescent="0.4">
      <c r="B1421" s="192"/>
      <c r="C1421" s="193">
        <v>211358957</v>
      </c>
      <c r="D1421" s="193" t="s">
        <v>6217</v>
      </c>
      <c r="E1421" s="178" t="s">
        <v>1246</v>
      </c>
      <c r="F1421" s="193"/>
      <c r="G1421" s="193"/>
      <c r="H1421" s="193" t="s">
        <v>1137</v>
      </c>
      <c r="I1421" s="176" t="str">
        <f ca="1"/>
        <v>nec</v>
      </c>
      <c r="J1421" s="176" t="str">
        <f ca="1"/>
        <v>Unspecified health care providers (n.e.c.)</v>
      </c>
      <c r="K1421" s="176" t="str">
        <f ca="1"/>
        <v>9</v>
      </c>
      <c r="L1421" s="176" t="str">
        <f ca="1"/>
        <v>Other health care services not elsewhere classified (n.e.c.)</v>
      </c>
      <c r="M1421" s="176" t="str">
        <f ca="1"/>
        <v>13</v>
      </c>
      <c r="N1421" s="176" t="str">
        <f ca="1"/>
        <v>General population</v>
      </c>
      <c r="O1421" s="176" t="str">
        <f ca="1"/>
        <v>nec</v>
      </c>
      <c r="P1421" s="176" t="str">
        <f ca="1"/>
        <v>Other and unspecified age (n.e.c.)</v>
      </c>
      <c r="Q1421" s="176" t="str">
        <f ca="1"/>
        <v>nec</v>
      </c>
      <c r="R1421" s="176" t="str">
        <f ca="1"/>
        <v>Other and unspecified gender (n.e.c.)</v>
      </c>
      <c r="S1421" s="176">
        <v>1</v>
      </c>
      <c r="T1421" s="176" t="b">
        <v>1</v>
      </c>
      <c r="U1421" s="176" t="b">
        <f>AND(T1421=TRUE,C1421=C1420,F1421=F1420,H1421&lt;&gt;H1420)</f>
        <v>0</v>
      </c>
      <c r="V1421" s="176" t="b">
        <f t="shared" si="44"/>
        <v>0</v>
      </c>
      <c r="W1421" s="180">
        <v>0</v>
      </c>
      <c r="X1421" t="b">
        <f t="shared" si="45"/>
        <v>0</v>
      </c>
      <c r="Y1421" s="194">
        <v>17</v>
      </c>
    </row>
    <row r="1422" spans="2:25" x14ac:dyDescent="0.4">
      <c r="B1422" s="192"/>
      <c r="C1422" s="193">
        <v>204564293</v>
      </c>
      <c r="D1422" s="193" t="s">
        <v>6218</v>
      </c>
      <c r="E1422" s="178" t="s">
        <v>1187</v>
      </c>
      <c r="F1422" s="193"/>
      <c r="G1422" s="193"/>
      <c r="H1422" s="193" t="s">
        <v>1137</v>
      </c>
      <c r="I1422" s="176" t="str">
        <f ca="1"/>
        <v>nec</v>
      </c>
      <c r="J1422" s="176" t="str">
        <f ca="1"/>
        <v>Unspecified health care providers (n.e.c.)</v>
      </c>
      <c r="K1422" s="176" t="str">
        <f ca="1"/>
        <v>9</v>
      </c>
      <c r="L1422" s="176" t="str">
        <f ca="1"/>
        <v>Other health care services not elsewhere classified (n.e.c.)</v>
      </c>
      <c r="M1422" s="176" t="str">
        <f ca="1"/>
        <v>13</v>
      </c>
      <c r="N1422" s="176" t="str">
        <f ca="1"/>
        <v>General population</v>
      </c>
      <c r="O1422" s="176" t="str">
        <f ca="1"/>
        <v>nec</v>
      </c>
      <c r="P1422" s="176" t="str">
        <f ca="1"/>
        <v>Other and unspecified age (n.e.c.)</v>
      </c>
      <c r="Q1422" s="176" t="str">
        <f ca="1"/>
        <v>nec</v>
      </c>
      <c r="R1422" s="176" t="str">
        <f ca="1"/>
        <v>Other and unspecified gender (n.e.c.)</v>
      </c>
      <c r="S1422" s="176">
        <v>1</v>
      </c>
      <c r="T1422" s="176" t="b">
        <v>1</v>
      </c>
      <c r="U1422" s="176" t="b">
        <f>AND(T1422=TRUE,C1422=C1421,F1422=F1421,H1422&lt;&gt;H1421)</f>
        <v>0</v>
      </c>
      <c r="V1422" s="176" t="b">
        <f t="shared" si="44"/>
        <v>0</v>
      </c>
      <c r="W1422" s="180">
        <v>0</v>
      </c>
      <c r="X1422" t="b">
        <f t="shared" si="45"/>
        <v>0</v>
      </c>
      <c r="Y1422" s="194">
        <v>15</v>
      </c>
    </row>
    <row r="1423" spans="2:25" x14ac:dyDescent="0.4">
      <c r="B1423" s="192"/>
      <c r="C1423" s="193">
        <v>1024016307</v>
      </c>
      <c r="D1423" s="193" t="s">
        <v>6219</v>
      </c>
      <c r="E1423" s="178" t="s">
        <v>1183</v>
      </c>
      <c r="F1423" s="193"/>
      <c r="G1423" s="193"/>
      <c r="H1423" s="193" t="s">
        <v>1137</v>
      </c>
      <c r="I1423" s="176" t="str">
        <f ca="1"/>
        <v>nec</v>
      </c>
      <c r="J1423" s="176" t="str">
        <f ca="1"/>
        <v>Unspecified health care providers (n.e.c.)</v>
      </c>
      <c r="K1423" s="176" t="str">
        <f ca="1"/>
        <v>9</v>
      </c>
      <c r="L1423" s="176" t="str">
        <f ca="1"/>
        <v>Other health care services not elsewhere classified (n.e.c.)</v>
      </c>
      <c r="M1423" s="176" t="str">
        <f ca="1"/>
        <v>13</v>
      </c>
      <c r="N1423" s="176" t="str">
        <f ca="1"/>
        <v>General population</v>
      </c>
      <c r="O1423" s="176" t="str">
        <f ca="1"/>
        <v>nec</v>
      </c>
      <c r="P1423" s="176" t="str">
        <f ca="1"/>
        <v>Other and unspecified age (n.e.c.)</v>
      </c>
      <c r="Q1423" s="176" t="str">
        <f ca="1"/>
        <v>nec</v>
      </c>
      <c r="R1423" s="176" t="str">
        <f ca="1"/>
        <v>Other and unspecified gender (n.e.c.)</v>
      </c>
      <c r="S1423" s="176">
        <v>1</v>
      </c>
      <c r="T1423" s="176" t="b">
        <v>1</v>
      </c>
      <c r="U1423" s="176" t="b">
        <f>AND(T1423=TRUE,C1423=C1422,F1423=F1422,H1423&lt;&gt;H1422)</f>
        <v>0</v>
      </c>
      <c r="V1423" s="176" t="b">
        <f t="shared" si="44"/>
        <v>0</v>
      </c>
      <c r="W1423" s="180">
        <v>0</v>
      </c>
      <c r="X1423" t="b">
        <f t="shared" si="45"/>
        <v>0</v>
      </c>
      <c r="Y1423" s="194">
        <v>11</v>
      </c>
    </row>
    <row r="1424" spans="2:25" x14ac:dyDescent="0.4">
      <c r="B1424" s="192"/>
      <c r="C1424" s="193">
        <v>404870760</v>
      </c>
      <c r="D1424" s="193" t="s">
        <v>6220</v>
      </c>
      <c r="E1424" s="178" t="s">
        <v>1397</v>
      </c>
      <c r="F1424" s="193"/>
      <c r="G1424" s="193"/>
      <c r="H1424" s="193" t="s">
        <v>1137</v>
      </c>
      <c r="I1424" s="176" t="str">
        <f ca="1"/>
        <v>nec</v>
      </c>
      <c r="J1424" s="176" t="str">
        <f ca="1"/>
        <v>Unspecified health care providers (n.e.c.)</v>
      </c>
      <c r="K1424" s="176" t="str">
        <f ca="1"/>
        <v>9</v>
      </c>
      <c r="L1424" s="176" t="str">
        <f ca="1"/>
        <v>Other health care services not elsewhere classified (n.e.c.)</v>
      </c>
      <c r="M1424" s="176" t="str">
        <f ca="1"/>
        <v>13</v>
      </c>
      <c r="N1424" s="176" t="str">
        <f ca="1"/>
        <v>General population</v>
      </c>
      <c r="O1424" s="176" t="str">
        <f ca="1"/>
        <v>nec</v>
      </c>
      <c r="P1424" s="176" t="str">
        <f ca="1"/>
        <v>Other and unspecified age (n.e.c.)</v>
      </c>
      <c r="Q1424" s="176" t="str">
        <f ca="1"/>
        <v>nec</v>
      </c>
      <c r="R1424" s="176" t="str">
        <f ca="1"/>
        <v>Other and unspecified gender (n.e.c.)</v>
      </c>
      <c r="S1424" s="176">
        <v>1</v>
      </c>
      <c r="T1424" s="176" t="b">
        <v>1</v>
      </c>
      <c r="U1424" s="176" t="b">
        <f>AND(T1424=TRUE,C1424=C1423,F1424=F1423,H1424&lt;&gt;H1423)</f>
        <v>0</v>
      </c>
      <c r="V1424" s="176" t="b">
        <f t="shared" si="44"/>
        <v>0</v>
      </c>
      <c r="W1424" s="180">
        <v>0</v>
      </c>
      <c r="X1424" t="b">
        <f t="shared" si="45"/>
        <v>0</v>
      </c>
      <c r="Y1424" s="194">
        <v>1</v>
      </c>
    </row>
    <row r="1425" spans="2:25" x14ac:dyDescent="0.4">
      <c r="B1425" s="192"/>
      <c r="C1425" s="193">
        <v>204876606</v>
      </c>
      <c r="D1425" s="193" t="s">
        <v>6221</v>
      </c>
      <c r="E1425" s="178" t="s">
        <v>1246</v>
      </c>
      <c r="F1425" s="193"/>
      <c r="G1425" s="193"/>
      <c r="H1425" s="193" t="s">
        <v>1137</v>
      </c>
      <c r="I1425" s="176" t="str">
        <f ca="1"/>
        <v>nec</v>
      </c>
      <c r="J1425" s="176" t="str">
        <f ca="1"/>
        <v>Unspecified health care providers (n.e.c.)</v>
      </c>
      <c r="K1425" s="176" t="str">
        <f ca="1"/>
        <v>9</v>
      </c>
      <c r="L1425" s="176" t="str">
        <f ca="1"/>
        <v>Other health care services not elsewhere classified (n.e.c.)</v>
      </c>
      <c r="M1425" s="176" t="str">
        <f ca="1"/>
        <v>13</v>
      </c>
      <c r="N1425" s="176" t="str">
        <f ca="1"/>
        <v>General population</v>
      </c>
      <c r="O1425" s="176" t="str">
        <f ca="1"/>
        <v>nec</v>
      </c>
      <c r="P1425" s="176" t="str">
        <f ca="1"/>
        <v>Other and unspecified age (n.e.c.)</v>
      </c>
      <c r="Q1425" s="176" t="str">
        <f ca="1"/>
        <v>nec</v>
      </c>
      <c r="R1425" s="176" t="str">
        <f ca="1"/>
        <v>Other and unspecified gender (n.e.c.)</v>
      </c>
      <c r="S1425" s="176">
        <v>1</v>
      </c>
      <c r="T1425" s="176" t="b">
        <v>1</v>
      </c>
      <c r="U1425" s="176" t="b">
        <f>AND(T1425=TRUE,C1425=C1424,F1425=F1424,H1425&lt;&gt;H1424)</f>
        <v>0</v>
      </c>
      <c r="V1425" s="176" t="b">
        <f t="shared" si="44"/>
        <v>0</v>
      </c>
      <c r="W1425" s="180">
        <v>0</v>
      </c>
      <c r="X1425" t="b">
        <f t="shared" si="45"/>
        <v>0</v>
      </c>
      <c r="Y1425" s="194">
        <v>17</v>
      </c>
    </row>
    <row r="1426" spans="2:25" x14ac:dyDescent="0.4">
      <c r="B1426" s="192"/>
      <c r="C1426" s="193">
        <v>204566978</v>
      </c>
      <c r="D1426" s="193" t="s">
        <v>6222</v>
      </c>
      <c r="E1426" s="178" t="s">
        <v>1228</v>
      </c>
      <c r="F1426" s="193"/>
      <c r="G1426" s="193"/>
      <c r="H1426" s="193" t="s">
        <v>1137</v>
      </c>
      <c r="I1426" s="176" t="str">
        <f ca="1"/>
        <v>nec</v>
      </c>
      <c r="J1426" s="176" t="str">
        <f ca="1"/>
        <v>Unspecified health care providers (n.e.c.)</v>
      </c>
      <c r="K1426" s="176" t="str">
        <f ca="1"/>
        <v>9</v>
      </c>
      <c r="L1426" s="176" t="str">
        <f ca="1"/>
        <v>Other health care services not elsewhere classified (n.e.c.)</v>
      </c>
      <c r="M1426" s="176" t="str">
        <f ca="1"/>
        <v>13</v>
      </c>
      <c r="N1426" s="176" t="str">
        <f ca="1"/>
        <v>General population</v>
      </c>
      <c r="O1426" s="176" t="str">
        <f ca="1"/>
        <v>nec</v>
      </c>
      <c r="P1426" s="176" t="str">
        <f ca="1"/>
        <v>Other and unspecified age (n.e.c.)</v>
      </c>
      <c r="Q1426" s="176" t="str">
        <f ca="1"/>
        <v>nec</v>
      </c>
      <c r="R1426" s="176" t="str">
        <f ca="1"/>
        <v>Other and unspecified gender (n.e.c.)</v>
      </c>
      <c r="S1426" s="176">
        <v>1</v>
      </c>
      <c r="T1426" s="176" t="b">
        <v>1</v>
      </c>
      <c r="U1426" s="176" t="b">
        <f>AND(T1426=TRUE,C1426=C1425,F1426=F1425,H1426&lt;&gt;H1425)</f>
        <v>0</v>
      </c>
      <c r="V1426" s="176" t="b">
        <f t="shared" si="44"/>
        <v>0</v>
      </c>
      <c r="W1426" s="180">
        <v>0</v>
      </c>
      <c r="X1426" t="b">
        <f t="shared" si="45"/>
        <v>0</v>
      </c>
      <c r="Y1426" s="194">
        <v>19</v>
      </c>
    </row>
    <row r="1427" spans="2:25" x14ac:dyDescent="0.4">
      <c r="B1427" s="192"/>
      <c r="C1427" s="193">
        <v>202943182</v>
      </c>
      <c r="D1427" s="193" t="s">
        <v>6223</v>
      </c>
      <c r="E1427" s="178" t="s">
        <v>1161</v>
      </c>
      <c r="F1427" s="193"/>
      <c r="G1427" s="193"/>
      <c r="H1427" s="193" t="s">
        <v>1137</v>
      </c>
      <c r="I1427" s="176" t="str">
        <f ca="1"/>
        <v>nec</v>
      </c>
      <c r="J1427" s="176" t="str">
        <f ca="1"/>
        <v>Unspecified health care providers (n.e.c.)</v>
      </c>
      <c r="K1427" s="176" t="str">
        <f ca="1"/>
        <v>9</v>
      </c>
      <c r="L1427" s="176" t="str">
        <f ca="1"/>
        <v>Other health care services not elsewhere classified (n.e.c.)</v>
      </c>
      <c r="M1427" s="176" t="str">
        <f ca="1"/>
        <v>13</v>
      </c>
      <c r="N1427" s="176" t="str">
        <f ca="1"/>
        <v>General population</v>
      </c>
      <c r="O1427" s="176" t="str">
        <f ca="1"/>
        <v>nec</v>
      </c>
      <c r="P1427" s="176" t="str">
        <f ca="1"/>
        <v>Other and unspecified age (n.e.c.)</v>
      </c>
      <c r="Q1427" s="176" t="str">
        <f ca="1"/>
        <v>nec</v>
      </c>
      <c r="R1427" s="176" t="str">
        <f ca="1"/>
        <v>Other and unspecified gender (n.e.c.)</v>
      </c>
      <c r="S1427" s="176">
        <v>1</v>
      </c>
      <c r="T1427" s="176" t="b">
        <v>1</v>
      </c>
      <c r="U1427" s="176" t="b">
        <f>AND(T1427=TRUE,C1427=C1426,F1427=F1426,H1427&lt;&gt;H1426)</f>
        <v>0</v>
      </c>
      <c r="V1427" s="176" t="b">
        <f t="shared" si="44"/>
        <v>0</v>
      </c>
      <c r="W1427" s="180">
        <v>0</v>
      </c>
      <c r="X1427" t="b">
        <f t="shared" si="45"/>
        <v>0</v>
      </c>
      <c r="Y1427" s="194">
        <v>12</v>
      </c>
    </row>
    <row r="1428" spans="2:25" x14ac:dyDescent="0.4">
      <c r="B1428" s="192"/>
      <c r="C1428" s="193">
        <v>205203279</v>
      </c>
      <c r="D1428" s="193" t="s">
        <v>6224</v>
      </c>
      <c r="E1428" s="178" t="s">
        <v>1246</v>
      </c>
      <c r="F1428" s="193"/>
      <c r="G1428" s="193"/>
      <c r="H1428" s="193" t="s">
        <v>1137</v>
      </c>
      <c r="I1428" s="176" t="str">
        <f ca="1"/>
        <v>nec</v>
      </c>
      <c r="J1428" s="176" t="str">
        <f ca="1"/>
        <v>Unspecified health care providers (n.e.c.)</v>
      </c>
      <c r="K1428" s="176" t="str">
        <f ca="1"/>
        <v>9</v>
      </c>
      <c r="L1428" s="176" t="str">
        <f ca="1"/>
        <v>Other health care services not elsewhere classified (n.e.c.)</v>
      </c>
      <c r="M1428" s="176" t="str">
        <f ca="1"/>
        <v>13</v>
      </c>
      <c r="N1428" s="176" t="str">
        <f ca="1"/>
        <v>General population</v>
      </c>
      <c r="O1428" s="176" t="str">
        <f ca="1"/>
        <v>nec</v>
      </c>
      <c r="P1428" s="176" t="str">
        <f ca="1"/>
        <v>Other and unspecified age (n.e.c.)</v>
      </c>
      <c r="Q1428" s="176" t="str">
        <f ca="1"/>
        <v>nec</v>
      </c>
      <c r="R1428" s="176" t="str">
        <f ca="1"/>
        <v>Other and unspecified gender (n.e.c.)</v>
      </c>
      <c r="S1428" s="176">
        <v>1</v>
      </c>
      <c r="T1428" s="176" t="b">
        <v>1</v>
      </c>
      <c r="U1428" s="176" t="b">
        <f>AND(T1428=TRUE,C1428=C1427,F1428=F1427,H1428&lt;&gt;H1427)</f>
        <v>0</v>
      </c>
      <c r="V1428" s="176" t="b">
        <f t="shared" si="44"/>
        <v>0</v>
      </c>
      <c r="W1428" s="180">
        <v>0</v>
      </c>
      <c r="X1428" t="b">
        <f t="shared" si="45"/>
        <v>0</v>
      </c>
      <c r="Y1428" s="194">
        <v>17</v>
      </c>
    </row>
    <row r="1429" spans="2:25" x14ac:dyDescent="0.4">
      <c r="B1429" s="192"/>
      <c r="C1429" s="193">
        <v>205249667</v>
      </c>
      <c r="D1429" s="193" t="s">
        <v>6225</v>
      </c>
      <c r="E1429" s="178" t="s">
        <v>1187</v>
      </c>
      <c r="F1429" s="193"/>
      <c r="G1429" s="193"/>
      <c r="H1429" s="193" t="s">
        <v>1137</v>
      </c>
      <c r="I1429" s="176" t="str">
        <f ca="1"/>
        <v>nec</v>
      </c>
      <c r="J1429" s="176" t="str">
        <f ca="1"/>
        <v>Unspecified health care providers (n.e.c.)</v>
      </c>
      <c r="K1429" s="176" t="str">
        <f ca="1"/>
        <v>9</v>
      </c>
      <c r="L1429" s="176" t="str">
        <f ca="1"/>
        <v>Other health care services not elsewhere classified (n.e.c.)</v>
      </c>
      <c r="M1429" s="176" t="str">
        <f ca="1"/>
        <v>13</v>
      </c>
      <c r="N1429" s="176" t="str">
        <f ca="1"/>
        <v>General population</v>
      </c>
      <c r="O1429" s="176" t="str">
        <f ca="1"/>
        <v>nec</v>
      </c>
      <c r="P1429" s="176" t="str">
        <f ca="1"/>
        <v>Other and unspecified age (n.e.c.)</v>
      </c>
      <c r="Q1429" s="176" t="str">
        <f ca="1"/>
        <v>nec</v>
      </c>
      <c r="R1429" s="176" t="str">
        <f ca="1"/>
        <v>Other and unspecified gender (n.e.c.)</v>
      </c>
      <c r="S1429" s="176">
        <v>1</v>
      </c>
      <c r="T1429" s="176" t="b">
        <v>1</v>
      </c>
      <c r="U1429" s="176" t="b">
        <f>AND(T1429=TRUE,C1429=C1428,F1429=F1428,H1429&lt;&gt;H1428)</f>
        <v>0</v>
      </c>
      <c r="V1429" s="176" t="b">
        <f t="shared" si="44"/>
        <v>0</v>
      </c>
      <c r="W1429" s="180">
        <v>0</v>
      </c>
      <c r="X1429" t="b">
        <f t="shared" si="45"/>
        <v>0</v>
      </c>
      <c r="Y1429" s="194">
        <v>15</v>
      </c>
    </row>
    <row r="1430" spans="2:25" x14ac:dyDescent="0.4">
      <c r="B1430" s="192"/>
      <c r="C1430" s="193">
        <v>204524924</v>
      </c>
      <c r="D1430" s="193" t="s">
        <v>6226</v>
      </c>
      <c r="E1430" s="178" t="s">
        <v>1187</v>
      </c>
      <c r="F1430" s="193"/>
      <c r="G1430" s="193"/>
      <c r="H1430" s="193" t="s">
        <v>1137</v>
      </c>
      <c r="I1430" s="176" t="str">
        <f ca="1"/>
        <v>nec</v>
      </c>
      <c r="J1430" s="176" t="str">
        <f ca="1"/>
        <v>Unspecified health care providers (n.e.c.)</v>
      </c>
      <c r="K1430" s="176" t="str">
        <f ca="1"/>
        <v>9</v>
      </c>
      <c r="L1430" s="176" t="str">
        <f ca="1"/>
        <v>Other health care services not elsewhere classified (n.e.c.)</v>
      </c>
      <c r="M1430" s="176" t="str">
        <f ca="1"/>
        <v>13</v>
      </c>
      <c r="N1430" s="176" t="str">
        <f ca="1"/>
        <v>General population</v>
      </c>
      <c r="O1430" s="176" t="str">
        <f ca="1"/>
        <v>nec</v>
      </c>
      <c r="P1430" s="176" t="str">
        <f ca="1"/>
        <v>Other and unspecified age (n.e.c.)</v>
      </c>
      <c r="Q1430" s="176" t="str">
        <f ca="1"/>
        <v>nec</v>
      </c>
      <c r="R1430" s="176" t="str">
        <f ca="1"/>
        <v>Other and unspecified gender (n.e.c.)</v>
      </c>
      <c r="S1430" s="176">
        <v>1</v>
      </c>
      <c r="T1430" s="176" t="b">
        <v>1</v>
      </c>
      <c r="U1430" s="176" t="b">
        <f>AND(T1430=TRUE,C1430=C1429,F1430=F1429,H1430&lt;&gt;H1429)</f>
        <v>0</v>
      </c>
      <c r="V1430" s="176" t="b">
        <f t="shared" si="44"/>
        <v>0</v>
      </c>
      <c r="W1430" s="180">
        <v>0</v>
      </c>
      <c r="X1430" t="b">
        <f t="shared" si="45"/>
        <v>0</v>
      </c>
      <c r="Y1430" s="194">
        <v>15</v>
      </c>
    </row>
    <row r="1431" spans="2:25" x14ac:dyDescent="0.4">
      <c r="B1431" s="192"/>
      <c r="C1431" s="193">
        <v>202052580</v>
      </c>
      <c r="D1431" s="193" t="s">
        <v>6227</v>
      </c>
      <c r="E1431" s="178" t="s">
        <v>1183</v>
      </c>
      <c r="F1431" s="193"/>
      <c r="G1431" s="193"/>
      <c r="H1431" s="193" t="s">
        <v>1137</v>
      </c>
      <c r="I1431" s="176" t="str">
        <f ca="1"/>
        <v>nec</v>
      </c>
      <c r="J1431" s="176" t="str">
        <f ca="1"/>
        <v>Unspecified health care providers (n.e.c.)</v>
      </c>
      <c r="K1431" s="176" t="str">
        <f ca="1"/>
        <v>9</v>
      </c>
      <c r="L1431" s="176" t="str">
        <f ca="1"/>
        <v>Other health care services not elsewhere classified (n.e.c.)</v>
      </c>
      <c r="M1431" s="176" t="str">
        <f ca="1"/>
        <v>13</v>
      </c>
      <c r="N1431" s="176" t="str">
        <f ca="1"/>
        <v>General population</v>
      </c>
      <c r="O1431" s="176" t="str">
        <f ca="1"/>
        <v>nec</v>
      </c>
      <c r="P1431" s="176" t="str">
        <f ca="1"/>
        <v>Other and unspecified age (n.e.c.)</v>
      </c>
      <c r="Q1431" s="176" t="str">
        <f ca="1"/>
        <v>nec</v>
      </c>
      <c r="R1431" s="176" t="str">
        <f ca="1"/>
        <v>Other and unspecified gender (n.e.c.)</v>
      </c>
      <c r="S1431" s="176">
        <v>1</v>
      </c>
      <c r="T1431" s="176" t="b">
        <v>1</v>
      </c>
      <c r="U1431" s="176" t="b">
        <f>AND(T1431=TRUE,C1431=C1430,F1431=F1430,H1431&lt;&gt;H1430)</f>
        <v>0</v>
      </c>
      <c r="V1431" s="176" t="b">
        <f t="shared" si="44"/>
        <v>0</v>
      </c>
      <c r="W1431" s="180">
        <v>0</v>
      </c>
      <c r="X1431" t="b">
        <f t="shared" si="45"/>
        <v>0</v>
      </c>
      <c r="Y1431" s="194">
        <v>11</v>
      </c>
    </row>
    <row r="1432" spans="2:25" x14ac:dyDescent="0.4">
      <c r="B1432" s="192"/>
      <c r="C1432" s="193">
        <v>405043117</v>
      </c>
      <c r="D1432" s="193" t="s">
        <v>6228</v>
      </c>
      <c r="E1432" s="178" t="s">
        <v>1161</v>
      </c>
      <c r="F1432" s="193"/>
      <c r="G1432" s="193"/>
      <c r="H1432" s="193" t="s">
        <v>1137</v>
      </c>
      <c r="I1432" s="176" t="str">
        <f ca="1"/>
        <v>nec</v>
      </c>
      <c r="J1432" s="176" t="str">
        <f ca="1"/>
        <v>Unspecified health care providers (n.e.c.)</v>
      </c>
      <c r="K1432" s="176" t="str">
        <f ca="1"/>
        <v>9</v>
      </c>
      <c r="L1432" s="176" t="str">
        <f ca="1"/>
        <v>Other health care services not elsewhere classified (n.e.c.)</v>
      </c>
      <c r="M1432" s="176" t="str">
        <f ca="1"/>
        <v>13</v>
      </c>
      <c r="N1432" s="176" t="str">
        <f ca="1"/>
        <v>General population</v>
      </c>
      <c r="O1432" s="176" t="str">
        <f ca="1"/>
        <v>nec</v>
      </c>
      <c r="P1432" s="176" t="str">
        <f ca="1"/>
        <v>Other and unspecified age (n.e.c.)</v>
      </c>
      <c r="Q1432" s="176" t="str">
        <f ca="1"/>
        <v>nec</v>
      </c>
      <c r="R1432" s="176" t="str">
        <f ca="1"/>
        <v>Other and unspecified gender (n.e.c.)</v>
      </c>
      <c r="S1432" s="176">
        <v>1</v>
      </c>
      <c r="T1432" s="176" t="b">
        <v>1</v>
      </c>
      <c r="U1432" s="176" t="b">
        <f>AND(T1432=TRUE,C1432=C1431,F1432=F1431,H1432&lt;&gt;H1431)</f>
        <v>0</v>
      </c>
      <c r="V1432" s="176" t="b">
        <f t="shared" si="44"/>
        <v>0</v>
      </c>
      <c r="W1432" s="180">
        <v>0</v>
      </c>
      <c r="X1432" t="b">
        <f t="shared" si="45"/>
        <v>0</v>
      </c>
      <c r="Y1432" s="194">
        <v>12</v>
      </c>
    </row>
    <row r="1433" spans="2:25" x14ac:dyDescent="0.4">
      <c r="B1433" s="192"/>
      <c r="C1433" s="193">
        <v>245556679</v>
      </c>
      <c r="D1433" s="193" t="s">
        <v>6229</v>
      </c>
      <c r="E1433" s="178" t="s">
        <v>1397</v>
      </c>
      <c r="F1433" s="193"/>
      <c r="G1433" s="193"/>
      <c r="H1433" s="193" t="s">
        <v>1137</v>
      </c>
      <c r="I1433" s="176" t="str">
        <f ca="1"/>
        <v>nec</v>
      </c>
      <c r="J1433" s="176" t="str">
        <f ca="1"/>
        <v>Unspecified health care providers (n.e.c.)</v>
      </c>
      <c r="K1433" s="176" t="str">
        <f ca="1"/>
        <v>9</v>
      </c>
      <c r="L1433" s="176" t="str">
        <f ca="1"/>
        <v>Other health care services not elsewhere classified (n.e.c.)</v>
      </c>
      <c r="M1433" s="176" t="str">
        <f ca="1"/>
        <v>13</v>
      </c>
      <c r="N1433" s="176" t="str">
        <f ca="1"/>
        <v>General population</v>
      </c>
      <c r="O1433" s="176" t="str">
        <f ca="1"/>
        <v>nec</v>
      </c>
      <c r="P1433" s="176" t="str">
        <f ca="1"/>
        <v>Other and unspecified age (n.e.c.)</v>
      </c>
      <c r="Q1433" s="176" t="str">
        <f ca="1"/>
        <v>nec</v>
      </c>
      <c r="R1433" s="176" t="str">
        <f ca="1"/>
        <v>Other and unspecified gender (n.e.c.)</v>
      </c>
      <c r="S1433" s="176">
        <v>1</v>
      </c>
      <c r="T1433" s="176" t="b">
        <v>1</v>
      </c>
      <c r="U1433" s="176" t="b">
        <f>AND(T1433=TRUE,C1433=C1432,F1433=F1432,H1433&lt;&gt;H1432)</f>
        <v>0</v>
      </c>
      <c r="V1433" s="176" t="b">
        <f t="shared" si="44"/>
        <v>0</v>
      </c>
      <c r="W1433" s="180">
        <v>0</v>
      </c>
      <c r="X1433" t="b">
        <f t="shared" si="45"/>
        <v>0</v>
      </c>
      <c r="Y1433" s="194">
        <v>1</v>
      </c>
    </row>
    <row r="1434" spans="2:25" x14ac:dyDescent="0.4">
      <c r="B1434" s="192"/>
      <c r="C1434" s="193">
        <v>412670097</v>
      </c>
      <c r="D1434" s="193" t="s">
        <v>6230</v>
      </c>
      <c r="E1434" s="178" t="s">
        <v>1161</v>
      </c>
      <c r="F1434" s="193"/>
      <c r="G1434" s="193"/>
      <c r="H1434" s="193" t="s">
        <v>1137</v>
      </c>
      <c r="I1434" s="176" t="str">
        <f ca="1"/>
        <v>nec</v>
      </c>
      <c r="J1434" s="176" t="str">
        <f ca="1"/>
        <v>Unspecified health care providers (n.e.c.)</v>
      </c>
      <c r="K1434" s="176" t="str">
        <f ca="1"/>
        <v>9</v>
      </c>
      <c r="L1434" s="176" t="str">
        <f ca="1"/>
        <v>Other health care services not elsewhere classified (n.e.c.)</v>
      </c>
      <c r="M1434" s="176" t="str">
        <f ca="1"/>
        <v>13</v>
      </c>
      <c r="N1434" s="176" t="str">
        <f ca="1"/>
        <v>General population</v>
      </c>
      <c r="O1434" s="176" t="str">
        <f ca="1"/>
        <v>nec</v>
      </c>
      <c r="P1434" s="176" t="str">
        <f ca="1"/>
        <v>Other and unspecified age (n.e.c.)</v>
      </c>
      <c r="Q1434" s="176" t="str">
        <f ca="1"/>
        <v>nec</v>
      </c>
      <c r="R1434" s="176" t="str">
        <f ca="1"/>
        <v>Other and unspecified gender (n.e.c.)</v>
      </c>
      <c r="S1434" s="176">
        <v>1</v>
      </c>
      <c r="T1434" s="176" t="b">
        <v>1</v>
      </c>
      <c r="U1434" s="176" t="b">
        <f>AND(T1434=TRUE,C1434=C1433,F1434=F1433,H1434&lt;&gt;H1433)</f>
        <v>0</v>
      </c>
      <c r="V1434" s="176" t="b">
        <f t="shared" si="44"/>
        <v>0</v>
      </c>
      <c r="W1434" s="180">
        <v>0</v>
      </c>
      <c r="X1434" t="b">
        <f t="shared" si="45"/>
        <v>0</v>
      </c>
      <c r="Y1434" s="194">
        <v>12</v>
      </c>
    </row>
    <row r="1435" spans="2:25" x14ac:dyDescent="0.4">
      <c r="B1435" s="192"/>
      <c r="C1435" s="193">
        <v>203826002</v>
      </c>
      <c r="D1435" s="193" t="s">
        <v>6231</v>
      </c>
      <c r="E1435" s="178" t="s">
        <v>1187</v>
      </c>
      <c r="F1435" s="193"/>
      <c r="G1435" s="193"/>
      <c r="H1435" s="193" t="s">
        <v>1137</v>
      </c>
      <c r="I1435" s="176" t="str">
        <f ca="1"/>
        <v>nec</v>
      </c>
      <c r="J1435" s="176" t="str">
        <f ca="1"/>
        <v>Unspecified health care providers (n.e.c.)</v>
      </c>
      <c r="K1435" s="176" t="str">
        <f ca="1"/>
        <v>9</v>
      </c>
      <c r="L1435" s="176" t="str">
        <f ca="1"/>
        <v>Other health care services not elsewhere classified (n.e.c.)</v>
      </c>
      <c r="M1435" s="176" t="str">
        <f ca="1"/>
        <v>13</v>
      </c>
      <c r="N1435" s="176" t="str">
        <f ca="1"/>
        <v>General population</v>
      </c>
      <c r="O1435" s="176" t="str">
        <f ca="1"/>
        <v>nec</v>
      </c>
      <c r="P1435" s="176" t="str">
        <f ca="1"/>
        <v>Other and unspecified age (n.e.c.)</v>
      </c>
      <c r="Q1435" s="176" t="str">
        <f ca="1"/>
        <v>nec</v>
      </c>
      <c r="R1435" s="176" t="str">
        <f ca="1"/>
        <v>Other and unspecified gender (n.e.c.)</v>
      </c>
      <c r="S1435" s="176">
        <v>1</v>
      </c>
      <c r="T1435" s="176" t="b">
        <v>1</v>
      </c>
      <c r="U1435" s="176" t="b">
        <f>AND(T1435=TRUE,C1435=C1434,F1435=F1434,H1435&lt;&gt;H1434)</f>
        <v>0</v>
      </c>
      <c r="V1435" s="176" t="b">
        <f t="shared" si="44"/>
        <v>0</v>
      </c>
      <c r="W1435" s="180">
        <v>0</v>
      </c>
      <c r="X1435" t="b">
        <f t="shared" si="45"/>
        <v>0</v>
      </c>
      <c r="Y1435" s="194">
        <v>15</v>
      </c>
    </row>
    <row r="1436" spans="2:25" x14ac:dyDescent="0.4">
      <c r="B1436" s="192"/>
      <c r="C1436" s="193">
        <v>205129617</v>
      </c>
      <c r="D1436" s="193" t="s">
        <v>6232</v>
      </c>
      <c r="E1436" s="178" t="s">
        <v>1246</v>
      </c>
      <c r="F1436" s="193"/>
      <c r="G1436" s="193"/>
      <c r="H1436" s="193" t="s">
        <v>1137</v>
      </c>
      <c r="I1436" s="176" t="str">
        <f ca="1"/>
        <v>nec</v>
      </c>
      <c r="J1436" s="176" t="str">
        <f ca="1"/>
        <v>Unspecified health care providers (n.e.c.)</v>
      </c>
      <c r="K1436" s="176" t="str">
        <f ca="1"/>
        <v>9</v>
      </c>
      <c r="L1436" s="176" t="str">
        <f ca="1"/>
        <v>Other health care services not elsewhere classified (n.e.c.)</v>
      </c>
      <c r="M1436" s="176" t="str">
        <f ca="1"/>
        <v>13</v>
      </c>
      <c r="N1436" s="176" t="str">
        <f ca="1"/>
        <v>General population</v>
      </c>
      <c r="O1436" s="176" t="str">
        <f ca="1"/>
        <v>nec</v>
      </c>
      <c r="P1436" s="176" t="str">
        <f ca="1"/>
        <v>Other and unspecified age (n.e.c.)</v>
      </c>
      <c r="Q1436" s="176" t="str">
        <f ca="1"/>
        <v>nec</v>
      </c>
      <c r="R1436" s="176" t="str">
        <f ca="1"/>
        <v>Other and unspecified gender (n.e.c.)</v>
      </c>
      <c r="S1436" s="176">
        <v>1</v>
      </c>
      <c r="T1436" s="176" t="b">
        <v>1</v>
      </c>
      <c r="U1436" s="176" t="b">
        <f>AND(T1436=TRUE,C1436=C1435,F1436=F1435,H1436&lt;&gt;H1435)</f>
        <v>0</v>
      </c>
      <c r="V1436" s="176" t="b">
        <f t="shared" si="44"/>
        <v>0</v>
      </c>
      <c r="W1436" s="180">
        <v>0</v>
      </c>
      <c r="X1436" t="b">
        <f t="shared" si="45"/>
        <v>0</v>
      </c>
      <c r="Y1436" s="194">
        <v>17</v>
      </c>
    </row>
    <row r="1437" spans="2:25" x14ac:dyDescent="0.4">
      <c r="B1437" s="192"/>
      <c r="C1437" s="193">
        <v>202403121</v>
      </c>
      <c r="D1437" s="193" t="s">
        <v>6233</v>
      </c>
      <c r="E1437" s="178" t="s">
        <v>1163</v>
      </c>
      <c r="F1437" s="193"/>
      <c r="G1437" s="193"/>
      <c r="H1437" s="193" t="s">
        <v>1137</v>
      </c>
      <c r="I1437" s="176" t="str">
        <f ca="1"/>
        <v>nec</v>
      </c>
      <c r="J1437" s="176" t="str">
        <f ca="1"/>
        <v>Unspecified health care providers (n.e.c.)</v>
      </c>
      <c r="K1437" s="176" t="str">
        <f ca="1"/>
        <v>9</v>
      </c>
      <c r="L1437" s="176" t="str">
        <f ca="1"/>
        <v>Other health care services not elsewhere classified (n.e.c.)</v>
      </c>
      <c r="M1437" s="176" t="str">
        <f ca="1"/>
        <v>13</v>
      </c>
      <c r="N1437" s="176" t="str">
        <f ca="1"/>
        <v>General population</v>
      </c>
      <c r="O1437" s="176" t="str">
        <f ca="1"/>
        <v>nec</v>
      </c>
      <c r="P1437" s="176" t="str">
        <f ca="1"/>
        <v>Other and unspecified age (n.e.c.)</v>
      </c>
      <c r="Q1437" s="176" t="str">
        <f ca="1"/>
        <v>nec</v>
      </c>
      <c r="R1437" s="176" t="str">
        <f ca="1"/>
        <v>Other and unspecified gender (n.e.c.)</v>
      </c>
      <c r="S1437" s="176">
        <v>1</v>
      </c>
      <c r="T1437" s="176" t="b">
        <v>1</v>
      </c>
      <c r="U1437" s="176" t="b">
        <f>AND(T1437=TRUE,C1437=C1436,F1437=F1436,H1437&lt;&gt;H1436)</f>
        <v>0</v>
      </c>
      <c r="V1437" s="176" t="b">
        <f t="shared" si="44"/>
        <v>0</v>
      </c>
      <c r="W1437" s="180">
        <v>0</v>
      </c>
      <c r="X1437" t="b">
        <f t="shared" si="45"/>
        <v>0</v>
      </c>
      <c r="Y1437" s="194">
        <v>13</v>
      </c>
    </row>
    <row r="1438" spans="2:25" x14ac:dyDescent="0.4">
      <c r="B1438" s="192"/>
      <c r="C1438" s="193"/>
      <c r="D1438" s="193" t="s">
        <v>6234</v>
      </c>
      <c r="E1438" s="178"/>
      <c r="F1438" s="193"/>
      <c r="G1438" s="193"/>
      <c r="H1438" s="193" t="s">
        <v>1070</v>
      </c>
      <c r="I1438" s="176" t="str">
        <f ca="1"/>
        <v>3.1.1</v>
      </c>
      <c r="J1438" s="176" t="str">
        <f ca="1"/>
        <v>Offices of general medical practitioners</v>
      </c>
      <c r="K1438" s="176" t="str">
        <f ca="1"/>
        <v>1.3.1</v>
      </c>
      <c r="L1438" s="176" t="str">
        <f ca="1"/>
        <v>General outpatient curative care</v>
      </c>
      <c r="M1438" s="176" t="str">
        <f ca="1"/>
        <v>13</v>
      </c>
      <c r="N1438" s="176" t="str">
        <f ca="1"/>
        <v>General population</v>
      </c>
      <c r="O1438" s="176" t="str">
        <f ca="1"/>
        <v>nec</v>
      </c>
      <c r="P1438" s="176" t="str">
        <f ca="1"/>
        <v>Other and unspecified age (n.e.c.)</v>
      </c>
      <c r="Q1438" s="176" t="str">
        <f ca="1"/>
        <v>nec</v>
      </c>
      <c r="R1438" s="176" t="str">
        <f ca="1"/>
        <v>Other and unspecified gender (n.e.c.)</v>
      </c>
      <c r="S1438" s="176">
        <v>0</v>
      </c>
      <c r="T1438" s="176" t="b">
        <v>1</v>
      </c>
      <c r="U1438" s="176" t="b">
        <f>AND(T1438=TRUE,C1438=C1437,F1438=F1437,H1438&lt;&gt;H1437)</f>
        <v>0</v>
      </c>
      <c r="V1438" s="176" t="b">
        <f t="shared" si="44"/>
        <v>0</v>
      </c>
      <c r="W1438" s="180">
        <v>0</v>
      </c>
      <c r="X1438" t="b">
        <f t="shared" si="45"/>
        <v>1</v>
      </c>
      <c r="Y1438" s="194" t="str">
        <v/>
      </c>
    </row>
    <row r="1439" spans="2:25" x14ac:dyDescent="0.4">
      <c r="B1439" s="192"/>
      <c r="C1439" s="193"/>
      <c r="D1439" s="193" t="s">
        <v>6235</v>
      </c>
      <c r="E1439" s="178"/>
      <c r="F1439" s="193"/>
      <c r="G1439" s="193"/>
      <c r="H1439" s="193" t="s">
        <v>1070</v>
      </c>
      <c r="I1439" s="176" t="str">
        <f ca="1"/>
        <v>3.1.1</v>
      </c>
      <c r="J1439" s="176" t="str">
        <f ca="1"/>
        <v>Offices of general medical practitioners</v>
      </c>
      <c r="K1439" s="176" t="str">
        <f ca="1"/>
        <v>1.3.1</v>
      </c>
      <c r="L1439" s="176" t="str">
        <f ca="1"/>
        <v>General outpatient curative care</v>
      </c>
      <c r="M1439" s="176" t="str">
        <f ca="1"/>
        <v>13</v>
      </c>
      <c r="N1439" s="176" t="str">
        <f ca="1"/>
        <v>General population</v>
      </c>
      <c r="O1439" s="176" t="str">
        <f ca="1"/>
        <v>nec</v>
      </c>
      <c r="P1439" s="176" t="str">
        <f ca="1"/>
        <v>Other and unspecified age (n.e.c.)</v>
      </c>
      <c r="Q1439" s="176" t="str">
        <f ca="1"/>
        <v>nec</v>
      </c>
      <c r="R1439" s="176" t="str">
        <f ca="1"/>
        <v>Other and unspecified gender (n.e.c.)</v>
      </c>
      <c r="S1439" s="176">
        <v>0</v>
      </c>
      <c r="T1439" s="176" t="b">
        <v>1</v>
      </c>
      <c r="U1439" s="176" t="b">
        <f>AND(T1439=TRUE,C1439=C1438,F1439=F1438,H1439&lt;&gt;H1438)</f>
        <v>0</v>
      </c>
      <c r="V1439" s="176" t="b">
        <f t="shared" si="44"/>
        <v>0</v>
      </c>
      <c r="W1439" s="180">
        <v>0</v>
      </c>
      <c r="X1439" t="b">
        <f t="shared" si="45"/>
        <v>1</v>
      </c>
      <c r="Y1439" s="194" t="str">
        <v/>
      </c>
    </row>
    <row r="1440" spans="2:25" x14ac:dyDescent="0.4">
      <c r="B1440" s="192"/>
      <c r="C1440" s="193"/>
      <c r="D1440" s="193" t="s">
        <v>6236</v>
      </c>
      <c r="E1440" s="178"/>
      <c r="F1440" s="193"/>
      <c r="G1440" s="193"/>
      <c r="H1440" s="193" t="s">
        <v>1070</v>
      </c>
      <c r="I1440" s="176" t="str">
        <f ca="1"/>
        <v>3.1.1</v>
      </c>
      <c r="J1440" s="176" t="str">
        <f ca="1"/>
        <v>Offices of general medical practitioners</v>
      </c>
      <c r="K1440" s="176" t="str">
        <f ca="1"/>
        <v>1.3.1</v>
      </c>
      <c r="L1440" s="176" t="str">
        <f ca="1"/>
        <v>General outpatient curative care</v>
      </c>
      <c r="M1440" s="176" t="str">
        <f ca="1"/>
        <v>13</v>
      </c>
      <c r="N1440" s="176" t="str">
        <f ca="1"/>
        <v>General population</v>
      </c>
      <c r="O1440" s="176" t="str">
        <f ca="1"/>
        <v>nec</v>
      </c>
      <c r="P1440" s="176" t="str">
        <f ca="1"/>
        <v>Other and unspecified age (n.e.c.)</v>
      </c>
      <c r="Q1440" s="176" t="str">
        <f ca="1"/>
        <v>nec</v>
      </c>
      <c r="R1440" s="176" t="str">
        <f ca="1"/>
        <v>Other and unspecified gender (n.e.c.)</v>
      </c>
      <c r="S1440" s="176">
        <v>0</v>
      </c>
      <c r="T1440" s="176" t="b">
        <v>1</v>
      </c>
      <c r="U1440" s="176" t="b">
        <f>AND(T1440=TRUE,C1440=C1439,F1440=F1439,H1440&lt;&gt;H1439)</f>
        <v>0</v>
      </c>
      <c r="V1440" s="176" t="b">
        <f t="shared" si="44"/>
        <v>0</v>
      </c>
      <c r="W1440" s="180">
        <v>0</v>
      </c>
      <c r="X1440" t="b">
        <f t="shared" si="45"/>
        <v>1</v>
      </c>
      <c r="Y1440" s="194" t="str">
        <v/>
      </c>
    </row>
    <row r="1441" spans="2:25" x14ac:dyDescent="0.4">
      <c r="B1441" s="192"/>
      <c r="C1441" s="193"/>
      <c r="D1441" s="193" t="s">
        <v>6237</v>
      </c>
      <c r="E1441" s="178"/>
      <c r="F1441" s="193"/>
      <c r="G1441" s="193"/>
      <c r="H1441" s="193" t="s">
        <v>1070</v>
      </c>
      <c r="I1441" s="176" t="str">
        <f ca="1"/>
        <v>3.1.1</v>
      </c>
      <c r="J1441" s="176" t="str">
        <f ca="1"/>
        <v>Offices of general medical practitioners</v>
      </c>
      <c r="K1441" s="176" t="str">
        <f ca="1"/>
        <v>1.3.1</v>
      </c>
      <c r="L1441" s="176" t="str">
        <f ca="1"/>
        <v>General outpatient curative care</v>
      </c>
      <c r="M1441" s="176" t="str">
        <f ca="1"/>
        <v>13</v>
      </c>
      <c r="N1441" s="176" t="str">
        <f ca="1"/>
        <v>General population</v>
      </c>
      <c r="O1441" s="176" t="str">
        <f ca="1"/>
        <v>nec</v>
      </c>
      <c r="P1441" s="176" t="str">
        <f ca="1"/>
        <v>Other and unspecified age (n.e.c.)</v>
      </c>
      <c r="Q1441" s="176" t="str">
        <f ca="1"/>
        <v>nec</v>
      </c>
      <c r="R1441" s="176" t="str">
        <f ca="1"/>
        <v>Other and unspecified gender (n.e.c.)</v>
      </c>
      <c r="S1441" s="176">
        <v>0</v>
      </c>
      <c r="T1441" s="176" t="b">
        <v>1</v>
      </c>
      <c r="U1441" s="176" t="b">
        <f>AND(T1441=TRUE,C1441=C1440,F1441=F1440,H1441&lt;&gt;H1440)</f>
        <v>0</v>
      </c>
      <c r="V1441" s="176" t="b">
        <f t="shared" si="44"/>
        <v>0</v>
      </c>
      <c r="W1441" s="180">
        <v>0</v>
      </c>
      <c r="X1441" t="b">
        <f t="shared" si="45"/>
        <v>1</v>
      </c>
      <c r="Y1441" s="194" t="str">
        <v/>
      </c>
    </row>
    <row r="1442" spans="2:25" x14ac:dyDescent="0.4">
      <c r="B1442" s="192"/>
      <c r="C1442" s="193">
        <v>202886172</v>
      </c>
      <c r="D1442" s="193" t="s">
        <v>6238</v>
      </c>
      <c r="E1442" s="178" t="s">
        <v>1187</v>
      </c>
      <c r="F1442" s="193"/>
      <c r="G1442" s="193"/>
      <c r="H1442" s="193" t="s">
        <v>1137</v>
      </c>
      <c r="I1442" s="176" t="str">
        <f ca="1"/>
        <v>nec</v>
      </c>
      <c r="J1442" s="176" t="str">
        <f ca="1"/>
        <v>Unspecified health care providers (n.e.c.)</v>
      </c>
      <c r="K1442" s="176" t="str">
        <f ca="1"/>
        <v>9</v>
      </c>
      <c r="L1442" s="176" t="str">
        <f ca="1"/>
        <v>Other health care services not elsewhere classified (n.e.c.)</v>
      </c>
      <c r="M1442" s="176" t="str">
        <f ca="1"/>
        <v>13</v>
      </c>
      <c r="N1442" s="176" t="str">
        <f ca="1"/>
        <v>General population</v>
      </c>
      <c r="O1442" s="176" t="str">
        <f ca="1"/>
        <v>nec</v>
      </c>
      <c r="P1442" s="176" t="str">
        <f ca="1"/>
        <v>Other and unspecified age (n.e.c.)</v>
      </c>
      <c r="Q1442" s="176" t="str">
        <f ca="1"/>
        <v>nec</v>
      </c>
      <c r="R1442" s="176" t="str">
        <f ca="1"/>
        <v>Other and unspecified gender (n.e.c.)</v>
      </c>
      <c r="S1442" s="176">
        <v>1</v>
      </c>
      <c r="T1442" s="176" t="b">
        <v>1</v>
      </c>
      <c r="U1442" s="176" t="b">
        <f>AND(T1442=TRUE,C1442=C1441,F1442=F1441,H1442&lt;&gt;H1441)</f>
        <v>0</v>
      </c>
      <c r="V1442" s="176" t="b">
        <f t="shared" si="44"/>
        <v>0</v>
      </c>
      <c r="W1442" s="180">
        <v>0</v>
      </c>
      <c r="X1442" t="b">
        <f t="shared" si="45"/>
        <v>0</v>
      </c>
      <c r="Y1442" s="194">
        <v>15</v>
      </c>
    </row>
    <row r="1443" spans="2:25" x14ac:dyDescent="0.4">
      <c r="B1443" s="192"/>
      <c r="C1443" s="193">
        <v>204568896</v>
      </c>
      <c r="D1443" s="193" t="s">
        <v>6239</v>
      </c>
      <c r="E1443" s="178" t="s">
        <v>1161</v>
      </c>
      <c r="F1443" s="193"/>
      <c r="G1443" s="193"/>
      <c r="H1443" s="193" t="s">
        <v>1137</v>
      </c>
      <c r="I1443" s="176" t="str">
        <f ca="1"/>
        <v>nec</v>
      </c>
      <c r="J1443" s="176" t="str">
        <f ca="1"/>
        <v>Unspecified health care providers (n.e.c.)</v>
      </c>
      <c r="K1443" s="176" t="str">
        <f ca="1"/>
        <v>9</v>
      </c>
      <c r="L1443" s="176" t="str">
        <f ca="1"/>
        <v>Other health care services not elsewhere classified (n.e.c.)</v>
      </c>
      <c r="M1443" s="176" t="str">
        <f ca="1"/>
        <v>13</v>
      </c>
      <c r="N1443" s="176" t="str">
        <f ca="1"/>
        <v>General population</v>
      </c>
      <c r="O1443" s="176" t="str">
        <f ca="1"/>
        <v>nec</v>
      </c>
      <c r="P1443" s="176" t="str">
        <f ca="1"/>
        <v>Other and unspecified age (n.e.c.)</v>
      </c>
      <c r="Q1443" s="176" t="str">
        <f ca="1"/>
        <v>nec</v>
      </c>
      <c r="R1443" s="176" t="str">
        <f ca="1"/>
        <v>Other and unspecified gender (n.e.c.)</v>
      </c>
      <c r="S1443" s="176">
        <v>1</v>
      </c>
      <c r="T1443" s="176" t="b">
        <v>1</v>
      </c>
      <c r="U1443" s="176" t="b">
        <f>AND(T1443=TRUE,C1443=C1442,F1443=F1442,H1443&lt;&gt;H1442)</f>
        <v>0</v>
      </c>
      <c r="V1443" s="176" t="b">
        <f t="shared" si="44"/>
        <v>0</v>
      </c>
      <c r="W1443" s="180">
        <v>0</v>
      </c>
      <c r="X1443" t="b">
        <f t="shared" si="45"/>
        <v>0</v>
      </c>
      <c r="Y1443" s="194">
        <v>12</v>
      </c>
    </row>
    <row r="1444" spans="2:25" x14ac:dyDescent="0.4">
      <c r="B1444" s="192"/>
      <c r="C1444" s="193">
        <v>205124346</v>
      </c>
      <c r="D1444" s="193" t="s">
        <v>6240</v>
      </c>
      <c r="E1444" s="178" t="s">
        <v>1161</v>
      </c>
      <c r="F1444" s="193"/>
      <c r="G1444" s="193"/>
      <c r="H1444" s="193" t="s">
        <v>1137</v>
      </c>
      <c r="I1444" s="176" t="str">
        <f ca="1"/>
        <v>nec</v>
      </c>
      <c r="J1444" s="176" t="str">
        <f ca="1"/>
        <v>Unspecified health care providers (n.e.c.)</v>
      </c>
      <c r="K1444" s="176" t="str">
        <f ca="1"/>
        <v>9</v>
      </c>
      <c r="L1444" s="176" t="str">
        <f ca="1"/>
        <v>Other health care services not elsewhere classified (n.e.c.)</v>
      </c>
      <c r="M1444" s="176" t="str">
        <f ca="1"/>
        <v>13</v>
      </c>
      <c r="N1444" s="176" t="str">
        <f ca="1"/>
        <v>General population</v>
      </c>
      <c r="O1444" s="176" t="str">
        <f ca="1"/>
        <v>nec</v>
      </c>
      <c r="P1444" s="176" t="str">
        <f ca="1"/>
        <v>Other and unspecified age (n.e.c.)</v>
      </c>
      <c r="Q1444" s="176" t="str">
        <f ca="1"/>
        <v>nec</v>
      </c>
      <c r="R1444" s="176" t="str">
        <f ca="1"/>
        <v>Other and unspecified gender (n.e.c.)</v>
      </c>
      <c r="S1444" s="176">
        <v>1</v>
      </c>
      <c r="T1444" s="176" t="b">
        <v>1</v>
      </c>
      <c r="U1444" s="176" t="b">
        <f>AND(T1444=TRUE,C1444=C1443,F1444=F1443,H1444&lt;&gt;H1443)</f>
        <v>0</v>
      </c>
      <c r="V1444" s="176" t="b">
        <f t="shared" si="44"/>
        <v>0</v>
      </c>
      <c r="W1444" s="180">
        <v>0</v>
      </c>
      <c r="X1444" t="b">
        <f t="shared" si="45"/>
        <v>0</v>
      </c>
      <c r="Y1444" s="194">
        <v>12</v>
      </c>
    </row>
    <row r="1445" spans="2:25" x14ac:dyDescent="0.4">
      <c r="B1445" s="192"/>
      <c r="C1445" s="193">
        <v>204478948</v>
      </c>
      <c r="D1445" s="193" t="s">
        <v>6241</v>
      </c>
      <c r="E1445" s="178" t="s">
        <v>1161</v>
      </c>
      <c r="F1445" s="193"/>
      <c r="G1445" s="193"/>
      <c r="H1445" s="193" t="s">
        <v>1137</v>
      </c>
      <c r="I1445" s="176" t="str">
        <f ca="1"/>
        <v>nec</v>
      </c>
      <c r="J1445" s="176" t="str">
        <f ca="1"/>
        <v>Unspecified health care providers (n.e.c.)</v>
      </c>
      <c r="K1445" s="176" t="str">
        <f ca="1"/>
        <v>9</v>
      </c>
      <c r="L1445" s="176" t="str">
        <f ca="1"/>
        <v>Other health care services not elsewhere classified (n.e.c.)</v>
      </c>
      <c r="M1445" s="176" t="str">
        <f ca="1"/>
        <v>13</v>
      </c>
      <c r="N1445" s="176" t="str">
        <f ca="1"/>
        <v>General population</v>
      </c>
      <c r="O1445" s="176" t="str">
        <f ca="1"/>
        <v>nec</v>
      </c>
      <c r="P1445" s="176" t="str">
        <f ca="1"/>
        <v>Other and unspecified age (n.e.c.)</v>
      </c>
      <c r="Q1445" s="176" t="str">
        <f ca="1"/>
        <v>nec</v>
      </c>
      <c r="R1445" s="176" t="str">
        <f ca="1"/>
        <v>Other and unspecified gender (n.e.c.)</v>
      </c>
      <c r="S1445" s="176">
        <v>1</v>
      </c>
      <c r="T1445" s="176" t="b">
        <v>1</v>
      </c>
      <c r="U1445" s="176" t="b">
        <f>AND(T1445=TRUE,C1445=C1444,F1445=F1444,H1445&lt;&gt;H1444)</f>
        <v>0</v>
      </c>
      <c r="V1445" s="176" t="b">
        <f t="shared" si="44"/>
        <v>0</v>
      </c>
      <c r="W1445" s="180">
        <v>0</v>
      </c>
      <c r="X1445" t="b">
        <f t="shared" si="45"/>
        <v>0</v>
      </c>
      <c r="Y1445" s="194">
        <v>12</v>
      </c>
    </row>
    <row r="1446" spans="2:25" x14ac:dyDescent="0.4">
      <c r="B1446" s="192"/>
      <c r="C1446" s="193">
        <v>404447112</v>
      </c>
      <c r="D1446" s="193" t="s">
        <v>6242</v>
      </c>
      <c r="E1446" s="178" t="s">
        <v>1228</v>
      </c>
      <c r="F1446" s="193"/>
      <c r="G1446" s="193"/>
      <c r="H1446" s="193" t="s">
        <v>1137</v>
      </c>
      <c r="I1446" s="176" t="str">
        <f ca="1"/>
        <v>nec</v>
      </c>
      <c r="J1446" s="176" t="str">
        <f ca="1"/>
        <v>Unspecified health care providers (n.e.c.)</v>
      </c>
      <c r="K1446" s="176" t="str">
        <f ca="1"/>
        <v>9</v>
      </c>
      <c r="L1446" s="176" t="str">
        <f ca="1"/>
        <v>Other health care services not elsewhere classified (n.e.c.)</v>
      </c>
      <c r="M1446" s="176" t="str">
        <f ca="1"/>
        <v>13</v>
      </c>
      <c r="N1446" s="176" t="str">
        <f ca="1"/>
        <v>General population</v>
      </c>
      <c r="O1446" s="176" t="str">
        <f ca="1"/>
        <v>nec</v>
      </c>
      <c r="P1446" s="176" t="str">
        <f ca="1"/>
        <v>Other and unspecified age (n.e.c.)</v>
      </c>
      <c r="Q1446" s="176" t="str">
        <f ca="1"/>
        <v>nec</v>
      </c>
      <c r="R1446" s="176" t="str">
        <f ca="1"/>
        <v>Other and unspecified gender (n.e.c.)</v>
      </c>
      <c r="S1446" s="176">
        <v>1</v>
      </c>
      <c r="T1446" s="176" t="b">
        <v>1</v>
      </c>
      <c r="U1446" s="176" t="b">
        <f>AND(T1446=TRUE,C1446=C1445,F1446=F1445,H1446&lt;&gt;H1445)</f>
        <v>0</v>
      </c>
      <c r="V1446" s="176" t="b">
        <f t="shared" si="44"/>
        <v>0</v>
      </c>
      <c r="W1446" s="180">
        <v>0</v>
      </c>
      <c r="X1446" t="b">
        <f t="shared" si="45"/>
        <v>0</v>
      </c>
      <c r="Y1446" s="194">
        <v>19</v>
      </c>
    </row>
    <row r="1447" spans="2:25" x14ac:dyDescent="0.4">
      <c r="B1447" s="192"/>
      <c r="C1447" s="193">
        <v>404977502</v>
      </c>
      <c r="D1447" s="193" t="s">
        <v>6243</v>
      </c>
      <c r="E1447" s="178" t="s">
        <v>1161</v>
      </c>
      <c r="F1447" s="193"/>
      <c r="G1447" s="193"/>
      <c r="H1447" s="193" t="s">
        <v>1137</v>
      </c>
      <c r="I1447" s="176" t="str">
        <f ca="1"/>
        <v>nec</v>
      </c>
      <c r="J1447" s="176" t="str">
        <f ca="1"/>
        <v>Unspecified health care providers (n.e.c.)</v>
      </c>
      <c r="K1447" s="176" t="str">
        <f ca="1"/>
        <v>9</v>
      </c>
      <c r="L1447" s="176" t="str">
        <f ca="1"/>
        <v>Other health care services not elsewhere classified (n.e.c.)</v>
      </c>
      <c r="M1447" s="176" t="str">
        <f ca="1"/>
        <v>13</v>
      </c>
      <c r="N1447" s="176" t="str">
        <f ca="1"/>
        <v>General population</v>
      </c>
      <c r="O1447" s="176" t="str">
        <f ca="1"/>
        <v>nec</v>
      </c>
      <c r="P1447" s="176" t="str">
        <f ca="1"/>
        <v>Other and unspecified age (n.e.c.)</v>
      </c>
      <c r="Q1447" s="176" t="str">
        <f ca="1"/>
        <v>nec</v>
      </c>
      <c r="R1447" s="176" t="str">
        <f ca="1"/>
        <v>Other and unspecified gender (n.e.c.)</v>
      </c>
      <c r="S1447" s="176">
        <v>1</v>
      </c>
      <c r="T1447" s="176" t="b">
        <v>1</v>
      </c>
      <c r="U1447" s="176" t="b">
        <f>AND(T1447=TRUE,C1447=C1446,F1447=F1446,H1447&lt;&gt;H1446)</f>
        <v>0</v>
      </c>
      <c r="V1447" s="176" t="b">
        <f t="shared" si="44"/>
        <v>0</v>
      </c>
      <c r="W1447" s="180">
        <v>0</v>
      </c>
      <c r="X1447" t="b">
        <f t="shared" si="45"/>
        <v>0</v>
      </c>
      <c r="Y1447" s="194">
        <v>12</v>
      </c>
    </row>
    <row r="1448" spans="2:25" x14ac:dyDescent="0.4">
      <c r="B1448" s="192"/>
      <c r="C1448" s="193">
        <v>404483224</v>
      </c>
      <c r="D1448" s="193" t="s">
        <v>6244</v>
      </c>
      <c r="E1448" s="178" t="s">
        <v>1187</v>
      </c>
      <c r="F1448" s="193"/>
      <c r="G1448" s="193"/>
      <c r="H1448" s="193" t="s">
        <v>1137</v>
      </c>
      <c r="I1448" s="176" t="str">
        <f ca="1"/>
        <v>nec</v>
      </c>
      <c r="J1448" s="176" t="str">
        <f ca="1"/>
        <v>Unspecified health care providers (n.e.c.)</v>
      </c>
      <c r="K1448" s="176" t="str">
        <f ca="1"/>
        <v>9</v>
      </c>
      <c r="L1448" s="176" t="str">
        <f ca="1"/>
        <v>Other health care services not elsewhere classified (n.e.c.)</v>
      </c>
      <c r="M1448" s="176" t="str">
        <f ca="1"/>
        <v>13</v>
      </c>
      <c r="N1448" s="176" t="str">
        <f ca="1"/>
        <v>General population</v>
      </c>
      <c r="O1448" s="176" t="str">
        <f ca="1"/>
        <v>nec</v>
      </c>
      <c r="P1448" s="176" t="str">
        <f ca="1"/>
        <v>Other and unspecified age (n.e.c.)</v>
      </c>
      <c r="Q1448" s="176" t="str">
        <f ca="1"/>
        <v>nec</v>
      </c>
      <c r="R1448" s="176" t="str">
        <f ca="1"/>
        <v>Other and unspecified gender (n.e.c.)</v>
      </c>
      <c r="S1448" s="176">
        <v>1</v>
      </c>
      <c r="T1448" s="176" t="b">
        <v>1</v>
      </c>
      <c r="U1448" s="176" t="b">
        <f>AND(T1448=TRUE,C1448=C1447,F1448=F1447,H1448&lt;&gt;H1447)</f>
        <v>0</v>
      </c>
      <c r="V1448" s="176" t="b">
        <f t="shared" si="44"/>
        <v>0</v>
      </c>
      <c r="W1448" s="180">
        <v>0</v>
      </c>
      <c r="X1448" t="b">
        <f t="shared" si="45"/>
        <v>0</v>
      </c>
      <c r="Y1448" s="194">
        <v>15</v>
      </c>
    </row>
    <row r="1449" spans="2:25" x14ac:dyDescent="0.4">
      <c r="B1449" s="192"/>
      <c r="C1449" s="193">
        <v>400221979</v>
      </c>
      <c r="D1449" s="193" t="s">
        <v>6245</v>
      </c>
      <c r="E1449" s="178" t="s">
        <v>1179</v>
      </c>
      <c r="F1449" s="193"/>
      <c r="G1449" s="193"/>
      <c r="H1449" s="193" t="s">
        <v>1137</v>
      </c>
      <c r="I1449" s="176" t="str">
        <f ca="1"/>
        <v>nec</v>
      </c>
      <c r="J1449" s="176" t="str">
        <f ca="1"/>
        <v>Unspecified health care providers (n.e.c.)</v>
      </c>
      <c r="K1449" s="176" t="str">
        <f ca="1"/>
        <v>9</v>
      </c>
      <c r="L1449" s="176" t="str">
        <f ca="1"/>
        <v>Other health care services not elsewhere classified (n.e.c.)</v>
      </c>
      <c r="M1449" s="176" t="str">
        <f ca="1"/>
        <v>13</v>
      </c>
      <c r="N1449" s="176" t="str">
        <f ca="1"/>
        <v>General population</v>
      </c>
      <c r="O1449" s="176" t="str">
        <f ca="1"/>
        <v>nec</v>
      </c>
      <c r="P1449" s="176" t="str">
        <f ca="1"/>
        <v>Other and unspecified age (n.e.c.)</v>
      </c>
      <c r="Q1449" s="176" t="str">
        <f ca="1"/>
        <v>nec</v>
      </c>
      <c r="R1449" s="176" t="str">
        <f ca="1"/>
        <v>Other and unspecified gender (n.e.c.)</v>
      </c>
      <c r="S1449" s="176">
        <v>1</v>
      </c>
      <c r="T1449" s="176" t="b">
        <v>1</v>
      </c>
      <c r="U1449" s="176" t="b">
        <f>AND(T1449=TRUE,C1449=C1448,F1449=F1448,H1449&lt;&gt;H1448)</f>
        <v>0</v>
      </c>
      <c r="V1449" s="176" t="b">
        <f t="shared" si="44"/>
        <v>0</v>
      </c>
      <c r="W1449" s="180">
        <v>0</v>
      </c>
      <c r="X1449" t="b">
        <f t="shared" si="45"/>
        <v>0</v>
      </c>
      <c r="Y1449" s="194">
        <v>10</v>
      </c>
    </row>
    <row r="1450" spans="2:25" x14ac:dyDescent="0.4">
      <c r="B1450" s="192"/>
      <c r="C1450" s="193">
        <v>205124435</v>
      </c>
      <c r="D1450" s="193" t="s">
        <v>6246</v>
      </c>
      <c r="E1450" s="178" t="s">
        <v>1246</v>
      </c>
      <c r="F1450" s="193"/>
      <c r="G1450" s="193"/>
      <c r="H1450" s="193" t="s">
        <v>1137</v>
      </c>
      <c r="I1450" s="176" t="str">
        <f ca="1"/>
        <v>nec</v>
      </c>
      <c r="J1450" s="176" t="str">
        <f ca="1"/>
        <v>Unspecified health care providers (n.e.c.)</v>
      </c>
      <c r="K1450" s="176" t="str">
        <f ca="1"/>
        <v>9</v>
      </c>
      <c r="L1450" s="176" t="str">
        <f ca="1"/>
        <v>Other health care services not elsewhere classified (n.e.c.)</v>
      </c>
      <c r="M1450" s="176" t="str">
        <f ca="1"/>
        <v>13</v>
      </c>
      <c r="N1450" s="176" t="str">
        <f ca="1"/>
        <v>General population</v>
      </c>
      <c r="O1450" s="176" t="str">
        <f ca="1"/>
        <v>nec</v>
      </c>
      <c r="P1450" s="176" t="str">
        <f ca="1"/>
        <v>Other and unspecified age (n.e.c.)</v>
      </c>
      <c r="Q1450" s="176" t="str">
        <f ca="1"/>
        <v>nec</v>
      </c>
      <c r="R1450" s="176" t="str">
        <f ca="1"/>
        <v>Other and unspecified gender (n.e.c.)</v>
      </c>
      <c r="S1450" s="176">
        <v>1</v>
      </c>
      <c r="T1450" s="176" t="b">
        <v>1</v>
      </c>
      <c r="U1450" s="176" t="b">
        <f>AND(T1450=TRUE,C1450=C1449,F1450=F1449,H1450&lt;&gt;H1449)</f>
        <v>0</v>
      </c>
      <c r="V1450" s="176" t="b">
        <f t="shared" si="44"/>
        <v>0</v>
      </c>
      <c r="W1450" s="180">
        <v>0</v>
      </c>
      <c r="X1450" t="b">
        <f t="shared" si="45"/>
        <v>0</v>
      </c>
      <c r="Y1450" s="194">
        <v>17</v>
      </c>
    </row>
    <row r="1451" spans="2:25" x14ac:dyDescent="0.4">
      <c r="B1451" s="192"/>
      <c r="C1451" s="193">
        <v>205273693</v>
      </c>
      <c r="D1451" s="193" t="s">
        <v>6247</v>
      </c>
      <c r="E1451" s="178" t="s">
        <v>1161</v>
      </c>
      <c r="F1451" s="193"/>
      <c r="G1451" s="193"/>
      <c r="H1451" s="193" t="s">
        <v>1137</v>
      </c>
      <c r="I1451" s="176" t="str">
        <f ca="1"/>
        <v>nec</v>
      </c>
      <c r="J1451" s="176" t="str">
        <f ca="1"/>
        <v>Unspecified health care providers (n.e.c.)</v>
      </c>
      <c r="K1451" s="176" t="str">
        <f ca="1"/>
        <v>9</v>
      </c>
      <c r="L1451" s="176" t="str">
        <f ca="1"/>
        <v>Other health care services not elsewhere classified (n.e.c.)</v>
      </c>
      <c r="M1451" s="176" t="str">
        <f ca="1"/>
        <v>13</v>
      </c>
      <c r="N1451" s="176" t="str">
        <f ca="1"/>
        <v>General population</v>
      </c>
      <c r="O1451" s="176" t="str">
        <f ca="1"/>
        <v>nec</v>
      </c>
      <c r="P1451" s="176" t="str">
        <f ca="1"/>
        <v>Other and unspecified age (n.e.c.)</v>
      </c>
      <c r="Q1451" s="176" t="str">
        <f ca="1"/>
        <v>nec</v>
      </c>
      <c r="R1451" s="176" t="str">
        <f ca="1"/>
        <v>Other and unspecified gender (n.e.c.)</v>
      </c>
      <c r="S1451" s="176">
        <v>1</v>
      </c>
      <c r="T1451" s="176" t="b">
        <v>1</v>
      </c>
      <c r="U1451" s="176" t="b">
        <f>AND(T1451=TRUE,C1451=C1450,F1451=F1450,H1451&lt;&gt;H1450)</f>
        <v>0</v>
      </c>
      <c r="V1451" s="176" t="b">
        <f t="shared" si="44"/>
        <v>0</v>
      </c>
      <c r="W1451" s="180">
        <v>0</v>
      </c>
      <c r="X1451" t="b">
        <f t="shared" si="45"/>
        <v>0</v>
      </c>
      <c r="Y1451" s="194">
        <v>12</v>
      </c>
    </row>
    <row r="1452" spans="2:25" x14ac:dyDescent="0.4">
      <c r="B1452" s="192"/>
      <c r="C1452" s="193">
        <v>205202029</v>
      </c>
      <c r="D1452" s="193" t="s">
        <v>6248</v>
      </c>
      <c r="E1452" s="178" t="s">
        <v>1246</v>
      </c>
      <c r="F1452" s="193"/>
      <c r="G1452" s="193"/>
      <c r="H1452" s="193" t="s">
        <v>1137</v>
      </c>
      <c r="I1452" s="176" t="str">
        <f ca="1"/>
        <v>nec</v>
      </c>
      <c r="J1452" s="176" t="str">
        <f ca="1"/>
        <v>Unspecified health care providers (n.e.c.)</v>
      </c>
      <c r="K1452" s="176" t="str">
        <f ca="1"/>
        <v>9</v>
      </c>
      <c r="L1452" s="176" t="str">
        <f ca="1"/>
        <v>Other health care services not elsewhere classified (n.e.c.)</v>
      </c>
      <c r="M1452" s="176" t="str">
        <f ca="1"/>
        <v>13</v>
      </c>
      <c r="N1452" s="176" t="str">
        <f ca="1"/>
        <v>General population</v>
      </c>
      <c r="O1452" s="176" t="str">
        <f ca="1"/>
        <v>nec</v>
      </c>
      <c r="P1452" s="176" t="str">
        <f ca="1"/>
        <v>Other and unspecified age (n.e.c.)</v>
      </c>
      <c r="Q1452" s="176" t="str">
        <f ca="1"/>
        <v>nec</v>
      </c>
      <c r="R1452" s="176" t="str">
        <f ca="1"/>
        <v>Other and unspecified gender (n.e.c.)</v>
      </c>
      <c r="S1452" s="176">
        <v>3</v>
      </c>
      <c r="T1452" s="176" t="b">
        <v>1</v>
      </c>
      <c r="U1452" s="176" t="b">
        <f>AND(T1452=TRUE,C1452=C1451,F1452=F1451,H1452&lt;&gt;H1451)</f>
        <v>0</v>
      </c>
      <c r="V1452" s="176" t="b">
        <f t="shared" si="44"/>
        <v>0</v>
      </c>
      <c r="W1452" s="180">
        <v>0</v>
      </c>
      <c r="X1452" t="b">
        <f t="shared" si="45"/>
        <v>0</v>
      </c>
      <c r="Y1452" s="194">
        <v>17</v>
      </c>
    </row>
    <row r="1453" spans="2:25" x14ac:dyDescent="0.4">
      <c r="B1453" s="192"/>
      <c r="C1453" s="193">
        <v>241571722</v>
      </c>
      <c r="D1453" s="193" t="s">
        <v>6249</v>
      </c>
      <c r="E1453" s="178" t="s">
        <v>1905</v>
      </c>
      <c r="F1453" s="193"/>
      <c r="G1453" s="193"/>
      <c r="H1453" s="193" t="s">
        <v>1137</v>
      </c>
      <c r="I1453" s="176" t="str">
        <f ca="1"/>
        <v>nec</v>
      </c>
      <c r="J1453" s="176" t="str">
        <f ca="1"/>
        <v>Unspecified health care providers (n.e.c.)</v>
      </c>
      <c r="K1453" s="176" t="str">
        <f ca="1"/>
        <v>9</v>
      </c>
      <c r="L1453" s="176" t="str">
        <f ca="1"/>
        <v>Other health care services not elsewhere classified (n.e.c.)</v>
      </c>
      <c r="M1453" s="176" t="str">
        <f ca="1"/>
        <v>13</v>
      </c>
      <c r="N1453" s="176" t="str">
        <f ca="1"/>
        <v>General population</v>
      </c>
      <c r="O1453" s="176" t="str">
        <f ca="1"/>
        <v>nec</v>
      </c>
      <c r="P1453" s="176" t="str">
        <f ca="1"/>
        <v>Other and unspecified age (n.e.c.)</v>
      </c>
      <c r="Q1453" s="176" t="str">
        <f ca="1"/>
        <v>nec</v>
      </c>
      <c r="R1453" s="176" t="str">
        <f ca="1"/>
        <v>Other and unspecified gender (n.e.c.)</v>
      </c>
      <c r="S1453" s="176">
        <v>1</v>
      </c>
      <c r="T1453" s="176" t="b">
        <v>1</v>
      </c>
      <c r="U1453" s="176" t="b">
        <f>AND(T1453=TRUE,C1453=C1452,F1453=F1452,H1453&lt;&gt;H1452)</f>
        <v>0</v>
      </c>
      <c r="V1453" s="176" t="b">
        <f t="shared" si="44"/>
        <v>0</v>
      </c>
      <c r="W1453" s="180">
        <v>0</v>
      </c>
      <c r="X1453" t="b">
        <f t="shared" si="45"/>
        <v>0</v>
      </c>
      <c r="Y1453" s="194">
        <v>39</v>
      </c>
    </row>
    <row r="1454" spans="2:25" x14ac:dyDescent="0.4">
      <c r="B1454" s="192"/>
      <c r="C1454" s="193">
        <v>406294932</v>
      </c>
      <c r="D1454" s="193" t="s">
        <v>6250</v>
      </c>
      <c r="E1454" s="178" t="s">
        <v>1253</v>
      </c>
      <c r="F1454" s="193"/>
      <c r="G1454" s="193"/>
      <c r="H1454" s="193" t="s">
        <v>1137</v>
      </c>
      <c r="I1454" s="176" t="str">
        <f ca="1"/>
        <v>nec</v>
      </c>
      <c r="J1454" s="176" t="str">
        <f ca="1"/>
        <v>Unspecified health care providers (n.e.c.)</v>
      </c>
      <c r="K1454" s="176" t="str">
        <f ca="1"/>
        <v>9</v>
      </c>
      <c r="L1454" s="176" t="str">
        <f ca="1"/>
        <v>Other health care services not elsewhere classified (n.e.c.)</v>
      </c>
      <c r="M1454" s="176" t="str">
        <f ca="1"/>
        <v>13</v>
      </c>
      <c r="N1454" s="176" t="str">
        <f ca="1"/>
        <v>General population</v>
      </c>
      <c r="O1454" s="176" t="str">
        <f ca="1"/>
        <v>nec</v>
      </c>
      <c r="P1454" s="176" t="str">
        <f ca="1"/>
        <v>Other and unspecified age (n.e.c.)</v>
      </c>
      <c r="Q1454" s="176" t="str">
        <f ca="1"/>
        <v>nec</v>
      </c>
      <c r="R1454" s="176" t="str">
        <f ca="1"/>
        <v>Other and unspecified gender (n.e.c.)</v>
      </c>
      <c r="S1454" s="176">
        <v>1</v>
      </c>
      <c r="T1454" s="176" t="b">
        <v>1</v>
      </c>
      <c r="U1454" s="176" t="b">
        <f>AND(T1454=TRUE,C1454=C1453,F1454=F1453,H1454&lt;&gt;H1453)</f>
        <v>0</v>
      </c>
      <c r="V1454" s="176" t="b">
        <f t="shared" si="44"/>
        <v>0</v>
      </c>
      <c r="W1454" s="180">
        <v>0</v>
      </c>
      <c r="X1454" t="b">
        <f t="shared" si="45"/>
        <v>0</v>
      </c>
      <c r="Y1454" s="194">
        <v>18</v>
      </c>
    </row>
    <row r="1455" spans="2:25" x14ac:dyDescent="0.4">
      <c r="B1455" s="192"/>
      <c r="C1455" s="193">
        <v>400052287</v>
      </c>
      <c r="D1455" s="193" t="s">
        <v>6251</v>
      </c>
      <c r="E1455" s="178" t="s">
        <v>1179</v>
      </c>
      <c r="F1455" s="193"/>
      <c r="G1455" s="193"/>
      <c r="H1455" s="193" t="s">
        <v>1137</v>
      </c>
      <c r="I1455" s="176" t="str">
        <f ca="1"/>
        <v>nec</v>
      </c>
      <c r="J1455" s="176" t="str">
        <f ca="1"/>
        <v>Unspecified health care providers (n.e.c.)</v>
      </c>
      <c r="K1455" s="176" t="str">
        <f ca="1"/>
        <v>9</v>
      </c>
      <c r="L1455" s="176" t="str">
        <f ca="1"/>
        <v>Other health care services not elsewhere classified (n.e.c.)</v>
      </c>
      <c r="M1455" s="176" t="str">
        <f ca="1"/>
        <v>13</v>
      </c>
      <c r="N1455" s="176" t="str">
        <f ca="1"/>
        <v>General population</v>
      </c>
      <c r="O1455" s="176" t="str">
        <f ca="1"/>
        <v>nec</v>
      </c>
      <c r="P1455" s="176" t="str">
        <f ca="1"/>
        <v>Other and unspecified age (n.e.c.)</v>
      </c>
      <c r="Q1455" s="176" t="str">
        <f ca="1"/>
        <v>nec</v>
      </c>
      <c r="R1455" s="176" t="str">
        <f ca="1"/>
        <v>Other and unspecified gender (n.e.c.)</v>
      </c>
      <c r="S1455" s="176">
        <v>1</v>
      </c>
      <c r="T1455" s="176" t="b">
        <v>1</v>
      </c>
      <c r="U1455" s="176" t="b">
        <f>AND(T1455=TRUE,C1455=C1454,F1455=F1454,H1455&lt;&gt;H1454)</f>
        <v>0</v>
      </c>
      <c r="V1455" s="176" t="b">
        <f t="shared" si="44"/>
        <v>0</v>
      </c>
      <c r="W1455" s="180">
        <v>0</v>
      </c>
      <c r="X1455" t="b">
        <f t="shared" si="45"/>
        <v>0</v>
      </c>
      <c r="Y1455" s="194">
        <v>10</v>
      </c>
    </row>
    <row r="1456" spans="2:25" x14ac:dyDescent="0.4">
      <c r="B1456" s="192"/>
      <c r="C1456" s="193">
        <v>204568146</v>
      </c>
      <c r="D1456" s="193" t="s">
        <v>6252</v>
      </c>
      <c r="E1456" s="178" t="s">
        <v>1187</v>
      </c>
      <c r="F1456" s="193"/>
      <c r="G1456" s="193"/>
      <c r="H1456" s="193" t="s">
        <v>1115</v>
      </c>
      <c r="I1456" s="176" t="str">
        <f ca="1"/>
        <v>8.2</v>
      </c>
      <c r="J1456" s="176" t="str">
        <f ca="1"/>
        <v>All Other industries as secondary providers of health care</v>
      </c>
      <c r="K1456" s="176" t="str">
        <f ca="1"/>
        <v>5.nec</v>
      </c>
      <c r="L1456" s="176" t="str">
        <f ca="1"/>
        <v>Unspecified medical goods (n.e.c.)</v>
      </c>
      <c r="M1456" s="176" t="str">
        <f ca="1"/>
        <v>13</v>
      </c>
      <c r="N1456" s="176" t="str">
        <f ca="1"/>
        <v>General population</v>
      </c>
      <c r="O1456" s="176" t="str">
        <f ca="1"/>
        <v>nec</v>
      </c>
      <c r="P1456" s="176" t="str">
        <f ca="1"/>
        <v>Other and unspecified age (n.e.c.)</v>
      </c>
      <c r="Q1456" s="176" t="str">
        <f ca="1"/>
        <v>nec</v>
      </c>
      <c r="R1456" s="176" t="str">
        <f ca="1"/>
        <v>Other and unspecified gender (n.e.c.)</v>
      </c>
      <c r="S1456" s="176">
        <v>2</v>
      </c>
      <c r="T1456" s="176" t="b">
        <v>1</v>
      </c>
      <c r="U1456" s="176" t="b">
        <f>AND(T1456=TRUE,C1456=C1455,F1456=F1455,H1456&lt;&gt;H1455)</f>
        <v>0</v>
      </c>
      <c r="V1456" s="176" t="b">
        <f t="shared" si="44"/>
        <v>0</v>
      </c>
      <c r="W1456" s="180">
        <v>0</v>
      </c>
      <c r="X1456" t="b">
        <f t="shared" si="45"/>
        <v>0</v>
      </c>
      <c r="Y1456" s="194">
        <v>15</v>
      </c>
    </row>
    <row r="1457" spans="2:25" x14ac:dyDescent="0.4">
      <c r="B1457" s="192"/>
      <c r="C1457" s="193">
        <v>204992393</v>
      </c>
      <c r="D1457" s="193" t="s">
        <v>6253</v>
      </c>
      <c r="E1457" s="178" t="s">
        <v>1161</v>
      </c>
      <c r="F1457" s="193"/>
      <c r="G1457" s="193"/>
      <c r="H1457" s="193" t="s">
        <v>1115</v>
      </c>
      <c r="I1457" s="176" t="str">
        <f ca="1"/>
        <v>8.2</v>
      </c>
      <c r="J1457" s="176" t="str">
        <f ca="1"/>
        <v>All Other industries as secondary providers of health care</v>
      </c>
      <c r="K1457" s="176" t="str">
        <f ca="1"/>
        <v>5.nec</v>
      </c>
      <c r="L1457" s="176" t="str">
        <f ca="1"/>
        <v>Unspecified medical goods (n.e.c.)</v>
      </c>
      <c r="M1457" s="176" t="str">
        <f ca="1"/>
        <v>13</v>
      </c>
      <c r="N1457" s="176" t="str">
        <f ca="1"/>
        <v>General population</v>
      </c>
      <c r="O1457" s="176" t="str">
        <f ca="1"/>
        <v>nec</v>
      </c>
      <c r="P1457" s="176" t="str">
        <f ca="1"/>
        <v>Other and unspecified age (n.e.c.)</v>
      </c>
      <c r="Q1457" s="176" t="str">
        <f ca="1"/>
        <v>nec</v>
      </c>
      <c r="R1457" s="176" t="str">
        <f ca="1"/>
        <v>Other and unspecified gender (n.e.c.)</v>
      </c>
      <c r="S1457" s="176">
        <v>1</v>
      </c>
      <c r="T1457" s="176" t="b">
        <v>1</v>
      </c>
      <c r="U1457" s="176" t="b">
        <f>AND(T1457=TRUE,C1457=C1456,F1457=F1456,H1457&lt;&gt;H1456)</f>
        <v>0</v>
      </c>
      <c r="V1457" s="176" t="b">
        <f t="shared" si="44"/>
        <v>0</v>
      </c>
      <c r="W1457" s="180">
        <v>0</v>
      </c>
      <c r="X1457" t="b">
        <f t="shared" si="45"/>
        <v>0</v>
      </c>
      <c r="Y1457" s="194">
        <v>12</v>
      </c>
    </row>
    <row r="1458" spans="2:25" x14ac:dyDescent="0.4">
      <c r="B1458" s="192"/>
      <c r="C1458" s="193">
        <v>226146872</v>
      </c>
      <c r="D1458" s="193" t="s">
        <v>6254</v>
      </c>
      <c r="E1458" s="178" t="s">
        <v>1179</v>
      </c>
      <c r="F1458" s="193"/>
      <c r="G1458" s="193"/>
      <c r="H1458" s="193" t="s">
        <v>1137</v>
      </c>
      <c r="I1458" s="176" t="str">
        <f ca="1"/>
        <v>nec</v>
      </c>
      <c r="J1458" s="176" t="str">
        <f ca="1"/>
        <v>Unspecified health care providers (n.e.c.)</v>
      </c>
      <c r="K1458" s="176" t="str">
        <f ca="1"/>
        <v>9</v>
      </c>
      <c r="L1458" s="176" t="str">
        <f ca="1"/>
        <v>Other health care services not elsewhere classified (n.e.c.)</v>
      </c>
      <c r="M1458" s="176" t="str">
        <f ca="1"/>
        <v>13</v>
      </c>
      <c r="N1458" s="176" t="str">
        <f ca="1"/>
        <v>General population</v>
      </c>
      <c r="O1458" s="176" t="str">
        <f ca="1"/>
        <v>nec</v>
      </c>
      <c r="P1458" s="176" t="str">
        <f ca="1"/>
        <v>Other and unspecified age (n.e.c.)</v>
      </c>
      <c r="Q1458" s="176" t="str">
        <f ca="1"/>
        <v>nec</v>
      </c>
      <c r="R1458" s="176" t="str">
        <f ca="1"/>
        <v>Other and unspecified gender (n.e.c.)</v>
      </c>
      <c r="S1458" s="176">
        <v>1</v>
      </c>
      <c r="T1458" s="176" t="b">
        <v>1</v>
      </c>
      <c r="U1458" s="176" t="b">
        <f>AND(T1458=TRUE,C1458=C1457,F1458=F1457,H1458&lt;&gt;H1457)</f>
        <v>0</v>
      </c>
      <c r="V1458" s="176" t="b">
        <f t="shared" si="44"/>
        <v>0</v>
      </c>
      <c r="W1458" s="180">
        <v>0</v>
      </c>
      <c r="X1458" t="b">
        <f t="shared" si="45"/>
        <v>0</v>
      </c>
      <c r="Y1458" s="194">
        <v>10</v>
      </c>
    </row>
    <row r="1459" spans="2:25" x14ac:dyDescent="0.4">
      <c r="B1459" s="192"/>
      <c r="C1459" s="193">
        <v>201951209</v>
      </c>
      <c r="D1459" s="193" t="s">
        <v>6255</v>
      </c>
      <c r="E1459" s="178" t="s">
        <v>1246</v>
      </c>
      <c r="F1459" s="193"/>
      <c r="G1459" s="193"/>
      <c r="H1459" s="193" t="s">
        <v>1115</v>
      </c>
      <c r="I1459" s="176" t="str">
        <f ca="1"/>
        <v>8.2</v>
      </c>
      <c r="J1459" s="176" t="str">
        <f ca="1"/>
        <v>All Other industries as secondary providers of health care</v>
      </c>
      <c r="K1459" s="176" t="str">
        <f ca="1"/>
        <v>5.nec</v>
      </c>
      <c r="L1459" s="176" t="str">
        <f ca="1"/>
        <v>Unspecified medical goods (n.e.c.)</v>
      </c>
      <c r="M1459" s="176" t="str">
        <f ca="1"/>
        <v>13</v>
      </c>
      <c r="N1459" s="176" t="str">
        <f ca="1"/>
        <v>General population</v>
      </c>
      <c r="O1459" s="176" t="str">
        <f ca="1"/>
        <v>nec</v>
      </c>
      <c r="P1459" s="176" t="str">
        <f ca="1"/>
        <v>Other and unspecified age (n.e.c.)</v>
      </c>
      <c r="Q1459" s="176" t="str">
        <f ca="1"/>
        <v>nec</v>
      </c>
      <c r="R1459" s="176" t="str">
        <f ca="1"/>
        <v>Other and unspecified gender (n.e.c.)</v>
      </c>
      <c r="S1459" s="176">
        <v>1</v>
      </c>
      <c r="T1459" s="176" t="b">
        <v>1</v>
      </c>
      <c r="U1459" s="176" t="b">
        <f>AND(T1459=TRUE,C1459=C1458,F1459=F1458,H1459&lt;&gt;H1458)</f>
        <v>0</v>
      </c>
      <c r="V1459" s="176" t="b">
        <f t="shared" si="44"/>
        <v>0</v>
      </c>
      <c r="W1459" s="180">
        <v>0</v>
      </c>
      <c r="X1459" t="b">
        <f t="shared" si="45"/>
        <v>0</v>
      </c>
      <c r="Y1459" s="194">
        <v>17</v>
      </c>
    </row>
    <row r="1460" spans="2:25" x14ac:dyDescent="0.4">
      <c r="B1460" s="192"/>
      <c r="C1460" s="193">
        <v>404966355</v>
      </c>
      <c r="D1460" s="193" t="s">
        <v>6256</v>
      </c>
      <c r="E1460" s="178" t="s">
        <v>1161</v>
      </c>
      <c r="F1460" s="193"/>
      <c r="G1460" s="193"/>
      <c r="H1460" s="193" t="s">
        <v>1115</v>
      </c>
      <c r="I1460" s="176" t="str">
        <f ca="1"/>
        <v>8.2</v>
      </c>
      <c r="J1460" s="176" t="str">
        <f ca="1"/>
        <v>All Other industries as secondary providers of health care</v>
      </c>
      <c r="K1460" s="176" t="str">
        <f ca="1"/>
        <v>5.nec</v>
      </c>
      <c r="L1460" s="176" t="str">
        <f ca="1"/>
        <v>Unspecified medical goods (n.e.c.)</v>
      </c>
      <c r="M1460" s="176" t="str">
        <f ca="1"/>
        <v>13</v>
      </c>
      <c r="N1460" s="176" t="str">
        <f ca="1"/>
        <v>General population</v>
      </c>
      <c r="O1460" s="176" t="str">
        <f ca="1"/>
        <v>nec</v>
      </c>
      <c r="P1460" s="176" t="str">
        <f ca="1"/>
        <v>Other and unspecified age (n.e.c.)</v>
      </c>
      <c r="Q1460" s="176" t="str">
        <f ca="1"/>
        <v>nec</v>
      </c>
      <c r="R1460" s="176" t="str">
        <f ca="1"/>
        <v>Other and unspecified gender (n.e.c.)</v>
      </c>
      <c r="S1460" s="176">
        <v>1</v>
      </c>
      <c r="T1460" s="176" t="b">
        <v>1</v>
      </c>
      <c r="U1460" s="176" t="b">
        <f>AND(T1460=TRUE,C1460=C1459,F1460=F1459,H1460&lt;&gt;H1459)</f>
        <v>0</v>
      </c>
      <c r="V1460" s="176" t="b">
        <f t="shared" si="44"/>
        <v>0</v>
      </c>
      <c r="W1460" s="180">
        <v>0</v>
      </c>
      <c r="X1460" t="b">
        <f t="shared" si="45"/>
        <v>0</v>
      </c>
      <c r="Y1460" s="194">
        <v>12</v>
      </c>
    </row>
    <row r="1461" spans="2:25" x14ac:dyDescent="0.4">
      <c r="B1461" s="192"/>
      <c r="C1461" s="193" t="s">
        <v>6257</v>
      </c>
      <c r="D1461" s="193" t="s">
        <v>6258</v>
      </c>
      <c r="E1461" s="178" t="s">
        <v>1187</v>
      </c>
      <c r="F1461" s="193"/>
      <c r="G1461" s="193"/>
      <c r="H1461" s="193" t="s">
        <v>1115</v>
      </c>
      <c r="I1461" s="176" t="str">
        <f ca="1"/>
        <v>8.2</v>
      </c>
      <c r="J1461" s="176" t="str">
        <f ca="1"/>
        <v>All Other industries as secondary providers of health care</v>
      </c>
      <c r="K1461" s="176" t="str">
        <f ca="1"/>
        <v>5.nec</v>
      </c>
      <c r="L1461" s="176" t="str">
        <f ca="1"/>
        <v>Unspecified medical goods (n.e.c.)</v>
      </c>
      <c r="M1461" s="176" t="str">
        <f ca="1"/>
        <v>13</v>
      </c>
      <c r="N1461" s="176" t="str">
        <f ca="1"/>
        <v>General population</v>
      </c>
      <c r="O1461" s="176" t="str">
        <f ca="1"/>
        <v>nec</v>
      </c>
      <c r="P1461" s="176" t="str">
        <f ca="1"/>
        <v>Other and unspecified age (n.e.c.)</v>
      </c>
      <c r="Q1461" s="176" t="str">
        <f ca="1"/>
        <v>nec</v>
      </c>
      <c r="R1461" s="176" t="str">
        <f ca="1"/>
        <v>Other and unspecified gender (n.e.c.)</v>
      </c>
      <c r="S1461" s="176">
        <v>1</v>
      </c>
      <c r="T1461" s="176" t="b">
        <v>1</v>
      </c>
      <c r="U1461" s="176" t="b">
        <f>AND(T1461=TRUE,C1461=C1460,F1461=F1460,H1461&lt;&gt;H1460)</f>
        <v>0</v>
      </c>
      <c r="V1461" s="176" t="b">
        <f t="shared" si="44"/>
        <v>0</v>
      </c>
      <c r="W1461" s="180">
        <v>0</v>
      </c>
      <c r="X1461" t="b">
        <f t="shared" si="45"/>
        <v>0</v>
      </c>
      <c r="Y1461" s="194">
        <v>15</v>
      </c>
    </row>
    <row r="1462" spans="2:25" x14ac:dyDescent="0.4">
      <c r="B1462" s="192"/>
      <c r="C1462" s="193">
        <v>404862190</v>
      </c>
      <c r="D1462" s="193" t="s">
        <v>6259</v>
      </c>
      <c r="E1462" s="178" t="s">
        <v>1161</v>
      </c>
      <c r="F1462" s="193"/>
      <c r="G1462" s="193"/>
      <c r="H1462" s="193" t="s">
        <v>1137</v>
      </c>
      <c r="I1462" s="176" t="str">
        <f ca="1"/>
        <v>nec</v>
      </c>
      <c r="J1462" s="176" t="str">
        <f ca="1"/>
        <v>Unspecified health care providers (n.e.c.)</v>
      </c>
      <c r="K1462" s="176" t="str">
        <f ca="1"/>
        <v>9</v>
      </c>
      <c r="L1462" s="176" t="str">
        <f ca="1"/>
        <v>Other health care services not elsewhere classified (n.e.c.)</v>
      </c>
      <c r="M1462" s="176" t="str">
        <f ca="1"/>
        <v>13</v>
      </c>
      <c r="N1462" s="176" t="str">
        <f ca="1"/>
        <v>General population</v>
      </c>
      <c r="O1462" s="176" t="str">
        <f ca="1"/>
        <v>nec</v>
      </c>
      <c r="P1462" s="176" t="str">
        <f ca="1"/>
        <v>Other and unspecified age (n.e.c.)</v>
      </c>
      <c r="Q1462" s="176" t="str">
        <f ca="1"/>
        <v>nec</v>
      </c>
      <c r="R1462" s="176" t="str">
        <f ca="1"/>
        <v>Other and unspecified gender (n.e.c.)</v>
      </c>
      <c r="S1462" s="176">
        <v>1</v>
      </c>
      <c r="T1462" s="176" t="b">
        <v>1</v>
      </c>
      <c r="U1462" s="176" t="b">
        <f>AND(T1462=TRUE,C1462=C1461,F1462=F1461,H1462&lt;&gt;H1461)</f>
        <v>0</v>
      </c>
      <c r="V1462" s="176" t="b">
        <f t="shared" si="44"/>
        <v>0</v>
      </c>
      <c r="W1462" s="180">
        <v>0</v>
      </c>
      <c r="X1462" t="b">
        <f t="shared" si="45"/>
        <v>0</v>
      </c>
      <c r="Y1462" s="194">
        <v>12</v>
      </c>
    </row>
    <row r="1463" spans="2:25" x14ac:dyDescent="0.4">
      <c r="B1463" s="192"/>
      <c r="C1463" s="193">
        <v>206343991</v>
      </c>
      <c r="D1463" s="193" t="s">
        <v>6260</v>
      </c>
      <c r="E1463" s="178" t="s">
        <v>1246</v>
      </c>
      <c r="F1463" s="193"/>
      <c r="G1463" s="193"/>
      <c r="H1463" s="193" t="s">
        <v>1137</v>
      </c>
      <c r="I1463" s="176" t="str">
        <f ca="1"/>
        <v>nec</v>
      </c>
      <c r="J1463" s="176" t="str">
        <f ca="1"/>
        <v>Unspecified health care providers (n.e.c.)</v>
      </c>
      <c r="K1463" s="176" t="str">
        <f ca="1"/>
        <v>9</v>
      </c>
      <c r="L1463" s="176" t="str">
        <f ca="1"/>
        <v>Other health care services not elsewhere classified (n.e.c.)</v>
      </c>
      <c r="M1463" s="176" t="str">
        <f ca="1"/>
        <v>13</v>
      </c>
      <c r="N1463" s="176" t="str">
        <f ca="1"/>
        <v>General population</v>
      </c>
      <c r="O1463" s="176" t="str">
        <f ca="1"/>
        <v>nec</v>
      </c>
      <c r="P1463" s="176" t="str">
        <f ca="1"/>
        <v>Other and unspecified age (n.e.c.)</v>
      </c>
      <c r="Q1463" s="176" t="str">
        <f ca="1"/>
        <v>nec</v>
      </c>
      <c r="R1463" s="176" t="str">
        <f ca="1"/>
        <v>Other and unspecified gender (n.e.c.)</v>
      </c>
      <c r="S1463" s="176">
        <v>1</v>
      </c>
      <c r="T1463" s="176" t="b">
        <v>1</v>
      </c>
      <c r="U1463" s="176" t="b">
        <f>AND(T1463=TRUE,C1463=C1462,F1463=F1462,H1463&lt;&gt;H1462)</f>
        <v>0</v>
      </c>
      <c r="V1463" s="176" t="b">
        <f t="shared" si="44"/>
        <v>0</v>
      </c>
      <c r="W1463" s="180">
        <v>0</v>
      </c>
      <c r="X1463" t="b">
        <f t="shared" si="45"/>
        <v>0</v>
      </c>
      <c r="Y1463" s="194">
        <v>17</v>
      </c>
    </row>
    <row r="1464" spans="2:25" x14ac:dyDescent="0.4">
      <c r="B1464" s="192"/>
      <c r="C1464" s="193">
        <v>205063982</v>
      </c>
      <c r="D1464" s="193" t="s">
        <v>6261</v>
      </c>
      <c r="E1464" s="178" t="s">
        <v>1246</v>
      </c>
      <c r="F1464" s="193"/>
      <c r="G1464" s="193"/>
      <c r="H1464" s="193" t="s">
        <v>1137</v>
      </c>
      <c r="I1464" s="176" t="str">
        <f ca="1"/>
        <v>nec</v>
      </c>
      <c r="J1464" s="176" t="str">
        <f ca="1"/>
        <v>Unspecified health care providers (n.e.c.)</v>
      </c>
      <c r="K1464" s="176" t="str">
        <f ca="1"/>
        <v>9</v>
      </c>
      <c r="L1464" s="176" t="str">
        <f ca="1"/>
        <v>Other health care services not elsewhere classified (n.e.c.)</v>
      </c>
      <c r="M1464" s="176" t="str">
        <f ca="1"/>
        <v>13</v>
      </c>
      <c r="N1464" s="176" t="str">
        <f ca="1"/>
        <v>General population</v>
      </c>
      <c r="O1464" s="176" t="str">
        <f ca="1"/>
        <v>nec</v>
      </c>
      <c r="P1464" s="176" t="str">
        <f ca="1"/>
        <v>Other and unspecified age (n.e.c.)</v>
      </c>
      <c r="Q1464" s="176" t="str">
        <f ca="1"/>
        <v>nec</v>
      </c>
      <c r="R1464" s="176" t="str">
        <f ca="1"/>
        <v>Other and unspecified gender (n.e.c.)</v>
      </c>
      <c r="S1464" s="176">
        <v>1</v>
      </c>
      <c r="T1464" s="176" t="b">
        <v>1</v>
      </c>
      <c r="U1464" s="176" t="b">
        <f>AND(T1464=TRUE,C1464=C1463,F1464=F1463,H1464&lt;&gt;H1463)</f>
        <v>0</v>
      </c>
      <c r="V1464" s="176" t="b">
        <f t="shared" si="44"/>
        <v>0</v>
      </c>
      <c r="W1464" s="180">
        <v>0</v>
      </c>
      <c r="X1464" t="b">
        <f t="shared" si="45"/>
        <v>0</v>
      </c>
      <c r="Y1464" s="194">
        <v>17</v>
      </c>
    </row>
    <row r="1465" spans="2:25" x14ac:dyDescent="0.4">
      <c r="B1465" s="192"/>
      <c r="C1465" s="193">
        <v>202463459</v>
      </c>
      <c r="D1465" s="193" t="s">
        <v>6262</v>
      </c>
      <c r="E1465" s="178" t="s">
        <v>1183</v>
      </c>
      <c r="F1465" s="193"/>
      <c r="G1465" s="193"/>
      <c r="H1465" s="193" t="s">
        <v>1137</v>
      </c>
      <c r="I1465" s="176" t="str">
        <f ca="1"/>
        <v>nec</v>
      </c>
      <c r="J1465" s="176" t="str">
        <f ca="1"/>
        <v>Unspecified health care providers (n.e.c.)</v>
      </c>
      <c r="K1465" s="176" t="str">
        <f ca="1"/>
        <v>9</v>
      </c>
      <c r="L1465" s="176" t="str">
        <f ca="1"/>
        <v>Other health care services not elsewhere classified (n.e.c.)</v>
      </c>
      <c r="M1465" s="176" t="str">
        <f ca="1"/>
        <v>13</v>
      </c>
      <c r="N1465" s="176" t="str">
        <f ca="1"/>
        <v>General population</v>
      </c>
      <c r="O1465" s="176" t="str">
        <f ca="1"/>
        <v>nec</v>
      </c>
      <c r="P1465" s="176" t="str">
        <f ca="1"/>
        <v>Other and unspecified age (n.e.c.)</v>
      </c>
      <c r="Q1465" s="176" t="str">
        <f ca="1"/>
        <v>nec</v>
      </c>
      <c r="R1465" s="176" t="str">
        <f ca="1"/>
        <v>Other and unspecified gender (n.e.c.)</v>
      </c>
      <c r="S1465" s="176">
        <v>1</v>
      </c>
      <c r="T1465" s="176" t="b">
        <v>1</v>
      </c>
      <c r="U1465" s="176" t="b">
        <f>AND(T1465=TRUE,C1465=C1464,F1465=F1464,H1465&lt;&gt;H1464)</f>
        <v>0</v>
      </c>
      <c r="V1465" s="176" t="b">
        <f t="shared" si="44"/>
        <v>0</v>
      </c>
      <c r="W1465" s="180">
        <v>0</v>
      </c>
      <c r="X1465" t="b">
        <f t="shared" si="45"/>
        <v>0</v>
      </c>
      <c r="Y1465" s="194">
        <v>11</v>
      </c>
    </row>
    <row r="1466" spans="2:25" x14ac:dyDescent="0.4">
      <c r="B1466" s="192"/>
      <c r="C1466" s="193">
        <v>201946573</v>
      </c>
      <c r="D1466" s="193" t="s">
        <v>6263</v>
      </c>
      <c r="E1466" s="178" t="s">
        <v>1285</v>
      </c>
      <c r="F1466" s="193"/>
      <c r="G1466" s="193"/>
      <c r="H1466" s="193" t="s">
        <v>1137</v>
      </c>
      <c r="I1466" s="176" t="str">
        <f ca="1"/>
        <v>nec</v>
      </c>
      <c r="J1466" s="176" t="str">
        <f ca="1"/>
        <v>Unspecified health care providers (n.e.c.)</v>
      </c>
      <c r="K1466" s="176" t="str">
        <f ca="1"/>
        <v>9</v>
      </c>
      <c r="L1466" s="176" t="str">
        <f ca="1"/>
        <v>Other health care services not elsewhere classified (n.e.c.)</v>
      </c>
      <c r="M1466" s="176" t="str">
        <f ca="1"/>
        <v>13</v>
      </c>
      <c r="N1466" s="176" t="str">
        <f ca="1"/>
        <v>General population</v>
      </c>
      <c r="O1466" s="176" t="str">
        <f ca="1"/>
        <v>nec</v>
      </c>
      <c r="P1466" s="176" t="str">
        <f ca="1"/>
        <v>Other and unspecified age (n.e.c.)</v>
      </c>
      <c r="Q1466" s="176" t="str">
        <f ca="1"/>
        <v>nec</v>
      </c>
      <c r="R1466" s="176" t="str">
        <f ca="1"/>
        <v>Other and unspecified gender (n.e.c.)</v>
      </c>
      <c r="S1466" s="176">
        <v>1</v>
      </c>
      <c r="T1466" s="176" t="b">
        <v>1</v>
      </c>
      <c r="U1466" s="176" t="b">
        <f>AND(T1466=TRUE,C1466=C1465,F1466=F1465,H1466&lt;&gt;H1465)</f>
        <v>0</v>
      </c>
      <c r="V1466" s="176" t="b">
        <f t="shared" si="44"/>
        <v>0</v>
      </c>
      <c r="W1466" s="180">
        <v>0</v>
      </c>
      <c r="X1466" t="b">
        <f t="shared" si="45"/>
        <v>0</v>
      </c>
      <c r="Y1466" s="194">
        <v>14</v>
      </c>
    </row>
    <row r="1467" spans="2:25" x14ac:dyDescent="0.4">
      <c r="B1467" s="192"/>
      <c r="C1467" s="193">
        <v>404917328</v>
      </c>
      <c r="D1467" s="193" t="s">
        <v>6264</v>
      </c>
      <c r="E1467" s="178" t="s">
        <v>1246</v>
      </c>
      <c r="F1467" s="193"/>
      <c r="G1467" s="193"/>
      <c r="H1467" s="193" t="s">
        <v>1115</v>
      </c>
      <c r="I1467" s="176" t="str">
        <f ca="1"/>
        <v>8.2</v>
      </c>
      <c r="J1467" s="176" t="str">
        <f ca="1"/>
        <v>All Other industries as secondary providers of health care</v>
      </c>
      <c r="K1467" s="176" t="str">
        <f ca="1"/>
        <v>5.nec</v>
      </c>
      <c r="L1467" s="176" t="str">
        <f ca="1"/>
        <v>Unspecified medical goods (n.e.c.)</v>
      </c>
      <c r="M1467" s="176" t="str">
        <f ca="1"/>
        <v>13</v>
      </c>
      <c r="N1467" s="176" t="str">
        <f ca="1"/>
        <v>General population</v>
      </c>
      <c r="O1467" s="176" t="str">
        <f ca="1"/>
        <v>nec</v>
      </c>
      <c r="P1467" s="176" t="str">
        <f ca="1"/>
        <v>Other and unspecified age (n.e.c.)</v>
      </c>
      <c r="Q1467" s="176" t="str">
        <f ca="1"/>
        <v>nec</v>
      </c>
      <c r="R1467" s="176" t="str">
        <f ca="1"/>
        <v>Other and unspecified gender (n.e.c.)</v>
      </c>
      <c r="S1467" s="176">
        <v>2</v>
      </c>
      <c r="T1467" s="176" t="b">
        <v>1</v>
      </c>
      <c r="U1467" s="176" t="b">
        <f>AND(T1467=TRUE,C1467=C1466,F1467=F1466,H1467&lt;&gt;H1466)</f>
        <v>0</v>
      </c>
      <c r="V1467" s="176" t="b">
        <f t="shared" si="44"/>
        <v>0</v>
      </c>
      <c r="W1467" s="180">
        <v>0</v>
      </c>
      <c r="X1467" t="b">
        <f t="shared" si="45"/>
        <v>0</v>
      </c>
      <c r="Y1467" s="194">
        <v>17</v>
      </c>
    </row>
    <row r="1468" spans="2:25" x14ac:dyDescent="0.4">
      <c r="B1468" s="192"/>
      <c r="C1468" s="193">
        <v>206108950</v>
      </c>
      <c r="D1468" s="193" t="s">
        <v>6265</v>
      </c>
      <c r="E1468" s="178" t="s">
        <v>1183</v>
      </c>
      <c r="F1468" s="193"/>
      <c r="G1468" s="193"/>
      <c r="H1468" s="193" t="s">
        <v>1137</v>
      </c>
      <c r="I1468" s="176" t="str">
        <f ca="1"/>
        <v>nec</v>
      </c>
      <c r="J1468" s="176" t="str">
        <f ca="1"/>
        <v>Unspecified health care providers (n.e.c.)</v>
      </c>
      <c r="K1468" s="176" t="str">
        <f ca="1"/>
        <v>9</v>
      </c>
      <c r="L1468" s="176" t="str">
        <f ca="1"/>
        <v>Other health care services not elsewhere classified (n.e.c.)</v>
      </c>
      <c r="M1468" s="176" t="str">
        <f ca="1"/>
        <v>13</v>
      </c>
      <c r="N1468" s="176" t="str">
        <f ca="1"/>
        <v>General population</v>
      </c>
      <c r="O1468" s="176" t="str">
        <f ca="1"/>
        <v>nec</v>
      </c>
      <c r="P1468" s="176" t="str">
        <f ca="1"/>
        <v>Other and unspecified age (n.e.c.)</v>
      </c>
      <c r="Q1468" s="176" t="str">
        <f ca="1"/>
        <v>nec</v>
      </c>
      <c r="R1468" s="176" t="str">
        <f ca="1"/>
        <v>Other and unspecified gender (n.e.c.)</v>
      </c>
      <c r="S1468" s="176">
        <v>1</v>
      </c>
      <c r="T1468" s="176" t="b">
        <v>1</v>
      </c>
      <c r="U1468" s="176" t="b">
        <f>AND(T1468=TRUE,C1468=C1467,F1468=F1467,H1468&lt;&gt;H1467)</f>
        <v>0</v>
      </c>
      <c r="V1468" s="176" t="b">
        <f t="shared" si="44"/>
        <v>0</v>
      </c>
      <c r="W1468" s="180">
        <v>0</v>
      </c>
      <c r="X1468" t="b">
        <f t="shared" si="45"/>
        <v>0</v>
      </c>
      <c r="Y1468" s="194">
        <v>11</v>
      </c>
    </row>
    <row r="1469" spans="2:25" x14ac:dyDescent="0.4">
      <c r="B1469" s="192"/>
      <c r="C1469" s="193">
        <v>404882953</v>
      </c>
      <c r="D1469" s="193" t="s">
        <v>6266</v>
      </c>
      <c r="E1469" s="178" t="s">
        <v>1246</v>
      </c>
      <c r="F1469" s="193"/>
      <c r="G1469" s="193"/>
      <c r="H1469" s="193" t="s">
        <v>1137</v>
      </c>
      <c r="I1469" s="176" t="str">
        <f ca="1"/>
        <v>nec</v>
      </c>
      <c r="J1469" s="176" t="str">
        <f ca="1"/>
        <v>Unspecified health care providers (n.e.c.)</v>
      </c>
      <c r="K1469" s="176" t="str">
        <f ca="1"/>
        <v>9</v>
      </c>
      <c r="L1469" s="176" t="str">
        <f ca="1"/>
        <v>Other health care services not elsewhere classified (n.e.c.)</v>
      </c>
      <c r="M1469" s="176" t="str">
        <f ca="1"/>
        <v>13</v>
      </c>
      <c r="N1469" s="176" t="str">
        <f ca="1"/>
        <v>General population</v>
      </c>
      <c r="O1469" s="176" t="str">
        <f ca="1"/>
        <v>nec</v>
      </c>
      <c r="P1469" s="176" t="str">
        <f ca="1"/>
        <v>Other and unspecified age (n.e.c.)</v>
      </c>
      <c r="Q1469" s="176" t="str">
        <f ca="1"/>
        <v>nec</v>
      </c>
      <c r="R1469" s="176" t="str">
        <f ca="1"/>
        <v>Other and unspecified gender (n.e.c.)</v>
      </c>
      <c r="S1469" s="176">
        <v>1</v>
      </c>
      <c r="T1469" s="176" t="b">
        <v>1</v>
      </c>
      <c r="U1469" s="176" t="b">
        <f>AND(T1469=TRUE,C1469=C1468,F1469=F1468,H1469&lt;&gt;H1468)</f>
        <v>0</v>
      </c>
      <c r="V1469" s="176" t="b">
        <f t="shared" si="44"/>
        <v>0</v>
      </c>
      <c r="W1469" s="180">
        <v>0</v>
      </c>
      <c r="X1469" t="b">
        <f t="shared" si="45"/>
        <v>0</v>
      </c>
      <c r="Y1469" s="194">
        <v>17</v>
      </c>
    </row>
    <row r="1470" spans="2:25" x14ac:dyDescent="0.4">
      <c r="B1470" s="192"/>
      <c r="C1470" s="193">
        <v>205293476</v>
      </c>
      <c r="D1470" s="193" t="s">
        <v>6267</v>
      </c>
      <c r="E1470" s="178" t="s">
        <v>1246</v>
      </c>
      <c r="F1470" s="193"/>
      <c r="G1470" s="193"/>
      <c r="H1470" s="193" t="s">
        <v>1137</v>
      </c>
      <c r="I1470" s="176" t="str">
        <f ca="1"/>
        <v>nec</v>
      </c>
      <c r="J1470" s="176" t="str">
        <f ca="1"/>
        <v>Unspecified health care providers (n.e.c.)</v>
      </c>
      <c r="K1470" s="176" t="str">
        <f ca="1"/>
        <v>9</v>
      </c>
      <c r="L1470" s="176" t="str">
        <f ca="1"/>
        <v>Other health care services not elsewhere classified (n.e.c.)</v>
      </c>
      <c r="M1470" s="176" t="str">
        <f ca="1"/>
        <v>13</v>
      </c>
      <c r="N1470" s="176" t="str">
        <f ca="1"/>
        <v>General population</v>
      </c>
      <c r="O1470" s="176" t="str">
        <f ca="1"/>
        <v>nec</v>
      </c>
      <c r="P1470" s="176" t="str">
        <f ca="1"/>
        <v>Other and unspecified age (n.e.c.)</v>
      </c>
      <c r="Q1470" s="176" t="str">
        <f ca="1"/>
        <v>nec</v>
      </c>
      <c r="R1470" s="176" t="str">
        <f ca="1"/>
        <v>Other and unspecified gender (n.e.c.)</v>
      </c>
      <c r="S1470" s="176">
        <v>2</v>
      </c>
      <c r="T1470" s="176" t="b">
        <v>1</v>
      </c>
      <c r="U1470" s="176" t="b">
        <f>AND(T1470=TRUE,C1470=C1469,F1470=F1469,H1470&lt;&gt;H1469)</f>
        <v>0</v>
      </c>
      <c r="V1470" s="176" t="b">
        <f t="shared" si="44"/>
        <v>0</v>
      </c>
      <c r="W1470" s="180">
        <v>0</v>
      </c>
      <c r="X1470" t="b">
        <f t="shared" si="45"/>
        <v>0</v>
      </c>
      <c r="Y1470" s="194">
        <v>17</v>
      </c>
    </row>
    <row r="1471" spans="2:25" x14ac:dyDescent="0.4">
      <c r="B1471" s="192"/>
      <c r="C1471" s="193">
        <v>205236190</v>
      </c>
      <c r="D1471" s="193" t="s">
        <v>6268</v>
      </c>
      <c r="E1471" s="178" t="s">
        <v>1246</v>
      </c>
      <c r="F1471" s="193"/>
      <c r="G1471" s="193"/>
      <c r="H1471" s="193" t="s">
        <v>1137</v>
      </c>
      <c r="I1471" s="176" t="str">
        <f ca="1"/>
        <v>nec</v>
      </c>
      <c r="J1471" s="176" t="str">
        <f ca="1"/>
        <v>Unspecified health care providers (n.e.c.)</v>
      </c>
      <c r="K1471" s="176" t="str">
        <f ca="1"/>
        <v>9</v>
      </c>
      <c r="L1471" s="176" t="str">
        <f ca="1"/>
        <v>Other health care services not elsewhere classified (n.e.c.)</v>
      </c>
      <c r="M1471" s="176" t="str">
        <f ca="1"/>
        <v>13</v>
      </c>
      <c r="N1471" s="176" t="str">
        <f ca="1"/>
        <v>General population</v>
      </c>
      <c r="O1471" s="176" t="str">
        <f ca="1"/>
        <v>nec</v>
      </c>
      <c r="P1471" s="176" t="str">
        <f ca="1"/>
        <v>Other and unspecified age (n.e.c.)</v>
      </c>
      <c r="Q1471" s="176" t="str">
        <f ca="1"/>
        <v>nec</v>
      </c>
      <c r="R1471" s="176" t="str">
        <f ca="1"/>
        <v>Other and unspecified gender (n.e.c.)</v>
      </c>
      <c r="S1471" s="176">
        <v>1</v>
      </c>
      <c r="T1471" s="176" t="b">
        <v>1</v>
      </c>
      <c r="U1471" s="176" t="b">
        <f>AND(T1471=TRUE,C1471=C1470,F1471=F1470,H1471&lt;&gt;H1470)</f>
        <v>0</v>
      </c>
      <c r="V1471" s="176" t="b">
        <f t="shared" si="44"/>
        <v>0</v>
      </c>
      <c r="W1471" s="180">
        <v>0</v>
      </c>
      <c r="X1471" t="b">
        <f t="shared" si="45"/>
        <v>0</v>
      </c>
      <c r="Y1471" s="194">
        <v>17</v>
      </c>
    </row>
    <row r="1472" spans="2:25" x14ac:dyDescent="0.4">
      <c r="B1472" s="192"/>
      <c r="C1472" s="193">
        <v>400091486</v>
      </c>
      <c r="D1472" s="193" t="s">
        <v>6269</v>
      </c>
      <c r="E1472" s="178" t="s">
        <v>1179</v>
      </c>
      <c r="F1472" s="193"/>
      <c r="G1472" s="193"/>
      <c r="H1472" s="193" t="s">
        <v>1137</v>
      </c>
      <c r="I1472" s="176" t="str">
        <f ca="1"/>
        <v>nec</v>
      </c>
      <c r="J1472" s="176" t="str">
        <f ca="1"/>
        <v>Unspecified health care providers (n.e.c.)</v>
      </c>
      <c r="K1472" s="176" t="str">
        <f ca="1"/>
        <v>9</v>
      </c>
      <c r="L1472" s="176" t="str">
        <f ca="1"/>
        <v>Other health care services not elsewhere classified (n.e.c.)</v>
      </c>
      <c r="M1472" s="176" t="str">
        <f ca="1"/>
        <v>13</v>
      </c>
      <c r="N1472" s="176" t="str">
        <f ca="1"/>
        <v>General population</v>
      </c>
      <c r="O1472" s="176" t="str">
        <f ca="1"/>
        <v>nec</v>
      </c>
      <c r="P1472" s="176" t="str">
        <f ca="1"/>
        <v>Other and unspecified age (n.e.c.)</v>
      </c>
      <c r="Q1472" s="176" t="str">
        <f ca="1"/>
        <v>nec</v>
      </c>
      <c r="R1472" s="176" t="str">
        <f ca="1"/>
        <v>Other and unspecified gender (n.e.c.)</v>
      </c>
      <c r="S1472" s="176">
        <v>1</v>
      </c>
      <c r="T1472" s="176" t="b">
        <v>1</v>
      </c>
      <c r="U1472" s="176" t="b">
        <f>AND(T1472=TRUE,C1472=C1471,F1472=F1471,H1472&lt;&gt;H1471)</f>
        <v>0</v>
      </c>
      <c r="V1472" s="176" t="b">
        <f t="shared" si="44"/>
        <v>0</v>
      </c>
      <c r="W1472" s="180">
        <v>0</v>
      </c>
      <c r="X1472" t="b">
        <f t="shared" si="45"/>
        <v>0</v>
      </c>
      <c r="Y1472" s="194">
        <v>10</v>
      </c>
    </row>
    <row r="1473" spans="2:25" x14ac:dyDescent="0.4">
      <c r="B1473" s="192"/>
      <c r="C1473" s="193">
        <v>404926363</v>
      </c>
      <c r="D1473" s="193" t="s">
        <v>6270</v>
      </c>
      <c r="E1473" s="178" t="s">
        <v>1246</v>
      </c>
      <c r="F1473" s="193"/>
      <c r="G1473" s="193"/>
      <c r="H1473" s="193" t="s">
        <v>1137</v>
      </c>
      <c r="I1473" s="176" t="str">
        <f ca="1"/>
        <v>nec</v>
      </c>
      <c r="J1473" s="176" t="str">
        <f ca="1"/>
        <v>Unspecified health care providers (n.e.c.)</v>
      </c>
      <c r="K1473" s="176" t="str">
        <f ca="1"/>
        <v>9</v>
      </c>
      <c r="L1473" s="176" t="str">
        <f ca="1"/>
        <v>Other health care services not elsewhere classified (n.e.c.)</v>
      </c>
      <c r="M1473" s="176" t="str">
        <f ca="1"/>
        <v>13</v>
      </c>
      <c r="N1473" s="176" t="str">
        <f ca="1"/>
        <v>General population</v>
      </c>
      <c r="O1473" s="176" t="str">
        <f ca="1"/>
        <v>nec</v>
      </c>
      <c r="P1473" s="176" t="str">
        <f ca="1"/>
        <v>Other and unspecified age (n.e.c.)</v>
      </c>
      <c r="Q1473" s="176" t="str">
        <f ca="1"/>
        <v>nec</v>
      </c>
      <c r="R1473" s="176" t="str">
        <f ca="1"/>
        <v>Other and unspecified gender (n.e.c.)</v>
      </c>
      <c r="S1473" s="176">
        <v>1</v>
      </c>
      <c r="T1473" s="176" t="b">
        <v>1</v>
      </c>
      <c r="U1473" s="176" t="b">
        <f>AND(T1473=TRUE,C1473=C1472,F1473=F1472,H1473&lt;&gt;H1472)</f>
        <v>0</v>
      </c>
      <c r="V1473" s="176" t="b">
        <f t="shared" si="44"/>
        <v>0</v>
      </c>
      <c r="W1473" s="180">
        <v>0</v>
      </c>
      <c r="X1473" t="b">
        <f t="shared" si="45"/>
        <v>0</v>
      </c>
      <c r="Y1473" s="194">
        <v>17</v>
      </c>
    </row>
    <row r="1474" spans="2:25" x14ac:dyDescent="0.4">
      <c r="B1474" s="192"/>
      <c r="C1474" s="193">
        <v>204450637</v>
      </c>
      <c r="D1474" s="193" t="s">
        <v>6271</v>
      </c>
      <c r="E1474" s="178" t="s">
        <v>1179</v>
      </c>
      <c r="F1474" s="193"/>
      <c r="G1474" s="193"/>
      <c r="H1474" s="193" t="s">
        <v>1137</v>
      </c>
      <c r="I1474" s="176" t="str">
        <f ca="1"/>
        <v>nec</v>
      </c>
      <c r="J1474" s="176" t="str">
        <f ca="1"/>
        <v>Unspecified health care providers (n.e.c.)</v>
      </c>
      <c r="K1474" s="176" t="str">
        <f ca="1"/>
        <v>9</v>
      </c>
      <c r="L1474" s="176" t="str">
        <f ca="1"/>
        <v>Other health care services not elsewhere classified (n.e.c.)</v>
      </c>
      <c r="M1474" s="176" t="str">
        <f ca="1"/>
        <v>13</v>
      </c>
      <c r="N1474" s="176" t="str">
        <f ca="1"/>
        <v>General population</v>
      </c>
      <c r="O1474" s="176" t="str">
        <f ca="1"/>
        <v>nec</v>
      </c>
      <c r="P1474" s="176" t="str">
        <f ca="1"/>
        <v>Other and unspecified age (n.e.c.)</v>
      </c>
      <c r="Q1474" s="176" t="str">
        <f ca="1"/>
        <v>nec</v>
      </c>
      <c r="R1474" s="176" t="str">
        <f ca="1"/>
        <v>Other and unspecified gender (n.e.c.)</v>
      </c>
      <c r="S1474" s="176">
        <v>1</v>
      </c>
      <c r="T1474" s="176" t="b">
        <v>1</v>
      </c>
      <c r="U1474" s="176" t="b">
        <f>AND(T1474=TRUE,C1474=C1473,F1474=F1473,H1474&lt;&gt;H1473)</f>
        <v>0</v>
      </c>
      <c r="V1474" s="176" t="b">
        <f t="shared" si="44"/>
        <v>0</v>
      </c>
      <c r="W1474" s="180">
        <v>0</v>
      </c>
      <c r="X1474" t="b">
        <f t="shared" si="45"/>
        <v>0</v>
      </c>
      <c r="Y1474" s="194">
        <v>10</v>
      </c>
    </row>
    <row r="1475" spans="2:25" x14ac:dyDescent="0.4">
      <c r="B1475" s="192"/>
      <c r="C1475" s="193">
        <v>401998228</v>
      </c>
      <c r="D1475" s="193" t="s">
        <v>6272</v>
      </c>
      <c r="E1475" s="178" t="s">
        <v>1183</v>
      </c>
      <c r="F1475" s="193"/>
      <c r="G1475" s="193"/>
      <c r="H1475" s="193" t="s">
        <v>1137</v>
      </c>
      <c r="I1475" s="176" t="str">
        <f ca="1"/>
        <v>nec</v>
      </c>
      <c r="J1475" s="176" t="str">
        <f ca="1"/>
        <v>Unspecified health care providers (n.e.c.)</v>
      </c>
      <c r="K1475" s="176" t="str">
        <f ca="1"/>
        <v>9</v>
      </c>
      <c r="L1475" s="176" t="str">
        <f ca="1"/>
        <v>Other health care services not elsewhere classified (n.e.c.)</v>
      </c>
      <c r="M1475" s="176" t="str">
        <f ca="1"/>
        <v>13</v>
      </c>
      <c r="N1475" s="176" t="str">
        <f ca="1"/>
        <v>General population</v>
      </c>
      <c r="O1475" s="176" t="str">
        <f ca="1"/>
        <v>nec</v>
      </c>
      <c r="P1475" s="176" t="str">
        <f ca="1"/>
        <v>Other and unspecified age (n.e.c.)</v>
      </c>
      <c r="Q1475" s="176" t="str">
        <f ca="1"/>
        <v>nec</v>
      </c>
      <c r="R1475" s="176" t="str">
        <f ca="1"/>
        <v>Other and unspecified gender (n.e.c.)</v>
      </c>
      <c r="S1475" s="176">
        <v>1</v>
      </c>
      <c r="T1475" s="176" t="b">
        <v>1</v>
      </c>
      <c r="U1475" s="176" t="b">
        <f>AND(T1475=TRUE,C1475=C1474,F1475=F1474,H1475&lt;&gt;H1474)</f>
        <v>0</v>
      </c>
      <c r="V1475" s="176" t="b">
        <f t="shared" ref="V1475:V1538" si="46">OR(U1475,U1476)</f>
        <v>0</v>
      </c>
      <c r="W1475" s="180">
        <v>0</v>
      </c>
      <c r="X1475" t="b">
        <f t="shared" ref="X1475:X1538" si="47">AND(T1475,ISBLANK(E1475))</f>
        <v>0</v>
      </c>
      <c r="Y1475" s="194">
        <v>11</v>
      </c>
    </row>
    <row r="1476" spans="2:25" x14ac:dyDescent="0.4">
      <c r="B1476" s="192"/>
      <c r="C1476" s="193">
        <v>202886788</v>
      </c>
      <c r="D1476" s="193" t="s">
        <v>6273</v>
      </c>
      <c r="E1476" s="178" t="s">
        <v>1228</v>
      </c>
      <c r="F1476" s="193"/>
      <c r="G1476" s="193"/>
      <c r="H1476" s="193" t="s">
        <v>1137</v>
      </c>
      <c r="I1476" s="176" t="str">
        <f ca="1"/>
        <v>nec</v>
      </c>
      <c r="J1476" s="176" t="str">
        <f ca="1"/>
        <v>Unspecified health care providers (n.e.c.)</v>
      </c>
      <c r="K1476" s="176" t="str">
        <f ca="1"/>
        <v>9</v>
      </c>
      <c r="L1476" s="176" t="str">
        <f ca="1"/>
        <v>Other health care services not elsewhere classified (n.e.c.)</v>
      </c>
      <c r="M1476" s="176" t="str">
        <f ca="1"/>
        <v>13</v>
      </c>
      <c r="N1476" s="176" t="str">
        <f ca="1"/>
        <v>General population</v>
      </c>
      <c r="O1476" s="176" t="str">
        <f ca="1"/>
        <v>nec</v>
      </c>
      <c r="P1476" s="176" t="str">
        <f ca="1"/>
        <v>Other and unspecified age (n.e.c.)</v>
      </c>
      <c r="Q1476" s="176" t="str">
        <f ca="1"/>
        <v>nec</v>
      </c>
      <c r="R1476" s="176" t="str">
        <f ca="1"/>
        <v>Other and unspecified gender (n.e.c.)</v>
      </c>
      <c r="S1476" s="176">
        <v>1</v>
      </c>
      <c r="T1476" s="176" t="b">
        <v>1</v>
      </c>
      <c r="U1476" s="176" t="b">
        <f>AND(T1476=TRUE,C1476=C1475,F1476=F1475,H1476&lt;&gt;H1475)</f>
        <v>0</v>
      </c>
      <c r="V1476" s="176" t="b">
        <f t="shared" si="46"/>
        <v>0</v>
      </c>
      <c r="W1476" s="180">
        <v>0</v>
      </c>
      <c r="X1476" t="b">
        <f t="shared" si="47"/>
        <v>0</v>
      </c>
      <c r="Y1476" s="194">
        <v>19</v>
      </c>
    </row>
    <row r="1477" spans="2:25" x14ac:dyDescent="0.4">
      <c r="B1477" s="192"/>
      <c r="C1477" s="193">
        <v>206267494</v>
      </c>
      <c r="D1477" s="193" t="s">
        <v>6274</v>
      </c>
      <c r="E1477" s="178" t="s">
        <v>1253</v>
      </c>
      <c r="F1477" s="193"/>
      <c r="G1477" s="193"/>
      <c r="H1477" s="193" t="s">
        <v>1137</v>
      </c>
      <c r="I1477" s="176" t="str">
        <f ca="1"/>
        <v>nec</v>
      </c>
      <c r="J1477" s="176" t="str">
        <f ca="1"/>
        <v>Unspecified health care providers (n.e.c.)</v>
      </c>
      <c r="K1477" s="176" t="str">
        <f ca="1"/>
        <v>9</v>
      </c>
      <c r="L1477" s="176" t="str">
        <f ca="1"/>
        <v>Other health care services not elsewhere classified (n.e.c.)</v>
      </c>
      <c r="M1477" s="176" t="str">
        <f ca="1"/>
        <v>13</v>
      </c>
      <c r="N1477" s="176" t="str">
        <f ca="1"/>
        <v>General population</v>
      </c>
      <c r="O1477" s="176" t="str">
        <f ca="1"/>
        <v>nec</v>
      </c>
      <c r="P1477" s="176" t="str">
        <f ca="1"/>
        <v>Other and unspecified age (n.e.c.)</v>
      </c>
      <c r="Q1477" s="176" t="str">
        <f ca="1"/>
        <v>nec</v>
      </c>
      <c r="R1477" s="176" t="str">
        <f ca="1"/>
        <v>Other and unspecified gender (n.e.c.)</v>
      </c>
      <c r="S1477" s="176">
        <v>1</v>
      </c>
      <c r="T1477" s="176" t="b">
        <v>1</v>
      </c>
      <c r="U1477" s="176" t="b">
        <f>AND(T1477=TRUE,C1477=C1476,F1477=F1476,H1477&lt;&gt;H1476)</f>
        <v>0</v>
      </c>
      <c r="V1477" s="176" t="b">
        <f t="shared" si="46"/>
        <v>0</v>
      </c>
      <c r="W1477" s="180">
        <v>0</v>
      </c>
      <c r="X1477" t="b">
        <f t="shared" si="47"/>
        <v>0</v>
      </c>
      <c r="Y1477" s="194">
        <v>18</v>
      </c>
    </row>
    <row r="1478" spans="2:25" x14ac:dyDescent="0.4">
      <c r="B1478" s="192"/>
      <c r="C1478" s="193">
        <v>202177205</v>
      </c>
      <c r="D1478" s="193" t="s">
        <v>6275</v>
      </c>
      <c r="E1478" s="178" t="s">
        <v>1246</v>
      </c>
      <c r="F1478" s="193"/>
      <c r="G1478" s="193"/>
      <c r="H1478" s="193" t="s">
        <v>1137</v>
      </c>
      <c r="I1478" s="176" t="str">
        <f ca="1"/>
        <v>nec</v>
      </c>
      <c r="J1478" s="176" t="str">
        <f ca="1"/>
        <v>Unspecified health care providers (n.e.c.)</v>
      </c>
      <c r="K1478" s="176" t="str">
        <f ca="1"/>
        <v>9</v>
      </c>
      <c r="L1478" s="176" t="str">
        <f ca="1"/>
        <v>Other health care services not elsewhere classified (n.e.c.)</v>
      </c>
      <c r="M1478" s="176" t="str">
        <f ca="1"/>
        <v>13</v>
      </c>
      <c r="N1478" s="176" t="str">
        <f ca="1"/>
        <v>General population</v>
      </c>
      <c r="O1478" s="176" t="str">
        <f ca="1"/>
        <v>nec</v>
      </c>
      <c r="P1478" s="176" t="str">
        <f ca="1"/>
        <v>Other and unspecified age (n.e.c.)</v>
      </c>
      <c r="Q1478" s="176" t="str">
        <f ca="1"/>
        <v>nec</v>
      </c>
      <c r="R1478" s="176" t="str">
        <f ca="1"/>
        <v>Other and unspecified gender (n.e.c.)</v>
      </c>
      <c r="S1478" s="176">
        <v>1</v>
      </c>
      <c r="T1478" s="176" t="b">
        <v>1</v>
      </c>
      <c r="U1478" s="176" t="b">
        <f>AND(T1478=TRUE,C1478=C1477,F1478=F1477,H1478&lt;&gt;H1477)</f>
        <v>0</v>
      </c>
      <c r="V1478" s="176" t="b">
        <f t="shared" si="46"/>
        <v>0</v>
      </c>
      <c r="W1478" s="180">
        <v>0</v>
      </c>
      <c r="X1478" t="b">
        <f t="shared" si="47"/>
        <v>0</v>
      </c>
      <c r="Y1478" s="194">
        <v>17</v>
      </c>
    </row>
    <row r="1479" spans="2:25" x14ac:dyDescent="0.4">
      <c r="B1479" s="192"/>
      <c r="C1479" s="193">
        <v>405187952</v>
      </c>
      <c r="D1479" s="193" t="s">
        <v>6276</v>
      </c>
      <c r="E1479" s="178" t="s">
        <v>1246</v>
      </c>
      <c r="F1479" s="193"/>
      <c r="G1479" s="193"/>
      <c r="H1479" s="193" t="s">
        <v>1137</v>
      </c>
      <c r="I1479" s="176" t="str">
        <f ca="1"/>
        <v>nec</v>
      </c>
      <c r="J1479" s="176" t="str">
        <f ca="1"/>
        <v>Unspecified health care providers (n.e.c.)</v>
      </c>
      <c r="K1479" s="176" t="str">
        <f ca="1"/>
        <v>9</v>
      </c>
      <c r="L1479" s="176" t="str">
        <f ca="1"/>
        <v>Other health care services not elsewhere classified (n.e.c.)</v>
      </c>
      <c r="M1479" s="176" t="str">
        <f ca="1"/>
        <v>13</v>
      </c>
      <c r="N1479" s="176" t="str">
        <f ca="1"/>
        <v>General population</v>
      </c>
      <c r="O1479" s="176" t="str">
        <f ca="1"/>
        <v>nec</v>
      </c>
      <c r="P1479" s="176" t="str">
        <f ca="1"/>
        <v>Other and unspecified age (n.e.c.)</v>
      </c>
      <c r="Q1479" s="176" t="str">
        <f ca="1"/>
        <v>nec</v>
      </c>
      <c r="R1479" s="176" t="str">
        <f ca="1"/>
        <v>Other and unspecified gender (n.e.c.)</v>
      </c>
      <c r="S1479" s="176">
        <v>1</v>
      </c>
      <c r="T1479" s="176" t="b">
        <v>1</v>
      </c>
      <c r="U1479" s="176" t="b">
        <f>AND(T1479=TRUE,C1479=C1478,F1479=F1478,H1479&lt;&gt;H1478)</f>
        <v>0</v>
      </c>
      <c r="V1479" s="176" t="b">
        <f t="shared" si="46"/>
        <v>0</v>
      </c>
      <c r="W1479" s="180">
        <v>0</v>
      </c>
      <c r="X1479" t="b">
        <f t="shared" si="47"/>
        <v>0</v>
      </c>
      <c r="Y1479" s="194">
        <v>17</v>
      </c>
    </row>
    <row r="1480" spans="2:25" x14ac:dyDescent="0.4">
      <c r="B1480" s="192"/>
      <c r="C1480" s="193">
        <v>1006005486</v>
      </c>
      <c r="D1480" s="193" t="s">
        <v>6277</v>
      </c>
      <c r="E1480" s="178" t="s">
        <v>1228</v>
      </c>
      <c r="F1480" s="193"/>
      <c r="G1480" s="193"/>
      <c r="H1480" s="193" t="s">
        <v>1137</v>
      </c>
      <c r="I1480" s="176" t="str">
        <f ca="1"/>
        <v>nec</v>
      </c>
      <c r="J1480" s="176" t="str">
        <f ca="1"/>
        <v>Unspecified health care providers (n.e.c.)</v>
      </c>
      <c r="K1480" s="176" t="str">
        <f ca="1"/>
        <v>9</v>
      </c>
      <c r="L1480" s="176" t="str">
        <f ca="1"/>
        <v>Other health care services not elsewhere classified (n.e.c.)</v>
      </c>
      <c r="M1480" s="176" t="str">
        <f ca="1"/>
        <v>13</v>
      </c>
      <c r="N1480" s="176" t="str">
        <f ca="1"/>
        <v>General population</v>
      </c>
      <c r="O1480" s="176" t="str">
        <f ca="1"/>
        <v>nec</v>
      </c>
      <c r="P1480" s="176" t="str">
        <f ca="1"/>
        <v>Other and unspecified age (n.e.c.)</v>
      </c>
      <c r="Q1480" s="176" t="str">
        <f ca="1"/>
        <v>nec</v>
      </c>
      <c r="R1480" s="176" t="str">
        <f ca="1"/>
        <v>Other and unspecified gender (n.e.c.)</v>
      </c>
      <c r="S1480" s="176">
        <v>1</v>
      </c>
      <c r="T1480" s="176" t="b">
        <v>1</v>
      </c>
      <c r="U1480" s="176" t="b">
        <f>AND(T1480=TRUE,C1480=C1479,F1480=F1479,H1480&lt;&gt;H1479)</f>
        <v>0</v>
      </c>
      <c r="V1480" s="176" t="b">
        <f t="shared" si="46"/>
        <v>0</v>
      </c>
      <c r="W1480" s="180">
        <v>0</v>
      </c>
      <c r="X1480" t="b">
        <f t="shared" si="47"/>
        <v>0</v>
      </c>
      <c r="Y1480" s="194">
        <v>19</v>
      </c>
    </row>
    <row r="1481" spans="2:25" x14ac:dyDescent="0.4">
      <c r="B1481" s="192"/>
      <c r="C1481" s="193">
        <v>405081913</v>
      </c>
      <c r="D1481" s="193" t="s">
        <v>6278</v>
      </c>
      <c r="E1481" s="178" t="s">
        <v>1246</v>
      </c>
      <c r="F1481" s="193"/>
      <c r="G1481" s="193"/>
      <c r="H1481" s="193" t="s">
        <v>1137</v>
      </c>
      <c r="I1481" s="176" t="str">
        <f ca="1"/>
        <v>nec</v>
      </c>
      <c r="J1481" s="176" t="str">
        <f ca="1"/>
        <v>Unspecified health care providers (n.e.c.)</v>
      </c>
      <c r="K1481" s="176" t="str">
        <f ca="1"/>
        <v>9</v>
      </c>
      <c r="L1481" s="176" t="str">
        <f ca="1"/>
        <v>Other health care services not elsewhere classified (n.e.c.)</v>
      </c>
      <c r="M1481" s="176" t="str">
        <f ca="1"/>
        <v>13</v>
      </c>
      <c r="N1481" s="176" t="str">
        <f ca="1"/>
        <v>General population</v>
      </c>
      <c r="O1481" s="176" t="str">
        <f ca="1"/>
        <v>nec</v>
      </c>
      <c r="P1481" s="176" t="str">
        <f ca="1"/>
        <v>Other and unspecified age (n.e.c.)</v>
      </c>
      <c r="Q1481" s="176" t="str">
        <f ca="1"/>
        <v>nec</v>
      </c>
      <c r="R1481" s="176" t="str">
        <f ca="1"/>
        <v>Other and unspecified gender (n.e.c.)</v>
      </c>
      <c r="S1481" s="176">
        <v>1</v>
      </c>
      <c r="T1481" s="176" t="b">
        <v>1</v>
      </c>
      <c r="U1481" s="176" t="b">
        <f>AND(T1481=TRUE,C1481=C1480,F1481=F1480,H1481&lt;&gt;H1480)</f>
        <v>0</v>
      </c>
      <c r="V1481" s="176" t="b">
        <f t="shared" si="46"/>
        <v>0</v>
      </c>
      <c r="W1481" s="180">
        <v>0</v>
      </c>
      <c r="X1481" t="b">
        <f t="shared" si="47"/>
        <v>0</v>
      </c>
      <c r="Y1481" s="194">
        <v>17</v>
      </c>
    </row>
    <row r="1482" spans="2:25" x14ac:dyDescent="0.4">
      <c r="B1482" s="192"/>
      <c r="C1482" s="193">
        <v>406124395</v>
      </c>
      <c r="D1482" s="193" t="s">
        <v>6279</v>
      </c>
      <c r="E1482" s="178" t="s">
        <v>1246</v>
      </c>
      <c r="F1482" s="193"/>
      <c r="G1482" s="193"/>
      <c r="H1482" s="193" t="s">
        <v>1137</v>
      </c>
      <c r="I1482" s="176" t="str">
        <f ca="1"/>
        <v>nec</v>
      </c>
      <c r="J1482" s="176" t="str">
        <f ca="1"/>
        <v>Unspecified health care providers (n.e.c.)</v>
      </c>
      <c r="K1482" s="176" t="str">
        <f ca="1"/>
        <v>9</v>
      </c>
      <c r="L1482" s="176" t="str">
        <f ca="1"/>
        <v>Other health care services not elsewhere classified (n.e.c.)</v>
      </c>
      <c r="M1482" s="176" t="str">
        <f ca="1"/>
        <v>13</v>
      </c>
      <c r="N1482" s="176" t="str">
        <f ca="1"/>
        <v>General population</v>
      </c>
      <c r="O1482" s="176" t="str">
        <f ca="1"/>
        <v>nec</v>
      </c>
      <c r="P1482" s="176" t="str">
        <f ca="1"/>
        <v>Other and unspecified age (n.e.c.)</v>
      </c>
      <c r="Q1482" s="176" t="str">
        <f ca="1"/>
        <v>nec</v>
      </c>
      <c r="R1482" s="176" t="str">
        <f ca="1"/>
        <v>Other and unspecified gender (n.e.c.)</v>
      </c>
      <c r="S1482" s="176">
        <v>1</v>
      </c>
      <c r="T1482" s="176" t="b">
        <v>1</v>
      </c>
      <c r="U1482" s="176" t="b">
        <f>AND(T1482=TRUE,C1482=C1481,F1482=F1481,H1482&lt;&gt;H1481)</f>
        <v>0</v>
      </c>
      <c r="V1482" s="176" t="b">
        <f t="shared" si="46"/>
        <v>0</v>
      </c>
      <c r="W1482" s="180">
        <v>0</v>
      </c>
      <c r="X1482" t="b">
        <f t="shared" si="47"/>
        <v>0</v>
      </c>
      <c r="Y1482" s="194">
        <v>17</v>
      </c>
    </row>
    <row r="1483" spans="2:25" x14ac:dyDescent="0.4">
      <c r="B1483" s="192"/>
      <c r="C1483" s="193">
        <v>404877077</v>
      </c>
      <c r="D1483" s="193" t="s">
        <v>6280</v>
      </c>
      <c r="E1483" s="178" t="s">
        <v>1246</v>
      </c>
      <c r="F1483" s="193"/>
      <c r="G1483" s="193"/>
      <c r="H1483" s="193" t="s">
        <v>1137</v>
      </c>
      <c r="I1483" s="176" t="str">
        <f ca="1"/>
        <v>nec</v>
      </c>
      <c r="J1483" s="176" t="str">
        <f ca="1"/>
        <v>Unspecified health care providers (n.e.c.)</v>
      </c>
      <c r="K1483" s="176" t="str">
        <f ca="1"/>
        <v>9</v>
      </c>
      <c r="L1483" s="176" t="str">
        <f ca="1"/>
        <v>Other health care services not elsewhere classified (n.e.c.)</v>
      </c>
      <c r="M1483" s="176" t="str">
        <f ca="1"/>
        <v>13</v>
      </c>
      <c r="N1483" s="176" t="str">
        <f ca="1"/>
        <v>General population</v>
      </c>
      <c r="O1483" s="176" t="str">
        <f ca="1"/>
        <v>nec</v>
      </c>
      <c r="P1483" s="176" t="str">
        <f ca="1"/>
        <v>Other and unspecified age (n.e.c.)</v>
      </c>
      <c r="Q1483" s="176" t="str">
        <f ca="1"/>
        <v>nec</v>
      </c>
      <c r="R1483" s="176" t="str">
        <f ca="1"/>
        <v>Other and unspecified gender (n.e.c.)</v>
      </c>
      <c r="S1483" s="176">
        <v>1</v>
      </c>
      <c r="T1483" s="176" t="b">
        <v>1</v>
      </c>
      <c r="U1483" s="176" t="b">
        <f>AND(T1483=TRUE,C1483=C1482,F1483=F1482,H1483&lt;&gt;H1482)</f>
        <v>0</v>
      </c>
      <c r="V1483" s="176" t="b">
        <f t="shared" si="46"/>
        <v>0</v>
      </c>
      <c r="W1483" s="180">
        <v>0</v>
      </c>
      <c r="X1483" t="b">
        <f t="shared" si="47"/>
        <v>0</v>
      </c>
      <c r="Y1483" s="194">
        <v>17</v>
      </c>
    </row>
    <row r="1484" spans="2:25" x14ac:dyDescent="0.4">
      <c r="B1484" s="192"/>
      <c r="C1484" s="193">
        <v>204955628</v>
      </c>
      <c r="D1484" s="193" t="s">
        <v>6281</v>
      </c>
      <c r="E1484" s="178" t="s">
        <v>1161</v>
      </c>
      <c r="F1484" s="193"/>
      <c r="G1484" s="193"/>
      <c r="H1484" s="193" t="s">
        <v>1115</v>
      </c>
      <c r="I1484" s="176" t="str">
        <f ca="1"/>
        <v>8.2</v>
      </c>
      <c r="J1484" s="176" t="str">
        <f ca="1"/>
        <v>All Other industries as secondary providers of health care</v>
      </c>
      <c r="K1484" s="176" t="str">
        <f ca="1"/>
        <v>5.nec</v>
      </c>
      <c r="L1484" s="176" t="str">
        <f ca="1"/>
        <v>Unspecified medical goods (n.e.c.)</v>
      </c>
      <c r="M1484" s="176" t="str">
        <f ca="1"/>
        <v>13</v>
      </c>
      <c r="N1484" s="176" t="str">
        <f ca="1"/>
        <v>General population</v>
      </c>
      <c r="O1484" s="176" t="str">
        <f ca="1"/>
        <v>nec</v>
      </c>
      <c r="P1484" s="176" t="str">
        <f ca="1"/>
        <v>Other and unspecified age (n.e.c.)</v>
      </c>
      <c r="Q1484" s="176" t="str">
        <f ca="1"/>
        <v>nec</v>
      </c>
      <c r="R1484" s="176" t="str">
        <f ca="1"/>
        <v>Other and unspecified gender (n.e.c.)</v>
      </c>
      <c r="S1484" s="176">
        <v>3</v>
      </c>
      <c r="T1484" s="176" t="b">
        <v>1</v>
      </c>
      <c r="U1484" s="176" t="b">
        <f>AND(T1484=TRUE,C1484=C1483,F1484=F1483,H1484&lt;&gt;H1483)</f>
        <v>0</v>
      </c>
      <c r="V1484" s="176" t="b">
        <f t="shared" si="46"/>
        <v>0</v>
      </c>
      <c r="W1484" s="180">
        <v>0</v>
      </c>
      <c r="X1484" t="b">
        <f t="shared" si="47"/>
        <v>0</v>
      </c>
      <c r="Y1484" s="194">
        <v>12</v>
      </c>
    </row>
    <row r="1485" spans="2:25" x14ac:dyDescent="0.4">
      <c r="B1485" s="192"/>
      <c r="C1485" s="193">
        <v>206339229</v>
      </c>
      <c r="D1485" s="193" t="s">
        <v>6282</v>
      </c>
      <c r="E1485" s="178" t="s">
        <v>1246</v>
      </c>
      <c r="F1485" s="193"/>
      <c r="G1485" s="193"/>
      <c r="H1485" s="193" t="s">
        <v>1137</v>
      </c>
      <c r="I1485" s="176" t="str">
        <f ca="1"/>
        <v>nec</v>
      </c>
      <c r="J1485" s="176" t="str">
        <f ca="1"/>
        <v>Unspecified health care providers (n.e.c.)</v>
      </c>
      <c r="K1485" s="176" t="str">
        <f ca="1"/>
        <v>9</v>
      </c>
      <c r="L1485" s="176" t="str">
        <f ca="1"/>
        <v>Other health care services not elsewhere classified (n.e.c.)</v>
      </c>
      <c r="M1485" s="176" t="str">
        <f ca="1"/>
        <v>13</v>
      </c>
      <c r="N1485" s="176" t="str">
        <f ca="1"/>
        <v>General population</v>
      </c>
      <c r="O1485" s="176" t="str">
        <f ca="1"/>
        <v>nec</v>
      </c>
      <c r="P1485" s="176" t="str">
        <f ca="1"/>
        <v>Other and unspecified age (n.e.c.)</v>
      </c>
      <c r="Q1485" s="176" t="str">
        <f ca="1"/>
        <v>nec</v>
      </c>
      <c r="R1485" s="176" t="str">
        <f ca="1"/>
        <v>Other and unspecified gender (n.e.c.)</v>
      </c>
      <c r="S1485" s="176">
        <v>1</v>
      </c>
      <c r="T1485" s="176" t="b">
        <v>1</v>
      </c>
      <c r="U1485" s="176" t="b">
        <f>AND(T1485=TRUE,C1485=C1484,F1485=F1484,H1485&lt;&gt;H1484)</f>
        <v>0</v>
      </c>
      <c r="V1485" s="176" t="b">
        <f t="shared" si="46"/>
        <v>0</v>
      </c>
      <c r="W1485" s="180">
        <v>0</v>
      </c>
      <c r="X1485" t="b">
        <f t="shared" si="47"/>
        <v>0</v>
      </c>
      <c r="Y1485" s="194">
        <v>17</v>
      </c>
    </row>
    <row r="1486" spans="2:25" x14ac:dyDescent="0.4">
      <c r="B1486" s="192"/>
      <c r="C1486" s="193">
        <v>412724903</v>
      </c>
      <c r="D1486" s="193" t="s">
        <v>6283</v>
      </c>
      <c r="E1486" s="178" t="s">
        <v>1228</v>
      </c>
      <c r="F1486" s="193"/>
      <c r="G1486" s="193"/>
      <c r="H1486" s="193" t="s">
        <v>1137</v>
      </c>
      <c r="I1486" s="176" t="str">
        <f ca="1"/>
        <v>nec</v>
      </c>
      <c r="J1486" s="176" t="str">
        <f ca="1"/>
        <v>Unspecified health care providers (n.e.c.)</v>
      </c>
      <c r="K1486" s="176" t="str">
        <f ca="1"/>
        <v>9</v>
      </c>
      <c r="L1486" s="176" t="str">
        <f ca="1"/>
        <v>Other health care services not elsewhere classified (n.e.c.)</v>
      </c>
      <c r="M1486" s="176" t="str">
        <f ca="1"/>
        <v>13</v>
      </c>
      <c r="N1486" s="176" t="str">
        <f ca="1"/>
        <v>General population</v>
      </c>
      <c r="O1486" s="176" t="str">
        <f ca="1"/>
        <v>nec</v>
      </c>
      <c r="P1486" s="176" t="str">
        <f ca="1"/>
        <v>Other and unspecified age (n.e.c.)</v>
      </c>
      <c r="Q1486" s="176" t="str">
        <f ca="1"/>
        <v>nec</v>
      </c>
      <c r="R1486" s="176" t="str">
        <f ca="1"/>
        <v>Other and unspecified gender (n.e.c.)</v>
      </c>
      <c r="S1486" s="176">
        <v>2</v>
      </c>
      <c r="T1486" s="176" t="b">
        <v>1</v>
      </c>
      <c r="U1486" s="176" t="b">
        <f>AND(T1486=TRUE,C1486=C1485,F1486=F1485,H1486&lt;&gt;H1485)</f>
        <v>0</v>
      </c>
      <c r="V1486" s="176" t="b">
        <f t="shared" si="46"/>
        <v>0</v>
      </c>
      <c r="W1486" s="180">
        <v>0</v>
      </c>
      <c r="X1486" t="b">
        <f t="shared" si="47"/>
        <v>0</v>
      </c>
      <c r="Y1486" s="194">
        <v>19</v>
      </c>
    </row>
    <row r="1487" spans="2:25" x14ac:dyDescent="0.4">
      <c r="B1487" s="192"/>
      <c r="C1487" s="193">
        <v>204442451</v>
      </c>
      <c r="D1487" s="193" t="s">
        <v>6284</v>
      </c>
      <c r="E1487" s="178" t="s">
        <v>1187</v>
      </c>
      <c r="F1487" s="193"/>
      <c r="G1487" s="193"/>
      <c r="H1487" s="193" t="s">
        <v>1137</v>
      </c>
      <c r="I1487" s="176" t="str">
        <f ca="1"/>
        <v>nec</v>
      </c>
      <c r="J1487" s="176" t="str">
        <f ca="1"/>
        <v>Unspecified health care providers (n.e.c.)</v>
      </c>
      <c r="K1487" s="176" t="str">
        <f ca="1"/>
        <v>9</v>
      </c>
      <c r="L1487" s="176" t="str">
        <f ca="1"/>
        <v>Other health care services not elsewhere classified (n.e.c.)</v>
      </c>
      <c r="M1487" s="176" t="str">
        <f ca="1"/>
        <v>13</v>
      </c>
      <c r="N1487" s="176" t="str">
        <f ca="1"/>
        <v>General population</v>
      </c>
      <c r="O1487" s="176" t="str">
        <f ca="1"/>
        <v>nec</v>
      </c>
      <c r="P1487" s="176" t="str">
        <f ca="1"/>
        <v>Other and unspecified age (n.e.c.)</v>
      </c>
      <c r="Q1487" s="176" t="str">
        <f ca="1"/>
        <v>nec</v>
      </c>
      <c r="R1487" s="176" t="str">
        <f ca="1"/>
        <v>Other and unspecified gender (n.e.c.)</v>
      </c>
      <c r="S1487" s="176">
        <v>2</v>
      </c>
      <c r="T1487" s="176" t="b">
        <v>1</v>
      </c>
      <c r="U1487" s="176" t="b">
        <f>AND(T1487=TRUE,C1487=C1486,F1487=F1486,H1487&lt;&gt;H1486)</f>
        <v>0</v>
      </c>
      <c r="V1487" s="176" t="b">
        <f t="shared" si="46"/>
        <v>0</v>
      </c>
      <c r="W1487" s="180">
        <v>0</v>
      </c>
      <c r="X1487" t="b">
        <f t="shared" si="47"/>
        <v>0</v>
      </c>
      <c r="Y1487" s="194">
        <v>15</v>
      </c>
    </row>
    <row r="1488" spans="2:25" x14ac:dyDescent="0.4">
      <c r="B1488" s="192"/>
      <c r="C1488" s="193">
        <v>204575352</v>
      </c>
      <c r="D1488" s="193" t="s">
        <v>6285</v>
      </c>
      <c r="E1488" s="178" t="s">
        <v>1187</v>
      </c>
      <c r="F1488" s="193"/>
      <c r="G1488" s="193"/>
      <c r="H1488" s="193" t="s">
        <v>1137</v>
      </c>
      <c r="I1488" s="176" t="str">
        <f ca="1"/>
        <v>nec</v>
      </c>
      <c r="J1488" s="176" t="str">
        <f ca="1"/>
        <v>Unspecified health care providers (n.e.c.)</v>
      </c>
      <c r="K1488" s="176" t="str">
        <f ca="1"/>
        <v>9</v>
      </c>
      <c r="L1488" s="176" t="str">
        <f ca="1"/>
        <v>Other health care services not elsewhere classified (n.e.c.)</v>
      </c>
      <c r="M1488" s="176" t="str">
        <f ca="1"/>
        <v>13</v>
      </c>
      <c r="N1488" s="176" t="str">
        <f ca="1"/>
        <v>General population</v>
      </c>
      <c r="O1488" s="176" t="str">
        <f ca="1"/>
        <v>nec</v>
      </c>
      <c r="P1488" s="176" t="str">
        <f ca="1"/>
        <v>Other and unspecified age (n.e.c.)</v>
      </c>
      <c r="Q1488" s="176" t="str">
        <f ca="1"/>
        <v>nec</v>
      </c>
      <c r="R1488" s="176" t="str">
        <f ca="1"/>
        <v>Other and unspecified gender (n.e.c.)</v>
      </c>
      <c r="S1488" s="176">
        <v>1</v>
      </c>
      <c r="T1488" s="176" t="b">
        <v>1</v>
      </c>
      <c r="U1488" s="176" t="b">
        <f>AND(T1488=TRUE,C1488=C1487,F1488=F1487,H1488&lt;&gt;H1487)</f>
        <v>0</v>
      </c>
      <c r="V1488" s="176" t="b">
        <f t="shared" si="46"/>
        <v>0</v>
      </c>
      <c r="W1488" s="180">
        <v>0</v>
      </c>
      <c r="X1488" t="b">
        <f t="shared" si="47"/>
        <v>0</v>
      </c>
      <c r="Y1488" s="194">
        <v>15</v>
      </c>
    </row>
    <row r="1489" spans="2:25" x14ac:dyDescent="0.4">
      <c r="B1489" s="192"/>
      <c r="C1489" s="193">
        <v>204918544</v>
      </c>
      <c r="D1489" s="193" t="s">
        <v>6286</v>
      </c>
      <c r="E1489" s="178" t="s">
        <v>1161</v>
      </c>
      <c r="F1489" s="193"/>
      <c r="G1489" s="193"/>
      <c r="H1489" s="193" t="s">
        <v>1115</v>
      </c>
      <c r="I1489" s="176" t="str">
        <f ca="1"/>
        <v>8.2</v>
      </c>
      <c r="J1489" s="176" t="str">
        <f ca="1"/>
        <v>All Other industries as secondary providers of health care</v>
      </c>
      <c r="K1489" s="176" t="str">
        <f ca="1"/>
        <v>5.nec</v>
      </c>
      <c r="L1489" s="176" t="str">
        <f ca="1"/>
        <v>Unspecified medical goods (n.e.c.)</v>
      </c>
      <c r="M1489" s="176" t="str">
        <f ca="1"/>
        <v>13</v>
      </c>
      <c r="N1489" s="176" t="str">
        <f ca="1"/>
        <v>General population</v>
      </c>
      <c r="O1489" s="176" t="str">
        <f ca="1"/>
        <v>nec</v>
      </c>
      <c r="P1489" s="176" t="str">
        <f ca="1"/>
        <v>Other and unspecified age (n.e.c.)</v>
      </c>
      <c r="Q1489" s="176" t="str">
        <f ca="1"/>
        <v>nec</v>
      </c>
      <c r="R1489" s="176" t="str">
        <f ca="1"/>
        <v>Other and unspecified gender (n.e.c.)</v>
      </c>
      <c r="S1489" s="176">
        <v>4</v>
      </c>
      <c r="T1489" s="176" t="b">
        <v>1</v>
      </c>
      <c r="U1489" s="176" t="b">
        <f>AND(T1489=TRUE,C1489=C1488,F1489=F1488,H1489&lt;&gt;H1488)</f>
        <v>0</v>
      </c>
      <c r="V1489" s="176" t="b">
        <f t="shared" si="46"/>
        <v>0</v>
      </c>
      <c r="W1489" s="180">
        <v>0</v>
      </c>
      <c r="X1489" t="b">
        <f t="shared" si="47"/>
        <v>0</v>
      </c>
      <c r="Y1489" s="194">
        <v>12</v>
      </c>
    </row>
    <row r="1490" spans="2:25" x14ac:dyDescent="0.4">
      <c r="B1490" s="192"/>
      <c r="C1490" s="193">
        <v>412724903</v>
      </c>
      <c r="D1490" s="193" t="s">
        <v>6287</v>
      </c>
      <c r="E1490" s="178" t="s">
        <v>1228</v>
      </c>
      <c r="F1490" s="193"/>
      <c r="G1490" s="193"/>
      <c r="H1490" s="193" t="s">
        <v>1115</v>
      </c>
      <c r="I1490" s="176" t="str">
        <f ca="1"/>
        <v>8.2</v>
      </c>
      <c r="J1490" s="176" t="str">
        <f ca="1"/>
        <v>All Other industries as secondary providers of health care</v>
      </c>
      <c r="K1490" s="176" t="str">
        <f ca="1"/>
        <v>5.nec</v>
      </c>
      <c r="L1490" s="176" t="str">
        <f ca="1"/>
        <v>Unspecified medical goods (n.e.c.)</v>
      </c>
      <c r="M1490" s="176" t="str">
        <f ca="1"/>
        <v>13</v>
      </c>
      <c r="N1490" s="176" t="str">
        <f ca="1"/>
        <v>General population</v>
      </c>
      <c r="O1490" s="176" t="str">
        <f ca="1"/>
        <v>nec</v>
      </c>
      <c r="P1490" s="176" t="str">
        <f ca="1"/>
        <v>Other and unspecified age (n.e.c.)</v>
      </c>
      <c r="Q1490" s="176" t="str">
        <f ca="1"/>
        <v>nec</v>
      </c>
      <c r="R1490" s="176" t="str">
        <f ca="1"/>
        <v>Other and unspecified gender (n.e.c.)</v>
      </c>
      <c r="S1490" s="176">
        <v>2</v>
      </c>
      <c r="T1490" s="176" t="b">
        <v>1</v>
      </c>
      <c r="U1490" s="176" t="b">
        <f>AND(T1490=TRUE,C1490=C1489,F1490=F1489,H1490&lt;&gt;H1489)</f>
        <v>0</v>
      </c>
      <c r="V1490" s="176" t="b">
        <f t="shared" si="46"/>
        <v>0</v>
      </c>
      <c r="W1490" s="180">
        <v>0</v>
      </c>
      <c r="X1490" t="b">
        <f t="shared" si="47"/>
        <v>0</v>
      </c>
      <c r="Y1490" s="194">
        <v>19</v>
      </c>
    </row>
    <row r="1491" spans="2:25" x14ac:dyDescent="0.4">
      <c r="B1491" s="192"/>
      <c r="C1491" s="193">
        <v>402051863</v>
      </c>
      <c r="D1491" s="193" t="s">
        <v>6288</v>
      </c>
      <c r="E1491" s="178" t="s">
        <v>1183</v>
      </c>
      <c r="F1491" s="193"/>
      <c r="G1491" s="193"/>
      <c r="H1491" s="193" t="s">
        <v>1058</v>
      </c>
      <c r="I1491" s="176" t="str">
        <f ca="1"/>
        <v>4.2</v>
      </c>
      <c r="J1491" s="176" t="str">
        <f ca="1"/>
        <v>Medical and diagnostic laboratories</v>
      </c>
      <c r="K1491" s="176" t="str">
        <f ca="1"/>
        <v>4.1</v>
      </c>
      <c r="L1491" s="176" t="str">
        <f ca="1"/>
        <v>Laboratory services</v>
      </c>
      <c r="M1491" s="176" t="str">
        <f ca="1"/>
        <v>13</v>
      </c>
      <c r="N1491" s="176" t="str">
        <f ca="1"/>
        <v>General population</v>
      </c>
      <c r="O1491" s="176" t="str">
        <f ca="1"/>
        <v>nec</v>
      </c>
      <c r="P1491" s="176" t="str">
        <f ca="1"/>
        <v>Other and unspecified age (n.e.c.)</v>
      </c>
      <c r="Q1491" s="176" t="str">
        <f ca="1"/>
        <v>nec</v>
      </c>
      <c r="R1491" s="176" t="str">
        <f ca="1"/>
        <v>Other and unspecified gender (n.e.c.)</v>
      </c>
      <c r="S1491" s="176">
        <v>2</v>
      </c>
      <c r="T1491" s="176" t="b">
        <v>1</v>
      </c>
      <c r="U1491" s="176" t="b">
        <f>AND(T1491=TRUE,C1491=C1490,F1491=F1490,H1491&lt;&gt;H1490)</f>
        <v>0</v>
      </c>
      <c r="V1491" s="176" t="b">
        <f t="shared" si="46"/>
        <v>0</v>
      </c>
      <c r="W1491" s="180">
        <v>0</v>
      </c>
      <c r="X1491" t="b">
        <f t="shared" si="47"/>
        <v>0</v>
      </c>
      <c r="Y1491" s="194">
        <v>11</v>
      </c>
    </row>
    <row r="1492" spans="2:25" x14ac:dyDescent="0.4">
      <c r="B1492" s="192"/>
      <c r="C1492" s="193">
        <v>205187091</v>
      </c>
      <c r="D1492" s="193" t="s">
        <v>6289</v>
      </c>
      <c r="E1492" s="178" t="s">
        <v>1161</v>
      </c>
      <c r="F1492" s="193"/>
      <c r="G1492" s="193"/>
      <c r="H1492" s="193" t="s">
        <v>1115</v>
      </c>
      <c r="I1492" s="176" t="str">
        <f ca="1"/>
        <v>8.2</v>
      </c>
      <c r="J1492" s="176" t="str">
        <f ca="1"/>
        <v>All Other industries as secondary providers of health care</v>
      </c>
      <c r="K1492" s="176" t="str">
        <f ca="1"/>
        <v>5.nec</v>
      </c>
      <c r="L1492" s="176" t="str">
        <f ca="1"/>
        <v>Unspecified medical goods (n.e.c.)</v>
      </c>
      <c r="M1492" s="176" t="str">
        <f ca="1"/>
        <v>13</v>
      </c>
      <c r="N1492" s="176" t="str">
        <f ca="1"/>
        <v>General population</v>
      </c>
      <c r="O1492" s="176" t="str">
        <f ca="1"/>
        <v>nec</v>
      </c>
      <c r="P1492" s="176" t="str">
        <f ca="1"/>
        <v>Other and unspecified age (n.e.c.)</v>
      </c>
      <c r="Q1492" s="176" t="str">
        <f ca="1"/>
        <v>nec</v>
      </c>
      <c r="R1492" s="176" t="str">
        <f ca="1"/>
        <v>Other and unspecified gender (n.e.c.)</v>
      </c>
      <c r="S1492" s="176">
        <v>2</v>
      </c>
      <c r="T1492" s="176" t="b">
        <v>1</v>
      </c>
      <c r="U1492" s="176" t="b">
        <f>AND(T1492=TRUE,C1492=C1491,F1492=F1491,H1492&lt;&gt;H1491)</f>
        <v>0</v>
      </c>
      <c r="V1492" s="176" t="b">
        <f t="shared" si="46"/>
        <v>0</v>
      </c>
      <c r="W1492" s="180">
        <v>0</v>
      </c>
      <c r="X1492" t="b">
        <f t="shared" si="47"/>
        <v>0</v>
      </c>
      <c r="Y1492" s="194">
        <v>12</v>
      </c>
    </row>
    <row r="1493" spans="2:25" x14ac:dyDescent="0.4">
      <c r="B1493" s="192"/>
      <c r="C1493" s="193">
        <v>405331760</v>
      </c>
      <c r="D1493" s="193" t="s">
        <v>6290</v>
      </c>
      <c r="E1493" s="178" t="s">
        <v>1161</v>
      </c>
      <c r="F1493" s="193"/>
      <c r="G1493" s="193"/>
      <c r="H1493" s="193" t="s">
        <v>1137</v>
      </c>
      <c r="I1493" s="176" t="str">
        <f ca="1"/>
        <v>nec</v>
      </c>
      <c r="J1493" s="176" t="str">
        <f ca="1"/>
        <v>Unspecified health care providers (n.e.c.)</v>
      </c>
      <c r="K1493" s="176" t="str">
        <f ca="1"/>
        <v>9</v>
      </c>
      <c r="L1493" s="176" t="str">
        <f ca="1"/>
        <v>Other health care services not elsewhere classified (n.e.c.)</v>
      </c>
      <c r="M1493" s="176" t="str">
        <f ca="1"/>
        <v>13</v>
      </c>
      <c r="N1493" s="176" t="str">
        <f ca="1"/>
        <v>General population</v>
      </c>
      <c r="O1493" s="176" t="str">
        <f ca="1"/>
        <v>nec</v>
      </c>
      <c r="P1493" s="176" t="str">
        <f ca="1"/>
        <v>Other and unspecified age (n.e.c.)</v>
      </c>
      <c r="Q1493" s="176" t="str">
        <f ca="1"/>
        <v>nec</v>
      </c>
      <c r="R1493" s="176" t="str">
        <f ca="1"/>
        <v>Other and unspecified gender (n.e.c.)</v>
      </c>
      <c r="S1493" s="176">
        <v>1</v>
      </c>
      <c r="T1493" s="176" t="b">
        <v>1</v>
      </c>
      <c r="U1493" s="176" t="b">
        <f>AND(T1493=TRUE,C1493=C1492,F1493=F1492,H1493&lt;&gt;H1492)</f>
        <v>0</v>
      </c>
      <c r="V1493" s="176" t="b">
        <f t="shared" si="46"/>
        <v>0</v>
      </c>
      <c r="W1493" s="180">
        <v>0</v>
      </c>
      <c r="X1493" t="b">
        <f t="shared" si="47"/>
        <v>0</v>
      </c>
      <c r="Y1493" s="194">
        <v>12</v>
      </c>
    </row>
    <row r="1494" spans="2:25" x14ac:dyDescent="0.4">
      <c r="B1494" s="192"/>
      <c r="C1494" s="193">
        <v>211397727</v>
      </c>
      <c r="D1494" s="193" t="s">
        <v>6291</v>
      </c>
      <c r="E1494" s="178" t="s">
        <v>1163</v>
      </c>
      <c r="F1494" s="193"/>
      <c r="G1494" s="193"/>
      <c r="H1494" s="193" t="s">
        <v>1137</v>
      </c>
      <c r="I1494" s="176" t="str">
        <f ca="1"/>
        <v>nec</v>
      </c>
      <c r="J1494" s="176" t="str">
        <f ca="1"/>
        <v>Unspecified health care providers (n.e.c.)</v>
      </c>
      <c r="K1494" s="176" t="str">
        <f ca="1"/>
        <v>9</v>
      </c>
      <c r="L1494" s="176" t="str">
        <f ca="1"/>
        <v>Other health care services not elsewhere classified (n.e.c.)</v>
      </c>
      <c r="M1494" s="176" t="str">
        <f ca="1"/>
        <v>13</v>
      </c>
      <c r="N1494" s="176" t="str">
        <f ca="1"/>
        <v>General population</v>
      </c>
      <c r="O1494" s="176" t="str">
        <f ca="1"/>
        <v>nec</v>
      </c>
      <c r="P1494" s="176" t="str">
        <f ca="1"/>
        <v>Other and unspecified age (n.e.c.)</v>
      </c>
      <c r="Q1494" s="176" t="str">
        <f ca="1"/>
        <v>nec</v>
      </c>
      <c r="R1494" s="176" t="str">
        <f ca="1"/>
        <v>Other and unspecified gender (n.e.c.)</v>
      </c>
      <c r="S1494" s="176">
        <v>1</v>
      </c>
      <c r="T1494" s="176" t="b">
        <v>1</v>
      </c>
      <c r="U1494" s="176" t="b">
        <f>AND(T1494=TRUE,C1494=C1493,F1494=F1493,H1494&lt;&gt;H1493)</f>
        <v>0</v>
      </c>
      <c r="V1494" s="176" t="b">
        <f t="shared" si="46"/>
        <v>0</v>
      </c>
      <c r="W1494" s="180">
        <v>0</v>
      </c>
      <c r="X1494" t="b">
        <f t="shared" si="47"/>
        <v>0</v>
      </c>
      <c r="Y1494" s="194">
        <v>13</v>
      </c>
    </row>
    <row r="1495" spans="2:25" x14ac:dyDescent="0.4">
      <c r="B1495" s="192"/>
      <c r="C1495" s="193">
        <v>204996772</v>
      </c>
      <c r="D1495" s="193" t="s">
        <v>6292</v>
      </c>
      <c r="E1495" s="178" t="s">
        <v>1246</v>
      </c>
      <c r="F1495" s="193"/>
      <c r="G1495" s="193"/>
      <c r="H1495" s="193" t="s">
        <v>1137</v>
      </c>
      <c r="I1495" s="176" t="str">
        <f ca="1"/>
        <v>nec</v>
      </c>
      <c r="J1495" s="176" t="str">
        <f ca="1"/>
        <v>Unspecified health care providers (n.e.c.)</v>
      </c>
      <c r="K1495" s="176" t="str">
        <f ca="1"/>
        <v>9</v>
      </c>
      <c r="L1495" s="176" t="str">
        <f ca="1"/>
        <v>Other health care services not elsewhere classified (n.e.c.)</v>
      </c>
      <c r="M1495" s="176" t="str">
        <f ca="1"/>
        <v>13</v>
      </c>
      <c r="N1495" s="176" t="str">
        <f ca="1"/>
        <v>General population</v>
      </c>
      <c r="O1495" s="176" t="str">
        <f ca="1"/>
        <v>nec</v>
      </c>
      <c r="P1495" s="176" t="str">
        <f ca="1"/>
        <v>Other and unspecified age (n.e.c.)</v>
      </c>
      <c r="Q1495" s="176" t="str">
        <f ca="1"/>
        <v>nec</v>
      </c>
      <c r="R1495" s="176" t="str">
        <f ca="1"/>
        <v>Other and unspecified gender (n.e.c.)</v>
      </c>
      <c r="S1495" s="176">
        <v>1</v>
      </c>
      <c r="T1495" s="176" t="b">
        <v>1</v>
      </c>
      <c r="U1495" s="176" t="b">
        <f>AND(T1495=TRUE,C1495=C1494,F1495=F1494,H1495&lt;&gt;H1494)</f>
        <v>0</v>
      </c>
      <c r="V1495" s="176" t="b">
        <f t="shared" si="46"/>
        <v>0</v>
      </c>
      <c r="W1495" s="180">
        <v>0</v>
      </c>
      <c r="X1495" t="b">
        <f t="shared" si="47"/>
        <v>0</v>
      </c>
      <c r="Y1495" s="194">
        <v>17</v>
      </c>
    </row>
    <row r="1496" spans="2:25" x14ac:dyDescent="0.4">
      <c r="B1496" s="192"/>
      <c r="C1496" s="193">
        <v>216402701</v>
      </c>
      <c r="D1496" s="193" t="s">
        <v>6293</v>
      </c>
      <c r="E1496" s="178" t="s">
        <v>1477</v>
      </c>
      <c r="F1496" s="193"/>
      <c r="G1496" s="193"/>
      <c r="H1496" s="193" t="s">
        <v>1137</v>
      </c>
      <c r="I1496" s="176" t="str">
        <f ca="1"/>
        <v>nec</v>
      </c>
      <c r="J1496" s="176" t="str">
        <f ca="1"/>
        <v>Unspecified health care providers (n.e.c.)</v>
      </c>
      <c r="K1496" s="176" t="str">
        <f ca="1"/>
        <v>9</v>
      </c>
      <c r="L1496" s="176" t="str">
        <f ca="1"/>
        <v>Other health care services not elsewhere classified (n.e.c.)</v>
      </c>
      <c r="M1496" s="176" t="str">
        <f ca="1"/>
        <v>13</v>
      </c>
      <c r="N1496" s="176" t="str">
        <f ca="1"/>
        <v>General population</v>
      </c>
      <c r="O1496" s="176" t="str">
        <f ca="1"/>
        <v>nec</v>
      </c>
      <c r="P1496" s="176" t="str">
        <f ca="1"/>
        <v>Other and unspecified age (n.e.c.)</v>
      </c>
      <c r="Q1496" s="176" t="str">
        <f ca="1"/>
        <v>nec</v>
      </c>
      <c r="R1496" s="176" t="str">
        <f ca="1"/>
        <v>Other and unspecified gender (n.e.c.)</v>
      </c>
      <c r="S1496" s="176">
        <v>1</v>
      </c>
      <c r="T1496" s="176" t="b">
        <v>1</v>
      </c>
      <c r="U1496" s="176" t="b">
        <f>AND(T1496=TRUE,C1496=C1495,F1496=F1495,H1496&lt;&gt;H1495)</f>
        <v>0</v>
      </c>
      <c r="V1496" s="176" t="b">
        <f t="shared" si="46"/>
        <v>0</v>
      </c>
      <c r="W1496" s="180">
        <v>0</v>
      </c>
      <c r="X1496" t="b">
        <f t="shared" si="47"/>
        <v>0</v>
      </c>
      <c r="Y1496" s="194">
        <v>68</v>
      </c>
    </row>
    <row r="1497" spans="2:25" x14ac:dyDescent="0.4">
      <c r="B1497" s="192"/>
      <c r="C1497" s="193">
        <v>405110801</v>
      </c>
      <c r="D1497" s="193" t="s">
        <v>6294</v>
      </c>
      <c r="E1497" s="178" t="s">
        <v>1246</v>
      </c>
      <c r="F1497" s="193"/>
      <c r="G1497" s="193"/>
      <c r="H1497" s="193" t="s">
        <v>1137</v>
      </c>
      <c r="I1497" s="176" t="str">
        <f ca="1"/>
        <v>nec</v>
      </c>
      <c r="J1497" s="176" t="str">
        <f ca="1"/>
        <v>Unspecified health care providers (n.e.c.)</v>
      </c>
      <c r="K1497" s="176" t="str">
        <f ca="1"/>
        <v>9</v>
      </c>
      <c r="L1497" s="176" t="str">
        <f ca="1"/>
        <v>Other health care services not elsewhere classified (n.e.c.)</v>
      </c>
      <c r="M1497" s="176" t="str">
        <f ca="1"/>
        <v>13</v>
      </c>
      <c r="N1497" s="176" t="str">
        <f ca="1"/>
        <v>General population</v>
      </c>
      <c r="O1497" s="176" t="str">
        <f ca="1"/>
        <v>nec</v>
      </c>
      <c r="P1497" s="176" t="str">
        <f ca="1"/>
        <v>Other and unspecified age (n.e.c.)</v>
      </c>
      <c r="Q1497" s="176" t="str">
        <f ca="1"/>
        <v>nec</v>
      </c>
      <c r="R1497" s="176" t="str">
        <f ca="1"/>
        <v>Other and unspecified gender (n.e.c.)</v>
      </c>
      <c r="S1497" s="176">
        <v>1</v>
      </c>
      <c r="T1497" s="176" t="b">
        <v>1</v>
      </c>
      <c r="U1497" s="176" t="b">
        <f>AND(T1497=TRUE,C1497=C1496,F1497=F1496,H1497&lt;&gt;H1496)</f>
        <v>0</v>
      </c>
      <c r="V1497" s="176" t="b">
        <f t="shared" si="46"/>
        <v>0</v>
      </c>
      <c r="W1497" s="180">
        <v>0</v>
      </c>
      <c r="X1497" t="b">
        <f t="shared" si="47"/>
        <v>0</v>
      </c>
      <c r="Y1497" s="194">
        <v>17</v>
      </c>
    </row>
    <row r="1498" spans="2:25" x14ac:dyDescent="0.4">
      <c r="B1498" s="192"/>
      <c r="C1498" s="193">
        <v>404505068</v>
      </c>
      <c r="D1498" s="193" t="s">
        <v>6295</v>
      </c>
      <c r="E1498" s="178" t="s">
        <v>1228</v>
      </c>
      <c r="F1498" s="193"/>
      <c r="G1498" s="193"/>
      <c r="H1498" s="193" t="s">
        <v>1137</v>
      </c>
      <c r="I1498" s="176" t="str">
        <f ca="1"/>
        <v>nec</v>
      </c>
      <c r="J1498" s="176" t="str">
        <f ca="1"/>
        <v>Unspecified health care providers (n.e.c.)</v>
      </c>
      <c r="K1498" s="176" t="str">
        <f ca="1"/>
        <v>9</v>
      </c>
      <c r="L1498" s="176" t="str">
        <f ca="1"/>
        <v>Other health care services not elsewhere classified (n.e.c.)</v>
      </c>
      <c r="M1498" s="176" t="str">
        <f ca="1"/>
        <v>13</v>
      </c>
      <c r="N1498" s="176" t="str">
        <f ca="1"/>
        <v>General population</v>
      </c>
      <c r="O1498" s="176" t="str">
        <f ca="1"/>
        <v>nec</v>
      </c>
      <c r="P1498" s="176" t="str">
        <f ca="1"/>
        <v>Other and unspecified age (n.e.c.)</v>
      </c>
      <c r="Q1498" s="176" t="str">
        <f ca="1"/>
        <v>nec</v>
      </c>
      <c r="R1498" s="176" t="str">
        <f ca="1"/>
        <v>Other and unspecified gender (n.e.c.)</v>
      </c>
      <c r="S1498" s="176">
        <v>3</v>
      </c>
      <c r="T1498" s="176" t="b">
        <v>1</v>
      </c>
      <c r="U1498" s="176" t="b">
        <f>AND(T1498=TRUE,C1498=C1497,F1498=F1497,H1498&lt;&gt;H1497)</f>
        <v>0</v>
      </c>
      <c r="V1498" s="176" t="b">
        <f t="shared" si="46"/>
        <v>0</v>
      </c>
      <c r="W1498" s="180">
        <v>0</v>
      </c>
      <c r="X1498" t="b">
        <f t="shared" si="47"/>
        <v>0</v>
      </c>
      <c r="Y1498" s="194">
        <v>19</v>
      </c>
    </row>
    <row r="1499" spans="2:25" x14ac:dyDescent="0.4">
      <c r="B1499" s="192"/>
      <c r="C1499" s="193">
        <v>404480995</v>
      </c>
      <c r="D1499" s="193" t="s">
        <v>6296</v>
      </c>
      <c r="E1499" s="178" t="s">
        <v>1187</v>
      </c>
      <c r="F1499" s="193"/>
      <c r="G1499" s="193"/>
      <c r="H1499" s="193" t="s">
        <v>1137</v>
      </c>
      <c r="I1499" s="176" t="str">
        <f ca="1"/>
        <v>nec</v>
      </c>
      <c r="J1499" s="176" t="str">
        <f ca="1"/>
        <v>Unspecified health care providers (n.e.c.)</v>
      </c>
      <c r="K1499" s="176" t="str">
        <f ca="1"/>
        <v>9</v>
      </c>
      <c r="L1499" s="176" t="str">
        <f ca="1"/>
        <v>Other health care services not elsewhere classified (n.e.c.)</v>
      </c>
      <c r="M1499" s="176" t="str">
        <f ca="1"/>
        <v>13</v>
      </c>
      <c r="N1499" s="176" t="str">
        <f ca="1"/>
        <v>General population</v>
      </c>
      <c r="O1499" s="176" t="str">
        <f ca="1"/>
        <v>nec</v>
      </c>
      <c r="P1499" s="176" t="str">
        <f ca="1"/>
        <v>Other and unspecified age (n.e.c.)</v>
      </c>
      <c r="Q1499" s="176" t="str">
        <f ca="1"/>
        <v>nec</v>
      </c>
      <c r="R1499" s="176" t="str">
        <f ca="1"/>
        <v>Other and unspecified gender (n.e.c.)</v>
      </c>
      <c r="S1499" s="176">
        <v>1</v>
      </c>
      <c r="T1499" s="176" t="b">
        <v>1</v>
      </c>
      <c r="U1499" s="176" t="b">
        <f>AND(T1499=TRUE,C1499=C1498,F1499=F1498,H1499&lt;&gt;H1498)</f>
        <v>0</v>
      </c>
      <c r="V1499" s="176" t="b">
        <f t="shared" si="46"/>
        <v>0</v>
      </c>
      <c r="W1499" s="180">
        <v>0</v>
      </c>
      <c r="X1499" t="b">
        <f t="shared" si="47"/>
        <v>0</v>
      </c>
      <c r="Y1499" s="194">
        <v>15</v>
      </c>
    </row>
    <row r="1500" spans="2:25" x14ac:dyDescent="0.4">
      <c r="B1500" s="192"/>
      <c r="C1500" s="193">
        <v>412711230</v>
      </c>
      <c r="D1500" s="193" t="s">
        <v>6297</v>
      </c>
      <c r="E1500" s="178" t="s">
        <v>1453</v>
      </c>
      <c r="F1500" s="193"/>
      <c r="G1500" s="193"/>
      <c r="H1500" s="193" t="s">
        <v>1137</v>
      </c>
      <c r="I1500" s="176" t="str">
        <f ca="1"/>
        <v>nec</v>
      </c>
      <c r="J1500" s="176" t="str">
        <f ca="1"/>
        <v>Unspecified health care providers (n.e.c.)</v>
      </c>
      <c r="K1500" s="176" t="str">
        <f ca="1"/>
        <v>9</v>
      </c>
      <c r="L1500" s="176" t="str">
        <f ca="1"/>
        <v>Other health care services not elsewhere classified (n.e.c.)</v>
      </c>
      <c r="M1500" s="176" t="str">
        <f ca="1"/>
        <v>13</v>
      </c>
      <c r="N1500" s="176" t="str">
        <f ca="1"/>
        <v>General population</v>
      </c>
      <c r="O1500" s="176" t="str">
        <f ca="1"/>
        <v>nec</v>
      </c>
      <c r="P1500" s="176" t="str">
        <f ca="1"/>
        <v>Other and unspecified age (n.e.c.)</v>
      </c>
      <c r="Q1500" s="176" t="str">
        <f ca="1"/>
        <v>nec</v>
      </c>
      <c r="R1500" s="176" t="str">
        <f ca="1"/>
        <v>Other and unspecified gender (n.e.c.)</v>
      </c>
      <c r="S1500" s="176">
        <v>1</v>
      </c>
      <c r="T1500" s="176" t="b">
        <v>1</v>
      </c>
      <c r="U1500" s="176" t="b">
        <f>AND(T1500=TRUE,C1500=C1499,F1500=F1499,H1500&lt;&gt;H1499)</f>
        <v>0</v>
      </c>
      <c r="V1500" s="176" t="b">
        <f t="shared" si="46"/>
        <v>0</v>
      </c>
      <c r="W1500" s="180">
        <v>0</v>
      </c>
      <c r="X1500" t="b">
        <f t="shared" si="47"/>
        <v>0</v>
      </c>
      <c r="Y1500" s="194">
        <v>27</v>
      </c>
    </row>
    <row r="1501" spans="2:25" x14ac:dyDescent="0.4">
      <c r="B1501" s="192"/>
      <c r="C1501" s="193">
        <v>204963851</v>
      </c>
      <c r="D1501" s="193" t="s">
        <v>6298</v>
      </c>
      <c r="E1501" s="178" t="s">
        <v>1161</v>
      </c>
      <c r="F1501" s="193"/>
      <c r="G1501" s="193"/>
      <c r="H1501" s="193" t="s">
        <v>1137</v>
      </c>
      <c r="I1501" s="176" t="str">
        <f ca="1"/>
        <v>nec</v>
      </c>
      <c r="J1501" s="176" t="str">
        <f ca="1"/>
        <v>Unspecified health care providers (n.e.c.)</v>
      </c>
      <c r="K1501" s="176" t="str">
        <f ca="1"/>
        <v>9</v>
      </c>
      <c r="L1501" s="176" t="str">
        <f ca="1"/>
        <v>Other health care services not elsewhere classified (n.e.c.)</v>
      </c>
      <c r="M1501" s="176" t="str">
        <f ca="1"/>
        <v>13</v>
      </c>
      <c r="N1501" s="176" t="str">
        <f ca="1"/>
        <v>General population</v>
      </c>
      <c r="O1501" s="176" t="str">
        <f ca="1"/>
        <v>nec</v>
      </c>
      <c r="P1501" s="176" t="str">
        <f ca="1"/>
        <v>Other and unspecified age (n.e.c.)</v>
      </c>
      <c r="Q1501" s="176" t="str">
        <f ca="1"/>
        <v>nec</v>
      </c>
      <c r="R1501" s="176" t="str">
        <f ca="1"/>
        <v>Other and unspecified gender (n.e.c.)</v>
      </c>
      <c r="S1501" s="176">
        <v>1</v>
      </c>
      <c r="T1501" s="176" t="b">
        <v>1</v>
      </c>
      <c r="U1501" s="176" t="b">
        <f>AND(T1501=TRUE,C1501=C1500,F1501=F1500,H1501&lt;&gt;H1500)</f>
        <v>0</v>
      </c>
      <c r="V1501" s="176" t="b">
        <f t="shared" si="46"/>
        <v>0</v>
      </c>
      <c r="W1501" s="180">
        <v>0</v>
      </c>
      <c r="X1501" t="b">
        <f t="shared" si="47"/>
        <v>0</v>
      </c>
      <c r="Y1501" s="194">
        <v>12</v>
      </c>
    </row>
    <row r="1502" spans="2:25" x14ac:dyDescent="0.4">
      <c r="B1502" s="192"/>
      <c r="C1502" s="193">
        <v>405379068</v>
      </c>
      <c r="D1502" s="193" t="s">
        <v>6299</v>
      </c>
      <c r="E1502" s="178" t="s">
        <v>1246</v>
      </c>
      <c r="F1502" s="193"/>
      <c r="G1502" s="193"/>
      <c r="H1502" s="193" t="s">
        <v>1137</v>
      </c>
      <c r="I1502" s="176" t="str">
        <f ca="1"/>
        <v>nec</v>
      </c>
      <c r="J1502" s="176" t="str">
        <f ca="1"/>
        <v>Unspecified health care providers (n.e.c.)</v>
      </c>
      <c r="K1502" s="176" t="str">
        <f ca="1"/>
        <v>9</v>
      </c>
      <c r="L1502" s="176" t="str">
        <f ca="1"/>
        <v>Other health care services not elsewhere classified (n.e.c.)</v>
      </c>
      <c r="M1502" s="176" t="str">
        <f ca="1"/>
        <v>13</v>
      </c>
      <c r="N1502" s="176" t="str">
        <f ca="1"/>
        <v>General population</v>
      </c>
      <c r="O1502" s="176" t="str">
        <f ca="1"/>
        <v>nec</v>
      </c>
      <c r="P1502" s="176" t="str">
        <f ca="1"/>
        <v>Other and unspecified age (n.e.c.)</v>
      </c>
      <c r="Q1502" s="176" t="str">
        <f ca="1"/>
        <v>nec</v>
      </c>
      <c r="R1502" s="176" t="str">
        <f ca="1"/>
        <v>Other and unspecified gender (n.e.c.)</v>
      </c>
      <c r="S1502" s="176">
        <v>1</v>
      </c>
      <c r="T1502" s="176" t="b">
        <v>1</v>
      </c>
      <c r="U1502" s="176" t="b">
        <f>AND(T1502=TRUE,C1502=C1501,F1502=F1501,H1502&lt;&gt;H1501)</f>
        <v>0</v>
      </c>
      <c r="V1502" s="176" t="b">
        <f t="shared" si="46"/>
        <v>0</v>
      </c>
      <c r="W1502" s="180">
        <v>0</v>
      </c>
      <c r="X1502" t="b">
        <f t="shared" si="47"/>
        <v>0</v>
      </c>
      <c r="Y1502" s="194">
        <v>17</v>
      </c>
    </row>
    <row r="1503" spans="2:25" x14ac:dyDescent="0.4">
      <c r="B1503" s="192"/>
      <c r="C1503" s="193">
        <v>402161254</v>
      </c>
      <c r="D1503" s="193" t="s">
        <v>6300</v>
      </c>
      <c r="E1503" s="178" t="s">
        <v>1183</v>
      </c>
      <c r="F1503" s="193"/>
      <c r="G1503" s="193"/>
      <c r="H1503" s="193" t="s">
        <v>1137</v>
      </c>
      <c r="I1503" s="176" t="str">
        <f ca="1"/>
        <v>nec</v>
      </c>
      <c r="J1503" s="176" t="str">
        <f ca="1"/>
        <v>Unspecified health care providers (n.e.c.)</v>
      </c>
      <c r="K1503" s="176" t="str">
        <f ca="1"/>
        <v>9</v>
      </c>
      <c r="L1503" s="176" t="str">
        <f ca="1"/>
        <v>Other health care services not elsewhere classified (n.e.c.)</v>
      </c>
      <c r="M1503" s="176" t="str">
        <f ca="1"/>
        <v>13</v>
      </c>
      <c r="N1503" s="176" t="str">
        <f ca="1"/>
        <v>General population</v>
      </c>
      <c r="O1503" s="176" t="str">
        <f ca="1"/>
        <v>nec</v>
      </c>
      <c r="P1503" s="176" t="str">
        <f ca="1"/>
        <v>Other and unspecified age (n.e.c.)</v>
      </c>
      <c r="Q1503" s="176" t="str">
        <f ca="1"/>
        <v>nec</v>
      </c>
      <c r="R1503" s="176" t="str">
        <f ca="1"/>
        <v>Other and unspecified gender (n.e.c.)</v>
      </c>
      <c r="S1503" s="176">
        <v>1</v>
      </c>
      <c r="T1503" s="176" t="b">
        <v>1</v>
      </c>
      <c r="U1503" s="176" t="b">
        <f>AND(T1503=TRUE,C1503=C1502,F1503=F1502,H1503&lt;&gt;H1502)</f>
        <v>0</v>
      </c>
      <c r="V1503" s="176" t="b">
        <f t="shared" si="46"/>
        <v>0</v>
      </c>
      <c r="W1503" s="180">
        <v>0</v>
      </c>
      <c r="X1503" t="b">
        <f t="shared" si="47"/>
        <v>0</v>
      </c>
      <c r="Y1503" s="194">
        <v>11</v>
      </c>
    </row>
    <row r="1504" spans="2:25" x14ac:dyDescent="0.4">
      <c r="B1504" s="192"/>
      <c r="C1504" s="193">
        <v>204437760</v>
      </c>
      <c r="D1504" s="193" t="s">
        <v>6301</v>
      </c>
      <c r="E1504" s="178" t="s">
        <v>1183</v>
      </c>
      <c r="F1504" s="193"/>
      <c r="G1504" s="193"/>
      <c r="H1504" s="193" t="s">
        <v>1137</v>
      </c>
      <c r="I1504" s="176" t="str">
        <f ca="1"/>
        <v>nec</v>
      </c>
      <c r="J1504" s="176" t="str">
        <f ca="1"/>
        <v>Unspecified health care providers (n.e.c.)</v>
      </c>
      <c r="K1504" s="176" t="str">
        <f ca="1"/>
        <v>9</v>
      </c>
      <c r="L1504" s="176" t="str">
        <f ca="1"/>
        <v>Other health care services not elsewhere classified (n.e.c.)</v>
      </c>
      <c r="M1504" s="176" t="str">
        <f ca="1"/>
        <v>13</v>
      </c>
      <c r="N1504" s="176" t="str">
        <f ca="1"/>
        <v>General population</v>
      </c>
      <c r="O1504" s="176" t="str">
        <f ca="1"/>
        <v>nec</v>
      </c>
      <c r="P1504" s="176" t="str">
        <f ca="1"/>
        <v>Other and unspecified age (n.e.c.)</v>
      </c>
      <c r="Q1504" s="176" t="str">
        <f ca="1"/>
        <v>nec</v>
      </c>
      <c r="R1504" s="176" t="str">
        <f ca="1"/>
        <v>Other and unspecified gender (n.e.c.)</v>
      </c>
      <c r="S1504" s="176">
        <v>1</v>
      </c>
      <c r="T1504" s="176" t="b">
        <v>1</v>
      </c>
      <c r="U1504" s="176" t="b">
        <f>AND(T1504=TRUE,C1504=C1503,F1504=F1503,H1504&lt;&gt;H1503)</f>
        <v>0</v>
      </c>
      <c r="V1504" s="176" t="b">
        <f t="shared" si="46"/>
        <v>0</v>
      </c>
      <c r="W1504" s="180">
        <v>0</v>
      </c>
      <c r="X1504" t="b">
        <f t="shared" si="47"/>
        <v>0</v>
      </c>
      <c r="Y1504" s="194">
        <v>11</v>
      </c>
    </row>
    <row r="1505" spans="2:25" x14ac:dyDescent="0.4">
      <c r="B1505" s="192"/>
      <c r="C1505" s="193">
        <v>445384968</v>
      </c>
      <c r="D1505" s="193" t="s">
        <v>6302</v>
      </c>
      <c r="E1505" s="178" t="s">
        <v>1397</v>
      </c>
      <c r="F1505" s="193"/>
      <c r="G1505" s="193"/>
      <c r="H1505" s="193" t="s">
        <v>1137</v>
      </c>
      <c r="I1505" s="176" t="str">
        <f ca="1"/>
        <v>nec</v>
      </c>
      <c r="J1505" s="176" t="str">
        <f ca="1"/>
        <v>Unspecified health care providers (n.e.c.)</v>
      </c>
      <c r="K1505" s="176" t="str">
        <f ca="1"/>
        <v>9</v>
      </c>
      <c r="L1505" s="176" t="str">
        <f ca="1"/>
        <v>Other health care services not elsewhere classified (n.e.c.)</v>
      </c>
      <c r="M1505" s="176" t="str">
        <f ca="1"/>
        <v>13</v>
      </c>
      <c r="N1505" s="176" t="str">
        <f ca="1"/>
        <v>General population</v>
      </c>
      <c r="O1505" s="176" t="str">
        <f ca="1"/>
        <v>nec</v>
      </c>
      <c r="P1505" s="176" t="str">
        <f ca="1"/>
        <v>Other and unspecified age (n.e.c.)</v>
      </c>
      <c r="Q1505" s="176" t="str">
        <f ca="1"/>
        <v>nec</v>
      </c>
      <c r="R1505" s="176" t="str">
        <f ca="1"/>
        <v>Other and unspecified gender (n.e.c.)</v>
      </c>
      <c r="S1505" s="176">
        <v>1</v>
      </c>
      <c r="T1505" s="176" t="b">
        <v>1</v>
      </c>
      <c r="U1505" s="176" t="b">
        <f>AND(T1505=TRUE,C1505=C1504,F1505=F1504,H1505&lt;&gt;H1504)</f>
        <v>0</v>
      </c>
      <c r="V1505" s="176" t="b">
        <f t="shared" si="46"/>
        <v>0</v>
      </c>
      <c r="W1505" s="180">
        <v>0</v>
      </c>
      <c r="X1505" t="b">
        <f t="shared" si="47"/>
        <v>0</v>
      </c>
      <c r="Y1505" s="194">
        <v>1</v>
      </c>
    </row>
    <row r="1506" spans="2:25" x14ac:dyDescent="0.4">
      <c r="B1506" s="192"/>
      <c r="C1506" s="193">
        <v>401960286</v>
      </c>
      <c r="D1506" s="193" t="s">
        <v>6303</v>
      </c>
      <c r="E1506" s="178" t="s">
        <v>1183</v>
      </c>
      <c r="F1506" s="193"/>
      <c r="G1506" s="193"/>
      <c r="H1506" s="193" t="s">
        <v>1137</v>
      </c>
      <c r="I1506" s="176" t="str">
        <f ca="1"/>
        <v>nec</v>
      </c>
      <c r="J1506" s="176" t="str">
        <f ca="1"/>
        <v>Unspecified health care providers (n.e.c.)</v>
      </c>
      <c r="K1506" s="176" t="str">
        <f ca="1"/>
        <v>9</v>
      </c>
      <c r="L1506" s="176" t="str">
        <f ca="1"/>
        <v>Other health care services not elsewhere classified (n.e.c.)</v>
      </c>
      <c r="M1506" s="176" t="str">
        <f ca="1"/>
        <v>13</v>
      </c>
      <c r="N1506" s="176" t="str">
        <f ca="1"/>
        <v>General population</v>
      </c>
      <c r="O1506" s="176" t="str">
        <f ca="1"/>
        <v>nec</v>
      </c>
      <c r="P1506" s="176" t="str">
        <f ca="1"/>
        <v>Other and unspecified age (n.e.c.)</v>
      </c>
      <c r="Q1506" s="176" t="str">
        <f ca="1"/>
        <v>nec</v>
      </c>
      <c r="R1506" s="176" t="str">
        <f ca="1"/>
        <v>Other and unspecified gender (n.e.c.)</v>
      </c>
      <c r="S1506" s="176">
        <v>1</v>
      </c>
      <c r="T1506" s="176" t="b">
        <v>1</v>
      </c>
      <c r="U1506" s="176" t="b">
        <f>AND(T1506=TRUE,C1506=C1505,F1506=F1505,H1506&lt;&gt;H1505)</f>
        <v>0</v>
      </c>
      <c r="V1506" s="176" t="b">
        <f t="shared" si="46"/>
        <v>0</v>
      </c>
      <c r="W1506" s="180">
        <v>0</v>
      </c>
      <c r="X1506" t="b">
        <f t="shared" si="47"/>
        <v>0</v>
      </c>
      <c r="Y1506" s="194">
        <v>11</v>
      </c>
    </row>
    <row r="1507" spans="2:25" x14ac:dyDescent="0.4">
      <c r="B1507" s="192"/>
      <c r="C1507" s="193">
        <v>202338489</v>
      </c>
      <c r="D1507" s="193" t="s">
        <v>6304</v>
      </c>
      <c r="E1507" s="178" t="s">
        <v>1246</v>
      </c>
      <c r="F1507" s="193"/>
      <c r="G1507" s="193"/>
      <c r="H1507" s="193" t="s">
        <v>1137</v>
      </c>
      <c r="I1507" s="176" t="str">
        <f ca="1"/>
        <v>nec</v>
      </c>
      <c r="J1507" s="176" t="str">
        <f ca="1"/>
        <v>Unspecified health care providers (n.e.c.)</v>
      </c>
      <c r="K1507" s="176" t="str">
        <f ca="1"/>
        <v>9</v>
      </c>
      <c r="L1507" s="176" t="str">
        <f ca="1"/>
        <v>Other health care services not elsewhere classified (n.e.c.)</v>
      </c>
      <c r="M1507" s="176" t="str">
        <f ca="1"/>
        <v>13</v>
      </c>
      <c r="N1507" s="176" t="str">
        <f ca="1"/>
        <v>General population</v>
      </c>
      <c r="O1507" s="176" t="str">
        <f ca="1"/>
        <v>nec</v>
      </c>
      <c r="P1507" s="176" t="str">
        <f ca="1"/>
        <v>Other and unspecified age (n.e.c.)</v>
      </c>
      <c r="Q1507" s="176" t="str">
        <f ca="1"/>
        <v>nec</v>
      </c>
      <c r="R1507" s="176" t="str">
        <f ca="1"/>
        <v>Other and unspecified gender (n.e.c.)</v>
      </c>
      <c r="S1507" s="176">
        <v>1</v>
      </c>
      <c r="T1507" s="176" t="b">
        <v>1</v>
      </c>
      <c r="U1507" s="176" t="b">
        <f>AND(T1507=TRUE,C1507=C1506,F1507=F1506,H1507&lt;&gt;H1506)</f>
        <v>0</v>
      </c>
      <c r="V1507" s="176" t="b">
        <f t="shared" si="46"/>
        <v>0</v>
      </c>
      <c r="W1507" s="180">
        <v>0</v>
      </c>
      <c r="X1507" t="b">
        <f t="shared" si="47"/>
        <v>0</v>
      </c>
      <c r="Y1507" s="194">
        <v>17</v>
      </c>
    </row>
    <row r="1508" spans="2:25" x14ac:dyDescent="0.4">
      <c r="B1508" s="192"/>
      <c r="C1508" s="193">
        <v>208213985</v>
      </c>
      <c r="D1508" s="193" t="s">
        <v>6305</v>
      </c>
      <c r="E1508" s="178" t="s">
        <v>1163</v>
      </c>
      <c r="F1508" s="193"/>
      <c r="G1508" s="193"/>
      <c r="H1508" s="193" t="s">
        <v>1137</v>
      </c>
      <c r="I1508" s="176" t="str">
        <f ca="1"/>
        <v>nec</v>
      </c>
      <c r="J1508" s="176" t="str">
        <f ca="1"/>
        <v>Unspecified health care providers (n.e.c.)</v>
      </c>
      <c r="K1508" s="176" t="str">
        <f ca="1"/>
        <v>9</v>
      </c>
      <c r="L1508" s="176" t="str">
        <f ca="1"/>
        <v>Other health care services not elsewhere classified (n.e.c.)</v>
      </c>
      <c r="M1508" s="176" t="str">
        <f ca="1"/>
        <v>13</v>
      </c>
      <c r="N1508" s="176" t="str">
        <f ca="1"/>
        <v>General population</v>
      </c>
      <c r="O1508" s="176" t="str">
        <f ca="1"/>
        <v>nec</v>
      </c>
      <c r="P1508" s="176" t="str">
        <f ca="1"/>
        <v>Other and unspecified age (n.e.c.)</v>
      </c>
      <c r="Q1508" s="176" t="str">
        <f ca="1"/>
        <v>nec</v>
      </c>
      <c r="R1508" s="176" t="str">
        <f ca="1"/>
        <v>Other and unspecified gender (n.e.c.)</v>
      </c>
      <c r="S1508" s="176">
        <v>1</v>
      </c>
      <c r="T1508" s="176" t="b">
        <v>1</v>
      </c>
      <c r="U1508" s="176" t="b">
        <f>AND(T1508=TRUE,C1508=C1507,F1508=F1507,H1508&lt;&gt;H1507)</f>
        <v>0</v>
      </c>
      <c r="V1508" s="176" t="b">
        <f t="shared" si="46"/>
        <v>0</v>
      </c>
      <c r="W1508" s="180">
        <v>0</v>
      </c>
      <c r="X1508" t="b">
        <f t="shared" si="47"/>
        <v>0</v>
      </c>
      <c r="Y1508" s="194">
        <v>13</v>
      </c>
    </row>
    <row r="1509" spans="2:25" x14ac:dyDescent="0.4">
      <c r="B1509" s="192"/>
      <c r="C1509" s="193">
        <v>401971185</v>
      </c>
      <c r="D1509" s="193" t="s">
        <v>6306</v>
      </c>
      <c r="E1509" s="178" t="s">
        <v>1183</v>
      </c>
      <c r="F1509" s="193"/>
      <c r="G1509" s="193"/>
      <c r="H1509" s="193" t="s">
        <v>1137</v>
      </c>
      <c r="I1509" s="176" t="str">
        <f ca="1"/>
        <v>nec</v>
      </c>
      <c r="J1509" s="176" t="str">
        <f ca="1"/>
        <v>Unspecified health care providers (n.e.c.)</v>
      </c>
      <c r="K1509" s="176" t="str">
        <f ca="1"/>
        <v>9</v>
      </c>
      <c r="L1509" s="176" t="str">
        <f ca="1"/>
        <v>Other health care services not elsewhere classified (n.e.c.)</v>
      </c>
      <c r="M1509" s="176" t="str">
        <f ca="1"/>
        <v>13</v>
      </c>
      <c r="N1509" s="176" t="str">
        <f ca="1"/>
        <v>General population</v>
      </c>
      <c r="O1509" s="176" t="str">
        <f ca="1"/>
        <v>nec</v>
      </c>
      <c r="P1509" s="176" t="str">
        <f ca="1"/>
        <v>Other and unspecified age (n.e.c.)</v>
      </c>
      <c r="Q1509" s="176" t="str">
        <f ca="1"/>
        <v>nec</v>
      </c>
      <c r="R1509" s="176" t="str">
        <f ca="1"/>
        <v>Other and unspecified gender (n.e.c.)</v>
      </c>
      <c r="S1509" s="176">
        <v>1</v>
      </c>
      <c r="T1509" s="176" t="b">
        <v>1</v>
      </c>
      <c r="U1509" s="176" t="b">
        <f>AND(T1509=TRUE,C1509=C1508,F1509=F1508,H1509&lt;&gt;H1508)</f>
        <v>0</v>
      </c>
      <c r="V1509" s="176" t="b">
        <f t="shared" si="46"/>
        <v>0</v>
      </c>
      <c r="W1509" s="180">
        <v>0</v>
      </c>
      <c r="X1509" t="b">
        <f t="shared" si="47"/>
        <v>0</v>
      </c>
      <c r="Y1509" s="194">
        <v>11</v>
      </c>
    </row>
    <row r="1510" spans="2:25" x14ac:dyDescent="0.4">
      <c r="B1510" s="192"/>
      <c r="C1510" s="193">
        <v>404947493</v>
      </c>
      <c r="D1510" s="193" t="s">
        <v>6307</v>
      </c>
      <c r="E1510" s="178" t="s">
        <v>1246</v>
      </c>
      <c r="F1510" s="193"/>
      <c r="G1510" s="193"/>
      <c r="H1510" s="193" t="s">
        <v>1137</v>
      </c>
      <c r="I1510" s="176" t="str">
        <f ca="1"/>
        <v>nec</v>
      </c>
      <c r="J1510" s="176" t="str">
        <f ca="1"/>
        <v>Unspecified health care providers (n.e.c.)</v>
      </c>
      <c r="K1510" s="176" t="str">
        <f ca="1"/>
        <v>9</v>
      </c>
      <c r="L1510" s="176" t="str">
        <f ca="1"/>
        <v>Other health care services not elsewhere classified (n.e.c.)</v>
      </c>
      <c r="M1510" s="176" t="str">
        <f ca="1"/>
        <v>13</v>
      </c>
      <c r="N1510" s="176" t="str">
        <f ca="1"/>
        <v>General population</v>
      </c>
      <c r="O1510" s="176" t="str">
        <f ca="1"/>
        <v>nec</v>
      </c>
      <c r="P1510" s="176" t="str">
        <f ca="1"/>
        <v>Other and unspecified age (n.e.c.)</v>
      </c>
      <c r="Q1510" s="176" t="str">
        <f ca="1"/>
        <v>nec</v>
      </c>
      <c r="R1510" s="176" t="str">
        <f ca="1"/>
        <v>Other and unspecified gender (n.e.c.)</v>
      </c>
      <c r="S1510" s="176">
        <v>1</v>
      </c>
      <c r="T1510" s="176" t="b">
        <v>1</v>
      </c>
      <c r="U1510" s="176" t="b">
        <f>AND(T1510=TRUE,C1510=C1509,F1510=F1509,H1510&lt;&gt;H1509)</f>
        <v>0</v>
      </c>
      <c r="V1510" s="176" t="b">
        <f t="shared" si="46"/>
        <v>0</v>
      </c>
      <c r="W1510" s="180">
        <v>0</v>
      </c>
      <c r="X1510" t="b">
        <f t="shared" si="47"/>
        <v>0</v>
      </c>
      <c r="Y1510" s="194">
        <v>17</v>
      </c>
    </row>
    <row r="1511" spans="2:25" x14ac:dyDescent="0.4">
      <c r="B1511" s="192"/>
      <c r="C1511" s="193">
        <v>400121426</v>
      </c>
      <c r="D1511" s="193" t="s">
        <v>6308</v>
      </c>
      <c r="E1511" s="178" t="s">
        <v>1179</v>
      </c>
      <c r="F1511" s="193"/>
      <c r="G1511" s="193"/>
      <c r="H1511" s="193" t="s">
        <v>1137</v>
      </c>
      <c r="I1511" s="176" t="str">
        <f ca="1"/>
        <v>nec</v>
      </c>
      <c r="J1511" s="176" t="str">
        <f ca="1"/>
        <v>Unspecified health care providers (n.e.c.)</v>
      </c>
      <c r="K1511" s="176" t="str">
        <f ca="1"/>
        <v>9</v>
      </c>
      <c r="L1511" s="176" t="str">
        <f ca="1"/>
        <v>Other health care services not elsewhere classified (n.e.c.)</v>
      </c>
      <c r="M1511" s="176" t="str">
        <f ca="1"/>
        <v>13</v>
      </c>
      <c r="N1511" s="176" t="str">
        <f ca="1"/>
        <v>General population</v>
      </c>
      <c r="O1511" s="176" t="str">
        <f ca="1"/>
        <v>nec</v>
      </c>
      <c r="P1511" s="176" t="str">
        <f ca="1"/>
        <v>Other and unspecified age (n.e.c.)</v>
      </c>
      <c r="Q1511" s="176" t="str">
        <f ca="1"/>
        <v>nec</v>
      </c>
      <c r="R1511" s="176" t="str">
        <f ca="1"/>
        <v>Other and unspecified gender (n.e.c.)</v>
      </c>
      <c r="S1511" s="176">
        <v>1</v>
      </c>
      <c r="T1511" s="176" t="b">
        <v>1</v>
      </c>
      <c r="U1511" s="176" t="b">
        <f>AND(T1511=TRUE,C1511=C1510,F1511=F1510,H1511&lt;&gt;H1510)</f>
        <v>0</v>
      </c>
      <c r="V1511" s="176" t="b">
        <f t="shared" si="46"/>
        <v>0</v>
      </c>
      <c r="W1511" s="180">
        <v>0</v>
      </c>
      <c r="X1511" t="b">
        <f t="shared" si="47"/>
        <v>0</v>
      </c>
      <c r="Y1511" s="194">
        <v>10</v>
      </c>
    </row>
    <row r="1512" spans="2:25" x14ac:dyDescent="0.4">
      <c r="B1512" s="192"/>
      <c r="C1512" s="193">
        <v>402080449</v>
      </c>
      <c r="D1512" s="193" t="s">
        <v>6309</v>
      </c>
      <c r="E1512" s="178" t="s">
        <v>1246</v>
      </c>
      <c r="F1512" s="193"/>
      <c r="G1512" s="193"/>
      <c r="H1512" s="193" t="s">
        <v>1137</v>
      </c>
      <c r="I1512" s="176" t="str">
        <f ca="1"/>
        <v>nec</v>
      </c>
      <c r="J1512" s="176" t="str">
        <f ca="1"/>
        <v>Unspecified health care providers (n.e.c.)</v>
      </c>
      <c r="K1512" s="176" t="str">
        <f ca="1"/>
        <v>9</v>
      </c>
      <c r="L1512" s="176" t="str">
        <f ca="1"/>
        <v>Other health care services not elsewhere classified (n.e.c.)</v>
      </c>
      <c r="M1512" s="176" t="str">
        <f ca="1"/>
        <v>13</v>
      </c>
      <c r="N1512" s="176" t="str">
        <f ca="1"/>
        <v>General population</v>
      </c>
      <c r="O1512" s="176" t="str">
        <f ca="1"/>
        <v>nec</v>
      </c>
      <c r="P1512" s="176" t="str">
        <f ca="1"/>
        <v>Other and unspecified age (n.e.c.)</v>
      </c>
      <c r="Q1512" s="176" t="str">
        <f ca="1"/>
        <v>nec</v>
      </c>
      <c r="R1512" s="176" t="str">
        <f ca="1"/>
        <v>Other and unspecified gender (n.e.c.)</v>
      </c>
      <c r="S1512" s="176">
        <v>1</v>
      </c>
      <c r="T1512" s="176" t="b">
        <v>1</v>
      </c>
      <c r="U1512" s="176" t="b">
        <f>AND(T1512=TRUE,C1512=C1511,F1512=F1511,H1512&lt;&gt;H1511)</f>
        <v>0</v>
      </c>
      <c r="V1512" s="176" t="b">
        <f t="shared" si="46"/>
        <v>0</v>
      </c>
      <c r="W1512" s="180">
        <v>0</v>
      </c>
      <c r="X1512" t="b">
        <f t="shared" si="47"/>
        <v>0</v>
      </c>
      <c r="Y1512" s="194">
        <v>17</v>
      </c>
    </row>
    <row r="1513" spans="2:25" x14ac:dyDescent="0.4">
      <c r="B1513" s="192"/>
      <c r="C1513" s="193">
        <v>200126782</v>
      </c>
      <c r="D1513" s="193" t="s">
        <v>6310</v>
      </c>
      <c r="E1513" s="178" t="s">
        <v>1179</v>
      </c>
      <c r="F1513" s="193"/>
      <c r="G1513" s="193"/>
      <c r="H1513" s="193" t="s">
        <v>1137</v>
      </c>
      <c r="I1513" s="176" t="str">
        <f ca="1"/>
        <v>nec</v>
      </c>
      <c r="J1513" s="176" t="str">
        <f ca="1"/>
        <v>Unspecified health care providers (n.e.c.)</v>
      </c>
      <c r="K1513" s="176" t="str">
        <f ca="1"/>
        <v>9</v>
      </c>
      <c r="L1513" s="176" t="str">
        <f ca="1"/>
        <v>Other health care services not elsewhere classified (n.e.c.)</v>
      </c>
      <c r="M1513" s="176" t="str">
        <f ca="1"/>
        <v>13</v>
      </c>
      <c r="N1513" s="176" t="str">
        <f ca="1"/>
        <v>General population</v>
      </c>
      <c r="O1513" s="176" t="str">
        <f ca="1"/>
        <v>nec</v>
      </c>
      <c r="P1513" s="176" t="str">
        <f ca="1"/>
        <v>Other and unspecified age (n.e.c.)</v>
      </c>
      <c r="Q1513" s="176" t="str">
        <f ca="1"/>
        <v>nec</v>
      </c>
      <c r="R1513" s="176" t="str">
        <f ca="1"/>
        <v>Other and unspecified gender (n.e.c.)</v>
      </c>
      <c r="S1513" s="176">
        <v>1</v>
      </c>
      <c r="T1513" s="176" t="b">
        <v>1</v>
      </c>
      <c r="U1513" s="176" t="b">
        <f>AND(T1513=TRUE,C1513=C1512,F1513=F1512,H1513&lt;&gt;H1512)</f>
        <v>0</v>
      </c>
      <c r="V1513" s="176" t="b">
        <f t="shared" si="46"/>
        <v>0</v>
      </c>
      <c r="W1513" s="180">
        <v>0</v>
      </c>
      <c r="X1513" t="b">
        <f t="shared" si="47"/>
        <v>0</v>
      </c>
      <c r="Y1513" s="194">
        <v>10</v>
      </c>
    </row>
    <row r="1514" spans="2:25" x14ac:dyDescent="0.4">
      <c r="B1514" s="192"/>
      <c r="C1514" s="193">
        <v>212700898</v>
      </c>
      <c r="D1514" s="193" t="s">
        <v>6311</v>
      </c>
      <c r="E1514" s="178" t="s">
        <v>1453</v>
      </c>
      <c r="F1514" s="193"/>
      <c r="G1514" s="193"/>
      <c r="H1514" s="193" t="s">
        <v>1137</v>
      </c>
      <c r="I1514" s="176" t="str">
        <f ca="1"/>
        <v>nec</v>
      </c>
      <c r="J1514" s="176" t="str">
        <f ca="1"/>
        <v>Unspecified health care providers (n.e.c.)</v>
      </c>
      <c r="K1514" s="176" t="str">
        <f ca="1"/>
        <v>9</v>
      </c>
      <c r="L1514" s="176" t="str">
        <f ca="1"/>
        <v>Other health care services not elsewhere classified (n.e.c.)</v>
      </c>
      <c r="M1514" s="176" t="str">
        <f ca="1"/>
        <v>13</v>
      </c>
      <c r="N1514" s="176" t="str">
        <f ca="1"/>
        <v>General population</v>
      </c>
      <c r="O1514" s="176" t="str">
        <f ca="1"/>
        <v>nec</v>
      </c>
      <c r="P1514" s="176" t="str">
        <f ca="1"/>
        <v>Other and unspecified age (n.e.c.)</v>
      </c>
      <c r="Q1514" s="176" t="str">
        <f ca="1"/>
        <v>nec</v>
      </c>
      <c r="R1514" s="176" t="str">
        <f ca="1"/>
        <v>Other and unspecified gender (n.e.c.)</v>
      </c>
      <c r="S1514" s="176">
        <v>1</v>
      </c>
      <c r="T1514" s="176" t="b">
        <v>1</v>
      </c>
      <c r="U1514" s="176" t="b">
        <f>AND(T1514=TRUE,C1514=C1513,F1514=F1513,H1514&lt;&gt;H1513)</f>
        <v>0</v>
      </c>
      <c r="V1514" s="176" t="b">
        <f t="shared" si="46"/>
        <v>0</v>
      </c>
      <c r="W1514" s="180">
        <v>0</v>
      </c>
      <c r="X1514" t="b">
        <f t="shared" si="47"/>
        <v>0</v>
      </c>
      <c r="Y1514" s="194">
        <v>27</v>
      </c>
    </row>
    <row r="1515" spans="2:25" x14ac:dyDescent="0.4">
      <c r="B1515" s="192"/>
      <c r="C1515" s="193">
        <v>401987329</v>
      </c>
      <c r="D1515" s="193" t="s">
        <v>6312</v>
      </c>
      <c r="E1515" s="178" t="s">
        <v>1183</v>
      </c>
      <c r="F1515" s="193"/>
      <c r="G1515" s="193"/>
      <c r="H1515" s="193" t="s">
        <v>1137</v>
      </c>
      <c r="I1515" s="176" t="str">
        <f ca="1"/>
        <v>nec</v>
      </c>
      <c r="J1515" s="176" t="str">
        <f ca="1"/>
        <v>Unspecified health care providers (n.e.c.)</v>
      </c>
      <c r="K1515" s="176" t="str">
        <f ca="1"/>
        <v>9</v>
      </c>
      <c r="L1515" s="176" t="str">
        <f ca="1"/>
        <v>Other health care services not elsewhere classified (n.e.c.)</v>
      </c>
      <c r="M1515" s="176" t="str">
        <f ca="1"/>
        <v>13</v>
      </c>
      <c r="N1515" s="176" t="str">
        <f ca="1"/>
        <v>General population</v>
      </c>
      <c r="O1515" s="176" t="str">
        <f ca="1"/>
        <v>nec</v>
      </c>
      <c r="P1515" s="176" t="str">
        <f ca="1"/>
        <v>Other and unspecified age (n.e.c.)</v>
      </c>
      <c r="Q1515" s="176" t="str">
        <f ca="1"/>
        <v>nec</v>
      </c>
      <c r="R1515" s="176" t="str">
        <f ca="1"/>
        <v>Other and unspecified gender (n.e.c.)</v>
      </c>
      <c r="S1515" s="176">
        <v>1</v>
      </c>
      <c r="T1515" s="176" t="b">
        <v>1</v>
      </c>
      <c r="U1515" s="176" t="b">
        <f>AND(T1515=TRUE,C1515=C1514,F1515=F1514,H1515&lt;&gt;H1514)</f>
        <v>0</v>
      </c>
      <c r="V1515" s="176" t="b">
        <f t="shared" si="46"/>
        <v>0</v>
      </c>
      <c r="W1515" s="180">
        <v>0</v>
      </c>
      <c r="X1515" t="b">
        <f t="shared" si="47"/>
        <v>0</v>
      </c>
      <c r="Y1515" s="194">
        <v>11</v>
      </c>
    </row>
    <row r="1516" spans="2:25" x14ac:dyDescent="0.4">
      <c r="B1516" s="192"/>
      <c r="C1516" s="193">
        <v>216406486</v>
      </c>
      <c r="D1516" s="193" t="s">
        <v>6313</v>
      </c>
      <c r="E1516" s="178" t="s">
        <v>1477</v>
      </c>
      <c r="F1516" s="193"/>
      <c r="G1516" s="193"/>
      <c r="H1516" s="193" t="s">
        <v>1137</v>
      </c>
      <c r="I1516" s="176" t="str">
        <f ca="1"/>
        <v>nec</v>
      </c>
      <c r="J1516" s="176" t="str">
        <f ca="1"/>
        <v>Unspecified health care providers (n.e.c.)</v>
      </c>
      <c r="K1516" s="176" t="str">
        <f ca="1"/>
        <v>9</v>
      </c>
      <c r="L1516" s="176" t="str">
        <f ca="1"/>
        <v>Other health care services not elsewhere classified (n.e.c.)</v>
      </c>
      <c r="M1516" s="176" t="str">
        <f ca="1"/>
        <v>13</v>
      </c>
      <c r="N1516" s="176" t="str">
        <f ca="1"/>
        <v>General population</v>
      </c>
      <c r="O1516" s="176" t="str">
        <f ca="1"/>
        <v>nec</v>
      </c>
      <c r="P1516" s="176" t="str">
        <f ca="1"/>
        <v>Other and unspecified age (n.e.c.)</v>
      </c>
      <c r="Q1516" s="176" t="str">
        <f ca="1"/>
        <v>nec</v>
      </c>
      <c r="R1516" s="176" t="str">
        <f ca="1"/>
        <v>Other and unspecified gender (n.e.c.)</v>
      </c>
      <c r="S1516" s="176">
        <v>1</v>
      </c>
      <c r="T1516" s="176" t="b">
        <v>1</v>
      </c>
      <c r="U1516" s="176" t="b">
        <f>AND(T1516=TRUE,C1516=C1515,F1516=F1515,H1516&lt;&gt;H1515)</f>
        <v>0</v>
      </c>
      <c r="V1516" s="176" t="b">
        <f t="shared" si="46"/>
        <v>0</v>
      </c>
      <c r="W1516" s="180">
        <v>0</v>
      </c>
      <c r="X1516" t="b">
        <f t="shared" si="47"/>
        <v>0</v>
      </c>
      <c r="Y1516" s="194">
        <v>68</v>
      </c>
    </row>
    <row r="1517" spans="2:25" x14ac:dyDescent="0.4">
      <c r="B1517" s="192"/>
      <c r="C1517" s="193">
        <v>416292185</v>
      </c>
      <c r="D1517" s="193" t="s">
        <v>6314</v>
      </c>
      <c r="E1517" s="178" t="s">
        <v>1477</v>
      </c>
      <c r="F1517" s="193"/>
      <c r="G1517" s="193"/>
      <c r="H1517" s="193" t="s">
        <v>1137</v>
      </c>
      <c r="I1517" s="176" t="str">
        <f ca="1"/>
        <v>nec</v>
      </c>
      <c r="J1517" s="176" t="str">
        <f ca="1"/>
        <v>Unspecified health care providers (n.e.c.)</v>
      </c>
      <c r="K1517" s="176" t="str">
        <f ca="1"/>
        <v>9</v>
      </c>
      <c r="L1517" s="176" t="str">
        <f ca="1"/>
        <v>Other health care services not elsewhere classified (n.e.c.)</v>
      </c>
      <c r="M1517" s="176" t="str">
        <f ca="1"/>
        <v>13</v>
      </c>
      <c r="N1517" s="176" t="str">
        <f ca="1"/>
        <v>General population</v>
      </c>
      <c r="O1517" s="176" t="str">
        <f ca="1"/>
        <v>nec</v>
      </c>
      <c r="P1517" s="176" t="str">
        <f ca="1"/>
        <v>Other and unspecified age (n.e.c.)</v>
      </c>
      <c r="Q1517" s="176" t="str">
        <f ca="1"/>
        <v>nec</v>
      </c>
      <c r="R1517" s="176" t="str">
        <f ca="1"/>
        <v>Other and unspecified gender (n.e.c.)</v>
      </c>
      <c r="S1517" s="176">
        <v>1</v>
      </c>
      <c r="T1517" s="176" t="b">
        <v>1</v>
      </c>
      <c r="U1517" s="176" t="b">
        <f>AND(T1517=TRUE,C1517=C1516,F1517=F1516,H1517&lt;&gt;H1516)</f>
        <v>0</v>
      </c>
      <c r="V1517" s="176" t="b">
        <f t="shared" si="46"/>
        <v>0</v>
      </c>
      <c r="W1517" s="180">
        <v>0</v>
      </c>
      <c r="X1517" t="b">
        <f t="shared" si="47"/>
        <v>0</v>
      </c>
      <c r="Y1517" s="194">
        <v>68</v>
      </c>
    </row>
    <row r="1518" spans="2:25" x14ac:dyDescent="0.4">
      <c r="B1518" s="192"/>
      <c r="C1518" s="193">
        <v>205029351</v>
      </c>
      <c r="D1518" s="193" t="s">
        <v>6315</v>
      </c>
      <c r="E1518" s="178" t="s">
        <v>1253</v>
      </c>
      <c r="F1518" s="193"/>
      <c r="G1518" s="193"/>
      <c r="H1518" s="193" t="s">
        <v>1137</v>
      </c>
      <c r="I1518" s="176" t="str">
        <f ca="1"/>
        <v>nec</v>
      </c>
      <c r="J1518" s="176" t="str">
        <f ca="1"/>
        <v>Unspecified health care providers (n.e.c.)</v>
      </c>
      <c r="K1518" s="176" t="str">
        <f ca="1"/>
        <v>9</v>
      </c>
      <c r="L1518" s="176" t="str">
        <f ca="1"/>
        <v>Other health care services not elsewhere classified (n.e.c.)</v>
      </c>
      <c r="M1518" s="176" t="str">
        <f ca="1"/>
        <v>13</v>
      </c>
      <c r="N1518" s="176" t="str">
        <f ca="1"/>
        <v>General population</v>
      </c>
      <c r="O1518" s="176" t="str">
        <f ca="1"/>
        <v>nec</v>
      </c>
      <c r="P1518" s="176" t="str">
        <f ca="1"/>
        <v>Other and unspecified age (n.e.c.)</v>
      </c>
      <c r="Q1518" s="176" t="str">
        <f ca="1"/>
        <v>nec</v>
      </c>
      <c r="R1518" s="176" t="str">
        <f ca="1"/>
        <v>Other and unspecified gender (n.e.c.)</v>
      </c>
      <c r="S1518" s="176">
        <v>1</v>
      </c>
      <c r="T1518" s="176" t="b">
        <v>1</v>
      </c>
      <c r="U1518" s="176" t="b">
        <f>AND(T1518=TRUE,C1518=C1517,F1518=F1517,H1518&lt;&gt;H1517)</f>
        <v>0</v>
      </c>
      <c r="V1518" s="176" t="b">
        <f t="shared" si="46"/>
        <v>0</v>
      </c>
      <c r="W1518" s="180">
        <v>0</v>
      </c>
      <c r="X1518" t="b">
        <f t="shared" si="47"/>
        <v>0</v>
      </c>
      <c r="Y1518" s="194">
        <v>18</v>
      </c>
    </row>
    <row r="1519" spans="2:25" x14ac:dyDescent="0.4">
      <c r="B1519" s="192"/>
      <c r="C1519" s="193">
        <v>206276340</v>
      </c>
      <c r="D1519" s="193" t="s">
        <v>6316</v>
      </c>
      <c r="E1519" s="178" t="s">
        <v>1246</v>
      </c>
      <c r="F1519" s="193"/>
      <c r="G1519" s="193"/>
      <c r="H1519" s="193" t="s">
        <v>1137</v>
      </c>
      <c r="I1519" s="176" t="str">
        <f ca="1"/>
        <v>nec</v>
      </c>
      <c r="J1519" s="176" t="str">
        <f ca="1"/>
        <v>Unspecified health care providers (n.e.c.)</v>
      </c>
      <c r="K1519" s="176" t="str">
        <f ca="1"/>
        <v>9</v>
      </c>
      <c r="L1519" s="176" t="str">
        <f ca="1"/>
        <v>Other health care services not elsewhere classified (n.e.c.)</v>
      </c>
      <c r="M1519" s="176" t="str">
        <f ca="1"/>
        <v>13</v>
      </c>
      <c r="N1519" s="176" t="str">
        <f ca="1"/>
        <v>General population</v>
      </c>
      <c r="O1519" s="176" t="str">
        <f ca="1"/>
        <v>nec</v>
      </c>
      <c r="P1519" s="176" t="str">
        <f ca="1"/>
        <v>Other and unspecified age (n.e.c.)</v>
      </c>
      <c r="Q1519" s="176" t="str">
        <f ca="1"/>
        <v>nec</v>
      </c>
      <c r="R1519" s="176" t="str">
        <f ca="1"/>
        <v>Other and unspecified gender (n.e.c.)</v>
      </c>
      <c r="S1519" s="176">
        <v>1</v>
      </c>
      <c r="T1519" s="176" t="b">
        <v>1</v>
      </c>
      <c r="U1519" s="176" t="b">
        <f>AND(T1519=TRUE,C1519=C1518,F1519=F1518,H1519&lt;&gt;H1518)</f>
        <v>0</v>
      </c>
      <c r="V1519" s="176" t="b">
        <f t="shared" si="46"/>
        <v>0</v>
      </c>
      <c r="W1519" s="180">
        <v>0</v>
      </c>
      <c r="X1519" t="b">
        <f t="shared" si="47"/>
        <v>0</v>
      </c>
      <c r="Y1519" s="194">
        <v>17</v>
      </c>
    </row>
    <row r="1520" spans="2:25" x14ac:dyDescent="0.4">
      <c r="B1520" s="192"/>
      <c r="C1520" s="193">
        <v>401961846</v>
      </c>
      <c r="D1520" s="193" t="s">
        <v>6317</v>
      </c>
      <c r="E1520" s="178" t="s">
        <v>1183</v>
      </c>
      <c r="F1520" s="193"/>
      <c r="G1520" s="193"/>
      <c r="H1520" s="193" t="s">
        <v>1137</v>
      </c>
      <c r="I1520" s="176" t="str">
        <f ca="1"/>
        <v>nec</v>
      </c>
      <c r="J1520" s="176" t="str">
        <f ca="1"/>
        <v>Unspecified health care providers (n.e.c.)</v>
      </c>
      <c r="K1520" s="176" t="str">
        <f ca="1"/>
        <v>9</v>
      </c>
      <c r="L1520" s="176" t="str">
        <f ca="1"/>
        <v>Other health care services not elsewhere classified (n.e.c.)</v>
      </c>
      <c r="M1520" s="176" t="str">
        <f ca="1"/>
        <v>13</v>
      </c>
      <c r="N1520" s="176" t="str">
        <f ca="1"/>
        <v>General population</v>
      </c>
      <c r="O1520" s="176" t="str">
        <f ca="1"/>
        <v>nec</v>
      </c>
      <c r="P1520" s="176" t="str">
        <f ca="1"/>
        <v>Other and unspecified age (n.e.c.)</v>
      </c>
      <c r="Q1520" s="176" t="str">
        <f ca="1"/>
        <v>nec</v>
      </c>
      <c r="R1520" s="176" t="str">
        <f ca="1"/>
        <v>Other and unspecified gender (n.e.c.)</v>
      </c>
      <c r="S1520" s="176">
        <v>1</v>
      </c>
      <c r="T1520" s="176" t="b">
        <v>1</v>
      </c>
      <c r="U1520" s="176" t="b">
        <f>AND(T1520=TRUE,C1520=C1519,F1520=F1519,H1520&lt;&gt;H1519)</f>
        <v>0</v>
      </c>
      <c r="V1520" s="176" t="b">
        <f t="shared" si="46"/>
        <v>0</v>
      </c>
      <c r="W1520" s="180">
        <v>0</v>
      </c>
      <c r="X1520" t="b">
        <f t="shared" si="47"/>
        <v>0</v>
      </c>
      <c r="Y1520" s="194">
        <v>11</v>
      </c>
    </row>
    <row r="1521" spans="2:25" x14ac:dyDescent="0.4">
      <c r="B1521" s="192"/>
      <c r="C1521" s="193">
        <v>202268517</v>
      </c>
      <c r="D1521" s="193" t="s">
        <v>6318</v>
      </c>
      <c r="E1521" s="178" t="s">
        <v>1183</v>
      </c>
      <c r="F1521" s="193"/>
      <c r="G1521" s="193"/>
      <c r="H1521" s="193" t="s">
        <v>1137</v>
      </c>
      <c r="I1521" s="176" t="str">
        <f ca="1"/>
        <v>nec</v>
      </c>
      <c r="J1521" s="176" t="str">
        <f ca="1"/>
        <v>Unspecified health care providers (n.e.c.)</v>
      </c>
      <c r="K1521" s="176" t="str">
        <f ca="1"/>
        <v>9</v>
      </c>
      <c r="L1521" s="176" t="str">
        <f ca="1"/>
        <v>Other health care services not elsewhere classified (n.e.c.)</v>
      </c>
      <c r="M1521" s="176" t="str">
        <f ca="1"/>
        <v>13</v>
      </c>
      <c r="N1521" s="176" t="str">
        <f ca="1"/>
        <v>General population</v>
      </c>
      <c r="O1521" s="176" t="str">
        <f ca="1"/>
        <v>nec</v>
      </c>
      <c r="P1521" s="176" t="str">
        <f ca="1"/>
        <v>Other and unspecified age (n.e.c.)</v>
      </c>
      <c r="Q1521" s="176" t="str">
        <f ca="1"/>
        <v>nec</v>
      </c>
      <c r="R1521" s="176" t="str">
        <f ca="1"/>
        <v>Other and unspecified gender (n.e.c.)</v>
      </c>
      <c r="S1521" s="176">
        <v>1</v>
      </c>
      <c r="T1521" s="176" t="b">
        <v>1</v>
      </c>
      <c r="U1521" s="176" t="b">
        <f>AND(T1521=TRUE,C1521=C1520,F1521=F1520,H1521&lt;&gt;H1520)</f>
        <v>0</v>
      </c>
      <c r="V1521" s="176" t="b">
        <f t="shared" si="46"/>
        <v>0</v>
      </c>
      <c r="W1521" s="180">
        <v>0</v>
      </c>
      <c r="X1521" t="b">
        <f t="shared" si="47"/>
        <v>0</v>
      </c>
      <c r="Y1521" s="194">
        <v>11</v>
      </c>
    </row>
    <row r="1522" spans="2:25" x14ac:dyDescent="0.4">
      <c r="B1522" s="192"/>
      <c r="C1522" s="193">
        <v>439397895</v>
      </c>
      <c r="D1522" s="193" t="s">
        <v>6319</v>
      </c>
      <c r="E1522" s="178" t="s">
        <v>1246</v>
      </c>
      <c r="F1522" s="193"/>
      <c r="G1522" s="193"/>
      <c r="H1522" s="193" t="s">
        <v>1137</v>
      </c>
      <c r="I1522" s="176" t="str">
        <f ca="1"/>
        <v>nec</v>
      </c>
      <c r="J1522" s="176" t="str">
        <f ca="1"/>
        <v>Unspecified health care providers (n.e.c.)</v>
      </c>
      <c r="K1522" s="176" t="str">
        <f ca="1"/>
        <v>9</v>
      </c>
      <c r="L1522" s="176" t="str">
        <f ca="1"/>
        <v>Other health care services not elsewhere classified (n.e.c.)</v>
      </c>
      <c r="M1522" s="176" t="str">
        <f ca="1"/>
        <v>13</v>
      </c>
      <c r="N1522" s="176" t="str">
        <f ca="1"/>
        <v>General population</v>
      </c>
      <c r="O1522" s="176" t="str">
        <f ca="1"/>
        <v>nec</v>
      </c>
      <c r="P1522" s="176" t="str">
        <f ca="1"/>
        <v>Other and unspecified age (n.e.c.)</v>
      </c>
      <c r="Q1522" s="176" t="str">
        <f ca="1"/>
        <v>nec</v>
      </c>
      <c r="R1522" s="176" t="str">
        <f ca="1"/>
        <v>Other and unspecified gender (n.e.c.)</v>
      </c>
      <c r="S1522" s="176">
        <v>1</v>
      </c>
      <c r="T1522" s="176" t="b">
        <v>1</v>
      </c>
      <c r="U1522" s="176" t="b">
        <f>AND(T1522=TRUE,C1522=C1521,F1522=F1521,H1522&lt;&gt;H1521)</f>
        <v>0</v>
      </c>
      <c r="V1522" s="176" t="b">
        <f t="shared" si="46"/>
        <v>0</v>
      </c>
      <c r="W1522" s="180">
        <v>0</v>
      </c>
      <c r="X1522" t="b">
        <f t="shared" si="47"/>
        <v>0</v>
      </c>
      <c r="Y1522" s="194">
        <v>17</v>
      </c>
    </row>
    <row r="1523" spans="2:25" x14ac:dyDescent="0.4">
      <c r="B1523" s="192"/>
      <c r="C1523" s="193"/>
      <c r="D1523" s="193"/>
      <c r="E1523" s="178"/>
      <c r="F1523" s="193"/>
      <c r="G1523" s="193"/>
      <c r="H1523" s="193"/>
      <c r="I1523" s="176" t="str">
        <f ca="1"/>
        <v/>
      </c>
      <c r="J1523" s="176" t="str">
        <f ca="1"/>
        <v/>
      </c>
      <c r="K1523" s="176" t="str">
        <f ca="1"/>
        <v/>
      </c>
      <c r="L1523" s="176" t="str">
        <f ca="1"/>
        <v/>
      </c>
      <c r="M1523" s="176" t="str">
        <f ca="1"/>
        <v/>
      </c>
      <c r="N1523" s="176" t="str">
        <f ca="1"/>
        <v/>
      </c>
      <c r="O1523" s="176" t="str">
        <f ca="1"/>
        <v/>
      </c>
      <c r="P1523" s="176" t="str">
        <f ca="1"/>
        <v/>
      </c>
      <c r="Q1523" s="176" t="str">
        <f ca="1"/>
        <v/>
      </c>
      <c r="R1523" s="176" t="str">
        <f ca="1"/>
        <v/>
      </c>
      <c r="S1523" s="176" t="str">
        <v/>
      </c>
      <c r="T1523" s="176" t="b">
        <v>0</v>
      </c>
      <c r="U1523" s="176" t="b">
        <f>AND(T1523=TRUE,C1523=C1522,F1523=F1522,H1523&lt;&gt;H1522)</f>
        <v>0</v>
      </c>
      <c r="V1523" s="176" t="b">
        <f t="shared" si="46"/>
        <v>0</v>
      </c>
      <c r="W1523" s="180">
        <v>0</v>
      </c>
      <c r="X1523" t="b">
        <f t="shared" si="47"/>
        <v>0</v>
      </c>
      <c r="Y1523" s="194" t="str">
        <v/>
      </c>
    </row>
    <row r="1524" spans="2:25" x14ac:dyDescent="0.4">
      <c r="B1524" s="192"/>
      <c r="C1524" s="193"/>
      <c r="D1524" s="193"/>
      <c r="E1524" s="178"/>
      <c r="F1524" s="193"/>
      <c r="G1524" s="193"/>
      <c r="H1524" s="193"/>
      <c r="I1524" s="176" t="str">
        <f ca="1"/>
        <v/>
      </c>
      <c r="J1524" s="176" t="str">
        <f ca="1"/>
        <v/>
      </c>
      <c r="K1524" s="176" t="str">
        <f ca="1"/>
        <v/>
      </c>
      <c r="L1524" s="176" t="str">
        <f ca="1"/>
        <v/>
      </c>
      <c r="M1524" s="176" t="str">
        <f ca="1"/>
        <v/>
      </c>
      <c r="N1524" s="176" t="str">
        <f ca="1"/>
        <v/>
      </c>
      <c r="O1524" s="176" t="str">
        <f ca="1"/>
        <v/>
      </c>
      <c r="P1524" s="176" t="str">
        <f ca="1"/>
        <v/>
      </c>
      <c r="Q1524" s="176" t="str">
        <f ca="1"/>
        <v/>
      </c>
      <c r="R1524" s="176" t="str">
        <f ca="1"/>
        <v/>
      </c>
      <c r="S1524" s="176" t="str">
        <v/>
      </c>
      <c r="T1524" s="176" t="b">
        <v>0</v>
      </c>
      <c r="U1524" s="176" t="b">
        <f>AND(T1524=TRUE,C1524=C1523,F1524=F1523,H1524&lt;&gt;H1523)</f>
        <v>0</v>
      </c>
      <c r="V1524" s="176" t="b">
        <f t="shared" si="46"/>
        <v>0</v>
      </c>
      <c r="W1524" s="180">
        <v>0</v>
      </c>
      <c r="X1524" t="b">
        <f t="shared" si="47"/>
        <v>0</v>
      </c>
      <c r="Y1524" s="194" t="str">
        <v/>
      </c>
    </row>
    <row r="1525" spans="2:25" x14ac:dyDescent="0.4">
      <c r="B1525" s="192"/>
      <c r="C1525" s="193"/>
      <c r="D1525" s="193"/>
      <c r="E1525" s="178"/>
      <c r="F1525" s="193"/>
      <c r="G1525" s="193"/>
      <c r="H1525" s="193"/>
      <c r="I1525" s="176" t="str">
        <f ca="1"/>
        <v/>
      </c>
      <c r="J1525" s="176" t="str">
        <f ca="1"/>
        <v/>
      </c>
      <c r="K1525" s="176" t="str">
        <f ca="1"/>
        <v/>
      </c>
      <c r="L1525" s="176" t="str">
        <f ca="1"/>
        <v/>
      </c>
      <c r="M1525" s="176" t="str">
        <f ca="1"/>
        <v/>
      </c>
      <c r="N1525" s="176" t="str">
        <f ca="1"/>
        <v/>
      </c>
      <c r="O1525" s="176" t="str">
        <f ca="1"/>
        <v/>
      </c>
      <c r="P1525" s="176" t="str">
        <f ca="1"/>
        <v/>
      </c>
      <c r="Q1525" s="176" t="str">
        <f ca="1"/>
        <v/>
      </c>
      <c r="R1525" s="176" t="str">
        <f ca="1"/>
        <v/>
      </c>
      <c r="S1525" s="176" t="str">
        <v/>
      </c>
      <c r="T1525" s="176" t="b">
        <v>0</v>
      </c>
      <c r="U1525" s="176" t="b">
        <f>AND(T1525=TRUE,C1525=C1524,F1525=F1524,H1525&lt;&gt;H1524)</f>
        <v>0</v>
      </c>
      <c r="V1525" s="176" t="b">
        <f t="shared" si="46"/>
        <v>0</v>
      </c>
      <c r="W1525" s="180">
        <v>0</v>
      </c>
      <c r="X1525" t="b">
        <f t="shared" si="47"/>
        <v>0</v>
      </c>
      <c r="Y1525" s="194" t="str">
        <v/>
      </c>
    </row>
    <row r="1526" spans="2:25" x14ac:dyDescent="0.4">
      <c r="B1526" s="192"/>
      <c r="C1526" s="193"/>
      <c r="D1526" s="193"/>
      <c r="E1526" s="178"/>
      <c r="F1526" s="193"/>
      <c r="G1526" s="193"/>
      <c r="H1526" s="193"/>
      <c r="I1526" s="176" t="str">
        <f ca="1"/>
        <v/>
      </c>
      <c r="J1526" s="176" t="str">
        <f ca="1"/>
        <v/>
      </c>
      <c r="K1526" s="176" t="str">
        <f ca="1"/>
        <v/>
      </c>
      <c r="L1526" s="176" t="str">
        <f ca="1"/>
        <v/>
      </c>
      <c r="M1526" s="176" t="str">
        <f ca="1"/>
        <v/>
      </c>
      <c r="N1526" s="176" t="str">
        <f ca="1"/>
        <v/>
      </c>
      <c r="O1526" s="176" t="str">
        <f ca="1"/>
        <v/>
      </c>
      <c r="P1526" s="176" t="str">
        <f ca="1"/>
        <v/>
      </c>
      <c r="Q1526" s="176" t="str">
        <f ca="1"/>
        <v/>
      </c>
      <c r="R1526" s="176" t="str">
        <f ca="1"/>
        <v/>
      </c>
      <c r="S1526" s="176" t="str">
        <v/>
      </c>
      <c r="T1526" s="176" t="b">
        <v>0</v>
      </c>
      <c r="U1526" s="176" t="b">
        <f>AND(T1526=TRUE,C1526=C1525,F1526=F1525,H1526&lt;&gt;H1525)</f>
        <v>0</v>
      </c>
      <c r="V1526" s="176" t="b">
        <f t="shared" si="46"/>
        <v>0</v>
      </c>
      <c r="W1526" s="180">
        <v>0</v>
      </c>
      <c r="X1526" t="b">
        <f t="shared" si="47"/>
        <v>0</v>
      </c>
      <c r="Y1526" s="194" t="str">
        <v/>
      </c>
    </row>
    <row r="1527" spans="2:25" x14ac:dyDescent="0.4">
      <c r="B1527" s="192"/>
      <c r="C1527" s="193"/>
      <c r="D1527" s="193"/>
      <c r="E1527" s="178"/>
      <c r="F1527" s="193"/>
      <c r="G1527" s="193"/>
      <c r="H1527" s="193"/>
      <c r="I1527" s="176" t="str">
        <f ca="1"/>
        <v/>
      </c>
      <c r="J1527" s="176" t="str">
        <f ca="1"/>
        <v/>
      </c>
      <c r="K1527" s="176" t="str">
        <f ca="1"/>
        <v/>
      </c>
      <c r="L1527" s="176" t="str">
        <f ca="1"/>
        <v/>
      </c>
      <c r="M1527" s="176" t="str">
        <f ca="1"/>
        <v/>
      </c>
      <c r="N1527" s="176" t="str">
        <f ca="1"/>
        <v/>
      </c>
      <c r="O1527" s="176" t="str">
        <f ca="1"/>
        <v/>
      </c>
      <c r="P1527" s="176" t="str">
        <f ca="1"/>
        <v/>
      </c>
      <c r="Q1527" s="176" t="str">
        <f ca="1"/>
        <v/>
      </c>
      <c r="R1527" s="176" t="str">
        <f ca="1"/>
        <v/>
      </c>
      <c r="S1527" s="176" t="str">
        <v/>
      </c>
      <c r="T1527" s="176" t="b">
        <v>0</v>
      </c>
      <c r="U1527" s="176" t="b">
        <f>AND(T1527=TRUE,C1527=C1526,F1527=F1526,H1527&lt;&gt;H1526)</f>
        <v>0</v>
      </c>
      <c r="V1527" s="176" t="b">
        <f t="shared" si="46"/>
        <v>0</v>
      </c>
      <c r="W1527" s="180">
        <v>0</v>
      </c>
      <c r="X1527" t="b">
        <f t="shared" si="47"/>
        <v>0</v>
      </c>
      <c r="Y1527" s="194" t="str">
        <v/>
      </c>
    </row>
    <row r="1528" spans="2:25" x14ac:dyDescent="0.4">
      <c r="B1528" s="192"/>
      <c r="C1528" s="193"/>
      <c r="D1528" s="193"/>
      <c r="E1528" s="178"/>
      <c r="F1528" s="193"/>
      <c r="G1528" s="193"/>
      <c r="H1528" s="193"/>
      <c r="I1528" s="176" t="str">
        <f ca="1"/>
        <v/>
      </c>
      <c r="J1528" s="176" t="str">
        <f ca="1"/>
        <v/>
      </c>
      <c r="K1528" s="176" t="str">
        <f ca="1"/>
        <v/>
      </c>
      <c r="L1528" s="176" t="str">
        <f ca="1"/>
        <v/>
      </c>
      <c r="M1528" s="176" t="str">
        <f ca="1"/>
        <v/>
      </c>
      <c r="N1528" s="176" t="str">
        <f ca="1"/>
        <v/>
      </c>
      <c r="O1528" s="176" t="str">
        <f ca="1"/>
        <v/>
      </c>
      <c r="P1528" s="176" t="str">
        <f ca="1"/>
        <v/>
      </c>
      <c r="Q1528" s="176" t="str">
        <f ca="1"/>
        <v/>
      </c>
      <c r="R1528" s="176" t="str">
        <f ca="1"/>
        <v/>
      </c>
      <c r="S1528" s="176" t="str">
        <v/>
      </c>
      <c r="T1528" s="176" t="b">
        <v>0</v>
      </c>
      <c r="U1528" s="176" t="b">
        <f>AND(T1528=TRUE,C1528=C1527,F1528=F1527,H1528&lt;&gt;H1527)</f>
        <v>0</v>
      </c>
      <c r="V1528" s="176" t="b">
        <f t="shared" si="46"/>
        <v>0</v>
      </c>
      <c r="W1528" s="180">
        <v>0</v>
      </c>
      <c r="X1528" t="b">
        <f t="shared" si="47"/>
        <v>0</v>
      </c>
      <c r="Y1528" s="194" t="str">
        <v/>
      </c>
    </row>
    <row r="1529" spans="2:25" x14ac:dyDescent="0.4">
      <c r="B1529" s="192"/>
      <c r="C1529" s="193"/>
      <c r="D1529" s="193"/>
      <c r="E1529" s="178"/>
      <c r="F1529" s="193"/>
      <c r="G1529" s="193"/>
      <c r="H1529" s="193"/>
      <c r="I1529" s="176" t="str">
        <f ca="1"/>
        <v/>
      </c>
      <c r="J1529" s="176" t="str">
        <f ca="1"/>
        <v/>
      </c>
      <c r="K1529" s="176" t="str">
        <f ca="1"/>
        <v/>
      </c>
      <c r="L1529" s="176" t="str">
        <f ca="1"/>
        <v/>
      </c>
      <c r="M1529" s="176" t="str">
        <f ca="1"/>
        <v/>
      </c>
      <c r="N1529" s="176" t="str">
        <f ca="1"/>
        <v/>
      </c>
      <c r="O1529" s="176" t="str">
        <f ca="1"/>
        <v/>
      </c>
      <c r="P1529" s="176" t="str">
        <f ca="1"/>
        <v/>
      </c>
      <c r="Q1529" s="176" t="str">
        <f ca="1"/>
        <v/>
      </c>
      <c r="R1529" s="176" t="str">
        <f ca="1"/>
        <v/>
      </c>
      <c r="S1529" s="176" t="str">
        <v/>
      </c>
      <c r="T1529" s="176" t="b">
        <v>0</v>
      </c>
      <c r="U1529" s="176" t="b">
        <f>AND(T1529=TRUE,C1529=C1528,F1529=F1528,H1529&lt;&gt;H1528)</f>
        <v>0</v>
      </c>
      <c r="V1529" s="176" t="b">
        <f t="shared" si="46"/>
        <v>0</v>
      </c>
      <c r="W1529" s="180">
        <v>0</v>
      </c>
      <c r="X1529" t="b">
        <f t="shared" si="47"/>
        <v>0</v>
      </c>
      <c r="Y1529" s="194" t="str">
        <v/>
      </c>
    </row>
    <row r="1530" spans="2:25" x14ac:dyDescent="0.4">
      <c r="B1530" s="192"/>
      <c r="C1530" s="193"/>
      <c r="D1530" s="193"/>
      <c r="E1530" s="178"/>
      <c r="F1530" s="193"/>
      <c r="G1530" s="193"/>
      <c r="H1530" s="193"/>
      <c r="I1530" s="176" t="str">
        <f ca="1"/>
        <v/>
      </c>
      <c r="J1530" s="176" t="str">
        <f ca="1"/>
        <v/>
      </c>
      <c r="K1530" s="176" t="str">
        <f ca="1"/>
        <v/>
      </c>
      <c r="L1530" s="176" t="str">
        <f ca="1"/>
        <v/>
      </c>
      <c r="M1530" s="176" t="str">
        <f ca="1"/>
        <v/>
      </c>
      <c r="N1530" s="176" t="str">
        <f ca="1"/>
        <v/>
      </c>
      <c r="O1530" s="176" t="str">
        <f ca="1"/>
        <v/>
      </c>
      <c r="P1530" s="176" t="str">
        <f ca="1"/>
        <v/>
      </c>
      <c r="Q1530" s="176" t="str">
        <f ca="1"/>
        <v/>
      </c>
      <c r="R1530" s="176" t="str">
        <f ca="1"/>
        <v/>
      </c>
      <c r="S1530" s="176" t="str">
        <v/>
      </c>
      <c r="T1530" s="176" t="b">
        <v>0</v>
      </c>
      <c r="U1530" s="176" t="b">
        <f>AND(T1530=TRUE,C1530=C1529,F1530=F1529,H1530&lt;&gt;H1529)</f>
        <v>0</v>
      </c>
      <c r="V1530" s="176" t="b">
        <f t="shared" si="46"/>
        <v>0</v>
      </c>
      <c r="W1530" s="180">
        <v>0</v>
      </c>
      <c r="X1530" t="b">
        <f t="shared" si="47"/>
        <v>0</v>
      </c>
      <c r="Y1530" s="194" t="str">
        <v/>
      </c>
    </row>
    <row r="1531" spans="2:25" x14ac:dyDescent="0.4">
      <c r="B1531" s="192"/>
      <c r="C1531" s="193"/>
      <c r="D1531" s="193"/>
      <c r="E1531" s="178"/>
      <c r="F1531" s="193"/>
      <c r="G1531" s="193"/>
      <c r="H1531" s="193"/>
      <c r="I1531" s="176" t="str">
        <f ca="1"/>
        <v/>
      </c>
      <c r="J1531" s="176" t="str">
        <f ca="1"/>
        <v/>
      </c>
      <c r="K1531" s="176" t="str">
        <f ca="1"/>
        <v/>
      </c>
      <c r="L1531" s="176" t="str">
        <f ca="1"/>
        <v/>
      </c>
      <c r="M1531" s="176" t="str">
        <f ca="1"/>
        <v/>
      </c>
      <c r="N1531" s="176" t="str">
        <f ca="1"/>
        <v/>
      </c>
      <c r="O1531" s="176" t="str">
        <f ca="1"/>
        <v/>
      </c>
      <c r="P1531" s="176" t="str">
        <f ca="1"/>
        <v/>
      </c>
      <c r="Q1531" s="176" t="str">
        <f ca="1"/>
        <v/>
      </c>
      <c r="R1531" s="176" t="str">
        <f ca="1"/>
        <v/>
      </c>
      <c r="S1531" s="176" t="str">
        <v/>
      </c>
      <c r="T1531" s="176" t="b">
        <v>0</v>
      </c>
      <c r="U1531" s="176" t="b">
        <f>AND(T1531=TRUE,C1531=C1530,F1531=F1530,H1531&lt;&gt;H1530)</f>
        <v>0</v>
      </c>
      <c r="V1531" s="176" t="b">
        <f t="shared" si="46"/>
        <v>0</v>
      </c>
      <c r="W1531" s="180">
        <v>0</v>
      </c>
      <c r="X1531" t="b">
        <f t="shared" si="47"/>
        <v>0</v>
      </c>
      <c r="Y1531" s="194" t="str">
        <v/>
      </c>
    </row>
    <row r="1532" spans="2:25" x14ac:dyDescent="0.4">
      <c r="B1532" s="192"/>
      <c r="C1532" s="193"/>
      <c r="D1532" s="193"/>
      <c r="E1532" s="178"/>
      <c r="F1532" s="193"/>
      <c r="G1532" s="193"/>
      <c r="H1532" s="193"/>
      <c r="I1532" s="176" t="str">
        <f ca="1"/>
        <v/>
      </c>
      <c r="J1532" s="176" t="str">
        <f ca="1"/>
        <v/>
      </c>
      <c r="K1532" s="176" t="str">
        <f ca="1"/>
        <v/>
      </c>
      <c r="L1532" s="176" t="str">
        <f ca="1"/>
        <v/>
      </c>
      <c r="M1532" s="176" t="str">
        <f ca="1"/>
        <v/>
      </c>
      <c r="N1532" s="176" t="str">
        <f ca="1"/>
        <v/>
      </c>
      <c r="O1532" s="176" t="str">
        <f ca="1"/>
        <v/>
      </c>
      <c r="P1532" s="176" t="str">
        <f ca="1"/>
        <v/>
      </c>
      <c r="Q1532" s="176" t="str">
        <f ca="1"/>
        <v/>
      </c>
      <c r="R1532" s="176" t="str">
        <f ca="1"/>
        <v/>
      </c>
      <c r="S1532" s="176" t="str">
        <v/>
      </c>
      <c r="T1532" s="176" t="b">
        <v>0</v>
      </c>
      <c r="U1532" s="176" t="b">
        <f>AND(T1532=TRUE,C1532=C1531,F1532=F1531,H1532&lt;&gt;H1531)</f>
        <v>0</v>
      </c>
      <c r="V1532" s="176" t="b">
        <f t="shared" si="46"/>
        <v>0</v>
      </c>
      <c r="W1532" s="180">
        <v>0</v>
      </c>
      <c r="X1532" t="b">
        <f t="shared" si="47"/>
        <v>0</v>
      </c>
      <c r="Y1532" s="194" t="str">
        <v/>
      </c>
    </row>
    <row r="1533" spans="2:25" x14ac:dyDescent="0.4">
      <c r="B1533" s="192"/>
      <c r="C1533" s="193"/>
      <c r="D1533" s="193"/>
      <c r="E1533" s="178"/>
      <c r="F1533" s="193"/>
      <c r="G1533" s="193"/>
      <c r="H1533" s="193"/>
      <c r="I1533" s="176" t="str">
        <f ca="1"/>
        <v/>
      </c>
      <c r="J1533" s="176" t="str">
        <f ca="1"/>
        <v/>
      </c>
      <c r="K1533" s="176" t="str">
        <f ca="1"/>
        <v/>
      </c>
      <c r="L1533" s="176" t="str">
        <f ca="1"/>
        <v/>
      </c>
      <c r="M1533" s="176" t="str">
        <f ca="1"/>
        <v/>
      </c>
      <c r="N1533" s="176" t="str">
        <f ca="1"/>
        <v/>
      </c>
      <c r="O1533" s="176" t="str">
        <f ca="1"/>
        <v/>
      </c>
      <c r="P1533" s="176" t="str">
        <f ca="1"/>
        <v/>
      </c>
      <c r="Q1533" s="176" t="str">
        <f ca="1"/>
        <v/>
      </c>
      <c r="R1533" s="176" t="str">
        <f ca="1"/>
        <v/>
      </c>
      <c r="S1533" s="176" t="str">
        <v/>
      </c>
      <c r="T1533" s="176" t="b">
        <v>0</v>
      </c>
      <c r="U1533" s="176" t="b">
        <f>AND(T1533=TRUE,C1533=C1532,F1533=F1532,H1533&lt;&gt;H1532)</f>
        <v>0</v>
      </c>
      <c r="V1533" s="176" t="b">
        <f t="shared" si="46"/>
        <v>0</v>
      </c>
      <c r="W1533" s="180">
        <v>0</v>
      </c>
      <c r="X1533" t="b">
        <f t="shared" si="47"/>
        <v>0</v>
      </c>
      <c r="Y1533" s="194" t="str">
        <v/>
      </c>
    </row>
    <row r="1534" spans="2:25" x14ac:dyDescent="0.4">
      <c r="B1534" s="192"/>
      <c r="C1534" s="193"/>
      <c r="D1534" s="193"/>
      <c r="E1534" s="178"/>
      <c r="F1534" s="193"/>
      <c r="G1534" s="193"/>
      <c r="H1534" s="193"/>
      <c r="I1534" s="176" t="str">
        <f ca="1"/>
        <v/>
      </c>
      <c r="J1534" s="176" t="str">
        <f ca="1"/>
        <v/>
      </c>
      <c r="K1534" s="176" t="str">
        <f ca="1"/>
        <v/>
      </c>
      <c r="L1534" s="176" t="str">
        <f ca="1"/>
        <v/>
      </c>
      <c r="M1534" s="176" t="str">
        <f ca="1"/>
        <v/>
      </c>
      <c r="N1534" s="176" t="str">
        <f ca="1"/>
        <v/>
      </c>
      <c r="O1534" s="176" t="str">
        <f ca="1"/>
        <v/>
      </c>
      <c r="P1534" s="176" t="str">
        <f ca="1"/>
        <v/>
      </c>
      <c r="Q1534" s="176" t="str">
        <f ca="1"/>
        <v/>
      </c>
      <c r="R1534" s="176" t="str">
        <f ca="1"/>
        <v/>
      </c>
      <c r="S1534" s="176" t="str">
        <v/>
      </c>
      <c r="T1534" s="176" t="b">
        <v>0</v>
      </c>
      <c r="U1534" s="176" t="b">
        <f>AND(T1534=TRUE,C1534=C1533,F1534=F1533,H1534&lt;&gt;H1533)</f>
        <v>0</v>
      </c>
      <c r="V1534" s="176" t="b">
        <f t="shared" si="46"/>
        <v>0</v>
      </c>
      <c r="W1534" s="180">
        <v>0</v>
      </c>
      <c r="X1534" t="b">
        <f t="shared" si="47"/>
        <v>0</v>
      </c>
      <c r="Y1534" s="194" t="str">
        <v/>
      </c>
    </row>
    <row r="1535" spans="2:25" x14ac:dyDescent="0.4">
      <c r="B1535" s="192"/>
      <c r="C1535" s="193"/>
      <c r="D1535" s="193"/>
      <c r="E1535" s="178"/>
      <c r="F1535" s="193"/>
      <c r="G1535" s="193"/>
      <c r="H1535" s="193"/>
      <c r="I1535" s="176" t="str">
        <f ca="1"/>
        <v/>
      </c>
      <c r="J1535" s="176" t="str">
        <f ca="1"/>
        <v/>
      </c>
      <c r="K1535" s="176" t="str">
        <f ca="1"/>
        <v/>
      </c>
      <c r="L1535" s="176" t="str">
        <f ca="1"/>
        <v/>
      </c>
      <c r="M1535" s="176" t="str">
        <f ca="1"/>
        <v/>
      </c>
      <c r="N1535" s="176" t="str">
        <f ca="1"/>
        <v/>
      </c>
      <c r="O1535" s="176" t="str">
        <f ca="1"/>
        <v/>
      </c>
      <c r="P1535" s="176" t="str">
        <f ca="1"/>
        <v/>
      </c>
      <c r="Q1535" s="176" t="str">
        <f ca="1"/>
        <v/>
      </c>
      <c r="R1535" s="176" t="str">
        <f ca="1"/>
        <v/>
      </c>
      <c r="S1535" s="176" t="str">
        <v/>
      </c>
      <c r="T1535" s="176" t="b">
        <v>0</v>
      </c>
      <c r="U1535" s="176" t="b">
        <f>AND(T1535=TRUE,C1535=C1534,F1535=F1534,H1535&lt;&gt;H1534)</f>
        <v>0</v>
      </c>
      <c r="V1535" s="176" t="b">
        <f t="shared" si="46"/>
        <v>0</v>
      </c>
      <c r="W1535" s="180">
        <v>0</v>
      </c>
      <c r="X1535" t="b">
        <f t="shared" si="47"/>
        <v>0</v>
      </c>
      <c r="Y1535" s="194" t="str">
        <v/>
      </c>
    </row>
    <row r="1536" spans="2:25" x14ac:dyDescent="0.4">
      <c r="B1536" s="192"/>
      <c r="C1536" s="193"/>
      <c r="D1536" s="193"/>
      <c r="E1536" s="178"/>
      <c r="F1536" s="193"/>
      <c r="G1536" s="193"/>
      <c r="H1536" s="193"/>
      <c r="I1536" s="176" t="str">
        <f ca="1"/>
        <v/>
      </c>
      <c r="J1536" s="176" t="str">
        <f ca="1"/>
        <v/>
      </c>
      <c r="K1536" s="176" t="str">
        <f ca="1"/>
        <v/>
      </c>
      <c r="L1536" s="176" t="str">
        <f ca="1"/>
        <v/>
      </c>
      <c r="M1536" s="176" t="str">
        <f ca="1"/>
        <v/>
      </c>
      <c r="N1536" s="176" t="str">
        <f ca="1"/>
        <v/>
      </c>
      <c r="O1536" s="176" t="str">
        <f ca="1"/>
        <v/>
      </c>
      <c r="P1536" s="176" t="str">
        <f ca="1"/>
        <v/>
      </c>
      <c r="Q1536" s="176" t="str">
        <f ca="1"/>
        <v/>
      </c>
      <c r="R1536" s="176" t="str">
        <f ca="1"/>
        <v/>
      </c>
      <c r="S1536" s="176" t="str">
        <v/>
      </c>
      <c r="T1536" s="176" t="b">
        <v>0</v>
      </c>
      <c r="U1536" s="176" t="b">
        <f>AND(T1536=TRUE,C1536=C1535,F1536=F1535,H1536&lt;&gt;H1535)</f>
        <v>0</v>
      </c>
      <c r="V1536" s="176" t="b">
        <f t="shared" si="46"/>
        <v>0</v>
      </c>
      <c r="W1536" s="180">
        <v>0</v>
      </c>
      <c r="X1536" t="b">
        <f t="shared" si="47"/>
        <v>0</v>
      </c>
      <c r="Y1536" s="194" t="str">
        <v/>
      </c>
    </row>
    <row r="1537" spans="2:25" x14ac:dyDescent="0.4">
      <c r="B1537" s="192"/>
      <c r="C1537" s="193"/>
      <c r="D1537" s="193"/>
      <c r="E1537" s="178"/>
      <c r="F1537" s="193"/>
      <c r="G1537" s="193"/>
      <c r="H1537" s="193"/>
      <c r="I1537" s="176" t="str">
        <f ca="1"/>
        <v/>
      </c>
      <c r="J1537" s="176" t="str">
        <f ca="1"/>
        <v/>
      </c>
      <c r="K1537" s="176" t="str">
        <f ca="1"/>
        <v/>
      </c>
      <c r="L1537" s="176" t="str">
        <f ca="1"/>
        <v/>
      </c>
      <c r="M1537" s="176" t="str">
        <f ca="1"/>
        <v/>
      </c>
      <c r="N1537" s="176" t="str">
        <f ca="1"/>
        <v/>
      </c>
      <c r="O1537" s="176" t="str">
        <f ca="1"/>
        <v/>
      </c>
      <c r="P1537" s="176" t="str">
        <f ca="1"/>
        <v/>
      </c>
      <c r="Q1537" s="176" t="str">
        <f ca="1"/>
        <v/>
      </c>
      <c r="R1537" s="176" t="str">
        <f ca="1"/>
        <v/>
      </c>
      <c r="S1537" s="176" t="str">
        <v/>
      </c>
      <c r="T1537" s="176" t="b">
        <v>0</v>
      </c>
      <c r="U1537" s="176" t="b">
        <f>AND(T1537=TRUE,C1537=C1536,F1537=F1536,H1537&lt;&gt;H1536)</f>
        <v>0</v>
      </c>
      <c r="V1537" s="176" t="b">
        <f t="shared" si="46"/>
        <v>0</v>
      </c>
      <c r="W1537" s="180">
        <v>0</v>
      </c>
      <c r="X1537" t="b">
        <f t="shared" si="47"/>
        <v>0</v>
      </c>
      <c r="Y1537" s="194" t="str">
        <v/>
      </c>
    </row>
    <row r="1538" spans="2:25" x14ac:dyDescent="0.4">
      <c r="B1538" s="192"/>
      <c r="C1538" s="193"/>
      <c r="D1538" s="193"/>
      <c r="E1538" s="178"/>
      <c r="F1538" s="193"/>
      <c r="G1538" s="193"/>
      <c r="H1538" s="193"/>
      <c r="I1538" s="176" t="str">
        <f ca="1"/>
        <v/>
      </c>
      <c r="J1538" s="176" t="str">
        <f ca="1"/>
        <v/>
      </c>
      <c r="K1538" s="176" t="str">
        <f ca="1"/>
        <v/>
      </c>
      <c r="L1538" s="176" t="str">
        <f ca="1"/>
        <v/>
      </c>
      <c r="M1538" s="176" t="str">
        <f ca="1"/>
        <v/>
      </c>
      <c r="N1538" s="176" t="str">
        <f ca="1"/>
        <v/>
      </c>
      <c r="O1538" s="176" t="str">
        <f ca="1"/>
        <v/>
      </c>
      <c r="P1538" s="176" t="str">
        <f ca="1"/>
        <v/>
      </c>
      <c r="Q1538" s="176" t="str">
        <f ca="1"/>
        <v/>
      </c>
      <c r="R1538" s="176" t="str">
        <f ca="1"/>
        <v/>
      </c>
      <c r="S1538" s="176" t="str">
        <v/>
      </c>
      <c r="T1538" s="176" t="b">
        <v>0</v>
      </c>
      <c r="U1538" s="176" t="b">
        <f>AND(T1538=TRUE,C1538=C1537,F1538=F1537,H1538&lt;&gt;H1537)</f>
        <v>0</v>
      </c>
      <c r="V1538" s="176" t="b">
        <f t="shared" si="46"/>
        <v>0</v>
      </c>
      <c r="W1538" s="180">
        <v>0</v>
      </c>
      <c r="X1538" t="b">
        <f t="shared" si="47"/>
        <v>0</v>
      </c>
      <c r="Y1538" s="194" t="str">
        <v/>
      </c>
    </row>
    <row r="1539" spans="2:25" x14ac:dyDescent="0.4">
      <c r="B1539" s="192"/>
      <c r="C1539" s="193"/>
      <c r="D1539" s="193"/>
      <c r="E1539" s="178"/>
      <c r="F1539" s="193"/>
      <c r="G1539" s="193"/>
      <c r="H1539" s="193"/>
      <c r="I1539" s="176" t="str">
        <f ca="1"/>
        <v/>
      </c>
      <c r="J1539" s="176" t="str">
        <f ca="1"/>
        <v/>
      </c>
      <c r="K1539" s="176" t="str">
        <f ca="1"/>
        <v/>
      </c>
      <c r="L1539" s="176" t="str">
        <f ca="1"/>
        <v/>
      </c>
      <c r="M1539" s="176" t="str">
        <f ca="1"/>
        <v/>
      </c>
      <c r="N1539" s="176" t="str">
        <f ca="1"/>
        <v/>
      </c>
      <c r="O1539" s="176" t="str">
        <f ca="1"/>
        <v/>
      </c>
      <c r="P1539" s="176" t="str">
        <f ca="1"/>
        <v/>
      </c>
      <c r="Q1539" s="176" t="str">
        <f ca="1"/>
        <v/>
      </c>
      <c r="R1539" s="176" t="str">
        <f ca="1"/>
        <v/>
      </c>
      <c r="S1539" s="176" t="str">
        <v/>
      </c>
      <c r="T1539" s="176" t="b">
        <v>0</v>
      </c>
      <c r="U1539" s="176" t="b">
        <f>AND(T1539=TRUE,C1539=C1538,F1539=F1538,H1539&lt;&gt;H1538)</f>
        <v>0</v>
      </c>
      <c r="V1539" s="176" t="b">
        <f t="shared" ref="V1539:V1602" si="48">OR(U1539,U1540)</f>
        <v>0</v>
      </c>
      <c r="W1539" s="180">
        <v>0</v>
      </c>
      <c r="X1539" t="b">
        <f t="shared" ref="X1539:X1602" si="49">AND(T1539,ISBLANK(E1539))</f>
        <v>0</v>
      </c>
      <c r="Y1539" s="194" t="str">
        <v/>
      </c>
    </row>
    <row r="1540" spans="2:25" x14ac:dyDescent="0.4">
      <c r="B1540" s="192"/>
      <c r="C1540" s="193"/>
      <c r="D1540" s="193"/>
      <c r="E1540" s="178"/>
      <c r="F1540" s="193"/>
      <c r="G1540" s="193"/>
      <c r="H1540" s="193"/>
      <c r="I1540" s="176" t="str">
        <f ca="1"/>
        <v/>
      </c>
      <c r="J1540" s="176" t="str">
        <f ca="1"/>
        <v/>
      </c>
      <c r="K1540" s="176" t="str">
        <f ca="1"/>
        <v/>
      </c>
      <c r="L1540" s="176" t="str">
        <f ca="1"/>
        <v/>
      </c>
      <c r="M1540" s="176" t="str">
        <f ca="1"/>
        <v/>
      </c>
      <c r="N1540" s="176" t="str">
        <f ca="1"/>
        <v/>
      </c>
      <c r="O1540" s="176" t="str">
        <f ca="1"/>
        <v/>
      </c>
      <c r="P1540" s="176" t="str">
        <f ca="1"/>
        <v/>
      </c>
      <c r="Q1540" s="176" t="str">
        <f ca="1"/>
        <v/>
      </c>
      <c r="R1540" s="176" t="str">
        <f ca="1"/>
        <v/>
      </c>
      <c r="S1540" s="176" t="str">
        <v/>
      </c>
      <c r="T1540" s="176" t="b">
        <v>0</v>
      </c>
      <c r="U1540" s="176" t="b">
        <f>AND(T1540=TRUE,C1540=C1539,F1540=F1539,H1540&lt;&gt;H1539)</f>
        <v>0</v>
      </c>
      <c r="V1540" s="176" t="b">
        <f t="shared" si="48"/>
        <v>0</v>
      </c>
      <c r="W1540" s="180">
        <v>0</v>
      </c>
      <c r="X1540" t="b">
        <f t="shared" si="49"/>
        <v>0</v>
      </c>
      <c r="Y1540" s="194" t="str">
        <v/>
      </c>
    </row>
    <row r="1541" spans="2:25" x14ac:dyDescent="0.4">
      <c r="B1541" s="192"/>
      <c r="C1541" s="193"/>
      <c r="D1541" s="193"/>
      <c r="E1541" s="178"/>
      <c r="F1541" s="193"/>
      <c r="G1541" s="193"/>
      <c r="H1541" s="193"/>
      <c r="I1541" s="176" t="str">
        <f ca="1"/>
        <v/>
      </c>
      <c r="J1541" s="176" t="str">
        <f ca="1"/>
        <v/>
      </c>
      <c r="K1541" s="176" t="str">
        <f ca="1"/>
        <v/>
      </c>
      <c r="L1541" s="176" t="str">
        <f ca="1"/>
        <v/>
      </c>
      <c r="M1541" s="176" t="str">
        <f ca="1"/>
        <v/>
      </c>
      <c r="N1541" s="176" t="str">
        <f ca="1"/>
        <v/>
      </c>
      <c r="O1541" s="176" t="str">
        <f ca="1"/>
        <v/>
      </c>
      <c r="P1541" s="176" t="str">
        <f ca="1"/>
        <v/>
      </c>
      <c r="Q1541" s="176" t="str">
        <f ca="1"/>
        <v/>
      </c>
      <c r="R1541" s="176" t="str">
        <f ca="1"/>
        <v/>
      </c>
      <c r="S1541" s="176" t="str">
        <v/>
      </c>
      <c r="T1541" s="176" t="b">
        <v>0</v>
      </c>
      <c r="U1541" s="176" t="b">
        <f>AND(T1541=TRUE,C1541=C1540,F1541=F1540,H1541&lt;&gt;H1540)</f>
        <v>0</v>
      </c>
      <c r="V1541" s="176" t="b">
        <f t="shared" si="48"/>
        <v>0</v>
      </c>
      <c r="W1541" s="180">
        <v>0</v>
      </c>
      <c r="X1541" t="b">
        <f t="shared" si="49"/>
        <v>0</v>
      </c>
      <c r="Y1541" s="194" t="str">
        <v/>
      </c>
    </row>
    <row r="1542" spans="2:25" x14ac:dyDescent="0.4">
      <c r="B1542" s="192"/>
      <c r="C1542" s="193"/>
      <c r="D1542" s="193"/>
      <c r="E1542" s="178"/>
      <c r="F1542" s="193"/>
      <c r="G1542" s="193"/>
      <c r="H1542" s="193"/>
      <c r="I1542" s="176" t="str">
        <f ca="1"/>
        <v/>
      </c>
      <c r="J1542" s="176" t="str">
        <f ca="1"/>
        <v/>
      </c>
      <c r="K1542" s="176" t="str">
        <f ca="1"/>
        <v/>
      </c>
      <c r="L1542" s="176" t="str">
        <f ca="1"/>
        <v/>
      </c>
      <c r="M1542" s="176" t="str">
        <f ca="1"/>
        <v/>
      </c>
      <c r="N1542" s="176" t="str">
        <f ca="1"/>
        <v/>
      </c>
      <c r="O1542" s="176" t="str">
        <f ca="1"/>
        <v/>
      </c>
      <c r="P1542" s="176" t="str">
        <f ca="1"/>
        <v/>
      </c>
      <c r="Q1542" s="176" t="str">
        <f ca="1"/>
        <v/>
      </c>
      <c r="R1542" s="176" t="str">
        <f ca="1"/>
        <v/>
      </c>
      <c r="S1542" s="176" t="str">
        <v/>
      </c>
      <c r="T1542" s="176" t="b">
        <v>0</v>
      </c>
      <c r="U1542" s="176" t="b">
        <f>AND(T1542=TRUE,C1542=C1541,F1542=F1541,H1542&lt;&gt;H1541)</f>
        <v>0</v>
      </c>
      <c r="V1542" s="176" t="b">
        <f t="shared" si="48"/>
        <v>0</v>
      </c>
      <c r="W1542" s="180">
        <v>0</v>
      </c>
      <c r="X1542" t="b">
        <f t="shared" si="49"/>
        <v>0</v>
      </c>
      <c r="Y1542" s="194" t="str">
        <v/>
      </c>
    </row>
    <row r="1543" spans="2:25" x14ac:dyDescent="0.4">
      <c r="B1543" s="192"/>
      <c r="C1543" s="193"/>
      <c r="D1543" s="193"/>
      <c r="E1543" s="178"/>
      <c r="F1543" s="193"/>
      <c r="G1543" s="193"/>
      <c r="H1543" s="193"/>
      <c r="I1543" s="176" t="str">
        <f ca="1"/>
        <v/>
      </c>
      <c r="J1543" s="176" t="str">
        <f ca="1"/>
        <v/>
      </c>
      <c r="K1543" s="176" t="str">
        <f ca="1"/>
        <v/>
      </c>
      <c r="L1543" s="176" t="str">
        <f ca="1"/>
        <v/>
      </c>
      <c r="M1543" s="176" t="str">
        <f ca="1"/>
        <v/>
      </c>
      <c r="N1543" s="176" t="str">
        <f ca="1"/>
        <v/>
      </c>
      <c r="O1543" s="176" t="str">
        <f ca="1"/>
        <v/>
      </c>
      <c r="P1543" s="176" t="str">
        <f ca="1"/>
        <v/>
      </c>
      <c r="Q1543" s="176" t="str">
        <f ca="1"/>
        <v/>
      </c>
      <c r="R1543" s="176" t="str">
        <f ca="1"/>
        <v/>
      </c>
      <c r="S1543" s="176" t="str">
        <v/>
      </c>
      <c r="T1543" s="176" t="b">
        <v>0</v>
      </c>
      <c r="U1543" s="176" t="b">
        <f>AND(T1543=TRUE,C1543=C1542,F1543=F1542,H1543&lt;&gt;H1542)</f>
        <v>0</v>
      </c>
      <c r="V1543" s="176" t="b">
        <f t="shared" si="48"/>
        <v>0</v>
      </c>
      <c r="W1543" s="180">
        <v>0</v>
      </c>
      <c r="X1543" t="b">
        <f t="shared" si="49"/>
        <v>0</v>
      </c>
      <c r="Y1543" s="194" t="str">
        <v/>
      </c>
    </row>
    <row r="1544" spans="2:25" x14ac:dyDescent="0.4">
      <c r="B1544" s="192"/>
      <c r="C1544" s="193"/>
      <c r="D1544" s="193"/>
      <c r="E1544" s="178"/>
      <c r="F1544" s="193"/>
      <c r="G1544" s="193"/>
      <c r="H1544" s="193"/>
      <c r="I1544" s="176" t="str">
        <f ca="1"/>
        <v/>
      </c>
      <c r="J1544" s="176" t="str">
        <f ca="1"/>
        <v/>
      </c>
      <c r="K1544" s="176" t="str">
        <f ca="1"/>
        <v/>
      </c>
      <c r="L1544" s="176" t="str">
        <f ca="1"/>
        <v/>
      </c>
      <c r="M1544" s="176" t="str">
        <f ca="1"/>
        <v/>
      </c>
      <c r="N1544" s="176" t="str">
        <f ca="1"/>
        <v/>
      </c>
      <c r="O1544" s="176" t="str">
        <f ca="1"/>
        <v/>
      </c>
      <c r="P1544" s="176" t="str">
        <f ca="1"/>
        <v/>
      </c>
      <c r="Q1544" s="176" t="str">
        <f ca="1"/>
        <v/>
      </c>
      <c r="R1544" s="176" t="str">
        <f ca="1"/>
        <v/>
      </c>
      <c r="S1544" s="176" t="str">
        <v/>
      </c>
      <c r="T1544" s="176" t="b">
        <v>0</v>
      </c>
      <c r="U1544" s="176" t="b">
        <f>AND(T1544=TRUE,C1544=C1543,F1544=F1543,H1544&lt;&gt;H1543)</f>
        <v>0</v>
      </c>
      <c r="V1544" s="176" t="b">
        <f t="shared" si="48"/>
        <v>0</v>
      </c>
      <c r="W1544" s="180">
        <v>0</v>
      </c>
      <c r="X1544" t="b">
        <f t="shared" si="49"/>
        <v>0</v>
      </c>
      <c r="Y1544" s="194" t="str">
        <v/>
      </c>
    </row>
    <row r="1545" spans="2:25" x14ac:dyDescent="0.4">
      <c r="B1545" s="192"/>
      <c r="C1545" s="193"/>
      <c r="D1545" s="193"/>
      <c r="E1545" s="178"/>
      <c r="F1545" s="193"/>
      <c r="G1545" s="193"/>
      <c r="H1545" s="193"/>
      <c r="I1545" s="176" t="str">
        <f ca="1"/>
        <v/>
      </c>
      <c r="J1545" s="176" t="str">
        <f ca="1"/>
        <v/>
      </c>
      <c r="K1545" s="176" t="str">
        <f ca="1"/>
        <v/>
      </c>
      <c r="L1545" s="176" t="str">
        <f ca="1"/>
        <v/>
      </c>
      <c r="M1545" s="176" t="str">
        <f ca="1"/>
        <v/>
      </c>
      <c r="N1545" s="176" t="str">
        <f ca="1"/>
        <v/>
      </c>
      <c r="O1545" s="176" t="str">
        <f ca="1"/>
        <v/>
      </c>
      <c r="P1545" s="176" t="str">
        <f ca="1"/>
        <v/>
      </c>
      <c r="Q1545" s="176" t="str">
        <f ca="1"/>
        <v/>
      </c>
      <c r="R1545" s="176" t="str">
        <f ca="1"/>
        <v/>
      </c>
      <c r="S1545" s="176" t="str">
        <v/>
      </c>
      <c r="T1545" s="176" t="b">
        <v>0</v>
      </c>
      <c r="U1545" s="176" t="b">
        <f>AND(T1545=TRUE,C1545=C1544,F1545=F1544,H1545&lt;&gt;H1544)</f>
        <v>0</v>
      </c>
      <c r="V1545" s="176" t="b">
        <f t="shared" si="48"/>
        <v>0</v>
      </c>
      <c r="W1545" s="180">
        <v>0</v>
      </c>
      <c r="X1545" t="b">
        <f t="shared" si="49"/>
        <v>0</v>
      </c>
      <c r="Y1545" s="194" t="str">
        <v/>
      </c>
    </row>
    <row r="1546" spans="2:25" x14ac:dyDescent="0.4">
      <c r="B1546" s="192"/>
      <c r="C1546" s="193"/>
      <c r="D1546" s="193"/>
      <c r="E1546" s="178"/>
      <c r="F1546" s="193"/>
      <c r="G1546" s="193"/>
      <c r="H1546" s="193"/>
      <c r="I1546" s="176" t="str">
        <f ca="1"/>
        <v/>
      </c>
      <c r="J1546" s="176" t="str">
        <f ca="1"/>
        <v/>
      </c>
      <c r="K1546" s="176" t="str">
        <f ca="1"/>
        <v/>
      </c>
      <c r="L1546" s="176" t="str">
        <f ca="1"/>
        <v/>
      </c>
      <c r="M1546" s="176" t="str">
        <f ca="1"/>
        <v/>
      </c>
      <c r="N1546" s="176" t="str">
        <f ca="1"/>
        <v/>
      </c>
      <c r="O1546" s="176" t="str">
        <f ca="1"/>
        <v/>
      </c>
      <c r="P1546" s="176" t="str">
        <f ca="1"/>
        <v/>
      </c>
      <c r="Q1546" s="176" t="str">
        <f ca="1"/>
        <v/>
      </c>
      <c r="R1546" s="176" t="str">
        <f ca="1"/>
        <v/>
      </c>
      <c r="S1546" s="176" t="str">
        <v/>
      </c>
      <c r="T1546" s="176" t="b">
        <v>0</v>
      </c>
      <c r="U1546" s="176" t="b">
        <f>AND(T1546=TRUE,C1546=C1545,F1546=F1545,H1546&lt;&gt;H1545)</f>
        <v>0</v>
      </c>
      <c r="V1546" s="176" t="b">
        <f t="shared" si="48"/>
        <v>0</v>
      </c>
      <c r="W1546" s="180">
        <v>0</v>
      </c>
      <c r="X1546" t="b">
        <f t="shared" si="49"/>
        <v>0</v>
      </c>
      <c r="Y1546" s="194" t="str">
        <v/>
      </c>
    </row>
    <row r="1547" spans="2:25" x14ac:dyDescent="0.4">
      <c r="B1547" s="192"/>
      <c r="C1547" s="193"/>
      <c r="D1547" s="193"/>
      <c r="E1547" s="178"/>
      <c r="F1547" s="193"/>
      <c r="G1547" s="193"/>
      <c r="H1547" s="193"/>
      <c r="I1547" s="176" t="str">
        <f ca="1"/>
        <v/>
      </c>
      <c r="J1547" s="176" t="str">
        <f ca="1"/>
        <v/>
      </c>
      <c r="K1547" s="176" t="str">
        <f ca="1"/>
        <v/>
      </c>
      <c r="L1547" s="176" t="str">
        <f ca="1"/>
        <v/>
      </c>
      <c r="M1547" s="176" t="str">
        <f ca="1"/>
        <v/>
      </c>
      <c r="N1547" s="176" t="str">
        <f ca="1"/>
        <v/>
      </c>
      <c r="O1547" s="176" t="str">
        <f ca="1"/>
        <v/>
      </c>
      <c r="P1547" s="176" t="str">
        <f ca="1"/>
        <v/>
      </c>
      <c r="Q1547" s="176" t="str">
        <f ca="1"/>
        <v/>
      </c>
      <c r="R1547" s="176" t="str">
        <f ca="1"/>
        <v/>
      </c>
      <c r="S1547" s="176" t="str">
        <v/>
      </c>
      <c r="T1547" s="176" t="b">
        <v>0</v>
      </c>
      <c r="U1547" s="176" t="b">
        <f>AND(T1547=TRUE,C1547=C1546,F1547=F1546,H1547&lt;&gt;H1546)</f>
        <v>0</v>
      </c>
      <c r="V1547" s="176" t="b">
        <f t="shared" si="48"/>
        <v>0</v>
      </c>
      <c r="W1547" s="180">
        <v>0</v>
      </c>
      <c r="X1547" t="b">
        <f t="shared" si="49"/>
        <v>0</v>
      </c>
      <c r="Y1547" s="194" t="str">
        <v/>
      </c>
    </row>
    <row r="1548" spans="2:25" x14ac:dyDescent="0.4">
      <c r="B1548" s="192"/>
      <c r="C1548" s="193"/>
      <c r="D1548" s="193"/>
      <c r="E1548" s="178"/>
      <c r="F1548" s="193"/>
      <c r="G1548" s="193"/>
      <c r="H1548" s="193"/>
      <c r="I1548" s="176" t="str">
        <f ca="1"/>
        <v/>
      </c>
      <c r="J1548" s="176" t="str">
        <f ca="1"/>
        <v/>
      </c>
      <c r="K1548" s="176" t="str">
        <f ca="1"/>
        <v/>
      </c>
      <c r="L1548" s="176" t="str">
        <f ca="1"/>
        <v/>
      </c>
      <c r="M1548" s="176" t="str">
        <f ca="1"/>
        <v/>
      </c>
      <c r="N1548" s="176" t="str">
        <f ca="1"/>
        <v/>
      </c>
      <c r="O1548" s="176" t="str">
        <f ca="1"/>
        <v/>
      </c>
      <c r="P1548" s="176" t="str">
        <f ca="1"/>
        <v/>
      </c>
      <c r="Q1548" s="176" t="str">
        <f ca="1"/>
        <v/>
      </c>
      <c r="R1548" s="176" t="str">
        <f ca="1"/>
        <v/>
      </c>
      <c r="S1548" s="176" t="str">
        <v/>
      </c>
      <c r="T1548" s="176" t="b">
        <v>0</v>
      </c>
      <c r="U1548" s="176" t="b">
        <f>AND(T1548=TRUE,C1548=C1547,F1548=F1547,H1548&lt;&gt;H1547)</f>
        <v>0</v>
      </c>
      <c r="V1548" s="176" t="b">
        <f t="shared" si="48"/>
        <v>0</v>
      </c>
      <c r="W1548" s="180">
        <v>0</v>
      </c>
      <c r="X1548" t="b">
        <f t="shared" si="49"/>
        <v>0</v>
      </c>
      <c r="Y1548" s="194" t="str">
        <v/>
      </c>
    </row>
    <row r="1549" spans="2:25" x14ac:dyDescent="0.4">
      <c r="B1549" s="192"/>
      <c r="C1549" s="193"/>
      <c r="D1549" s="193"/>
      <c r="E1549" s="178"/>
      <c r="F1549" s="193"/>
      <c r="G1549" s="193"/>
      <c r="H1549" s="193"/>
      <c r="I1549" s="176" t="str">
        <f ca="1"/>
        <v/>
      </c>
      <c r="J1549" s="176" t="str">
        <f ca="1"/>
        <v/>
      </c>
      <c r="K1549" s="176" t="str">
        <f ca="1"/>
        <v/>
      </c>
      <c r="L1549" s="176" t="str">
        <f ca="1"/>
        <v/>
      </c>
      <c r="M1549" s="176" t="str">
        <f ca="1"/>
        <v/>
      </c>
      <c r="N1549" s="176" t="str">
        <f ca="1"/>
        <v/>
      </c>
      <c r="O1549" s="176" t="str">
        <f ca="1"/>
        <v/>
      </c>
      <c r="P1549" s="176" t="str">
        <f ca="1"/>
        <v/>
      </c>
      <c r="Q1549" s="176" t="str">
        <f ca="1"/>
        <v/>
      </c>
      <c r="R1549" s="176" t="str">
        <f ca="1"/>
        <v/>
      </c>
      <c r="S1549" s="176" t="str">
        <v/>
      </c>
      <c r="T1549" s="176" t="b">
        <v>0</v>
      </c>
      <c r="U1549" s="176" t="b">
        <f>AND(T1549=TRUE,C1549=C1548,F1549=F1548,H1549&lt;&gt;H1548)</f>
        <v>0</v>
      </c>
      <c r="V1549" s="176" t="b">
        <f t="shared" si="48"/>
        <v>0</v>
      </c>
      <c r="W1549" s="180">
        <v>0</v>
      </c>
      <c r="X1549" t="b">
        <f t="shared" si="49"/>
        <v>0</v>
      </c>
      <c r="Y1549" s="194" t="str">
        <v/>
      </c>
    </row>
    <row r="1550" spans="2:25" x14ac:dyDescent="0.4">
      <c r="B1550" s="192"/>
      <c r="C1550" s="193"/>
      <c r="D1550" s="193"/>
      <c r="E1550" s="178"/>
      <c r="F1550" s="193"/>
      <c r="G1550" s="193"/>
      <c r="H1550" s="193"/>
      <c r="I1550" s="176" t="str">
        <f ca="1"/>
        <v/>
      </c>
      <c r="J1550" s="176" t="str">
        <f ca="1"/>
        <v/>
      </c>
      <c r="K1550" s="176" t="str">
        <f ca="1"/>
        <v/>
      </c>
      <c r="L1550" s="176" t="str">
        <f ca="1"/>
        <v/>
      </c>
      <c r="M1550" s="176" t="str">
        <f ca="1"/>
        <v/>
      </c>
      <c r="N1550" s="176" t="str">
        <f ca="1"/>
        <v/>
      </c>
      <c r="O1550" s="176" t="str">
        <f ca="1"/>
        <v/>
      </c>
      <c r="P1550" s="176" t="str">
        <f ca="1"/>
        <v/>
      </c>
      <c r="Q1550" s="176" t="str">
        <f ca="1"/>
        <v/>
      </c>
      <c r="R1550" s="176" t="str">
        <f ca="1"/>
        <v/>
      </c>
      <c r="S1550" s="176" t="str">
        <v/>
      </c>
      <c r="T1550" s="176" t="b">
        <v>0</v>
      </c>
      <c r="U1550" s="176" t="b">
        <f>AND(T1550=TRUE,C1550=C1549,F1550=F1549,H1550&lt;&gt;H1549)</f>
        <v>0</v>
      </c>
      <c r="V1550" s="176" t="b">
        <f t="shared" si="48"/>
        <v>0</v>
      </c>
      <c r="W1550" s="180">
        <v>0</v>
      </c>
      <c r="X1550" t="b">
        <f t="shared" si="49"/>
        <v>0</v>
      </c>
      <c r="Y1550" s="194" t="str">
        <v/>
      </c>
    </row>
    <row r="1551" spans="2:25" x14ac:dyDescent="0.4">
      <c r="B1551" s="192"/>
      <c r="C1551" s="193"/>
      <c r="D1551" s="193"/>
      <c r="E1551" s="178"/>
      <c r="F1551" s="193"/>
      <c r="G1551" s="193"/>
      <c r="H1551" s="193"/>
      <c r="I1551" s="176" t="str">
        <f ca="1"/>
        <v/>
      </c>
      <c r="J1551" s="176" t="str">
        <f ca="1"/>
        <v/>
      </c>
      <c r="K1551" s="176" t="str">
        <f ca="1"/>
        <v/>
      </c>
      <c r="L1551" s="176" t="str">
        <f ca="1"/>
        <v/>
      </c>
      <c r="M1551" s="176" t="str">
        <f ca="1"/>
        <v/>
      </c>
      <c r="N1551" s="176" t="str">
        <f ca="1"/>
        <v/>
      </c>
      <c r="O1551" s="176" t="str">
        <f ca="1"/>
        <v/>
      </c>
      <c r="P1551" s="176" t="str">
        <f ca="1"/>
        <v/>
      </c>
      <c r="Q1551" s="176" t="str">
        <f ca="1"/>
        <v/>
      </c>
      <c r="R1551" s="176" t="str">
        <f ca="1"/>
        <v/>
      </c>
      <c r="S1551" s="176" t="str">
        <v/>
      </c>
      <c r="T1551" s="176" t="b">
        <v>0</v>
      </c>
      <c r="U1551" s="176" t="b">
        <f>AND(T1551=TRUE,C1551=C1550,F1551=F1550,H1551&lt;&gt;H1550)</f>
        <v>0</v>
      </c>
      <c r="V1551" s="176" t="b">
        <f t="shared" si="48"/>
        <v>0</v>
      </c>
      <c r="W1551" s="180">
        <v>0</v>
      </c>
      <c r="X1551" t="b">
        <f t="shared" si="49"/>
        <v>0</v>
      </c>
      <c r="Y1551" s="194" t="str">
        <v/>
      </c>
    </row>
    <row r="1552" spans="2:25" x14ac:dyDescent="0.4">
      <c r="B1552" s="192"/>
      <c r="C1552" s="193"/>
      <c r="D1552" s="193"/>
      <c r="E1552" s="178"/>
      <c r="F1552" s="193"/>
      <c r="G1552" s="193"/>
      <c r="H1552" s="193"/>
      <c r="I1552" s="176" t="str">
        <f ca="1"/>
        <v/>
      </c>
      <c r="J1552" s="176" t="str">
        <f ca="1"/>
        <v/>
      </c>
      <c r="K1552" s="176" t="str">
        <f ca="1"/>
        <v/>
      </c>
      <c r="L1552" s="176" t="str">
        <f ca="1"/>
        <v/>
      </c>
      <c r="M1552" s="176" t="str">
        <f ca="1"/>
        <v/>
      </c>
      <c r="N1552" s="176" t="str">
        <f ca="1"/>
        <v/>
      </c>
      <c r="O1552" s="176" t="str">
        <f ca="1"/>
        <v/>
      </c>
      <c r="P1552" s="176" t="str">
        <f ca="1"/>
        <v/>
      </c>
      <c r="Q1552" s="176" t="str">
        <f ca="1"/>
        <v/>
      </c>
      <c r="R1552" s="176" t="str">
        <f ca="1"/>
        <v/>
      </c>
      <c r="S1552" s="176" t="str">
        <v/>
      </c>
      <c r="T1552" s="176" t="b">
        <v>0</v>
      </c>
      <c r="U1552" s="176" t="b">
        <f>AND(T1552=TRUE,C1552=C1551,F1552=F1551,H1552&lt;&gt;H1551)</f>
        <v>0</v>
      </c>
      <c r="V1552" s="176" t="b">
        <f t="shared" si="48"/>
        <v>0</v>
      </c>
      <c r="W1552" s="180">
        <v>0</v>
      </c>
      <c r="X1552" t="b">
        <f t="shared" si="49"/>
        <v>0</v>
      </c>
      <c r="Y1552" s="194" t="str">
        <v/>
      </c>
    </row>
    <row r="1553" spans="2:25" x14ac:dyDescent="0.4">
      <c r="B1553" s="192"/>
      <c r="C1553" s="193"/>
      <c r="D1553" s="193"/>
      <c r="E1553" s="178"/>
      <c r="F1553" s="193"/>
      <c r="G1553" s="193"/>
      <c r="H1553" s="193"/>
      <c r="I1553" s="176" t="str">
        <f ca="1"/>
        <v/>
      </c>
      <c r="J1553" s="176" t="str">
        <f ca="1"/>
        <v/>
      </c>
      <c r="K1553" s="176" t="str">
        <f ca="1"/>
        <v/>
      </c>
      <c r="L1553" s="176" t="str">
        <f ca="1"/>
        <v/>
      </c>
      <c r="M1553" s="176" t="str">
        <f ca="1"/>
        <v/>
      </c>
      <c r="N1553" s="176" t="str">
        <f ca="1"/>
        <v/>
      </c>
      <c r="O1553" s="176" t="str">
        <f ca="1"/>
        <v/>
      </c>
      <c r="P1553" s="176" t="str">
        <f ca="1"/>
        <v/>
      </c>
      <c r="Q1553" s="176" t="str">
        <f ca="1"/>
        <v/>
      </c>
      <c r="R1553" s="176" t="str">
        <f ca="1"/>
        <v/>
      </c>
      <c r="S1553" s="176" t="str">
        <v/>
      </c>
      <c r="T1553" s="176" t="b">
        <v>0</v>
      </c>
      <c r="U1553" s="176" t="b">
        <f>AND(T1553=TRUE,C1553=C1552,F1553=F1552,H1553&lt;&gt;H1552)</f>
        <v>0</v>
      </c>
      <c r="V1553" s="176" t="b">
        <f t="shared" si="48"/>
        <v>0</v>
      </c>
      <c r="W1553" s="180">
        <v>0</v>
      </c>
      <c r="X1553" t="b">
        <f t="shared" si="49"/>
        <v>0</v>
      </c>
      <c r="Y1553" s="194" t="str">
        <v/>
      </c>
    </row>
    <row r="1554" spans="2:25" x14ac:dyDescent="0.4">
      <c r="B1554" s="192"/>
      <c r="C1554" s="193"/>
      <c r="D1554" s="193"/>
      <c r="E1554" s="178"/>
      <c r="F1554" s="193"/>
      <c r="G1554" s="193"/>
      <c r="H1554" s="193"/>
      <c r="I1554" s="176" t="str">
        <f ca="1"/>
        <v/>
      </c>
      <c r="J1554" s="176" t="str">
        <f ca="1"/>
        <v/>
      </c>
      <c r="K1554" s="176" t="str">
        <f ca="1"/>
        <v/>
      </c>
      <c r="L1554" s="176" t="str">
        <f ca="1"/>
        <v/>
      </c>
      <c r="M1554" s="176" t="str">
        <f ca="1"/>
        <v/>
      </c>
      <c r="N1554" s="176" t="str">
        <f ca="1"/>
        <v/>
      </c>
      <c r="O1554" s="176" t="str">
        <f ca="1"/>
        <v/>
      </c>
      <c r="P1554" s="176" t="str">
        <f ca="1"/>
        <v/>
      </c>
      <c r="Q1554" s="176" t="str">
        <f ca="1"/>
        <v/>
      </c>
      <c r="R1554" s="176" t="str">
        <f ca="1"/>
        <v/>
      </c>
      <c r="S1554" s="176" t="str">
        <v/>
      </c>
      <c r="T1554" s="176" t="b">
        <v>0</v>
      </c>
      <c r="U1554" s="176" t="b">
        <f>AND(T1554=TRUE,C1554=C1553,F1554=F1553,H1554&lt;&gt;H1553)</f>
        <v>0</v>
      </c>
      <c r="V1554" s="176" t="b">
        <f t="shared" si="48"/>
        <v>0</v>
      </c>
      <c r="W1554" s="180">
        <v>0</v>
      </c>
      <c r="X1554" t="b">
        <f t="shared" si="49"/>
        <v>0</v>
      </c>
      <c r="Y1554" s="194" t="str">
        <v/>
      </c>
    </row>
    <row r="1555" spans="2:25" x14ac:dyDescent="0.4">
      <c r="B1555" s="192"/>
      <c r="C1555" s="193"/>
      <c r="D1555" s="193"/>
      <c r="E1555" s="178"/>
      <c r="F1555" s="193"/>
      <c r="G1555" s="193"/>
      <c r="H1555" s="193"/>
      <c r="I1555" s="176" t="str">
        <f ca="1"/>
        <v/>
      </c>
      <c r="J1555" s="176" t="str">
        <f ca="1"/>
        <v/>
      </c>
      <c r="K1555" s="176" t="str">
        <f ca="1"/>
        <v/>
      </c>
      <c r="L1555" s="176" t="str">
        <f ca="1"/>
        <v/>
      </c>
      <c r="M1555" s="176" t="str">
        <f ca="1"/>
        <v/>
      </c>
      <c r="N1555" s="176" t="str">
        <f ca="1"/>
        <v/>
      </c>
      <c r="O1555" s="176" t="str">
        <f ca="1"/>
        <v/>
      </c>
      <c r="P1555" s="176" t="str">
        <f ca="1"/>
        <v/>
      </c>
      <c r="Q1555" s="176" t="str">
        <f ca="1"/>
        <v/>
      </c>
      <c r="R1555" s="176" t="str">
        <f ca="1"/>
        <v/>
      </c>
      <c r="S1555" s="176" t="str">
        <v/>
      </c>
      <c r="T1555" s="176" t="b">
        <v>0</v>
      </c>
      <c r="U1555" s="176" t="b">
        <f>AND(T1555=TRUE,C1555=C1554,F1555=F1554,H1555&lt;&gt;H1554)</f>
        <v>0</v>
      </c>
      <c r="V1555" s="176" t="b">
        <f t="shared" si="48"/>
        <v>0</v>
      </c>
      <c r="W1555" s="180">
        <v>0</v>
      </c>
      <c r="X1555" t="b">
        <f t="shared" si="49"/>
        <v>0</v>
      </c>
      <c r="Y1555" s="194" t="str">
        <v/>
      </c>
    </row>
    <row r="1556" spans="2:25" x14ac:dyDescent="0.4">
      <c r="B1556" s="192"/>
      <c r="C1556" s="193"/>
      <c r="D1556" s="193"/>
      <c r="E1556" s="178"/>
      <c r="F1556" s="193"/>
      <c r="G1556" s="193"/>
      <c r="H1556" s="193"/>
      <c r="I1556" s="176" t="str">
        <f ca="1"/>
        <v/>
      </c>
      <c r="J1556" s="176" t="str">
        <f ca="1"/>
        <v/>
      </c>
      <c r="K1556" s="176" t="str">
        <f ca="1"/>
        <v/>
      </c>
      <c r="L1556" s="176" t="str">
        <f ca="1"/>
        <v/>
      </c>
      <c r="M1556" s="176" t="str">
        <f ca="1"/>
        <v/>
      </c>
      <c r="N1556" s="176" t="str">
        <f ca="1"/>
        <v/>
      </c>
      <c r="O1556" s="176" t="str">
        <f ca="1"/>
        <v/>
      </c>
      <c r="P1556" s="176" t="str">
        <f ca="1"/>
        <v/>
      </c>
      <c r="Q1556" s="176" t="str">
        <f ca="1"/>
        <v/>
      </c>
      <c r="R1556" s="176" t="str">
        <f ca="1"/>
        <v/>
      </c>
      <c r="S1556" s="176" t="str">
        <v/>
      </c>
      <c r="T1556" s="176" t="b">
        <v>0</v>
      </c>
      <c r="U1556" s="176" t="b">
        <f>AND(T1556=TRUE,C1556=C1555,F1556=F1555,H1556&lt;&gt;H1555)</f>
        <v>0</v>
      </c>
      <c r="V1556" s="176" t="b">
        <f t="shared" si="48"/>
        <v>0</v>
      </c>
      <c r="W1556" s="180">
        <v>0</v>
      </c>
      <c r="X1556" t="b">
        <f t="shared" si="49"/>
        <v>0</v>
      </c>
      <c r="Y1556" s="194" t="str">
        <v/>
      </c>
    </row>
    <row r="1557" spans="2:25" x14ac:dyDescent="0.4">
      <c r="B1557" s="192"/>
      <c r="C1557" s="193"/>
      <c r="D1557" s="193"/>
      <c r="E1557" s="178"/>
      <c r="F1557" s="193"/>
      <c r="G1557" s="193"/>
      <c r="H1557" s="193"/>
      <c r="I1557" s="176" t="str">
        <f ca="1"/>
        <v/>
      </c>
      <c r="J1557" s="176" t="str">
        <f ca="1"/>
        <v/>
      </c>
      <c r="K1557" s="176" t="str">
        <f ca="1"/>
        <v/>
      </c>
      <c r="L1557" s="176" t="str">
        <f ca="1"/>
        <v/>
      </c>
      <c r="M1557" s="176" t="str">
        <f ca="1"/>
        <v/>
      </c>
      <c r="N1557" s="176" t="str">
        <f ca="1"/>
        <v/>
      </c>
      <c r="O1557" s="176" t="str">
        <f ca="1"/>
        <v/>
      </c>
      <c r="P1557" s="176" t="str">
        <f ca="1"/>
        <v/>
      </c>
      <c r="Q1557" s="176" t="str">
        <f ca="1"/>
        <v/>
      </c>
      <c r="R1557" s="176" t="str">
        <f ca="1"/>
        <v/>
      </c>
      <c r="S1557" s="176" t="str">
        <v/>
      </c>
      <c r="T1557" s="176" t="b">
        <v>0</v>
      </c>
      <c r="U1557" s="176" t="b">
        <f>AND(T1557=TRUE,C1557=C1556,F1557=F1556,H1557&lt;&gt;H1556)</f>
        <v>0</v>
      </c>
      <c r="V1557" s="176" t="b">
        <f t="shared" si="48"/>
        <v>0</v>
      </c>
      <c r="W1557" s="180">
        <v>0</v>
      </c>
      <c r="X1557" t="b">
        <f t="shared" si="49"/>
        <v>0</v>
      </c>
      <c r="Y1557" s="194" t="str">
        <v/>
      </c>
    </row>
    <row r="1558" spans="2:25" x14ac:dyDescent="0.4">
      <c r="B1558" s="192"/>
      <c r="C1558" s="193"/>
      <c r="D1558" s="193"/>
      <c r="E1558" s="178"/>
      <c r="F1558" s="193"/>
      <c r="G1558" s="193"/>
      <c r="H1558" s="193"/>
      <c r="I1558" s="176" t="str">
        <f ca="1"/>
        <v/>
      </c>
      <c r="J1558" s="176" t="str">
        <f ca="1"/>
        <v/>
      </c>
      <c r="K1558" s="176" t="str">
        <f ca="1"/>
        <v/>
      </c>
      <c r="L1558" s="176" t="str">
        <f ca="1"/>
        <v/>
      </c>
      <c r="M1558" s="176" t="str">
        <f ca="1"/>
        <v/>
      </c>
      <c r="N1558" s="176" t="str">
        <f ca="1"/>
        <v/>
      </c>
      <c r="O1558" s="176" t="str">
        <f ca="1"/>
        <v/>
      </c>
      <c r="P1558" s="176" t="str">
        <f ca="1"/>
        <v/>
      </c>
      <c r="Q1558" s="176" t="str">
        <f ca="1"/>
        <v/>
      </c>
      <c r="R1558" s="176" t="str">
        <f ca="1"/>
        <v/>
      </c>
      <c r="S1558" s="176" t="str">
        <v/>
      </c>
      <c r="T1558" s="176" t="b">
        <v>0</v>
      </c>
      <c r="U1558" s="176" t="b">
        <f>AND(T1558=TRUE,C1558=C1557,F1558=F1557,H1558&lt;&gt;H1557)</f>
        <v>0</v>
      </c>
      <c r="V1558" s="176" t="b">
        <f t="shared" si="48"/>
        <v>0</v>
      </c>
      <c r="W1558" s="180">
        <v>0</v>
      </c>
      <c r="X1558" t="b">
        <f t="shared" si="49"/>
        <v>0</v>
      </c>
      <c r="Y1558" s="194" t="str">
        <v/>
      </c>
    </row>
    <row r="1559" spans="2:25" x14ac:dyDescent="0.4">
      <c r="B1559" s="192"/>
      <c r="C1559" s="193"/>
      <c r="D1559" s="193"/>
      <c r="E1559" s="178"/>
      <c r="F1559" s="193"/>
      <c r="G1559" s="193"/>
      <c r="H1559" s="193"/>
      <c r="I1559" s="176" t="str">
        <f ca="1"/>
        <v/>
      </c>
      <c r="J1559" s="176" t="str">
        <f ca="1"/>
        <v/>
      </c>
      <c r="K1559" s="176" t="str">
        <f ca="1"/>
        <v/>
      </c>
      <c r="L1559" s="176" t="str">
        <f ca="1"/>
        <v/>
      </c>
      <c r="M1559" s="176" t="str">
        <f ca="1"/>
        <v/>
      </c>
      <c r="N1559" s="176" t="str">
        <f ca="1"/>
        <v/>
      </c>
      <c r="O1559" s="176" t="str">
        <f ca="1"/>
        <v/>
      </c>
      <c r="P1559" s="176" t="str">
        <f ca="1"/>
        <v/>
      </c>
      <c r="Q1559" s="176" t="str">
        <f ca="1"/>
        <v/>
      </c>
      <c r="R1559" s="176" t="str">
        <f ca="1"/>
        <v/>
      </c>
      <c r="S1559" s="176" t="str">
        <v/>
      </c>
      <c r="T1559" s="176" t="b">
        <v>0</v>
      </c>
      <c r="U1559" s="176" t="b">
        <f>AND(T1559=TRUE,C1559=C1558,F1559=F1558,H1559&lt;&gt;H1558)</f>
        <v>0</v>
      </c>
      <c r="V1559" s="176" t="b">
        <f t="shared" si="48"/>
        <v>0</v>
      </c>
      <c r="W1559" s="180">
        <v>0</v>
      </c>
      <c r="X1559" t="b">
        <f t="shared" si="49"/>
        <v>0</v>
      </c>
      <c r="Y1559" s="194" t="str">
        <v/>
      </c>
    </row>
    <row r="1560" spans="2:25" x14ac:dyDescent="0.4">
      <c r="B1560" s="192"/>
      <c r="C1560" s="193"/>
      <c r="D1560" s="193"/>
      <c r="E1560" s="178"/>
      <c r="F1560" s="193"/>
      <c r="G1560" s="193"/>
      <c r="H1560" s="193"/>
      <c r="I1560" s="176" t="str">
        <f ca="1"/>
        <v/>
      </c>
      <c r="J1560" s="176" t="str">
        <f ca="1"/>
        <v/>
      </c>
      <c r="K1560" s="176" t="str">
        <f ca="1"/>
        <v/>
      </c>
      <c r="L1560" s="176" t="str">
        <f ca="1"/>
        <v/>
      </c>
      <c r="M1560" s="176" t="str">
        <f ca="1"/>
        <v/>
      </c>
      <c r="N1560" s="176" t="str">
        <f ca="1"/>
        <v/>
      </c>
      <c r="O1560" s="176" t="str">
        <f ca="1"/>
        <v/>
      </c>
      <c r="P1560" s="176" t="str">
        <f ca="1"/>
        <v/>
      </c>
      <c r="Q1560" s="176" t="str">
        <f ca="1"/>
        <v/>
      </c>
      <c r="R1560" s="176" t="str">
        <f ca="1"/>
        <v/>
      </c>
      <c r="S1560" s="176" t="str">
        <v/>
      </c>
      <c r="T1560" s="176" t="b">
        <v>0</v>
      </c>
      <c r="U1560" s="176" t="b">
        <f>AND(T1560=TRUE,C1560=C1559,F1560=F1559,H1560&lt;&gt;H1559)</f>
        <v>0</v>
      </c>
      <c r="V1560" s="176" t="b">
        <f t="shared" si="48"/>
        <v>0</v>
      </c>
      <c r="W1560" s="180">
        <v>0</v>
      </c>
      <c r="X1560" t="b">
        <f t="shared" si="49"/>
        <v>0</v>
      </c>
      <c r="Y1560" s="194" t="str">
        <v/>
      </c>
    </row>
    <row r="1561" spans="2:25" x14ac:dyDescent="0.4">
      <c r="B1561" s="192"/>
      <c r="C1561" s="193"/>
      <c r="D1561" s="193"/>
      <c r="E1561" s="178"/>
      <c r="F1561" s="193"/>
      <c r="G1561" s="193"/>
      <c r="H1561" s="193"/>
      <c r="I1561" s="176" t="str">
        <f ca="1"/>
        <v/>
      </c>
      <c r="J1561" s="176" t="str">
        <f ca="1"/>
        <v/>
      </c>
      <c r="K1561" s="176" t="str">
        <f ca="1"/>
        <v/>
      </c>
      <c r="L1561" s="176" t="str">
        <f ca="1"/>
        <v/>
      </c>
      <c r="M1561" s="176" t="str">
        <f ca="1"/>
        <v/>
      </c>
      <c r="N1561" s="176" t="str">
        <f ca="1"/>
        <v/>
      </c>
      <c r="O1561" s="176" t="str">
        <f ca="1"/>
        <v/>
      </c>
      <c r="P1561" s="176" t="str">
        <f ca="1"/>
        <v/>
      </c>
      <c r="Q1561" s="176" t="str">
        <f ca="1"/>
        <v/>
      </c>
      <c r="R1561" s="176" t="str">
        <f ca="1"/>
        <v/>
      </c>
      <c r="S1561" s="176" t="str">
        <v/>
      </c>
      <c r="T1561" s="176" t="b">
        <v>0</v>
      </c>
      <c r="U1561" s="176" t="b">
        <f>AND(T1561=TRUE,C1561=C1560,F1561=F1560,H1561&lt;&gt;H1560)</f>
        <v>0</v>
      </c>
      <c r="V1561" s="176" t="b">
        <f t="shared" si="48"/>
        <v>0</v>
      </c>
      <c r="W1561" s="180">
        <v>0</v>
      </c>
      <c r="X1561" t="b">
        <f t="shared" si="49"/>
        <v>0</v>
      </c>
      <c r="Y1561" s="194" t="str">
        <v/>
      </c>
    </row>
    <row r="1562" spans="2:25" x14ac:dyDescent="0.4">
      <c r="B1562" s="192"/>
      <c r="C1562" s="193"/>
      <c r="D1562" s="193"/>
      <c r="E1562" s="178"/>
      <c r="F1562" s="193"/>
      <c r="G1562" s="193"/>
      <c r="H1562" s="193"/>
      <c r="I1562" s="176" t="str">
        <f ca="1"/>
        <v/>
      </c>
      <c r="J1562" s="176" t="str">
        <f ca="1"/>
        <v/>
      </c>
      <c r="K1562" s="176" t="str">
        <f ca="1"/>
        <v/>
      </c>
      <c r="L1562" s="176" t="str">
        <f ca="1"/>
        <v/>
      </c>
      <c r="M1562" s="176" t="str">
        <f ca="1"/>
        <v/>
      </c>
      <c r="N1562" s="176" t="str">
        <f ca="1"/>
        <v/>
      </c>
      <c r="O1562" s="176" t="str">
        <f ca="1"/>
        <v/>
      </c>
      <c r="P1562" s="176" t="str">
        <f ca="1"/>
        <v/>
      </c>
      <c r="Q1562" s="176" t="str">
        <f ca="1"/>
        <v/>
      </c>
      <c r="R1562" s="176" t="str">
        <f ca="1"/>
        <v/>
      </c>
      <c r="S1562" s="176" t="str">
        <v/>
      </c>
      <c r="T1562" s="176" t="b">
        <v>0</v>
      </c>
      <c r="U1562" s="176" t="b">
        <f>AND(T1562=TRUE,C1562=C1561,F1562=F1561,H1562&lt;&gt;H1561)</f>
        <v>0</v>
      </c>
      <c r="V1562" s="176" t="b">
        <f t="shared" si="48"/>
        <v>0</v>
      </c>
      <c r="W1562" s="180">
        <v>0</v>
      </c>
      <c r="X1562" t="b">
        <f t="shared" si="49"/>
        <v>0</v>
      </c>
      <c r="Y1562" s="194" t="str">
        <v/>
      </c>
    </row>
    <row r="1563" spans="2:25" x14ac:dyDescent="0.4">
      <c r="B1563" s="192"/>
      <c r="C1563" s="193"/>
      <c r="D1563" s="193"/>
      <c r="E1563" s="178"/>
      <c r="F1563" s="193"/>
      <c r="G1563" s="193"/>
      <c r="H1563" s="193"/>
      <c r="I1563" s="176" t="str">
        <f ca="1"/>
        <v/>
      </c>
      <c r="J1563" s="176" t="str">
        <f ca="1"/>
        <v/>
      </c>
      <c r="K1563" s="176" t="str">
        <f ca="1"/>
        <v/>
      </c>
      <c r="L1563" s="176" t="str">
        <f ca="1"/>
        <v/>
      </c>
      <c r="M1563" s="176" t="str">
        <f ca="1"/>
        <v/>
      </c>
      <c r="N1563" s="176" t="str">
        <f ca="1"/>
        <v/>
      </c>
      <c r="O1563" s="176" t="str">
        <f ca="1"/>
        <v/>
      </c>
      <c r="P1563" s="176" t="str">
        <f ca="1"/>
        <v/>
      </c>
      <c r="Q1563" s="176" t="str">
        <f ca="1"/>
        <v/>
      </c>
      <c r="R1563" s="176" t="str">
        <f ca="1"/>
        <v/>
      </c>
      <c r="S1563" s="176" t="str">
        <v/>
      </c>
      <c r="T1563" s="176" t="b">
        <v>0</v>
      </c>
      <c r="U1563" s="176" t="b">
        <f>AND(T1563=TRUE,C1563=C1562,F1563=F1562,H1563&lt;&gt;H1562)</f>
        <v>0</v>
      </c>
      <c r="V1563" s="176" t="b">
        <f t="shared" si="48"/>
        <v>0</v>
      </c>
      <c r="W1563" s="180">
        <v>0</v>
      </c>
      <c r="X1563" t="b">
        <f t="shared" si="49"/>
        <v>0</v>
      </c>
      <c r="Y1563" s="194" t="str">
        <v/>
      </c>
    </row>
    <row r="1564" spans="2:25" x14ac:dyDescent="0.4">
      <c r="B1564" s="192"/>
      <c r="C1564" s="193"/>
      <c r="D1564" s="193"/>
      <c r="E1564" s="178"/>
      <c r="F1564" s="193"/>
      <c r="G1564" s="193"/>
      <c r="H1564" s="193"/>
      <c r="I1564" s="176" t="str">
        <f ca="1"/>
        <v/>
      </c>
      <c r="J1564" s="176" t="str">
        <f ca="1"/>
        <v/>
      </c>
      <c r="K1564" s="176" t="str">
        <f ca="1"/>
        <v/>
      </c>
      <c r="L1564" s="176" t="str">
        <f ca="1"/>
        <v/>
      </c>
      <c r="M1564" s="176" t="str">
        <f ca="1"/>
        <v/>
      </c>
      <c r="N1564" s="176" t="str">
        <f ca="1"/>
        <v/>
      </c>
      <c r="O1564" s="176" t="str">
        <f ca="1"/>
        <v/>
      </c>
      <c r="P1564" s="176" t="str">
        <f ca="1"/>
        <v/>
      </c>
      <c r="Q1564" s="176" t="str">
        <f ca="1"/>
        <v/>
      </c>
      <c r="R1564" s="176" t="str">
        <f ca="1"/>
        <v/>
      </c>
      <c r="S1564" s="176" t="str">
        <v/>
      </c>
      <c r="T1564" s="176" t="b">
        <v>0</v>
      </c>
      <c r="U1564" s="176" t="b">
        <f>AND(T1564=TRUE,C1564=C1563,F1564=F1563,H1564&lt;&gt;H1563)</f>
        <v>0</v>
      </c>
      <c r="V1564" s="176" t="b">
        <f t="shared" si="48"/>
        <v>0</v>
      </c>
      <c r="W1564" s="180">
        <v>0</v>
      </c>
      <c r="X1564" t="b">
        <f t="shared" si="49"/>
        <v>0</v>
      </c>
      <c r="Y1564" s="194" t="str">
        <v/>
      </c>
    </row>
    <row r="1565" spans="2:25" x14ac:dyDescent="0.4">
      <c r="B1565" s="192"/>
      <c r="C1565" s="193"/>
      <c r="D1565" s="193"/>
      <c r="E1565" s="178"/>
      <c r="F1565" s="193"/>
      <c r="G1565" s="193"/>
      <c r="H1565" s="193"/>
      <c r="I1565" s="176" t="str">
        <f ca="1"/>
        <v/>
      </c>
      <c r="J1565" s="176" t="str">
        <f ca="1"/>
        <v/>
      </c>
      <c r="K1565" s="176" t="str">
        <f ca="1"/>
        <v/>
      </c>
      <c r="L1565" s="176" t="str">
        <f ca="1"/>
        <v/>
      </c>
      <c r="M1565" s="176" t="str">
        <f ca="1"/>
        <v/>
      </c>
      <c r="N1565" s="176" t="str">
        <f ca="1"/>
        <v/>
      </c>
      <c r="O1565" s="176" t="str">
        <f ca="1"/>
        <v/>
      </c>
      <c r="P1565" s="176" t="str">
        <f ca="1"/>
        <v/>
      </c>
      <c r="Q1565" s="176" t="str">
        <f ca="1"/>
        <v/>
      </c>
      <c r="R1565" s="176" t="str">
        <f ca="1"/>
        <v/>
      </c>
      <c r="S1565" s="176" t="str">
        <v/>
      </c>
      <c r="T1565" s="176" t="b">
        <v>0</v>
      </c>
      <c r="U1565" s="176" t="b">
        <f>AND(T1565=TRUE,C1565=C1564,F1565=F1564,H1565&lt;&gt;H1564)</f>
        <v>0</v>
      </c>
      <c r="V1565" s="176" t="b">
        <f t="shared" si="48"/>
        <v>0</v>
      </c>
      <c r="W1565" s="180">
        <v>0</v>
      </c>
      <c r="X1565" t="b">
        <f t="shared" si="49"/>
        <v>0</v>
      </c>
      <c r="Y1565" s="194" t="str">
        <v/>
      </c>
    </row>
    <row r="1566" spans="2:25" x14ac:dyDescent="0.4">
      <c r="B1566" s="192"/>
      <c r="C1566" s="193"/>
      <c r="D1566" s="193"/>
      <c r="E1566" s="178"/>
      <c r="F1566" s="193"/>
      <c r="G1566" s="193"/>
      <c r="H1566" s="193"/>
      <c r="I1566" s="176" t="str">
        <f ca="1"/>
        <v/>
      </c>
      <c r="J1566" s="176" t="str">
        <f ca="1"/>
        <v/>
      </c>
      <c r="K1566" s="176" t="str">
        <f ca="1"/>
        <v/>
      </c>
      <c r="L1566" s="176" t="str">
        <f ca="1"/>
        <v/>
      </c>
      <c r="M1566" s="176" t="str">
        <f ca="1"/>
        <v/>
      </c>
      <c r="N1566" s="176" t="str">
        <f ca="1"/>
        <v/>
      </c>
      <c r="O1566" s="176" t="str">
        <f ca="1"/>
        <v/>
      </c>
      <c r="P1566" s="176" t="str">
        <f ca="1"/>
        <v/>
      </c>
      <c r="Q1566" s="176" t="str">
        <f ca="1"/>
        <v/>
      </c>
      <c r="R1566" s="176" t="str">
        <f ca="1"/>
        <v/>
      </c>
      <c r="S1566" s="176" t="str">
        <v/>
      </c>
      <c r="T1566" s="176" t="b">
        <v>0</v>
      </c>
      <c r="U1566" s="176" t="b">
        <f>AND(T1566=TRUE,C1566=C1565,F1566=F1565,H1566&lt;&gt;H1565)</f>
        <v>0</v>
      </c>
      <c r="V1566" s="176" t="b">
        <f t="shared" si="48"/>
        <v>0</v>
      </c>
      <c r="W1566" s="180">
        <v>0</v>
      </c>
      <c r="X1566" t="b">
        <f t="shared" si="49"/>
        <v>0</v>
      </c>
      <c r="Y1566" s="194" t="str">
        <v/>
      </c>
    </row>
    <row r="1567" spans="2:25" x14ac:dyDescent="0.4">
      <c r="B1567" s="192"/>
      <c r="C1567" s="193"/>
      <c r="D1567" s="193"/>
      <c r="E1567" s="178"/>
      <c r="F1567" s="193"/>
      <c r="G1567" s="193"/>
      <c r="H1567" s="193"/>
      <c r="I1567" s="176" t="str">
        <f ca="1"/>
        <v/>
      </c>
      <c r="J1567" s="176" t="str">
        <f ca="1"/>
        <v/>
      </c>
      <c r="K1567" s="176" t="str">
        <f ca="1"/>
        <v/>
      </c>
      <c r="L1567" s="176" t="str">
        <f ca="1"/>
        <v/>
      </c>
      <c r="M1567" s="176" t="str">
        <f ca="1"/>
        <v/>
      </c>
      <c r="N1567" s="176" t="str">
        <f ca="1"/>
        <v/>
      </c>
      <c r="O1567" s="176" t="str">
        <f ca="1"/>
        <v/>
      </c>
      <c r="P1567" s="176" t="str">
        <f ca="1"/>
        <v/>
      </c>
      <c r="Q1567" s="176" t="str">
        <f ca="1"/>
        <v/>
      </c>
      <c r="R1567" s="176" t="str">
        <f ca="1"/>
        <v/>
      </c>
      <c r="S1567" s="176" t="str">
        <v/>
      </c>
      <c r="T1567" s="176" t="b">
        <v>0</v>
      </c>
      <c r="U1567" s="176" t="b">
        <f>AND(T1567=TRUE,C1567=C1566,F1567=F1566,H1567&lt;&gt;H1566)</f>
        <v>0</v>
      </c>
      <c r="V1567" s="176" t="b">
        <f t="shared" si="48"/>
        <v>0</v>
      </c>
      <c r="W1567" s="180">
        <v>0</v>
      </c>
      <c r="X1567" t="b">
        <f t="shared" si="49"/>
        <v>0</v>
      </c>
      <c r="Y1567" s="194" t="str">
        <v/>
      </c>
    </row>
    <row r="1568" spans="2:25" x14ac:dyDescent="0.4">
      <c r="B1568" s="192"/>
      <c r="C1568" s="193"/>
      <c r="D1568" s="193"/>
      <c r="E1568" s="178"/>
      <c r="F1568" s="193"/>
      <c r="G1568" s="193"/>
      <c r="H1568" s="193"/>
      <c r="I1568" s="176" t="str">
        <f ca="1"/>
        <v/>
      </c>
      <c r="J1568" s="176" t="str">
        <f ca="1"/>
        <v/>
      </c>
      <c r="K1568" s="176" t="str">
        <f ca="1"/>
        <v/>
      </c>
      <c r="L1568" s="176" t="str">
        <f ca="1"/>
        <v/>
      </c>
      <c r="M1568" s="176" t="str">
        <f ca="1"/>
        <v/>
      </c>
      <c r="N1568" s="176" t="str">
        <f ca="1"/>
        <v/>
      </c>
      <c r="O1568" s="176" t="str">
        <f ca="1"/>
        <v/>
      </c>
      <c r="P1568" s="176" t="str">
        <f ca="1"/>
        <v/>
      </c>
      <c r="Q1568" s="176" t="str">
        <f ca="1"/>
        <v/>
      </c>
      <c r="R1568" s="176" t="str">
        <f ca="1"/>
        <v/>
      </c>
      <c r="S1568" s="176" t="str">
        <v/>
      </c>
      <c r="T1568" s="176" t="b">
        <v>0</v>
      </c>
      <c r="U1568" s="176" t="b">
        <f>AND(T1568=TRUE,C1568=C1567,F1568=F1567,H1568&lt;&gt;H1567)</f>
        <v>0</v>
      </c>
      <c r="V1568" s="176" t="b">
        <f t="shared" si="48"/>
        <v>0</v>
      </c>
      <c r="W1568" s="180">
        <v>0</v>
      </c>
      <c r="X1568" t="b">
        <f t="shared" si="49"/>
        <v>0</v>
      </c>
      <c r="Y1568" s="194" t="str">
        <v/>
      </c>
    </row>
    <row r="1569" spans="2:25" x14ac:dyDescent="0.4">
      <c r="B1569" s="192"/>
      <c r="C1569" s="193"/>
      <c r="D1569" s="193"/>
      <c r="E1569" s="178"/>
      <c r="F1569" s="193"/>
      <c r="G1569" s="193"/>
      <c r="H1569" s="193"/>
      <c r="I1569" s="176" t="str">
        <f ca="1"/>
        <v/>
      </c>
      <c r="J1569" s="176" t="str">
        <f ca="1"/>
        <v/>
      </c>
      <c r="K1569" s="176" t="str">
        <f ca="1"/>
        <v/>
      </c>
      <c r="L1569" s="176" t="str">
        <f ca="1"/>
        <v/>
      </c>
      <c r="M1569" s="176" t="str">
        <f ca="1"/>
        <v/>
      </c>
      <c r="N1569" s="176" t="str">
        <f ca="1"/>
        <v/>
      </c>
      <c r="O1569" s="176" t="str">
        <f ca="1"/>
        <v/>
      </c>
      <c r="P1569" s="176" t="str">
        <f ca="1"/>
        <v/>
      </c>
      <c r="Q1569" s="176" t="str">
        <f ca="1"/>
        <v/>
      </c>
      <c r="R1569" s="176" t="str">
        <f ca="1"/>
        <v/>
      </c>
      <c r="S1569" s="176" t="str">
        <v/>
      </c>
      <c r="T1569" s="176" t="b">
        <v>0</v>
      </c>
      <c r="U1569" s="176" t="b">
        <f>AND(T1569=TRUE,C1569=C1568,F1569=F1568,H1569&lt;&gt;H1568)</f>
        <v>0</v>
      </c>
      <c r="V1569" s="176" t="b">
        <f t="shared" si="48"/>
        <v>0</v>
      </c>
      <c r="W1569" s="180">
        <v>0</v>
      </c>
      <c r="X1569" t="b">
        <f t="shared" si="49"/>
        <v>0</v>
      </c>
      <c r="Y1569" s="194" t="str">
        <v/>
      </c>
    </row>
    <row r="1570" spans="2:25" x14ac:dyDescent="0.4">
      <c r="B1570" s="192"/>
      <c r="C1570" s="193"/>
      <c r="D1570" s="193"/>
      <c r="E1570" s="178"/>
      <c r="F1570" s="193"/>
      <c r="G1570" s="193"/>
      <c r="H1570" s="193"/>
      <c r="I1570" s="176" t="str">
        <f ca="1"/>
        <v/>
      </c>
      <c r="J1570" s="176" t="str">
        <f ca="1"/>
        <v/>
      </c>
      <c r="K1570" s="176" t="str">
        <f ca="1"/>
        <v/>
      </c>
      <c r="L1570" s="176" t="str">
        <f ca="1"/>
        <v/>
      </c>
      <c r="M1570" s="176" t="str">
        <f ca="1"/>
        <v/>
      </c>
      <c r="N1570" s="176" t="str">
        <f ca="1"/>
        <v/>
      </c>
      <c r="O1570" s="176" t="str">
        <f ca="1"/>
        <v/>
      </c>
      <c r="P1570" s="176" t="str">
        <f ca="1"/>
        <v/>
      </c>
      <c r="Q1570" s="176" t="str">
        <f ca="1"/>
        <v/>
      </c>
      <c r="R1570" s="176" t="str">
        <f ca="1"/>
        <v/>
      </c>
      <c r="S1570" s="176" t="str">
        <v/>
      </c>
      <c r="T1570" s="176" t="b">
        <v>0</v>
      </c>
      <c r="U1570" s="176" t="b">
        <f>AND(T1570=TRUE,C1570=C1569,F1570=F1569,H1570&lt;&gt;H1569)</f>
        <v>0</v>
      </c>
      <c r="V1570" s="176" t="b">
        <f t="shared" si="48"/>
        <v>0</v>
      </c>
      <c r="W1570" s="180">
        <v>0</v>
      </c>
      <c r="X1570" t="b">
        <f t="shared" si="49"/>
        <v>0</v>
      </c>
      <c r="Y1570" s="194" t="str">
        <v/>
      </c>
    </row>
    <row r="1571" spans="2:25" x14ac:dyDescent="0.4">
      <c r="B1571" s="192"/>
      <c r="C1571" s="193"/>
      <c r="D1571" s="193"/>
      <c r="E1571" s="178"/>
      <c r="F1571" s="193"/>
      <c r="G1571" s="193"/>
      <c r="H1571" s="193"/>
      <c r="I1571" s="176" t="str">
        <f ca="1"/>
        <v/>
      </c>
      <c r="J1571" s="176" t="str">
        <f ca="1"/>
        <v/>
      </c>
      <c r="K1571" s="176" t="str">
        <f ca="1"/>
        <v/>
      </c>
      <c r="L1571" s="176" t="str">
        <f ca="1"/>
        <v/>
      </c>
      <c r="M1571" s="176" t="str">
        <f ca="1"/>
        <v/>
      </c>
      <c r="N1571" s="176" t="str">
        <f ca="1"/>
        <v/>
      </c>
      <c r="O1571" s="176" t="str">
        <f ca="1"/>
        <v/>
      </c>
      <c r="P1571" s="176" t="str">
        <f ca="1"/>
        <v/>
      </c>
      <c r="Q1571" s="176" t="str">
        <f ca="1"/>
        <v/>
      </c>
      <c r="R1571" s="176" t="str">
        <f ca="1"/>
        <v/>
      </c>
      <c r="S1571" s="176" t="str">
        <v/>
      </c>
      <c r="T1571" s="176" t="b">
        <v>0</v>
      </c>
      <c r="U1571" s="176" t="b">
        <f>AND(T1571=TRUE,C1571=C1570,F1571=F1570,H1571&lt;&gt;H1570)</f>
        <v>0</v>
      </c>
      <c r="V1571" s="176" t="b">
        <f t="shared" si="48"/>
        <v>0</v>
      </c>
      <c r="W1571" s="180">
        <v>0</v>
      </c>
      <c r="X1571" t="b">
        <f t="shared" si="49"/>
        <v>0</v>
      </c>
      <c r="Y1571" s="194" t="str">
        <v/>
      </c>
    </row>
    <row r="1572" spans="2:25" x14ac:dyDescent="0.4">
      <c r="B1572" s="192"/>
      <c r="C1572" s="193"/>
      <c r="D1572" s="193"/>
      <c r="E1572" s="178"/>
      <c r="F1572" s="193"/>
      <c r="G1572" s="193"/>
      <c r="H1572" s="193"/>
      <c r="I1572" s="176" t="str">
        <f ca="1"/>
        <v/>
      </c>
      <c r="J1572" s="176" t="str">
        <f ca="1"/>
        <v/>
      </c>
      <c r="K1572" s="176" t="str">
        <f ca="1"/>
        <v/>
      </c>
      <c r="L1572" s="176" t="str">
        <f ca="1"/>
        <v/>
      </c>
      <c r="M1572" s="176" t="str">
        <f ca="1"/>
        <v/>
      </c>
      <c r="N1572" s="176" t="str">
        <f ca="1"/>
        <v/>
      </c>
      <c r="O1572" s="176" t="str">
        <f ca="1"/>
        <v/>
      </c>
      <c r="P1572" s="176" t="str">
        <f ca="1"/>
        <v/>
      </c>
      <c r="Q1572" s="176" t="str">
        <f ca="1"/>
        <v/>
      </c>
      <c r="R1572" s="176" t="str">
        <f ca="1"/>
        <v/>
      </c>
      <c r="S1572" s="176" t="str">
        <v/>
      </c>
      <c r="T1572" s="176" t="b">
        <v>0</v>
      </c>
      <c r="U1572" s="176" t="b">
        <f>AND(T1572=TRUE,C1572=C1571,F1572=F1571,H1572&lt;&gt;H1571)</f>
        <v>0</v>
      </c>
      <c r="V1572" s="176" t="b">
        <f t="shared" si="48"/>
        <v>0</v>
      </c>
      <c r="W1572" s="180">
        <v>0</v>
      </c>
      <c r="X1572" t="b">
        <f t="shared" si="49"/>
        <v>0</v>
      </c>
      <c r="Y1572" s="194" t="str">
        <v/>
      </c>
    </row>
    <row r="1573" spans="2:25" x14ac:dyDescent="0.4">
      <c r="B1573" s="192"/>
      <c r="C1573" s="193"/>
      <c r="D1573" s="193"/>
      <c r="E1573" s="178"/>
      <c r="F1573" s="193"/>
      <c r="G1573" s="193"/>
      <c r="H1573" s="193"/>
      <c r="I1573" s="176" t="str">
        <f ca="1"/>
        <v/>
      </c>
      <c r="J1573" s="176" t="str">
        <f ca="1"/>
        <v/>
      </c>
      <c r="K1573" s="176" t="str">
        <f ca="1"/>
        <v/>
      </c>
      <c r="L1573" s="176" t="str">
        <f ca="1"/>
        <v/>
      </c>
      <c r="M1573" s="176" t="str">
        <f ca="1"/>
        <v/>
      </c>
      <c r="N1573" s="176" t="str">
        <f ca="1"/>
        <v/>
      </c>
      <c r="O1573" s="176" t="str">
        <f ca="1"/>
        <v/>
      </c>
      <c r="P1573" s="176" t="str">
        <f ca="1"/>
        <v/>
      </c>
      <c r="Q1573" s="176" t="str">
        <f ca="1"/>
        <v/>
      </c>
      <c r="R1573" s="176" t="str">
        <f ca="1"/>
        <v/>
      </c>
      <c r="S1573" s="176" t="str">
        <v/>
      </c>
      <c r="T1573" s="176" t="b">
        <v>0</v>
      </c>
      <c r="U1573" s="176" t="b">
        <f>AND(T1573=TRUE,C1573=C1572,F1573=F1572,H1573&lt;&gt;H1572)</f>
        <v>0</v>
      </c>
      <c r="V1573" s="176" t="b">
        <f t="shared" si="48"/>
        <v>0</v>
      </c>
      <c r="W1573" s="180">
        <v>0</v>
      </c>
      <c r="X1573" t="b">
        <f t="shared" si="49"/>
        <v>0</v>
      </c>
      <c r="Y1573" s="194" t="str">
        <v/>
      </c>
    </row>
    <row r="1574" spans="2:25" x14ac:dyDescent="0.4">
      <c r="B1574" s="192"/>
      <c r="C1574" s="193"/>
      <c r="D1574" s="193"/>
      <c r="E1574" s="178"/>
      <c r="F1574" s="193"/>
      <c r="G1574" s="193"/>
      <c r="H1574" s="193"/>
      <c r="I1574" s="176" t="str">
        <f ca="1"/>
        <v/>
      </c>
      <c r="J1574" s="176" t="str">
        <f ca="1"/>
        <v/>
      </c>
      <c r="K1574" s="176" t="str">
        <f ca="1"/>
        <v/>
      </c>
      <c r="L1574" s="176" t="str">
        <f ca="1"/>
        <v/>
      </c>
      <c r="M1574" s="176" t="str">
        <f ca="1"/>
        <v/>
      </c>
      <c r="N1574" s="176" t="str">
        <f ca="1"/>
        <v/>
      </c>
      <c r="O1574" s="176" t="str">
        <f ca="1"/>
        <v/>
      </c>
      <c r="P1574" s="176" t="str">
        <f ca="1"/>
        <v/>
      </c>
      <c r="Q1574" s="176" t="str">
        <f ca="1"/>
        <v/>
      </c>
      <c r="R1574" s="176" t="str">
        <f ca="1"/>
        <v/>
      </c>
      <c r="S1574" s="176" t="str">
        <v/>
      </c>
      <c r="T1574" s="176" t="b">
        <v>0</v>
      </c>
      <c r="U1574" s="176" t="b">
        <f>AND(T1574=TRUE,C1574=C1573,F1574=F1573,H1574&lt;&gt;H1573)</f>
        <v>0</v>
      </c>
      <c r="V1574" s="176" t="b">
        <f t="shared" si="48"/>
        <v>0</v>
      </c>
      <c r="W1574" s="180">
        <v>0</v>
      </c>
      <c r="X1574" t="b">
        <f t="shared" si="49"/>
        <v>0</v>
      </c>
      <c r="Y1574" s="194" t="str">
        <v/>
      </c>
    </row>
    <row r="1575" spans="2:25" x14ac:dyDescent="0.4">
      <c r="B1575" s="192"/>
      <c r="C1575" s="193"/>
      <c r="D1575" s="193"/>
      <c r="E1575" s="178"/>
      <c r="F1575" s="193"/>
      <c r="G1575" s="193"/>
      <c r="H1575" s="193"/>
      <c r="I1575" s="176" t="str">
        <f ca="1"/>
        <v/>
      </c>
      <c r="J1575" s="176" t="str">
        <f ca="1"/>
        <v/>
      </c>
      <c r="K1575" s="176" t="str">
        <f ca="1"/>
        <v/>
      </c>
      <c r="L1575" s="176" t="str">
        <f ca="1"/>
        <v/>
      </c>
      <c r="M1575" s="176" t="str">
        <f ca="1"/>
        <v/>
      </c>
      <c r="N1575" s="176" t="str">
        <f ca="1"/>
        <v/>
      </c>
      <c r="O1575" s="176" t="str">
        <f ca="1"/>
        <v/>
      </c>
      <c r="P1575" s="176" t="str">
        <f ca="1"/>
        <v/>
      </c>
      <c r="Q1575" s="176" t="str">
        <f ca="1"/>
        <v/>
      </c>
      <c r="R1575" s="176" t="str">
        <f ca="1"/>
        <v/>
      </c>
      <c r="S1575" s="176" t="str">
        <v/>
      </c>
      <c r="T1575" s="176" t="b">
        <v>0</v>
      </c>
      <c r="U1575" s="176" t="b">
        <f>AND(T1575=TRUE,C1575=C1574,F1575=F1574,H1575&lt;&gt;H1574)</f>
        <v>0</v>
      </c>
      <c r="V1575" s="176" t="b">
        <f t="shared" si="48"/>
        <v>0</v>
      </c>
      <c r="W1575" s="180">
        <v>0</v>
      </c>
      <c r="X1575" t="b">
        <f t="shared" si="49"/>
        <v>0</v>
      </c>
      <c r="Y1575" s="194" t="str">
        <v/>
      </c>
    </row>
    <row r="1576" spans="2:25" x14ac:dyDescent="0.4">
      <c r="B1576" s="192"/>
      <c r="C1576" s="193"/>
      <c r="D1576" s="193"/>
      <c r="E1576" s="178"/>
      <c r="F1576" s="193"/>
      <c r="G1576" s="193"/>
      <c r="H1576" s="193"/>
      <c r="I1576" s="176" t="str">
        <f ca="1"/>
        <v/>
      </c>
      <c r="J1576" s="176" t="str">
        <f ca="1"/>
        <v/>
      </c>
      <c r="K1576" s="176" t="str">
        <f ca="1"/>
        <v/>
      </c>
      <c r="L1576" s="176" t="str">
        <f ca="1"/>
        <v/>
      </c>
      <c r="M1576" s="176" t="str">
        <f ca="1"/>
        <v/>
      </c>
      <c r="N1576" s="176" t="str">
        <f ca="1"/>
        <v/>
      </c>
      <c r="O1576" s="176" t="str">
        <f ca="1"/>
        <v/>
      </c>
      <c r="P1576" s="176" t="str">
        <f ca="1"/>
        <v/>
      </c>
      <c r="Q1576" s="176" t="str">
        <f ca="1"/>
        <v/>
      </c>
      <c r="R1576" s="176" t="str">
        <f ca="1"/>
        <v/>
      </c>
      <c r="S1576" s="176" t="str">
        <v/>
      </c>
      <c r="T1576" s="176" t="b">
        <v>0</v>
      </c>
      <c r="U1576" s="176" t="b">
        <f>AND(T1576=TRUE,C1576=C1575,F1576=F1575,H1576&lt;&gt;H1575)</f>
        <v>0</v>
      </c>
      <c r="V1576" s="176" t="b">
        <f t="shared" si="48"/>
        <v>0</v>
      </c>
      <c r="W1576" s="180">
        <v>0</v>
      </c>
      <c r="X1576" t="b">
        <f t="shared" si="49"/>
        <v>0</v>
      </c>
      <c r="Y1576" s="194" t="str">
        <v/>
      </c>
    </row>
    <row r="1577" spans="2:25" x14ac:dyDescent="0.4">
      <c r="B1577" s="192"/>
      <c r="C1577" s="193"/>
      <c r="D1577" s="193"/>
      <c r="E1577" s="178"/>
      <c r="F1577" s="193"/>
      <c r="G1577" s="193"/>
      <c r="H1577" s="193"/>
      <c r="I1577" s="176" t="str">
        <f ca="1"/>
        <v/>
      </c>
      <c r="J1577" s="176" t="str">
        <f ca="1"/>
        <v/>
      </c>
      <c r="K1577" s="176" t="str">
        <f ca="1"/>
        <v/>
      </c>
      <c r="L1577" s="176" t="str">
        <f ca="1"/>
        <v/>
      </c>
      <c r="M1577" s="176" t="str">
        <f ca="1"/>
        <v/>
      </c>
      <c r="N1577" s="176" t="str">
        <f ca="1"/>
        <v/>
      </c>
      <c r="O1577" s="176" t="str">
        <f ca="1"/>
        <v/>
      </c>
      <c r="P1577" s="176" t="str">
        <f ca="1"/>
        <v/>
      </c>
      <c r="Q1577" s="176" t="str">
        <f ca="1"/>
        <v/>
      </c>
      <c r="R1577" s="176" t="str">
        <f ca="1"/>
        <v/>
      </c>
      <c r="S1577" s="176" t="str">
        <v/>
      </c>
      <c r="T1577" s="176" t="b">
        <v>0</v>
      </c>
      <c r="U1577" s="176" t="b">
        <f>AND(T1577=TRUE,C1577=C1576,F1577=F1576,H1577&lt;&gt;H1576)</f>
        <v>0</v>
      </c>
      <c r="V1577" s="176" t="b">
        <f t="shared" si="48"/>
        <v>0</v>
      </c>
      <c r="W1577" s="180">
        <v>0</v>
      </c>
      <c r="X1577" t="b">
        <f t="shared" si="49"/>
        <v>0</v>
      </c>
      <c r="Y1577" s="194" t="str">
        <v/>
      </c>
    </row>
    <row r="1578" spans="2:25" x14ac:dyDescent="0.4">
      <c r="B1578" s="192"/>
      <c r="C1578" s="193"/>
      <c r="D1578" s="193"/>
      <c r="E1578" s="178"/>
      <c r="F1578" s="193"/>
      <c r="G1578" s="193"/>
      <c r="H1578" s="193"/>
      <c r="I1578" s="176" t="str">
        <f ca="1"/>
        <v/>
      </c>
      <c r="J1578" s="176" t="str">
        <f ca="1"/>
        <v/>
      </c>
      <c r="K1578" s="176" t="str">
        <f ca="1"/>
        <v/>
      </c>
      <c r="L1578" s="176" t="str">
        <f ca="1"/>
        <v/>
      </c>
      <c r="M1578" s="176" t="str">
        <f ca="1"/>
        <v/>
      </c>
      <c r="N1578" s="176" t="str">
        <f ca="1"/>
        <v/>
      </c>
      <c r="O1578" s="176" t="str">
        <f ca="1"/>
        <v/>
      </c>
      <c r="P1578" s="176" t="str">
        <f ca="1"/>
        <v/>
      </c>
      <c r="Q1578" s="176" t="str">
        <f ca="1"/>
        <v/>
      </c>
      <c r="R1578" s="176" t="str">
        <f ca="1"/>
        <v/>
      </c>
      <c r="S1578" s="176" t="str">
        <v/>
      </c>
      <c r="T1578" s="176" t="b">
        <v>0</v>
      </c>
      <c r="U1578" s="176" t="b">
        <f>AND(T1578=TRUE,C1578=C1577,F1578=F1577,H1578&lt;&gt;H1577)</f>
        <v>0</v>
      </c>
      <c r="V1578" s="176" t="b">
        <f t="shared" si="48"/>
        <v>0</v>
      </c>
      <c r="W1578" s="180">
        <v>0</v>
      </c>
      <c r="X1578" t="b">
        <f t="shared" si="49"/>
        <v>0</v>
      </c>
      <c r="Y1578" s="194" t="str">
        <v/>
      </c>
    </row>
    <row r="1579" spans="2:25" x14ac:dyDescent="0.4">
      <c r="B1579" s="192"/>
      <c r="C1579" s="193"/>
      <c r="D1579" s="193"/>
      <c r="E1579" s="178"/>
      <c r="F1579" s="193"/>
      <c r="G1579" s="193"/>
      <c r="H1579" s="193"/>
      <c r="I1579" s="176" t="str">
        <f ca="1"/>
        <v/>
      </c>
      <c r="J1579" s="176" t="str">
        <f ca="1"/>
        <v/>
      </c>
      <c r="K1579" s="176" t="str">
        <f ca="1"/>
        <v/>
      </c>
      <c r="L1579" s="176" t="str">
        <f ca="1"/>
        <v/>
      </c>
      <c r="M1579" s="176" t="str">
        <f ca="1"/>
        <v/>
      </c>
      <c r="N1579" s="176" t="str">
        <f ca="1"/>
        <v/>
      </c>
      <c r="O1579" s="176" t="str">
        <f ca="1"/>
        <v/>
      </c>
      <c r="P1579" s="176" t="str">
        <f ca="1"/>
        <v/>
      </c>
      <c r="Q1579" s="176" t="str">
        <f ca="1"/>
        <v/>
      </c>
      <c r="R1579" s="176" t="str">
        <f ca="1"/>
        <v/>
      </c>
      <c r="S1579" s="176" t="str">
        <v/>
      </c>
      <c r="T1579" s="176" t="b">
        <v>0</v>
      </c>
      <c r="U1579" s="176" t="b">
        <f>AND(T1579=TRUE,C1579=C1578,F1579=F1578,H1579&lt;&gt;H1578)</f>
        <v>0</v>
      </c>
      <c r="V1579" s="176" t="b">
        <f t="shared" si="48"/>
        <v>0</v>
      </c>
      <c r="W1579" s="180">
        <v>0</v>
      </c>
      <c r="X1579" t="b">
        <f t="shared" si="49"/>
        <v>0</v>
      </c>
      <c r="Y1579" s="194" t="str">
        <v/>
      </c>
    </row>
    <row r="1580" spans="2:25" x14ac:dyDescent="0.4">
      <c r="B1580" s="192"/>
      <c r="C1580" s="193"/>
      <c r="D1580" s="193"/>
      <c r="E1580" s="178"/>
      <c r="F1580" s="193"/>
      <c r="G1580" s="193"/>
      <c r="H1580" s="193"/>
      <c r="I1580" s="176" t="str">
        <f ca="1"/>
        <v/>
      </c>
      <c r="J1580" s="176" t="str">
        <f ca="1"/>
        <v/>
      </c>
      <c r="K1580" s="176" t="str">
        <f ca="1"/>
        <v/>
      </c>
      <c r="L1580" s="176" t="str">
        <f ca="1"/>
        <v/>
      </c>
      <c r="M1580" s="176" t="str">
        <f ca="1"/>
        <v/>
      </c>
      <c r="N1580" s="176" t="str">
        <f ca="1"/>
        <v/>
      </c>
      <c r="O1580" s="176" t="str">
        <f ca="1"/>
        <v/>
      </c>
      <c r="P1580" s="176" t="str">
        <f ca="1"/>
        <v/>
      </c>
      <c r="Q1580" s="176" t="str">
        <f ca="1"/>
        <v/>
      </c>
      <c r="R1580" s="176" t="str">
        <f ca="1"/>
        <v/>
      </c>
      <c r="S1580" s="176" t="str">
        <v/>
      </c>
      <c r="T1580" s="176" t="b">
        <v>0</v>
      </c>
      <c r="U1580" s="176" t="b">
        <f>AND(T1580=TRUE,C1580=C1579,F1580=F1579,H1580&lt;&gt;H1579)</f>
        <v>0</v>
      </c>
      <c r="V1580" s="176" t="b">
        <f t="shared" si="48"/>
        <v>0</v>
      </c>
      <c r="W1580" s="180">
        <v>0</v>
      </c>
      <c r="X1580" t="b">
        <f t="shared" si="49"/>
        <v>0</v>
      </c>
      <c r="Y1580" s="194" t="str">
        <v/>
      </c>
    </row>
    <row r="1581" spans="2:25" x14ac:dyDescent="0.4">
      <c r="B1581" s="192"/>
      <c r="C1581" s="193"/>
      <c r="D1581" s="193"/>
      <c r="E1581" s="178"/>
      <c r="F1581" s="193"/>
      <c r="G1581" s="193"/>
      <c r="H1581" s="193"/>
      <c r="I1581" s="176" t="str">
        <f ca="1"/>
        <v/>
      </c>
      <c r="J1581" s="176" t="str">
        <f ca="1"/>
        <v/>
      </c>
      <c r="K1581" s="176" t="str">
        <f ca="1"/>
        <v/>
      </c>
      <c r="L1581" s="176" t="str">
        <f ca="1"/>
        <v/>
      </c>
      <c r="M1581" s="176" t="str">
        <f ca="1"/>
        <v/>
      </c>
      <c r="N1581" s="176" t="str">
        <f ca="1"/>
        <v/>
      </c>
      <c r="O1581" s="176" t="str">
        <f ca="1"/>
        <v/>
      </c>
      <c r="P1581" s="176" t="str">
        <f ca="1"/>
        <v/>
      </c>
      <c r="Q1581" s="176" t="str">
        <f ca="1"/>
        <v/>
      </c>
      <c r="R1581" s="176" t="str">
        <f ca="1"/>
        <v/>
      </c>
      <c r="S1581" s="176" t="str">
        <v/>
      </c>
      <c r="T1581" s="176" t="b">
        <v>0</v>
      </c>
      <c r="U1581" s="176" t="b">
        <f>AND(T1581=TRUE,C1581=C1580,F1581=F1580,H1581&lt;&gt;H1580)</f>
        <v>0</v>
      </c>
      <c r="V1581" s="176" t="b">
        <f t="shared" si="48"/>
        <v>0</v>
      </c>
      <c r="W1581" s="180">
        <v>0</v>
      </c>
      <c r="X1581" t="b">
        <f t="shared" si="49"/>
        <v>0</v>
      </c>
      <c r="Y1581" s="194" t="str">
        <v/>
      </c>
    </row>
    <row r="1582" spans="2:25" x14ac:dyDescent="0.4">
      <c r="B1582" s="192"/>
      <c r="C1582" s="193"/>
      <c r="D1582" s="193"/>
      <c r="E1582" s="178"/>
      <c r="F1582" s="193"/>
      <c r="G1582" s="193"/>
      <c r="H1582" s="193"/>
      <c r="I1582" s="176" t="str">
        <f ca="1"/>
        <v/>
      </c>
      <c r="J1582" s="176" t="str">
        <f ca="1"/>
        <v/>
      </c>
      <c r="K1582" s="176" t="str">
        <f ca="1"/>
        <v/>
      </c>
      <c r="L1582" s="176" t="str">
        <f ca="1"/>
        <v/>
      </c>
      <c r="M1582" s="176" t="str">
        <f ca="1"/>
        <v/>
      </c>
      <c r="N1582" s="176" t="str">
        <f ca="1"/>
        <v/>
      </c>
      <c r="O1582" s="176" t="str">
        <f ca="1"/>
        <v/>
      </c>
      <c r="P1582" s="176" t="str">
        <f ca="1"/>
        <v/>
      </c>
      <c r="Q1582" s="176" t="str">
        <f ca="1"/>
        <v/>
      </c>
      <c r="R1582" s="176" t="str">
        <f ca="1"/>
        <v/>
      </c>
      <c r="S1582" s="176" t="str">
        <v/>
      </c>
      <c r="T1582" s="176" t="b">
        <v>0</v>
      </c>
      <c r="U1582" s="176" t="b">
        <f>AND(T1582=TRUE,C1582=C1581,F1582=F1581,H1582&lt;&gt;H1581)</f>
        <v>0</v>
      </c>
      <c r="V1582" s="176" t="b">
        <f t="shared" si="48"/>
        <v>0</v>
      </c>
      <c r="W1582" s="180">
        <v>0</v>
      </c>
      <c r="X1582" t="b">
        <f t="shared" si="49"/>
        <v>0</v>
      </c>
      <c r="Y1582" s="194" t="str">
        <v/>
      </c>
    </row>
    <row r="1583" spans="2:25" x14ac:dyDescent="0.4">
      <c r="B1583" s="192"/>
      <c r="C1583" s="193"/>
      <c r="D1583" s="193"/>
      <c r="E1583" s="178"/>
      <c r="F1583" s="193"/>
      <c r="G1583" s="193"/>
      <c r="H1583" s="193"/>
      <c r="I1583" s="176" t="str">
        <f ca="1"/>
        <v/>
      </c>
      <c r="J1583" s="176" t="str">
        <f ca="1"/>
        <v/>
      </c>
      <c r="K1583" s="176" t="str">
        <f ca="1"/>
        <v/>
      </c>
      <c r="L1583" s="176" t="str">
        <f ca="1"/>
        <v/>
      </c>
      <c r="M1583" s="176" t="str">
        <f ca="1"/>
        <v/>
      </c>
      <c r="N1583" s="176" t="str">
        <f ca="1"/>
        <v/>
      </c>
      <c r="O1583" s="176" t="str">
        <f ca="1"/>
        <v/>
      </c>
      <c r="P1583" s="176" t="str">
        <f ca="1"/>
        <v/>
      </c>
      <c r="Q1583" s="176" t="str">
        <f ca="1"/>
        <v/>
      </c>
      <c r="R1583" s="176" t="str">
        <f ca="1"/>
        <v/>
      </c>
      <c r="S1583" s="176" t="str">
        <v/>
      </c>
      <c r="T1583" s="176" t="b">
        <v>0</v>
      </c>
      <c r="U1583" s="176" t="b">
        <f>AND(T1583=TRUE,C1583=C1582,F1583=F1582,H1583&lt;&gt;H1582)</f>
        <v>0</v>
      </c>
      <c r="V1583" s="176" t="b">
        <f t="shared" si="48"/>
        <v>0</v>
      </c>
      <c r="W1583" s="180">
        <v>0</v>
      </c>
      <c r="X1583" t="b">
        <f t="shared" si="49"/>
        <v>0</v>
      </c>
      <c r="Y1583" s="194" t="str">
        <v/>
      </c>
    </row>
    <row r="1584" spans="2:25" x14ac:dyDescent="0.4">
      <c r="B1584" s="192"/>
      <c r="C1584" s="193"/>
      <c r="D1584" s="193"/>
      <c r="E1584" s="178"/>
      <c r="F1584" s="193"/>
      <c r="G1584" s="193"/>
      <c r="H1584" s="193"/>
      <c r="I1584" s="176" t="str">
        <f ca="1"/>
        <v/>
      </c>
      <c r="J1584" s="176" t="str">
        <f ca="1"/>
        <v/>
      </c>
      <c r="K1584" s="176" t="str">
        <f ca="1"/>
        <v/>
      </c>
      <c r="L1584" s="176" t="str">
        <f ca="1"/>
        <v/>
      </c>
      <c r="M1584" s="176" t="str">
        <f ca="1"/>
        <v/>
      </c>
      <c r="N1584" s="176" t="str">
        <f ca="1"/>
        <v/>
      </c>
      <c r="O1584" s="176" t="str">
        <f ca="1"/>
        <v/>
      </c>
      <c r="P1584" s="176" t="str">
        <f ca="1"/>
        <v/>
      </c>
      <c r="Q1584" s="176" t="str">
        <f ca="1"/>
        <v/>
      </c>
      <c r="R1584" s="176" t="str">
        <f ca="1"/>
        <v/>
      </c>
      <c r="S1584" s="176" t="str">
        <v/>
      </c>
      <c r="T1584" s="176" t="b">
        <v>0</v>
      </c>
      <c r="U1584" s="176" t="b">
        <f>AND(T1584=TRUE,C1584=C1583,F1584=F1583,H1584&lt;&gt;H1583)</f>
        <v>0</v>
      </c>
      <c r="V1584" s="176" t="b">
        <f t="shared" si="48"/>
        <v>0</v>
      </c>
      <c r="W1584" s="180">
        <v>0</v>
      </c>
      <c r="X1584" t="b">
        <f t="shared" si="49"/>
        <v>0</v>
      </c>
      <c r="Y1584" s="194" t="str">
        <v/>
      </c>
    </row>
    <row r="1585" spans="2:25" x14ac:dyDescent="0.4">
      <c r="B1585" s="192"/>
      <c r="C1585" s="193"/>
      <c r="D1585" s="193"/>
      <c r="E1585" s="178"/>
      <c r="F1585" s="193"/>
      <c r="G1585" s="193"/>
      <c r="H1585" s="193"/>
      <c r="I1585" s="176" t="str">
        <f ca="1"/>
        <v/>
      </c>
      <c r="J1585" s="176" t="str">
        <f ca="1"/>
        <v/>
      </c>
      <c r="K1585" s="176" t="str">
        <f ca="1"/>
        <v/>
      </c>
      <c r="L1585" s="176" t="str">
        <f ca="1"/>
        <v/>
      </c>
      <c r="M1585" s="176" t="str">
        <f ca="1"/>
        <v/>
      </c>
      <c r="N1585" s="176" t="str">
        <f ca="1"/>
        <v/>
      </c>
      <c r="O1585" s="176" t="str">
        <f ca="1"/>
        <v/>
      </c>
      <c r="P1585" s="176" t="str">
        <f ca="1"/>
        <v/>
      </c>
      <c r="Q1585" s="176" t="str">
        <f ca="1"/>
        <v/>
      </c>
      <c r="R1585" s="176" t="str">
        <f ca="1"/>
        <v/>
      </c>
      <c r="S1585" s="176" t="str">
        <v/>
      </c>
      <c r="T1585" s="176" t="b">
        <v>0</v>
      </c>
      <c r="U1585" s="176" t="b">
        <f>AND(T1585=TRUE,C1585=C1584,F1585=F1584,H1585&lt;&gt;H1584)</f>
        <v>0</v>
      </c>
      <c r="V1585" s="176" t="b">
        <f t="shared" si="48"/>
        <v>0</v>
      </c>
      <c r="W1585" s="180">
        <v>0</v>
      </c>
      <c r="X1585" t="b">
        <f t="shared" si="49"/>
        <v>0</v>
      </c>
      <c r="Y1585" s="194" t="str">
        <v/>
      </c>
    </row>
    <row r="1586" spans="2:25" x14ac:dyDescent="0.4">
      <c r="B1586" s="192"/>
      <c r="C1586" s="193"/>
      <c r="D1586" s="193"/>
      <c r="E1586" s="178"/>
      <c r="F1586" s="193"/>
      <c r="G1586" s="193"/>
      <c r="H1586" s="193"/>
      <c r="I1586" s="176" t="str">
        <f ca="1"/>
        <v/>
      </c>
      <c r="J1586" s="176" t="str">
        <f ca="1"/>
        <v/>
      </c>
      <c r="K1586" s="176" t="str">
        <f ca="1"/>
        <v/>
      </c>
      <c r="L1586" s="176" t="str">
        <f ca="1"/>
        <v/>
      </c>
      <c r="M1586" s="176" t="str">
        <f ca="1"/>
        <v/>
      </c>
      <c r="N1586" s="176" t="str">
        <f ca="1"/>
        <v/>
      </c>
      <c r="O1586" s="176" t="str">
        <f ca="1"/>
        <v/>
      </c>
      <c r="P1586" s="176" t="str">
        <f ca="1"/>
        <v/>
      </c>
      <c r="Q1586" s="176" t="str">
        <f ca="1"/>
        <v/>
      </c>
      <c r="R1586" s="176" t="str">
        <f ca="1"/>
        <v/>
      </c>
      <c r="S1586" s="176" t="str">
        <v/>
      </c>
      <c r="T1586" s="176" t="b">
        <v>0</v>
      </c>
      <c r="U1586" s="176" t="b">
        <f>AND(T1586=TRUE,C1586=C1585,F1586=F1585,H1586&lt;&gt;H1585)</f>
        <v>0</v>
      </c>
      <c r="V1586" s="176" t="b">
        <f t="shared" si="48"/>
        <v>0</v>
      </c>
      <c r="W1586" s="180">
        <v>0</v>
      </c>
      <c r="X1586" t="b">
        <f t="shared" si="49"/>
        <v>0</v>
      </c>
      <c r="Y1586" s="194" t="str">
        <v/>
      </c>
    </row>
    <row r="1587" spans="2:25" x14ac:dyDescent="0.4">
      <c r="B1587" s="192"/>
      <c r="C1587" s="193"/>
      <c r="D1587" s="193"/>
      <c r="E1587" s="178"/>
      <c r="F1587" s="193"/>
      <c r="G1587" s="193"/>
      <c r="H1587" s="193"/>
      <c r="I1587" s="176" t="str">
        <f ca="1"/>
        <v/>
      </c>
      <c r="J1587" s="176" t="str">
        <f ca="1"/>
        <v/>
      </c>
      <c r="K1587" s="176" t="str">
        <f ca="1"/>
        <v/>
      </c>
      <c r="L1587" s="176" t="str">
        <f ca="1"/>
        <v/>
      </c>
      <c r="M1587" s="176" t="str">
        <f ca="1"/>
        <v/>
      </c>
      <c r="N1587" s="176" t="str">
        <f ca="1"/>
        <v/>
      </c>
      <c r="O1587" s="176" t="str">
        <f ca="1"/>
        <v/>
      </c>
      <c r="P1587" s="176" t="str">
        <f ca="1"/>
        <v/>
      </c>
      <c r="Q1587" s="176" t="str">
        <f ca="1"/>
        <v/>
      </c>
      <c r="R1587" s="176" t="str">
        <f ca="1"/>
        <v/>
      </c>
      <c r="S1587" s="176" t="str">
        <v/>
      </c>
      <c r="T1587" s="176" t="b">
        <v>0</v>
      </c>
      <c r="U1587" s="176" t="b">
        <f>AND(T1587=TRUE,C1587=C1586,F1587=F1586,H1587&lt;&gt;H1586)</f>
        <v>0</v>
      </c>
      <c r="V1587" s="176" t="b">
        <f t="shared" si="48"/>
        <v>0</v>
      </c>
      <c r="W1587" s="180">
        <v>0</v>
      </c>
      <c r="X1587" t="b">
        <f t="shared" si="49"/>
        <v>0</v>
      </c>
      <c r="Y1587" s="194" t="str">
        <v/>
      </c>
    </row>
    <row r="1588" spans="2:25" x14ac:dyDescent="0.4">
      <c r="B1588" s="192"/>
      <c r="C1588" s="193"/>
      <c r="D1588" s="193"/>
      <c r="E1588" s="178"/>
      <c r="F1588" s="193"/>
      <c r="G1588" s="193"/>
      <c r="H1588" s="193"/>
      <c r="I1588" s="176" t="str">
        <f ca="1"/>
        <v/>
      </c>
      <c r="J1588" s="176" t="str">
        <f ca="1"/>
        <v/>
      </c>
      <c r="K1588" s="176" t="str">
        <f ca="1"/>
        <v/>
      </c>
      <c r="L1588" s="176" t="str">
        <f ca="1"/>
        <v/>
      </c>
      <c r="M1588" s="176" t="str">
        <f ca="1"/>
        <v/>
      </c>
      <c r="N1588" s="176" t="str">
        <f ca="1"/>
        <v/>
      </c>
      <c r="O1588" s="176" t="str">
        <f ca="1"/>
        <v/>
      </c>
      <c r="P1588" s="176" t="str">
        <f ca="1"/>
        <v/>
      </c>
      <c r="Q1588" s="176" t="str">
        <f ca="1"/>
        <v/>
      </c>
      <c r="R1588" s="176" t="str">
        <f ca="1"/>
        <v/>
      </c>
      <c r="S1588" s="176" t="str">
        <v/>
      </c>
      <c r="T1588" s="176" t="b">
        <v>0</v>
      </c>
      <c r="U1588" s="176" t="b">
        <f>AND(T1588=TRUE,C1588=C1587,F1588=F1587,H1588&lt;&gt;H1587)</f>
        <v>0</v>
      </c>
      <c r="V1588" s="176" t="b">
        <f t="shared" si="48"/>
        <v>0</v>
      </c>
      <c r="W1588" s="180">
        <v>0</v>
      </c>
      <c r="X1588" t="b">
        <f t="shared" si="49"/>
        <v>0</v>
      </c>
      <c r="Y1588" s="194" t="str">
        <v/>
      </c>
    </row>
    <row r="1589" spans="2:25" x14ac:dyDescent="0.4">
      <c r="B1589" s="192"/>
      <c r="C1589" s="193"/>
      <c r="D1589" s="193"/>
      <c r="E1589" s="178"/>
      <c r="F1589" s="193"/>
      <c r="G1589" s="193"/>
      <c r="H1589" s="193"/>
      <c r="I1589" s="176" t="str">
        <f ca="1"/>
        <v/>
      </c>
      <c r="J1589" s="176" t="str">
        <f ca="1"/>
        <v/>
      </c>
      <c r="K1589" s="176" t="str">
        <f ca="1"/>
        <v/>
      </c>
      <c r="L1589" s="176" t="str">
        <f ca="1"/>
        <v/>
      </c>
      <c r="M1589" s="176" t="str">
        <f ca="1"/>
        <v/>
      </c>
      <c r="N1589" s="176" t="str">
        <f ca="1"/>
        <v/>
      </c>
      <c r="O1589" s="176" t="str">
        <f ca="1"/>
        <v/>
      </c>
      <c r="P1589" s="176" t="str">
        <f ca="1"/>
        <v/>
      </c>
      <c r="Q1589" s="176" t="str">
        <f ca="1"/>
        <v/>
      </c>
      <c r="R1589" s="176" t="str">
        <f ca="1"/>
        <v/>
      </c>
      <c r="S1589" s="176" t="str">
        <v/>
      </c>
      <c r="T1589" s="176" t="b">
        <v>0</v>
      </c>
      <c r="U1589" s="176" t="b">
        <f>AND(T1589=TRUE,C1589=C1588,F1589=F1588,H1589&lt;&gt;H1588)</f>
        <v>0</v>
      </c>
      <c r="V1589" s="176" t="b">
        <f t="shared" si="48"/>
        <v>0</v>
      </c>
      <c r="W1589" s="180">
        <v>0</v>
      </c>
      <c r="X1589" t="b">
        <f t="shared" si="49"/>
        <v>0</v>
      </c>
      <c r="Y1589" s="194" t="str">
        <v/>
      </c>
    </row>
    <row r="1590" spans="2:25" x14ac:dyDescent="0.4">
      <c r="B1590" s="192"/>
      <c r="C1590" s="193"/>
      <c r="D1590" s="193"/>
      <c r="E1590" s="178"/>
      <c r="F1590" s="193"/>
      <c r="G1590" s="193"/>
      <c r="H1590" s="193"/>
      <c r="I1590" s="176" t="str">
        <f ca="1"/>
        <v/>
      </c>
      <c r="J1590" s="176" t="str">
        <f ca="1"/>
        <v/>
      </c>
      <c r="K1590" s="176" t="str">
        <f ca="1"/>
        <v/>
      </c>
      <c r="L1590" s="176" t="str">
        <f ca="1"/>
        <v/>
      </c>
      <c r="M1590" s="176" t="str">
        <f ca="1"/>
        <v/>
      </c>
      <c r="N1590" s="176" t="str">
        <f ca="1"/>
        <v/>
      </c>
      <c r="O1590" s="176" t="str">
        <f ca="1"/>
        <v/>
      </c>
      <c r="P1590" s="176" t="str">
        <f ca="1"/>
        <v/>
      </c>
      <c r="Q1590" s="176" t="str">
        <f ca="1"/>
        <v/>
      </c>
      <c r="R1590" s="176" t="str">
        <f ca="1"/>
        <v/>
      </c>
      <c r="S1590" s="176" t="str">
        <v/>
      </c>
      <c r="T1590" s="176" t="b">
        <v>0</v>
      </c>
      <c r="U1590" s="176" t="b">
        <f>AND(T1590=TRUE,C1590=C1589,F1590=F1589,H1590&lt;&gt;H1589)</f>
        <v>0</v>
      </c>
      <c r="V1590" s="176" t="b">
        <f t="shared" si="48"/>
        <v>0</v>
      </c>
      <c r="W1590" s="180">
        <v>0</v>
      </c>
      <c r="X1590" t="b">
        <f t="shared" si="49"/>
        <v>0</v>
      </c>
      <c r="Y1590" s="194" t="str">
        <v/>
      </c>
    </row>
    <row r="1591" spans="2:25" x14ac:dyDescent="0.4">
      <c r="B1591" s="192"/>
      <c r="C1591" s="193"/>
      <c r="D1591" s="193"/>
      <c r="E1591" s="178"/>
      <c r="F1591" s="193"/>
      <c r="G1591" s="193"/>
      <c r="H1591" s="193"/>
      <c r="I1591" s="176" t="str">
        <f ca="1"/>
        <v/>
      </c>
      <c r="J1591" s="176" t="str">
        <f ca="1"/>
        <v/>
      </c>
      <c r="K1591" s="176" t="str">
        <f ca="1"/>
        <v/>
      </c>
      <c r="L1591" s="176" t="str">
        <f ca="1"/>
        <v/>
      </c>
      <c r="M1591" s="176" t="str">
        <f ca="1"/>
        <v/>
      </c>
      <c r="N1591" s="176" t="str">
        <f ca="1"/>
        <v/>
      </c>
      <c r="O1591" s="176" t="str">
        <f ca="1"/>
        <v/>
      </c>
      <c r="P1591" s="176" t="str">
        <f ca="1"/>
        <v/>
      </c>
      <c r="Q1591" s="176" t="str">
        <f ca="1"/>
        <v/>
      </c>
      <c r="R1591" s="176" t="str">
        <f ca="1"/>
        <v/>
      </c>
      <c r="S1591" s="176" t="str">
        <v/>
      </c>
      <c r="T1591" s="176" t="b">
        <v>0</v>
      </c>
      <c r="U1591" s="176" t="b">
        <f>AND(T1591=TRUE,C1591=C1590,F1591=F1590,H1591&lt;&gt;H1590)</f>
        <v>0</v>
      </c>
      <c r="V1591" s="176" t="b">
        <f t="shared" si="48"/>
        <v>0</v>
      </c>
      <c r="W1591" s="180">
        <v>0</v>
      </c>
      <c r="X1591" t="b">
        <f t="shared" si="49"/>
        <v>0</v>
      </c>
      <c r="Y1591" s="194" t="str">
        <v/>
      </c>
    </row>
    <row r="1592" spans="2:25" x14ac:dyDescent="0.4">
      <c r="B1592" s="192"/>
      <c r="C1592" s="193"/>
      <c r="D1592" s="193"/>
      <c r="E1592" s="178"/>
      <c r="F1592" s="193"/>
      <c r="G1592" s="193"/>
      <c r="H1592" s="193"/>
      <c r="I1592" s="176" t="str">
        <f ca="1"/>
        <v/>
      </c>
      <c r="J1592" s="176" t="str">
        <f ca="1"/>
        <v/>
      </c>
      <c r="K1592" s="176" t="str">
        <f ca="1"/>
        <v/>
      </c>
      <c r="L1592" s="176" t="str">
        <f ca="1"/>
        <v/>
      </c>
      <c r="M1592" s="176" t="str">
        <f ca="1"/>
        <v/>
      </c>
      <c r="N1592" s="176" t="str">
        <f ca="1"/>
        <v/>
      </c>
      <c r="O1592" s="176" t="str">
        <f ca="1"/>
        <v/>
      </c>
      <c r="P1592" s="176" t="str">
        <f ca="1"/>
        <v/>
      </c>
      <c r="Q1592" s="176" t="str">
        <f ca="1"/>
        <v/>
      </c>
      <c r="R1592" s="176" t="str">
        <f ca="1"/>
        <v/>
      </c>
      <c r="S1592" s="176" t="str">
        <v/>
      </c>
      <c r="T1592" s="176" t="b">
        <v>0</v>
      </c>
      <c r="U1592" s="176" t="b">
        <f>AND(T1592=TRUE,C1592=C1591,F1592=F1591,H1592&lt;&gt;H1591)</f>
        <v>0</v>
      </c>
      <c r="V1592" s="176" t="b">
        <f t="shared" si="48"/>
        <v>0</v>
      </c>
      <c r="W1592" s="180">
        <v>0</v>
      </c>
      <c r="X1592" t="b">
        <f t="shared" si="49"/>
        <v>0</v>
      </c>
      <c r="Y1592" s="194" t="str">
        <v/>
      </c>
    </row>
    <row r="1593" spans="2:25" x14ac:dyDescent="0.4">
      <c r="B1593" s="192"/>
      <c r="C1593" s="193"/>
      <c r="D1593" s="193"/>
      <c r="E1593" s="178"/>
      <c r="F1593" s="193"/>
      <c r="G1593" s="193"/>
      <c r="H1593" s="193"/>
      <c r="I1593" s="176" t="str">
        <f ca="1"/>
        <v/>
      </c>
      <c r="J1593" s="176" t="str">
        <f ca="1"/>
        <v/>
      </c>
      <c r="K1593" s="176" t="str">
        <f ca="1"/>
        <v/>
      </c>
      <c r="L1593" s="176" t="str">
        <f ca="1"/>
        <v/>
      </c>
      <c r="M1593" s="176" t="str">
        <f ca="1"/>
        <v/>
      </c>
      <c r="N1593" s="176" t="str">
        <f ca="1"/>
        <v/>
      </c>
      <c r="O1593" s="176" t="str">
        <f ca="1"/>
        <v/>
      </c>
      <c r="P1593" s="176" t="str">
        <f ca="1"/>
        <v/>
      </c>
      <c r="Q1593" s="176" t="str">
        <f ca="1"/>
        <v/>
      </c>
      <c r="R1593" s="176" t="str">
        <f ca="1"/>
        <v/>
      </c>
      <c r="S1593" s="176" t="str">
        <v/>
      </c>
      <c r="T1593" s="176" t="b">
        <v>0</v>
      </c>
      <c r="U1593" s="176" t="b">
        <f>AND(T1593=TRUE,C1593=C1592,F1593=F1592,H1593&lt;&gt;H1592)</f>
        <v>0</v>
      </c>
      <c r="V1593" s="176" t="b">
        <f t="shared" si="48"/>
        <v>0</v>
      </c>
      <c r="W1593" s="180">
        <v>0</v>
      </c>
      <c r="X1593" t="b">
        <f t="shared" si="49"/>
        <v>0</v>
      </c>
      <c r="Y1593" s="194" t="str">
        <v/>
      </c>
    </row>
    <row r="1594" spans="2:25" x14ac:dyDescent="0.4">
      <c r="B1594" s="192"/>
      <c r="C1594" s="193"/>
      <c r="D1594" s="193"/>
      <c r="E1594" s="178"/>
      <c r="F1594" s="193"/>
      <c r="G1594" s="193"/>
      <c r="H1594" s="193"/>
      <c r="I1594" s="176" t="str">
        <f ca="1"/>
        <v/>
      </c>
      <c r="J1594" s="176" t="str">
        <f ca="1"/>
        <v/>
      </c>
      <c r="K1594" s="176" t="str">
        <f ca="1"/>
        <v/>
      </c>
      <c r="L1594" s="176" t="str">
        <f ca="1"/>
        <v/>
      </c>
      <c r="M1594" s="176" t="str">
        <f ca="1"/>
        <v/>
      </c>
      <c r="N1594" s="176" t="str">
        <f ca="1"/>
        <v/>
      </c>
      <c r="O1594" s="176" t="str">
        <f ca="1"/>
        <v/>
      </c>
      <c r="P1594" s="176" t="str">
        <f ca="1"/>
        <v/>
      </c>
      <c r="Q1594" s="176" t="str">
        <f ca="1"/>
        <v/>
      </c>
      <c r="R1594" s="176" t="str">
        <f ca="1"/>
        <v/>
      </c>
      <c r="S1594" s="176" t="str">
        <v/>
      </c>
      <c r="T1594" s="176" t="b">
        <v>0</v>
      </c>
      <c r="U1594" s="176" t="b">
        <f>AND(T1594=TRUE,C1594=C1593,F1594=F1593,H1594&lt;&gt;H1593)</f>
        <v>0</v>
      </c>
      <c r="V1594" s="176" t="b">
        <f t="shared" si="48"/>
        <v>0</v>
      </c>
      <c r="W1594" s="180">
        <v>0</v>
      </c>
      <c r="X1594" t="b">
        <f t="shared" si="49"/>
        <v>0</v>
      </c>
      <c r="Y1594" s="194" t="str">
        <v/>
      </c>
    </row>
    <row r="1595" spans="2:25" x14ac:dyDescent="0.4">
      <c r="B1595" s="192"/>
      <c r="C1595" s="193"/>
      <c r="D1595" s="193"/>
      <c r="E1595" s="178"/>
      <c r="F1595" s="193"/>
      <c r="G1595" s="193"/>
      <c r="H1595" s="193"/>
      <c r="I1595" s="176" t="str">
        <f ca="1"/>
        <v/>
      </c>
      <c r="J1595" s="176" t="str">
        <f ca="1"/>
        <v/>
      </c>
      <c r="K1595" s="176" t="str">
        <f ca="1"/>
        <v/>
      </c>
      <c r="L1595" s="176" t="str">
        <f ca="1"/>
        <v/>
      </c>
      <c r="M1595" s="176" t="str">
        <f ca="1"/>
        <v/>
      </c>
      <c r="N1595" s="176" t="str">
        <f ca="1"/>
        <v/>
      </c>
      <c r="O1595" s="176" t="str">
        <f ca="1"/>
        <v/>
      </c>
      <c r="P1595" s="176" t="str">
        <f ca="1"/>
        <v/>
      </c>
      <c r="Q1595" s="176" t="str">
        <f ca="1"/>
        <v/>
      </c>
      <c r="R1595" s="176" t="str">
        <f ca="1"/>
        <v/>
      </c>
      <c r="S1595" s="176" t="str">
        <v/>
      </c>
      <c r="T1595" s="176" t="b">
        <v>0</v>
      </c>
      <c r="U1595" s="176" t="b">
        <f>AND(T1595=TRUE,C1595=C1594,F1595=F1594,H1595&lt;&gt;H1594)</f>
        <v>0</v>
      </c>
      <c r="V1595" s="176" t="b">
        <f t="shared" si="48"/>
        <v>0</v>
      </c>
      <c r="W1595" s="180">
        <v>0</v>
      </c>
      <c r="X1595" t="b">
        <f t="shared" si="49"/>
        <v>0</v>
      </c>
      <c r="Y1595" s="194" t="str">
        <v/>
      </c>
    </row>
    <row r="1596" spans="2:25" x14ac:dyDescent="0.4">
      <c r="B1596" s="192"/>
      <c r="C1596" s="193"/>
      <c r="D1596" s="193"/>
      <c r="E1596" s="178"/>
      <c r="F1596" s="193"/>
      <c r="G1596" s="193"/>
      <c r="H1596" s="193"/>
      <c r="I1596" s="176" t="str">
        <f ca="1"/>
        <v/>
      </c>
      <c r="J1596" s="176" t="str">
        <f ca="1"/>
        <v/>
      </c>
      <c r="K1596" s="176" t="str">
        <f ca="1"/>
        <v/>
      </c>
      <c r="L1596" s="176" t="str">
        <f ca="1"/>
        <v/>
      </c>
      <c r="M1596" s="176" t="str">
        <f ca="1"/>
        <v/>
      </c>
      <c r="N1596" s="176" t="str">
        <f ca="1"/>
        <v/>
      </c>
      <c r="O1596" s="176" t="str">
        <f ca="1"/>
        <v/>
      </c>
      <c r="P1596" s="176" t="str">
        <f ca="1"/>
        <v/>
      </c>
      <c r="Q1596" s="176" t="str">
        <f ca="1"/>
        <v/>
      </c>
      <c r="R1596" s="176" t="str">
        <f ca="1"/>
        <v/>
      </c>
      <c r="S1596" s="176" t="str">
        <v/>
      </c>
      <c r="T1596" s="176" t="b">
        <v>0</v>
      </c>
      <c r="U1596" s="176" t="b">
        <f>AND(T1596=TRUE,C1596=C1595,F1596=F1595,H1596&lt;&gt;H1595)</f>
        <v>0</v>
      </c>
      <c r="V1596" s="176" t="b">
        <f t="shared" si="48"/>
        <v>0</v>
      </c>
      <c r="W1596" s="180">
        <v>0</v>
      </c>
      <c r="X1596" t="b">
        <f t="shared" si="49"/>
        <v>0</v>
      </c>
      <c r="Y1596" s="194" t="str">
        <v/>
      </c>
    </row>
    <row r="1597" spans="2:25" x14ac:dyDescent="0.4">
      <c r="B1597" s="192"/>
      <c r="C1597" s="193"/>
      <c r="D1597" s="193"/>
      <c r="E1597" s="178"/>
      <c r="F1597" s="193"/>
      <c r="G1597" s="193"/>
      <c r="H1597" s="193"/>
      <c r="I1597" s="176" t="str">
        <f ca="1"/>
        <v/>
      </c>
      <c r="J1597" s="176" t="str">
        <f ca="1"/>
        <v/>
      </c>
      <c r="K1597" s="176" t="str">
        <f ca="1"/>
        <v/>
      </c>
      <c r="L1597" s="176" t="str">
        <f ca="1"/>
        <v/>
      </c>
      <c r="M1597" s="176" t="str">
        <f ca="1"/>
        <v/>
      </c>
      <c r="N1597" s="176" t="str">
        <f ca="1"/>
        <v/>
      </c>
      <c r="O1597" s="176" t="str">
        <f ca="1"/>
        <v/>
      </c>
      <c r="P1597" s="176" t="str">
        <f ca="1"/>
        <v/>
      </c>
      <c r="Q1597" s="176" t="str">
        <f ca="1"/>
        <v/>
      </c>
      <c r="R1597" s="176" t="str">
        <f ca="1"/>
        <v/>
      </c>
      <c r="S1597" s="176" t="str">
        <v/>
      </c>
      <c r="T1597" s="176" t="b">
        <v>0</v>
      </c>
      <c r="U1597" s="176" t="b">
        <f>AND(T1597=TRUE,C1597=C1596,F1597=F1596,H1597&lt;&gt;H1596)</f>
        <v>0</v>
      </c>
      <c r="V1597" s="176" t="b">
        <f t="shared" si="48"/>
        <v>0</v>
      </c>
      <c r="W1597" s="180">
        <v>0</v>
      </c>
      <c r="X1597" t="b">
        <f t="shared" si="49"/>
        <v>0</v>
      </c>
      <c r="Y1597" s="194" t="str">
        <v/>
      </c>
    </row>
    <row r="1598" spans="2:25" x14ac:dyDescent="0.4">
      <c r="B1598" s="192"/>
      <c r="C1598" s="193"/>
      <c r="D1598" s="193"/>
      <c r="E1598" s="178"/>
      <c r="F1598" s="193"/>
      <c r="G1598" s="193"/>
      <c r="H1598" s="193"/>
      <c r="I1598" s="176" t="str">
        <f ca="1"/>
        <v/>
      </c>
      <c r="J1598" s="176" t="str">
        <f ca="1"/>
        <v/>
      </c>
      <c r="K1598" s="176" t="str">
        <f ca="1"/>
        <v/>
      </c>
      <c r="L1598" s="176" t="str">
        <f ca="1"/>
        <v/>
      </c>
      <c r="M1598" s="176" t="str">
        <f ca="1"/>
        <v/>
      </c>
      <c r="N1598" s="176" t="str">
        <f ca="1"/>
        <v/>
      </c>
      <c r="O1598" s="176" t="str">
        <f ca="1"/>
        <v/>
      </c>
      <c r="P1598" s="176" t="str">
        <f ca="1"/>
        <v/>
      </c>
      <c r="Q1598" s="176" t="str">
        <f ca="1"/>
        <v/>
      </c>
      <c r="R1598" s="176" t="str">
        <f ca="1"/>
        <v/>
      </c>
      <c r="S1598" s="176" t="str">
        <v/>
      </c>
      <c r="T1598" s="176" t="b">
        <v>0</v>
      </c>
      <c r="U1598" s="176" t="b">
        <f>AND(T1598=TRUE,C1598=C1597,F1598=F1597,H1598&lt;&gt;H1597)</f>
        <v>0</v>
      </c>
      <c r="V1598" s="176" t="b">
        <f t="shared" si="48"/>
        <v>0</v>
      </c>
      <c r="W1598" s="180">
        <v>0</v>
      </c>
      <c r="X1598" t="b">
        <f t="shared" si="49"/>
        <v>0</v>
      </c>
      <c r="Y1598" s="194" t="str">
        <v/>
      </c>
    </row>
    <row r="1599" spans="2:25" x14ac:dyDescent="0.4">
      <c r="B1599" s="192"/>
      <c r="C1599" s="193"/>
      <c r="D1599" s="193"/>
      <c r="E1599" s="178"/>
      <c r="F1599" s="193"/>
      <c r="G1599" s="193"/>
      <c r="H1599" s="193"/>
      <c r="I1599" s="176" t="str">
        <f ca="1"/>
        <v/>
      </c>
      <c r="J1599" s="176" t="str">
        <f ca="1"/>
        <v/>
      </c>
      <c r="K1599" s="176" t="str">
        <f ca="1"/>
        <v/>
      </c>
      <c r="L1599" s="176" t="str">
        <f ca="1"/>
        <v/>
      </c>
      <c r="M1599" s="176" t="str">
        <f ca="1"/>
        <v/>
      </c>
      <c r="N1599" s="176" t="str">
        <f ca="1"/>
        <v/>
      </c>
      <c r="O1599" s="176" t="str">
        <f ca="1"/>
        <v/>
      </c>
      <c r="P1599" s="176" t="str">
        <f ca="1"/>
        <v/>
      </c>
      <c r="Q1599" s="176" t="str">
        <f ca="1"/>
        <v/>
      </c>
      <c r="R1599" s="176" t="str">
        <f ca="1"/>
        <v/>
      </c>
      <c r="S1599" s="176" t="str">
        <v/>
      </c>
      <c r="T1599" s="176" t="b">
        <v>0</v>
      </c>
      <c r="U1599" s="176" t="b">
        <f>AND(T1599=TRUE,C1599=C1598,F1599=F1598,H1599&lt;&gt;H1598)</f>
        <v>0</v>
      </c>
      <c r="V1599" s="176" t="b">
        <f t="shared" si="48"/>
        <v>0</v>
      </c>
      <c r="W1599" s="180">
        <v>0</v>
      </c>
      <c r="X1599" t="b">
        <f t="shared" si="49"/>
        <v>0</v>
      </c>
      <c r="Y1599" s="194" t="str">
        <v/>
      </c>
    </row>
    <row r="1600" spans="2:25" x14ac:dyDescent="0.4">
      <c r="B1600" s="192"/>
      <c r="C1600" s="193"/>
      <c r="D1600" s="193"/>
      <c r="E1600" s="178"/>
      <c r="F1600" s="193"/>
      <c r="G1600" s="193"/>
      <c r="H1600" s="193"/>
      <c r="I1600" s="176" t="str">
        <f ca="1"/>
        <v/>
      </c>
      <c r="J1600" s="176" t="str">
        <f ca="1"/>
        <v/>
      </c>
      <c r="K1600" s="176" t="str">
        <f ca="1"/>
        <v/>
      </c>
      <c r="L1600" s="176" t="str">
        <f ca="1"/>
        <v/>
      </c>
      <c r="M1600" s="176" t="str">
        <f ca="1"/>
        <v/>
      </c>
      <c r="N1600" s="176" t="str">
        <f ca="1"/>
        <v/>
      </c>
      <c r="O1600" s="176" t="str">
        <f ca="1"/>
        <v/>
      </c>
      <c r="P1600" s="176" t="str">
        <f ca="1"/>
        <v/>
      </c>
      <c r="Q1600" s="176" t="str">
        <f ca="1"/>
        <v/>
      </c>
      <c r="R1600" s="176" t="str">
        <f ca="1"/>
        <v/>
      </c>
      <c r="S1600" s="176" t="str">
        <v/>
      </c>
      <c r="T1600" s="176" t="b">
        <v>0</v>
      </c>
      <c r="U1600" s="176" t="b">
        <f>AND(T1600=TRUE,C1600=C1599,F1600=F1599,H1600&lt;&gt;H1599)</f>
        <v>0</v>
      </c>
      <c r="V1600" s="176" t="b">
        <f t="shared" si="48"/>
        <v>0</v>
      </c>
      <c r="W1600" s="180">
        <v>0</v>
      </c>
      <c r="X1600" t="b">
        <f t="shared" si="49"/>
        <v>0</v>
      </c>
      <c r="Y1600" s="194" t="str">
        <v/>
      </c>
    </row>
    <row r="1601" spans="2:25" x14ac:dyDescent="0.4">
      <c r="B1601" s="192"/>
      <c r="C1601" s="193"/>
      <c r="D1601" s="193"/>
      <c r="E1601" s="178"/>
      <c r="F1601" s="193"/>
      <c r="G1601" s="193"/>
      <c r="H1601" s="193"/>
      <c r="I1601" s="176" t="str">
        <f ca="1"/>
        <v/>
      </c>
      <c r="J1601" s="176" t="str">
        <f ca="1"/>
        <v/>
      </c>
      <c r="K1601" s="176" t="str">
        <f ca="1"/>
        <v/>
      </c>
      <c r="L1601" s="176" t="str">
        <f ca="1"/>
        <v/>
      </c>
      <c r="M1601" s="176" t="str">
        <f ca="1"/>
        <v/>
      </c>
      <c r="N1601" s="176" t="str">
        <f ca="1"/>
        <v/>
      </c>
      <c r="O1601" s="176" t="str">
        <f ca="1"/>
        <v/>
      </c>
      <c r="P1601" s="176" t="str">
        <f ca="1"/>
        <v/>
      </c>
      <c r="Q1601" s="176" t="str">
        <f ca="1"/>
        <v/>
      </c>
      <c r="R1601" s="176" t="str">
        <f ca="1"/>
        <v/>
      </c>
      <c r="S1601" s="176" t="str">
        <v/>
      </c>
      <c r="T1601" s="176" t="b">
        <v>0</v>
      </c>
      <c r="U1601" s="176" t="b">
        <f>AND(T1601=TRUE,C1601=C1600,F1601=F1600,H1601&lt;&gt;H1600)</f>
        <v>0</v>
      </c>
      <c r="V1601" s="176" t="b">
        <f t="shared" si="48"/>
        <v>0</v>
      </c>
      <c r="W1601" s="180">
        <v>0</v>
      </c>
      <c r="X1601" t="b">
        <f t="shared" si="49"/>
        <v>0</v>
      </c>
      <c r="Y1601" s="194" t="str">
        <v/>
      </c>
    </row>
    <row r="1602" spans="2:25" x14ac:dyDescent="0.4">
      <c r="B1602" s="192"/>
      <c r="C1602" s="193"/>
      <c r="D1602" s="193"/>
      <c r="E1602" s="178"/>
      <c r="F1602" s="193"/>
      <c r="G1602" s="193"/>
      <c r="H1602" s="193"/>
      <c r="I1602" s="176" t="str">
        <f ca="1"/>
        <v/>
      </c>
      <c r="J1602" s="176" t="str">
        <f ca="1"/>
        <v/>
      </c>
      <c r="K1602" s="176" t="str">
        <f ca="1"/>
        <v/>
      </c>
      <c r="L1602" s="176" t="str">
        <f ca="1"/>
        <v/>
      </c>
      <c r="M1602" s="176" t="str">
        <f ca="1"/>
        <v/>
      </c>
      <c r="N1602" s="176" t="str">
        <f ca="1"/>
        <v/>
      </c>
      <c r="O1602" s="176" t="str">
        <f ca="1"/>
        <v/>
      </c>
      <c r="P1602" s="176" t="str">
        <f ca="1"/>
        <v/>
      </c>
      <c r="Q1602" s="176" t="str">
        <f ca="1"/>
        <v/>
      </c>
      <c r="R1602" s="176" t="str">
        <f ca="1"/>
        <v/>
      </c>
      <c r="S1602" s="176" t="str">
        <v/>
      </c>
      <c r="T1602" s="176" t="b">
        <v>0</v>
      </c>
      <c r="U1602" s="176" t="b">
        <f>AND(T1602=TRUE,C1602=C1601,F1602=F1601,H1602&lt;&gt;H1601)</f>
        <v>0</v>
      </c>
      <c r="V1602" s="176" t="b">
        <f t="shared" si="48"/>
        <v>0</v>
      </c>
      <c r="W1602" s="180">
        <v>0</v>
      </c>
      <c r="X1602" t="b">
        <f t="shared" si="49"/>
        <v>0</v>
      </c>
      <c r="Y1602" s="194" t="str">
        <v/>
      </c>
    </row>
    <row r="1603" spans="2:25" x14ac:dyDescent="0.4">
      <c r="B1603" s="192"/>
      <c r="C1603" s="193"/>
      <c r="D1603" s="193"/>
      <c r="E1603" s="178"/>
      <c r="F1603" s="193"/>
      <c r="G1603" s="193"/>
      <c r="H1603" s="193"/>
      <c r="I1603" s="176" t="str">
        <f ca="1"/>
        <v/>
      </c>
      <c r="J1603" s="176" t="str">
        <f ca="1"/>
        <v/>
      </c>
      <c r="K1603" s="176" t="str">
        <f ca="1"/>
        <v/>
      </c>
      <c r="L1603" s="176" t="str">
        <f ca="1"/>
        <v/>
      </c>
      <c r="M1603" s="176" t="str">
        <f ca="1"/>
        <v/>
      </c>
      <c r="N1603" s="176" t="str">
        <f ca="1"/>
        <v/>
      </c>
      <c r="O1603" s="176" t="str">
        <f ca="1"/>
        <v/>
      </c>
      <c r="P1603" s="176" t="str">
        <f ca="1"/>
        <v/>
      </c>
      <c r="Q1603" s="176" t="str">
        <f ca="1"/>
        <v/>
      </c>
      <c r="R1603" s="176" t="str">
        <f ca="1"/>
        <v/>
      </c>
      <c r="S1603" s="176" t="str">
        <v/>
      </c>
      <c r="T1603" s="176" t="b">
        <v>0</v>
      </c>
      <c r="U1603" s="176" t="b">
        <f>AND(T1603=TRUE,C1603=C1602,F1603=F1602,H1603&lt;&gt;H1602)</f>
        <v>0</v>
      </c>
      <c r="V1603" s="176" t="b">
        <f t="shared" ref="V1603:V1666" si="50">OR(U1603,U1604)</f>
        <v>0</v>
      </c>
      <c r="W1603" s="180">
        <v>0</v>
      </c>
      <c r="X1603" t="b">
        <f t="shared" ref="X1603:X1666" si="51">AND(T1603,ISBLANK(E1603))</f>
        <v>0</v>
      </c>
      <c r="Y1603" s="194" t="str">
        <v/>
      </c>
    </row>
    <row r="1604" spans="2:25" x14ac:dyDescent="0.4">
      <c r="B1604" s="192"/>
      <c r="C1604" s="193"/>
      <c r="D1604" s="193"/>
      <c r="E1604" s="178"/>
      <c r="F1604" s="193"/>
      <c r="G1604" s="193"/>
      <c r="H1604" s="193"/>
      <c r="I1604" s="176" t="str">
        <f ca="1"/>
        <v/>
      </c>
      <c r="J1604" s="176" t="str">
        <f ca="1"/>
        <v/>
      </c>
      <c r="K1604" s="176" t="str">
        <f ca="1"/>
        <v/>
      </c>
      <c r="L1604" s="176" t="str">
        <f ca="1"/>
        <v/>
      </c>
      <c r="M1604" s="176" t="str">
        <f ca="1"/>
        <v/>
      </c>
      <c r="N1604" s="176" t="str">
        <f ca="1"/>
        <v/>
      </c>
      <c r="O1604" s="176" t="str">
        <f ca="1"/>
        <v/>
      </c>
      <c r="P1604" s="176" t="str">
        <f ca="1"/>
        <v/>
      </c>
      <c r="Q1604" s="176" t="str">
        <f ca="1"/>
        <v/>
      </c>
      <c r="R1604" s="176" t="str">
        <f ca="1"/>
        <v/>
      </c>
      <c r="S1604" s="176" t="str">
        <v/>
      </c>
      <c r="T1604" s="176" t="b">
        <v>0</v>
      </c>
      <c r="U1604" s="176" t="b">
        <f>AND(T1604=TRUE,C1604=C1603,F1604=F1603,H1604&lt;&gt;H1603)</f>
        <v>0</v>
      </c>
      <c r="V1604" s="176" t="b">
        <f t="shared" si="50"/>
        <v>0</v>
      </c>
      <c r="W1604" s="180">
        <v>0</v>
      </c>
      <c r="X1604" t="b">
        <f t="shared" si="51"/>
        <v>0</v>
      </c>
      <c r="Y1604" s="194" t="str">
        <v/>
      </c>
    </row>
    <row r="1605" spans="2:25" x14ac:dyDescent="0.4">
      <c r="B1605" s="192"/>
      <c r="C1605" s="193"/>
      <c r="D1605" s="193"/>
      <c r="E1605" s="178"/>
      <c r="F1605" s="193"/>
      <c r="G1605" s="193"/>
      <c r="H1605" s="193"/>
      <c r="I1605" s="176" t="str">
        <f ca="1"/>
        <v/>
      </c>
      <c r="J1605" s="176" t="str">
        <f ca="1"/>
        <v/>
      </c>
      <c r="K1605" s="176" t="str">
        <f ca="1"/>
        <v/>
      </c>
      <c r="L1605" s="176" t="str">
        <f ca="1"/>
        <v/>
      </c>
      <c r="M1605" s="176" t="str">
        <f ca="1"/>
        <v/>
      </c>
      <c r="N1605" s="176" t="str">
        <f ca="1"/>
        <v/>
      </c>
      <c r="O1605" s="176" t="str">
        <f ca="1"/>
        <v/>
      </c>
      <c r="P1605" s="176" t="str">
        <f ca="1"/>
        <v/>
      </c>
      <c r="Q1605" s="176" t="str">
        <f ca="1"/>
        <v/>
      </c>
      <c r="R1605" s="176" t="str">
        <f ca="1"/>
        <v/>
      </c>
      <c r="S1605" s="176" t="str">
        <v/>
      </c>
      <c r="T1605" s="176" t="b">
        <v>0</v>
      </c>
      <c r="U1605" s="176" t="b">
        <f>AND(T1605=TRUE,C1605=C1604,F1605=F1604,H1605&lt;&gt;H1604)</f>
        <v>0</v>
      </c>
      <c r="V1605" s="176" t="b">
        <f t="shared" si="50"/>
        <v>0</v>
      </c>
      <c r="W1605" s="180">
        <v>0</v>
      </c>
      <c r="X1605" t="b">
        <f t="shared" si="51"/>
        <v>0</v>
      </c>
      <c r="Y1605" s="194" t="str">
        <v/>
      </c>
    </row>
    <row r="1606" spans="2:25" x14ac:dyDescent="0.4">
      <c r="B1606" s="192"/>
      <c r="C1606" s="193"/>
      <c r="D1606" s="193"/>
      <c r="E1606" s="178"/>
      <c r="F1606" s="193"/>
      <c r="G1606" s="193"/>
      <c r="H1606" s="193"/>
      <c r="I1606" s="176" t="str">
        <f ca="1"/>
        <v/>
      </c>
      <c r="J1606" s="176" t="str">
        <f ca="1"/>
        <v/>
      </c>
      <c r="K1606" s="176" t="str">
        <f ca="1"/>
        <v/>
      </c>
      <c r="L1606" s="176" t="str">
        <f ca="1"/>
        <v/>
      </c>
      <c r="M1606" s="176" t="str">
        <f ca="1"/>
        <v/>
      </c>
      <c r="N1606" s="176" t="str">
        <f ca="1"/>
        <v/>
      </c>
      <c r="O1606" s="176" t="str">
        <f ca="1"/>
        <v/>
      </c>
      <c r="P1606" s="176" t="str">
        <f ca="1"/>
        <v/>
      </c>
      <c r="Q1606" s="176" t="str">
        <f ca="1"/>
        <v/>
      </c>
      <c r="R1606" s="176" t="str">
        <f ca="1"/>
        <v/>
      </c>
      <c r="S1606" s="176" t="str">
        <v/>
      </c>
      <c r="T1606" s="176" t="b">
        <v>0</v>
      </c>
      <c r="U1606" s="176" t="b">
        <f>AND(T1606=TRUE,C1606=C1605,F1606=F1605,H1606&lt;&gt;H1605)</f>
        <v>0</v>
      </c>
      <c r="V1606" s="176" t="b">
        <f t="shared" si="50"/>
        <v>0</v>
      </c>
      <c r="W1606" s="180">
        <v>0</v>
      </c>
      <c r="X1606" t="b">
        <f t="shared" si="51"/>
        <v>0</v>
      </c>
      <c r="Y1606" s="194" t="str">
        <v/>
      </c>
    </row>
    <row r="1607" spans="2:25" x14ac:dyDescent="0.4">
      <c r="B1607" s="192"/>
      <c r="C1607" s="193"/>
      <c r="D1607" s="193"/>
      <c r="E1607" s="178"/>
      <c r="F1607" s="193"/>
      <c r="G1607" s="193"/>
      <c r="H1607" s="193"/>
      <c r="I1607" s="176" t="str">
        <f ca="1"/>
        <v/>
      </c>
      <c r="J1607" s="176" t="str">
        <f ca="1"/>
        <v/>
      </c>
      <c r="K1607" s="176" t="str">
        <f ca="1"/>
        <v/>
      </c>
      <c r="L1607" s="176" t="str">
        <f ca="1"/>
        <v/>
      </c>
      <c r="M1607" s="176" t="str">
        <f ca="1"/>
        <v/>
      </c>
      <c r="N1607" s="176" t="str">
        <f ca="1"/>
        <v/>
      </c>
      <c r="O1607" s="176" t="str">
        <f ca="1"/>
        <v/>
      </c>
      <c r="P1607" s="176" t="str">
        <f ca="1"/>
        <v/>
      </c>
      <c r="Q1607" s="176" t="str">
        <f ca="1"/>
        <v/>
      </c>
      <c r="R1607" s="176" t="str">
        <f ca="1"/>
        <v/>
      </c>
      <c r="S1607" s="176" t="str">
        <v/>
      </c>
      <c r="T1607" s="176" t="b">
        <v>0</v>
      </c>
      <c r="U1607" s="176" t="b">
        <f>AND(T1607=TRUE,C1607=C1606,F1607=F1606,H1607&lt;&gt;H1606)</f>
        <v>0</v>
      </c>
      <c r="V1607" s="176" t="b">
        <f t="shared" si="50"/>
        <v>0</v>
      </c>
      <c r="W1607" s="180">
        <v>0</v>
      </c>
      <c r="X1607" t="b">
        <f t="shared" si="51"/>
        <v>0</v>
      </c>
      <c r="Y1607" s="194" t="str">
        <v/>
      </c>
    </row>
    <row r="1608" spans="2:25" x14ac:dyDescent="0.4">
      <c r="B1608" s="192"/>
      <c r="C1608" s="193"/>
      <c r="D1608" s="193"/>
      <c r="E1608" s="178"/>
      <c r="F1608" s="193"/>
      <c r="G1608" s="193"/>
      <c r="H1608" s="193"/>
      <c r="I1608" s="176" t="str">
        <f ca="1"/>
        <v/>
      </c>
      <c r="J1608" s="176" t="str">
        <f ca="1"/>
        <v/>
      </c>
      <c r="K1608" s="176" t="str">
        <f ca="1"/>
        <v/>
      </c>
      <c r="L1608" s="176" t="str">
        <f ca="1"/>
        <v/>
      </c>
      <c r="M1608" s="176" t="str">
        <f ca="1"/>
        <v/>
      </c>
      <c r="N1608" s="176" t="str">
        <f ca="1"/>
        <v/>
      </c>
      <c r="O1608" s="176" t="str">
        <f ca="1"/>
        <v/>
      </c>
      <c r="P1608" s="176" t="str">
        <f ca="1"/>
        <v/>
      </c>
      <c r="Q1608" s="176" t="str">
        <f ca="1"/>
        <v/>
      </c>
      <c r="R1608" s="176" t="str">
        <f ca="1"/>
        <v/>
      </c>
      <c r="S1608" s="176" t="str">
        <v/>
      </c>
      <c r="T1608" s="176" t="b">
        <v>0</v>
      </c>
      <c r="U1608" s="176" t="b">
        <f>AND(T1608=TRUE,C1608=C1607,F1608=F1607,H1608&lt;&gt;H1607)</f>
        <v>0</v>
      </c>
      <c r="V1608" s="176" t="b">
        <f t="shared" si="50"/>
        <v>0</v>
      </c>
      <c r="W1608" s="180">
        <v>0</v>
      </c>
      <c r="X1608" t="b">
        <f t="shared" si="51"/>
        <v>0</v>
      </c>
      <c r="Y1608" s="194" t="str">
        <v/>
      </c>
    </row>
    <row r="1609" spans="2:25" x14ac:dyDescent="0.4">
      <c r="B1609" s="192"/>
      <c r="C1609" s="193"/>
      <c r="D1609" s="193"/>
      <c r="E1609" s="178"/>
      <c r="F1609" s="193"/>
      <c r="G1609" s="193"/>
      <c r="H1609" s="193"/>
      <c r="I1609" s="176" t="str">
        <f ca="1"/>
        <v/>
      </c>
      <c r="J1609" s="176" t="str">
        <f ca="1"/>
        <v/>
      </c>
      <c r="K1609" s="176" t="str">
        <f ca="1"/>
        <v/>
      </c>
      <c r="L1609" s="176" t="str">
        <f ca="1"/>
        <v/>
      </c>
      <c r="M1609" s="176" t="str">
        <f ca="1"/>
        <v/>
      </c>
      <c r="N1609" s="176" t="str">
        <f ca="1"/>
        <v/>
      </c>
      <c r="O1609" s="176" t="str">
        <f ca="1"/>
        <v/>
      </c>
      <c r="P1609" s="176" t="str">
        <f ca="1"/>
        <v/>
      </c>
      <c r="Q1609" s="176" t="str">
        <f ca="1"/>
        <v/>
      </c>
      <c r="R1609" s="176" t="str">
        <f ca="1"/>
        <v/>
      </c>
      <c r="S1609" s="176" t="str">
        <v/>
      </c>
      <c r="T1609" s="176" t="b">
        <v>0</v>
      </c>
      <c r="U1609" s="176" t="b">
        <f>AND(T1609=TRUE,C1609=C1608,F1609=F1608,H1609&lt;&gt;H1608)</f>
        <v>0</v>
      </c>
      <c r="V1609" s="176" t="b">
        <f t="shared" si="50"/>
        <v>0</v>
      </c>
      <c r="W1609" s="180">
        <v>0</v>
      </c>
      <c r="X1609" t="b">
        <f t="shared" si="51"/>
        <v>0</v>
      </c>
      <c r="Y1609" s="194" t="str">
        <v/>
      </c>
    </row>
    <row r="1610" spans="2:25" x14ac:dyDescent="0.4">
      <c r="B1610" s="192"/>
      <c r="C1610" s="193"/>
      <c r="D1610" s="193"/>
      <c r="E1610" s="178"/>
      <c r="F1610" s="193"/>
      <c r="G1610" s="193"/>
      <c r="H1610" s="193"/>
      <c r="I1610" s="176" t="str">
        <f ca="1"/>
        <v/>
      </c>
      <c r="J1610" s="176" t="str">
        <f ca="1"/>
        <v/>
      </c>
      <c r="K1610" s="176" t="str">
        <f ca="1"/>
        <v/>
      </c>
      <c r="L1610" s="176" t="str">
        <f ca="1"/>
        <v/>
      </c>
      <c r="M1610" s="176" t="str">
        <f ca="1"/>
        <v/>
      </c>
      <c r="N1610" s="176" t="str">
        <f ca="1"/>
        <v/>
      </c>
      <c r="O1610" s="176" t="str">
        <f ca="1"/>
        <v/>
      </c>
      <c r="P1610" s="176" t="str">
        <f ca="1"/>
        <v/>
      </c>
      <c r="Q1610" s="176" t="str">
        <f ca="1"/>
        <v/>
      </c>
      <c r="R1610" s="176" t="str">
        <f ca="1"/>
        <v/>
      </c>
      <c r="S1610" s="176" t="str">
        <v/>
      </c>
      <c r="T1610" s="176" t="b">
        <v>0</v>
      </c>
      <c r="U1610" s="176" t="b">
        <f>AND(T1610=TRUE,C1610=C1609,F1610=F1609,H1610&lt;&gt;H1609)</f>
        <v>0</v>
      </c>
      <c r="V1610" s="176" t="b">
        <f t="shared" si="50"/>
        <v>0</v>
      </c>
      <c r="W1610" s="180">
        <v>0</v>
      </c>
      <c r="X1610" t="b">
        <f t="shared" si="51"/>
        <v>0</v>
      </c>
      <c r="Y1610" s="194" t="str">
        <v/>
      </c>
    </row>
    <row r="1611" spans="2:25" x14ac:dyDescent="0.4">
      <c r="B1611" s="192"/>
      <c r="C1611" s="193"/>
      <c r="D1611" s="193"/>
      <c r="E1611" s="178"/>
      <c r="F1611" s="193"/>
      <c r="G1611" s="193"/>
      <c r="H1611" s="193"/>
      <c r="I1611" s="176" t="str">
        <f ca="1"/>
        <v/>
      </c>
      <c r="J1611" s="176" t="str">
        <f ca="1"/>
        <v/>
      </c>
      <c r="K1611" s="176" t="str">
        <f ca="1"/>
        <v/>
      </c>
      <c r="L1611" s="176" t="str">
        <f ca="1"/>
        <v/>
      </c>
      <c r="M1611" s="176" t="str">
        <f ca="1"/>
        <v/>
      </c>
      <c r="N1611" s="176" t="str">
        <f ca="1"/>
        <v/>
      </c>
      <c r="O1611" s="176" t="str">
        <f ca="1"/>
        <v/>
      </c>
      <c r="P1611" s="176" t="str">
        <f ca="1"/>
        <v/>
      </c>
      <c r="Q1611" s="176" t="str">
        <f ca="1"/>
        <v/>
      </c>
      <c r="R1611" s="176" t="str">
        <f ca="1"/>
        <v/>
      </c>
      <c r="S1611" s="176" t="str">
        <v/>
      </c>
      <c r="T1611" s="176" t="b">
        <v>0</v>
      </c>
      <c r="U1611" s="176" t="b">
        <f>AND(T1611=TRUE,C1611=C1610,F1611=F1610,H1611&lt;&gt;H1610)</f>
        <v>0</v>
      </c>
      <c r="V1611" s="176" t="b">
        <f t="shared" si="50"/>
        <v>0</v>
      </c>
      <c r="W1611" s="180">
        <v>0</v>
      </c>
      <c r="X1611" t="b">
        <f t="shared" si="51"/>
        <v>0</v>
      </c>
      <c r="Y1611" s="194" t="str">
        <v/>
      </c>
    </row>
    <row r="1612" spans="2:25" x14ac:dyDescent="0.4">
      <c r="B1612" s="192"/>
      <c r="C1612" s="193"/>
      <c r="D1612" s="193"/>
      <c r="E1612" s="178"/>
      <c r="F1612" s="193"/>
      <c r="G1612" s="193"/>
      <c r="H1612" s="193"/>
      <c r="I1612" s="176" t="str">
        <f ca="1"/>
        <v/>
      </c>
      <c r="J1612" s="176" t="str">
        <f ca="1"/>
        <v/>
      </c>
      <c r="K1612" s="176" t="str">
        <f ca="1"/>
        <v/>
      </c>
      <c r="L1612" s="176" t="str">
        <f ca="1"/>
        <v/>
      </c>
      <c r="M1612" s="176" t="str">
        <f ca="1"/>
        <v/>
      </c>
      <c r="N1612" s="176" t="str">
        <f ca="1"/>
        <v/>
      </c>
      <c r="O1612" s="176" t="str">
        <f ca="1"/>
        <v/>
      </c>
      <c r="P1612" s="176" t="str">
        <f ca="1"/>
        <v/>
      </c>
      <c r="Q1612" s="176" t="str">
        <f ca="1"/>
        <v/>
      </c>
      <c r="R1612" s="176" t="str">
        <f ca="1"/>
        <v/>
      </c>
      <c r="S1612" s="176" t="str">
        <v/>
      </c>
      <c r="T1612" s="176" t="b">
        <v>0</v>
      </c>
      <c r="U1612" s="176" t="b">
        <f>AND(T1612=TRUE,C1612=C1611,F1612=F1611,H1612&lt;&gt;H1611)</f>
        <v>0</v>
      </c>
      <c r="V1612" s="176" t="b">
        <f t="shared" si="50"/>
        <v>0</v>
      </c>
      <c r="W1612" s="180">
        <v>0</v>
      </c>
      <c r="X1612" t="b">
        <f t="shared" si="51"/>
        <v>0</v>
      </c>
      <c r="Y1612" s="194" t="str">
        <v/>
      </c>
    </row>
    <row r="1613" spans="2:25" x14ac:dyDescent="0.4">
      <c r="B1613" s="192"/>
      <c r="C1613" s="193"/>
      <c r="D1613" s="193"/>
      <c r="E1613" s="178"/>
      <c r="F1613" s="193"/>
      <c r="G1613" s="193"/>
      <c r="H1613" s="193"/>
      <c r="I1613" s="176" t="str">
        <f ca="1"/>
        <v/>
      </c>
      <c r="J1613" s="176" t="str">
        <f ca="1"/>
        <v/>
      </c>
      <c r="K1613" s="176" t="str">
        <f ca="1"/>
        <v/>
      </c>
      <c r="L1613" s="176" t="str">
        <f ca="1"/>
        <v/>
      </c>
      <c r="M1613" s="176" t="str">
        <f ca="1"/>
        <v/>
      </c>
      <c r="N1613" s="176" t="str">
        <f ca="1"/>
        <v/>
      </c>
      <c r="O1613" s="176" t="str">
        <f ca="1"/>
        <v/>
      </c>
      <c r="P1613" s="176" t="str">
        <f ca="1"/>
        <v/>
      </c>
      <c r="Q1613" s="176" t="str">
        <f ca="1"/>
        <v/>
      </c>
      <c r="R1613" s="176" t="str">
        <f ca="1"/>
        <v/>
      </c>
      <c r="S1613" s="176" t="str">
        <v/>
      </c>
      <c r="T1613" s="176" t="b">
        <v>0</v>
      </c>
      <c r="U1613" s="176" t="b">
        <f>AND(T1613=TRUE,C1613=C1612,F1613=F1612,H1613&lt;&gt;H1612)</f>
        <v>0</v>
      </c>
      <c r="V1613" s="176" t="b">
        <f t="shared" si="50"/>
        <v>0</v>
      </c>
      <c r="W1613" s="180">
        <v>0</v>
      </c>
      <c r="X1613" t="b">
        <f t="shared" si="51"/>
        <v>0</v>
      </c>
      <c r="Y1613" s="194" t="str">
        <v/>
      </c>
    </row>
    <row r="1614" spans="2:25" x14ac:dyDescent="0.4">
      <c r="B1614" s="192"/>
      <c r="C1614" s="193"/>
      <c r="D1614" s="193"/>
      <c r="E1614" s="178"/>
      <c r="F1614" s="193"/>
      <c r="G1614" s="193"/>
      <c r="H1614" s="193"/>
      <c r="I1614" s="176" t="str">
        <f ca="1"/>
        <v/>
      </c>
      <c r="J1614" s="176" t="str">
        <f ca="1"/>
        <v/>
      </c>
      <c r="K1614" s="176" t="str">
        <f ca="1"/>
        <v/>
      </c>
      <c r="L1614" s="176" t="str">
        <f ca="1"/>
        <v/>
      </c>
      <c r="M1614" s="176" t="str">
        <f ca="1"/>
        <v/>
      </c>
      <c r="N1614" s="176" t="str">
        <f ca="1"/>
        <v/>
      </c>
      <c r="O1614" s="176" t="str">
        <f ca="1"/>
        <v/>
      </c>
      <c r="P1614" s="176" t="str">
        <f ca="1"/>
        <v/>
      </c>
      <c r="Q1614" s="176" t="str">
        <f ca="1"/>
        <v/>
      </c>
      <c r="R1614" s="176" t="str">
        <f ca="1"/>
        <v/>
      </c>
      <c r="S1614" s="176" t="str">
        <v/>
      </c>
      <c r="T1614" s="176" t="b">
        <v>0</v>
      </c>
      <c r="U1614" s="176" t="b">
        <f>AND(T1614=TRUE,C1614=C1613,F1614=F1613,H1614&lt;&gt;H1613)</f>
        <v>0</v>
      </c>
      <c r="V1614" s="176" t="b">
        <f t="shared" si="50"/>
        <v>0</v>
      </c>
      <c r="W1614" s="180">
        <v>0</v>
      </c>
      <c r="X1614" t="b">
        <f t="shared" si="51"/>
        <v>0</v>
      </c>
      <c r="Y1614" s="194" t="str">
        <v/>
      </c>
    </row>
    <row r="1615" spans="2:25" x14ac:dyDescent="0.4">
      <c r="B1615" s="192"/>
      <c r="C1615" s="193"/>
      <c r="D1615" s="193"/>
      <c r="E1615" s="178"/>
      <c r="F1615" s="193"/>
      <c r="G1615" s="193"/>
      <c r="H1615" s="193"/>
      <c r="I1615" s="176" t="str">
        <f ca="1"/>
        <v/>
      </c>
      <c r="J1615" s="176" t="str">
        <f ca="1"/>
        <v/>
      </c>
      <c r="K1615" s="176" t="str">
        <f ca="1"/>
        <v/>
      </c>
      <c r="L1615" s="176" t="str">
        <f ca="1"/>
        <v/>
      </c>
      <c r="M1615" s="176" t="str">
        <f ca="1"/>
        <v/>
      </c>
      <c r="N1615" s="176" t="str">
        <f ca="1"/>
        <v/>
      </c>
      <c r="O1615" s="176" t="str">
        <f ca="1"/>
        <v/>
      </c>
      <c r="P1615" s="176" t="str">
        <f ca="1"/>
        <v/>
      </c>
      <c r="Q1615" s="176" t="str">
        <f ca="1"/>
        <v/>
      </c>
      <c r="R1615" s="176" t="str">
        <f ca="1"/>
        <v/>
      </c>
      <c r="S1615" s="176" t="str">
        <v/>
      </c>
      <c r="T1615" s="176" t="b">
        <v>0</v>
      </c>
      <c r="U1615" s="176" t="b">
        <f>AND(T1615=TRUE,C1615=C1614,F1615=F1614,H1615&lt;&gt;H1614)</f>
        <v>0</v>
      </c>
      <c r="V1615" s="176" t="b">
        <f t="shared" si="50"/>
        <v>0</v>
      </c>
      <c r="W1615" s="180">
        <v>0</v>
      </c>
      <c r="X1615" t="b">
        <f t="shared" si="51"/>
        <v>0</v>
      </c>
      <c r="Y1615" s="194" t="str">
        <v/>
      </c>
    </row>
    <row r="1616" spans="2:25" x14ac:dyDescent="0.4">
      <c r="B1616" s="192"/>
      <c r="C1616" s="193"/>
      <c r="D1616" s="193"/>
      <c r="E1616" s="178"/>
      <c r="F1616" s="193"/>
      <c r="G1616" s="193"/>
      <c r="H1616" s="193"/>
      <c r="I1616" s="176" t="str">
        <f ca="1"/>
        <v/>
      </c>
      <c r="J1616" s="176" t="str">
        <f ca="1"/>
        <v/>
      </c>
      <c r="K1616" s="176" t="str">
        <f ca="1"/>
        <v/>
      </c>
      <c r="L1616" s="176" t="str">
        <f ca="1"/>
        <v/>
      </c>
      <c r="M1616" s="176" t="str">
        <f ca="1"/>
        <v/>
      </c>
      <c r="N1616" s="176" t="str">
        <f ca="1"/>
        <v/>
      </c>
      <c r="O1616" s="176" t="str">
        <f ca="1"/>
        <v/>
      </c>
      <c r="P1616" s="176" t="str">
        <f ca="1"/>
        <v/>
      </c>
      <c r="Q1616" s="176" t="str">
        <f ca="1"/>
        <v/>
      </c>
      <c r="R1616" s="176" t="str">
        <f ca="1"/>
        <v/>
      </c>
      <c r="S1616" s="176" t="str">
        <v/>
      </c>
      <c r="T1616" s="176" t="b">
        <v>0</v>
      </c>
      <c r="U1616" s="176" t="b">
        <f>AND(T1616=TRUE,C1616=C1615,F1616=F1615,H1616&lt;&gt;H1615)</f>
        <v>0</v>
      </c>
      <c r="V1616" s="176" t="b">
        <f t="shared" si="50"/>
        <v>0</v>
      </c>
      <c r="W1616" s="180">
        <v>0</v>
      </c>
      <c r="X1616" t="b">
        <f t="shared" si="51"/>
        <v>0</v>
      </c>
      <c r="Y1616" s="194" t="str">
        <v/>
      </c>
    </row>
    <row r="1617" spans="2:25" x14ac:dyDescent="0.4">
      <c r="B1617" s="192"/>
      <c r="C1617" s="193"/>
      <c r="D1617" s="193"/>
      <c r="E1617" s="178"/>
      <c r="F1617" s="193"/>
      <c r="G1617" s="193"/>
      <c r="H1617" s="193"/>
      <c r="I1617" s="176" t="str">
        <f ca="1"/>
        <v/>
      </c>
      <c r="J1617" s="176" t="str">
        <f ca="1"/>
        <v/>
      </c>
      <c r="K1617" s="176" t="str">
        <f ca="1"/>
        <v/>
      </c>
      <c r="L1617" s="176" t="str">
        <f ca="1"/>
        <v/>
      </c>
      <c r="M1617" s="176" t="str">
        <f ca="1"/>
        <v/>
      </c>
      <c r="N1617" s="176" t="str">
        <f ca="1"/>
        <v/>
      </c>
      <c r="O1617" s="176" t="str">
        <f ca="1"/>
        <v/>
      </c>
      <c r="P1617" s="176" t="str">
        <f ca="1"/>
        <v/>
      </c>
      <c r="Q1617" s="176" t="str">
        <f ca="1"/>
        <v/>
      </c>
      <c r="R1617" s="176" t="str">
        <f ca="1"/>
        <v/>
      </c>
      <c r="S1617" s="176" t="str">
        <v/>
      </c>
      <c r="T1617" s="176" t="b">
        <v>0</v>
      </c>
      <c r="U1617" s="176" t="b">
        <f>AND(T1617=TRUE,C1617=C1616,F1617=F1616,H1617&lt;&gt;H1616)</f>
        <v>0</v>
      </c>
      <c r="V1617" s="176" t="b">
        <f t="shared" si="50"/>
        <v>0</v>
      </c>
      <c r="W1617" s="180">
        <v>0</v>
      </c>
      <c r="X1617" t="b">
        <f t="shared" si="51"/>
        <v>0</v>
      </c>
      <c r="Y1617" s="194" t="str">
        <v/>
      </c>
    </row>
    <row r="1618" spans="2:25" x14ac:dyDescent="0.4">
      <c r="B1618" s="192"/>
      <c r="C1618" s="193"/>
      <c r="D1618" s="193"/>
      <c r="E1618" s="178"/>
      <c r="F1618" s="193"/>
      <c r="G1618" s="193"/>
      <c r="H1618" s="193"/>
      <c r="I1618" s="176" t="str">
        <f ca="1"/>
        <v/>
      </c>
      <c r="J1618" s="176" t="str">
        <f ca="1"/>
        <v/>
      </c>
      <c r="K1618" s="176" t="str">
        <f ca="1"/>
        <v/>
      </c>
      <c r="L1618" s="176" t="str">
        <f ca="1"/>
        <v/>
      </c>
      <c r="M1618" s="176" t="str">
        <f ca="1"/>
        <v/>
      </c>
      <c r="N1618" s="176" t="str">
        <f ca="1"/>
        <v/>
      </c>
      <c r="O1618" s="176" t="str">
        <f ca="1"/>
        <v/>
      </c>
      <c r="P1618" s="176" t="str">
        <f ca="1"/>
        <v/>
      </c>
      <c r="Q1618" s="176" t="str">
        <f ca="1"/>
        <v/>
      </c>
      <c r="R1618" s="176" t="str">
        <f ca="1"/>
        <v/>
      </c>
      <c r="S1618" s="176" t="str">
        <v/>
      </c>
      <c r="T1618" s="176" t="b">
        <v>0</v>
      </c>
      <c r="U1618" s="176" t="b">
        <f>AND(T1618=TRUE,C1618=C1617,F1618=F1617,H1618&lt;&gt;H1617)</f>
        <v>0</v>
      </c>
      <c r="V1618" s="176" t="b">
        <f t="shared" si="50"/>
        <v>0</v>
      </c>
      <c r="W1618" s="180">
        <v>0</v>
      </c>
      <c r="X1618" t="b">
        <f t="shared" si="51"/>
        <v>0</v>
      </c>
      <c r="Y1618" s="194" t="str">
        <v/>
      </c>
    </row>
    <row r="1619" spans="2:25" x14ac:dyDescent="0.4">
      <c r="B1619" s="192"/>
      <c r="C1619" s="193"/>
      <c r="D1619" s="193"/>
      <c r="E1619" s="178"/>
      <c r="F1619" s="193"/>
      <c r="G1619" s="193"/>
      <c r="H1619" s="193"/>
      <c r="I1619" s="176" t="str">
        <f ca="1"/>
        <v/>
      </c>
      <c r="J1619" s="176" t="str">
        <f ca="1"/>
        <v/>
      </c>
      <c r="K1619" s="176" t="str">
        <f ca="1"/>
        <v/>
      </c>
      <c r="L1619" s="176" t="str">
        <f ca="1"/>
        <v/>
      </c>
      <c r="M1619" s="176" t="str">
        <f ca="1"/>
        <v/>
      </c>
      <c r="N1619" s="176" t="str">
        <f ca="1"/>
        <v/>
      </c>
      <c r="O1619" s="176" t="str">
        <f ca="1"/>
        <v/>
      </c>
      <c r="P1619" s="176" t="str">
        <f ca="1"/>
        <v/>
      </c>
      <c r="Q1619" s="176" t="str">
        <f ca="1"/>
        <v/>
      </c>
      <c r="R1619" s="176" t="str">
        <f ca="1"/>
        <v/>
      </c>
      <c r="S1619" s="176" t="str">
        <v/>
      </c>
      <c r="T1619" s="176" t="b">
        <v>0</v>
      </c>
      <c r="U1619" s="176" t="b">
        <f>AND(T1619=TRUE,C1619=C1618,F1619=F1618,H1619&lt;&gt;H1618)</f>
        <v>0</v>
      </c>
      <c r="V1619" s="176" t="b">
        <f t="shared" si="50"/>
        <v>0</v>
      </c>
      <c r="W1619" s="180">
        <v>0</v>
      </c>
      <c r="X1619" t="b">
        <f t="shared" si="51"/>
        <v>0</v>
      </c>
      <c r="Y1619" s="194" t="str">
        <v/>
      </c>
    </row>
    <row r="1620" spans="2:25" x14ac:dyDescent="0.4">
      <c r="B1620" s="192"/>
      <c r="C1620" s="193"/>
      <c r="D1620" s="193"/>
      <c r="E1620" s="178"/>
      <c r="F1620" s="193"/>
      <c r="G1620" s="193"/>
      <c r="H1620" s="193"/>
      <c r="I1620" s="176" t="str">
        <f ca="1"/>
        <v/>
      </c>
      <c r="J1620" s="176" t="str">
        <f ca="1"/>
        <v/>
      </c>
      <c r="K1620" s="176" t="str">
        <f ca="1"/>
        <v/>
      </c>
      <c r="L1620" s="176" t="str">
        <f ca="1"/>
        <v/>
      </c>
      <c r="M1620" s="176" t="str">
        <f ca="1"/>
        <v/>
      </c>
      <c r="N1620" s="176" t="str">
        <f ca="1"/>
        <v/>
      </c>
      <c r="O1620" s="176" t="str">
        <f ca="1"/>
        <v/>
      </c>
      <c r="P1620" s="176" t="str">
        <f ca="1"/>
        <v/>
      </c>
      <c r="Q1620" s="176" t="str">
        <f ca="1"/>
        <v/>
      </c>
      <c r="R1620" s="176" t="str">
        <f ca="1"/>
        <v/>
      </c>
      <c r="S1620" s="176" t="str">
        <v/>
      </c>
      <c r="T1620" s="176" t="b">
        <v>0</v>
      </c>
      <c r="U1620" s="176" t="b">
        <f>AND(T1620=TRUE,C1620=C1619,F1620=F1619,H1620&lt;&gt;H1619)</f>
        <v>0</v>
      </c>
      <c r="V1620" s="176" t="b">
        <f t="shared" si="50"/>
        <v>0</v>
      </c>
      <c r="W1620" s="180">
        <v>0</v>
      </c>
      <c r="X1620" t="b">
        <f t="shared" si="51"/>
        <v>0</v>
      </c>
      <c r="Y1620" s="194" t="str">
        <v/>
      </c>
    </row>
    <row r="1621" spans="2:25" x14ac:dyDescent="0.4">
      <c r="B1621" s="192"/>
      <c r="C1621" s="193"/>
      <c r="D1621" s="193"/>
      <c r="E1621" s="178"/>
      <c r="F1621" s="193"/>
      <c r="G1621" s="193"/>
      <c r="H1621" s="193"/>
      <c r="I1621" s="176" t="str">
        <f ca="1"/>
        <v/>
      </c>
      <c r="J1621" s="176" t="str">
        <f ca="1"/>
        <v/>
      </c>
      <c r="K1621" s="176" t="str">
        <f ca="1"/>
        <v/>
      </c>
      <c r="L1621" s="176" t="str">
        <f ca="1"/>
        <v/>
      </c>
      <c r="M1621" s="176" t="str">
        <f ca="1"/>
        <v/>
      </c>
      <c r="N1621" s="176" t="str">
        <f ca="1"/>
        <v/>
      </c>
      <c r="O1621" s="176" t="str">
        <f ca="1"/>
        <v/>
      </c>
      <c r="P1621" s="176" t="str">
        <f ca="1"/>
        <v/>
      </c>
      <c r="Q1621" s="176" t="str">
        <f ca="1"/>
        <v/>
      </c>
      <c r="R1621" s="176" t="str">
        <f ca="1"/>
        <v/>
      </c>
      <c r="S1621" s="176" t="str">
        <v/>
      </c>
      <c r="T1621" s="176" t="b">
        <v>0</v>
      </c>
      <c r="U1621" s="176" t="b">
        <f>AND(T1621=TRUE,C1621=C1620,F1621=F1620,H1621&lt;&gt;H1620)</f>
        <v>0</v>
      </c>
      <c r="V1621" s="176" t="b">
        <f t="shared" si="50"/>
        <v>0</v>
      </c>
      <c r="W1621" s="180">
        <v>0</v>
      </c>
      <c r="X1621" t="b">
        <f t="shared" si="51"/>
        <v>0</v>
      </c>
      <c r="Y1621" s="194" t="str">
        <v/>
      </c>
    </row>
    <row r="1622" spans="2:25" x14ac:dyDescent="0.4">
      <c r="B1622" s="192"/>
      <c r="C1622" s="193"/>
      <c r="D1622" s="193"/>
      <c r="E1622" s="178"/>
      <c r="F1622" s="193"/>
      <c r="G1622" s="193"/>
      <c r="H1622" s="193"/>
      <c r="I1622" s="176" t="str">
        <f ca="1"/>
        <v/>
      </c>
      <c r="J1622" s="176" t="str">
        <f ca="1"/>
        <v/>
      </c>
      <c r="K1622" s="176" t="str">
        <f ca="1"/>
        <v/>
      </c>
      <c r="L1622" s="176" t="str">
        <f ca="1"/>
        <v/>
      </c>
      <c r="M1622" s="176" t="str">
        <f ca="1"/>
        <v/>
      </c>
      <c r="N1622" s="176" t="str">
        <f ca="1"/>
        <v/>
      </c>
      <c r="O1622" s="176" t="str">
        <f ca="1"/>
        <v/>
      </c>
      <c r="P1622" s="176" t="str">
        <f ca="1"/>
        <v/>
      </c>
      <c r="Q1622" s="176" t="str">
        <f ca="1"/>
        <v/>
      </c>
      <c r="R1622" s="176" t="str">
        <f ca="1"/>
        <v/>
      </c>
      <c r="S1622" s="176" t="str">
        <v/>
      </c>
      <c r="T1622" s="176" t="b">
        <v>0</v>
      </c>
      <c r="U1622" s="176" t="b">
        <f>AND(T1622=TRUE,C1622=C1621,F1622=F1621,H1622&lt;&gt;H1621)</f>
        <v>0</v>
      </c>
      <c r="V1622" s="176" t="b">
        <f t="shared" si="50"/>
        <v>0</v>
      </c>
      <c r="W1622" s="180">
        <v>0</v>
      </c>
      <c r="X1622" t="b">
        <f t="shared" si="51"/>
        <v>0</v>
      </c>
      <c r="Y1622" s="194" t="str">
        <v/>
      </c>
    </row>
    <row r="1623" spans="2:25" x14ac:dyDescent="0.4">
      <c r="B1623" s="192"/>
      <c r="C1623" s="193"/>
      <c r="D1623" s="193"/>
      <c r="E1623" s="178"/>
      <c r="F1623" s="193"/>
      <c r="G1623" s="193"/>
      <c r="H1623" s="193"/>
      <c r="I1623" s="176" t="str">
        <f ca="1"/>
        <v/>
      </c>
      <c r="J1623" s="176" t="str">
        <f ca="1"/>
        <v/>
      </c>
      <c r="K1623" s="176" t="str">
        <f ca="1"/>
        <v/>
      </c>
      <c r="L1623" s="176" t="str">
        <f ca="1"/>
        <v/>
      </c>
      <c r="M1623" s="176" t="str">
        <f ca="1"/>
        <v/>
      </c>
      <c r="N1623" s="176" t="str">
        <f ca="1"/>
        <v/>
      </c>
      <c r="O1623" s="176" t="str">
        <f ca="1"/>
        <v/>
      </c>
      <c r="P1623" s="176" t="str">
        <f ca="1"/>
        <v/>
      </c>
      <c r="Q1623" s="176" t="str">
        <f ca="1"/>
        <v/>
      </c>
      <c r="R1623" s="176" t="str">
        <f ca="1"/>
        <v/>
      </c>
      <c r="S1623" s="176" t="str">
        <v/>
      </c>
      <c r="T1623" s="176" t="b">
        <v>0</v>
      </c>
      <c r="U1623" s="176" t="b">
        <f>AND(T1623=TRUE,C1623=C1622,F1623=F1622,H1623&lt;&gt;H1622)</f>
        <v>0</v>
      </c>
      <c r="V1623" s="176" t="b">
        <f t="shared" si="50"/>
        <v>0</v>
      </c>
      <c r="W1623" s="180">
        <v>0</v>
      </c>
      <c r="X1623" t="b">
        <f t="shared" si="51"/>
        <v>0</v>
      </c>
      <c r="Y1623" s="194" t="str">
        <v/>
      </c>
    </row>
    <row r="1624" spans="2:25" x14ac:dyDescent="0.4">
      <c r="B1624" s="192"/>
      <c r="C1624" s="193"/>
      <c r="D1624" s="193"/>
      <c r="E1624" s="178"/>
      <c r="F1624" s="193"/>
      <c r="G1624" s="193"/>
      <c r="H1624" s="193"/>
      <c r="I1624" s="176" t="str">
        <f ca="1"/>
        <v/>
      </c>
      <c r="J1624" s="176" t="str">
        <f ca="1"/>
        <v/>
      </c>
      <c r="K1624" s="176" t="str">
        <f ca="1"/>
        <v/>
      </c>
      <c r="L1624" s="176" t="str">
        <f ca="1"/>
        <v/>
      </c>
      <c r="M1624" s="176" t="str">
        <f ca="1"/>
        <v/>
      </c>
      <c r="N1624" s="176" t="str">
        <f ca="1"/>
        <v/>
      </c>
      <c r="O1624" s="176" t="str">
        <f ca="1"/>
        <v/>
      </c>
      <c r="P1624" s="176" t="str">
        <f ca="1"/>
        <v/>
      </c>
      <c r="Q1624" s="176" t="str">
        <f ca="1"/>
        <v/>
      </c>
      <c r="R1624" s="176" t="str">
        <f ca="1"/>
        <v/>
      </c>
      <c r="S1624" s="176" t="str">
        <v/>
      </c>
      <c r="T1624" s="176" t="b">
        <v>0</v>
      </c>
      <c r="U1624" s="176" t="b">
        <f>AND(T1624=TRUE,C1624=C1623,F1624=F1623,H1624&lt;&gt;H1623)</f>
        <v>0</v>
      </c>
      <c r="V1624" s="176" t="b">
        <f t="shared" si="50"/>
        <v>0</v>
      </c>
      <c r="W1624" s="180">
        <v>0</v>
      </c>
      <c r="X1624" t="b">
        <f t="shared" si="51"/>
        <v>0</v>
      </c>
      <c r="Y1624" s="194" t="str">
        <v/>
      </c>
    </row>
    <row r="1625" spans="2:25" x14ac:dyDescent="0.4">
      <c r="B1625" s="192"/>
      <c r="C1625" s="193"/>
      <c r="D1625" s="193"/>
      <c r="E1625" s="178"/>
      <c r="F1625" s="193"/>
      <c r="G1625" s="193"/>
      <c r="H1625" s="193"/>
      <c r="I1625" s="176" t="str">
        <f ca="1"/>
        <v/>
      </c>
      <c r="J1625" s="176" t="str">
        <f ca="1"/>
        <v/>
      </c>
      <c r="K1625" s="176" t="str">
        <f ca="1"/>
        <v/>
      </c>
      <c r="L1625" s="176" t="str">
        <f ca="1"/>
        <v/>
      </c>
      <c r="M1625" s="176" t="str">
        <f ca="1"/>
        <v/>
      </c>
      <c r="N1625" s="176" t="str">
        <f ca="1"/>
        <v/>
      </c>
      <c r="O1625" s="176" t="str">
        <f ca="1"/>
        <v/>
      </c>
      <c r="P1625" s="176" t="str">
        <f ca="1"/>
        <v/>
      </c>
      <c r="Q1625" s="176" t="str">
        <f ca="1"/>
        <v/>
      </c>
      <c r="R1625" s="176" t="str">
        <f ca="1"/>
        <v/>
      </c>
      <c r="S1625" s="176" t="str">
        <v/>
      </c>
      <c r="T1625" s="176" t="b">
        <v>0</v>
      </c>
      <c r="U1625" s="176" t="b">
        <f>AND(T1625=TRUE,C1625=C1624,F1625=F1624,H1625&lt;&gt;H1624)</f>
        <v>0</v>
      </c>
      <c r="V1625" s="176" t="b">
        <f t="shared" si="50"/>
        <v>0</v>
      </c>
      <c r="W1625" s="180">
        <v>0</v>
      </c>
      <c r="X1625" t="b">
        <f t="shared" si="51"/>
        <v>0</v>
      </c>
      <c r="Y1625" s="194" t="str">
        <v/>
      </c>
    </row>
    <row r="1626" spans="2:25" x14ac:dyDescent="0.4">
      <c r="B1626" s="192"/>
      <c r="C1626" s="193"/>
      <c r="D1626" s="193"/>
      <c r="E1626" s="178"/>
      <c r="F1626" s="193"/>
      <c r="G1626" s="193"/>
      <c r="H1626" s="193"/>
      <c r="I1626" s="176" t="str">
        <f ca="1"/>
        <v/>
      </c>
      <c r="J1626" s="176" t="str">
        <f ca="1"/>
        <v/>
      </c>
      <c r="K1626" s="176" t="str">
        <f ca="1"/>
        <v/>
      </c>
      <c r="L1626" s="176" t="str">
        <f ca="1"/>
        <v/>
      </c>
      <c r="M1626" s="176" t="str">
        <f ca="1"/>
        <v/>
      </c>
      <c r="N1626" s="176" t="str">
        <f ca="1"/>
        <v/>
      </c>
      <c r="O1626" s="176" t="str">
        <f ca="1"/>
        <v/>
      </c>
      <c r="P1626" s="176" t="str">
        <f ca="1"/>
        <v/>
      </c>
      <c r="Q1626" s="176" t="str">
        <f ca="1"/>
        <v/>
      </c>
      <c r="R1626" s="176" t="str">
        <f ca="1"/>
        <v/>
      </c>
      <c r="S1626" s="176" t="str">
        <v/>
      </c>
      <c r="T1626" s="176" t="b">
        <v>0</v>
      </c>
      <c r="U1626" s="176" t="b">
        <f>AND(T1626=TRUE,C1626=C1625,F1626=F1625,H1626&lt;&gt;H1625)</f>
        <v>0</v>
      </c>
      <c r="V1626" s="176" t="b">
        <f t="shared" si="50"/>
        <v>0</v>
      </c>
      <c r="W1626" s="180">
        <v>0</v>
      </c>
      <c r="X1626" t="b">
        <f t="shared" si="51"/>
        <v>0</v>
      </c>
      <c r="Y1626" s="194" t="str">
        <v/>
      </c>
    </row>
    <row r="1627" spans="2:25" x14ac:dyDescent="0.4">
      <c r="B1627" s="192"/>
      <c r="C1627" s="193"/>
      <c r="D1627" s="193"/>
      <c r="E1627" s="178"/>
      <c r="F1627" s="193"/>
      <c r="G1627" s="193"/>
      <c r="H1627" s="193"/>
      <c r="I1627" s="176" t="str">
        <f ca="1"/>
        <v/>
      </c>
      <c r="J1627" s="176" t="str">
        <f ca="1"/>
        <v/>
      </c>
      <c r="K1627" s="176" t="str">
        <f ca="1"/>
        <v/>
      </c>
      <c r="L1627" s="176" t="str">
        <f ca="1"/>
        <v/>
      </c>
      <c r="M1627" s="176" t="str">
        <f ca="1"/>
        <v/>
      </c>
      <c r="N1627" s="176" t="str">
        <f ca="1"/>
        <v/>
      </c>
      <c r="O1627" s="176" t="str">
        <f ca="1"/>
        <v/>
      </c>
      <c r="P1627" s="176" t="str">
        <f ca="1"/>
        <v/>
      </c>
      <c r="Q1627" s="176" t="str">
        <f ca="1"/>
        <v/>
      </c>
      <c r="R1627" s="176" t="str">
        <f ca="1"/>
        <v/>
      </c>
      <c r="S1627" s="176" t="str">
        <v/>
      </c>
      <c r="T1627" s="176" t="b">
        <v>0</v>
      </c>
      <c r="U1627" s="176" t="b">
        <f>AND(T1627=TRUE,C1627=C1626,F1627=F1626,H1627&lt;&gt;H1626)</f>
        <v>0</v>
      </c>
      <c r="V1627" s="176" t="b">
        <f t="shared" si="50"/>
        <v>0</v>
      </c>
      <c r="W1627" s="180">
        <v>0</v>
      </c>
      <c r="X1627" t="b">
        <f t="shared" si="51"/>
        <v>0</v>
      </c>
      <c r="Y1627" s="194" t="str">
        <v/>
      </c>
    </row>
    <row r="1628" spans="2:25" x14ac:dyDescent="0.4">
      <c r="B1628" s="192"/>
      <c r="C1628" s="193"/>
      <c r="D1628" s="193"/>
      <c r="E1628" s="178"/>
      <c r="F1628" s="193"/>
      <c r="G1628" s="193"/>
      <c r="H1628" s="193"/>
      <c r="I1628" s="176" t="str">
        <f ca="1"/>
        <v/>
      </c>
      <c r="J1628" s="176" t="str">
        <f ca="1"/>
        <v/>
      </c>
      <c r="K1628" s="176" t="str">
        <f ca="1"/>
        <v/>
      </c>
      <c r="L1628" s="176" t="str">
        <f ca="1"/>
        <v/>
      </c>
      <c r="M1628" s="176" t="str">
        <f ca="1"/>
        <v/>
      </c>
      <c r="N1628" s="176" t="str">
        <f ca="1"/>
        <v/>
      </c>
      <c r="O1628" s="176" t="str">
        <f ca="1"/>
        <v/>
      </c>
      <c r="P1628" s="176" t="str">
        <f ca="1"/>
        <v/>
      </c>
      <c r="Q1628" s="176" t="str">
        <f ca="1"/>
        <v/>
      </c>
      <c r="R1628" s="176" t="str">
        <f ca="1"/>
        <v/>
      </c>
      <c r="S1628" s="176" t="str">
        <v/>
      </c>
      <c r="T1628" s="176" t="b">
        <v>0</v>
      </c>
      <c r="U1628" s="176" t="b">
        <f>AND(T1628=TRUE,C1628=C1627,F1628=F1627,H1628&lt;&gt;H1627)</f>
        <v>0</v>
      </c>
      <c r="V1628" s="176" t="b">
        <f t="shared" si="50"/>
        <v>0</v>
      </c>
      <c r="W1628" s="180">
        <v>0</v>
      </c>
      <c r="X1628" t="b">
        <f t="shared" si="51"/>
        <v>0</v>
      </c>
      <c r="Y1628" s="194" t="str">
        <v/>
      </c>
    </row>
    <row r="1629" spans="2:25" x14ac:dyDescent="0.4">
      <c r="B1629" s="192"/>
      <c r="C1629" s="193"/>
      <c r="D1629" s="193"/>
      <c r="E1629" s="178"/>
      <c r="F1629" s="193"/>
      <c r="G1629" s="193"/>
      <c r="H1629" s="193"/>
      <c r="I1629" s="176" t="str">
        <f ca="1"/>
        <v/>
      </c>
      <c r="J1629" s="176" t="str">
        <f ca="1"/>
        <v/>
      </c>
      <c r="K1629" s="176" t="str">
        <f ca="1"/>
        <v/>
      </c>
      <c r="L1629" s="176" t="str">
        <f ca="1"/>
        <v/>
      </c>
      <c r="M1629" s="176" t="str">
        <f ca="1"/>
        <v/>
      </c>
      <c r="N1629" s="176" t="str">
        <f ca="1"/>
        <v/>
      </c>
      <c r="O1629" s="176" t="str">
        <f ca="1"/>
        <v/>
      </c>
      <c r="P1629" s="176" t="str">
        <f ca="1"/>
        <v/>
      </c>
      <c r="Q1629" s="176" t="str">
        <f ca="1"/>
        <v/>
      </c>
      <c r="R1629" s="176" t="str">
        <f ca="1"/>
        <v/>
      </c>
      <c r="S1629" s="176" t="str">
        <v/>
      </c>
      <c r="T1629" s="176" t="b">
        <v>0</v>
      </c>
      <c r="U1629" s="176" t="b">
        <f>AND(T1629=TRUE,C1629=C1628,F1629=F1628,H1629&lt;&gt;H1628)</f>
        <v>0</v>
      </c>
      <c r="V1629" s="176" t="b">
        <f t="shared" si="50"/>
        <v>0</v>
      </c>
      <c r="W1629" s="180">
        <v>0</v>
      </c>
      <c r="X1629" t="b">
        <f t="shared" si="51"/>
        <v>0</v>
      </c>
      <c r="Y1629" s="194" t="str">
        <v/>
      </c>
    </row>
    <row r="1630" spans="2:25" x14ac:dyDescent="0.4">
      <c r="B1630" s="192"/>
      <c r="C1630" s="193"/>
      <c r="D1630" s="193"/>
      <c r="E1630" s="178"/>
      <c r="F1630" s="193"/>
      <c r="G1630" s="193"/>
      <c r="H1630" s="193"/>
      <c r="I1630" s="176" t="str">
        <f ca="1"/>
        <v/>
      </c>
      <c r="J1630" s="176" t="str">
        <f ca="1"/>
        <v/>
      </c>
      <c r="K1630" s="176" t="str">
        <f ca="1"/>
        <v/>
      </c>
      <c r="L1630" s="176" t="str">
        <f ca="1"/>
        <v/>
      </c>
      <c r="M1630" s="176" t="str">
        <f ca="1"/>
        <v/>
      </c>
      <c r="N1630" s="176" t="str">
        <f ca="1"/>
        <v/>
      </c>
      <c r="O1630" s="176" t="str">
        <f ca="1"/>
        <v/>
      </c>
      <c r="P1630" s="176" t="str">
        <f ca="1"/>
        <v/>
      </c>
      <c r="Q1630" s="176" t="str">
        <f ca="1"/>
        <v/>
      </c>
      <c r="R1630" s="176" t="str">
        <f ca="1"/>
        <v/>
      </c>
      <c r="S1630" s="176" t="str">
        <v/>
      </c>
      <c r="T1630" s="176" t="b">
        <v>0</v>
      </c>
      <c r="U1630" s="176" t="b">
        <f>AND(T1630=TRUE,C1630=C1629,F1630=F1629,H1630&lt;&gt;H1629)</f>
        <v>0</v>
      </c>
      <c r="V1630" s="176" t="b">
        <f t="shared" si="50"/>
        <v>0</v>
      </c>
      <c r="W1630" s="180">
        <v>0</v>
      </c>
      <c r="X1630" t="b">
        <f t="shared" si="51"/>
        <v>0</v>
      </c>
      <c r="Y1630" s="194" t="str">
        <v/>
      </c>
    </row>
    <row r="1631" spans="2:25" x14ac:dyDescent="0.4">
      <c r="B1631" s="192"/>
      <c r="C1631" s="193"/>
      <c r="D1631" s="193"/>
      <c r="E1631" s="178"/>
      <c r="F1631" s="193"/>
      <c r="G1631" s="193"/>
      <c r="H1631" s="193"/>
      <c r="I1631" s="176" t="str">
        <f ca="1"/>
        <v/>
      </c>
      <c r="J1631" s="176" t="str">
        <f ca="1"/>
        <v/>
      </c>
      <c r="K1631" s="176" t="str">
        <f ca="1"/>
        <v/>
      </c>
      <c r="L1631" s="176" t="str">
        <f ca="1"/>
        <v/>
      </c>
      <c r="M1631" s="176" t="str">
        <f ca="1"/>
        <v/>
      </c>
      <c r="N1631" s="176" t="str">
        <f ca="1"/>
        <v/>
      </c>
      <c r="O1631" s="176" t="str">
        <f ca="1"/>
        <v/>
      </c>
      <c r="P1631" s="176" t="str">
        <f ca="1"/>
        <v/>
      </c>
      <c r="Q1631" s="176" t="str">
        <f ca="1"/>
        <v/>
      </c>
      <c r="R1631" s="176" t="str">
        <f ca="1"/>
        <v/>
      </c>
      <c r="S1631" s="176" t="str">
        <v/>
      </c>
      <c r="T1631" s="176" t="b">
        <v>0</v>
      </c>
      <c r="U1631" s="176" t="b">
        <f>AND(T1631=TRUE,C1631=C1630,F1631=F1630,H1631&lt;&gt;H1630)</f>
        <v>0</v>
      </c>
      <c r="V1631" s="176" t="b">
        <f t="shared" si="50"/>
        <v>0</v>
      </c>
      <c r="W1631" s="180">
        <v>0</v>
      </c>
      <c r="X1631" t="b">
        <f t="shared" si="51"/>
        <v>0</v>
      </c>
      <c r="Y1631" s="194" t="str">
        <v/>
      </c>
    </row>
    <row r="1632" spans="2:25" x14ac:dyDescent="0.4">
      <c r="B1632" s="192"/>
      <c r="C1632" s="193"/>
      <c r="D1632" s="193"/>
      <c r="E1632" s="178"/>
      <c r="F1632" s="193"/>
      <c r="G1632" s="193"/>
      <c r="H1632" s="193"/>
      <c r="I1632" s="176" t="str">
        <f ca="1"/>
        <v/>
      </c>
      <c r="J1632" s="176" t="str">
        <f ca="1"/>
        <v/>
      </c>
      <c r="K1632" s="176" t="str">
        <f ca="1"/>
        <v/>
      </c>
      <c r="L1632" s="176" t="str">
        <f ca="1"/>
        <v/>
      </c>
      <c r="M1632" s="176" t="str">
        <f ca="1"/>
        <v/>
      </c>
      <c r="N1632" s="176" t="str">
        <f ca="1"/>
        <v/>
      </c>
      <c r="O1632" s="176" t="str">
        <f ca="1"/>
        <v/>
      </c>
      <c r="P1632" s="176" t="str">
        <f ca="1"/>
        <v/>
      </c>
      <c r="Q1632" s="176" t="str">
        <f ca="1"/>
        <v/>
      </c>
      <c r="R1632" s="176" t="str">
        <f ca="1"/>
        <v/>
      </c>
      <c r="S1632" s="176" t="str">
        <v/>
      </c>
      <c r="T1632" s="176" t="b">
        <v>0</v>
      </c>
      <c r="U1632" s="176" t="b">
        <f>AND(T1632=TRUE,C1632=C1631,F1632=F1631,H1632&lt;&gt;H1631)</f>
        <v>0</v>
      </c>
      <c r="V1632" s="176" t="b">
        <f t="shared" si="50"/>
        <v>0</v>
      </c>
      <c r="W1632" s="180">
        <v>0</v>
      </c>
      <c r="X1632" t="b">
        <f t="shared" si="51"/>
        <v>0</v>
      </c>
      <c r="Y1632" s="194" t="str">
        <v/>
      </c>
    </row>
    <row r="1633" spans="2:25" x14ac:dyDescent="0.4">
      <c r="B1633" s="192"/>
      <c r="C1633" s="193"/>
      <c r="D1633" s="193"/>
      <c r="E1633" s="178"/>
      <c r="F1633" s="193"/>
      <c r="G1633" s="193"/>
      <c r="H1633" s="193"/>
      <c r="I1633" s="176" t="str">
        <f ca="1"/>
        <v/>
      </c>
      <c r="J1633" s="176" t="str">
        <f ca="1"/>
        <v/>
      </c>
      <c r="K1633" s="176" t="str">
        <f ca="1"/>
        <v/>
      </c>
      <c r="L1633" s="176" t="str">
        <f ca="1"/>
        <v/>
      </c>
      <c r="M1633" s="176" t="str">
        <f ca="1"/>
        <v/>
      </c>
      <c r="N1633" s="176" t="str">
        <f ca="1"/>
        <v/>
      </c>
      <c r="O1633" s="176" t="str">
        <f ca="1"/>
        <v/>
      </c>
      <c r="P1633" s="176" t="str">
        <f ca="1"/>
        <v/>
      </c>
      <c r="Q1633" s="176" t="str">
        <f ca="1"/>
        <v/>
      </c>
      <c r="R1633" s="176" t="str">
        <f ca="1"/>
        <v/>
      </c>
      <c r="S1633" s="176" t="str">
        <v/>
      </c>
      <c r="T1633" s="176" t="b">
        <v>0</v>
      </c>
      <c r="U1633" s="176" t="b">
        <f>AND(T1633=TRUE,C1633=C1632,F1633=F1632,H1633&lt;&gt;H1632)</f>
        <v>0</v>
      </c>
      <c r="V1633" s="176" t="b">
        <f t="shared" si="50"/>
        <v>0</v>
      </c>
      <c r="W1633" s="180">
        <v>0</v>
      </c>
      <c r="X1633" t="b">
        <f t="shared" si="51"/>
        <v>0</v>
      </c>
      <c r="Y1633" s="194" t="str">
        <v/>
      </c>
    </row>
    <row r="1634" spans="2:25" x14ac:dyDescent="0.4">
      <c r="B1634" s="192"/>
      <c r="C1634" s="193"/>
      <c r="D1634" s="193"/>
      <c r="E1634" s="178"/>
      <c r="F1634" s="193"/>
      <c r="G1634" s="193"/>
      <c r="H1634" s="193"/>
      <c r="I1634" s="176" t="str">
        <f ca="1"/>
        <v/>
      </c>
      <c r="J1634" s="176" t="str">
        <f ca="1"/>
        <v/>
      </c>
      <c r="K1634" s="176" t="str">
        <f ca="1"/>
        <v/>
      </c>
      <c r="L1634" s="176" t="str">
        <f ca="1"/>
        <v/>
      </c>
      <c r="M1634" s="176" t="str">
        <f ca="1"/>
        <v/>
      </c>
      <c r="N1634" s="176" t="str">
        <f ca="1"/>
        <v/>
      </c>
      <c r="O1634" s="176" t="str">
        <f ca="1"/>
        <v/>
      </c>
      <c r="P1634" s="176" t="str">
        <f ca="1"/>
        <v/>
      </c>
      <c r="Q1634" s="176" t="str">
        <f ca="1"/>
        <v/>
      </c>
      <c r="R1634" s="176" t="str">
        <f ca="1"/>
        <v/>
      </c>
      <c r="S1634" s="176" t="str">
        <v/>
      </c>
      <c r="T1634" s="176" t="b">
        <v>0</v>
      </c>
      <c r="U1634" s="176" t="b">
        <f>AND(T1634=TRUE,C1634=C1633,F1634=F1633,H1634&lt;&gt;H1633)</f>
        <v>0</v>
      </c>
      <c r="V1634" s="176" t="b">
        <f t="shared" si="50"/>
        <v>0</v>
      </c>
      <c r="W1634" s="180">
        <v>0</v>
      </c>
      <c r="X1634" t="b">
        <f t="shared" si="51"/>
        <v>0</v>
      </c>
      <c r="Y1634" s="194" t="str">
        <v/>
      </c>
    </row>
    <row r="1635" spans="2:25" x14ac:dyDescent="0.4">
      <c r="B1635" s="192"/>
      <c r="C1635" s="193"/>
      <c r="D1635" s="193"/>
      <c r="E1635" s="178"/>
      <c r="F1635" s="193"/>
      <c r="G1635" s="193"/>
      <c r="H1635" s="193"/>
      <c r="I1635" s="176" t="str">
        <f ca="1"/>
        <v/>
      </c>
      <c r="J1635" s="176" t="str">
        <f ca="1"/>
        <v/>
      </c>
      <c r="K1635" s="176" t="str">
        <f ca="1"/>
        <v/>
      </c>
      <c r="L1635" s="176" t="str">
        <f ca="1"/>
        <v/>
      </c>
      <c r="M1635" s="176" t="str">
        <f ca="1"/>
        <v/>
      </c>
      <c r="N1635" s="176" t="str">
        <f ca="1"/>
        <v/>
      </c>
      <c r="O1635" s="176" t="str">
        <f ca="1"/>
        <v/>
      </c>
      <c r="P1635" s="176" t="str">
        <f ca="1"/>
        <v/>
      </c>
      <c r="Q1635" s="176" t="str">
        <f ca="1"/>
        <v/>
      </c>
      <c r="R1635" s="176" t="str">
        <f ca="1"/>
        <v/>
      </c>
      <c r="S1635" s="176" t="str">
        <v/>
      </c>
      <c r="T1635" s="176" t="b">
        <v>0</v>
      </c>
      <c r="U1635" s="176" t="b">
        <f>AND(T1635=TRUE,C1635=C1634,F1635=F1634,H1635&lt;&gt;H1634)</f>
        <v>0</v>
      </c>
      <c r="V1635" s="176" t="b">
        <f t="shared" si="50"/>
        <v>0</v>
      </c>
      <c r="W1635" s="180">
        <v>0</v>
      </c>
      <c r="X1635" t="b">
        <f t="shared" si="51"/>
        <v>0</v>
      </c>
      <c r="Y1635" s="194" t="str">
        <v/>
      </c>
    </row>
    <row r="1636" spans="2:25" x14ac:dyDescent="0.4">
      <c r="B1636" s="192"/>
      <c r="C1636" s="193"/>
      <c r="D1636" s="193"/>
      <c r="E1636" s="178"/>
      <c r="F1636" s="193"/>
      <c r="G1636" s="193"/>
      <c r="H1636" s="193"/>
      <c r="I1636" s="176" t="str">
        <f ca="1"/>
        <v/>
      </c>
      <c r="J1636" s="176" t="str">
        <f ca="1"/>
        <v/>
      </c>
      <c r="K1636" s="176" t="str">
        <f ca="1"/>
        <v/>
      </c>
      <c r="L1636" s="176" t="str">
        <f ca="1"/>
        <v/>
      </c>
      <c r="M1636" s="176" t="str">
        <f ca="1"/>
        <v/>
      </c>
      <c r="N1636" s="176" t="str">
        <f ca="1"/>
        <v/>
      </c>
      <c r="O1636" s="176" t="str">
        <f ca="1"/>
        <v/>
      </c>
      <c r="P1636" s="176" t="str">
        <f ca="1"/>
        <v/>
      </c>
      <c r="Q1636" s="176" t="str">
        <f ca="1"/>
        <v/>
      </c>
      <c r="R1636" s="176" t="str">
        <f ca="1"/>
        <v/>
      </c>
      <c r="S1636" s="176" t="str">
        <v/>
      </c>
      <c r="T1636" s="176" t="b">
        <v>0</v>
      </c>
      <c r="U1636" s="176" t="b">
        <f>AND(T1636=TRUE,C1636=C1635,F1636=F1635,H1636&lt;&gt;H1635)</f>
        <v>0</v>
      </c>
      <c r="V1636" s="176" t="b">
        <f t="shared" si="50"/>
        <v>0</v>
      </c>
      <c r="W1636" s="180">
        <v>0</v>
      </c>
      <c r="X1636" t="b">
        <f t="shared" si="51"/>
        <v>0</v>
      </c>
      <c r="Y1636" s="194" t="str">
        <v/>
      </c>
    </row>
    <row r="1637" spans="2:25" x14ac:dyDescent="0.4">
      <c r="B1637" s="192"/>
      <c r="C1637" s="193"/>
      <c r="D1637" s="193"/>
      <c r="E1637" s="178"/>
      <c r="F1637" s="193"/>
      <c r="G1637" s="193"/>
      <c r="H1637" s="193"/>
      <c r="I1637" s="176" t="str">
        <f ca="1"/>
        <v/>
      </c>
      <c r="J1637" s="176" t="str">
        <f ca="1"/>
        <v/>
      </c>
      <c r="K1637" s="176" t="str">
        <f ca="1"/>
        <v/>
      </c>
      <c r="L1637" s="176" t="str">
        <f ca="1"/>
        <v/>
      </c>
      <c r="M1637" s="176" t="str">
        <f ca="1"/>
        <v/>
      </c>
      <c r="N1637" s="176" t="str">
        <f ca="1"/>
        <v/>
      </c>
      <c r="O1637" s="176" t="str">
        <f ca="1"/>
        <v/>
      </c>
      <c r="P1637" s="176" t="str">
        <f ca="1"/>
        <v/>
      </c>
      <c r="Q1637" s="176" t="str">
        <f ca="1"/>
        <v/>
      </c>
      <c r="R1637" s="176" t="str">
        <f ca="1"/>
        <v/>
      </c>
      <c r="S1637" s="176" t="str">
        <v/>
      </c>
      <c r="T1637" s="176" t="b">
        <v>0</v>
      </c>
      <c r="U1637" s="176" t="b">
        <f>AND(T1637=TRUE,C1637=C1636,F1637=F1636,H1637&lt;&gt;H1636)</f>
        <v>0</v>
      </c>
      <c r="V1637" s="176" t="b">
        <f t="shared" si="50"/>
        <v>0</v>
      </c>
      <c r="W1637" s="180">
        <v>0</v>
      </c>
      <c r="X1637" t="b">
        <f t="shared" si="51"/>
        <v>0</v>
      </c>
      <c r="Y1637" s="194" t="str">
        <v/>
      </c>
    </row>
    <row r="1638" spans="2:25" x14ac:dyDescent="0.4">
      <c r="B1638" s="192"/>
      <c r="C1638" s="193"/>
      <c r="D1638" s="193"/>
      <c r="E1638" s="178"/>
      <c r="F1638" s="193"/>
      <c r="G1638" s="193"/>
      <c r="H1638" s="193"/>
      <c r="I1638" s="176" t="str">
        <f ca="1"/>
        <v/>
      </c>
      <c r="J1638" s="176" t="str">
        <f ca="1"/>
        <v/>
      </c>
      <c r="K1638" s="176" t="str">
        <f ca="1"/>
        <v/>
      </c>
      <c r="L1638" s="176" t="str">
        <f ca="1"/>
        <v/>
      </c>
      <c r="M1638" s="176" t="str">
        <f ca="1"/>
        <v/>
      </c>
      <c r="N1638" s="176" t="str">
        <f ca="1"/>
        <v/>
      </c>
      <c r="O1638" s="176" t="str">
        <f ca="1"/>
        <v/>
      </c>
      <c r="P1638" s="176" t="str">
        <f ca="1"/>
        <v/>
      </c>
      <c r="Q1638" s="176" t="str">
        <f ca="1"/>
        <v/>
      </c>
      <c r="R1638" s="176" t="str">
        <f ca="1"/>
        <v/>
      </c>
      <c r="S1638" s="176" t="str">
        <v/>
      </c>
      <c r="T1638" s="176" t="b">
        <v>0</v>
      </c>
      <c r="U1638" s="176" t="b">
        <f>AND(T1638=TRUE,C1638=C1637,F1638=F1637,H1638&lt;&gt;H1637)</f>
        <v>0</v>
      </c>
      <c r="V1638" s="176" t="b">
        <f t="shared" si="50"/>
        <v>0</v>
      </c>
      <c r="W1638" s="180">
        <v>0</v>
      </c>
      <c r="X1638" t="b">
        <f t="shared" si="51"/>
        <v>0</v>
      </c>
      <c r="Y1638" s="194" t="str">
        <v/>
      </c>
    </row>
    <row r="1639" spans="2:25" x14ac:dyDescent="0.4">
      <c r="B1639" s="192"/>
      <c r="C1639" s="193"/>
      <c r="D1639" s="193"/>
      <c r="E1639" s="178"/>
      <c r="F1639" s="193"/>
      <c r="G1639" s="193"/>
      <c r="H1639" s="193"/>
      <c r="I1639" s="176" t="str">
        <f ca="1"/>
        <v/>
      </c>
      <c r="J1639" s="176" t="str">
        <f ca="1"/>
        <v/>
      </c>
      <c r="K1639" s="176" t="str">
        <f ca="1"/>
        <v/>
      </c>
      <c r="L1639" s="176" t="str">
        <f ca="1"/>
        <v/>
      </c>
      <c r="M1639" s="176" t="str">
        <f ca="1"/>
        <v/>
      </c>
      <c r="N1639" s="176" t="str">
        <f ca="1"/>
        <v/>
      </c>
      <c r="O1639" s="176" t="str">
        <f ca="1"/>
        <v/>
      </c>
      <c r="P1639" s="176" t="str">
        <f ca="1"/>
        <v/>
      </c>
      <c r="Q1639" s="176" t="str">
        <f ca="1"/>
        <v/>
      </c>
      <c r="R1639" s="176" t="str">
        <f ca="1"/>
        <v/>
      </c>
      <c r="S1639" s="176" t="str">
        <v/>
      </c>
      <c r="T1639" s="176" t="b">
        <v>0</v>
      </c>
      <c r="U1639" s="176" t="b">
        <f>AND(T1639=TRUE,C1639=C1638,F1639=F1638,H1639&lt;&gt;H1638)</f>
        <v>0</v>
      </c>
      <c r="V1639" s="176" t="b">
        <f t="shared" si="50"/>
        <v>0</v>
      </c>
      <c r="W1639" s="180">
        <v>0</v>
      </c>
      <c r="X1639" t="b">
        <f t="shared" si="51"/>
        <v>0</v>
      </c>
      <c r="Y1639" s="194" t="str">
        <v/>
      </c>
    </row>
    <row r="1640" spans="2:25" x14ac:dyDescent="0.4">
      <c r="B1640" s="192"/>
      <c r="C1640" s="193"/>
      <c r="D1640" s="193"/>
      <c r="E1640" s="178"/>
      <c r="F1640" s="193"/>
      <c r="G1640" s="193"/>
      <c r="H1640" s="193"/>
      <c r="I1640" s="176" t="str">
        <f ca="1"/>
        <v/>
      </c>
      <c r="J1640" s="176" t="str">
        <f ca="1"/>
        <v/>
      </c>
      <c r="K1640" s="176" t="str">
        <f ca="1"/>
        <v/>
      </c>
      <c r="L1640" s="176" t="str">
        <f ca="1"/>
        <v/>
      </c>
      <c r="M1640" s="176" t="str">
        <f ca="1"/>
        <v/>
      </c>
      <c r="N1640" s="176" t="str">
        <f ca="1"/>
        <v/>
      </c>
      <c r="O1640" s="176" t="str">
        <f ca="1"/>
        <v/>
      </c>
      <c r="P1640" s="176" t="str">
        <f ca="1"/>
        <v/>
      </c>
      <c r="Q1640" s="176" t="str">
        <f ca="1"/>
        <v/>
      </c>
      <c r="R1640" s="176" t="str">
        <f ca="1"/>
        <v/>
      </c>
      <c r="S1640" s="176" t="str">
        <v/>
      </c>
      <c r="T1640" s="176" t="b">
        <v>0</v>
      </c>
      <c r="U1640" s="176" t="b">
        <f>AND(T1640=TRUE,C1640=C1639,F1640=F1639,H1640&lt;&gt;H1639)</f>
        <v>0</v>
      </c>
      <c r="V1640" s="176" t="b">
        <f t="shared" si="50"/>
        <v>0</v>
      </c>
      <c r="W1640" s="180">
        <v>0</v>
      </c>
      <c r="X1640" t="b">
        <f t="shared" si="51"/>
        <v>0</v>
      </c>
      <c r="Y1640" s="194" t="str">
        <v/>
      </c>
    </row>
    <row r="1641" spans="2:25" x14ac:dyDescent="0.4">
      <c r="B1641" s="192"/>
      <c r="C1641" s="193"/>
      <c r="D1641" s="193"/>
      <c r="E1641" s="178"/>
      <c r="F1641" s="193"/>
      <c r="G1641" s="193"/>
      <c r="H1641" s="193"/>
      <c r="I1641" s="176" t="str">
        <f ca="1"/>
        <v/>
      </c>
      <c r="J1641" s="176" t="str">
        <f ca="1"/>
        <v/>
      </c>
      <c r="K1641" s="176" t="str">
        <f ca="1"/>
        <v/>
      </c>
      <c r="L1641" s="176" t="str">
        <f ca="1"/>
        <v/>
      </c>
      <c r="M1641" s="176" t="str">
        <f ca="1"/>
        <v/>
      </c>
      <c r="N1641" s="176" t="str">
        <f ca="1"/>
        <v/>
      </c>
      <c r="O1641" s="176" t="str">
        <f ca="1"/>
        <v/>
      </c>
      <c r="P1641" s="176" t="str">
        <f ca="1"/>
        <v/>
      </c>
      <c r="Q1641" s="176" t="str">
        <f ca="1"/>
        <v/>
      </c>
      <c r="R1641" s="176" t="str">
        <f ca="1"/>
        <v/>
      </c>
      <c r="S1641" s="176" t="str">
        <v/>
      </c>
      <c r="T1641" s="176" t="b">
        <v>0</v>
      </c>
      <c r="U1641" s="176" t="b">
        <f>AND(T1641=TRUE,C1641=C1640,F1641=F1640,H1641&lt;&gt;H1640)</f>
        <v>0</v>
      </c>
      <c r="V1641" s="176" t="b">
        <f t="shared" si="50"/>
        <v>0</v>
      </c>
      <c r="W1641" s="180">
        <v>0</v>
      </c>
      <c r="X1641" t="b">
        <f t="shared" si="51"/>
        <v>0</v>
      </c>
      <c r="Y1641" s="194" t="str">
        <v/>
      </c>
    </row>
    <row r="1642" spans="2:25" x14ac:dyDescent="0.4">
      <c r="B1642" s="192"/>
      <c r="C1642" s="193"/>
      <c r="D1642" s="193"/>
      <c r="E1642" s="178"/>
      <c r="F1642" s="193"/>
      <c r="G1642" s="193"/>
      <c r="H1642" s="193"/>
      <c r="I1642" s="176" t="str">
        <f ca="1"/>
        <v/>
      </c>
      <c r="J1642" s="176" t="str">
        <f ca="1"/>
        <v/>
      </c>
      <c r="K1642" s="176" t="str">
        <f ca="1"/>
        <v/>
      </c>
      <c r="L1642" s="176" t="str">
        <f ca="1"/>
        <v/>
      </c>
      <c r="M1642" s="176" t="str">
        <f ca="1"/>
        <v/>
      </c>
      <c r="N1642" s="176" t="str">
        <f ca="1"/>
        <v/>
      </c>
      <c r="O1642" s="176" t="str">
        <f ca="1"/>
        <v/>
      </c>
      <c r="P1642" s="176" t="str">
        <f ca="1"/>
        <v/>
      </c>
      <c r="Q1642" s="176" t="str">
        <f ca="1"/>
        <v/>
      </c>
      <c r="R1642" s="176" t="str">
        <f ca="1"/>
        <v/>
      </c>
      <c r="S1642" s="176" t="str">
        <v/>
      </c>
      <c r="T1642" s="176" t="b">
        <v>0</v>
      </c>
      <c r="U1642" s="176" t="b">
        <f>AND(T1642=TRUE,C1642=C1641,F1642=F1641,H1642&lt;&gt;H1641)</f>
        <v>0</v>
      </c>
      <c r="V1642" s="176" t="b">
        <f t="shared" si="50"/>
        <v>0</v>
      </c>
      <c r="W1642" s="180">
        <v>0</v>
      </c>
      <c r="X1642" t="b">
        <f t="shared" si="51"/>
        <v>0</v>
      </c>
      <c r="Y1642" s="194" t="str">
        <v/>
      </c>
    </row>
    <row r="1643" spans="2:25" x14ac:dyDescent="0.4">
      <c r="B1643" s="192"/>
      <c r="C1643" s="193"/>
      <c r="D1643" s="193"/>
      <c r="E1643" s="178"/>
      <c r="F1643" s="193"/>
      <c r="G1643" s="193"/>
      <c r="H1643" s="193"/>
      <c r="I1643" s="176" t="str">
        <f ca="1"/>
        <v/>
      </c>
      <c r="J1643" s="176" t="str">
        <f ca="1"/>
        <v/>
      </c>
      <c r="K1643" s="176" t="str">
        <f ca="1"/>
        <v/>
      </c>
      <c r="L1643" s="176" t="str">
        <f ca="1"/>
        <v/>
      </c>
      <c r="M1643" s="176" t="str">
        <f ca="1"/>
        <v/>
      </c>
      <c r="N1643" s="176" t="str">
        <f ca="1"/>
        <v/>
      </c>
      <c r="O1643" s="176" t="str">
        <f ca="1"/>
        <v/>
      </c>
      <c r="P1643" s="176" t="str">
        <f ca="1"/>
        <v/>
      </c>
      <c r="Q1643" s="176" t="str">
        <f ca="1"/>
        <v/>
      </c>
      <c r="R1643" s="176" t="str">
        <f ca="1"/>
        <v/>
      </c>
      <c r="S1643" s="176" t="str">
        <v/>
      </c>
      <c r="T1643" s="176" t="b">
        <v>0</v>
      </c>
      <c r="U1643" s="176" t="b">
        <f>AND(T1643=TRUE,C1643=C1642,F1643=F1642,H1643&lt;&gt;H1642)</f>
        <v>0</v>
      </c>
      <c r="V1643" s="176" t="b">
        <f t="shared" si="50"/>
        <v>0</v>
      </c>
      <c r="W1643" s="180">
        <v>0</v>
      </c>
      <c r="X1643" t="b">
        <f t="shared" si="51"/>
        <v>0</v>
      </c>
      <c r="Y1643" s="194" t="str">
        <v/>
      </c>
    </row>
    <row r="1644" spans="2:25" x14ac:dyDescent="0.4">
      <c r="B1644" s="192"/>
      <c r="C1644" s="193"/>
      <c r="D1644" s="193"/>
      <c r="E1644" s="178"/>
      <c r="F1644" s="193"/>
      <c r="G1644" s="193"/>
      <c r="H1644" s="193"/>
      <c r="I1644" s="176" t="str">
        <f ca="1"/>
        <v/>
      </c>
      <c r="J1644" s="176" t="str">
        <f ca="1"/>
        <v/>
      </c>
      <c r="K1644" s="176" t="str">
        <f ca="1"/>
        <v/>
      </c>
      <c r="L1644" s="176" t="str">
        <f ca="1"/>
        <v/>
      </c>
      <c r="M1644" s="176" t="str">
        <f ca="1"/>
        <v/>
      </c>
      <c r="N1644" s="176" t="str">
        <f ca="1"/>
        <v/>
      </c>
      <c r="O1644" s="176" t="str">
        <f ca="1"/>
        <v/>
      </c>
      <c r="P1644" s="176" t="str">
        <f ca="1"/>
        <v/>
      </c>
      <c r="Q1644" s="176" t="str">
        <f ca="1"/>
        <v/>
      </c>
      <c r="R1644" s="176" t="str">
        <f ca="1"/>
        <v/>
      </c>
      <c r="S1644" s="176" t="str">
        <v/>
      </c>
      <c r="T1644" s="176" t="b">
        <v>0</v>
      </c>
      <c r="U1644" s="176" t="b">
        <f>AND(T1644=TRUE,C1644=C1643,F1644=F1643,H1644&lt;&gt;H1643)</f>
        <v>0</v>
      </c>
      <c r="V1644" s="176" t="b">
        <f t="shared" si="50"/>
        <v>0</v>
      </c>
      <c r="W1644" s="180">
        <v>0</v>
      </c>
      <c r="X1644" t="b">
        <f t="shared" si="51"/>
        <v>0</v>
      </c>
      <c r="Y1644" s="194" t="str">
        <v/>
      </c>
    </row>
    <row r="1645" spans="2:25" x14ac:dyDescent="0.4">
      <c r="B1645" s="192"/>
      <c r="C1645" s="193"/>
      <c r="D1645" s="193"/>
      <c r="E1645" s="178"/>
      <c r="F1645" s="193"/>
      <c r="G1645" s="193"/>
      <c r="H1645" s="193"/>
      <c r="I1645" s="176" t="str">
        <f ca="1"/>
        <v/>
      </c>
      <c r="J1645" s="176" t="str">
        <f ca="1"/>
        <v/>
      </c>
      <c r="K1645" s="176" t="str">
        <f ca="1"/>
        <v/>
      </c>
      <c r="L1645" s="176" t="str">
        <f ca="1"/>
        <v/>
      </c>
      <c r="M1645" s="176" t="str">
        <f ca="1"/>
        <v/>
      </c>
      <c r="N1645" s="176" t="str">
        <f ca="1"/>
        <v/>
      </c>
      <c r="O1645" s="176" t="str">
        <f ca="1"/>
        <v/>
      </c>
      <c r="P1645" s="176" t="str">
        <f ca="1"/>
        <v/>
      </c>
      <c r="Q1645" s="176" t="str">
        <f ca="1"/>
        <v/>
      </c>
      <c r="R1645" s="176" t="str">
        <f ca="1"/>
        <v/>
      </c>
      <c r="S1645" s="176" t="str">
        <v/>
      </c>
      <c r="T1645" s="176" t="b">
        <v>0</v>
      </c>
      <c r="U1645" s="176" t="b">
        <f>AND(T1645=TRUE,C1645=C1644,F1645=F1644,H1645&lt;&gt;H1644)</f>
        <v>0</v>
      </c>
      <c r="V1645" s="176" t="b">
        <f t="shared" si="50"/>
        <v>0</v>
      </c>
      <c r="W1645" s="180">
        <v>0</v>
      </c>
      <c r="X1645" t="b">
        <f t="shared" si="51"/>
        <v>0</v>
      </c>
      <c r="Y1645" s="194" t="str">
        <v/>
      </c>
    </row>
    <row r="1646" spans="2:25" x14ac:dyDescent="0.4">
      <c r="B1646" s="192"/>
      <c r="C1646" s="193"/>
      <c r="D1646" s="193"/>
      <c r="E1646" s="178"/>
      <c r="F1646" s="193"/>
      <c r="G1646" s="193"/>
      <c r="H1646" s="193"/>
      <c r="I1646" s="176" t="str">
        <f ca="1"/>
        <v/>
      </c>
      <c r="J1646" s="176" t="str">
        <f ca="1"/>
        <v/>
      </c>
      <c r="K1646" s="176" t="str">
        <f ca="1"/>
        <v/>
      </c>
      <c r="L1646" s="176" t="str">
        <f ca="1"/>
        <v/>
      </c>
      <c r="M1646" s="176" t="str">
        <f ca="1"/>
        <v/>
      </c>
      <c r="N1646" s="176" t="str">
        <f ca="1"/>
        <v/>
      </c>
      <c r="O1646" s="176" t="str">
        <f ca="1"/>
        <v/>
      </c>
      <c r="P1646" s="176" t="str">
        <f ca="1"/>
        <v/>
      </c>
      <c r="Q1646" s="176" t="str">
        <f ca="1"/>
        <v/>
      </c>
      <c r="R1646" s="176" t="str">
        <f ca="1"/>
        <v/>
      </c>
      <c r="S1646" s="176" t="str">
        <v/>
      </c>
      <c r="T1646" s="176" t="b">
        <v>0</v>
      </c>
      <c r="U1646" s="176" t="b">
        <f>AND(T1646=TRUE,C1646=C1645,F1646=F1645,H1646&lt;&gt;H1645)</f>
        <v>0</v>
      </c>
      <c r="V1646" s="176" t="b">
        <f t="shared" si="50"/>
        <v>0</v>
      </c>
      <c r="W1646" s="180">
        <v>0</v>
      </c>
      <c r="X1646" t="b">
        <f t="shared" si="51"/>
        <v>0</v>
      </c>
      <c r="Y1646" s="194" t="str">
        <v/>
      </c>
    </row>
    <row r="1647" spans="2:25" x14ac:dyDescent="0.4">
      <c r="B1647" s="192"/>
      <c r="C1647" s="193"/>
      <c r="D1647" s="193"/>
      <c r="E1647" s="178"/>
      <c r="F1647" s="193"/>
      <c r="G1647" s="193"/>
      <c r="H1647" s="193"/>
      <c r="I1647" s="176" t="str">
        <f ca="1"/>
        <v/>
      </c>
      <c r="J1647" s="176" t="str">
        <f ca="1"/>
        <v/>
      </c>
      <c r="K1647" s="176" t="str">
        <f ca="1"/>
        <v/>
      </c>
      <c r="L1647" s="176" t="str">
        <f ca="1"/>
        <v/>
      </c>
      <c r="M1647" s="176" t="str">
        <f ca="1"/>
        <v/>
      </c>
      <c r="N1647" s="176" t="str">
        <f ca="1"/>
        <v/>
      </c>
      <c r="O1647" s="176" t="str">
        <f ca="1"/>
        <v/>
      </c>
      <c r="P1647" s="176" t="str">
        <f ca="1"/>
        <v/>
      </c>
      <c r="Q1647" s="176" t="str">
        <f ca="1"/>
        <v/>
      </c>
      <c r="R1647" s="176" t="str">
        <f ca="1"/>
        <v/>
      </c>
      <c r="S1647" s="176" t="str">
        <v/>
      </c>
      <c r="T1647" s="176" t="b">
        <v>0</v>
      </c>
      <c r="U1647" s="176" t="b">
        <f>AND(T1647=TRUE,C1647=C1646,F1647=F1646,H1647&lt;&gt;H1646)</f>
        <v>0</v>
      </c>
      <c r="V1647" s="176" t="b">
        <f t="shared" si="50"/>
        <v>0</v>
      </c>
      <c r="W1647" s="180">
        <v>0</v>
      </c>
      <c r="X1647" t="b">
        <f t="shared" si="51"/>
        <v>0</v>
      </c>
      <c r="Y1647" s="194" t="str">
        <v/>
      </c>
    </row>
    <row r="1648" spans="2:25" x14ac:dyDescent="0.4">
      <c r="B1648" s="192"/>
      <c r="C1648" s="193"/>
      <c r="D1648" s="193"/>
      <c r="E1648" s="178"/>
      <c r="F1648" s="193"/>
      <c r="G1648" s="193"/>
      <c r="H1648" s="193"/>
      <c r="I1648" s="176" t="str">
        <f ca="1"/>
        <v/>
      </c>
      <c r="J1648" s="176" t="str">
        <f ca="1"/>
        <v/>
      </c>
      <c r="K1648" s="176" t="str">
        <f ca="1"/>
        <v/>
      </c>
      <c r="L1648" s="176" t="str">
        <f ca="1"/>
        <v/>
      </c>
      <c r="M1648" s="176" t="str">
        <f ca="1"/>
        <v/>
      </c>
      <c r="N1648" s="176" t="str">
        <f ca="1"/>
        <v/>
      </c>
      <c r="O1648" s="176" t="str">
        <f ca="1"/>
        <v/>
      </c>
      <c r="P1648" s="176" t="str">
        <f ca="1"/>
        <v/>
      </c>
      <c r="Q1648" s="176" t="str">
        <f ca="1"/>
        <v/>
      </c>
      <c r="R1648" s="176" t="str">
        <f ca="1"/>
        <v/>
      </c>
      <c r="S1648" s="176" t="str">
        <v/>
      </c>
      <c r="T1648" s="176" t="b">
        <v>0</v>
      </c>
      <c r="U1648" s="176" t="b">
        <f>AND(T1648=TRUE,C1648=C1647,F1648=F1647,H1648&lt;&gt;H1647)</f>
        <v>0</v>
      </c>
      <c r="V1648" s="176" t="b">
        <f t="shared" si="50"/>
        <v>0</v>
      </c>
      <c r="W1648" s="180">
        <v>0</v>
      </c>
      <c r="X1648" t="b">
        <f t="shared" si="51"/>
        <v>0</v>
      </c>
      <c r="Y1648" s="194" t="str">
        <v/>
      </c>
    </row>
    <row r="1649" spans="2:25" x14ac:dyDescent="0.4">
      <c r="B1649" s="192"/>
      <c r="C1649" s="193"/>
      <c r="D1649" s="193"/>
      <c r="E1649" s="178"/>
      <c r="F1649" s="193"/>
      <c r="G1649" s="193"/>
      <c r="H1649" s="193"/>
      <c r="I1649" s="176" t="str">
        <f ca="1"/>
        <v/>
      </c>
      <c r="J1649" s="176" t="str">
        <f ca="1"/>
        <v/>
      </c>
      <c r="K1649" s="176" t="str">
        <f ca="1"/>
        <v/>
      </c>
      <c r="L1649" s="176" t="str">
        <f ca="1"/>
        <v/>
      </c>
      <c r="M1649" s="176" t="str">
        <f ca="1"/>
        <v/>
      </c>
      <c r="N1649" s="176" t="str">
        <f ca="1"/>
        <v/>
      </c>
      <c r="O1649" s="176" t="str">
        <f ca="1"/>
        <v/>
      </c>
      <c r="P1649" s="176" t="str">
        <f ca="1"/>
        <v/>
      </c>
      <c r="Q1649" s="176" t="str">
        <f ca="1"/>
        <v/>
      </c>
      <c r="R1649" s="176" t="str">
        <f ca="1"/>
        <v/>
      </c>
      <c r="S1649" s="176" t="str">
        <v/>
      </c>
      <c r="T1649" s="176" t="b">
        <v>0</v>
      </c>
      <c r="U1649" s="176" t="b">
        <f>AND(T1649=TRUE,C1649=C1648,F1649=F1648,H1649&lt;&gt;H1648)</f>
        <v>0</v>
      </c>
      <c r="V1649" s="176" t="b">
        <f t="shared" si="50"/>
        <v>0</v>
      </c>
      <c r="W1649" s="180">
        <v>0</v>
      </c>
      <c r="X1649" t="b">
        <f t="shared" si="51"/>
        <v>0</v>
      </c>
      <c r="Y1649" s="194" t="str">
        <v/>
      </c>
    </row>
    <row r="1650" spans="2:25" x14ac:dyDescent="0.4">
      <c r="B1650" s="192"/>
      <c r="C1650" s="193"/>
      <c r="D1650" s="193"/>
      <c r="E1650" s="178"/>
      <c r="F1650" s="193"/>
      <c r="G1650" s="193"/>
      <c r="H1650" s="193"/>
      <c r="I1650" s="176" t="str">
        <f ca="1"/>
        <v/>
      </c>
      <c r="J1650" s="176" t="str">
        <f ca="1"/>
        <v/>
      </c>
      <c r="K1650" s="176" t="str">
        <f ca="1"/>
        <v/>
      </c>
      <c r="L1650" s="176" t="str">
        <f ca="1"/>
        <v/>
      </c>
      <c r="M1650" s="176" t="str">
        <f ca="1"/>
        <v/>
      </c>
      <c r="N1650" s="176" t="str">
        <f ca="1"/>
        <v/>
      </c>
      <c r="O1650" s="176" t="str">
        <f ca="1"/>
        <v/>
      </c>
      <c r="P1650" s="176" t="str">
        <f ca="1"/>
        <v/>
      </c>
      <c r="Q1650" s="176" t="str">
        <f ca="1"/>
        <v/>
      </c>
      <c r="R1650" s="176" t="str">
        <f ca="1"/>
        <v/>
      </c>
      <c r="S1650" s="176" t="str">
        <v/>
      </c>
      <c r="T1650" s="176" t="b">
        <v>0</v>
      </c>
      <c r="U1650" s="176" t="b">
        <f>AND(T1650=TRUE,C1650=C1649,F1650=F1649,H1650&lt;&gt;H1649)</f>
        <v>0</v>
      </c>
      <c r="V1650" s="176" t="b">
        <f t="shared" si="50"/>
        <v>0</v>
      </c>
      <c r="W1650" s="180">
        <v>0</v>
      </c>
      <c r="X1650" t="b">
        <f t="shared" si="51"/>
        <v>0</v>
      </c>
      <c r="Y1650" s="194" t="str">
        <v/>
      </c>
    </row>
    <row r="1651" spans="2:25" x14ac:dyDescent="0.4">
      <c r="B1651" s="192"/>
      <c r="C1651" s="193"/>
      <c r="D1651" s="193"/>
      <c r="E1651" s="178"/>
      <c r="F1651" s="193"/>
      <c r="G1651" s="193"/>
      <c r="H1651" s="193"/>
      <c r="I1651" s="176" t="str">
        <f ca="1"/>
        <v/>
      </c>
      <c r="J1651" s="176" t="str">
        <f ca="1"/>
        <v/>
      </c>
      <c r="K1651" s="176" t="str">
        <f ca="1"/>
        <v/>
      </c>
      <c r="L1651" s="176" t="str">
        <f ca="1"/>
        <v/>
      </c>
      <c r="M1651" s="176" t="str">
        <f ca="1"/>
        <v/>
      </c>
      <c r="N1651" s="176" t="str">
        <f ca="1"/>
        <v/>
      </c>
      <c r="O1651" s="176" t="str">
        <f ca="1"/>
        <v/>
      </c>
      <c r="P1651" s="176" t="str">
        <f ca="1"/>
        <v/>
      </c>
      <c r="Q1651" s="176" t="str">
        <f ca="1"/>
        <v/>
      </c>
      <c r="R1651" s="176" t="str">
        <f ca="1"/>
        <v/>
      </c>
      <c r="S1651" s="176" t="str">
        <v/>
      </c>
      <c r="T1651" s="176" t="b">
        <v>0</v>
      </c>
      <c r="U1651" s="176" t="b">
        <f>AND(T1651=TRUE,C1651=C1650,F1651=F1650,H1651&lt;&gt;H1650)</f>
        <v>0</v>
      </c>
      <c r="V1651" s="176" t="b">
        <f t="shared" si="50"/>
        <v>0</v>
      </c>
      <c r="W1651" s="180">
        <v>0</v>
      </c>
      <c r="X1651" t="b">
        <f t="shared" si="51"/>
        <v>0</v>
      </c>
      <c r="Y1651" s="194" t="str">
        <v/>
      </c>
    </row>
    <row r="1652" spans="2:25" x14ac:dyDescent="0.4">
      <c r="B1652" s="192"/>
      <c r="C1652" s="193"/>
      <c r="D1652" s="193"/>
      <c r="E1652" s="178"/>
      <c r="F1652" s="193"/>
      <c r="G1652" s="193"/>
      <c r="H1652" s="193"/>
      <c r="I1652" s="176" t="str">
        <f ca="1"/>
        <v/>
      </c>
      <c r="J1652" s="176" t="str">
        <f ca="1"/>
        <v/>
      </c>
      <c r="K1652" s="176" t="str">
        <f ca="1"/>
        <v/>
      </c>
      <c r="L1652" s="176" t="str">
        <f ca="1"/>
        <v/>
      </c>
      <c r="M1652" s="176" t="str">
        <f ca="1"/>
        <v/>
      </c>
      <c r="N1652" s="176" t="str">
        <f ca="1"/>
        <v/>
      </c>
      <c r="O1652" s="176" t="str">
        <f ca="1"/>
        <v/>
      </c>
      <c r="P1652" s="176" t="str">
        <f ca="1"/>
        <v/>
      </c>
      <c r="Q1652" s="176" t="str">
        <f ca="1"/>
        <v/>
      </c>
      <c r="R1652" s="176" t="str">
        <f ca="1"/>
        <v/>
      </c>
      <c r="S1652" s="176" t="str">
        <v/>
      </c>
      <c r="T1652" s="176" t="b">
        <v>0</v>
      </c>
      <c r="U1652" s="176" t="b">
        <f>AND(T1652=TRUE,C1652=C1651,F1652=F1651,H1652&lt;&gt;H1651)</f>
        <v>0</v>
      </c>
      <c r="V1652" s="176" t="b">
        <f t="shared" si="50"/>
        <v>0</v>
      </c>
      <c r="W1652" s="180">
        <v>0</v>
      </c>
      <c r="X1652" t="b">
        <f t="shared" si="51"/>
        <v>0</v>
      </c>
      <c r="Y1652" s="194" t="str">
        <v/>
      </c>
    </row>
    <row r="1653" spans="2:25" x14ac:dyDescent="0.4">
      <c r="B1653" s="192"/>
      <c r="C1653" s="193"/>
      <c r="D1653" s="193"/>
      <c r="E1653" s="178"/>
      <c r="F1653" s="193"/>
      <c r="G1653" s="193"/>
      <c r="H1653" s="193"/>
      <c r="I1653" s="176" t="str">
        <f ca="1"/>
        <v/>
      </c>
      <c r="J1653" s="176" t="str">
        <f ca="1"/>
        <v/>
      </c>
      <c r="K1653" s="176" t="str">
        <f ca="1"/>
        <v/>
      </c>
      <c r="L1653" s="176" t="str">
        <f ca="1"/>
        <v/>
      </c>
      <c r="M1653" s="176" t="str">
        <f ca="1"/>
        <v/>
      </c>
      <c r="N1653" s="176" t="str">
        <f ca="1"/>
        <v/>
      </c>
      <c r="O1653" s="176" t="str">
        <f ca="1"/>
        <v/>
      </c>
      <c r="P1653" s="176" t="str">
        <f ca="1"/>
        <v/>
      </c>
      <c r="Q1653" s="176" t="str">
        <f ca="1"/>
        <v/>
      </c>
      <c r="R1653" s="176" t="str">
        <f ca="1"/>
        <v/>
      </c>
      <c r="S1653" s="176" t="str">
        <v/>
      </c>
      <c r="T1653" s="176" t="b">
        <v>0</v>
      </c>
      <c r="U1653" s="176" t="b">
        <f>AND(T1653=TRUE,C1653=C1652,F1653=F1652,H1653&lt;&gt;H1652)</f>
        <v>0</v>
      </c>
      <c r="V1653" s="176" t="b">
        <f t="shared" si="50"/>
        <v>0</v>
      </c>
      <c r="W1653" s="180">
        <v>0</v>
      </c>
      <c r="X1653" t="b">
        <f t="shared" si="51"/>
        <v>0</v>
      </c>
      <c r="Y1653" s="194" t="str">
        <v/>
      </c>
    </row>
    <row r="1654" spans="2:25" x14ac:dyDescent="0.4">
      <c r="B1654" s="192"/>
      <c r="C1654" s="193"/>
      <c r="D1654" s="193"/>
      <c r="E1654" s="178"/>
      <c r="F1654" s="193"/>
      <c r="G1654" s="193"/>
      <c r="H1654" s="193"/>
      <c r="I1654" s="176" t="str">
        <f ca="1"/>
        <v/>
      </c>
      <c r="J1654" s="176" t="str">
        <f ca="1"/>
        <v/>
      </c>
      <c r="K1654" s="176" t="str">
        <f ca="1"/>
        <v/>
      </c>
      <c r="L1654" s="176" t="str">
        <f ca="1"/>
        <v/>
      </c>
      <c r="M1654" s="176" t="str">
        <f ca="1"/>
        <v/>
      </c>
      <c r="N1654" s="176" t="str">
        <f ca="1"/>
        <v/>
      </c>
      <c r="O1654" s="176" t="str">
        <f ca="1"/>
        <v/>
      </c>
      <c r="P1654" s="176" t="str">
        <f ca="1"/>
        <v/>
      </c>
      <c r="Q1654" s="176" t="str">
        <f ca="1"/>
        <v/>
      </c>
      <c r="R1654" s="176" t="str">
        <f ca="1"/>
        <v/>
      </c>
      <c r="S1654" s="176" t="str">
        <v/>
      </c>
      <c r="T1654" s="176" t="b">
        <v>0</v>
      </c>
      <c r="U1654" s="176" t="b">
        <f>AND(T1654=TRUE,C1654=C1653,F1654=F1653,H1654&lt;&gt;H1653)</f>
        <v>0</v>
      </c>
      <c r="V1654" s="176" t="b">
        <f t="shared" si="50"/>
        <v>0</v>
      </c>
      <c r="W1654" s="180">
        <v>0</v>
      </c>
      <c r="X1654" t="b">
        <f t="shared" si="51"/>
        <v>0</v>
      </c>
      <c r="Y1654" s="194" t="str">
        <v/>
      </c>
    </row>
    <row r="1655" spans="2:25" x14ac:dyDescent="0.4">
      <c r="B1655" s="192"/>
      <c r="C1655" s="193"/>
      <c r="D1655" s="193"/>
      <c r="E1655" s="178"/>
      <c r="F1655" s="193"/>
      <c r="G1655" s="193"/>
      <c r="H1655" s="193"/>
      <c r="I1655" s="176" t="str">
        <f ca="1"/>
        <v/>
      </c>
      <c r="J1655" s="176" t="str">
        <f ca="1"/>
        <v/>
      </c>
      <c r="K1655" s="176" t="str">
        <f ca="1"/>
        <v/>
      </c>
      <c r="L1655" s="176" t="str">
        <f ca="1"/>
        <v/>
      </c>
      <c r="M1655" s="176" t="str">
        <f ca="1"/>
        <v/>
      </c>
      <c r="N1655" s="176" t="str">
        <f ca="1"/>
        <v/>
      </c>
      <c r="O1655" s="176" t="str">
        <f ca="1"/>
        <v/>
      </c>
      <c r="P1655" s="176" t="str">
        <f ca="1"/>
        <v/>
      </c>
      <c r="Q1655" s="176" t="str">
        <f ca="1"/>
        <v/>
      </c>
      <c r="R1655" s="176" t="str">
        <f ca="1"/>
        <v/>
      </c>
      <c r="S1655" s="176" t="str">
        <v/>
      </c>
      <c r="T1655" s="176" t="b">
        <v>0</v>
      </c>
      <c r="U1655" s="176" t="b">
        <f>AND(T1655=TRUE,C1655=C1654,F1655=F1654,H1655&lt;&gt;H1654)</f>
        <v>0</v>
      </c>
      <c r="V1655" s="176" t="b">
        <f t="shared" si="50"/>
        <v>0</v>
      </c>
      <c r="W1655" s="180">
        <v>0</v>
      </c>
      <c r="X1655" t="b">
        <f t="shared" si="51"/>
        <v>0</v>
      </c>
      <c r="Y1655" s="194" t="str">
        <v/>
      </c>
    </row>
    <row r="1656" spans="2:25" x14ac:dyDescent="0.4">
      <c r="B1656" s="192"/>
      <c r="C1656" s="193"/>
      <c r="D1656" s="193"/>
      <c r="E1656" s="178"/>
      <c r="F1656" s="193"/>
      <c r="G1656" s="193"/>
      <c r="H1656" s="193"/>
      <c r="I1656" s="176" t="str">
        <f ca="1"/>
        <v/>
      </c>
      <c r="J1656" s="176" t="str">
        <f ca="1"/>
        <v/>
      </c>
      <c r="K1656" s="176" t="str">
        <f ca="1"/>
        <v/>
      </c>
      <c r="L1656" s="176" t="str">
        <f ca="1"/>
        <v/>
      </c>
      <c r="M1656" s="176" t="str">
        <f ca="1"/>
        <v/>
      </c>
      <c r="N1656" s="176" t="str">
        <f ca="1"/>
        <v/>
      </c>
      <c r="O1656" s="176" t="str">
        <f ca="1"/>
        <v/>
      </c>
      <c r="P1656" s="176" t="str">
        <f ca="1"/>
        <v/>
      </c>
      <c r="Q1656" s="176" t="str">
        <f ca="1"/>
        <v/>
      </c>
      <c r="R1656" s="176" t="str">
        <f ca="1"/>
        <v/>
      </c>
      <c r="S1656" s="176" t="str">
        <v/>
      </c>
      <c r="T1656" s="176" t="b">
        <v>0</v>
      </c>
      <c r="U1656" s="176" t="b">
        <f>AND(T1656=TRUE,C1656=C1655,F1656=F1655,H1656&lt;&gt;H1655)</f>
        <v>0</v>
      </c>
      <c r="V1656" s="176" t="b">
        <f t="shared" si="50"/>
        <v>0</v>
      </c>
      <c r="W1656" s="180">
        <v>0</v>
      </c>
      <c r="X1656" t="b">
        <f t="shared" si="51"/>
        <v>0</v>
      </c>
      <c r="Y1656" s="194" t="str">
        <v/>
      </c>
    </row>
    <row r="1657" spans="2:25" x14ac:dyDescent="0.4">
      <c r="B1657" s="192"/>
      <c r="C1657" s="193"/>
      <c r="D1657" s="193"/>
      <c r="E1657" s="178"/>
      <c r="F1657" s="193"/>
      <c r="G1657" s="193"/>
      <c r="H1657" s="193"/>
      <c r="I1657" s="176" t="str">
        <f ca="1"/>
        <v/>
      </c>
      <c r="J1657" s="176" t="str">
        <f ca="1"/>
        <v/>
      </c>
      <c r="K1657" s="176" t="str">
        <f ca="1"/>
        <v/>
      </c>
      <c r="L1657" s="176" t="str">
        <f ca="1"/>
        <v/>
      </c>
      <c r="M1657" s="176" t="str">
        <f ca="1"/>
        <v/>
      </c>
      <c r="N1657" s="176" t="str">
        <f ca="1"/>
        <v/>
      </c>
      <c r="O1657" s="176" t="str">
        <f ca="1"/>
        <v/>
      </c>
      <c r="P1657" s="176" t="str">
        <f ca="1"/>
        <v/>
      </c>
      <c r="Q1657" s="176" t="str">
        <f ca="1"/>
        <v/>
      </c>
      <c r="R1657" s="176" t="str">
        <f ca="1"/>
        <v/>
      </c>
      <c r="S1657" s="176" t="str">
        <v/>
      </c>
      <c r="T1657" s="176" t="b">
        <v>0</v>
      </c>
      <c r="U1657" s="176" t="b">
        <f>AND(T1657=TRUE,C1657=C1656,F1657=F1656,H1657&lt;&gt;H1656)</f>
        <v>0</v>
      </c>
      <c r="V1657" s="176" t="b">
        <f t="shared" si="50"/>
        <v>0</v>
      </c>
      <c r="W1657" s="180">
        <v>0</v>
      </c>
      <c r="X1657" t="b">
        <f t="shared" si="51"/>
        <v>0</v>
      </c>
      <c r="Y1657" s="194" t="str">
        <v/>
      </c>
    </row>
    <row r="1658" spans="2:25" x14ac:dyDescent="0.4">
      <c r="B1658" s="192"/>
      <c r="C1658" s="193"/>
      <c r="D1658" s="193"/>
      <c r="E1658" s="178"/>
      <c r="F1658" s="193"/>
      <c r="G1658" s="193"/>
      <c r="H1658" s="193"/>
      <c r="I1658" s="176" t="str">
        <f ca="1"/>
        <v/>
      </c>
      <c r="J1658" s="176" t="str">
        <f ca="1"/>
        <v/>
      </c>
      <c r="K1658" s="176" t="str">
        <f ca="1"/>
        <v/>
      </c>
      <c r="L1658" s="176" t="str">
        <f ca="1"/>
        <v/>
      </c>
      <c r="M1658" s="176" t="str">
        <f ca="1"/>
        <v/>
      </c>
      <c r="N1658" s="176" t="str">
        <f ca="1"/>
        <v/>
      </c>
      <c r="O1658" s="176" t="str">
        <f ca="1"/>
        <v/>
      </c>
      <c r="P1658" s="176" t="str">
        <f ca="1"/>
        <v/>
      </c>
      <c r="Q1658" s="176" t="str">
        <f ca="1"/>
        <v/>
      </c>
      <c r="R1658" s="176" t="str">
        <f ca="1"/>
        <v/>
      </c>
      <c r="S1658" s="176" t="str">
        <v/>
      </c>
      <c r="T1658" s="176" t="b">
        <v>0</v>
      </c>
      <c r="U1658" s="176" t="b">
        <f>AND(T1658=TRUE,C1658=C1657,F1658=F1657,H1658&lt;&gt;H1657)</f>
        <v>0</v>
      </c>
      <c r="V1658" s="176" t="b">
        <f t="shared" si="50"/>
        <v>0</v>
      </c>
      <c r="W1658" s="180">
        <v>0</v>
      </c>
      <c r="X1658" t="b">
        <f t="shared" si="51"/>
        <v>0</v>
      </c>
      <c r="Y1658" s="194" t="str">
        <v/>
      </c>
    </row>
    <row r="1659" spans="2:25" x14ac:dyDescent="0.4">
      <c r="B1659" s="192"/>
      <c r="C1659" s="193"/>
      <c r="D1659" s="193"/>
      <c r="E1659" s="178"/>
      <c r="F1659" s="193"/>
      <c r="G1659" s="193"/>
      <c r="H1659" s="193"/>
      <c r="I1659" s="176" t="str">
        <f ca="1"/>
        <v/>
      </c>
      <c r="J1659" s="176" t="str">
        <f ca="1"/>
        <v/>
      </c>
      <c r="K1659" s="176" t="str">
        <f ca="1"/>
        <v/>
      </c>
      <c r="L1659" s="176" t="str">
        <f ca="1"/>
        <v/>
      </c>
      <c r="M1659" s="176" t="str">
        <f ca="1"/>
        <v/>
      </c>
      <c r="N1659" s="176" t="str">
        <f ca="1"/>
        <v/>
      </c>
      <c r="O1659" s="176" t="str">
        <f ca="1"/>
        <v/>
      </c>
      <c r="P1659" s="176" t="str">
        <f ca="1"/>
        <v/>
      </c>
      <c r="Q1659" s="176" t="str">
        <f ca="1"/>
        <v/>
      </c>
      <c r="R1659" s="176" t="str">
        <f ca="1"/>
        <v/>
      </c>
      <c r="S1659" s="176" t="str">
        <v/>
      </c>
      <c r="T1659" s="176" t="b">
        <v>0</v>
      </c>
      <c r="U1659" s="176" t="b">
        <f>AND(T1659=TRUE,C1659=C1658,F1659=F1658,H1659&lt;&gt;H1658)</f>
        <v>0</v>
      </c>
      <c r="V1659" s="176" t="b">
        <f t="shared" si="50"/>
        <v>0</v>
      </c>
      <c r="W1659" s="180">
        <v>0</v>
      </c>
      <c r="X1659" t="b">
        <f t="shared" si="51"/>
        <v>0</v>
      </c>
      <c r="Y1659" s="194" t="str">
        <v/>
      </c>
    </row>
    <row r="1660" spans="2:25" x14ac:dyDescent="0.4">
      <c r="B1660" s="192"/>
      <c r="C1660" s="193"/>
      <c r="D1660" s="193"/>
      <c r="E1660" s="178"/>
      <c r="F1660" s="193"/>
      <c r="G1660" s="193"/>
      <c r="H1660" s="193"/>
      <c r="I1660" s="176" t="str">
        <f ca="1"/>
        <v/>
      </c>
      <c r="J1660" s="176" t="str">
        <f ca="1"/>
        <v/>
      </c>
      <c r="K1660" s="176" t="str">
        <f ca="1"/>
        <v/>
      </c>
      <c r="L1660" s="176" t="str">
        <f ca="1"/>
        <v/>
      </c>
      <c r="M1660" s="176" t="str">
        <f ca="1"/>
        <v/>
      </c>
      <c r="N1660" s="176" t="str">
        <f ca="1"/>
        <v/>
      </c>
      <c r="O1660" s="176" t="str">
        <f ca="1"/>
        <v/>
      </c>
      <c r="P1660" s="176" t="str">
        <f ca="1"/>
        <v/>
      </c>
      <c r="Q1660" s="176" t="str">
        <f ca="1"/>
        <v/>
      </c>
      <c r="R1660" s="176" t="str">
        <f ca="1"/>
        <v/>
      </c>
      <c r="S1660" s="176" t="str">
        <v/>
      </c>
      <c r="T1660" s="176" t="b">
        <v>0</v>
      </c>
      <c r="U1660" s="176" t="b">
        <f>AND(T1660=TRUE,C1660=C1659,F1660=F1659,H1660&lt;&gt;H1659)</f>
        <v>0</v>
      </c>
      <c r="V1660" s="176" t="b">
        <f t="shared" si="50"/>
        <v>0</v>
      </c>
      <c r="W1660" s="180">
        <v>0</v>
      </c>
      <c r="X1660" t="b">
        <f t="shared" si="51"/>
        <v>0</v>
      </c>
      <c r="Y1660" s="194" t="str">
        <v/>
      </c>
    </row>
    <row r="1661" spans="2:25" x14ac:dyDescent="0.4">
      <c r="B1661" s="192"/>
      <c r="C1661" s="193"/>
      <c r="D1661" s="193"/>
      <c r="E1661" s="178"/>
      <c r="F1661" s="193"/>
      <c r="G1661" s="193"/>
      <c r="H1661" s="193"/>
      <c r="I1661" s="176" t="str">
        <f ca="1"/>
        <v/>
      </c>
      <c r="J1661" s="176" t="str">
        <f ca="1"/>
        <v/>
      </c>
      <c r="K1661" s="176" t="str">
        <f ca="1"/>
        <v/>
      </c>
      <c r="L1661" s="176" t="str">
        <f ca="1"/>
        <v/>
      </c>
      <c r="M1661" s="176" t="str">
        <f ca="1"/>
        <v/>
      </c>
      <c r="N1661" s="176" t="str">
        <f ca="1"/>
        <v/>
      </c>
      <c r="O1661" s="176" t="str">
        <f ca="1"/>
        <v/>
      </c>
      <c r="P1661" s="176" t="str">
        <f ca="1"/>
        <v/>
      </c>
      <c r="Q1661" s="176" t="str">
        <f ca="1"/>
        <v/>
      </c>
      <c r="R1661" s="176" t="str">
        <f ca="1"/>
        <v/>
      </c>
      <c r="S1661" s="176" t="str">
        <v/>
      </c>
      <c r="T1661" s="176" t="b">
        <v>0</v>
      </c>
      <c r="U1661" s="176" t="b">
        <f>AND(T1661=TRUE,C1661=C1660,F1661=F1660,H1661&lt;&gt;H1660)</f>
        <v>0</v>
      </c>
      <c r="V1661" s="176" t="b">
        <f t="shared" si="50"/>
        <v>0</v>
      </c>
      <c r="W1661" s="180">
        <v>0</v>
      </c>
      <c r="X1661" t="b">
        <f t="shared" si="51"/>
        <v>0</v>
      </c>
      <c r="Y1661" s="194" t="str">
        <v/>
      </c>
    </row>
    <row r="1662" spans="2:25" x14ac:dyDescent="0.4">
      <c r="B1662" s="192"/>
      <c r="C1662" s="193"/>
      <c r="D1662" s="193"/>
      <c r="E1662" s="178"/>
      <c r="F1662" s="193"/>
      <c r="G1662" s="193"/>
      <c r="H1662" s="193"/>
      <c r="I1662" s="176" t="str">
        <f ca="1"/>
        <v/>
      </c>
      <c r="J1662" s="176" t="str">
        <f ca="1"/>
        <v/>
      </c>
      <c r="K1662" s="176" t="str">
        <f ca="1"/>
        <v/>
      </c>
      <c r="L1662" s="176" t="str">
        <f ca="1"/>
        <v/>
      </c>
      <c r="M1662" s="176" t="str">
        <f ca="1"/>
        <v/>
      </c>
      <c r="N1662" s="176" t="str">
        <f ca="1"/>
        <v/>
      </c>
      <c r="O1662" s="176" t="str">
        <f ca="1"/>
        <v/>
      </c>
      <c r="P1662" s="176" t="str">
        <f ca="1"/>
        <v/>
      </c>
      <c r="Q1662" s="176" t="str">
        <f ca="1"/>
        <v/>
      </c>
      <c r="R1662" s="176" t="str">
        <f ca="1"/>
        <v/>
      </c>
      <c r="S1662" s="176" t="str">
        <v/>
      </c>
      <c r="T1662" s="176" t="b">
        <v>0</v>
      </c>
      <c r="U1662" s="176" t="b">
        <f>AND(T1662=TRUE,C1662=C1661,F1662=F1661,H1662&lt;&gt;H1661)</f>
        <v>0</v>
      </c>
      <c r="V1662" s="176" t="b">
        <f t="shared" si="50"/>
        <v>0</v>
      </c>
      <c r="W1662" s="180">
        <v>0</v>
      </c>
      <c r="X1662" t="b">
        <f t="shared" si="51"/>
        <v>0</v>
      </c>
      <c r="Y1662" s="194" t="str">
        <v/>
      </c>
    </row>
    <row r="1663" spans="2:25" x14ac:dyDescent="0.4">
      <c r="B1663" s="192"/>
      <c r="C1663" s="193"/>
      <c r="D1663" s="193"/>
      <c r="E1663" s="178"/>
      <c r="F1663" s="193"/>
      <c r="G1663" s="193"/>
      <c r="H1663" s="193"/>
      <c r="I1663" s="176" t="str">
        <f ca="1"/>
        <v/>
      </c>
      <c r="J1663" s="176" t="str">
        <f ca="1"/>
        <v/>
      </c>
      <c r="K1663" s="176" t="str">
        <f ca="1"/>
        <v/>
      </c>
      <c r="L1663" s="176" t="str">
        <f ca="1"/>
        <v/>
      </c>
      <c r="M1663" s="176" t="str">
        <f ca="1"/>
        <v/>
      </c>
      <c r="N1663" s="176" t="str">
        <f ca="1"/>
        <v/>
      </c>
      <c r="O1663" s="176" t="str">
        <f ca="1"/>
        <v/>
      </c>
      <c r="P1663" s="176" t="str">
        <f ca="1"/>
        <v/>
      </c>
      <c r="Q1663" s="176" t="str">
        <f ca="1"/>
        <v/>
      </c>
      <c r="R1663" s="176" t="str">
        <f ca="1"/>
        <v/>
      </c>
      <c r="S1663" s="176" t="str">
        <v/>
      </c>
      <c r="T1663" s="176" t="b">
        <v>0</v>
      </c>
      <c r="U1663" s="176" t="b">
        <f>AND(T1663=TRUE,C1663=C1662,F1663=F1662,H1663&lt;&gt;H1662)</f>
        <v>0</v>
      </c>
      <c r="V1663" s="176" t="b">
        <f t="shared" si="50"/>
        <v>0</v>
      </c>
      <c r="W1663" s="180">
        <v>0</v>
      </c>
      <c r="X1663" t="b">
        <f t="shared" si="51"/>
        <v>0</v>
      </c>
      <c r="Y1663" s="194" t="str">
        <v/>
      </c>
    </row>
    <row r="1664" spans="2:25" x14ac:dyDescent="0.4">
      <c r="B1664" s="192"/>
      <c r="C1664" s="193"/>
      <c r="D1664" s="193"/>
      <c r="E1664" s="178"/>
      <c r="F1664" s="193"/>
      <c r="G1664" s="193"/>
      <c r="H1664" s="193"/>
      <c r="I1664" s="176" t="str">
        <f ca="1"/>
        <v/>
      </c>
      <c r="J1664" s="176" t="str">
        <f ca="1"/>
        <v/>
      </c>
      <c r="K1664" s="176" t="str">
        <f ca="1"/>
        <v/>
      </c>
      <c r="L1664" s="176" t="str">
        <f ca="1"/>
        <v/>
      </c>
      <c r="M1664" s="176" t="str">
        <f ca="1"/>
        <v/>
      </c>
      <c r="N1664" s="176" t="str">
        <f ca="1"/>
        <v/>
      </c>
      <c r="O1664" s="176" t="str">
        <f ca="1"/>
        <v/>
      </c>
      <c r="P1664" s="176" t="str">
        <f ca="1"/>
        <v/>
      </c>
      <c r="Q1664" s="176" t="str">
        <f ca="1"/>
        <v/>
      </c>
      <c r="R1664" s="176" t="str">
        <f ca="1"/>
        <v/>
      </c>
      <c r="S1664" s="176" t="str">
        <v/>
      </c>
      <c r="T1664" s="176" t="b">
        <v>0</v>
      </c>
      <c r="U1664" s="176" t="b">
        <f>AND(T1664=TRUE,C1664=C1663,F1664=F1663,H1664&lt;&gt;H1663)</f>
        <v>0</v>
      </c>
      <c r="V1664" s="176" t="b">
        <f t="shared" si="50"/>
        <v>0</v>
      </c>
      <c r="W1664" s="180">
        <v>0</v>
      </c>
      <c r="X1664" t="b">
        <f t="shared" si="51"/>
        <v>0</v>
      </c>
      <c r="Y1664" s="194" t="str">
        <v/>
      </c>
    </row>
    <row r="1665" spans="2:25" x14ac:dyDescent="0.4">
      <c r="B1665" s="192"/>
      <c r="C1665" s="193"/>
      <c r="D1665" s="193"/>
      <c r="E1665" s="178"/>
      <c r="F1665" s="193"/>
      <c r="G1665" s="193"/>
      <c r="H1665" s="193"/>
      <c r="I1665" s="176" t="str">
        <f ca="1"/>
        <v/>
      </c>
      <c r="J1665" s="176" t="str">
        <f ca="1"/>
        <v/>
      </c>
      <c r="K1665" s="176" t="str">
        <f ca="1"/>
        <v/>
      </c>
      <c r="L1665" s="176" t="str">
        <f ca="1"/>
        <v/>
      </c>
      <c r="M1665" s="176" t="str">
        <f ca="1"/>
        <v/>
      </c>
      <c r="N1665" s="176" t="str">
        <f ca="1"/>
        <v/>
      </c>
      <c r="O1665" s="176" t="str">
        <f ca="1"/>
        <v/>
      </c>
      <c r="P1665" s="176" t="str">
        <f ca="1"/>
        <v/>
      </c>
      <c r="Q1665" s="176" t="str">
        <f ca="1"/>
        <v/>
      </c>
      <c r="R1665" s="176" t="str">
        <f ca="1"/>
        <v/>
      </c>
      <c r="S1665" s="176" t="str">
        <v/>
      </c>
      <c r="T1665" s="176" t="b">
        <v>0</v>
      </c>
      <c r="U1665" s="176" t="b">
        <f>AND(T1665=TRUE,C1665=C1664,F1665=F1664,H1665&lt;&gt;H1664)</f>
        <v>0</v>
      </c>
      <c r="V1665" s="176" t="b">
        <f t="shared" si="50"/>
        <v>0</v>
      </c>
      <c r="W1665" s="180">
        <v>0</v>
      </c>
      <c r="X1665" t="b">
        <f t="shared" si="51"/>
        <v>0</v>
      </c>
      <c r="Y1665" s="194" t="str">
        <v/>
      </c>
    </row>
    <row r="1666" spans="2:25" x14ac:dyDescent="0.4">
      <c r="B1666" s="192"/>
      <c r="C1666" s="193"/>
      <c r="D1666" s="193"/>
      <c r="E1666" s="178"/>
      <c r="F1666" s="193"/>
      <c r="G1666" s="193"/>
      <c r="H1666" s="193"/>
      <c r="I1666" s="176" t="str">
        <f ca="1"/>
        <v/>
      </c>
      <c r="J1666" s="176" t="str">
        <f ca="1"/>
        <v/>
      </c>
      <c r="K1666" s="176" t="str">
        <f ca="1"/>
        <v/>
      </c>
      <c r="L1666" s="176" t="str">
        <f ca="1"/>
        <v/>
      </c>
      <c r="M1666" s="176" t="str">
        <f ca="1"/>
        <v/>
      </c>
      <c r="N1666" s="176" t="str">
        <f ca="1"/>
        <v/>
      </c>
      <c r="O1666" s="176" t="str">
        <f ca="1"/>
        <v/>
      </c>
      <c r="P1666" s="176" t="str">
        <f ca="1"/>
        <v/>
      </c>
      <c r="Q1666" s="176" t="str">
        <f ca="1"/>
        <v/>
      </c>
      <c r="R1666" s="176" t="str">
        <f ca="1"/>
        <v/>
      </c>
      <c r="S1666" s="176" t="str">
        <v/>
      </c>
      <c r="T1666" s="176" t="b">
        <v>0</v>
      </c>
      <c r="U1666" s="176" t="b">
        <f>AND(T1666=TRUE,C1666=C1665,F1666=F1665,H1666&lt;&gt;H1665)</f>
        <v>0</v>
      </c>
      <c r="V1666" s="176" t="b">
        <f t="shared" si="50"/>
        <v>0</v>
      </c>
      <c r="W1666" s="180">
        <v>0</v>
      </c>
      <c r="X1666" t="b">
        <f t="shared" si="51"/>
        <v>0</v>
      </c>
      <c r="Y1666" s="194" t="str">
        <v/>
      </c>
    </row>
    <row r="1667" spans="2:25" x14ac:dyDescent="0.4">
      <c r="B1667" s="192"/>
      <c r="C1667" s="193"/>
      <c r="D1667" s="193"/>
      <c r="E1667" s="178"/>
      <c r="F1667" s="193"/>
      <c r="G1667" s="193"/>
      <c r="H1667" s="193"/>
      <c r="I1667" s="176" t="str">
        <f ca="1"/>
        <v/>
      </c>
      <c r="J1667" s="176" t="str">
        <f ca="1"/>
        <v/>
      </c>
      <c r="K1667" s="176" t="str">
        <f ca="1"/>
        <v/>
      </c>
      <c r="L1667" s="176" t="str">
        <f ca="1"/>
        <v/>
      </c>
      <c r="M1667" s="176" t="str">
        <f ca="1"/>
        <v/>
      </c>
      <c r="N1667" s="176" t="str">
        <f ca="1"/>
        <v/>
      </c>
      <c r="O1667" s="176" t="str">
        <f ca="1"/>
        <v/>
      </c>
      <c r="P1667" s="176" t="str">
        <f ca="1"/>
        <v/>
      </c>
      <c r="Q1667" s="176" t="str">
        <f ca="1"/>
        <v/>
      </c>
      <c r="R1667" s="176" t="str">
        <f ca="1"/>
        <v/>
      </c>
      <c r="S1667" s="176" t="str">
        <v/>
      </c>
      <c r="T1667" s="176" t="b">
        <v>0</v>
      </c>
      <c r="U1667" s="176" t="b">
        <f>AND(T1667=TRUE,C1667=C1666,F1667=F1666,H1667&lt;&gt;H1666)</f>
        <v>0</v>
      </c>
      <c r="V1667" s="176" t="b">
        <f t="shared" ref="V1667:V1730" si="52">OR(U1667,U1668)</f>
        <v>0</v>
      </c>
      <c r="W1667" s="180">
        <v>0</v>
      </c>
      <c r="X1667" t="b">
        <f t="shared" ref="X1667:X1730" si="53">AND(T1667,ISBLANK(E1667))</f>
        <v>0</v>
      </c>
      <c r="Y1667" s="194" t="str">
        <v/>
      </c>
    </row>
    <row r="1668" spans="2:25" x14ac:dyDescent="0.4">
      <c r="B1668" s="192"/>
      <c r="C1668" s="193"/>
      <c r="D1668" s="193"/>
      <c r="E1668" s="178"/>
      <c r="F1668" s="193"/>
      <c r="G1668" s="193"/>
      <c r="H1668" s="193"/>
      <c r="I1668" s="176" t="str">
        <f ca="1"/>
        <v/>
      </c>
      <c r="J1668" s="176" t="str">
        <f ca="1"/>
        <v/>
      </c>
      <c r="K1668" s="176" t="str">
        <f ca="1"/>
        <v/>
      </c>
      <c r="L1668" s="176" t="str">
        <f ca="1"/>
        <v/>
      </c>
      <c r="M1668" s="176" t="str">
        <f ca="1"/>
        <v/>
      </c>
      <c r="N1668" s="176" t="str">
        <f ca="1"/>
        <v/>
      </c>
      <c r="O1668" s="176" t="str">
        <f ca="1"/>
        <v/>
      </c>
      <c r="P1668" s="176" t="str">
        <f ca="1"/>
        <v/>
      </c>
      <c r="Q1668" s="176" t="str">
        <f ca="1"/>
        <v/>
      </c>
      <c r="R1668" s="176" t="str">
        <f ca="1"/>
        <v/>
      </c>
      <c r="S1668" s="176" t="str">
        <v/>
      </c>
      <c r="T1668" s="176" t="b">
        <v>0</v>
      </c>
      <c r="U1668" s="176" t="b">
        <f>AND(T1668=TRUE,C1668=C1667,F1668=F1667,H1668&lt;&gt;H1667)</f>
        <v>0</v>
      </c>
      <c r="V1668" s="176" t="b">
        <f t="shared" si="52"/>
        <v>0</v>
      </c>
      <c r="W1668" s="180">
        <v>0</v>
      </c>
      <c r="X1668" t="b">
        <f t="shared" si="53"/>
        <v>0</v>
      </c>
      <c r="Y1668" s="194" t="str">
        <v/>
      </c>
    </row>
    <row r="1669" spans="2:25" x14ac:dyDescent="0.4">
      <c r="B1669" s="192"/>
      <c r="C1669" s="193"/>
      <c r="D1669" s="193"/>
      <c r="E1669" s="178"/>
      <c r="F1669" s="193"/>
      <c r="G1669" s="193"/>
      <c r="H1669" s="193"/>
      <c r="I1669" s="176" t="str">
        <f ca="1"/>
        <v/>
      </c>
      <c r="J1669" s="176" t="str">
        <f ca="1"/>
        <v/>
      </c>
      <c r="K1669" s="176" t="str">
        <f ca="1"/>
        <v/>
      </c>
      <c r="L1669" s="176" t="str">
        <f ca="1"/>
        <v/>
      </c>
      <c r="M1669" s="176" t="str">
        <f ca="1"/>
        <v/>
      </c>
      <c r="N1669" s="176" t="str">
        <f ca="1"/>
        <v/>
      </c>
      <c r="O1669" s="176" t="str">
        <f ca="1"/>
        <v/>
      </c>
      <c r="P1669" s="176" t="str">
        <f ca="1"/>
        <v/>
      </c>
      <c r="Q1669" s="176" t="str">
        <f ca="1"/>
        <v/>
      </c>
      <c r="R1669" s="176" t="str">
        <f ca="1"/>
        <v/>
      </c>
      <c r="S1669" s="176" t="str">
        <v/>
      </c>
      <c r="T1669" s="176" t="b">
        <v>0</v>
      </c>
      <c r="U1669" s="176" t="b">
        <f>AND(T1669=TRUE,C1669=C1668,F1669=F1668,H1669&lt;&gt;H1668)</f>
        <v>0</v>
      </c>
      <c r="V1669" s="176" t="b">
        <f t="shared" si="52"/>
        <v>0</v>
      </c>
      <c r="W1669" s="180">
        <v>0</v>
      </c>
      <c r="X1669" t="b">
        <f t="shared" si="53"/>
        <v>0</v>
      </c>
      <c r="Y1669" s="194" t="str">
        <v/>
      </c>
    </row>
    <row r="1670" spans="2:25" x14ac:dyDescent="0.4">
      <c r="B1670" s="192"/>
      <c r="C1670" s="193"/>
      <c r="D1670" s="193"/>
      <c r="E1670" s="178"/>
      <c r="F1670" s="193"/>
      <c r="G1670" s="193"/>
      <c r="H1670" s="193"/>
      <c r="I1670" s="176" t="str">
        <f ca="1"/>
        <v/>
      </c>
      <c r="J1670" s="176" t="str">
        <f ca="1"/>
        <v/>
      </c>
      <c r="K1670" s="176" t="str">
        <f ca="1"/>
        <v/>
      </c>
      <c r="L1670" s="176" t="str">
        <f ca="1"/>
        <v/>
      </c>
      <c r="M1670" s="176" t="str">
        <f ca="1"/>
        <v/>
      </c>
      <c r="N1670" s="176" t="str">
        <f ca="1"/>
        <v/>
      </c>
      <c r="O1670" s="176" t="str">
        <f ca="1"/>
        <v/>
      </c>
      <c r="P1670" s="176" t="str">
        <f ca="1"/>
        <v/>
      </c>
      <c r="Q1670" s="176" t="str">
        <f ca="1"/>
        <v/>
      </c>
      <c r="R1670" s="176" t="str">
        <f ca="1"/>
        <v/>
      </c>
      <c r="S1670" s="176" t="str">
        <v/>
      </c>
      <c r="T1670" s="176" t="b">
        <v>0</v>
      </c>
      <c r="U1670" s="176" t="b">
        <f>AND(T1670=TRUE,C1670=C1669,F1670=F1669,H1670&lt;&gt;H1669)</f>
        <v>0</v>
      </c>
      <c r="V1670" s="176" t="b">
        <f t="shared" si="52"/>
        <v>0</v>
      </c>
      <c r="W1670" s="180">
        <v>0</v>
      </c>
      <c r="X1670" t="b">
        <f t="shared" si="53"/>
        <v>0</v>
      </c>
      <c r="Y1670" s="194" t="str">
        <v/>
      </c>
    </row>
    <row r="1671" spans="2:25" x14ac:dyDescent="0.4">
      <c r="B1671" s="192"/>
      <c r="C1671" s="193"/>
      <c r="D1671" s="193"/>
      <c r="E1671" s="178"/>
      <c r="F1671" s="193"/>
      <c r="G1671" s="193"/>
      <c r="H1671" s="193"/>
      <c r="I1671" s="176" t="str">
        <f ca="1"/>
        <v/>
      </c>
      <c r="J1671" s="176" t="str">
        <f ca="1"/>
        <v/>
      </c>
      <c r="K1671" s="176" t="str">
        <f ca="1"/>
        <v/>
      </c>
      <c r="L1671" s="176" t="str">
        <f ca="1"/>
        <v/>
      </c>
      <c r="M1671" s="176" t="str">
        <f ca="1"/>
        <v/>
      </c>
      <c r="N1671" s="176" t="str">
        <f ca="1"/>
        <v/>
      </c>
      <c r="O1671" s="176" t="str">
        <f ca="1"/>
        <v/>
      </c>
      <c r="P1671" s="176" t="str">
        <f ca="1"/>
        <v/>
      </c>
      <c r="Q1671" s="176" t="str">
        <f ca="1"/>
        <v/>
      </c>
      <c r="R1671" s="176" t="str">
        <f ca="1"/>
        <v/>
      </c>
      <c r="S1671" s="176" t="str">
        <v/>
      </c>
      <c r="T1671" s="176" t="b">
        <v>0</v>
      </c>
      <c r="U1671" s="176" t="b">
        <f>AND(T1671=TRUE,C1671=C1670,F1671=F1670,H1671&lt;&gt;H1670)</f>
        <v>0</v>
      </c>
      <c r="V1671" s="176" t="b">
        <f t="shared" si="52"/>
        <v>0</v>
      </c>
      <c r="W1671" s="180">
        <v>0</v>
      </c>
      <c r="X1671" t="b">
        <f t="shared" si="53"/>
        <v>0</v>
      </c>
      <c r="Y1671" s="194" t="str">
        <v/>
      </c>
    </row>
    <row r="1672" spans="2:25" x14ac:dyDescent="0.4">
      <c r="B1672" s="192"/>
      <c r="C1672" s="193"/>
      <c r="D1672" s="193"/>
      <c r="E1672" s="178"/>
      <c r="F1672" s="193"/>
      <c r="G1672" s="193"/>
      <c r="H1672" s="193"/>
      <c r="I1672" s="176" t="str">
        <f ca="1"/>
        <v/>
      </c>
      <c r="J1672" s="176" t="str">
        <f ca="1"/>
        <v/>
      </c>
      <c r="K1672" s="176" t="str">
        <f ca="1"/>
        <v/>
      </c>
      <c r="L1672" s="176" t="str">
        <f ca="1"/>
        <v/>
      </c>
      <c r="M1672" s="176" t="str">
        <f ca="1"/>
        <v/>
      </c>
      <c r="N1672" s="176" t="str">
        <f ca="1"/>
        <v/>
      </c>
      <c r="O1672" s="176" t="str">
        <f ca="1"/>
        <v/>
      </c>
      <c r="P1672" s="176" t="str">
        <f ca="1"/>
        <v/>
      </c>
      <c r="Q1672" s="176" t="str">
        <f ca="1"/>
        <v/>
      </c>
      <c r="R1672" s="176" t="str">
        <f ca="1"/>
        <v/>
      </c>
      <c r="S1672" s="176" t="str">
        <v/>
      </c>
      <c r="T1672" s="176" t="b">
        <v>0</v>
      </c>
      <c r="U1672" s="176" t="b">
        <f>AND(T1672=TRUE,C1672=C1671,F1672=F1671,H1672&lt;&gt;H1671)</f>
        <v>0</v>
      </c>
      <c r="V1672" s="176" t="b">
        <f t="shared" si="52"/>
        <v>0</v>
      </c>
      <c r="W1672" s="180">
        <v>0</v>
      </c>
      <c r="X1672" t="b">
        <f t="shared" si="53"/>
        <v>0</v>
      </c>
      <c r="Y1672" s="194" t="str">
        <v/>
      </c>
    </row>
    <row r="1673" spans="2:25" x14ac:dyDescent="0.4">
      <c r="B1673" s="192"/>
      <c r="C1673" s="193"/>
      <c r="D1673" s="193"/>
      <c r="E1673" s="178"/>
      <c r="F1673" s="193"/>
      <c r="G1673" s="193"/>
      <c r="H1673" s="193"/>
      <c r="I1673" s="176" t="str">
        <f ca="1"/>
        <v/>
      </c>
      <c r="J1673" s="176" t="str">
        <f ca="1"/>
        <v/>
      </c>
      <c r="K1673" s="176" t="str">
        <f ca="1"/>
        <v/>
      </c>
      <c r="L1673" s="176" t="str">
        <f ca="1"/>
        <v/>
      </c>
      <c r="M1673" s="176" t="str">
        <f ca="1"/>
        <v/>
      </c>
      <c r="N1673" s="176" t="str">
        <f ca="1"/>
        <v/>
      </c>
      <c r="O1673" s="176" t="str">
        <f ca="1"/>
        <v/>
      </c>
      <c r="P1673" s="176" t="str">
        <f ca="1"/>
        <v/>
      </c>
      <c r="Q1673" s="176" t="str">
        <f ca="1"/>
        <v/>
      </c>
      <c r="R1673" s="176" t="str">
        <f ca="1"/>
        <v/>
      </c>
      <c r="S1673" s="176" t="str">
        <v/>
      </c>
      <c r="T1673" s="176" t="b">
        <v>0</v>
      </c>
      <c r="U1673" s="176" t="b">
        <f>AND(T1673=TRUE,C1673=C1672,F1673=F1672,H1673&lt;&gt;H1672)</f>
        <v>0</v>
      </c>
      <c r="V1673" s="176" t="b">
        <f t="shared" si="52"/>
        <v>0</v>
      </c>
      <c r="W1673" s="180">
        <v>0</v>
      </c>
      <c r="X1673" t="b">
        <f t="shared" si="53"/>
        <v>0</v>
      </c>
      <c r="Y1673" s="194" t="str">
        <v/>
      </c>
    </row>
    <row r="1674" spans="2:25" x14ac:dyDescent="0.4">
      <c r="B1674" s="192"/>
      <c r="C1674" s="193"/>
      <c r="D1674" s="193"/>
      <c r="E1674" s="178"/>
      <c r="F1674" s="193"/>
      <c r="G1674" s="193"/>
      <c r="H1674" s="193"/>
      <c r="I1674" s="176" t="str">
        <f ca="1"/>
        <v/>
      </c>
      <c r="J1674" s="176" t="str">
        <f ca="1"/>
        <v/>
      </c>
      <c r="K1674" s="176" t="str">
        <f ca="1"/>
        <v/>
      </c>
      <c r="L1674" s="176" t="str">
        <f ca="1"/>
        <v/>
      </c>
      <c r="M1674" s="176" t="str">
        <f ca="1"/>
        <v/>
      </c>
      <c r="N1674" s="176" t="str">
        <f ca="1"/>
        <v/>
      </c>
      <c r="O1674" s="176" t="str">
        <f ca="1"/>
        <v/>
      </c>
      <c r="P1674" s="176" t="str">
        <f ca="1"/>
        <v/>
      </c>
      <c r="Q1674" s="176" t="str">
        <f ca="1"/>
        <v/>
      </c>
      <c r="R1674" s="176" t="str">
        <f ca="1"/>
        <v/>
      </c>
      <c r="S1674" s="176" t="str">
        <v/>
      </c>
      <c r="T1674" s="176" t="b">
        <v>0</v>
      </c>
      <c r="U1674" s="176" t="b">
        <f>AND(T1674=TRUE,C1674=C1673,F1674=F1673,H1674&lt;&gt;H1673)</f>
        <v>0</v>
      </c>
      <c r="V1674" s="176" t="b">
        <f t="shared" si="52"/>
        <v>0</v>
      </c>
      <c r="W1674" s="180">
        <v>0</v>
      </c>
      <c r="X1674" t="b">
        <f t="shared" si="53"/>
        <v>0</v>
      </c>
      <c r="Y1674" s="194" t="str">
        <v/>
      </c>
    </row>
    <row r="1675" spans="2:25" x14ac:dyDescent="0.4">
      <c r="B1675" s="192"/>
      <c r="C1675" s="193"/>
      <c r="D1675" s="193"/>
      <c r="E1675" s="178"/>
      <c r="F1675" s="193"/>
      <c r="G1675" s="193"/>
      <c r="H1675" s="193"/>
      <c r="I1675" s="176" t="str">
        <f ca="1"/>
        <v/>
      </c>
      <c r="J1675" s="176" t="str">
        <f ca="1"/>
        <v/>
      </c>
      <c r="K1675" s="176" t="str">
        <f ca="1"/>
        <v/>
      </c>
      <c r="L1675" s="176" t="str">
        <f ca="1"/>
        <v/>
      </c>
      <c r="M1675" s="176" t="str">
        <f ca="1"/>
        <v/>
      </c>
      <c r="N1675" s="176" t="str">
        <f ca="1"/>
        <v/>
      </c>
      <c r="O1675" s="176" t="str">
        <f ca="1"/>
        <v/>
      </c>
      <c r="P1675" s="176" t="str">
        <f ca="1"/>
        <v/>
      </c>
      <c r="Q1675" s="176" t="str">
        <f ca="1"/>
        <v/>
      </c>
      <c r="R1675" s="176" t="str">
        <f ca="1"/>
        <v/>
      </c>
      <c r="S1675" s="176" t="str">
        <v/>
      </c>
      <c r="T1675" s="176" t="b">
        <v>0</v>
      </c>
      <c r="U1675" s="176" t="b">
        <f>AND(T1675=TRUE,C1675=C1674,F1675=F1674,H1675&lt;&gt;H1674)</f>
        <v>0</v>
      </c>
      <c r="V1675" s="176" t="b">
        <f t="shared" si="52"/>
        <v>0</v>
      </c>
      <c r="W1675" s="180">
        <v>0</v>
      </c>
      <c r="X1675" t="b">
        <f t="shared" si="53"/>
        <v>0</v>
      </c>
      <c r="Y1675" s="194" t="str">
        <v/>
      </c>
    </row>
    <row r="1676" spans="2:25" x14ac:dyDescent="0.4">
      <c r="B1676" s="192"/>
      <c r="C1676" s="193"/>
      <c r="D1676" s="193"/>
      <c r="E1676" s="178"/>
      <c r="F1676" s="193"/>
      <c r="G1676" s="193"/>
      <c r="H1676" s="193"/>
      <c r="I1676" s="176" t="str">
        <f ca="1"/>
        <v/>
      </c>
      <c r="J1676" s="176" t="str">
        <f ca="1"/>
        <v/>
      </c>
      <c r="K1676" s="176" t="str">
        <f ca="1"/>
        <v/>
      </c>
      <c r="L1676" s="176" t="str">
        <f ca="1"/>
        <v/>
      </c>
      <c r="M1676" s="176" t="str">
        <f ca="1"/>
        <v/>
      </c>
      <c r="N1676" s="176" t="str">
        <f ca="1"/>
        <v/>
      </c>
      <c r="O1676" s="176" t="str">
        <f ca="1"/>
        <v/>
      </c>
      <c r="P1676" s="176" t="str">
        <f ca="1"/>
        <v/>
      </c>
      <c r="Q1676" s="176" t="str">
        <f ca="1"/>
        <v/>
      </c>
      <c r="R1676" s="176" t="str">
        <f ca="1"/>
        <v/>
      </c>
      <c r="S1676" s="176" t="str">
        <v/>
      </c>
      <c r="T1676" s="176" t="b">
        <v>0</v>
      </c>
      <c r="U1676" s="176" t="b">
        <f>AND(T1676=TRUE,C1676=C1675,F1676=F1675,H1676&lt;&gt;H1675)</f>
        <v>0</v>
      </c>
      <c r="V1676" s="176" t="b">
        <f t="shared" si="52"/>
        <v>0</v>
      </c>
      <c r="W1676" s="180">
        <v>0</v>
      </c>
      <c r="X1676" t="b">
        <f t="shared" si="53"/>
        <v>0</v>
      </c>
      <c r="Y1676" s="194" t="str">
        <v/>
      </c>
    </row>
    <row r="1677" spans="2:25" x14ac:dyDescent="0.4">
      <c r="B1677" s="192"/>
      <c r="C1677" s="193"/>
      <c r="D1677" s="193"/>
      <c r="E1677" s="178"/>
      <c r="F1677" s="193"/>
      <c r="G1677" s="193"/>
      <c r="H1677" s="193"/>
      <c r="I1677" s="176" t="str">
        <f ca="1"/>
        <v/>
      </c>
      <c r="J1677" s="176" t="str">
        <f ca="1"/>
        <v/>
      </c>
      <c r="K1677" s="176" t="str">
        <f ca="1"/>
        <v/>
      </c>
      <c r="L1677" s="176" t="str">
        <f ca="1"/>
        <v/>
      </c>
      <c r="M1677" s="176" t="str">
        <f ca="1"/>
        <v/>
      </c>
      <c r="N1677" s="176" t="str">
        <f ca="1"/>
        <v/>
      </c>
      <c r="O1677" s="176" t="str">
        <f ca="1"/>
        <v/>
      </c>
      <c r="P1677" s="176" t="str">
        <f ca="1"/>
        <v/>
      </c>
      <c r="Q1677" s="176" t="str">
        <f ca="1"/>
        <v/>
      </c>
      <c r="R1677" s="176" t="str">
        <f ca="1"/>
        <v/>
      </c>
      <c r="S1677" s="176" t="str">
        <v/>
      </c>
      <c r="T1677" s="176" t="b">
        <v>0</v>
      </c>
      <c r="U1677" s="176" t="b">
        <f>AND(T1677=TRUE,C1677=C1676,F1677=F1676,H1677&lt;&gt;H1676)</f>
        <v>0</v>
      </c>
      <c r="V1677" s="176" t="b">
        <f t="shared" si="52"/>
        <v>0</v>
      </c>
      <c r="W1677" s="180">
        <v>0</v>
      </c>
      <c r="X1677" t="b">
        <f t="shared" si="53"/>
        <v>0</v>
      </c>
      <c r="Y1677" s="194" t="str">
        <v/>
      </c>
    </row>
    <row r="1678" spans="2:25" x14ac:dyDescent="0.4">
      <c r="B1678" s="192"/>
      <c r="C1678" s="193"/>
      <c r="D1678" s="193"/>
      <c r="E1678" s="178"/>
      <c r="F1678" s="193"/>
      <c r="G1678" s="193"/>
      <c r="H1678" s="193"/>
      <c r="I1678" s="176" t="str">
        <f ca="1"/>
        <v/>
      </c>
      <c r="J1678" s="176" t="str">
        <f ca="1"/>
        <v/>
      </c>
      <c r="K1678" s="176" t="str">
        <f ca="1"/>
        <v/>
      </c>
      <c r="L1678" s="176" t="str">
        <f ca="1"/>
        <v/>
      </c>
      <c r="M1678" s="176" t="str">
        <f ca="1"/>
        <v/>
      </c>
      <c r="N1678" s="176" t="str">
        <f ca="1"/>
        <v/>
      </c>
      <c r="O1678" s="176" t="str">
        <f ca="1"/>
        <v/>
      </c>
      <c r="P1678" s="176" t="str">
        <f ca="1"/>
        <v/>
      </c>
      <c r="Q1678" s="176" t="str">
        <f ca="1"/>
        <v/>
      </c>
      <c r="R1678" s="176" t="str">
        <f ca="1"/>
        <v/>
      </c>
      <c r="S1678" s="176" t="str">
        <v/>
      </c>
      <c r="T1678" s="176" t="b">
        <v>0</v>
      </c>
      <c r="U1678" s="176" t="b">
        <f>AND(T1678=TRUE,C1678=C1677,F1678=F1677,H1678&lt;&gt;H1677)</f>
        <v>0</v>
      </c>
      <c r="V1678" s="176" t="b">
        <f t="shared" si="52"/>
        <v>0</v>
      </c>
      <c r="W1678" s="180">
        <v>0</v>
      </c>
      <c r="X1678" t="b">
        <f t="shared" si="53"/>
        <v>0</v>
      </c>
      <c r="Y1678" s="194" t="str">
        <v/>
      </c>
    </row>
    <row r="1679" spans="2:25" x14ac:dyDescent="0.4">
      <c r="B1679" s="192"/>
      <c r="C1679" s="193"/>
      <c r="D1679" s="193"/>
      <c r="E1679" s="178"/>
      <c r="F1679" s="193"/>
      <c r="G1679" s="193"/>
      <c r="H1679" s="193"/>
      <c r="I1679" s="176" t="str">
        <f ca="1"/>
        <v/>
      </c>
      <c r="J1679" s="176" t="str">
        <f ca="1"/>
        <v/>
      </c>
      <c r="K1679" s="176" t="str">
        <f ca="1"/>
        <v/>
      </c>
      <c r="L1679" s="176" t="str">
        <f ca="1"/>
        <v/>
      </c>
      <c r="M1679" s="176" t="str">
        <f ca="1"/>
        <v/>
      </c>
      <c r="N1679" s="176" t="str">
        <f ca="1"/>
        <v/>
      </c>
      <c r="O1679" s="176" t="str">
        <f ca="1"/>
        <v/>
      </c>
      <c r="P1679" s="176" t="str">
        <f ca="1"/>
        <v/>
      </c>
      <c r="Q1679" s="176" t="str">
        <f ca="1"/>
        <v/>
      </c>
      <c r="R1679" s="176" t="str">
        <f ca="1"/>
        <v/>
      </c>
      <c r="S1679" s="176" t="str">
        <v/>
      </c>
      <c r="T1679" s="176" t="b">
        <v>0</v>
      </c>
      <c r="U1679" s="176" t="b">
        <f>AND(T1679=TRUE,C1679=C1678,F1679=F1678,H1679&lt;&gt;H1678)</f>
        <v>0</v>
      </c>
      <c r="V1679" s="176" t="b">
        <f t="shared" si="52"/>
        <v>0</v>
      </c>
      <c r="W1679" s="180">
        <v>0</v>
      </c>
      <c r="X1679" t="b">
        <f t="shared" si="53"/>
        <v>0</v>
      </c>
      <c r="Y1679" s="194" t="str">
        <v/>
      </c>
    </row>
    <row r="1680" spans="2:25" x14ac:dyDescent="0.4">
      <c r="B1680" s="192"/>
      <c r="C1680" s="193"/>
      <c r="D1680" s="193"/>
      <c r="E1680" s="178"/>
      <c r="F1680" s="193"/>
      <c r="G1680" s="193"/>
      <c r="H1680" s="193"/>
      <c r="I1680" s="176" t="str">
        <f ca="1"/>
        <v/>
      </c>
      <c r="J1680" s="176" t="str">
        <f ca="1"/>
        <v/>
      </c>
      <c r="K1680" s="176" t="str">
        <f ca="1"/>
        <v/>
      </c>
      <c r="L1680" s="176" t="str">
        <f ca="1"/>
        <v/>
      </c>
      <c r="M1680" s="176" t="str">
        <f ca="1"/>
        <v/>
      </c>
      <c r="N1680" s="176" t="str">
        <f ca="1"/>
        <v/>
      </c>
      <c r="O1680" s="176" t="str">
        <f ca="1"/>
        <v/>
      </c>
      <c r="P1680" s="176" t="str">
        <f ca="1"/>
        <v/>
      </c>
      <c r="Q1680" s="176" t="str">
        <f ca="1"/>
        <v/>
      </c>
      <c r="R1680" s="176" t="str">
        <f ca="1"/>
        <v/>
      </c>
      <c r="S1680" s="176" t="str">
        <v/>
      </c>
      <c r="T1680" s="176" t="b">
        <v>0</v>
      </c>
      <c r="U1680" s="176" t="b">
        <f>AND(T1680=TRUE,C1680=C1679,F1680=F1679,H1680&lt;&gt;H1679)</f>
        <v>0</v>
      </c>
      <c r="V1680" s="176" t="b">
        <f t="shared" si="52"/>
        <v>0</v>
      </c>
      <c r="W1680" s="180">
        <v>0</v>
      </c>
      <c r="X1680" t="b">
        <f t="shared" si="53"/>
        <v>0</v>
      </c>
      <c r="Y1680" s="194" t="str">
        <v/>
      </c>
    </row>
    <row r="1681" spans="2:25" x14ac:dyDescent="0.4">
      <c r="B1681" s="192"/>
      <c r="C1681" s="193"/>
      <c r="D1681" s="193"/>
      <c r="E1681" s="178"/>
      <c r="F1681" s="193"/>
      <c r="G1681" s="193"/>
      <c r="H1681" s="193"/>
      <c r="I1681" s="176" t="str">
        <f ca="1"/>
        <v/>
      </c>
      <c r="J1681" s="176" t="str">
        <f ca="1"/>
        <v/>
      </c>
      <c r="K1681" s="176" t="str">
        <f ca="1"/>
        <v/>
      </c>
      <c r="L1681" s="176" t="str">
        <f ca="1"/>
        <v/>
      </c>
      <c r="M1681" s="176" t="str">
        <f ca="1"/>
        <v/>
      </c>
      <c r="N1681" s="176" t="str">
        <f ca="1"/>
        <v/>
      </c>
      <c r="O1681" s="176" t="str">
        <f ca="1"/>
        <v/>
      </c>
      <c r="P1681" s="176" t="str">
        <f ca="1"/>
        <v/>
      </c>
      <c r="Q1681" s="176" t="str">
        <f ca="1"/>
        <v/>
      </c>
      <c r="R1681" s="176" t="str">
        <f ca="1"/>
        <v/>
      </c>
      <c r="S1681" s="176" t="str">
        <v/>
      </c>
      <c r="T1681" s="176" t="b">
        <v>0</v>
      </c>
      <c r="U1681" s="176" t="b">
        <f>AND(T1681=TRUE,C1681=C1680,F1681=F1680,H1681&lt;&gt;H1680)</f>
        <v>0</v>
      </c>
      <c r="V1681" s="176" t="b">
        <f t="shared" si="52"/>
        <v>0</v>
      </c>
      <c r="W1681" s="180">
        <v>0</v>
      </c>
      <c r="X1681" t="b">
        <f t="shared" si="53"/>
        <v>0</v>
      </c>
      <c r="Y1681" s="194" t="str">
        <v/>
      </c>
    </row>
    <row r="1682" spans="2:25" x14ac:dyDescent="0.4">
      <c r="B1682" s="192"/>
      <c r="C1682" s="193"/>
      <c r="D1682" s="193"/>
      <c r="E1682" s="178"/>
      <c r="F1682" s="193"/>
      <c r="G1682" s="193"/>
      <c r="H1682" s="193"/>
      <c r="I1682" s="176" t="str">
        <f ca="1"/>
        <v/>
      </c>
      <c r="J1682" s="176" t="str">
        <f ca="1"/>
        <v/>
      </c>
      <c r="K1682" s="176" t="str">
        <f ca="1"/>
        <v/>
      </c>
      <c r="L1682" s="176" t="str">
        <f ca="1"/>
        <v/>
      </c>
      <c r="M1682" s="176" t="str">
        <f ca="1"/>
        <v/>
      </c>
      <c r="N1682" s="176" t="str">
        <f ca="1"/>
        <v/>
      </c>
      <c r="O1682" s="176" t="str">
        <f ca="1"/>
        <v/>
      </c>
      <c r="P1682" s="176" t="str">
        <f ca="1"/>
        <v/>
      </c>
      <c r="Q1682" s="176" t="str">
        <f ca="1"/>
        <v/>
      </c>
      <c r="R1682" s="176" t="str">
        <f ca="1"/>
        <v/>
      </c>
      <c r="S1682" s="176" t="str">
        <v/>
      </c>
      <c r="T1682" s="176" t="b">
        <v>0</v>
      </c>
      <c r="U1682" s="176" t="b">
        <f>AND(T1682=TRUE,C1682=C1681,F1682=F1681,H1682&lt;&gt;H1681)</f>
        <v>0</v>
      </c>
      <c r="V1682" s="176" t="b">
        <f t="shared" si="52"/>
        <v>0</v>
      </c>
      <c r="W1682" s="180">
        <v>0</v>
      </c>
      <c r="X1682" t="b">
        <f t="shared" si="53"/>
        <v>0</v>
      </c>
      <c r="Y1682" s="194" t="str">
        <v/>
      </c>
    </row>
    <row r="1683" spans="2:25" x14ac:dyDescent="0.4">
      <c r="B1683" s="192"/>
      <c r="C1683" s="193"/>
      <c r="D1683" s="193"/>
      <c r="E1683" s="178"/>
      <c r="F1683" s="193"/>
      <c r="G1683" s="193"/>
      <c r="H1683" s="193"/>
      <c r="I1683" s="176" t="str">
        <f ca="1"/>
        <v/>
      </c>
      <c r="J1683" s="176" t="str">
        <f ca="1"/>
        <v/>
      </c>
      <c r="K1683" s="176" t="str">
        <f ca="1"/>
        <v/>
      </c>
      <c r="L1683" s="176" t="str">
        <f ca="1"/>
        <v/>
      </c>
      <c r="M1683" s="176" t="str">
        <f ca="1"/>
        <v/>
      </c>
      <c r="N1683" s="176" t="str">
        <f ca="1"/>
        <v/>
      </c>
      <c r="O1683" s="176" t="str">
        <f ca="1"/>
        <v/>
      </c>
      <c r="P1683" s="176" t="str">
        <f ca="1"/>
        <v/>
      </c>
      <c r="Q1683" s="176" t="str">
        <f ca="1"/>
        <v/>
      </c>
      <c r="R1683" s="176" t="str">
        <f ca="1"/>
        <v/>
      </c>
      <c r="S1683" s="176" t="str">
        <v/>
      </c>
      <c r="T1683" s="176" t="b">
        <v>0</v>
      </c>
      <c r="U1683" s="176" t="b">
        <f>AND(T1683=TRUE,C1683=C1682,F1683=F1682,H1683&lt;&gt;H1682)</f>
        <v>0</v>
      </c>
      <c r="V1683" s="176" t="b">
        <f t="shared" si="52"/>
        <v>0</v>
      </c>
      <c r="W1683" s="180">
        <v>0</v>
      </c>
      <c r="X1683" t="b">
        <f t="shared" si="53"/>
        <v>0</v>
      </c>
      <c r="Y1683" s="194" t="str">
        <v/>
      </c>
    </row>
    <row r="1684" spans="2:25" x14ac:dyDescent="0.4">
      <c r="B1684" s="192"/>
      <c r="C1684" s="193"/>
      <c r="D1684" s="193"/>
      <c r="E1684" s="178"/>
      <c r="F1684" s="193"/>
      <c r="G1684" s="193"/>
      <c r="H1684" s="193"/>
      <c r="I1684" s="176" t="str">
        <f ca="1"/>
        <v/>
      </c>
      <c r="J1684" s="176" t="str">
        <f ca="1"/>
        <v/>
      </c>
      <c r="K1684" s="176" t="str">
        <f ca="1"/>
        <v/>
      </c>
      <c r="L1684" s="176" t="str">
        <f ca="1"/>
        <v/>
      </c>
      <c r="M1684" s="176" t="str">
        <f ca="1"/>
        <v/>
      </c>
      <c r="N1684" s="176" t="str">
        <f ca="1"/>
        <v/>
      </c>
      <c r="O1684" s="176" t="str">
        <f ca="1"/>
        <v/>
      </c>
      <c r="P1684" s="176" t="str">
        <f ca="1"/>
        <v/>
      </c>
      <c r="Q1684" s="176" t="str">
        <f ca="1"/>
        <v/>
      </c>
      <c r="R1684" s="176" t="str">
        <f ca="1"/>
        <v/>
      </c>
      <c r="S1684" s="176" t="str">
        <v/>
      </c>
      <c r="T1684" s="176" t="b">
        <v>0</v>
      </c>
      <c r="U1684" s="176" t="b">
        <f>AND(T1684=TRUE,C1684=C1683,F1684=F1683,H1684&lt;&gt;H1683)</f>
        <v>0</v>
      </c>
      <c r="V1684" s="176" t="b">
        <f t="shared" si="52"/>
        <v>0</v>
      </c>
      <c r="W1684" s="180">
        <v>0</v>
      </c>
      <c r="X1684" t="b">
        <f t="shared" si="53"/>
        <v>0</v>
      </c>
      <c r="Y1684" s="194" t="str">
        <v/>
      </c>
    </row>
    <row r="1685" spans="2:25" x14ac:dyDescent="0.4">
      <c r="B1685" s="192"/>
      <c r="C1685" s="193"/>
      <c r="D1685" s="193"/>
      <c r="E1685" s="178"/>
      <c r="F1685" s="193"/>
      <c r="G1685" s="193"/>
      <c r="H1685" s="193"/>
      <c r="I1685" s="176" t="str">
        <f ca="1"/>
        <v/>
      </c>
      <c r="J1685" s="176" t="str">
        <f ca="1"/>
        <v/>
      </c>
      <c r="K1685" s="176" t="str">
        <f ca="1"/>
        <v/>
      </c>
      <c r="L1685" s="176" t="str">
        <f ca="1"/>
        <v/>
      </c>
      <c r="M1685" s="176" t="str">
        <f ca="1"/>
        <v/>
      </c>
      <c r="N1685" s="176" t="str">
        <f ca="1"/>
        <v/>
      </c>
      <c r="O1685" s="176" t="str">
        <f ca="1"/>
        <v/>
      </c>
      <c r="P1685" s="176" t="str">
        <f ca="1"/>
        <v/>
      </c>
      <c r="Q1685" s="176" t="str">
        <f ca="1"/>
        <v/>
      </c>
      <c r="R1685" s="176" t="str">
        <f ca="1"/>
        <v/>
      </c>
      <c r="S1685" s="176" t="str">
        <v/>
      </c>
      <c r="T1685" s="176" t="b">
        <v>0</v>
      </c>
      <c r="U1685" s="176" t="b">
        <f>AND(T1685=TRUE,C1685=C1684,F1685=F1684,H1685&lt;&gt;H1684)</f>
        <v>0</v>
      </c>
      <c r="V1685" s="176" t="b">
        <f t="shared" si="52"/>
        <v>0</v>
      </c>
      <c r="W1685" s="180">
        <v>0</v>
      </c>
      <c r="X1685" t="b">
        <f t="shared" si="53"/>
        <v>0</v>
      </c>
      <c r="Y1685" s="194" t="str">
        <v/>
      </c>
    </row>
    <row r="1686" spans="2:25" x14ac:dyDescent="0.4">
      <c r="B1686" s="192"/>
      <c r="C1686" s="193"/>
      <c r="D1686" s="193"/>
      <c r="E1686" s="178"/>
      <c r="F1686" s="193"/>
      <c r="G1686" s="193"/>
      <c r="H1686" s="193"/>
      <c r="I1686" s="176" t="str">
        <f ca="1"/>
        <v/>
      </c>
      <c r="J1686" s="176" t="str">
        <f ca="1"/>
        <v/>
      </c>
      <c r="K1686" s="176" t="str">
        <f ca="1"/>
        <v/>
      </c>
      <c r="L1686" s="176" t="str">
        <f ca="1"/>
        <v/>
      </c>
      <c r="M1686" s="176" t="str">
        <f ca="1"/>
        <v/>
      </c>
      <c r="N1686" s="176" t="str">
        <f ca="1"/>
        <v/>
      </c>
      <c r="O1686" s="176" t="str">
        <f ca="1"/>
        <v/>
      </c>
      <c r="P1686" s="176" t="str">
        <f ca="1"/>
        <v/>
      </c>
      <c r="Q1686" s="176" t="str">
        <f ca="1"/>
        <v/>
      </c>
      <c r="R1686" s="176" t="str">
        <f ca="1"/>
        <v/>
      </c>
      <c r="S1686" s="176" t="str">
        <v/>
      </c>
      <c r="T1686" s="176" t="b">
        <v>0</v>
      </c>
      <c r="U1686" s="176" t="b">
        <f>AND(T1686=TRUE,C1686=C1685,F1686=F1685,H1686&lt;&gt;H1685)</f>
        <v>0</v>
      </c>
      <c r="V1686" s="176" t="b">
        <f t="shared" si="52"/>
        <v>0</v>
      </c>
      <c r="W1686" s="180">
        <v>0</v>
      </c>
      <c r="X1686" t="b">
        <f t="shared" si="53"/>
        <v>0</v>
      </c>
      <c r="Y1686" s="194" t="str">
        <v/>
      </c>
    </row>
    <row r="1687" spans="2:25" x14ac:dyDescent="0.4">
      <c r="B1687" s="192"/>
      <c r="C1687" s="193"/>
      <c r="D1687" s="193"/>
      <c r="E1687" s="178"/>
      <c r="F1687" s="193"/>
      <c r="G1687" s="193"/>
      <c r="H1687" s="193"/>
      <c r="I1687" s="176" t="str">
        <f ca="1"/>
        <v/>
      </c>
      <c r="J1687" s="176" t="str">
        <f ca="1"/>
        <v/>
      </c>
      <c r="K1687" s="176" t="str">
        <f ca="1"/>
        <v/>
      </c>
      <c r="L1687" s="176" t="str">
        <f ca="1"/>
        <v/>
      </c>
      <c r="M1687" s="176" t="str">
        <f ca="1"/>
        <v/>
      </c>
      <c r="N1687" s="176" t="str">
        <f ca="1"/>
        <v/>
      </c>
      <c r="O1687" s="176" t="str">
        <f ca="1"/>
        <v/>
      </c>
      <c r="P1687" s="176" t="str">
        <f ca="1"/>
        <v/>
      </c>
      <c r="Q1687" s="176" t="str">
        <f ca="1"/>
        <v/>
      </c>
      <c r="R1687" s="176" t="str">
        <f ca="1"/>
        <v/>
      </c>
      <c r="S1687" s="176" t="str">
        <v/>
      </c>
      <c r="T1687" s="176" t="b">
        <v>0</v>
      </c>
      <c r="U1687" s="176" t="b">
        <f>AND(T1687=TRUE,C1687=C1686,F1687=F1686,H1687&lt;&gt;H1686)</f>
        <v>0</v>
      </c>
      <c r="V1687" s="176" t="b">
        <f t="shared" si="52"/>
        <v>0</v>
      </c>
      <c r="W1687" s="180">
        <v>0</v>
      </c>
      <c r="X1687" t="b">
        <f t="shared" si="53"/>
        <v>0</v>
      </c>
      <c r="Y1687" s="194" t="str">
        <v/>
      </c>
    </row>
    <row r="1688" spans="2:25" x14ac:dyDescent="0.4">
      <c r="B1688" s="192"/>
      <c r="C1688" s="193"/>
      <c r="D1688" s="193"/>
      <c r="E1688" s="178"/>
      <c r="F1688" s="193"/>
      <c r="G1688" s="193"/>
      <c r="H1688" s="193"/>
      <c r="I1688" s="176" t="str">
        <f ca="1"/>
        <v/>
      </c>
      <c r="J1688" s="176" t="str">
        <f ca="1"/>
        <v/>
      </c>
      <c r="K1688" s="176" t="str">
        <f ca="1"/>
        <v/>
      </c>
      <c r="L1688" s="176" t="str">
        <f ca="1"/>
        <v/>
      </c>
      <c r="M1688" s="176" t="str">
        <f ca="1"/>
        <v/>
      </c>
      <c r="N1688" s="176" t="str">
        <f ca="1"/>
        <v/>
      </c>
      <c r="O1688" s="176" t="str">
        <f ca="1"/>
        <v/>
      </c>
      <c r="P1688" s="176" t="str">
        <f ca="1"/>
        <v/>
      </c>
      <c r="Q1688" s="176" t="str">
        <f ca="1"/>
        <v/>
      </c>
      <c r="R1688" s="176" t="str">
        <f ca="1"/>
        <v/>
      </c>
      <c r="S1688" s="176" t="str">
        <v/>
      </c>
      <c r="T1688" s="176" t="b">
        <v>0</v>
      </c>
      <c r="U1688" s="176" t="b">
        <f>AND(T1688=TRUE,C1688=C1687,F1688=F1687,H1688&lt;&gt;H1687)</f>
        <v>0</v>
      </c>
      <c r="V1688" s="176" t="b">
        <f t="shared" si="52"/>
        <v>0</v>
      </c>
      <c r="W1688" s="180">
        <v>0</v>
      </c>
      <c r="X1688" t="b">
        <f t="shared" si="53"/>
        <v>0</v>
      </c>
      <c r="Y1688" s="194" t="str">
        <v/>
      </c>
    </row>
    <row r="1689" spans="2:25" x14ac:dyDescent="0.4">
      <c r="B1689" s="192"/>
      <c r="C1689" s="193"/>
      <c r="D1689" s="193"/>
      <c r="E1689" s="178"/>
      <c r="F1689" s="193"/>
      <c r="G1689" s="193"/>
      <c r="H1689" s="193"/>
      <c r="I1689" s="176" t="str">
        <f ca="1"/>
        <v/>
      </c>
      <c r="J1689" s="176" t="str">
        <f ca="1"/>
        <v/>
      </c>
      <c r="K1689" s="176" t="str">
        <f ca="1"/>
        <v/>
      </c>
      <c r="L1689" s="176" t="str">
        <f ca="1"/>
        <v/>
      </c>
      <c r="M1689" s="176" t="str">
        <f ca="1"/>
        <v/>
      </c>
      <c r="N1689" s="176" t="str">
        <f ca="1"/>
        <v/>
      </c>
      <c r="O1689" s="176" t="str">
        <f ca="1"/>
        <v/>
      </c>
      <c r="P1689" s="176" t="str">
        <f ca="1"/>
        <v/>
      </c>
      <c r="Q1689" s="176" t="str">
        <f ca="1"/>
        <v/>
      </c>
      <c r="R1689" s="176" t="str">
        <f ca="1"/>
        <v/>
      </c>
      <c r="S1689" s="176" t="str">
        <v/>
      </c>
      <c r="T1689" s="176" t="b">
        <v>0</v>
      </c>
      <c r="U1689" s="176" t="b">
        <f>AND(T1689=TRUE,C1689=C1688,F1689=F1688,H1689&lt;&gt;H1688)</f>
        <v>0</v>
      </c>
      <c r="V1689" s="176" t="b">
        <f t="shared" si="52"/>
        <v>0</v>
      </c>
      <c r="W1689" s="180">
        <v>0</v>
      </c>
      <c r="X1689" t="b">
        <f t="shared" si="53"/>
        <v>0</v>
      </c>
      <c r="Y1689" s="194" t="str">
        <v/>
      </c>
    </row>
    <row r="1690" spans="2:25" x14ac:dyDescent="0.4">
      <c r="B1690" s="192"/>
      <c r="C1690" s="193"/>
      <c r="D1690" s="193"/>
      <c r="E1690" s="178"/>
      <c r="F1690" s="193"/>
      <c r="G1690" s="193"/>
      <c r="H1690" s="193"/>
      <c r="I1690" s="176" t="str">
        <f ca="1"/>
        <v/>
      </c>
      <c r="J1690" s="176" t="str">
        <f ca="1"/>
        <v/>
      </c>
      <c r="K1690" s="176" t="str">
        <f ca="1"/>
        <v/>
      </c>
      <c r="L1690" s="176" t="str">
        <f ca="1"/>
        <v/>
      </c>
      <c r="M1690" s="176" t="str">
        <f ca="1"/>
        <v/>
      </c>
      <c r="N1690" s="176" t="str">
        <f ca="1"/>
        <v/>
      </c>
      <c r="O1690" s="176" t="str">
        <f ca="1"/>
        <v/>
      </c>
      <c r="P1690" s="176" t="str">
        <f ca="1"/>
        <v/>
      </c>
      <c r="Q1690" s="176" t="str">
        <f ca="1"/>
        <v/>
      </c>
      <c r="R1690" s="176" t="str">
        <f ca="1"/>
        <v/>
      </c>
      <c r="S1690" s="176" t="str">
        <v/>
      </c>
      <c r="T1690" s="176" t="b">
        <v>0</v>
      </c>
      <c r="U1690" s="176" t="b">
        <f>AND(T1690=TRUE,C1690=C1689,F1690=F1689,H1690&lt;&gt;H1689)</f>
        <v>0</v>
      </c>
      <c r="V1690" s="176" t="b">
        <f t="shared" si="52"/>
        <v>0</v>
      </c>
      <c r="W1690" s="180">
        <v>0</v>
      </c>
      <c r="X1690" t="b">
        <f t="shared" si="53"/>
        <v>0</v>
      </c>
      <c r="Y1690" s="194" t="str">
        <v/>
      </c>
    </row>
    <row r="1691" spans="2:25" x14ac:dyDescent="0.4">
      <c r="B1691" s="192"/>
      <c r="C1691" s="193"/>
      <c r="D1691" s="193"/>
      <c r="E1691" s="178"/>
      <c r="F1691" s="193"/>
      <c r="G1691" s="193"/>
      <c r="H1691" s="193"/>
      <c r="I1691" s="176" t="str">
        <f ca="1"/>
        <v/>
      </c>
      <c r="J1691" s="176" t="str">
        <f ca="1"/>
        <v/>
      </c>
      <c r="K1691" s="176" t="str">
        <f ca="1"/>
        <v/>
      </c>
      <c r="L1691" s="176" t="str">
        <f ca="1"/>
        <v/>
      </c>
      <c r="M1691" s="176" t="str">
        <f ca="1"/>
        <v/>
      </c>
      <c r="N1691" s="176" t="str">
        <f ca="1"/>
        <v/>
      </c>
      <c r="O1691" s="176" t="str">
        <f ca="1"/>
        <v/>
      </c>
      <c r="P1691" s="176" t="str">
        <f ca="1"/>
        <v/>
      </c>
      <c r="Q1691" s="176" t="str">
        <f ca="1"/>
        <v/>
      </c>
      <c r="R1691" s="176" t="str">
        <f ca="1"/>
        <v/>
      </c>
      <c r="S1691" s="176" t="str">
        <v/>
      </c>
      <c r="T1691" s="176" t="b">
        <v>0</v>
      </c>
      <c r="U1691" s="176" t="b">
        <f>AND(T1691=TRUE,C1691=C1690,F1691=F1690,H1691&lt;&gt;H1690)</f>
        <v>0</v>
      </c>
      <c r="V1691" s="176" t="b">
        <f t="shared" si="52"/>
        <v>0</v>
      </c>
      <c r="W1691" s="180">
        <v>0</v>
      </c>
      <c r="X1691" t="b">
        <f t="shared" si="53"/>
        <v>0</v>
      </c>
      <c r="Y1691" s="194" t="str">
        <v/>
      </c>
    </row>
    <row r="1692" spans="2:25" x14ac:dyDescent="0.4">
      <c r="B1692" s="192"/>
      <c r="C1692" s="193"/>
      <c r="D1692" s="193"/>
      <c r="E1692" s="178"/>
      <c r="F1692" s="193"/>
      <c r="G1692" s="193"/>
      <c r="H1692" s="193"/>
      <c r="I1692" s="176" t="str">
        <f ca="1"/>
        <v/>
      </c>
      <c r="J1692" s="176" t="str">
        <f ca="1"/>
        <v/>
      </c>
      <c r="K1692" s="176" t="str">
        <f ca="1"/>
        <v/>
      </c>
      <c r="L1692" s="176" t="str">
        <f ca="1"/>
        <v/>
      </c>
      <c r="M1692" s="176" t="str">
        <f ca="1"/>
        <v/>
      </c>
      <c r="N1692" s="176" t="str">
        <f ca="1"/>
        <v/>
      </c>
      <c r="O1692" s="176" t="str">
        <f ca="1"/>
        <v/>
      </c>
      <c r="P1692" s="176" t="str">
        <f ca="1"/>
        <v/>
      </c>
      <c r="Q1692" s="176" t="str">
        <f ca="1"/>
        <v/>
      </c>
      <c r="R1692" s="176" t="str">
        <f ca="1"/>
        <v/>
      </c>
      <c r="S1692" s="176" t="str">
        <v/>
      </c>
      <c r="T1692" s="176" t="b">
        <v>0</v>
      </c>
      <c r="U1692" s="176" t="b">
        <f>AND(T1692=TRUE,C1692=C1691,F1692=F1691,H1692&lt;&gt;H1691)</f>
        <v>0</v>
      </c>
      <c r="V1692" s="176" t="b">
        <f t="shared" si="52"/>
        <v>0</v>
      </c>
      <c r="W1692" s="180">
        <v>0</v>
      </c>
      <c r="X1692" t="b">
        <f t="shared" si="53"/>
        <v>0</v>
      </c>
      <c r="Y1692" s="194" t="str">
        <v/>
      </c>
    </row>
    <row r="1693" spans="2:25" x14ac:dyDescent="0.4">
      <c r="B1693" s="192"/>
      <c r="C1693" s="193"/>
      <c r="D1693" s="193"/>
      <c r="E1693" s="178"/>
      <c r="F1693" s="193"/>
      <c r="G1693" s="193"/>
      <c r="H1693" s="193"/>
      <c r="I1693" s="176" t="str">
        <f ca="1"/>
        <v/>
      </c>
      <c r="J1693" s="176" t="str">
        <f ca="1"/>
        <v/>
      </c>
      <c r="K1693" s="176" t="str">
        <f ca="1"/>
        <v/>
      </c>
      <c r="L1693" s="176" t="str">
        <f ca="1"/>
        <v/>
      </c>
      <c r="M1693" s="176" t="str">
        <f ca="1"/>
        <v/>
      </c>
      <c r="N1693" s="176" t="str">
        <f ca="1"/>
        <v/>
      </c>
      <c r="O1693" s="176" t="str">
        <f ca="1"/>
        <v/>
      </c>
      <c r="P1693" s="176" t="str">
        <f ca="1"/>
        <v/>
      </c>
      <c r="Q1693" s="176" t="str">
        <f ca="1"/>
        <v/>
      </c>
      <c r="R1693" s="176" t="str">
        <f ca="1"/>
        <v/>
      </c>
      <c r="S1693" s="176" t="str">
        <v/>
      </c>
      <c r="T1693" s="176" t="b">
        <v>0</v>
      </c>
      <c r="U1693" s="176" t="b">
        <f>AND(T1693=TRUE,C1693=C1692,F1693=F1692,H1693&lt;&gt;H1692)</f>
        <v>0</v>
      </c>
      <c r="V1693" s="176" t="b">
        <f t="shared" si="52"/>
        <v>0</v>
      </c>
      <c r="W1693" s="180">
        <v>0</v>
      </c>
      <c r="X1693" t="b">
        <f t="shared" si="53"/>
        <v>0</v>
      </c>
      <c r="Y1693" s="194" t="str">
        <v/>
      </c>
    </row>
    <row r="1694" spans="2:25" x14ac:dyDescent="0.4">
      <c r="B1694" s="192"/>
      <c r="C1694" s="193"/>
      <c r="D1694" s="193"/>
      <c r="E1694" s="178"/>
      <c r="F1694" s="193"/>
      <c r="G1694" s="193"/>
      <c r="H1694" s="193"/>
      <c r="I1694" s="176" t="str">
        <f ca="1"/>
        <v/>
      </c>
      <c r="J1694" s="176" t="str">
        <f ca="1"/>
        <v/>
      </c>
      <c r="K1694" s="176" t="str">
        <f ca="1"/>
        <v/>
      </c>
      <c r="L1694" s="176" t="str">
        <f ca="1"/>
        <v/>
      </c>
      <c r="M1694" s="176" t="str">
        <f ca="1"/>
        <v/>
      </c>
      <c r="N1694" s="176" t="str">
        <f ca="1"/>
        <v/>
      </c>
      <c r="O1694" s="176" t="str">
        <f ca="1"/>
        <v/>
      </c>
      <c r="P1694" s="176" t="str">
        <f ca="1"/>
        <v/>
      </c>
      <c r="Q1694" s="176" t="str">
        <f ca="1"/>
        <v/>
      </c>
      <c r="R1694" s="176" t="str">
        <f ca="1"/>
        <v/>
      </c>
      <c r="S1694" s="176" t="str">
        <v/>
      </c>
      <c r="T1694" s="176" t="b">
        <v>0</v>
      </c>
      <c r="U1694" s="176" t="b">
        <f>AND(T1694=TRUE,C1694=C1693,F1694=F1693,H1694&lt;&gt;H1693)</f>
        <v>0</v>
      </c>
      <c r="V1694" s="176" t="b">
        <f t="shared" si="52"/>
        <v>0</v>
      </c>
      <c r="W1694" s="180">
        <v>0</v>
      </c>
      <c r="X1694" t="b">
        <f t="shared" si="53"/>
        <v>0</v>
      </c>
      <c r="Y1694" s="194" t="str">
        <v/>
      </c>
    </row>
    <row r="1695" spans="2:25" x14ac:dyDescent="0.4">
      <c r="B1695" s="192"/>
      <c r="C1695" s="193"/>
      <c r="D1695" s="193"/>
      <c r="E1695" s="178"/>
      <c r="F1695" s="193"/>
      <c r="G1695" s="193"/>
      <c r="H1695" s="193"/>
      <c r="I1695" s="176" t="str">
        <f ca="1"/>
        <v/>
      </c>
      <c r="J1695" s="176" t="str">
        <f ca="1"/>
        <v/>
      </c>
      <c r="K1695" s="176" t="str">
        <f ca="1"/>
        <v/>
      </c>
      <c r="L1695" s="176" t="str">
        <f ca="1"/>
        <v/>
      </c>
      <c r="M1695" s="176" t="str">
        <f ca="1"/>
        <v/>
      </c>
      <c r="N1695" s="176" t="str">
        <f ca="1"/>
        <v/>
      </c>
      <c r="O1695" s="176" t="str">
        <f ca="1"/>
        <v/>
      </c>
      <c r="P1695" s="176" t="str">
        <f ca="1"/>
        <v/>
      </c>
      <c r="Q1695" s="176" t="str">
        <f ca="1"/>
        <v/>
      </c>
      <c r="R1695" s="176" t="str">
        <f ca="1"/>
        <v/>
      </c>
      <c r="S1695" s="176" t="str">
        <v/>
      </c>
      <c r="T1695" s="176" t="b">
        <v>0</v>
      </c>
      <c r="U1695" s="176" t="b">
        <f>AND(T1695=TRUE,C1695=C1694,F1695=F1694,H1695&lt;&gt;H1694)</f>
        <v>0</v>
      </c>
      <c r="V1695" s="176" t="b">
        <f t="shared" si="52"/>
        <v>0</v>
      </c>
      <c r="W1695" s="180">
        <v>0</v>
      </c>
      <c r="X1695" t="b">
        <f t="shared" si="53"/>
        <v>0</v>
      </c>
      <c r="Y1695" s="194" t="str">
        <v/>
      </c>
    </row>
    <row r="1696" spans="2:25" x14ac:dyDescent="0.4">
      <c r="B1696" s="192"/>
      <c r="C1696" s="193"/>
      <c r="D1696" s="193"/>
      <c r="E1696" s="178"/>
      <c r="F1696" s="193"/>
      <c r="G1696" s="193"/>
      <c r="H1696" s="193"/>
      <c r="I1696" s="176" t="str">
        <f ca="1"/>
        <v/>
      </c>
      <c r="J1696" s="176" t="str">
        <f ca="1"/>
        <v/>
      </c>
      <c r="K1696" s="176" t="str">
        <f ca="1"/>
        <v/>
      </c>
      <c r="L1696" s="176" t="str">
        <f ca="1"/>
        <v/>
      </c>
      <c r="M1696" s="176" t="str">
        <f ca="1"/>
        <v/>
      </c>
      <c r="N1696" s="176" t="str">
        <f ca="1"/>
        <v/>
      </c>
      <c r="O1696" s="176" t="str">
        <f ca="1"/>
        <v/>
      </c>
      <c r="P1696" s="176" t="str">
        <f ca="1"/>
        <v/>
      </c>
      <c r="Q1696" s="176" t="str">
        <f ca="1"/>
        <v/>
      </c>
      <c r="R1696" s="176" t="str">
        <f ca="1"/>
        <v/>
      </c>
      <c r="S1696" s="176" t="str">
        <v/>
      </c>
      <c r="T1696" s="176" t="b">
        <v>0</v>
      </c>
      <c r="U1696" s="176" t="b">
        <f>AND(T1696=TRUE,C1696=C1695,F1696=F1695,H1696&lt;&gt;H1695)</f>
        <v>0</v>
      </c>
      <c r="V1696" s="176" t="b">
        <f t="shared" si="52"/>
        <v>0</v>
      </c>
      <c r="W1696" s="180">
        <v>0</v>
      </c>
      <c r="X1696" t="b">
        <f t="shared" si="53"/>
        <v>0</v>
      </c>
      <c r="Y1696" s="194" t="str">
        <v/>
      </c>
    </row>
    <row r="1697" spans="2:25" x14ac:dyDescent="0.4">
      <c r="B1697" s="192"/>
      <c r="C1697" s="193"/>
      <c r="D1697" s="193"/>
      <c r="E1697" s="178"/>
      <c r="F1697" s="193"/>
      <c r="G1697" s="193"/>
      <c r="H1697" s="193"/>
      <c r="I1697" s="176" t="str">
        <f ca="1"/>
        <v/>
      </c>
      <c r="J1697" s="176" t="str">
        <f ca="1"/>
        <v/>
      </c>
      <c r="K1697" s="176" t="str">
        <f ca="1"/>
        <v/>
      </c>
      <c r="L1697" s="176" t="str">
        <f ca="1"/>
        <v/>
      </c>
      <c r="M1697" s="176" t="str">
        <f ca="1"/>
        <v/>
      </c>
      <c r="N1697" s="176" t="str">
        <f ca="1"/>
        <v/>
      </c>
      <c r="O1697" s="176" t="str">
        <f ca="1"/>
        <v/>
      </c>
      <c r="P1697" s="176" t="str">
        <f ca="1"/>
        <v/>
      </c>
      <c r="Q1697" s="176" t="str">
        <f ca="1"/>
        <v/>
      </c>
      <c r="R1697" s="176" t="str">
        <f ca="1"/>
        <v/>
      </c>
      <c r="S1697" s="176" t="str">
        <v/>
      </c>
      <c r="T1697" s="176" t="b">
        <v>0</v>
      </c>
      <c r="U1697" s="176" t="b">
        <f>AND(T1697=TRUE,C1697=C1696,F1697=F1696,H1697&lt;&gt;H1696)</f>
        <v>0</v>
      </c>
      <c r="V1697" s="176" t="b">
        <f t="shared" si="52"/>
        <v>0</v>
      </c>
      <c r="W1697" s="180">
        <v>0</v>
      </c>
      <c r="X1697" t="b">
        <f t="shared" si="53"/>
        <v>0</v>
      </c>
      <c r="Y1697" s="194" t="str">
        <v/>
      </c>
    </row>
    <row r="1698" spans="2:25" x14ac:dyDescent="0.4">
      <c r="B1698" s="192"/>
      <c r="C1698" s="193"/>
      <c r="D1698" s="193"/>
      <c r="E1698" s="178"/>
      <c r="F1698" s="193"/>
      <c r="G1698" s="193"/>
      <c r="H1698" s="193"/>
      <c r="I1698" s="176" t="str">
        <f ca="1"/>
        <v/>
      </c>
      <c r="J1698" s="176" t="str">
        <f ca="1"/>
        <v/>
      </c>
      <c r="K1698" s="176" t="str">
        <f ca="1"/>
        <v/>
      </c>
      <c r="L1698" s="176" t="str">
        <f ca="1"/>
        <v/>
      </c>
      <c r="M1698" s="176" t="str">
        <f ca="1"/>
        <v/>
      </c>
      <c r="N1698" s="176" t="str">
        <f ca="1"/>
        <v/>
      </c>
      <c r="O1698" s="176" t="str">
        <f ca="1"/>
        <v/>
      </c>
      <c r="P1698" s="176" t="str">
        <f ca="1"/>
        <v/>
      </c>
      <c r="Q1698" s="176" t="str">
        <f ca="1"/>
        <v/>
      </c>
      <c r="R1698" s="176" t="str">
        <f ca="1"/>
        <v/>
      </c>
      <c r="S1698" s="176" t="str">
        <v/>
      </c>
      <c r="T1698" s="176" t="b">
        <v>0</v>
      </c>
      <c r="U1698" s="176" t="b">
        <f>AND(T1698=TRUE,C1698=C1697,F1698=F1697,H1698&lt;&gt;H1697)</f>
        <v>0</v>
      </c>
      <c r="V1698" s="176" t="b">
        <f t="shared" si="52"/>
        <v>0</v>
      </c>
      <c r="W1698" s="180">
        <v>0</v>
      </c>
      <c r="X1698" t="b">
        <f t="shared" si="53"/>
        <v>0</v>
      </c>
      <c r="Y1698" s="194" t="str">
        <v/>
      </c>
    </row>
    <row r="1699" spans="2:25" x14ac:dyDescent="0.4">
      <c r="B1699" s="192"/>
      <c r="C1699" s="193"/>
      <c r="D1699" s="193"/>
      <c r="E1699" s="178"/>
      <c r="F1699" s="193"/>
      <c r="G1699" s="193"/>
      <c r="H1699" s="193"/>
      <c r="I1699" s="176" t="str">
        <f ca="1"/>
        <v/>
      </c>
      <c r="J1699" s="176" t="str">
        <f ca="1"/>
        <v/>
      </c>
      <c r="K1699" s="176" t="str">
        <f ca="1"/>
        <v/>
      </c>
      <c r="L1699" s="176" t="str">
        <f ca="1"/>
        <v/>
      </c>
      <c r="M1699" s="176" t="str">
        <f ca="1"/>
        <v/>
      </c>
      <c r="N1699" s="176" t="str">
        <f ca="1"/>
        <v/>
      </c>
      <c r="O1699" s="176" t="str">
        <f ca="1"/>
        <v/>
      </c>
      <c r="P1699" s="176" t="str">
        <f ca="1"/>
        <v/>
      </c>
      <c r="Q1699" s="176" t="str">
        <f ca="1"/>
        <v/>
      </c>
      <c r="R1699" s="176" t="str">
        <f ca="1"/>
        <v/>
      </c>
      <c r="S1699" s="176" t="str">
        <v/>
      </c>
      <c r="T1699" s="176" t="b">
        <v>0</v>
      </c>
      <c r="U1699" s="176" t="b">
        <f>AND(T1699=TRUE,C1699=C1698,F1699=F1698,H1699&lt;&gt;H1698)</f>
        <v>0</v>
      </c>
      <c r="V1699" s="176" t="b">
        <f t="shared" si="52"/>
        <v>0</v>
      </c>
      <c r="W1699" s="180">
        <v>0</v>
      </c>
      <c r="X1699" t="b">
        <f t="shared" si="53"/>
        <v>0</v>
      </c>
      <c r="Y1699" s="194" t="str">
        <v/>
      </c>
    </row>
    <row r="1700" spans="2:25" x14ac:dyDescent="0.4">
      <c r="B1700" s="192"/>
      <c r="C1700" s="193"/>
      <c r="D1700" s="193"/>
      <c r="E1700" s="178"/>
      <c r="F1700" s="193"/>
      <c r="G1700" s="193"/>
      <c r="H1700" s="193"/>
      <c r="I1700" s="176" t="str">
        <f ca="1"/>
        <v/>
      </c>
      <c r="J1700" s="176" t="str">
        <f ca="1"/>
        <v/>
      </c>
      <c r="K1700" s="176" t="str">
        <f ca="1"/>
        <v/>
      </c>
      <c r="L1700" s="176" t="str">
        <f ca="1"/>
        <v/>
      </c>
      <c r="M1700" s="176" t="str">
        <f ca="1"/>
        <v/>
      </c>
      <c r="N1700" s="176" t="str">
        <f ca="1"/>
        <v/>
      </c>
      <c r="O1700" s="176" t="str">
        <f ca="1"/>
        <v/>
      </c>
      <c r="P1700" s="176" t="str">
        <f ca="1"/>
        <v/>
      </c>
      <c r="Q1700" s="176" t="str">
        <f ca="1"/>
        <v/>
      </c>
      <c r="R1700" s="176" t="str">
        <f ca="1"/>
        <v/>
      </c>
      <c r="S1700" s="176" t="str">
        <v/>
      </c>
      <c r="T1700" s="176" t="b">
        <v>0</v>
      </c>
      <c r="U1700" s="176" t="b">
        <f>AND(T1700=TRUE,C1700=C1699,F1700=F1699,H1700&lt;&gt;H1699)</f>
        <v>0</v>
      </c>
      <c r="V1700" s="176" t="b">
        <f t="shared" si="52"/>
        <v>0</v>
      </c>
      <c r="W1700" s="180">
        <v>0</v>
      </c>
      <c r="X1700" t="b">
        <f t="shared" si="53"/>
        <v>0</v>
      </c>
      <c r="Y1700" s="194" t="str">
        <v/>
      </c>
    </row>
    <row r="1701" spans="2:25" x14ac:dyDescent="0.4">
      <c r="B1701" s="192"/>
      <c r="C1701" s="193"/>
      <c r="D1701" s="193"/>
      <c r="E1701" s="178"/>
      <c r="F1701" s="193"/>
      <c r="G1701" s="193"/>
      <c r="H1701" s="193"/>
      <c r="I1701" s="176" t="str">
        <f ca="1"/>
        <v/>
      </c>
      <c r="J1701" s="176" t="str">
        <f ca="1"/>
        <v/>
      </c>
      <c r="K1701" s="176" t="str">
        <f ca="1"/>
        <v/>
      </c>
      <c r="L1701" s="176" t="str">
        <f ca="1"/>
        <v/>
      </c>
      <c r="M1701" s="176" t="str">
        <f ca="1"/>
        <v/>
      </c>
      <c r="N1701" s="176" t="str">
        <f ca="1"/>
        <v/>
      </c>
      <c r="O1701" s="176" t="str">
        <f ca="1"/>
        <v/>
      </c>
      <c r="P1701" s="176" t="str">
        <f ca="1"/>
        <v/>
      </c>
      <c r="Q1701" s="176" t="str">
        <f ca="1"/>
        <v/>
      </c>
      <c r="R1701" s="176" t="str">
        <f ca="1"/>
        <v/>
      </c>
      <c r="S1701" s="176" t="str">
        <v/>
      </c>
      <c r="T1701" s="176" t="b">
        <v>0</v>
      </c>
      <c r="U1701" s="176" t="b">
        <f>AND(T1701=TRUE,C1701=C1700,F1701=F1700,H1701&lt;&gt;H1700)</f>
        <v>0</v>
      </c>
      <c r="V1701" s="176" t="b">
        <f t="shared" si="52"/>
        <v>0</v>
      </c>
      <c r="W1701" s="180">
        <v>0</v>
      </c>
      <c r="X1701" t="b">
        <f t="shared" si="53"/>
        <v>0</v>
      </c>
      <c r="Y1701" s="194" t="str">
        <v/>
      </c>
    </row>
    <row r="1702" spans="2:25" x14ac:dyDescent="0.4">
      <c r="B1702" s="192"/>
      <c r="C1702" s="193"/>
      <c r="D1702" s="193"/>
      <c r="E1702" s="178"/>
      <c r="F1702" s="193"/>
      <c r="G1702" s="193"/>
      <c r="H1702" s="193"/>
      <c r="I1702" s="176" t="str">
        <f ca="1"/>
        <v/>
      </c>
      <c r="J1702" s="176" t="str">
        <f ca="1"/>
        <v/>
      </c>
      <c r="K1702" s="176" t="str">
        <f ca="1"/>
        <v/>
      </c>
      <c r="L1702" s="176" t="str">
        <f ca="1"/>
        <v/>
      </c>
      <c r="M1702" s="176" t="str">
        <f ca="1"/>
        <v/>
      </c>
      <c r="N1702" s="176" t="str">
        <f ca="1"/>
        <v/>
      </c>
      <c r="O1702" s="176" t="str">
        <f ca="1"/>
        <v/>
      </c>
      <c r="P1702" s="176" t="str">
        <f ca="1"/>
        <v/>
      </c>
      <c r="Q1702" s="176" t="str">
        <f ca="1"/>
        <v/>
      </c>
      <c r="R1702" s="176" t="str">
        <f ca="1"/>
        <v/>
      </c>
      <c r="S1702" s="176" t="str">
        <v/>
      </c>
      <c r="T1702" s="176" t="b">
        <v>0</v>
      </c>
      <c r="U1702" s="176" t="b">
        <f>AND(T1702=TRUE,C1702=C1701,F1702=F1701,H1702&lt;&gt;H1701)</f>
        <v>0</v>
      </c>
      <c r="V1702" s="176" t="b">
        <f t="shared" si="52"/>
        <v>0</v>
      </c>
      <c r="W1702" s="180">
        <v>0</v>
      </c>
      <c r="X1702" t="b">
        <f t="shared" si="53"/>
        <v>0</v>
      </c>
      <c r="Y1702" s="194" t="str">
        <v/>
      </c>
    </row>
    <row r="1703" spans="2:25" x14ac:dyDescent="0.4">
      <c r="B1703" s="192"/>
      <c r="C1703" s="193"/>
      <c r="D1703" s="193"/>
      <c r="E1703" s="178"/>
      <c r="F1703" s="193"/>
      <c r="G1703" s="193"/>
      <c r="H1703" s="193"/>
      <c r="I1703" s="176" t="str">
        <f ca="1"/>
        <v/>
      </c>
      <c r="J1703" s="176" t="str">
        <f ca="1"/>
        <v/>
      </c>
      <c r="K1703" s="176" t="str">
        <f ca="1"/>
        <v/>
      </c>
      <c r="L1703" s="176" t="str">
        <f ca="1"/>
        <v/>
      </c>
      <c r="M1703" s="176" t="str">
        <f ca="1"/>
        <v/>
      </c>
      <c r="N1703" s="176" t="str">
        <f ca="1"/>
        <v/>
      </c>
      <c r="O1703" s="176" t="str">
        <f ca="1"/>
        <v/>
      </c>
      <c r="P1703" s="176" t="str">
        <f ca="1"/>
        <v/>
      </c>
      <c r="Q1703" s="176" t="str">
        <f ca="1"/>
        <v/>
      </c>
      <c r="R1703" s="176" t="str">
        <f ca="1"/>
        <v/>
      </c>
      <c r="S1703" s="176" t="str">
        <v/>
      </c>
      <c r="T1703" s="176" t="b">
        <v>0</v>
      </c>
      <c r="U1703" s="176" t="b">
        <f>AND(T1703=TRUE,C1703=C1702,F1703=F1702,H1703&lt;&gt;H1702)</f>
        <v>0</v>
      </c>
      <c r="V1703" s="176" t="b">
        <f t="shared" si="52"/>
        <v>0</v>
      </c>
      <c r="W1703" s="180">
        <v>0</v>
      </c>
      <c r="X1703" t="b">
        <f t="shared" si="53"/>
        <v>0</v>
      </c>
      <c r="Y1703" s="194" t="str">
        <v/>
      </c>
    </row>
    <row r="1704" spans="2:25" x14ac:dyDescent="0.4">
      <c r="B1704" s="192"/>
      <c r="C1704" s="193"/>
      <c r="D1704" s="193"/>
      <c r="E1704" s="178"/>
      <c r="F1704" s="193"/>
      <c r="G1704" s="193"/>
      <c r="H1704" s="193"/>
      <c r="I1704" s="176" t="str">
        <f ca="1"/>
        <v/>
      </c>
      <c r="J1704" s="176" t="str">
        <f ca="1"/>
        <v/>
      </c>
      <c r="K1704" s="176" t="str">
        <f ca="1"/>
        <v/>
      </c>
      <c r="L1704" s="176" t="str">
        <f ca="1"/>
        <v/>
      </c>
      <c r="M1704" s="176" t="str">
        <f ca="1"/>
        <v/>
      </c>
      <c r="N1704" s="176" t="str">
        <f ca="1"/>
        <v/>
      </c>
      <c r="O1704" s="176" t="str">
        <f ca="1"/>
        <v/>
      </c>
      <c r="P1704" s="176" t="str">
        <f ca="1"/>
        <v/>
      </c>
      <c r="Q1704" s="176" t="str">
        <f ca="1"/>
        <v/>
      </c>
      <c r="R1704" s="176" t="str">
        <f ca="1"/>
        <v/>
      </c>
      <c r="S1704" s="176" t="str">
        <v/>
      </c>
      <c r="T1704" s="176" t="b">
        <v>0</v>
      </c>
      <c r="U1704" s="176" t="b">
        <f>AND(T1704=TRUE,C1704=C1703,F1704=F1703,H1704&lt;&gt;H1703)</f>
        <v>0</v>
      </c>
      <c r="V1704" s="176" t="b">
        <f t="shared" si="52"/>
        <v>0</v>
      </c>
      <c r="W1704" s="180">
        <v>0</v>
      </c>
      <c r="X1704" t="b">
        <f t="shared" si="53"/>
        <v>0</v>
      </c>
      <c r="Y1704" s="194" t="str">
        <v/>
      </c>
    </row>
    <row r="1705" spans="2:25" x14ac:dyDescent="0.4">
      <c r="B1705" s="192"/>
      <c r="C1705" s="193"/>
      <c r="D1705" s="193"/>
      <c r="E1705" s="178"/>
      <c r="F1705" s="193"/>
      <c r="G1705" s="193"/>
      <c r="H1705" s="193"/>
      <c r="I1705" s="176" t="str">
        <f ca="1"/>
        <v/>
      </c>
      <c r="J1705" s="176" t="str">
        <f ca="1"/>
        <v/>
      </c>
      <c r="K1705" s="176" t="str">
        <f ca="1"/>
        <v/>
      </c>
      <c r="L1705" s="176" t="str">
        <f ca="1"/>
        <v/>
      </c>
      <c r="M1705" s="176" t="str">
        <f ca="1"/>
        <v/>
      </c>
      <c r="N1705" s="176" t="str">
        <f ca="1"/>
        <v/>
      </c>
      <c r="O1705" s="176" t="str">
        <f ca="1"/>
        <v/>
      </c>
      <c r="P1705" s="176" t="str">
        <f ca="1"/>
        <v/>
      </c>
      <c r="Q1705" s="176" t="str">
        <f ca="1"/>
        <v/>
      </c>
      <c r="R1705" s="176" t="str">
        <f ca="1"/>
        <v/>
      </c>
      <c r="S1705" s="176" t="str">
        <v/>
      </c>
      <c r="T1705" s="176" t="b">
        <v>0</v>
      </c>
      <c r="U1705" s="176" t="b">
        <f>AND(T1705=TRUE,C1705=C1704,F1705=F1704,H1705&lt;&gt;H1704)</f>
        <v>0</v>
      </c>
      <c r="V1705" s="176" t="b">
        <f t="shared" si="52"/>
        <v>0</v>
      </c>
      <c r="W1705" s="180">
        <v>0</v>
      </c>
      <c r="X1705" t="b">
        <f t="shared" si="53"/>
        <v>0</v>
      </c>
      <c r="Y1705" s="194" t="str">
        <v/>
      </c>
    </row>
    <row r="1706" spans="2:25" x14ac:dyDescent="0.4">
      <c r="B1706" s="192"/>
      <c r="C1706" s="193"/>
      <c r="D1706" s="193"/>
      <c r="E1706" s="178"/>
      <c r="F1706" s="193"/>
      <c r="G1706" s="193"/>
      <c r="H1706" s="193"/>
      <c r="I1706" s="176" t="str">
        <f ca="1"/>
        <v/>
      </c>
      <c r="J1706" s="176" t="str">
        <f ca="1"/>
        <v/>
      </c>
      <c r="K1706" s="176" t="str">
        <f ca="1"/>
        <v/>
      </c>
      <c r="L1706" s="176" t="str">
        <f ca="1"/>
        <v/>
      </c>
      <c r="M1706" s="176" t="str">
        <f ca="1"/>
        <v/>
      </c>
      <c r="N1706" s="176" t="str">
        <f ca="1"/>
        <v/>
      </c>
      <c r="O1706" s="176" t="str">
        <f ca="1"/>
        <v/>
      </c>
      <c r="P1706" s="176" t="str">
        <f ca="1"/>
        <v/>
      </c>
      <c r="Q1706" s="176" t="str">
        <f ca="1"/>
        <v/>
      </c>
      <c r="R1706" s="176" t="str">
        <f ca="1"/>
        <v/>
      </c>
      <c r="S1706" s="176" t="str">
        <v/>
      </c>
      <c r="T1706" s="176" t="b">
        <v>0</v>
      </c>
      <c r="U1706" s="176" t="b">
        <f>AND(T1706=TRUE,C1706=C1705,F1706=F1705,H1706&lt;&gt;H1705)</f>
        <v>0</v>
      </c>
      <c r="V1706" s="176" t="b">
        <f t="shared" si="52"/>
        <v>0</v>
      </c>
      <c r="W1706" s="180">
        <v>0</v>
      </c>
      <c r="X1706" t="b">
        <f t="shared" si="53"/>
        <v>0</v>
      </c>
      <c r="Y1706" s="194" t="str">
        <v/>
      </c>
    </row>
    <row r="1707" spans="2:25" x14ac:dyDescent="0.4">
      <c r="B1707" s="192"/>
      <c r="C1707" s="193"/>
      <c r="D1707" s="193"/>
      <c r="E1707" s="178"/>
      <c r="F1707" s="193"/>
      <c r="G1707" s="193"/>
      <c r="H1707" s="193"/>
      <c r="I1707" s="176" t="str">
        <f ca="1"/>
        <v/>
      </c>
      <c r="J1707" s="176" t="str">
        <f ca="1"/>
        <v/>
      </c>
      <c r="K1707" s="176" t="str">
        <f ca="1"/>
        <v/>
      </c>
      <c r="L1707" s="176" t="str">
        <f ca="1"/>
        <v/>
      </c>
      <c r="M1707" s="176" t="str">
        <f ca="1"/>
        <v/>
      </c>
      <c r="N1707" s="176" t="str">
        <f ca="1"/>
        <v/>
      </c>
      <c r="O1707" s="176" t="str">
        <f ca="1"/>
        <v/>
      </c>
      <c r="P1707" s="176" t="str">
        <f ca="1"/>
        <v/>
      </c>
      <c r="Q1707" s="176" t="str">
        <f ca="1"/>
        <v/>
      </c>
      <c r="R1707" s="176" t="str">
        <f ca="1"/>
        <v/>
      </c>
      <c r="S1707" s="176" t="str">
        <v/>
      </c>
      <c r="T1707" s="176" t="b">
        <v>0</v>
      </c>
      <c r="U1707" s="176" t="b">
        <f>AND(T1707=TRUE,C1707=C1706,F1707=F1706,H1707&lt;&gt;H1706)</f>
        <v>0</v>
      </c>
      <c r="V1707" s="176" t="b">
        <f t="shared" si="52"/>
        <v>0</v>
      </c>
      <c r="W1707" s="180">
        <v>0</v>
      </c>
      <c r="X1707" t="b">
        <f t="shared" si="53"/>
        <v>0</v>
      </c>
      <c r="Y1707" s="194" t="str">
        <v/>
      </c>
    </row>
    <row r="1708" spans="2:25" x14ac:dyDescent="0.4">
      <c r="B1708" s="192"/>
      <c r="C1708" s="193"/>
      <c r="D1708" s="193"/>
      <c r="E1708" s="178"/>
      <c r="F1708" s="193"/>
      <c r="G1708" s="193"/>
      <c r="H1708" s="193"/>
      <c r="I1708" s="176" t="str">
        <f ca="1"/>
        <v/>
      </c>
      <c r="J1708" s="176" t="str">
        <f ca="1"/>
        <v/>
      </c>
      <c r="K1708" s="176" t="str">
        <f ca="1"/>
        <v/>
      </c>
      <c r="L1708" s="176" t="str">
        <f ca="1"/>
        <v/>
      </c>
      <c r="M1708" s="176" t="str">
        <f ca="1"/>
        <v/>
      </c>
      <c r="N1708" s="176" t="str">
        <f ca="1"/>
        <v/>
      </c>
      <c r="O1708" s="176" t="str">
        <f ca="1"/>
        <v/>
      </c>
      <c r="P1708" s="176" t="str">
        <f ca="1"/>
        <v/>
      </c>
      <c r="Q1708" s="176" t="str">
        <f ca="1"/>
        <v/>
      </c>
      <c r="R1708" s="176" t="str">
        <f ca="1"/>
        <v/>
      </c>
      <c r="S1708" s="176" t="str">
        <v/>
      </c>
      <c r="T1708" s="176" t="b">
        <v>0</v>
      </c>
      <c r="U1708" s="176" t="b">
        <f>AND(T1708=TRUE,C1708=C1707,F1708=F1707,H1708&lt;&gt;H1707)</f>
        <v>0</v>
      </c>
      <c r="V1708" s="176" t="b">
        <f t="shared" si="52"/>
        <v>0</v>
      </c>
      <c r="W1708" s="180">
        <v>0</v>
      </c>
      <c r="X1708" t="b">
        <f t="shared" si="53"/>
        <v>0</v>
      </c>
      <c r="Y1708" s="194" t="str">
        <v/>
      </c>
    </row>
    <row r="1709" spans="2:25" x14ac:dyDescent="0.4">
      <c r="B1709" s="192"/>
      <c r="C1709" s="193"/>
      <c r="D1709" s="193"/>
      <c r="E1709" s="178"/>
      <c r="F1709" s="193"/>
      <c r="G1709" s="193"/>
      <c r="H1709" s="193"/>
      <c r="I1709" s="176" t="str">
        <f ca="1"/>
        <v/>
      </c>
      <c r="J1709" s="176" t="str">
        <f ca="1"/>
        <v/>
      </c>
      <c r="K1709" s="176" t="str">
        <f ca="1"/>
        <v/>
      </c>
      <c r="L1709" s="176" t="str">
        <f ca="1"/>
        <v/>
      </c>
      <c r="M1709" s="176" t="str">
        <f ca="1"/>
        <v/>
      </c>
      <c r="N1709" s="176" t="str">
        <f ca="1"/>
        <v/>
      </c>
      <c r="O1709" s="176" t="str">
        <f ca="1"/>
        <v/>
      </c>
      <c r="P1709" s="176" t="str">
        <f ca="1"/>
        <v/>
      </c>
      <c r="Q1709" s="176" t="str">
        <f ca="1"/>
        <v/>
      </c>
      <c r="R1709" s="176" t="str">
        <f ca="1"/>
        <v/>
      </c>
      <c r="S1709" s="176" t="str">
        <v/>
      </c>
      <c r="T1709" s="176" t="b">
        <v>0</v>
      </c>
      <c r="U1709" s="176" t="b">
        <f>AND(T1709=TRUE,C1709=C1708,F1709=F1708,H1709&lt;&gt;H1708)</f>
        <v>0</v>
      </c>
      <c r="V1709" s="176" t="b">
        <f t="shared" si="52"/>
        <v>0</v>
      </c>
      <c r="W1709" s="180">
        <v>0</v>
      </c>
      <c r="X1709" t="b">
        <f t="shared" si="53"/>
        <v>0</v>
      </c>
      <c r="Y1709" s="194" t="str">
        <v/>
      </c>
    </row>
    <row r="1710" spans="2:25" x14ac:dyDescent="0.4">
      <c r="B1710" s="192"/>
      <c r="C1710" s="193"/>
      <c r="D1710" s="193"/>
      <c r="E1710" s="178"/>
      <c r="F1710" s="193"/>
      <c r="G1710" s="193"/>
      <c r="H1710" s="193"/>
      <c r="I1710" s="176" t="str">
        <f ca="1"/>
        <v/>
      </c>
      <c r="J1710" s="176" t="str">
        <f ca="1"/>
        <v/>
      </c>
      <c r="K1710" s="176" t="str">
        <f ca="1"/>
        <v/>
      </c>
      <c r="L1710" s="176" t="str">
        <f ca="1"/>
        <v/>
      </c>
      <c r="M1710" s="176" t="str">
        <f ca="1"/>
        <v/>
      </c>
      <c r="N1710" s="176" t="str">
        <f ca="1"/>
        <v/>
      </c>
      <c r="O1710" s="176" t="str">
        <f ca="1"/>
        <v/>
      </c>
      <c r="P1710" s="176" t="str">
        <f ca="1"/>
        <v/>
      </c>
      <c r="Q1710" s="176" t="str">
        <f ca="1"/>
        <v/>
      </c>
      <c r="R1710" s="176" t="str">
        <f ca="1"/>
        <v/>
      </c>
      <c r="S1710" s="176" t="str">
        <v/>
      </c>
      <c r="T1710" s="176" t="b">
        <v>0</v>
      </c>
      <c r="U1710" s="176" t="b">
        <f>AND(T1710=TRUE,C1710=C1709,F1710=F1709,H1710&lt;&gt;H1709)</f>
        <v>0</v>
      </c>
      <c r="V1710" s="176" t="b">
        <f t="shared" si="52"/>
        <v>0</v>
      </c>
      <c r="W1710" s="180">
        <v>0</v>
      </c>
      <c r="X1710" t="b">
        <f t="shared" si="53"/>
        <v>0</v>
      </c>
      <c r="Y1710" s="194" t="str">
        <v/>
      </c>
    </row>
    <row r="1711" spans="2:25" x14ac:dyDescent="0.4">
      <c r="B1711" s="192"/>
      <c r="C1711" s="193"/>
      <c r="D1711" s="193"/>
      <c r="E1711" s="178"/>
      <c r="F1711" s="193"/>
      <c r="G1711" s="193"/>
      <c r="H1711" s="193"/>
      <c r="I1711" s="176" t="str">
        <f ca="1"/>
        <v/>
      </c>
      <c r="J1711" s="176" t="str">
        <f ca="1"/>
        <v/>
      </c>
      <c r="K1711" s="176" t="str">
        <f ca="1"/>
        <v/>
      </c>
      <c r="L1711" s="176" t="str">
        <f ca="1"/>
        <v/>
      </c>
      <c r="M1711" s="176" t="str">
        <f ca="1"/>
        <v/>
      </c>
      <c r="N1711" s="176" t="str">
        <f ca="1"/>
        <v/>
      </c>
      <c r="O1711" s="176" t="str">
        <f ca="1"/>
        <v/>
      </c>
      <c r="P1711" s="176" t="str">
        <f ca="1"/>
        <v/>
      </c>
      <c r="Q1711" s="176" t="str">
        <f ca="1"/>
        <v/>
      </c>
      <c r="R1711" s="176" t="str">
        <f ca="1"/>
        <v/>
      </c>
      <c r="S1711" s="176" t="str">
        <v/>
      </c>
      <c r="T1711" s="176" t="b">
        <v>0</v>
      </c>
      <c r="U1711" s="176" t="b">
        <f>AND(T1711=TRUE,C1711=C1710,F1711=F1710,H1711&lt;&gt;H1710)</f>
        <v>0</v>
      </c>
      <c r="V1711" s="176" t="b">
        <f t="shared" si="52"/>
        <v>0</v>
      </c>
      <c r="W1711" s="180">
        <v>0</v>
      </c>
      <c r="X1711" t="b">
        <f t="shared" si="53"/>
        <v>0</v>
      </c>
      <c r="Y1711" s="194" t="str">
        <v/>
      </c>
    </row>
    <row r="1712" spans="2:25" x14ac:dyDescent="0.4">
      <c r="B1712" s="192"/>
      <c r="C1712" s="193"/>
      <c r="D1712" s="193"/>
      <c r="E1712" s="178"/>
      <c r="F1712" s="193"/>
      <c r="G1712" s="193"/>
      <c r="H1712" s="193"/>
      <c r="I1712" s="176" t="str">
        <f ca="1"/>
        <v/>
      </c>
      <c r="J1712" s="176" t="str">
        <f ca="1"/>
        <v/>
      </c>
      <c r="K1712" s="176" t="str">
        <f ca="1"/>
        <v/>
      </c>
      <c r="L1712" s="176" t="str">
        <f ca="1"/>
        <v/>
      </c>
      <c r="M1712" s="176" t="str">
        <f ca="1"/>
        <v/>
      </c>
      <c r="N1712" s="176" t="str">
        <f ca="1"/>
        <v/>
      </c>
      <c r="O1712" s="176" t="str">
        <f ca="1"/>
        <v/>
      </c>
      <c r="P1712" s="176" t="str">
        <f ca="1"/>
        <v/>
      </c>
      <c r="Q1712" s="176" t="str">
        <f ca="1"/>
        <v/>
      </c>
      <c r="R1712" s="176" t="str">
        <f ca="1"/>
        <v/>
      </c>
      <c r="S1712" s="176" t="str">
        <v/>
      </c>
      <c r="T1712" s="176" t="b">
        <v>0</v>
      </c>
      <c r="U1712" s="176" t="b">
        <f>AND(T1712=TRUE,C1712=C1711,F1712=F1711,H1712&lt;&gt;H1711)</f>
        <v>0</v>
      </c>
      <c r="V1712" s="176" t="b">
        <f t="shared" si="52"/>
        <v>0</v>
      </c>
      <c r="W1712" s="180">
        <v>0</v>
      </c>
      <c r="X1712" t="b">
        <f t="shared" si="53"/>
        <v>0</v>
      </c>
      <c r="Y1712" s="194" t="str">
        <v/>
      </c>
    </row>
    <row r="1713" spans="2:25" x14ac:dyDescent="0.4">
      <c r="B1713" s="192"/>
      <c r="C1713" s="193"/>
      <c r="D1713" s="193"/>
      <c r="E1713" s="178"/>
      <c r="F1713" s="193"/>
      <c r="G1713" s="193"/>
      <c r="H1713" s="193"/>
      <c r="I1713" s="176" t="str">
        <f ca="1"/>
        <v/>
      </c>
      <c r="J1713" s="176" t="str">
        <f ca="1"/>
        <v/>
      </c>
      <c r="K1713" s="176" t="str">
        <f ca="1"/>
        <v/>
      </c>
      <c r="L1713" s="176" t="str">
        <f ca="1"/>
        <v/>
      </c>
      <c r="M1713" s="176" t="str">
        <f ca="1"/>
        <v/>
      </c>
      <c r="N1713" s="176" t="str">
        <f ca="1"/>
        <v/>
      </c>
      <c r="O1713" s="176" t="str">
        <f ca="1"/>
        <v/>
      </c>
      <c r="P1713" s="176" t="str">
        <f ca="1"/>
        <v/>
      </c>
      <c r="Q1713" s="176" t="str">
        <f ca="1"/>
        <v/>
      </c>
      <c r="R1713" s="176" t="str">
        <f ca="1"/>
        <v/>
      </c>
      <c r="S1713" s="176" t="str">
        <v/>
      </c>
      <c r="T1713" s="176" t="b">
        <v>0</v>
      </c>
      <c r="U1713" s="176" t="b">
        <f>AND(T1713=TRUE,C1713=C1712,F1713=F1712,H1713&lt;&gt;H1712)</f>
        <v>0</v>
      </c>
      <c r="V1713" s="176" t="b">
        <f t="shared" si="52"/>
        <v>0</v>
      </c>
      <c r="W1713" s="180">
        <v>0</v>
      </c>
      <c r="X1713" t="b">
        <f t="shared" si="53"/>
        <v>0</v>
      </c>
      <c r="Y1713" s="194" t="str">
        <v/>
      </c>
    </row>
    <row r="1714" spans="2:25" x14ac:dyDescent="0.4">
      <c r="B1714" s="192"/>
      <c r="C1714" s="193"/>
      <c r="D1714" s="193"/>
      <c r="E1714" s="178"/>
      <c r="F1714" s="193"/>
      <c r="G1714" s="193"/>
      <c r="H1714" s="193"/>
      <c r="I1714" s="176" t="str">
        <f ca="1"/>
        <v/>
      </c>
      <c r="J1714" s="176" t="str">
        <f ca="1"/>
        <v/>
      </c>
      <c r="K1714" s="176" t="str">
        <f ca="1"/>
        <v/>
      </c>
      <c r="L1714" s="176" t="str">
        <f ca="1"/>
        <v/>
      </c>
      <c r="M1714" s="176" t="str">
        <f ca="1"/>
        <v/>
      </c>
      <c r="N1714" s="176" t="str">
        <f ca="1"/>
        <v/>
      </c>
      <c r="O1714" s="176" t="str">
        <f ca="1"/>
        <v/>
      </c>
      <c r="P1714" s="176" t="str">
        <f ca="1"/>
        <v/>
      </c>
      <c r="Q1714" s="176" t="str">
        <f ca="1"/>
        <v/>
      </c>
      <c r="R1714" s="176" t="str">
        <f ca="1"/>
        <v/>
      </c>
      <c r="S1714" s="176" t="str">
        <v/>
      </c>
      <c r="T1714" s="176" t="b">
        <v>0</v>
      </c>
      <c r="U1714" s="176" t="b">
        <f>AND(T1714=TRUE,C1714=C1713,F1714=F1713,H1714&lt;&gt;H1713)</f>
        <v>0</v>
      </c>
      <c r="V1714" s="176" t="b">
        <f t="shared" si="52"/>
        <v>0</v>
      </c>
      <c r="W1714" s="180">
        <v>0</v>
      </c>
      <c r="X1714" t="b">
        <f t="shared" si="53"/>
        <v>0</v>
      </c>
      <c r="Y1714" s="194" t="str">
        <v/>
      </c>
    </row>
    <row r="1715" spans="2:25" x14ac:dyDescent="0.4">
      <c r="B1715" s="192"/>
      <c r="C1715" s="193"/>
      <c r="D1715" s="193"/>
      <c r="E1715" s="178"/>
      <c r="F1715" s="193"/>
      <c r="G1715" s="193"/>
      <c r="H1715" s="193"/>
      <c r="I1715" s="176" t="str">
        <f ca="1"/>
        <v/>
      </c>
      <c r="J1715" s="176" t="str">
        <f ca="1"/>
        <v/>
      </c>
      <c r="K1715" s="176" t="str">
        <f ca="1"/>
        <v/>
      </c>
      <c r="L1715" s="176" t="str">
        <f ca="1"/>
        <v/>
      </c>
      <c r="M1715" s="176" t="str">
        <f ca="1"/>
        <v/>
      </c>
      <c r="N1715" s="176" t="str">
        <f ca="1"/>
        <v/>
      </c>
      <c r="O1715" s="176" t="str">
        <f ca="1"/>
        <v/>
      </c>
      <c r="P1715" s="176" t="str">
        <f ca="1"/>
        <v/>
      </c>
      <c r="Q1715" s="176" t="str">
        <f ca="1"/>
        <v/>
      </c>
      <c r="R1715" s="176" t="str">
        <f ca="1"/>
        <v/>
      </c>
      <c r="S1715" s="176" t="str">
        <v/>
      </c>
      <c r="T1715" s="176" t="b">
        <v>0</v>
      </c>
      <c r="U1715" s="176" t="b">
        <f>AND(T1715=TRUE,C1715=C1714,F1715=F1714,H1715&lt;&gt;H1714)</f>
        <v>0</v>
      </c>
      <c r="V1715" s="176" t="b">
        <f t="shared" si="52"/>
        <v>0</v>
      </c>
      <c r="W1715" s="180">
        <v>0</v>
      </c>
      <c r="X1715" t="b">
        <f t="shared" si="53"/>
        <v>0</v>
      </c>
      <c r="Y1715" s="194" t="str">
        <v/>
      </c>
    </row>
    <row r="1716" spans="2:25" x14ac:dyDescent="0.4">
      <c r="B1716" s="192"/>
      <c r="C1716" s="193"/>
      <c r="D1716" s="193"/>
      <c r="E1716" s="178"/>
      <c r="F1716" s="193"/>
      <c r="G1716" s="193"/>
      <c r="H1716" s="193"/>
      <c r="I1716" s="176" t="str">
        <f ca="1"/>
        <v/>
      </c>
      <c r="J1716" s="176" t="str">
        <f ca="1"/>
        <v/>
      </c>
      <c r="K1716" s="176" t="str">
        <f ca="1"/>
        <v/>
      </c>
      <c r="L1716" s="176" t="str">
        <f ca="1"/>
        <v/>
      </c>
      <c r="M1716" s="176" t="str">
        <f ca="1"/>
        <v/>
      </c>
      <c r="N1716" s="176" t="str">
        <f ca="1"/>
        <v/>
      </c>
      <c r="O1716" s="176" t="str">
        <f ca="1"/>
        <v/>
      </c>
      <c r="P1716" s="176" t="str">
        <f ca="1"/>
        <v/>
      </c>
      <c r="Q1716" s="176" t="str">
        <f ca="1"/>
        <v/>
      </c>
      <c r="R1716" s="176" t="str">
        <f ca="1"/>
        <v/>
      </c>
      <c r="S1716" s="176" t="str">
        <v/>
      </c>
      <c r="T1716" s="176" t="b">
        <v>0</v>
      </c>
      <c r="U1716" s="176" t="b">
        <f>AND(T1716=TRUE,C1716=C1715,F1716=F1715,H1716&lt;&gt;H1715)</f>
        <v>0</v>
      </c>
      <c r="V1716" s="176" t="b">
        <f t="shared" si="52"/>
        <v>0</v>
      </c>
      <c r="W1716" s="180">
        <v>0</v>
      </c>
      <c r="X1716" t="b">
        <f t="shared" si="53"/>
        <v>0</v>
      </c>
      <c r="Y1716" s="194" t="str">
        <v/>
      </c>
    </row>
    <row r="1717" spans="2:25" x14ac:dyDescent="0.4">
      <c r="B1717" s="192"/>
      <c r="C1717" s="193"/>
      <c r="D1717" s="193"/>
      <c r="E1717" s="178"/>
      <c r="F1717" s="193"/>
      <c r="G1717" s="193"/>
      <c r="H1717" s="193"/>
      <c r="I1717" s="176" t="str">
        <f ca="1"/>
        <v/>
      </c>
      <c r="J1717" s="176" t="str">
        <f ca="1"/>
        <v/>
      </c>
      <c r="K1717" s="176" t="str">
        <f ca="1"/>
        <v/>
      </c>
      <c r="L1717" s="176" t="str">
        <f ca="1"/>
        <v/>
      </c>
      <c r="M1717" s="176" t="str">
        <f ca="1"/>
        <v/>
      </c>
      <c r="N1717" s="176" t="str">
        <f ca="1"/>
        <v/>
      </c>
      <c r="O1717" s="176" t="str">
        <f ca="1"/>
        <v/>
      </c>
      <c r="P1717" s="176" t="str">
        <f ca="1"/>
        <v/>
      </c>
      <c r="Q1717" s="176" t="str">
        <f ca="1"/>
        <v/>
      </c>
      <c r="R1717" s="176" t="str">
        <f ca="1"/>
        <v/>
      </c>
      <c r="S1717" s="176" t="str">
        <v/>
      </c>
      <c r="T1717" s="176" t="b">
        <v>0</v>
      </c>
      <c r="U1717" s="176" t="b">
        <f>AND(T1717=TRUE,C1717=C1716,F1717=F1716,H1717&lt;&gt;H1716)</f>
        <v>0</v>
      </c>
      <c r="V1717" s="176" t="b">
        <f t="shared" si="52"/>
        <v>0</v>
      </c>
      <c r="W1717" s="180">
        <v>0</v>
      </c>
      <c r="X1717" t="b">
        <f t="shared" si="53"/>
        <v>0</v>
      </c>
      <c r="Y1717" s="194" t="str">
        <v/>
      </c>
    </row>
    <row r="1718" spans="2:25" x14ac:dyDescent="0.4">
      <c r="B1718" s="192"/>
      <c r="C1718" s="193"/>
      <c r="D1718" s="193"/>
      <c r="E1718" s="178"/>
      <c r="F1718" s="193"/>
      <c r="G1718" s="193"/>
      <c r="H1718" s="193"/>
      <c r="I1718" s="176" t="str">
        <f ca="1"/>
        <v/>
      </c>
      <c r="J1718" s="176" t="str">
        <f ca="1"/>
        <v/>
      </c>
      <c r="K1718" s="176" t="str">
        <f ca="1"/>
        <v/>
      </c>
      <c r="L1718" s="176" t="str">
        <f ca="1"/>
        <v/>
      </c>
      <c r="M1718" s="176" t="str">
        <f ca="1"/>
        <v/>
      </c>
      <c r="N1718" s="176" t="str">
        <f ca="1"/>
        <v/>
      </c>
      <c r="O1718" s="176" t="str">
        <f ca="1"/>
        <v/>
      </c>
      <c r="P1718" s="176" t="str">
        <f ca="1"/>
        <v/>
      </c>
      <c r="Q1718" s="176" t="str">
        <f ca="1"/>
        <v/>
      </c>
      <c r="R1718" s="176" t="str">
        <f ca="1"/>
        <v/>
      </c>
      <c r="S1718" s="176" t="str">
        <v/>
      </c>
      <c r="T1718" s="176" t="b">
        <v>0</v>
      </c>
      <c r="U1718" s="176" t="b">
        <f>AND(T1718=TRUE,C1718=C1717,F1718=F1717,H1718&lt;&gt;H1717)</f>
        <v>0</v>
      </c>
      <c r="V1718" s="176" t="b">
        <f t="shared" si="52"/>
        <v>0</v>
      </c>
      <c r="W1718" s="180">
        <v>0</v>
      </c>
      <c r="X1718" t="b">
        <f t="shared" si="53"/>
        <v>0</v>
      </c>
      <c r="Y1718" s="194" t="str">
        <v/>
      </c>
    </row>
    <row r="1719" spans="2:25" x14ac:dyDescent="0.4">
      <c r="B1719" s="192"/>
      <c r="C1719" s="193"/>
      <c r="D1719" s="193"/>
      <c r="E1719" s="178"/>
      <c r="F1719" s="193"/>
      <c r="G1719" s="193"/>
      <c r="H1719" s="193"/>
      <c r="I1719" s="176" t="str">
        <f ca="1"/>
        <v/>
      </c>
      <c r="J1719" s="176" t="str">
        <f ca="1"/>
        <v/>
      </c>
      <c r="K1719" s="176" t="str">
        <f ca="1"/>
        <v/>
      </c>
      <c r="L1719" s="176" t="str">
        <f ca="1"/>
        <v/>
      </c>
      <c r="M1719" s="176" t="str">
        <f ca="1"/>
        <v/>
      </c>
      <c r="N1719" s="176" t="str">
        <f ca="1"/>
        <v/>
      </c>
      <c r="O1719" s="176" t="str">
        <f ca="1"/>
        <v/>
      </c>
      <c r="P1719" s="176" t="str">
        <f ca="1"/>
        <v/>
      </c>
      <c r="Q1719" s="176" t="str">
        <f ca="1"/>
        <v/>
      </c>
      <c r="R1719" s="176" t="str">
        <f ca="1"/>
        <v/>
      </c>
      <c r="S1719" s="176" t="str">
        <v/>
      </c>
      <c r="T1719" s="176" t="b">
        <v>0</v>
      </c>
      <c r="U1719" s="176" t="b">
        <f>AND(T1719=TRUE,C1719=C1718,F1719=F1718,H1719&lt;&gt;H1718)</f>
        <v>0</v>
      </c>
      <c r="V1719" s="176" t="b">
        <f t="shared" si="52"/>
        <v>0</v>
      </c>
      <c r="W1719" s="180">
        <v>0</v>
      </c>
      <c r="X1719" t="b">
        <f t="shared" si="53"/>
        <v>0</v>
      </c>
      <c r="Y1719" s="194" t="str">
        <v/>
      </c>
    </row>
    <row r="1720" spans="2:25" x14ac:dyDescent="0.4">
      <c r="B1720" s="192"/>
      <c r="C1720" s="193"/>
      <c r="D1720" s="193"/>
      <c r="E1720" s="178"/>
      <c r="F1720" s="193"/>
      <c r="G1720" s="193"/>
      <c r="H1720" s="193"/>
      <c r="I1720" s="176" t="str">
        <f ca="1"/>
        <v/>
      </c>
      <c r="J1720" s="176" t="str">
        <f ca="1"/>
        <v/>
      </c>
      <c r="K1720" s="176" t="str">
        <f ca="1"/>
        <v/>
      </c>
      <c r="L1720" s="176" t="str">
        <f ca="1"/>
        <v/>
      </c>
      <c r="M1720" s="176" t="str">
        <f ca="1"/>
        <v/>
      </c>
      <c r="N1720" s="176" t="str">
        <f ca="1"/>
        <v/>
      </c>
      <c r="O1720" s="176" t="str">
        <f ca="1"/>
        <v/>
      </c>
      <c r="P1720" s="176" t="str">
        <f ca="1"/>
        <v/>
      </c>
      <c r="Q1720" s="176" t="str">
        <f ca="1"/>
        <v/>
      </c>
      <c r="R1720" s="176" t="str">
        <f ca="1"/>
        <v/>
      </c>
      <c r="S1720" s="176" t="str">
        <v/>
      </c>
      <c r="T1720" s="176" t="b">
        <v>0</v>
      </c>
      <c r="U1720" s="176" t="b">
        <f>AND(T1720=TRUE,C1720=C1719,F1720=F1719,H1720&lt;&gt;H1719)</f>
        <v>0</v>
      </c>
      <c r="V1720" s="176" t="b">
        <f t="shared" si="52"/>
        <v>0</v>
      </c>
      <c r="W1720" s="180">
        <v>0</v>
      </c>
      <c r="X1720" t="b">
        <f t="shared" si="53"/>
        <v>0</v>
      </c>
      <c r="Y1720" s="194" t="str">
        <v/>
      </c>
    </row>
    <row r="1721" spans="2:25" x14ac:dyDescent="0.4">
      <c r="B1721" s="192"/>
      <c r="C1721" s="193"/>
      <c r="D1721" s="193"/>
      <c r="E1721" s="178"/>
      <c r="F1721" s="193"/>
      <c r="G1721" s="193"/>
      <c r="H1721" s="193"/>
      <c r="I1721" s="176" t="str">
        <f ca="1"/>
        <v/>
      </c>
      <c r="J1721" s="176" t="str">
        <f ca="1"/>
        <v/>
      </c>
      <c r="K1721" s="176" t="str">
        <f ca="1"/>
        <v/>
      </c>
      <c r="L1721" s="176" t="str">
        <f ca="1"/>
        <v/>
      </c>
      <c r="M1721" s="176" t="str">
        <f ca="1"/>
        <v/>
      </c>
      <c r="N1721" s="176" t="str">
        <f ca="1"/>
        <v/>
      </c>
      <c r="O1721" s="176" t="str">
        <f ca="1"/>
        <v/>
      </c>
      <c r="P1721" s="176" t="str">
        <f ca="1"/>
        <v/>
      </c>
      <c r="Q1721" s="176" t="str">
        <f ca="1"/>
        <v/>
      </c>
      <c r="R1721" s="176" t="str">
        <f ca="1"/>
        <v/>
      </c>
      <c r="S1721" s="176" t="str">
        <v/>
      </c>
      <c r="T1721" s="176" t="b">
        <v>0</v>
      </c>
      <c r="U1721" s="176" t="b">
        <f>AND(T1721=TRUE,C1721=C1720,F1721=F1720,H1721&lt;&gt;H1720)</f>
        <v>0</v>
      </c>
      <c r="V1721" s="176" t="b">
        <f t="shared" si="52"/>
        <v>0</v>
      </c>
      <c r="W1721" s="180">
        <v>0</v>
      </c>
      <c r="X1721" t="b">
        <f t="shared" si="53"/>
        <v>0</v>
      </c>
      <c r="Y1721" s="194" t="str">
        <v/>
      </c>
    </row>
    <row r="1722" spans="2:25" x14ac:dyDescent="0.4">
      <c r="B1722" s="192"/>
      <c r="C1722" s="193"/>
      <c r="D1722" s="193"/>
      <c r="E1722" s="178"/>
      <c r="F1722" s="193"/>
      <c r="G1722" s="193"/>
      <c r="H1722" s="193"/>
      <c r="I1722" s="176" t="str">
        <f ca="1"/>
        <v/>
      </c>
      <c r="J1722" s="176" t="str">
        <f ca="1"/>
        <v/>
      </c>
      <c r="K1722" s="176" t="str">
        <f ca="1"/>
        <v/>
      </c>
      <c r="L1722" s="176" t="str">
        <f ca="1"/>
        <v/>
      </c>
      <c r="M1722" s="176" t="str">
        <f ca="1"/>
        <v/>
      </c>
      <c r="N1722" s="176" t="str">
        <f ca="1"/>
        <v/>
      </c>
      <c r="O1722" s="176" t="str">
        <f ca="1"/>
        <v/>
      </c>
      <c r="P1722" s="176" t="str">
        <f ca="1"/>
        <v/>
      </c>
      <c r="Q1722" s="176" t="str">
        <f ca="1"/>
        <v/>
      </c>
      <c r="R1722" s="176" t="str">
        <f ca="1"/>
        <v/>
      </c>
      <c r="S1722" s="176" t="str">
        <v/>
      </c>
      <c r="T1722" s="176" t="b">
        <v>0</v>
      </c>
      <c r="U1722" s="176" t="b">
        <f>AND(T1722=TRUE,C1722=C1721,F1722=F1721,H1722&lt;&gt;H1721)</f>
        <v>0</v>
      </c>
      <c r="V1722" s="176" t="b">
        <f t="shared" si="52"/>
        <v>0</v>
      </c>
      <c r="W1722" s="180">
        <v>0</v>
      </c>
      <c r="X1722" t="b">
        <f t="shared" si="53"/>
        <v>0</v>
      </c>
      <c r="Y1722" s="194" t="str">
        <v/>
      </c>
    </row>
    <row r="1723" spans="2:25" x14ac:dyDescent="0.4">
      <c r="B1723" s="192"/>
      <c r="C1723" s="193"/>
      <c r="D1723" s="193"/>
      <c r="E1723" s="178"/>
      <c r="F1723" s="193"/>
      <c r="G1723" s="193"/>
      <c r="H1723" s="193"/>
      <c r="I1723" s="176" t="str">
        <f ca="1"/>
        <v/>
      </c>
      <c r="J1723" s="176" t="str">
        <f ca="1"/>
        <v/>
      </c>
      <c r="K1723" s="176" t="str">
        <f ca="1"/>
        <v/>
      </c>
      <c r="L1723" s="176" t="str">
        <f ca="1"/>
        <v/>
      </c>
      <c r="M1723" s="176" t="str">
        <f ca="1"/>
        <v/>
      </c>
      <c r="N1723" s="176" t="str">
        <f ca="1"/>
        <v/>
      </c>
      <c r="O1723" s="176" t="str">
        <f ca="1"/>
        <v/>
      </c>
      <c r="P1723" s="176" t="str">
        <f ca="1"/>
        <v/>
      </c>
      <c r="Q1723" s="176" t="str">
        <f ca="1"/>
        <v/>
      </c>
      <c r="R1723" s="176" t="str">
        <f ca="1"/>
        <v/>
      </c>
      <c r="S1723" s="176" t="str">
        <v/>
      </c>
      <c r="T1723" s="176" t="b">
        <v>0</v>
      </c>
      <c r="U1723" s="176" t="b">
        <f>AND(T1723=TRUE,C1723=C1722,F1723=F1722,H1723&lt;&gt;H1722)</f>
        <v>0</v>
      </c>
      <c r="V1723" s="176" t="b">
        <f t="shared" si="52"/>
        <v>0</v>
      </c>
      <c r="W1723" s="180">
        <v>0</v>
      </c>
      <c r="X1723" t="b">
        <f t="shared" si="53"/>
        <v>0</v>
      </c>
      <c r="Y1723" s="194" t="str">
        <v/>
      </c>
    </row>
    <row r="1724" spans="2:25" x14ac:dyDescent="0.4">
      <c r="B1724" s="192"/>
      <c r="C1724" s="193"/>
      <c r="D1724" s="193"/>
      <c r="E1724" s="178"/>
      <c r="F1724" s="193"/>
      <c r="G1724" s="193"/>
      <c r="H1724" s="193"/>
      <c r="I1724" s="176" t="str">
        <f ca="1"/>
        <v/>
      </c>
      <c r="J1724" s="176" t="str">
        <f ca="1"/>
        <v/>
      </c>
      <c r="K1724" s="176" t="str">
        <f ca="1"/>
        <v/>
      </c>
      <c r="L1724" s="176" t="str">
        <f ca="1"/>
        <v/>
      </c>
      <c r="M1724" s="176" t="str">
        <f ca="1"/>
        <v/>
      </c>
      <c r="N1724" s="176" t="str">
        <f ca="1"/>
        <v/>
      </c>
      <c r="O1724" s="176" t="str">
        <f ca="1"/>
        <v/>
      </c>
      <c r="P1724" s="176" t="str">
        <f ca="1"/>
        <v/>
      </c>
      <c r="Q1724" s="176" t="str">
        <f ca="1"/>
        <v/>
      </c>
      <c r="R1724" s="176" t="str">
        <f ca="1"/>
        <v/>
      </c>
      <c r="S1724" s="176" t="str">
        <v/>
      </c>
      <c r="T1724" s="176" t="b">
        <v>0</v>
      </c>
      <c r="U1724" s="176" t="b">
        <f>AND(T1724=TRUE,C1724=C1723,F1724=F1723,H1724&lt;&gt;H1723)</f>
        <v>0</v>
      </c>
      <c r="V1724" s="176" t="b">
        <f t="shared" si="52"/>
        <v>0</v>
      </c>
      <c r="W1724" s="180">
        <v>0</v>
      </c>
      <c r="X1724" t="b">
        <f t="shared" si="53"/>
        <v>0</v>
      </c>
      <c r="Y1724" s="194" t="str">
        <v/>
      </c>
    </row>
    <row r="1725" spans="2:25" x14ac:dyDescent="0.4">
      <c r="B1725" s="192"/>
      <c r="C1725" s="193"/>
      <c r="D1725" s="193"/>
      <c r="E1725" s="178"/>
      <c r="F1725" s="193"/>
      <c r="G1725" s="193"/>
      <c r="H1725" s="193"/>
      <c r="I1725" s="176" t="str">
        <f ca="1"/>
        <v/>
      </c>
      <c r="J1725" s="176" t="str">
        <f ca="1"/>
        <v/>
      </c>
      <c r="K1725" s="176" t="str">
        <f ca="1"/>
        <v/>
      </c>
      <c r="L1725" s="176" t="str">
        <f ca="1"/>
        <v/>
      </c>
      <c r="M1725" s="176" t="str">
        <f ca="1"/>
        <v/>
      </c>
      <c r="N1725" s="176" t="str">
        <f ca="1"/>
        <v/>
      </c>
      <c r="O1725" s="176" t="str">
        <f ca="1"/>
        <v/>
      </c>
      <c r="P1725" s="176" t="str">
        <f ca="1"/>
        <v/>
      </c>
      <c r="Q1725" s="176" t="str">
        <f ca="1"/>
        <v/>
      </c>
      <c r="R1725" s="176" t="str">
        <f ca="1"/>
        <v/>
      </c>
      <c r="S1725" s="176" t="str">
        <v/>
      </c>
      <c r="T1725" s="176" t="b">
        <v>0</v>
      </c>
      <c r="U1725" s="176" t="b">
        <f>AND(T1725=TRUE,C1725=C1724,F1725=F1724,H1725&lt;&gt;H1724)</f>
        <v>0</v>
      </c>
      <c r="V1725" s="176" t="b">
        <f t="shared" si="52"/>
        <v>0</v>
      </c>
      <c r="W1725" s="180">
        <v>0</v>
      </c>
      <c r="X1725" t="b">
        <f t="shared" si="53"/>
        <v>0</v>
      </c>
      <c r="Y1725" s="194" t="str">
        <v/>
      </c>
    </row>
    <row r="1726" spans="2:25" x14ac:dyDescent="0.4">
      <c r="B1726" s="192"/>
      <c r="C1726" s="193"/>
      <c r="D1726" s="193"/>
      <c r="E1726" s="178"/>
      <c r="F1726" s="193"/>
      <c r="G1726" s="193"/>
      <c r="H1726" s="193"/>
      <c r="I1726" s="176" t="str">
        <f ca="1"/>
        <v/>
      </c>
      <c r="J1726" s="176" t="str">
        <f ca="1"/>
        <v/>
      </c>
      <c r="K1726" s="176" t="str">
        <f ca="1"/>
        <v/>
      </c>
      <c r="L1726" s="176" t="str">
        <f ca="1"/>
        <v/>
      </c>
      <c r="M1726" s="176" t="str">
        <f ca="1"/>
        <v/>
      </c>
      <c r="N1726" s="176" t="str">
        <f ca="1"/>
        <v/>
      </c>
      <c r="O1726" s="176" t="str">
        <f ca="1"/>
        <v/>
      </c>
      <c r="P1726" s="176" t="str">
        <f ca="1"/>
        <v/>
      </c>
      <c r="Q1726" s="176" t="str">
        <f ca="1"/>
        <v/>
      </c>
      <c r="R1726" s="176" t="str">
        <f ca="1"/>
        <v/>
      </c>
      <c r="S1726" s="176" t="str">
        <v/>
      </c>
      <c r="T1726" s="176" t="b">
        <v>0</v>
      </c>
      <c r="U1726" s="176" t="b">
        <f>AND(T1726=TRUE,C1726=C1725,F1726=F1725,H1726&lt;&gt;H1725)</f>
        <v>0</v>
      </c>
      <c r="V1726" s="176" t="b">
        <f t="shared" si="52"/>
        <v>0</v>
      </c>
      <c r="W1726" s="180">
        <v>0</v>
      </c>
      <c r="X1726" t="b">
        <f t="shared" si="53"/>
        <v>0</v>
      </c>
      <c r="Y1726" s="194" t="str">
        <v/>
      </c>
    </row>
    <row r="1727" spans="2:25" x14ac:dyDescent="0.4">
      <c r="B1727" s="192"/>
      <c r="C1727" s="193"/>
      <c r="D1727" s="193"/>
      <c r="E1727" s="178"/>
      <c r="F1727" s="193"/>
      <c r="G1727" s="193"/>
      <c r="H1727" s="193"/>
      <c r="I1727" s="176" t="str">
        <f ca="1"/>
        <v/>
      </c>
      <c r="J1727" s="176" t="str">
        <f ca="1"/>
        <v/>
      </c>
      <c r="K1727" s="176" t="str">
        <f ca="1"/>
        <v/>
      </c>
      <c r="L1727" s="176" t="str">
        <f ca="1"/>
        <v/>
      </c>
      <c r="M1727" s="176" t="str">
        <f ca="1"/>
        <v/>
      </c>
      <c r="N1727" s="176" t="str">
        <f ca="1"/>
        <v/>
      </c>
      <c r="O1727" s="176" t="str">
        <f ca="1"/>
        <v/>
      </c>
      <c r="P1727" s="176" t="str">
        <f ca="1"/>
        <v/>
      </c>
      <c r="Q1727" s="176" t="str">
        <f ca="1"/>
        <v/>
      </c>
      <c r="R1727" s="176" t="str">
        <f ca="1"/>
        <v/>
      </c>
      <c r="S1727" s="176" t="str">
        <v/>
      </c>
      <c r="T1727" s="176" t="b">
        <v>0</v>
      </c>
      <c r="U1727" s="176" t="b">
        <f>AND(T1727=TRUE,C1727=C1726,F1727=F1726,H1727&lt;&gt;H1726)</f>
        <v>0</v>
      </c>
      <c r="V1727" s="176" t="b">
        <f t="shared" si="52"/>
        <v>0</v>
      </c>
      <c r="W1727" s="180">
        <v>0</v>
      </c>
      <c r="X1727" t="b">
        <f t="shared" si="53"/>
        <v>0</v>
      </c>
      <c r="Y1727" s="194" t="str">
        <v/>
      </c>
    </row>
    <row r="1728" spans="2:25" x14ac:dyDescent="0.4">
      <c r="B1728" s="192"/>
      <c r="C1728" s="193"/>
      <c r="D1728" s="193"/>
      <c r="E1728" s="178"/>
      <c r="F1728" s="193"/>
      <c r="G1728" s="193"/>
      <c r="H1728" s="193"/>
      <c r="I1728" s="176" t="str">
        <f ca="1"/>
        <v/>
      </c>
      <c r="J1728" s="176" t="str">
        <f ca="1"/>
        <v/>
      </c>
      <c r="K1728" s="176" t="str">
        <f ca="1"/>
        <v/>
      </c>
      <c r="L1728" s="176" t="str">
        <f ca="1"/>
        <v/>
      </c>
      <c r="M1728" s="176" t="str">
        <f ca="1"/>
        <v/>
      </c>
      <c r="N1728" s="176" t="str">
        <f ca="1"/>
        <v/>
      </c>
      <c r="O1728" s="176" t="str">
        <f ca="1"/>
        <v/>
      </c>
      <c r="P1728" s="176" t="str">
        <f ca="1"/>
        <v/>
      </c>
      <c r="Q1728" s="176" t="str">
        <f ca="1"/>
        <v/>
      </c>
      <c r="R1728" s="176" t="str">
        <f ca="1"/>
        <v/>
      </c>
      <c r="S1728" s="176" t="str">
        <v/>
      </c>
      <c r="T1728" s="176" t="b">
        <v>0</v>
      </c>
      <c r="U1728" s="176" t="b">
        <f>AND(T1728=TRUE,C1728=C1727,F1728=F1727,H1728&lt;&gt;H1727)</f>
        <v>0</v>
      </c>
      <c r="V1728" s="176" t="b">
        <f t="shared" si="52"/>
        <v>0</v>
      </c>
      <c r="W1728" s="180">
        <v>0</v>
      </c>
      <c r="X1728" t="b">
        <f t="shared" si="53"/>
        <v>0</v>
      </c>
      <c r="Y1728" s="194" t="str">
        <v/>
      </c>
    </row>
    <row r="1729" spans="2:25" x14ac:dyDescent="0.4">
      <c r="B1729" s="192"/>
      <c r="C1729" s="193"/>
      <c r="D1729" s="193"/>
      <c r="E1729" s="178"/>
      <c r="F1729" s="193"/>
      <c r="G1729" s="193"/>
      <c r="H1729" s="193"/>
      <c r="I1729" s="176" t="str">
        <f ca="1"/>
        <v/>
      </c>
      <c r="J1729" s="176" t="str">
        <f ca="1"/>
        <v/>
      </c>
      <c r="K1729" s="176" t="str">
        <f ca="1"/>
        <v/>
      </c>
      <c r="L1729" s="176" t="str">
        <f ca="1"/>
        <v/>
      </c>
      <c r="M1729" s="176" t="str">
        <f ca="1"/>
        <v/>
      </c>
      <c r="N1729" s="176" t="str">
        <f ca="1"/>
        <v/>
      </c>
      <c r="O1729" s="176" t="str">
        <f ca="1"/>
        <v/>
      </c>
      <c r="P1729" s="176" t="str">
        <f ca="1"/>
        <v/>
      </c>
      <c r="Q1729" s="176" t="str">
        <f ca="1"/>
        <v/>
      </c>
      <c r="R1729" s="176" t="str">
        <f ca="1"/>
        <v/>
      </c>
      <c r="S1729" s="176" t="str">
        <v/>
      </c>
      <c r="T1729" s="176" t="b">
        <v>0</v>
      </c>
      <c r="U1729" s="176" t="b">
        <f>AND(T1729=TRUE,C1729=C1728,F1729=F1728,H1729&lt;&gt;H1728)</f>
        <v>0</v>
      </c>
      <c r="V1729" s="176" t="b">
        <f t="shared" si="52"/>
        <v>0</v>
      </c>
      <c r="W1729" s="180">
        <v>0</v>
      </c>
      <c r="X1729" t="b">
        <f t="shared" si="53"/>
        <v>0</v>
      </c>
      <c r="Y1729" s="194" t="str">
        <v/>
      </c>
    </row>
    <row r="1730" spans="2:25" x14ac:dyDescent="0.4">
      <c r="B1730" s="192"/>
      <c r="C1730" s="193"/>
      <c r="D1730" s="193"/>
      <c r="E1730" s="178"/>
      <c r="F1730" s="193"/>
      <c r="G1730" s="193"/>
      <c r="H1730" s="193"/>
      <c r="I1730" s="176" t="str">
        <f ca="1"/>
        <v/>
      </c>
      <c r="J1730" s="176" t="str">
        <f ca="1"/>
        <v/>
      </c>
      <c r="K1730" s="176" t="str">
        <f ca="1"/>
        <v/>
      </c>
      <c r="L1730" s="176" t="str">
        <f ca="1"/>
        <v/>
      </c>
      <c r="M1730" s="176" t="str">
        <f ca="1"/>
        <v/>
      </c>
      <c r="N1730" s="176" t="str">
        <f ca="1"/>
        <v/>
      </c>
      <c r="O1730" s="176" t="str">
        <f ca="1"/>
        <v/>
      </c>
      <c r="P1730" s="176" t="str">
        <f ca="1"/>
        <v/>
      </c>
      <c r="Q1730" s="176" t="str">
        <f ca="1"/>
        <v/>
      </c>
      <c r="R1730" s="176" t="str">
        <f ca="1"/>
        <v/>
      </c>
      <c r="S1730" s="176" t="str">
        <v/>
      </c>
      <c r="T1730" s="176" t="b">
        <v>0</v>
      </c>
      <c r="U1730" s="176" t="b">
        <f>AND(T1730=TRUE,C1730=C1729,F1730=F1729,H1730&lt;&gt;H1729)</f>
        <v>0</v>
      </c>
      <c r="V1730" s="176" t="b">
        <f t="shared" si="52"/>
        <v>0</v>
      </c>
      <c r="W1730" s="180">
        <v>0</v>
      </c>
      <c r="X1730" t="b">
        <f t="shared" si="53"/>
        <v>0</v>
      </c>
      <c r="Y1730" s="194" t="str">
        <v/>
      </c>
    </row>
    <row r="1731" spans="2:25" x14ac:dyDescent="0.4">
      <c r="B1731" s="192"/>
      <c r="C1731" s="193"/>
      <c r="D1731" s="193"/>
      <c r="E1731" s="178"/>
      <c r="F1731" s="193"/>
      <c r="G1731" s="193"/>
      <c r="H1731" s="193"/>
      <c r="I1731" s="176" t="str">
        <f ca="1"/>
        <v/>
      </c>
      <c r="J1731" s="176" t="str">
        <f ca="1"/>
        <v/>
      </c>
      <c r="K1731" s="176" t="str">
        <f ca="1"/>
        <v/>
      </c>
      <c r="L1731" s="176" t="str">
        <f ca="1"/>
        <v/>
      </c>
      <c r="M1731" s="176" t="str">
        <f ca="1"/>
        <v/>
      </c>
      <c r="N1731" s="176" t="str">
        <f ca="1"/>
        <v/>
      </c>
      <c r="O1731" s="176" t="str">
        <f ca="1"/>
        <v/>
      </c>
      <c r="P1731" s="176" t="str">
        <f ca="1"/>
        <v/>
      </c>
      <c r="Q1731" s="176" t="str">
        <f ca="1"/>
        <v/>
      </c>
      <c r="R1731" s="176" t="str">
        <f ca="1"/>
        <v/>
      </c>
      <c r="S1731" s="176" t="str">
        <v/>
      </c>
      <c r="T1731" s="176" t="b">
        <v>0</v>
      </c>
      <c r="U1731" s="176" t="b">
        <f>AND(T1731=TRUE,C1731=C1730,F1731=F1730,H1731&lt;&gt;H1730)</f>
        <v>0</v>
      </c>
      <c r="V1731" s="176" t="b">
        <f t="shared" ref="V1731:V1794" si="54">OR(U1731,U1732)</f>
        <v>0</v>
      </c>
      <c r="W1731" s="180">
        <v>0</v>
      </c>
      <c r="X1731" t="b">
        <f t="shared" ref="X1731:X1794" si="55">AND(T1731,ISBLANK(E1731))</f>
        <v>0</v>
      </c>
      <c r="Y1731" s="194" t="str">
        <v/>
      </c>
    </row>
    <row r="1732" spans="2:25" x14ac:dyDescent="0.4">
      <c r="B1732" s="192"/>
      <c r="C1732" s="193"/>
      <c r="D1732" s="193"/>
      <c r="E1732" s="178"/>
      <c r="F1732" s="193"/>
      <c r="G1732" s="193"/>
      <c r="H1732" s="193"/>
      <c r="I1732" s="176" t="str">
        <f ca="1"/>
        <v/>
      </c>
      <c r="J1732" s="176" t="str">
        <f ca="1"/>
        <v/>
      </c>
      <c r="K1732" s="176" t="str">
        <f ca="1"/>
        <v/>
      </c>
      <c r="L1732" s="176" t="str">
        <f ca="1"/>
        <v/>
      </c>
      <c r="M1732" s="176" t="str">
        <f ca="1"/>
        <v/>
      </c>
      <c r="N1732" s="176" t="str">
        <f ca="1"/>
        <v/>
      </c>
      <c r="O1732" s="176" t="str">
        <f ca="1"/>
        <v/>
      </c>
      <c r="P1732" s="176" t="str">
        <f ca="1"/>
        <v/>
      </c>
      <c r="Q1732" s="176" t="str">
        <f ca="1"/>
        <v/>
      </c>
      <c r="R1732" s="176" t="str">
        <f ca="1"/>
        <v/>
      </c>
      <c r="S1732" s="176" t="str">
        <v/>
      </c>
      <c r="T1732" s="176" t="b">
        <v>0</v>
      </c>
      <c r="U1732" s="176" t="b">
        <f>AND(T1732=TRUE,C1732=C1731,F1732=F1731,H1732&lt;&gt;H1731)</f>
        <v>0</v>
      </c>
      <c r="V1732" s="176" t="b">
        <f t="shared" si="54"/>
        <v>0</v>
      </c>
      <c r="W1732" s="180">
        <v>0</v>
      </c>
      <c r="X1732" t="b">
        <f t="shared" si="55"/>
        <v>0</v>
      </c>
      <c r="Y1732" s="194" t="str">
        <v/>
      </c>
    </row>
    <row r="1733" spans="2:25" x14ac:dyDescent="0.4">
      <c r="B1733" s="192"/>
      <c r="C1733" s="193"/>
      <c r="D1733" s="193"/>
      <c r="E1733" s="178"/>
      <c r="F1733" s="193"/>
      <c r="G1733" s="193"/>
      <c r="H1733" s="193"/>
      <c r="I1733" s="176" t="str">
        <f ca="1"/>
        <v/>
      </c>
      <c r="J1733" s="176" t="str">
        <f ca="1"/>
        <v/>
      </c>
      <c r="K1733" s="176" t="str">
        <f ca="1"/>
        <v/>
      </c>
      <c r="L1733" s="176" t="str">
        <f ca="1"/>
        <v/>
      </c>
      <c r="M1733" s="176" t="str">
        <f ca="1"/>
        <v/>
      </c>
      <c r="N1733" s="176" t="str">
        <f ca="1"/>
        <v/>
      </c>
      <c r="O1733" s="176" t="str">
        <f ca="1"/>
        <v/>
      </c>
      <c r="P1733" s="176" t="str">
        <f ca="1"/>
        <v/>
      </c>
      <c r="Q1733" s="176" t="str">
        <f ca="1"/>
        <v/>
      </c>
      <c r="R1733" s="176" t="str">
        <f ca="1"/>
        <v/>
      </c>
      <c r="S1733" s="176" t="str">
        <v/>
      </c>
      <c r="T1733" s="176" t="b">
        <v>0</v>
      </c>
      <c r="U1733" s="176" t="b">
        <f>AND(T1733=TRUE,C1733=C1732,F1733=F1732,H1733&lt;&gt;H1732)</f>
        <v>0</v>
      </c>
      <c r="V1733" s="176" t="b">
        <f t="shared" si="54"/>
        <v>0</v>
      </c>
      <c r="W1733" s="180">
        <v>0</v>
      </c>
      <c r="X1733" t="b">
        <f t="shared" si="55"/>
        <v>0</v>
      </c>
      <c r="Y1733" s="194" t="str">
        <v/>
      </c>
    </row>
    <row r="1734" spans="2:25" x14ac:dyDescent="0.4">
      <c r="B1734" s="192"/>
      <c r="C1734" s="193"/>
      <c r="D1734" s="193"/>
      <c r="E1734" s="178"/>
      <c r="F1734" s="193"/>
      <c r="G1734" s="193"/>
      <c r="H1734" s="193"/>
      <c r="I1734" s="176" t="str">
        <f ca="1"/>
        <v/>
      </c>
      <c r="J1734" s="176" t="str">
        <f ca="1"/>
        <v/>
      </c>
      <c r="K1734" s="176" t="str">
        <f ca="1"/>
        <v/>
      </c>
      <c r="L1734" s="176" t="str">
        <f ca="1"/>
        <v/>
      </c>
      <c r="M1734" s="176" t="str">
        <f ca="1"/>
        <v/>
      </c>
      <c r="N1734" s="176" t="str">
        <f ca="1"/>
        <v/>
      </c>
      <c r="O1734" s="176" t="str">
        <f ca="1"/>
        <v/>
      </c>
      <c r="P1734" s="176" t="str">
        <f ca="1"/>
        <v/>
      </c>
      <c r="Q1734" s="176" t="str">
        <f ca="1"/>
        <v/>
      </c>
      <c r="R1734" s="176" t="str">
        <f ca="1"/>
        <v/>
      </c>
      <c r="S1734" s="176" t="str">
        <v/>
      </c>
      <c r="T1734" s="176" t="b">
        <v>0</v>
      </c>
      <c r="U1734" s="176" t="b">
        <f>AND(T1734=TRUE,C1734=C1733,F1734=F1733,H1734&lt;&gt;H1733)</f>
        <v>0</v>
      </c>
      <c r="V1734" s="176" t="b">
        <f t="shared" si="54"/>
        <v>0</v>
      </c>
      <c r="W1734" s="180">
        <v>0</v>
      </c>
      <c r="X1734" t="b">
        <f t="shared" si="55"/>
        <v>0</v>
      </c>
      <c r="Y1734" s="194" t="str">
        <v/>
      </c>
    </row>
    <row r="1735" spans="2:25" x14ac:dyDescent="0.4">
      <c r="B1735" s="192"/>
      <c r="C1735" s="193"/>
      <c r="D1735" s="193"/>
      <c r="E1735" s="178"/>
      <c r="F1735" s="193"/>
      <c r="G1735" s="193"/>
      <c r="H1735" s="193"/>
      <c r="I1735" s="176" t="str">
        <f ca="1"/>
        <v/>
      </c>
      <c r="J1735" s="176" t="str">
        <f ca="1"/>
        <v/>
      </c>
      <c r="K1735" s="176" t="str">
        <f ca="1"/>
        <v/>
      </c>
      <c r="L1735" s="176" t="str">
        <f ca="1"/>
        <v/>
      </c>
      <c r="M1735" s="176" t="str">
        <f ca="1"/>
        <v/>
      </c>
      <c r="N1735" s="176" t="str">
        <f ca="1"/>
        <v/>
      </c>
      <c r="O1735" s="176" t="str">
        <f ca="1"/>
        <v/>
      </c>
      <c r="P1735" s="176" t="str">
        <f ca="1"/>
        <v/>
      </c>
      <c r="Q1735" s="176" t="str">
        <f ca="1"/>
        <v/>
      </c>
      <c r="R1735" s="176" t="str">
        <f ca="1"/>
        <v/>
      </c>
      <c r="S1735" s="176" t="str">
        <v/>
      </c>
      <c r="T1735" s="176" t="b">
        <v>0</v>
      </c>
      <c r="U1735" s="176" t="b">
        <f>AND(T1735=TRUE,C1735=C1734,F1735=F1734,H1735&lt;&gt;H1734)</f>
        <v>0</v>
      </c>
      <c r="V1735" s="176" t="b">
        <f t="shared" si="54"/>
        <v>0</v>
      </c>
      <c r="W1735" s="180">
        <v>0</v>
      </c>
      <c r="X1735" t="b">
        <f t="shared" si="55"/>
        <v>0</v>
      </c>
      <c r="Y1735" s="194" t="str">
        <v/>
      </c>
    </row>
    <row r="1736" spans="2:25" x14ac:dyDescent="0.4">
      <c r="B1736" s="192"/>
      <c r="C1736" s="193"/>
      <c r="D1736" s="193"/>
      <c r="E1736" s="178"/>
      <c r="F1736" s="193"/>
      <c r="G1736" s="193"/>
      <c r="H1736" s="193"/>
      <c r="I1736" s="176" t="str">
        <f ca="1"/>
        <v/>
      </c>
      <c r="J1736" s="176" t="str">
        <f ca="1"/>
        <v/>
      </c>
      <c r="K1736" s="176" t="str">
        <f ca="1"/>
        <v/>
      </c>
      <c r="L1736" s="176" t="str">
        <f ca="1"/>
        <v/>
      </c>
      <c r="M1736" s="176" t="str">
        <f ca="1"/>
        <v/>
      </c>
      <c r="N1736" s="176" t="str">
        <f ca="1"/>
        <v/>
      </c>
      <c r="O1736" s="176" t="str">
        <f ca="1"/>
        <v/>
      </c>
      <c r="P1736" s="176" t="str">
        <f ca="1"/>
        <v/>
      </c>
      <c r="Q1736" s="176" t="str">
        <f ca="1"/>
        <v/>
      </c>
      <c r="R1736" s="176" t="str">
        <f ca="1"/>
        <v/>
      </c>
      <c r="S1736" s="176" t="str">
        <v/>
      </c>
      <c r="T1736" s="176" t="b">
        <v>0</v>
      </c>
      <c r="U1736" s="176" t="b">
        <f>AND(T1736=TRUE,C1736=C1735,F1736=F1735,H1736&lt;&gt;H1735)</f>
        <v>0</v>
      </c>
      <c r="V1736" s="176" t="b">
        <f t="shared" si="54"/>
        <v>0</v>
      </c>
      <c r="W1736" s="180">
        <v>0</v>
      </c>
      <c r="X1736" t="b">
        <f t="shared" si="55"/>
        <v>0</v>
      </c>
      <c r="Y1736" s="194" t="str">
        <v/>
      </c>
    </row>
    <row r="1737" spans="2:25" x14ac:dyDescent="0.4">
      <c r="B1737" s="192"/>
      <c r="C1737" s="193"/>
      <c r="D1737" s="193"/>
      <c r="E1737" s="178"/>
      <c r="F1737" s="193"/>
      <c r="G1737" s="193"/>
      <c r="H1737" s="193"/>
      <c r="I1737" s="176" t="str">
        <f ca="1"/>
        <v/>
      </c>
      <c r="J1737" s="176" t="str">
        <f ca="1"/>
        <v/>
      </c>
      <c r="K1737" s="176" t="str">
        <f ca="1"/>
        <v/>
      </c>
      <c r="L1737" s="176" t="str">
        <f ca="1"/>
        <v/>
      </c>
      <c r="M1737" s="176" t="str">
        <f ca="1"/>
        <v/>
      </c>
      <c r="N1737" s="176" t="str">
        <f ca="1"/>
        <v/>
      </c>
      <c r="O1737" s="176" t="str">
        <f ca="1"/>
        <v/>
      </c>
      <c r="P1737" s="176" t="str">
        <f ca="1"/>
        <v/>
      </c>
      <c r="Q1737" s="176" t="str">
        <f ca="1"/>
        <v/>
      </c>
      <c r="R1737" s="176" t="str">
        <f ca="1"/>
        <v/>
      </c>
      <c r="S1737" s="176" t="str">
        <v/>
      </c>
      <c r="T1737" s="176" t="b">
        <v>0</v>
      </c>
      <c r="U1737" s="176" t="b">
        <f>AND(T1737=TRUE,C1737=C1736,F1737=F1736,H1737&lt;&gt;H1736)</f>
        <v>0</v>
      </c>
      <c r="V1737" s="176" t="b">
        <f t="shared" si="54"/>
        <v>0</v>
      </c>
      <c r="W1737" s="180">
        <v>0</v>
      </c>
      <c r="X1737" t="b">
        <f t="shared" si="55"/>
        <v>0</v>
      </c>
      <c r="Y1737" s="194" t="str">
        <v/>
      </c>
    </row>
    <row r="1738" spans="2:25" x14ac:dyDescent="0.4">
      <c r="B1738" s="192"/>
      <c r="C1738" s="193"/>
      <c r="D1738" s="193"/>
      <c r="E1738" s="178"/>
      <c r="F1738" s="193"/>
      <c r="G1738" s="193"/>
      <c r="H1738" s="193"/>
      <c r="I1738" s="176" t="str">
        <f ca="1"/>
        <v/>
      </c>
      <c r="J1738" s="176" t="str">
        <f ca="1"/>
        <v/>
      </c>
      <c r="K1738" s="176" t="str">
        <f ca="1"/>
        <v/>
      </c>
      <c r="L1738" s="176" t="str">
        <f ca="1"/>
        <v/>
      </c>
      <c r="M1738" s="176" t="str">
        <f ca="1"/>
        <v/>
      </c>
      <c r="N1738" s="176" t="str">
        <f ca="1"/>
        <v/>
      </c>
      <c r="O1738" s="176" t="str">
        <f ca="1"/>
        <v/>
      </c>
      <c r="P1738" s="176" t="str">
        <f ca="1"/>
        <v/>
      </c>
      <c r="Q1738" s="176" t="str">
        <f ca="1"/>
        <v/>
      </c>
      <c r="R1738" s="176" t="str">
        <f ca="1"/>
        <v/>
      </c>
      <c r="S1738" s="176" t="str">
        <v/>
      </c>
      <c r="T1738" s="176" t="b">
        <v>0</v>
      </c>
      <c r="U1738" s="176" t="b">
        <f>AND(T1738=TRUE,C1738=C1737,F1738=F1737,H1738&lt;&gt;H1737)</f>
        <v>0</v>
      </c>
      <c r="V1738" s="176" t="b">
        <f t="shared" si="54"/>
        <v>0</v>
      </c>
      <c r="W1738" s="180">
        <v>0</v>
      </c>
      <c r="X1738" t="b">
        <f t="shared" si="55"/>
        <v>0</v>
      </c>
      <c r="Y1738" s="194" t="str">
        <v/>
      </c>
    </row>
    <row r="1739" spans="2:25" x14ac:dyDescent="0.4">
      <c r="B1739" s="192"/>
      <c r="C1739" s="193"/>
      <c r="D1739" s="193"/>
      <c r="E1739" s="178"/>
      <c r="F1739" s="193"/>
      <c r="G1739" s="193"/>
      <c r="H1739" s="193"/>
      <c r="I1739" s="176" t="str">
        <f ca="1"/>
        <v/>
      </c>
      <c r="J1739" s="176" t="str">
        <f ca="1"/>
        <v/>
      </c>
      <c r="K1739" s="176" t="str">
        <f ca="1"/>
        <v/>
      </c>
      <c r="L1739" s="176" t="str">
        <f ca="1"/>
        <v/>
      </c>
      <c r="M1739" s="176" t="str">
        <f ca="1"/>
        <v/>
      </c>
      <c r="N1739" s="176" t="str">
        <f ca="1"/>
        <v/>
      </c>
      <c r="O1739" s="176" t="str">
        <f ca="1"/>
        <v/>
      </c>
      <c r="P1739" s="176" t="str">
        <f ca="1"/>
        <v/>
      </c>
      <c r="Q1739" s="176" t="str">
        <f ca="1"/>
        <v/>
      </c>
      <c r="R1739" s="176" t="str">
        <f ca="1"/>
        <v/>
      </c>
      <c r="S1739" s="176" t="str">
        <v/>
      </c>
      <c r="T1739" s="176" t="b">
        <v>0</v>
      </c>
      <c r="U1739" s="176" t="b">
        <f>AND(T1739=TRUE,C1739=C1738,F1739=F1738,H1739&lt;&gt;H1738)</f>
        <v>0</v>
      </c>
      <c r="V1739" s="176" t="b">
        <f t="shared" si="54"/>
        <v>0</v>
      </c>
      <c r="W1739" s="180">
        <v>0</v>
      </c>
      <c r="X1739" t="b">
        <f t="shared" si="55"/>
        <v>0</v>
      </c>
      <c r="Y1739" s="194" t="str">
        <v/>
      </c>
    </row>
    <row r="1740" spans="2:25" x14ac:dyDescent="0.4">
      <c r="B1740" s="192"/>
      <c r="C1740" s="193"/>
      <c r="D1740" s="193"/>
      <c r="E1740" s="178"/>
      <c r="F1740" s="193"/>
      <c r="G1740" s="193"/>
      <c r="H1740" s="193"/>
      <c r="I1740" s="176" t="str">
        <f ca="1"/>
        <v/>
      </c>
      <c r="J1740" s="176" t="str">
        <f ca="1"/>
        <v/>
      </c>
      <c r="K1740" s="176" t="str">
        <f ca="1"/>
        <v/>
      </c>
      <c r="L1740" s="176" t="str">
        <f ca="1"/>
        <v/>
      </c>
      <c r="M1740" s="176" t="str">
        <f ca="1"/>
        <v/>
      </c>
      <c r="N1740" s="176" t="str">
        <f ca="1"/>
        <v/>
      </c>
      <c r="O1740" s="176" t="str">
        <f ca="1"/>
        <v/>
      </c>
      <c r="P1740" s="176" t="str">
        <f ca="1"/>
        <v/>
      </c>
      <c r="Q1740" s="176" t="str">
        <f ca="1"/>
        <v/>
      </c>
      <c r="R1740" s="176" t="str">
        <f ca="1"/>
        <v/>
      </c>
      <c r="S1740" s="176" t="str">
        <v/>
      </c>
      <c r="T1740" s="176" t="b">
        <v>0</v>
      </c>
      <c r="U1740" s="176" t="b">
        <f>AND(T1740=TRUE,C1740=C1739,F1740=F1739,H1740&lt;&gt;H1739)</f>
        <v>0</v>
      </c>
      <c r="V1740" s="176" t="b">
        <f t="shared" si="54"/>
        <v>0</v>
      </c>
      <c r="W1740" s="180">
        <v>0</v>
      </c>
      <c r="X1740" t="b">
        <f t="shared" si="55"/>
        <v>0</v>
      </c>
      <c r="Y1740" s="194" t="str">
        <v/>
      </c>
    </row>
    <row r="1741" spans="2:25" x14ac:dyDescent="0.4">
      <c r="B1741" s="192"/>
      <c r="C1741" s="193"/>
      <c r="D1741" s="193"/>
      <c r="E1741" s="178"/>
      <c r="F1741" s="193"/>
      <c r="G1741" s="193"/>
      <c r="H1741" s="193"/>
      <c r="I1741" s="176" t="str">
        <f ca="1"/>
        <v/>
      </c>
      <c r="J1741" s="176" t="str">
        <f ca="1"/>
        <v/>
      </c>
      <c r="K1741" s="176" t="str">
        <f ca="1"/>
        <v/>
      </c>
      <c r="L1741" s="176" t="str">
        <f ca="1"/>
        <v/>
      </c>
      <c r="M1741" s="176" t="str">
        <f ca="1"/>
        <v/>
      </c>
      <c r="N1741" s="176" t="str">
        <f ca="1"/>
        <v/>
      </c>
      <c r="O1741" s="176" t="str">
        <f ca="1"/>
        <v/>
      </c>
      <c r="P1741" s="176" t="str">
        <f ca="1"/>
        <v/>
      </c>
      <c r="Q1741" s="176" t="str">
        <f ca="1"/>
        <v/>
      </c>
      <c r="R1741" s="176" t="str">
        <f ca="1"/>
        <v/>
      </c>
      <c r="S1741" s="176" t="str">
        <v/>
      </c>
      <c r="T1741" s="176" t="b">
        <v>0</v>
      </c>
      <c r="U1741" s="176" t="b">
        <f>AND(T1741=TRUE,C1741=C1740,F1741=F1740,H1741&lt;&gt;H1740)</f>
        <v>0</v>
      </c>
      <c r="V1741" s="176" t="b">
        <f t="shared" si="54"/>
        <v>0</v>
      </c>
      <c r="W1741" s="180">
        <v>0</v>
      </c>
      <c r="X1741" t="b">
        <f t="shared" si="55"/>
        <v>0</v>
      </c>
      <c r="Y1741" s="194" t="str">
        <v/>
      </c>
    </row>
    <row r="1742" spans="2:25" x14ac:dyDescent="0.4">
      <c r="B1742" s="192"/>
      <c r="C1742" s="193"/>
      <c r="D1742" s="193"/>
      <c r="E1742" s="178"/>
      <c r="F1742" s="193"/>
      <c r="G1742" s="193"/>
      <c r="H1742" s="193"/>
      <c r="I1742" s="176" t="str">
        <f ca="1"/>
        <v/>
      </c>
      <c r="J1742" s="176" t="str">
        <f ca="1"/>
        <v/>
      </c>
      <c r="K1742" s="176" t="str">
        <f ca="1"/>
        <v/>
      </c>
      <c r="L1742" s="176" t="str">
        <f ca="1"/>
        <v/>
      </c>
      <c r="M1742" s="176" t="str">
        <f ca="1"/>
        <v/>
      </c>
      <c r="N1742" s="176" t="str">
        <f ca="1"/>
        <v/>
      </c>
      <c r="O1742" s="176" t="str">
        <f ca="1"/>
        <v/>
      </c>
      <c r="P1742" s="176" t="str">
        <f ca="1"/>
        <v/>
      </c>
      <c r="Q1742" s="176" t="str">
        <f ca="1"/>
        <v/>
      </c>
      <c r="R1742" s="176" t="str">
        <f ca="1"/>
        <v/>
      </c>
      <c r="S1742" s="176" t="str">
        <v/>
      </c>
      <c r="T1742" s="176" t="b">
        <v>0</v>
      </c>
      <c r="U1742" s="176" t="b">
        <f>AND(T1742=TRUE,C1742=C1741,F1742=F1741,H1742&lt;&gt;H1741)</f>
        <v>0</v>
      </c>
      <c r="V1742" s="176" t="b">
        <f t="shared" si="54"/>
        <v>0</v>
      </c>
      <c r="W1742" s="180">
        <v>0</v>
      </c>
      <c r="X1742" t="b">
        <f t="shared" si="55"/>
        <v>0</v>
      </c>
      <c r="Y1742" s="194" t="str">
        <v/>
      </c>
    </row>
    <row r="1743" spans="2:25" x14ac:dyDescent="0.4">
      <c r="B1743" s="192"/>
      <c r="C1743" s="193"/>
      <c r="D1743" s="193"/>
      <c r="E1743" s="178"/>
      <c r="F1743" s="193"/>
      <c r="G1743" s="193"/>
      <c r="H1743" s="193"/>
      <c r="I1743" s="176" t="str">
        <f ca="1"/>
        <v/>
      </c>
      <c r="J1743" s="176" t="str">
        <f ca="1"/>
        <v/>
      </c>
      <c r="K1743" s="176" t="str">
        <f ca="1"/>
        <v/>
      </c>
      <c r="L1743" s="176" t="str">
        <f ca="1"/>
        <v/>
      </c>
      <c r="M1743" s="176" t="str">
        <f ca="1"/>
        <v/>
      </c>
      <c r="N1743" s="176" t="str">
        <f ca="1"/>
        <v/>
      </c>
      <c r="O1743" s="176" t="str">
        <f ca="1"/>
        <v/>
      </c>
      <c r="P1743" s="176" t="str">
        <f ca="1"/>
        <v/>
      </c>
      <c r="Q1743" s="176" t="str">
        <f ca="1"/>
        <v/>
      </c>
      <c r="R1743" s="176" t="str">
        <f ca="1"/>
        <v/>
      </c>
      <c r="S1743" s="176" t="str">
        <v/>
      </c>
      <c r="T1743" s="176" t="b">
        <v>0</v>
      </c>
      <c r="U1743" s="176" t="b">
        <f>AND(T1743=TRUE,C1743=C1742,F1743=F1742,H1743&lt;&gt;H1742)</f>
        <v>0</v>
      </c>
      <c r="V1743" s="176" t="b">
        <f t="shared" si="54"/>
        <v>0</v>
      </c>
      <c r="W1743" s="180">
        <v>0</v>
      </c>
      <c r="X1743" t="b">
        <f t="shared" si="55"/>
        <v>0</v>
      </c>
      <c r="Y1743" s="194" t="str">
        <v/>
      </c>
    </row>
    <row r="1744" spans="2:25" x14ac:dyDescent="0.4">
      <c r="B1744" s="192"/>
      <c r="C1744" s="193"/>
      <c r="D1744" s="193"/>
      <c r="E1744" s="178"/>
      <c r="F1744" s="193"/>
      <c r="G1744" s="193"/>
      <c r="H1744" s="193"/>
      <c r="I1744" s="176" t="str">
        <f ca="1"/>
        <v/>
      </c>
      <c r="J1744" s="176" t="str">
        <f ca="1"/>
        <v/>
      </c>
      <c r="K1744" s="176" t="str">
        <f ca="1"/>
        <v/>
      </c>
      <c r="L1744" s="176" t="str">
        <f ca="1"/>
        <v/>
      </c>
      <c r="M1744" s="176" t="str">
        <f ca="1"/>
        <v/>
      </c>
      <c r="N1744" s="176" t="str">
        <f ca="1"/>
        <v/>
      </c>
      <c r="O1744" s="176" t="str">
        <f ca="1"/>
        <v/>
      </c>
      <c r="P1744" s="176" t="str">
        <f ca="1"/>
        <v/>
      </c>
      <c r="Q1744" s="176" t="str">
        <f ca="1"/>
        <v/>
      </c>
      <c r="R1744" s="176" t="str">
        <f ca="1"/>
        <v/>
      </c>
      <c r="S1744" s="176" t="str">
        <v/>
      </c>
      <c r="T1744" s="176" t="b">
        <v>0</v>
      </c>
      <c r="U1744" s="176" t="b">
        <f>AND(T1744=TRUE,C1744=C1743,F1744=F1743,H1744&lt;&gt;H1743)</f>
        <v>0</v>
      </c>
      <c r="V1744" s="176" t="b">
        <f t="shared" si="54"/>
        <v>0</v>
      </c>
      <c r="W1744" s="180">
        <v>0</v>
      </c>
      <c r="X1744" t="b">
        <f t="shared" si="55"/>
        <v>0</v>
      </c>
      <c r="Y1744" s="194" t="str">
        <v/>
      </c>
    </row>
    <row r="1745" spans="2:25" x14ac:dyDescent="0.4">
      <c r="B1745" s="192"/>
      <c r="C1745" s="193"/>
      <c r="D1745" s="193"/>
      <c r="E1745" s="178"/>
      <c r="F1745" s="193"/>
      <c r="G1745" s="193"/>
      <c r="H1745" s="193"/>
      <c r="I1745" s="176" t="str">
        <f ca="1"/>
        <v/>
      </c>
      <c r="J1745" s="176" t="str">
        <f ca="1"/>
        <v/>
      </c>
      <c r="K1745" s="176" t="str">
        <f ca="1"/>
        <v/>
      </c>
      <c r="L1745" s="176" t="str">
        <f ca="1"/>
        <v/>
      </c>
      <c r="M1745" s="176" t="str">
        <f ca="1"/>
        <v/>
      </c>
      <c r="N1745" s="176" t="str">
        <f ca="1"/>
        <v/>
      </c>
      <c r="O1745" s="176" t="str">
        <f ca="1"/>
        <v/>
      </c>
      <c r="P1745" s="176" t="str">
        <f ca="1"/>
        <v/>
      </c>
      <c r="Q1745" s="176" t="str">
        <f ca="1"/>
        <v/>
      </c>
      <c r="R1745" s="176" t="str">
        <f ca="1"/>
        <v/>
      </c>
      <c r="S1745" s="176" t="str">
        <v/>
      </c>
      <c r="T1745" s="176" t="b">
        <v>0</v>
      </c>
      <c r="U1745" s="176" t="b">
        <f>AND(T1745=TRUE,C1745=C1744,F1745=F1744,H1745&lt;&gt;H1744)</f>
        <v>0</v>
      </c>
      <c r="V1745" s="176" t="b">
        <f t="shared" si="54"/>
        <v>0</v>
      </c>
      <c r="W1745" s="180">
        <v>0</v>
      </c>
      <c r="X1745" t="b">
        <f t="shared" si="55"/>
        <v>0</v>
      </c>
      <c r="Y1745" s="194" t="str">
        <v/>
      </c>
    </row>
    <row r="1746" spans="2:25" x14ac:dyDescent="0.4">
      <c r="B1746" s="192"/>
      <c r="C1746" s="193"/>
      <c r="D1746" s="193"/>
      <c r="E1746" s="178"/>
      <c r="F1746" s="193"/>
      <c r="G1746" s="193"/>
      <c r="H1746" s="193"/>
      <c r="I1746" s="176" t="str">
        <f ca="1"/>
        <v/>
      </c>
      <c r="J1746" s="176" t="str">
        <f ca="1"/>
        <v/>
      </c>
      <c r="K1746" s="176" t="str">
        <f ca="1"/>
        <v/>
      </c>
      <c r="L1746" s="176" t="str">
        <f ca="1"/>
        <v/>
      </c>
      <c r="M1746" s="176" t="str">
        <f ca="1"/>
        <v/>
      </c>
      <c r="N1746" s="176" t="str">
        <f ca="1"/>
        <v/>
      </c>
      <c r="O1746" s="176" t="str">
        <f ca="1"/>
        <v/>
      </c>
      <c r="P1746" s="176" t="str">
        <f ca="1"/>
        <v/>
      </c>
      <c r="Q1746" s="176" t="str">
        <f ca="1"/>
        <v/>
      </c>
      <c r="R1746" s="176" t="str">
        <f ca="1"/>
        <v/>
      </c>
      <c r="S1746" s="176" t="str">
        <v/>
      </c>
      <c r="T1746" s="176" t="b">
        <v>0</v>
      </c>
      <c r="U1746" s="176" t="b">
        <f>AND(T1746=TRUE,C1746=C1745,F1746=F1745,H1746&lt;&gt;H1745)</f>
        <v>0</v>
      </c>
      <c r="V1746" s="176" t="b">
        <f t="shared" si="54"/>
        <v>0</v>
      </c>
      <c r="W1746" s="180">
        <v>0</v>
      </c>
      <c r="X1746" t="b">
        <f t="shared" si="55"/>
        <v>0</v>
      </c>
      <c r="Y1746" s="194" t="str">
        <v/>
      </c>
    </row>
    <row r="1747" spans="2:25" x14ac:dyDescent="0.4">
      <c r="B1747" s="192"/>
      <c r="C1747" s="193"/>
      <c r="D1747" s="193"/>
      <c r="E1747" s="178"/>
      <c r="F1747" s="193"/>
      <c r="G1747" s="193"/>
      <c r="H1747" s="193"/>
      <c r="I1747" s="176" t="str">
        <f ca="1"/>
        <v/>
      </c>
      <c r="J1747" s="176" t="str">
        <f ca="1"/>
        <v/>
      </c>
      <c r="K1747" s="176" t="str">
        <f ca="1"/>
        <v/>
      </c>
      <c r="L1747" s="176" t="str">
        <f ca="1"/>
        <v/>
      </c>
      <c r="M1747" s="176" t="str">
        <f ca="1"/>
        <v/>
      </c>
      <c r="N1747" s="176" t="str">
        <f ca="1"/>
        <v/>
      </c>
      <c r="O1747" s="176" t="str">
        <f ca="1"/>
        <v/>
      </c>
      <c r="P1747" s="176" t="str">
        <f ca="1"/>
        <v/>
      </c>
      <c r="Q1747" s="176" t="str">
        <f ca="1"/>
        <v/>
      </c>
      <c r="R1747" s="176" t="str">
        <f ca="1"/>
        <v/>
      </c>
      <c r="S1747" s="176" t="str">
        <v/>
      </c>
      <c r="T1747" s="176" t="b">
        <v>0</v>
      </c>
      <c r="U1747" s="176" t="b">
        <f>AND(T1747=TRUE,C1747=C1746,F1747=F1746,H1747&lt;&gt;H1746)</f>
        <v>0</v>
      </c>
      <c r="V1747" s="176" t="b">
        <f t="shared" si="54"/>
        <v>0</v>
      </c>
      <c r="W1747" s="180">
        <v>0</v>
      </c>
      <c r="X1747" t="b">
        <f t="shared" si="55"/>
        <v>0</v>
      </c>
      <c r="Y1747" s="194" t="str">
        <v/>
      </c>
    </row>
    <row r="1748" spans="2:25" x14ac:dyDescent="0.4">
      <c r="B1748" s="192"/>
      <c r="C1748" s="193"/>
      <c r="D1748" s="193"/>
      <c r="E1748" s="178"/>
      <c r="F1748" s="193"/>
      <c r="G1748" s="193"/>
      <c r="H1748" s="193"/>
      <c r="I1748" s="176" t="str">
        <f ca="1"/>
        <v/>
      </c>
      <c r="J1748" s="176" t="str">
        <f ca="1"/>
        <v/>
      </c>
      <c r="K1748" s="176" t="str">
        <f ca="1"/>
        <v/>
      </c>
      <c r="L1748" s="176" t="str">
        <f ca="1"/>
        <v/>
      </c>
      <c r="M1748" s="176" t="str">
        <f ca="1"/>
        <v/>
      </c>
      <c r="N1748" s="176" t="str">
        <f ca="1"/>
        <v/>
      </c>
      <c r="O1748" s="176" t="str">
        <f ca="1"/>
        <v/>
      </c>
      <c r="P1748" s="176" t="str">
        <f ca="1"/>
        <v/>
      </c>
      <c r="Q1748" s="176" t="str">
        <f ca="1"/>
        <v/>
      </c>
      <c r="R1748" s="176" t="str">
        <f ca="1"/>
        <v/>
      </c>
      <c r="S1748" s="176" t="str">
        <v/>
      </c>
      <c r="T1748" s="176" t="b">
        <v>0</v>
      </c>
      <c r="U1748" s="176" t="b">
        <f>AND(T1748=TRUE,C1748=C1747,F1748=F1747,H1748&lt;&gt;H1747)</f>
        <v>0</v>
      </c>
      <c r="V1748" s="176" t="b">
        <f t="shared" si="54"/>
        <v>0</v>
      </c>
      <c r="W1748" s="180">
        <v>0</v>
      </c>
      <c r="X1748" t="b">
        <f t="shared" si="55"/>
        <v>0</v>
      </c>
      <c r="Y1748" s="194" t="str">
        <v/>
      </c>
    </row>
    <row r="1749" spans="2:25" x14ac:dyDescent="0.4">
      <c r="B1749" s="192"/>
      <c r="C1749" s="193"/>
      <c r="D1749" s="193"/>
      <c r="E1749" s="178"/>
      <c r="F1749" s="193"/>
      <c r="G1749" s="193"/>
      <c r="H1749" s="193"/>
      <c r="I1749" s="176" t="str">
        <f ca="1"/>
        <v/>
      </c>
      <c r="J1749" s="176" t="str">
        <f ca="1"/>
        <v/>
      </c>
      <c r="K1749" s="176" t="str">
        <f ca="1"/>
        <v/>
      </c>
      <c r="L1749" s="176" t="str">
        <f ca="1"/>
        <v/>
      </c>
      <c r="M1749" s="176" t="str">
        <f ca="1"/>
        <v/>
      </c>
      <c r="N1749" s="176" t="str">
        <f ca="1"/>
        <v/>
      </c>
      <c r="O1749" s="176" t="str">
        <f ca="1"/>
        <v/>
      </c>
      <c r="P1749" s="176" t="str">
        <f ca="1"/>
        <v/>
      </c>
      <c r="Q1749" s="176" t="str">
        <f ca="1"/>
        <v/>
      </c>
      <c r="R1749" s="176" t="str">
        <f ca="1"/>
        <v/>
      </c>
      <c r="S1749" s="176" t="str">
        <v/>
      </c>
      <c r="T1749" s="176" t="b">
        <v>0</v>
      </c>
      <c r="U1749" s="176" t="b">
        <f>AND(T1749=TRUE,C1749=C1748,F1749=F1748,H1749&lt;&gt;H1748)</f>
        <v>0</v>
      </c>
      <c r="V1749" s="176" t="b">
        <f t="shared" si="54"/>
        <v>0</v>
      </c>
      <c r="W1749" s="180">
        <v>0</v>
      </c>
      <c r="X1749" t="b">
        <f t="shared" si="55"/>
        <v>0</v>
      </c>
      <c r="Y1749" s="194" t="str">
        <v/>
      </c>
    </row>
    <row r="1750" spans="2:25" x14ac:dyDescent="0.4">
      <c r="B1750" s="192"/>
      <c r="C1750" s="193"/>
      <c r="D1750" s="193"/>
      <c r="E1750" s="178"/>
      <c r="F1750" s="193"/>
      <c r="G1750" s="193"/>
      <c r="H1750" s="193"/>
      <c r="I1750" s="176" t="str">
        <f ca="1"/>
        <v/>
      </c>
      <c r="J1750" s="176" t="str">
        <f ca="1"/>
        <v/>
      </c>
      <c r="K1750" s="176" t="str">
        <f ca="1"/>
        <v/>
      </c>
      <c r="L1750" s="176" t="str">
        <f ca="1"/>
        <v/>
      </c>
      <c r="M1750" s="176" t="str">
        <f ca="1"/>
        <v/>
      </c>
      <c r="N1750" s="176" t="str">
        <f ca="1"/>
        <v/>
      </c>
      <c r="O1750" s="176" t="str">
        <f ca="1"/>
        <v/>
      </c>
      <c r="P1750" s="176" t="str">
        <f ca="1"/>
        <v/>
      </c>
      <c r="Q1750" s="176" t="str">
        <f ca="1"/>
        <v/>
      </c>
      <c r="R1750" s="176" t="str">
        <f ca="1"/>
        <v/>
      </c>
      <c r="S1750" s="176" t="str">
        <v/>
      </c>
      <c r="T1750" s="176" t="b">
        <v>0</v>
      </c>
      <c r="U1750" s="176" t="b">
        <f>AND(T1750=TRUE,C1750=C1749,F1750=F1749,H1750&lt;&gt;H1749)</f>
        <v>0</v>
      </c>
      <c r="V1750" s="176" t="b">
        <f t="shared" si="54"/>
        <v>0</v>
      </c>
      <c r="W1750" s="180">
        <v>0</v>
      </c>
      <c r="X1750" t="b">
        <f t="shared" si="55"/>
        <v>0</v>
      </c>
      <c r="Y1750" s="194" t="str">
        <v/>
      </c>
    </row>
    <row r="1751" spans="2:25" x14ac:dyDescent="0.4">
      <c r="B1751" s="192"/>
      <c r="C1751" s="193"/>
      <c r="D1751" s="193"/>
      <c r="E1751" s="178"/>
      <c r="F1751" s="193"/>
      <c r="G1751" s="193"/>
      <c r="H1751" s="193"/>
      <c r="I1751" s="176" t="str">
        <f ca="1"/>
        <v/>
      </c>
      <c r="J1751" s="176" t="str">
        <f ca="1"/>
        <v/>
      </c>
      <c r="K1751" s="176" t="str">
        <f ca="1"/>
        <v/>
      </c>
      <c r="L1751" s="176" t="str">
        <f ca="1"/>
        <v/>
      </c>
      <c r="M1751" s="176" t="str">
        <f ca="1"/>
        <v/>
      </c>
      <c r="N1751" s="176" t="str">
        <f ca="1"/>
        <v/>
      </c>
      <c r="O1751" s="176" t="str">
        <f ca="1"/>
        <v/>
      </c>
      <c r="P1751" s="176" t="str">
        <f ca="1"/>
        <v/>
      </c>
      <c r="Q1751" s="176" t="str">
        <f ca="1"/>
        <v/>
      </c>
      <c r="R1751" s="176" t="str">
        <f ca="1"/>
        <v/>
      </c>
      <c r="S1751" s="176" t="str">
        <v/>
      </c>
      <c r="T1751" s="176" t="b">
        <v>0</v>
      </c>
      <c r="U1751" s="176" t="b">
        <f>AND(T1751=TRUE,C1751=C1750,F1751=F1750,H1751&lt;&gt;H1750)</f>
        <v>0</v>
      </c>
      <c r="V1751" s="176" t="b">
        <f t="shared" si="54"/>
        <v>0</v>
      </c>
      <c r="W1751" s="180">
        <v>0</v>
      </c>
      <c r="X1751" t="b">
        <f t="shared" si="55"/>
        <v>0</v>
      </c>
      <c r="Y1751" s="194" t="str">
        <v/>
      </c>
    </row>
    <row r="1752" spans="2:25" x14ac:dyDescent="0.4">
      <c r="B1752" s="192"/>
      <c r="C1752" s="193"/>
      <c r="D1752" s="193"/>
      <c r="E1752" s="178"/>
      <c r="F1752" s="193"/>
      <c r="G1752" s="193"/>
      <c r="H1752" s="193"/>
      <c r="I1752" s="176" t="str">
        <f ca="1"/>
        <v/>
      </c>
      <c r="J1752" s="176" t="str">
        <f ca="1"/>
        <v/>
      </c>
      <c r="K1752" s="176" t="str">
        <f ca="1"/>
        <v/>
      </c>
      <c r="L1752" s="176" t="str">
        <f ca="1"/>
        <v/>
      </c>
      <c r="M1752" s="176" t="str">
        <f ca="1"/>
        <v/>
      </c>
      <c r="N1752" s="176" t="str">
        <f ca="1"/>
        <v/>
      </c>
      <c r="O1752" s="176" t="str">
        <f ca="1"/>
        <v/>
      </c>
      <c r="P1752" s="176" t="str">
        <f ca="1"/>
        <v/>
      </c>
      <c r="Q1752" s="176" t="str">
        <f ca="1"/>
        <v/>
      </c>
      <c r="R1752" s="176" t="str">
        <f ca="1"/>
        <v/>
      </c>
      <c r="S1752" s="176" t="str">
        <v/>
      </c>
      <c r="T1752" s="176" t="b">
        <v>0</v>
      </c>
      <c r="U1752" s="176" t="b">
        <f>AND(T1752=TRUE,C1752=C1751,F1752=F1751,H1752&lt;&gt;H1751)</f>
        <v>0</v>
      </c>
      <c r="V1752" s="176" t="b">
        <f t="shared" si="54"/>
        <v>0</v>
      </c>
      <c r="W1752" s="180">
        <v>0</v>
      </c>
      <c r="X1752" t="b">
        <f t="shared" si="55"/>
        <v>0</v>
      </c>
      <c r="Y1752" s="194" t="str">
        <v/>
      </c>
    </row>
    <row r="1753" spans="2:25" x14ac:dyDescent="0.4">
      <c r="B1753" s="192"/>
      <c r="C1753" s="193"/>
      <c r="D1753" s="193"/>
      <c r="E1753" s="178"/>
      <c r="F1753" s="193"/>
      <c r="G1753" s="193"/>
      <c r="H1753" s="193"/>
      <c r="I1753" s="176" t="str">
        <f ca="1"/>
        <v/>
      </c>
      <c r="J1753" s="176" t="str">
        <f ca="1"/>
        <v/>
      </c>
      <c r="K1753" s="176" t="str">
        <f ca="1"/>
        <v/>
      </c>
      <c r="L1753" s="176" t="str">
        <f ca="1"/>
        <v/>
      </c>
      <c r="M1753" s="176" t="str">
        <f ca="1"/>
        <v/>
      </c>
      <c r="N1753" s="176" t="str">
        <f ca="1"/>
        <v/>
      </c>
      <c r="O1753" s="176" t="str">
        <f ca="1"/>
        <v/>
      </c>
      <c r="P1753" s="176" t="str">
        <f ca="1"/>
        <v/>
      </c>
      <c r="Q1753" s="176" t="str">
        <f ca="1"/>
        <v/>
      </c>
      <c r="R1753" s="176" t="str">
        <f ca="1"/>
        <v/>
      </c>
      <c r="S1753" s="176" t="str">
        <v/>
      </c>
      <c r="T1753" s="176" t="b">
        <v>0</v>
      </c>
      <c r="U1753" s="176" t="b">
        <f>AND(T1753=TRUE,C1753=C1752,F1753=F1752,H1753&lt;&gt;H1752)</f>
        <v>0</v>
      </c>
      <c r="V1753" s="176" t="b">
        <f t="shared" si="54"/>
        <v>0</v>
      </c>
      <c r="W1753" s="180">
        <v>0</v>
      </c>
      <c r="X1753" t="b">
        <f t="shared" si="55"/>
        <v>0</v>
      </c>
      <c r="Y1753" s="194" t="str">
        <v/>
      </c>
    </row>
    <row r="1754" spans="2:25" x14ac:dyDescent="0.4">
      <c r="B1754" s="192"/>
      <c r="C1754" s="193"/>
      <c r="D1754" s="193"/>
      <c r="E1754" s="178"/>
      <c r="F1754" s="193"/>
      <c r="G1754" s="193"/>
      <c r="H1754" s="193"/>
      <c r="I1754" s="176" t="str">
        <f ca="1"/>
        <v/>
      </c>
      <c r="J1754" s="176" t="str">
        <f ca="1"/>
        <v/>
      </c>
      <c r="K1754" s="176" t="str">
        <f ca="1"/>
        <v/>
      </c>
      <c r="L1754" s="176" t="str">
        <f ca="1"/>
        <v/>
      </c>
      <c r="M1754" s="176" t="str">
        <f ca="1"/>
        <v/>
      </c>
      <c r="N1754" s="176" t="str">
        <f ca="1"/>
        <v/>
      </c>
      <c r="O1754" s="176" t="str">
        <f ca="1"/>
        <v/>
      </c>
      <c r="P1754" s="176" t="str">
        <f ca="1"/>
        <v/>
      </c>
      <c r="Q1754" s="176" t="str">
        <f ca="1"/>
        <v/>
      </c>
      <c r="R1754" s="176" t="str">
        <f ca="1"/>
        <v/>
      </c>
      <c r="S1754" s="176" t="str">
        <v/>
      </c>
      <c r="T1754" s="176" t="b">
        <v>0</v>
      </c>
      <c r="U1754" s="176" t="b">
        <f>AND(T1754=TRUE,C1754=C1753,F1754=F1753,H1754&lt;&gt;H1753)</f>
        <v>0</v>
      </c>
      <c r="V1754" s="176" t="b">
        <f t="shared" si="54"/>
        <v>0</v>
      </c>
      <c r="W1754" s="180">
        <v>0</v>
      </c>
      <c r="X1754" t="b">
        <f t="shared" si="55"/>
        <v>0</v>
      </c>
      <c r="Y1754" s="194" t="str">
        <v/>
      </c>
    </row>
    <row r="1755" spans="2:25" x14ac:dyDescent="0.4">
      <c r="B1755" s="192"/>
      <c r="C1755" s="193"/>
      <c r="D1755" s="193"/>
      <c r="E1755" s="178"/>
      <c r="F1755" s="193"/>
      <c r="G1755" s="193"/>
      <c r="H1755" s="193"/>
      <c r="I1755" s="176" t="str">
        <f ca="1"/>
        <v/>
      </c>
      <c r="J1755" s="176" t="str">
        <f ca="1"/>
        <v/>
      </c>
      <c r="K1755" s="176" t="str">
        <f ca="1"/>
        <v/>
      </c>
      <c r="L1755" s="176" t="str">
        <f ca="1"/>
        <v/>
      </c>
      <c r="M1755" s="176" t="str">
        <f ca="1"/>
        <v/>
      </c>
      <c r="N1755" s="176" t="str">
        <f ca="1"/>
        <v/>
      </c>
      <c r="O1755" s="176" t="str">
        <f ca="1"/>
        <v/>
      </c>
      <c r="P1755" s="176" t="str">
        <f ca="1"/>
        <v/>
      </c>
      <c r="Q1755" s="176" t="str">
        <f ca="1"/>
        <v/>
      </c>
      <c r="R1755" s="176" t="str">
        <f ca="1"/>
        <v/>
      </c>
      <c r="S1755" s="176" t="str">
        <v/>
      </c>
      <c r="T1755" s="176" t="b">
        <v>0</v>
      </c>
      <c r="U1755" s="176" t="b">
        <f>AND(T1755=TRUE,C1755=C1754,F1755=F1754,H1755&lt;&gt;H1754)</f>
        <v>0</v>
      </c>
      <c r="V1755" s="176" t="b">
        <f t="shared" si="54"/>
        <v>0</v>
      </c>
      <c r="W1755" s="180">
        <v>0</v>
      </c>
      <c r="X1755" t="b">
        <f t="shared" si="55"/>
        <v>0</v>
      </c>
      <c r="Y1755" s="194" t="str">
        <v/>
      </c>
    </row>
    <row r="1756" spans="2:25" x14ac:dyDescent="0.4">
      <c r="B1756" s="192"/>
      <c r="C1756" s="193"/>
      <c r="D1756" s="193"/>
      <c r="E1756" s="178"/>
      <c r="F1756" s="193"/>
      <c r="G1756" s="193"/>
      <c r="H1756" s="193"/>
      <c r="I1756" s="176" t="str">
        <f ca="1"/>
        <v/>
      </c>
      <c r="J1756" s="176" t="str">
        <f ca="1"/>
        <v/>
      </c>
      <c r="K1756" s="176" t="str">
        <f ca="1"/>
        <v/>
      </c>
      <c r="L1756" s="176" t="str">
        <f ca="1"/>
        <v/>
      </c>
      <c r="M1756" s="176" t="str">
        <f ca="1"/>
        <v/>
      </c>
      <c r="N1756" s="176" t="str">
        <f ca="1"/>
        <v/>
      </c>
      <c r="O1756" s="176" t="str">
        <f ca="1"/>
        <v/>
      </c>
      <c r="P1756" s="176" t="str">
        <f ca="1"/>
        <v/>
      </c>
      <c r="Q1756" s="176" t="str">
        <f ca="1"/>
        <v/>
      </c>
      <c r="R1756" s="176" t="str">
        <f ca="1"/>
        <v/>
      </c>
      <c r="S1756" s="176" t="str">
        <v/>
      </c>
      <c r="T1756" s="176" t="b">
        <v>0</v>
      </c>
      <c r="U1756" s="176" t="b">
        <f>AND(T1756=TRUE,C1756=C1755,F1756=F1755,H1756&lt;&gt;H1755)</f>
        <v>0</v>
      </c>
      <c r="V1756" s="176" t="b">
        <f t="shared" si="54"/>
        <v>0</v>
      </c>
      <c r="W1756" s="180">
        <v>0</v>
      </c>
      <c r="X1756" t="b">
        <f t="shared" si="55"/>
        <v>0</v>
      </c>
      <c r="Y1756" s="194" t="str">
        <v/>
      </c>
    </row>
    <row r="1757" spans="2:25" x14ac:dyDescent="0.4">
      <c r="B1757" s="192"/>
      <c r="C1757" s="193"/>
      <c r="D1757" s="193"/>
      <c r="E1757" s="178"/>
      <c r="F1757" s="193"/>
      <c r="G1757" s="193"/>
      <c r="H1757" s="193"/>
      <c r="I1757" s="176" t="str">
        <f ca="1"/>
        <v/>
      </c>
      <c r="J1757" s="176" t="str">
        <f ca="1"/>
        <v/>
      </c>
      <c r="K1757" s="176" t="str">
        <f ca="1"/>
        <v/>
      </c>
      <c r="L1757" s="176" t="str">
        <f ca="1"/>
        <v/>
      </c>
      <c r="M1757" s="176" t="str">
        <f ca="1"/>
        <v/>
      </c>
      <c r="N1757" s="176" t="str">
        <f ca="1"/>
        <v/>
      </c>
      <c r="O1757" s="176" t="str">
        <f ca="1"/>
        <v/>
      </c>
      <c r="P1757" s="176" t="str">
        <f ca="1"/>
        <v/>
      </c>
      <c r="Q1757" s="176" t="str">
        <f ca="1"/>
        <v/>
      </c>
      <c r="R1757" s="176" t="str">
        <f ca="1"/>
        <v/>
      </c>
      <c r="S1757" s="176" t="str">
        <v/>
      </c>
      <c r="T1757" s="176" t="b">
        <v>0</v>
      </c>
      <c r="U1757" s="176" t="b">
        <f>AND(T1757=TRUE,C1757=C1756,F1757=F1756,H1757&lt;&gt;H1756)</f>
        <v>0</v>
      </c>
      <c r="V1757" s="176" t="b">
        <f t="shared" si="54"/>
        <v>0</v>
      </c>
      <c r="W1757" s="180">
        <v>0</v>
      </c>
      <c r="X1757" t="b">
        <f t="shared" si="55"/>
        <v>0</v>
      </c>
      <c r="Y1757" s="194" t="str">
        <v/>
      </c>
    </row>
    <row r="1758" spans="2:25" x14ac:dyDescent="0.4">
      <c r="B1758" s="192"/>
      <c r="C1758" s="193"/>
      <c r="D1758" s="193"/>
      <c r="E1758" s="178"/>
      <c r="F1758" s="193"/>
      <c r="G1758" s="193"/>
      <c r="H1758" s="193"/>
      <c r="I1758" s="176" t="str">
        <f ca="1"/>
        <v/>
      </c>
      <c r="J1758" s="176" t="str">
        <f ca="1"/>
        <v/>
      </c>
      <c r="K1758" s="176" t="str">
        <f ca="1"/>
        <v/>
      </c>
      <c r="L1758" s="176" t="str">
        <f ca="1"/>
        <v/>
      </c>
      <c r="M1758" s="176" t="str">
        <f ca="1"/>
        <v/>
      </c>
      <c r="N1758" s="176" t="str">
        <f ca="1"/>
        <v/>
      </c>
      <c r="O1758" s="176" t="str">
        <f ca="1"/>
        <v/>
      </c>
      <c r="P1758" s="176" t="str">
        <f ca="1"/>
        <v/>
      </c>
      <c r="Q1758" s="176" t="str">
        <f ca="1"/>
        <v/>
      </c>
      <c r="R1758" s="176" t="str">
        <f ca="1"/>
        <v/>
      </c>
      <c r="S1758" s="176" t="str">
        <v/>
      </c>
      <c r="T1758" s="176" t="b">
        <v>0</v>
      </c>
      <c r="U1758" s="176" t="b">
        <f>AND(T1758=TRUE,C1758=C1757,F1758=F1757,H1758&lt;&gt;H1757)</f>
        <v>0</v>
      </c>
      <c r="V1758" s="176" t="b">
        <f t="shared" si="54"/>
        <v>0</v>
      </c>
      <c r="W1758" s="180">
        <v>0</v>
      </c>
      <c r="X1758" t="b">
        <f t="shared" si="55"/>
        <v>0</v>
      </c>
      <c r="Y1758" s="194" t="str">
        <v/>
      </c>
    </row>
    <row r="1759" spans="2:25" x14ac:dyDescent="0.4">
      <c r="B1759" s="192"/>
      <c r="C1759" s="193"/>
      <c r="D1759" s="193"/>
      <c r="E1759" s="178"/>
      <c r="F1759" s="193"/>
      <c r="G1759" s="193"/>
      <c r="H1759" s="193"/>
      <c r="I1759" s="176" t="str">
        <f ca="1"/>
        <v/>
      </c>
      <c r="J1759" s="176" t="str">
        <f ca="1"/>
        <v/>
      </c>
      <c r="K1759" s="176" t="str">
        <f ca="1"/>
        <v/>
      </c>
      <c r="L1759" s="176" t="str">
        <f ca="1"/>
        <v/>
      </c>
      <c r="M1759" s="176" t="str">
        <f ca="1"/>
        <v/>
      </c>
      <c r="N1759" s="176" t="str">
        <f ca="1"/>
        <v/>
      </c>
      <c r="O1759" s="176" t="str">
        <f ca="1"/>
        <v/>
      </c>
      <c r="P1759" s="176" t="str">
        <f ca="1"/>
        <v/>
      </c>
      <c r="Q1759" s="176" t="str">
        <f ca="1"/>
        <v/>
      </c>
      <c r="R1759" s="176" t="str">
        <f ca="1"/>
        <v/>
      </c>
      <c r="S1759" s="176" t="str">
        <v/>
      </c>
      <c r="T1759" s="176" t="b">
        <v>0</v>
      </c>
      <c r="U1759" s="176" t="b">
        <f>AND(T1759=TRUE,C1759=C1758,F1759=F1758,H1759&lt;&gt;H1758)</f>
        <v>0</v>
      </c>
      <c r="V1759" s="176" t="b">
        <f t="shared" si="54"/>
        <v>0</v>
      </c>
      <c r="W1759" s="180">
        <v>0</v>
      </c>
      <c r="X1759" t="b">
        <f t="shared" si="55"/>
        <v>0</v>
      </c>
      <c r="Y1759" s="194" t="str">
        <v/>
      </c>
    </row>
    <row r="1760" spans="2:25" x14ac:dyDescent="0.4">
      <c r="B1760" s="192"/>
      <c r="C1760" s="193"/>
      <c r="D1760" s="193"/>
      <c r="E1760" s="178"/>
      <c r="F1760" s="193"/>
      <c r="G1760" s="193"/>
      <c r="H1760" s="193"/>
      <c r="I1760" s="176" t="str">
        <f ca="1"/>
        <v/>
      </c>
      <c r="J1760" s="176" t="str">
        <f ca="1"/>
        <v/>
      </c>
      <c r="K1760" s="176" t="str">
        <f ca="1"/>
        <v/>
      </c>
      <c r="L1760" s="176" t="str">
        <f ca="1"/>
        <v/>
      </c>
      <c r="M1760" s="176" t="str">
        <f ca="1"/>
        <v/>
      </c>
      <c r="N1760" s="176" t="str">
        <f ca="1"/>
        <v/>
      </c>
      <c r="O1760" s="176" t="str">
        <f ca="1"/>
        <v/>
      </c>
      <c r="P1760" s="176" t="str">
        <f ca="1"/>
        <v/>
      </c>
      <c r="Q1760" s="176" t="str">
        <f ca="1"/>
        <v/>
      </c>
      <c r="R1760" s="176" t="str">
        <f ca="1"/>
        <v/>
      </c>
      <c r="S1760" s="176" t="str">
        <v/>
      </c>
      <c r="T1760" s="176" t="b">
        <v>0</v>
      </c>
      <c r="U1760" s="176" t="b">
        <f>AND(T1760=TRUE,C1760=C1759,F1760=F1759,H1760&lt;&gt;H1759)</f>
        <v>0</v>
      </c>
      <c r="V1760" s="176" t="b">
        <f t="shared" si="54"/>
        <v>0</v>
      </c>
      <c r="W1760" s="180">
        <v>0</v>
      </c>
      <c r="X1760" t="b">
        <f t="shared" si="55"/>
        <v>0</v>
      </c>
      <c r="Y1760" s="194" t="str">
        <v/>
      </c>
    </row>
    <row r="1761" spans="2:25" x14ac:dyDescent="0.4">
      <c r="B1761" s="192"/>
      <c r="C1761" s="193"/>
      <c r="D1761" s="193"/>
      <c r="E1761" s="178"/>
      <c r="F1761" s="193"/>
      <c r="G1761" s="193"/>
      <c r="H1761" s="193"/>
      <c r="I1761" s="176" t="str">
        <f ca="1"/>
        <v/>
      </c>
      <c r="J1761" s="176" t="str">
        <f ca="1"/>
        <v/>
      </c>
      <c r="K1761" s="176" t="str">
        <f ca="1"/>
        <v/>
      </c>
      <c r="L1761" s="176" t="str">
        <f ca="1"/>
        <v/>
      </c>
      <c r="M1761" s="176" t="str">
        <f ca="1"/>
        <v/>
      </c>
      <c r="N1761" s="176" t="str">
        <f ca="1"/>
        <v/>
      </c>
      <c r="O1761" s="176" t="str">
        <f ca="1"/>
        <v/>
      </c>
      <c r="P1761" s="176" t="str">
        <f ca="1"/>
        <v/>
      </c>
      <c r="Q1761" s="176" t="str">
        <f ca="1"/>
        <v/>
      </c>
      <c r="R1761" s="176" t="str">
        <f ca="1"/>
        <v/>
      </c>
      <c r="S1761" s="176" t="str">
        <v/>
      </c>
      <c r="T1761" s="176" t="b">
        <v>0</v>
      </c>
      <c r="U1761" s="176" t="b">
        <f>AND(T1761=TRUE,C1761=C1760,F1761=F1760,H1761&lt;&gt;H1760)</f>
        <v>0</v>
      </c>
      <c r="V1761" s="176" t="b">
        <f t="shared" si="54"/>
        <v>0</v>
      </c>
      <c r="W1761" s="180">
        <v>0</v>
      </c>
      <c r="X1761" t="b">
        <f t="shared" si="55"/>
        <v>0</v>
      </c>
      <c r="Y1761" s="194" t="str">
        <v/>
      </c>
    </row>
    <row r="1762" spans="2:25" x14ac:dyDescent="0.4">
      <c r="B1762" s="192"/>
      <c r="C1762" s="193"/>
      <c r="D1762" s="193"/>
      <c r="E1762" s="178"/>
      <c r="F1762" s="193"/>
      <c r="G1762" s="193"/>
      <c r="H1762" s="193"/>
      <c r="I1762" s="176" t="str">
        <f ca="1"/>
        <v/>
      </c>
      <c r="J1762" s="176" t="str">
        <f ca="1"/>
        <v/>
      </c>
      <c r="K1762" s="176" t="str">
        <f ca="1"/>
        <v/>
      </c>
      <c r="L1762" s="176" t="str">
        <f ca="1"/>
        <v/>
      </c>
      <c r="M1762" s="176" t="str">
        <f ca="1"/>
        <v/>
      </c>
      <c r="N1762" s="176" t="str">
        <f ca="1"/>
        <v/>
      </c>
      <c r="O1762" s="176" t="str">
        <f ca="1"/>
        <v/>
      </c>
      <c r="P1762" s="176" t="str">
        <f ca="1"/>
        <v/>
      </c>
      <c r="Q1762" s="176" t="str">
        <f ca="1"/>
        <v/>
      </c>
      <c r="R1762" s="176" t="str">
        <f ca="1"/>
        <v/>
      </c>
      <c r="S1762" s="176" t="str">
        <v/>
      </c>
      <c r="T1762" s="176" t="b">
        <v>0</v>
      </c>
      <c r="U1762" s="176" t="b">
        <f>AND(T1762=TRUE,C1762=C1761,F1762=F1761,H1762&lt;&gt;H1761)</f>
        <v>0</v>
      </c>
      <c r="V1762" s="176" t="b">
        <f t="shared" si="54"/>
        <v>0</v>
      </c>
      <c r="W1762" s="180">
        <v>0</v>
      </c>
      <c r="X1762" t="b">
        <f t="shared" si="55"/>
        <v>0</v>
      </c>
      <c r="Y1762" s="194" t="str">
        <v/>
      </c>
    </row>
    <row r="1763" spans="2:25" x14ac:dyDescent="0.4">
      <c r="B1763" s="192"/>
      <c r="C1763" s="193"/>
      <c r="D1763" s="193"/>
      <c r="E1763" s="178"/>
      <c r="F1763" s="193"/>
      <c r="G1763" s="193"/>
      <c r="H1763" s="193"/>
      <c r="I1763" s="176" t="str">
        <f ca="1"/>
        <v/>
      </c>
      <c r="J1763" s="176" t="str">
        <f ca="1"/>
        <v/>
      </c>
      <c r="K1763" s="176" t="str">
        <f ca="1"/>
        <v/>
      </c>
      <c r="L1763" s="176" t="str">
        <f ca="1"/>
        <v/>
      </c>
      <c r="M1763" s="176" t="str">
        <f ca="1"/>
        <v/>
      </c>
      <c r="N1763" s="176" t="str">
        <f ca="1"/>
        <v/>
      </c>
      <c r="O1763" s="176" t="str">
        <f ca="1"/>
        <v/>
      </c>
      <c r="P1763" s="176" t="str">
        <f ca="1"/>
        <v/>
      </c>
      <c r="Q1763" s="176" t="str">
        <f ca="1"/>
        <v/>
      </c>
      <c r="R1763" s="176" t="str">
        <f ca="1"/>
        <v/>
      </c>
      <c r="S1763" s="176" t="str">
        <v/>
      </c>
      <c r="T1763" s="176" t="b">
        <v>0</v>
      </c>
      <c r="U1763" s="176" t="b">
        <f>AND(T1763=TRUE,C1763=C1762,F1763=F1762,H1763&lt;&gt;H1762)</f>
        <v>0</v>
      </c>
      <c r="V1763" s="176" t="b">
        <f t="shared" si="54"/>
        <v>0</v>
      </c>
      <c r="W1763" s="180">
        <v>0</v>
      </c>
      <c r="X1763" t="b">
        <f t="shared" si="55"/>
        <v>0</v>
      </c>
      <c r="Y1763" s="194" t="str">
        <v/>
      </c>
    </row>
    <row r="1764" spans="2:25" x14ac:dyDescent="0.4">
      <c r="B1764" s="192"/>
      <c r="C1764" s="193"/>
      <c r="D1764" s="193"/>
      <c r="E1764" s="178"/>
      <c r="F1764" s="193"/>
      <c r="G1764" s="193"/>
      <c r="H1764" s="193"/>
      <c r="I1764" s="176" t="str">
        <f ca="1"/>
        <v/>
      </c>
      <c r="J1764" s="176" t="str">
        <f ca="1"/>
        <v/>
      </c>
      <c r="K1764" s="176" t="str">
        <f ca="1"/>
        <v/>
      </c>
      <c r="L1764" s="176" t="str">
        <f ca="1"/>
        <v/>
      </c>
      <c r="M1764" s="176" t="str">
        <f ca="1"/>
        <v/>
      </c>
      <c r="N1764" s="176" t="str">
        <f ca="1"/>
        <v/>
      </c>
      <c r="O1764" s="176" t="str">
        <f ca="1"/>
        <v/>
      </c>
      <c r="P1764" s="176" t="str">
        <f ca="1"/>
        <v/>
      </c>
      <c r="Q1764" s="176" t="str">
        <f ca="1"/>
        <v/>
      </c>
      <c r="R1764" s="176" t="str">
        <f ca="1"/>
        <v/>
      </c>
      <c r="S1764" s="176" t="str">
        <v/>
      </c>
      <c r="T1764" s="176" t="b">
        <v>0</v>
      </c>
      <c r="U1764" s="176" t="b">
        <f>AND(T1764=TRUE,C1764=C1763,F1764=F1763,H1764&lt;&gt;H1763)</f>
        <v>0</v>
      </c>
      <c r="V1764" s="176" t="b">
        <f t="shared" si="54"/>
        <v>0</v>
      </c>
      <c r="W1764" s="180">
        <v>0</v>
      </c>
      <c r="X1764" t="b">
        <f t="shared" si="55"/>
        <v>0</v>
      </c>
      <c r="Y1764" s="194" t="str">
        <v/>
      </c>
    </row>
    <row r="1765" spans="2:25" x14ac:dyDescent="0.4">
      <c r="B1765" s="192"/>
      <c r="C1765" s="193"/>
      <c r="D1765" s="193"/>
      <c r="E1765" s="178"/>
      <c r="F1765" s="193"/>
      <c r="G1765" s="193"/>
      <c r="H1765" s="193"/>
      <c r="I1765" s="176" t="str">
        <f ca="1"/>
        <v/>
      </c>
      <c r="J1765" s="176" t="str">
        <f ca="1"/>
        <v/>
      </c>
      <c r="K1765" s="176" t="str">
        <f ca="1"/>
        <v/>
      </c>
      <c r="L1765" s="176" t="str">
        <f ca="1"/>
        <v/>
      </c>
      <c r="M1765" s="176" t="str">
        <f ca="1"/>
        <v/>
      </c>
      <c r="N1765" s="176" t="str">
        <f ca="1"/>
        <v/>
      </c>
      <c r="O1765" s="176" t="str">
        <f ca="1"/>
        <v/>
      </c>
      <c r="P1765" s="176" t="str">
        <f ca="1"/>
        <v/>
      </c>
      <c r="Q1765" s="176" t="str">
        <f ca="1"/>
        <v/>
      </c>
      <c r="R1765" s="176" t="str">
        <f ca="1"/>
        <v/>
      </c>
      <c r="S1765" s="176" t="str">
        <v/>
      </c>
      <c r="T1765" s="176" t="b">
        <v>0</v>
      </c>
      <c r="U1765" s="176" t="b">
        <f>AND(T1765=TRUE,C1765=C1764,F1765=F1764,H1765&lt;&gt;H1764)</f>
        <v>0</v>
      </c>
      <c r="V1765" s="176" t="b">
        <f t="shared" si="54"/>
        <v>0</v>
      </c>
      <c r="W1765" s="180">
        <v>0</v>
      </c>
      <c r="X1765" t="b">
        <f t="shared" si="55"/>
        <v>0</v>
      </c>
      <c r="Y1765" s="194" t="str">
        <v/>
      </c>
    </row>
    <row r="1766" spans="2:25" x14ac:dyDescent="0.4">
      <c r="B1766" s="192"/>
      <c r="C1766" s="193"/>
      <c r="D1766" s="193"/>
      <c r="E1766" s="178"/>
      <c r="F1766" s="193"/>
      <c r="G1766" s="193"/>
      <c r="H1766" s="193"/>
      <c r="I1766" s="176" t="str">
        <f ca="1"/>
        <v/>
      </c>
      <c r="J1766" s="176" t="str">
        <f ca="1"/>
        <v/>
      </c>
      <c r="K1766" s="176" t="str">
        <f ca="1"/>
        <v/>
      </c>
      <c r="L1766" s="176" t="str">
        <f ca="1"/>
        <v/>
      </c>
      <c r="M1766" s="176" t="str">
        <f ca="1"/>
        <v/>
      </c>
      <c r="N1766" s="176" t="str">
        <f ca="1"/>
        <v/>
      </c>
      <c r="O1766" s="176" t="str">
        <f ca="1"/>
        <v/>
      </c>
      <c r="P1766" s="176" t="str">
        <f ca="1"/>
        <v/>
      </c>
      <c r="Q1766" s="176" t="str">
        <f ca="1"/>
        <v/>
      </c>
      <c r="R1766" s="176" t="str">
        <f ca="1"/>
        <v/>
      </c>
      <c r="S1766" s="176" t="str">
        <v/>
      </c>
      <c r="T1766" s="176" t="b">
        <v>0</v>
      </c>
      <c r="U1766" s="176" t="b">
        <f>AND(T1766=TRUE,C1766=C1765,F1766=F1765,H1766&lt;&gt;H1765)</f>
        <v>0</v>
      </c>
      <c r="V1766" s="176" t="b">
        <f t="shared" si="54"/>
        <v>0</v>
      </c>
      <c r="W1766" s="180">
        <v>0</v>
      </c>
      <c r="X1766" t="b">
        <f t="shared" si="55"/>
        <v>0</v>
      </c>
      <c r="Y1766" s="194" t="str">
        <v/>
      </c>
    </row>
    <row r="1767" spans="2:25" x14ac:dyDescent="0.4">
      <c r="B1767" s="192"/>
      <c r="C1767" s="193"/>
      <c r="D1767" s="193"/>
      <c r="E1767" s="178"/>
      <c r="F1767" s="193"/>
      <c r="G1767" s="193"/>
      <c r="H1767" s="193"/>
      <c r="I1767" s="176" t="str">
        <f ca="1"/>
        <v/>
      </c>
      <c r="J1767" s="176" t="str">
        <f ca="1"/>
        <v/>
      </c>
      <c r="K1767" s="176" t="str">
        <f ca="1"/>
        <v/>
      </c>
      <c r="L1767" s="176" t="str">
        <f ca="1"/>
        <v/>
      </c>
      <c r="M1767" s="176" t="str">
        <f ca="1"/>
        <v/>
      </c>
      <c r="N1767" s="176" t="str">
        <f ca="1"/>
        <v/>
      </c>
      <c r="O1767" s="176" t="str">
        <f ca="1"/>
        <v/>
      </c>
      <c r="P1767" s="176" t="str">
        <f ca="1"/>
        <v/>
      </c>
      <c r="Q1767" s="176" t="str">
        <f ca="1"/>
        <v/>
      </c>
      <c r="R1767" s="176" t="str">
        <f ca="1"/>
        <v/>
      </c>
      <c r="S1767" s="176" t="str">
        <v/>
      </c>
      <c r="T1767" s="176" t="b">
        <v>0</v>
      </c>
      <c r="U1767" s="176" t="b">
        <f>AND(T1767=TRUE,C1767=C1766,F1767=F1766,H1767&lt;&gt;H1766)</f>
        <v>0</v>
      </c>
      <c r="V1767" s="176" t="b">
        <f t="shared" si="54"/>
        <v>0</v>
      </c>
      <c r="W1767" s="180">
        <v>0</v>
      </c>
      <c r="X1767" t="b">
        <f t="shared" si="55"/>
        <v>0</v>
      </c>
      <c r="Y1767" s="194" t="str">
        <v/>
      </c>
    </row>
    <row r="1768" spans="2:25" x14ac:dyDescent="0.4">
      <c r="B1768" s="192"/>
      <c r="C1768" s="193"/>
      <c r="D1768" s="193"/>
      <c r="E1768" s="178"/>
      <c r="F1768" s="193"/>
      <c r="G1768" s="193"/>
      <c r="H1768" s="193"/>
      <c r="I1768" s="176" t="str">
        <f ca="1"/>
        <v/>
      </c>
      <c r="J1768" s="176" t="str">
        <f ca="1"/>
        <v/>
      </c>
      <c r="K1768" s="176" t="str">
        <f ca="1"/>
        <v/>
      </c>
      <c r="L1768" s="176" t="str">
        <f ca="1"/>
        <v/>
      </c>
      <c r="M1768" s="176" t="str">
        <f ca="1"/>
        <v/>
      </c>
      <c r="N1768" s="176" t="str">
        <f ca="1"/>
        <v/>
      </c>
      <c r="O1768" s="176" t="str">
        <f ca="1"/>
        <v/>
      </c>
      <c r="P1768" s="176" t="str">
        <f ca="1"/>
        <v/>
      </c>
      <c r="Q1768" s="176" t="str">
        <f ca="1"/>
        <v/>
      </c>
      <c r="R1768" s="176" t="str">
        <f ca="1"/>
        <v/>
      </c>
      <c r="S1768" s="176" t="str">
        <v/>
      </c>
      <c r="T1768" s="176" t="b">
        <v>0</v>
      </c>
      <c r="U1768" s="176" t="b">
        <f>AND(T1768=TRUE,C1768=C1767,F1768=F1767,H1768&lt;&gt;H1767)</f>
        <v>0</v>
      </c>
      <c r="V1768" s="176" t="b">
        <f t="shared" si="54"/>
        <v>0</v>
      </c>
      <c r="W1768" s="180">
        <v>0</v>
      </c>
      <c r="X1768" t="b">
        <f t="shared" si="55"/>
        <v>0</v>
      </c>
      <c r="Y1768" s="194" t="str">
        <v/>
      </c>
    </row>
    <row r="1769" spans="2:25" x14ac:dyDescent="0.4">
      <c r="B1769" s="192"/>
      <c r="C1769" s="193"/>
      <c r="D1769" s="193"/>
      <c r="E1769" s="178"/>
      <c r="F1769" s="193"/>
      <c r="G1769" s="193"/>
      <c r="H1769" s="193"/>
      <c r="I1769" s="176" t="str">
        <f ca="1"/>
        <v/>
      </c>
      <c r="J1769" s="176" t="str">
        <f ca="1"/>
        <v/>
      </c>
      <c r="K1769" s="176" t="str">
        <f ca="1"/>
        <v/>
      </c>
      <c r="L1769" s="176" t="str">
        <f ca="1"/>
        <v/>
      </c>
      <c r="M1769" s="176" t="str">
        <f ca="1"/>
        <v/>
      </c>
      <c r="N1769" s="176" t="str">
        <f ca="1"/>
        <v/>
      </c>
      <c r="O1769" s="176" t="str">
        <f ca="1"/>
        <v/>
      </c>
      <c r="P1769" s="176" t="str">
        <f ca="1"/>
        <v/>
      </c>
      <c r="Q1769" s="176" t="str">
        <f ca="1"/>
        <v/>
      </c>
      <c r="R1769" s="176" t="str">
        <f ca="1"/>
        <v/>
      </c>
      <c r="S1769" s="176" t="str">
        <v/>
      </c>
      <c r="T1769" s="176" t="b">
        <v>0</v>
      </c>
      <c r="U1769" s="176" t="b">
        <f>AND(T1769=TRUE,C1769=C1768,F1769=F1768,H1769&lt;&gt;H1768)</f>
        <v>0</v>
      </c>
      <c r="V1769" s="176" t="b">
        <f t="shared" si="54"/>
        <v>0</v>
      </c>
      <c r="W1769" s="180">
        <v>0</v>
      </c>
      <c r="X1769" t="b">
        <f t="shared" si="55"/>
        <v>0</v>
      </c>
      <c r="Y1769" s="194" t="str">
        <v/>
      </c>
    </row>
    <row r="1770" spans="2:25" x14ac:dyDescent="0.4">
      <c r="B1770" s="192"/>
      <c r="C1770" s="193"/>
      <c r="D1770" s="193"/>
      <c r="E1770" s="178"/>
      <c r="F1770" s="193"/>
      <c r="G1770" s="193"/>
      <c r="H1770" s="193"/>
      <c r="I1770" s="176" t="str">
        <f ca="1"/>
        <v/>
      </c>
      <c r="J1770" s="176" t="str">
        <f ca="1"/>
        <v/>
      </c>
      <c r="K1770" s="176" t="str">
        <f ca="1"/>
        <v/>
      </c>
      <c r="L1770" s="176" t="str">
        <f ca="1"/>
        <v/>
      </c>
      <c r="M1770" s="176" t="str">
        <f ca="1"/>
        <v/>
      </c>
      <c r="N1770" s="176" t="str">
        <f ca="1"/>
        <v/>
      </c>
      <c r="O1770" s="176" t="str">
        <f ca="1"/>
        <v/>
      </c>
      <c r="P1770" s="176" t="str">
        <f ca="1"/>
        <v/>
      </c>
      <c r="Q1770" s="176" t="str">
        <f ca="1"/>
        <v/>
      </c>
      <c r="R1770" s="176" t="str">
        <f ca="1"/>
        <v/>
      </c>
      <c r="S1770" s="176" t="str">
        <v/>
      </c>
      <c r="T1770" s="176" t="b">
        <v>0</v>
      </c>
      <c r="U1770" s="176" t="b">
        <f>AND(T1770=TRUE,C1770=C1769,F1770=F1769,H1770&lt;&gt;H1769)</f>
        <v>0</v>
      </c>
      <c r="V1770" s="176" t="b">
        <f t="shared" si="54"/>
        <v>0</v>
      </c>
      <c r="W1770" s="180">
        <v>0</v>
      </c>
      <c r="X1770" t="b">
        <f t="shared" si="55"/>
        <v>0</v>
      </c>
      <c r="Y1770" s="194" t="str">
        <v/>
      </c>
    </row>
    <row r="1771" spans="2:25" x14ac:dyDescent="0.4">
      <c r="B1771" s="192"/>
      <c r="C1771" s="193"/>
      <c r="D1771" s="193"/>
      <c r="E1771" s="178"/>
      <c r="F1771" s="193"/>
      <c r="G1771" s="193"/>
      <c r="H1771" s="193"/>
      <c r="I1771" s="176" t="str">
        <f ca="1"/>
        <v/>
      </c>
      <c r="J1771" s="176" t="str">
        <f ca="1"/>
        <v/>
      </c>
      <c r="K1771" s="176" t="str">
        <f ca="1"/>
        <v/>
      </c>
      <c r="L1771" s="176" t="str">
        <f ca="1"/>
        <v/>
      </c>
      <c r="M1771" s="176" t="str">
        <f ca="1"/>
        <v/>
      </c>
      <c r="N1771" s="176" t="str">
        <f ca="1"/>
        <v/>
      </c>
      <c r="O1771" s="176" t="str">
        <f ca="1"/>
        <v/>
      </c>
      <c r="P1771" s="176" t="str">
        <f ca="1"/>
        <v/>
      </c>
      <c r="Q1771" s="176" t="str">
        <f ca="1"/>
        <v/>
      </c>
      <c r="R1771" s="176" t="str">
        <f ca="1"/>
        <v/>
      </c>
      <c r="S1771" s="176" t="str">
        <v/>
      </c>
      <c r="T1771" s="176" t="b">
        <v>0</v>
      </c>
      <c r="U1771" s="176" t="b">
        <f>AND(T1771=TRUE,C1771=C1770,F1771=F1770,H1771&lt;&gt;H1770)</f>
        <v>0</v>
      </c>
      <c r="V1771" s="176" t="b">
        <f t="shared" si="54"/>
        <v>0</v>
      </c>
      <c r="W1771" s="180">
        <v>0</v>
      </c>
      <c r="X1771" t="b">
        <f t="shared" si="55"/>
        <v>0</v>
      </c>
      <c r="Y1771" s="194" t="str">
        <v/>
      </c>
    </row>
    <row r="1772" spans="2:25" x14ac:dyDescent="0.4">
      <c r="B1772" s="192"/>
      <c r="C1772" s="193"/>
      <c r="D1772" s="193"/>
      <c r="E1772" s="178"/>
      <c r="F1772" s="193"/>
      <c r="G1772" s="193"/>
      <c r="H1772" s="193"/>
      <c r="I1772" s="176" t="str">
        <f ca="1"/>
        <v/>
      </c>
      <c r="J1772" s="176" t="str">
        <f ca="1"/>
        <v/>
      </c>
      <c r="K1772" s="176" t="str">
        <f ca="1"/>
        <v/>
      </c>
      <c r="L1772" s="176" t="str">
        <f ca="1"/>
        <v/>
      </c>
      <c r="M1772" s="176" t="str">
        <f ca="1"/>
        <v/>
      </c>
      <c r="N1772" s="176" t="str">
        <f ca="1"/>
        <v/>
      </c>
      <c r="O1772" s="176" t="str">
        <f ca="1"/>
        <v/>
      </c>
      <c r="P1772" s="176" t="str">
        <f ca="1"/>
        <v/>
      </c>
      <c r="Q1772" s="176" t="str">
        <f ca="1"/>
        <v/>
      </c>
      <c r="R1772" s="176" t="str">
        <f ca="1"/>
        <v/>
      </c>
      <c r="S1772" s="176" t="str">
        <v/>
      </c>
      <c r="T1772" s="176" t="b">
        <v>0</v>
      </c>
      <c r="U1772" s="176" t="b">
        <f>AND(T1772=TRUE,C1772=C1771,F1772=F1771,H1772&lt;&gt;H1771)</f>
        <v>0</v>
      </c>
      <c r="V1772" s="176" t="b">
        <f t="shared" si="54"/>
        <v>0</v>
      </c>
      <c r="W1772" s="180">
        <v>0</v>
      </c>
      <c r="X1772" t="b">
        <f t="shared" si="55"/>
        <v>0</v>
      </c>
      <c r="Y1772" s="194" t="str">
        <v/>
      </c>
    </row>
    <row r="1773" spans="2:25" x14ac:dyDescent="0.4">
      <c r="B1773" s="192"/>
      <c r="C1773" s="193"/>
      <c r="D1773" s="193"/>
      <c r="E1773" s="178"/>
      <c r="F1773" s="193"/>
      <c r="G1773" s="193"/>
      <c r="H1773" s="193"/>
      <c r="I1773" s="176" t="str">
        <f ca="1"/>
        <v/>
      </c>
      <c r="J1773" s="176" t="str">
        <f ca="1"/>
        <v/>
      </c>
      <c r="K1773" s="176" t="str">
        <f ca="1"/>
        <v/>
      </c>
      <c r="L1773" s="176" t="str">
        <f ca="1"/>
        <v/>
      </c>
      <c r="M1773" s="176" t="str">
        <f ca="1"/>
        <v/>
      </c>
      <c r="N1773" s="176" t="str">
        <f ca="1"/>
        <v/>
      </c>
      <c r="O1773" s="176" t="str">
        <f ca="1"/>
        <v/>
      </c>
      <c r="P1773" s="176" t="str">
        <f ca="1"/>
        <v/>
      </c>
      <c r="Q1773" s="176" t="str">
        <f ca="1"/>
        <v/>
      </c>
      <c r="R1773" s="176" t="str">
        <f ca="1"/>
        <v/>
      </c>
      <c r="S1773" s="176" t="str">
        <v/>
      </c>
      <c r="T1773" s="176" t="b">
        <v>0</v>
      </c>
      <c r="U1773" s="176" t="b">
        <f>AND(T1773=TRUE,C1773=C1772,F1773=F1772,H1773&lt;&gt;H1772)</f>
        <v>0</v>
      </c>
      <c r="V1773" s="176" t="b">
        <f t="shared" si="54"/>
        <v>0</v>
      </c>
      <c r="W1773" s="180">
        <v>0</v>
      </c>
      <c r="X1773" t="b">
        <f t="shared" si="55"/>
        <v>0</v>
      </c>
      <c r="Y1773" s="194" t="str">
        <v/>
      </c>
    </row>
    <row r="1774" spans="2:25" x14ac:dyDescent="0.4">
      <c r="B1774" s="192"/>
      <c r="C1774" s="193"/>
      <c r="D1774" s="193"/>
      <c r="E1774" s="178"/>
      <c r="F1774" s="193"/>
      <c r="G1774" s="193"/>
      <c r="H1774" s="193"/>
      <c r="I1774" s="176" t="str">
        <f ca="1"/>
        <v/>
      </c>
      <c r="J1774" s="176" t="str">
        <f ca="1"/>
        <v/>
      </c>
      <c r="K1774" s="176" t="str">
        <f ca="1"/>
        <v/>
      </c>
      <c r="L1774" s="176" t="str">
        <f ca="1"/>
        <v/>
      </c>
      <c r="M1774" s="176" t="str">
        <f ca="1"/>
        <v/>
      </c>
      <c r="N1774" s="176" t="str">
        <f ca="1"/>
        <v/>
      </c>
      <c r="O1774" s="176" t="str">
        <f ca="1"/>
        <v/>
      </c>
      <c r="P1774" s="176" t="str">
        <f ca="1"/>
        <v/>
      </c>
      <c r="Q1774" s="176" t="str">
        <f ca="1"/>
        <v/>
      </c>
      <c r="R1774" s="176" t="str">
        <f ca="1"/>
        <v/>
      </c>
      <c r="S1774" s="176" t="str">
        <v/>
      </c>
      <c r="T1774" s="176" t="b">
        <v>0</v>
      </c>
      <c r="U1774" s="176" t="b">
        <f>AND(T1774=TRUE,C1774=C1773,F1774=F1773,H1774&lt;&gt;H1773)</f>
        <v>0</v>
      </c>
      <c r="V1774" s="176" t="b">
        <f t="shared" si="54"/>
        <v>0</v>
      </c>
      <c r="W1774" s="180">
        <v>0</v>
      </c>
      <c r="X1774" t="b">
        <f t="shared" si="55"/>
        <v>0</v>
      </c>
      <c r="Y1774" s="194" t="str">
        <v/>
      </c>
    </row>
    <row r="1775" spans="2:25" x14ac:dyDescent="0.4">
      <c r="B1775" s="192"/>
      <c r="C1775" s="193"/>
      <c r="D1775" s="193"/>
      <c r="E1775" s="178"/>
      <c r="F1775" s="193"/>
      <c r="G1775" s="193"/>
      <c r="H1775" s="193"/>
      <c r="I1775" s="176" t="str">
        <f ca="1"/>
        <v/>
      </c>
      <c r="J1775" s="176" t="str">
        <f ca="1"/>
        <v/>
      </c>
      <c r="K1775" s="176" t="str">
        <f ca="1"/>
        <v/>
      </c>
      <c r="L1775" s="176" t="str">
        <f ca="1"/>
        <v/>
      </c>
      <c r="M1775" s="176" t="str">
        <f ca="1"/>
        <v/>
      </c>
      <c r="N1775" s="176" t="str">
        <f ca="1"/>
        <v/>
      </c>
      <c r="O1775" s="176" t="str">
        <f ca="1"/>
        <v/>
      </c>
      <c r="P1775" s="176" t="str">
        <f ca="1"/>
        <v/>
      </c>
      <c r="Q1775" s="176" t="str">
        <f ca="1"/>
        <v/>
      </c>
      <c r="R1775" s="176" t="str">
        <f ca="1"/>
        <v/>
      </c>
      <c r="S1775" s="176" t="str">
        <v/>
      </c>
      <c r="T1775" s="176" t="b">
        <v>0</v>
      </c>
      <c r="U1775" s="176" t="b">
        <f>AND(T1775=TRUE,C1775=C1774,F1775=F1774,H1775&lt;&gt;H1774)</f>
        <v>0</v>
      </c>
      <c r="V1775" s="176" t="b">
        <f t="shared" si="54"/>
        <v>0</v>
      </c>
      <c r="W1775" s="180">
        <v>0</v>
      </c>
      <c r="X1775" t="b">
        <f t="shared" si="55"/>
        <v>0</v>
      </c>
      <c r="Y1775" s="194" t="str">
        <v/>
      </c>
    </row>
    <row r="1776" spans="2:25" x14ac:dyDescent="0.4">
      <c r="B1776" s="192"/>
      <c r="C1776" s="193"/>
      <c r="D1776" s="193"/>
      <c r="E1776" s="178"/>
      <c r="F1776" s="193"/>
      <c r="G1776" s="193"/>
      <c r="H1776" s="193"/>
      <c r="I1776" s="176" t="str">
        <f ca="1"/>
        <v/>
      </c>
      <c r="J1776" s="176" t="str">
        <f ca="1"/>
        <v/>
      </c>
      <c r="K1776" s="176" t="str">
        <f ca="1"/>
        <v/>
      </c>
      <c r="L1776" s="176" t="str">
        <f ca="1"/>
        <v/>
      </c>
      <c r="M1776" s="176" t="str">
        <f ca="1"/>
        <v/>
      </c>
      <c r="N1776" s="176" t="str">
        <f ca="1"/>
        <v/>
      </c>
      <c r="O1776" s="176" t="str">
        <f ca="1"/>
        <v/>
      </c>
      <c r="P1776" s="176" t="str">
        <f ca="1"/>
        <v/>
      </c>
      <c r="Q1776" s="176" t="str">
        <f ca="1"/>
        <v/>
      </c>
      <c r="R1776" s="176" t="str">
        <f ca="1"/>
        <v/>
      </c>
      <c r="S1776" s="176" t="str">
        <v/>
      </c>
      <c r="T1776" s="176" t="b">
        <v>0</v>
      </c>
      <c r="U1776" s="176" t="b">
        <f>AND(T1776=TRUE,C1776=C1775,F1776=F1775,H1776&lt;&gt;H1775)</f>
        <v>0</v>
      </c>
      <c r="V1776" s="176" t="b">
        <f t="shared" si="54"/>
        <v>0</v>
      </c>
      <c r="W1776" s="180">
        <v>0</v>
      </c>
      <c r="X1776" t="b">
        <f t="shared" si="55"/>
        <v>0</v>
      </c>
      <c r="Y1776" s="194" t="str">
        <v/>
      </c>
    </row>
    <row r="1777" spans="2:25" x14ac:dyDescent="0.4">
      <c r="B1777" s="192"/>
      <c r="C1777" s="193"/>
      <c r="D1777" s="193"/>
      <c r="E1777" s="178"/>
      <c r="F1777" s="193"/>
      <c r="G1777" s="193"/>
      <c r="H1777" s="193"/>
      <c r="I1777" s="176" t="str">
        <f ca="1"/>
        <v/>
      </c>
      <c r="J1777" s="176" t="str">
        <f ca="1"/>
        <v/>
      </c>
      <c r="K1777" s="176" t="str">
        <f ca="1"/>
        <v/>
      </c>
      <c r="L1777" s="176" t="str">
        <f ca="1"/>
        <v/>
      </c>
      <c r="M1777" s="176" t="str">
        <f ca="1"/>
        <v/>
      </c>
      <c r="N1777" s="176" t="str">
        <f ca="1"/>
        <v/>
      </c>
      <c r="O1777" s="176" t="str">
        <f ca="1"/>
        <v/>
      </c>
      <c r="P1777" s="176" t="str">
        <f ca="1"/>
        <v/>
      </c>
      <c r="Q1777" s="176" t="str">
        <f ca="1"/>
        <v/>
      </c>
      <c r="R1777" s="176" t="str">
        <f ca="1"/>
        <v/>
      </c>
      <c r="S1777" s="176" t="str">
        <v/>
      </c>
      <c r="T1777" s="176" t="b">
        <v>0</v>
      </c>
      <c r="U1777" s="176" t="b">
        <f>AND(T1777=TRUE,C1777=C1776,F1777=F1776,H1777&lt;&gt;H1776)</f>
        <v>0</v>
      </c>
      <c r="V1777" s="176" t="b">
        <f t="shared" si="54"/>
        <v>0</v>
      </c>
      <c r="W1777" s="180">
        <v>0</v>
      </c>
      <c r="X1777" t="b">
        <f t="shared" si="55"/>
        <v>0</v>
      </c>
      <c r="Y1777" s="194" t="str">
        <v/>
      </c>
    </row>
    <row r="1778" spans="2:25" x14ac:dyDescent="0.4">
      <c r="B1778" s="192"/>
      <c r="C1778" s="193"/>
      <c r="D1778" s="193"/>
      <c r="E1778" s="178"/>
      <c r="F1778" s="193"/>
      <c r="G1778" s="193"/>
      <c r="H1778" s="193"/>
      <c r="I1778" s="176" t="str">
        <f ca="1"/>
        <v/>
      </c>
      <c r="J1778" s="176" t="str">
        <f ca="1"/>
        <v/>
      </c>
      <c r="K1778" s="176" t="str">
        <f ca="1"/>
        <v/>
      </c>
      <c r="L1778" s="176" t="str">
        <f ca="1"/>
        <v/>
      </c>
      <c r="M1778" s="176" t="str">
        <f ca="1"/>
        <v/>
      </c>
      <c r="N1778" s="176" t="str">
        <f ca="1"/>
        <v/>
      </c>
      <c r="O1778" s="176" t="str">
        <f ca="1"/>
        <v/>
      </c>
      <c r="P1778" s="176" t="str">
        <f ca="1"/>
        <v/>
      </c>
      <c r="Q1778" s="176" t="str">
        <f ca="1"/>
        <v/>
      </c>
      <c r="R1778" s="176" t="str">
        <f ca="1"/>
        <v/>
      </c>
      <c r="S1778" s="176" t="str">
        <v/>
      </c>
      <c r="T1778" s="176" t="b">
        <v>0</v>
      </c>
      <c r="U1778" s="176" t="b">
        <f>AND(T1778=TRUE,C1778=C1777,F1778=F1777,H1778&lt;&gt;H1777)</f>
        <v>0</v>
      </c>
      <c r="V1778" s="176" t="b">
        <f t="shared" si="54"/>
        <v>0</v>
      </c>
      <c r="W1778" s="180">
        <v>0</v>
      </c>
      <c r="X1778" t="b">
        <f t="shared" si="55"/>
        <v>0</v>
      </c>
      <c r="Y1778" s="194" t="str">
        <v/>
      </c>
    </row>
    <row r="1779" spans="2:25" x14ac:dyDescent="0.4">
      <c r="B1779" s="192"/>
      <c r="C1779" s="193"/>
      <c r="D1779" s="193"/>
      <c r="E1779" s="178"/>
      <c r="F1779" s="193"/>
      <c r="G1779" s="193"/>
      <c r="H1779" s="193"/>
      <c r="I1779" s="176" t="str">
        <f ca="1"/>
        <v/>
      </c>
      <c r="J1779" s="176" t="str">
        <f ca="1"/>
        <v/>
      </c>
      <c r="K1779" s="176" t="str">
        <f ca="1"/>
        <v/>
      </c>
      <c r="L1779" s="176" t="str">
        <f ca="1"/>
        <v/>
      </c>
      <c r="M1779" s="176" t="str">
        <f ca="1"/>
        <v/>
      </c>
      <c r="N1779" s="176" t="str">
        <f ca="1"/>
        <v/>
      </c>
      <c r="O1779" s="176" t="str">
        <f ca="1"/>
        <v/>
      </c>
      <c r="P1779" s="176" t="str">
        <f ca="1"/>
        <v/>
      </c>
      <c r="Q1779" s="176" t="str">
        <f ca="1"/>
        <v/>
      </c>
      <c r="R1779" s="176" t="str">
        <f ca="1"/>
        <v/>
      </c>
      <c r="S1779" s="176" t="str">
        <v/>
      </c>
      <c r="T1779" s="176" t="b">
        <v>0</v>
      </c>
      <c r="U1779" s="176" t="b">
        <f>AND(T1779=TRUE,C1779=C1778,F1779=F1778,H1779&lt;&gt;H1778)</f>
        <v>0</v>
      </c>
      <c r="V1779" s="176" t="b">
        <f t="shared" si="54"/>
        <v>0</v>
      </c>
      <c r="W1779" s="180">
        <v>0</v>
      </c>
      <c r="X1779" t="b">
        <f t="shared" si="55"/>
        <v>0</v>
      </c>
      <c r="Y1779" s="194" t="str">
        <v/>
      </c>
    </row>
    <row r="1780" spans="2:25" x14ac:dyDescent="0.4">
      <c r="B1780" s="192"/>
      <c r="C1780" s="193"/>
      <c r="D1780" s="193"/>
      <c r="E1780" s="178"/>
      <c r="F1780" s="193"/>
      <c r="G1780" s="193"/>
      <c r="H1780" s="193"/>
      <c r="I1780" s="176" t="str">
        <f ca="1"/>
        <v/>
      </c>
      <c r="J1780" s="176" t="str">
        <f ca="1"/>
        <v/>
      </c>
      <c r="K1780" s="176" t="str">
        <f ca="1"/>
        <v/>
      </c>
      <c r="L1780" s="176" t="str">
        <f ca="1"/>
        <v/>
      </c>
      <c r="M1780" s="176" t="str">
        <f ca="1"/>
        <v/>
      </c>
      <c r="N1780" s="176" t="str">
        <f ca="1"/>
        <v/>
      </c>
      <c r="O1780" s="176" t="str">
        <f ca="1"/>
        <v/>
      </c>
      <c r="P1780" s="176" t="str">
        <f ca="1"/>
        <v/>
      </c>
      <c r="Q1780" s="176" t="str">
        <f ca="1"/>
        <v/>
      </c>
      <c r="R1780" s="176" t="str">
        <f ca="1"/>
        <v/>
      </c>
      <c r="S1780" s="176" t="str">
        <v/>
      </c>
      <c r="T1780" s="176" t="b">
        <v>0</v>
      </c>
      <c r="U1780" s="176" t="b">
        <f>AND(T1780=TRUE,C1780=C1779,F1780=F1779,H1780&lt;&gt;H1779)</f>
        <v>0</v>
      </c>
      <c r="V1780" s="176" t="b">
        <f t="shared" si="54"/>
        <v>0</v>
      </c>
      <c r="W1780" s="180">
        <v>0</v>
      </c>
      <c r="X1780" t="b">
        <f t="shared" si="55"/>
        <v>0</v>
      </c>
      <c r="Y1780" s="194" t="str">
        <v/>
      </c>
    </row>
    <row r="1781" spans="2:25" x14ac:dyDescent="0.4">
      <c r="B1781" s="192"/>
      <c r="C1781" s="193"/>
      <c r="D1781" s="193"/>
      <c r="E1781" s="178"/>
      <c r="F1781" s="193"/>
      <c r="G1781" s="193"/>
      <c r="H1781" s="193"/>
      <c r="I1781" s="176" t="str">
        <f ca="1"/>
        <v/>
      </c>
      <c r="J1781" s="176" t="str">
        <f ca="1"/>
        <v/>
      </c>
      <c r="K1781" s="176" t="str">
        <f ca="1"/>
        <v/>
      </c>
      <c r="L1781" s="176" t="str">
        <f ca="1"/>
        <v/>
      </c>
      <c r="M1781" s="176" t="str">
        <f ca="1"/>
        <v/>
      </c>
      <c r="N1781" s="176" t="str">
        <f ca="1"/>
        <v/>
      </c>
      <c r="O1781" s="176" t="str">
        <f ca="1"/>
        <v/>
      </c>
      <c r="P1781" s="176" t="str">
        <f ca="1"/>
        <v/>
      </c>
      <c r="Q1781" s="176" t="str">
        <f ca="1"/>
        <v/>
      </c>
      <c r="R1781" s="176" t="str">
        <f ca="1"/>
        <v/>
      </c>
      <c r="S1781" s="176" t="str">
        <v/>
      </c>
      <c r="T1781" s="176" t="b">
        <v>0</v>
      </c>
      <c r="U1781" s="176" t="b">
        <f>AND(T1781=TRUE,C1781=C1780,F1781=F1780,H1781&lt;&gt;H1780)</f>
        <v>0</v>
      </c>
      <c r="V1781" s="176" t="b">
        <f t="shared" si="54"/>
        <v>0</v>
      </c>
      <c r="W1781" s="180">
        <v>0</v>
      </c>
      <c r="X1781" t="b">
        <f t="shared" si="55"/>
        <v>0</v>
      </c>
      <c r="Y1781" s="194" t="str">
        <v/>
      </c>
    </row>
    <row r="1782" spans="2:25" x14ac:dyDescent="0.4">
      <c r="B1782" s="192"/>
      <c r="C1782" s="193"/>
      <c r="D1782" s="193"/>
      <c r="E1782" s="178"/>
      <c r="F1782" s="193"/>
      <c r="G1782" s="193"/>
      <c r="H1782" s="193"/>
      <c r="I1782" s="176" t="str">
        <f ca="1"/>
        <v/>
      </c>
      <c r="J1782" s="176" t="str">
        <f ca="1"/>
        <v/>
      </c>
      <c r="K1782" s="176" t="str">
        <f ca="1"/>
        <v/>
      </c>
      <c r="L1782" s="176" t="str">
        <f ca="1"/>
        <v/>
      </c>
      <c r="M1782" s="176" t="str">
        <f ca="1"/>
        <v/>
      </c>
      <c r="N1782" s="176" t="str">
        <f ca="1"/>
        <v/>
      </c>
      <c r="O1782" s="176" t="str">
        <f ca="1"/>
        <v/>
      </c>
      <c r="P1782" s="176" t="str">
        <f ca="1"/>
        <v/>
      </c>
      <c r="Q1782" s="176" t="str">
        <f ca="1"/>
        <v/>
      </c>
      <c r="R1782" s="176" t="str">
        <f ca="1"/>
        <v/>
      </c>
      <c r="S1782" s="176" t="str">
        <v/>
      </c>
      <c r="T1782" s="176" t="b">
        <v>0</v>
      </c>
      <c r="U1782" s="176" t="b">
        <f>AND(T1782=TRUE,C1782=C1781,F1782=F1781,H1782&lt;&gt;H1781)</f>
        <v>0</v>
      </c>
      <c r="V1782" s="176" t="b">
        <f t="shared" si="54"/>
        <v>0</v>
      </c>
      <c r="W1782" s="180">
        <v>0</v>
      </c>
      <c r="X1782" t="b">
        <f t="shared" si="55"/>
        <v>0</v>
      </c>
      <c r="Y1782" s="194" t="str">
        <v/>
      </c>
    </row>
    <row r="1783" spans="2:25" x14ac:dyDescent="0.4">
      <c r="B1783" s="192"/>
      <c r="C1783" s="193"/>
      <c r="D1783" s="193"/>
      <c r="E1783" s="178"/>
      <c r="F1783" s="193"/>
      <c r="G1783" s="193"/>
      <c r="H1783" s="193"/>
      <c r="I1783" s="176" t="str">
        <f ca="1"/>
        <v/>
      </c>
      <c r="J1783" s="176" t="str">
        <f ca="1"/>
        <v/>
      </c>
      <c r="K1783" s="176" t="str">
        <f ca="1"/>
        <v/>
      </c>
      <c r="L1783" s="176" t="str">
        <f ca="1"/>
        <v/>
      </c>
      <c r="M1783" s="176" t="str">
        <f ca="1"/>
        <v/>
      </c>
      <c r="N1783" s="176" t="str">
        <f ca="1"/>
        <v/>
      </c>
      <c r="O1783" s="176" t="str">
        <f ca="1"/>
        <v/>
      </c>
      <c r="P1783" s="176" t="str">
        <f ca="1"/>
        <v/>
      </c>
      <c r="Q1783" s="176" t="str">
        <f ca="1"/>
        <v/>
      </c>
      <c r="R1783" s="176" t="str">
        <f ca="1"/>
        <v/>
      </c>
      <c r="S1783" s="176" t="str">
        <v/>
      </c>
      <c r="T1783" s="176" t="b">
        <v>0</v>
      </c>
      <c r="U1783" s="176" t="b">
        <f>AND(T1783=TRUE,C1783=C1782,F1783=F1782,H1783&lt;&gt;H1782)</f>
        <v>0</v>
      </c>
      <c r="V1783" s="176" t="b">
        <f t="shared" si="54"/>
        <v>0</v>
      </c>
      <c r="W1783" s="180">
        <v>0</v>
      </c>
      <c r="X1783" t="b">
        <f t="shared" si="55"/>
        <v>0</v>
      </c>
      <c r="Y1783" s="194" t="str">
        <v/>
      </c>
    </row>
    <row r="1784" spans="2:25" x14ac:dyDescent="0.4">
      <c r="B1784" s="192"/>
      <c r="C1784" s="193"/>
      <c r="D1784" s="193"/>
      <c r="E1784" s="178"/>
      <c r="F1784" s="193"/>
      <c r="G1784" s="193"/>
      <c r="H1784" s="193"/>
      <c r="I1784" s="176" t="str">
        <f ca="1"/>
        <v/>
      </c>
      <c r="J1784" s="176" t="str">
        <f ca="1"/>
        <v/>
      </c>
      <c r="K1784" s="176" t="str">
        <f ca="1"/>
        <v/>
      </c>
      <c r="L1784" s="176" t="str">
        <f ca="1"/>
        <v/>
      </c>
      <c r="M1784" s="176" t="str">
        <f ca="1"/>
        <v/>
      </c>
      <c r="N1784" s="176" t="str">
        <f ca="1"/>
        <v/>
      </c>
      <c r="O1784" s="176" t="str">
        <f ca="1"/>
        <v/>
      </c>
      <c r="P1784" s="176" t="str">
        <f ca="1"/>
        <v/>
      </c>
      <c r="Q1784" s="176" t="str">
        <f ca="1"/>
        <v/>
      </c>
      <c r="R1784" s="176" t="str">
        <f ca="1"/>
        <v/>
      </c>
      <c r="S1784" s="176" t="str">
        <v/>
      </c>
      <c r="T1784" s="176" t="b">
        <v>0</v>
      </c>
      <c r="U1784" s="176" t="b">
        <f>AND(T1784=TRUE,C1784=C1783,F1784=F1783,H1784&lt;&gt;H1783)</f>
        <v>0</v>
      </c>
      <c r="V1784" s="176" t="b">
        <f t="shared" si="54"/>
        <v>0</v>
      </c>
      <c r="W1784" s="180">
        <v>0</v>
      </c>
      <c r="X1784" t="b">
        <f t="shared" si="55"/>
        <v>0</v>
      </c>
      <c r="Y1784" s="194" t="str">
        <v/>
      </c>
    </row>
    <row r="1785" spans="2:25" x14ac:dyDescent="0.4">
      <c r="B1785" s="192"/>
      <c r="C1785" s="193"/>
      <c r="D1785" s="193"/>
      <c r="E1785" s="178"/>
      <c r="F1785" s="193"/>
      <c r="G1785" s="193"/>
      <c r="H1785" s="193"/>
      <c r="I1785" s="176" t="str">
        <f ca="1"/>
        <v/>
      </c>
      <c r="J1785" s="176" t="str">
        <f ca="1"/>
        <v/>
      </c>
      <c r="K1785" s="176" t="str">
        <f ca="1"/>
        <v/>
      </c>
      <c r="L1785" s="176" t="str">
        <f ca="1"/>
        <v/>
      </c>
      <c r="M1785" s="176" t="str">
        <f ca="1"/>
        <v/>
      </c>
      <c r="N1785" s="176" t="str">
        <f ca="1"/>
        <v/>
      </c>
      <c r="O1785" s="176" t="str">
        <f ca="1"/>
        <v/>
      </c>
      <c r="P1785" s="176" t="str">
        <f ca="1"/>
        <v/>
      </c>
      <c r="Q1785" s="176" t="str">
        <f ca="1"/>
        <v/>
      </c>
      <c r="R1785" s="176" t="str">
        <f ca="1"/>
        <v/>
      </c>
      <c r="S1785" s="176" t="str">
        <v/>
      </c>
      <c r="T1785" s="176" t="b">
        <v>0</v>
      </c>
      <c r="U1785" s="176" t="b">
        <f>AND(T1785=TRUE,C1785=C1784,F1785=F1784,H1785&lt;&gt;H1784)</f>
        <v>0</v>
      </c>
      <c r="V1785" s="176" t="b">
        <f t="shared" si="54"/>
        <v>0</v>
      </c>
      <c r="W1785" s="180">
        <v>0</v>
      </c>
      <c r="X1785" t="b">
        <f t="shared" si="55"/>
        <v>0</v>
      </c>
      <c r="Y1785" s="194" t="str">
        <v/>
      </c>
    </row>
    <row r="1786" spans="2:25" x14ac:dyDescent="0.4">
      <c r="B1786" s="192"/>
      <c r="C1786" s="193"/>
      <c r="D1786" s="193"/>
      <c r="E1786" s="178"/>
      <c r="F1786" s="193"/>
      <c r="G1786" s="193"/>
      <c r="H1786" s="193"/>
      <c r="I1786" s="176" t="str">
        <f ca="1"/>
        <v/>
      </c>
      <c r="J1786" s="176" t="str">
        <f ca="1"/>
        <v/>
      </c>
      <c r="K1786" s="176" t="str">
        <f ca="1"/>
        <v/>
      </c>
      <c r="L1786" s="176" t="str">
        <f ca="1"/>
        <v/>
      </c>
      <c r="M1786" s="176" t="str">
        <f ca="1"/>
        <v/>
      </c>
      <c r="N1786" s="176" t="str">
        <f ca="1"/>
        <v/>
      </c>
      <c r="O1786" s="176" t="str">
        <f ca="1"/>
        <v/>
      </c>
      <c r="P1786" s="176" t="str">
        <f ca="1"/>
        <v/>
      </c>
      <c r="Q1786" s="176" t="str">
        <f ca="1"/>
        <v/>
      </c>
      <c r="R1786" s="176" t="str">
        <f ca="1"/>
        <v/>
      </c>
      <c r="S1786" s="176" t="str">
        <v/>
      </c>
      <c r="T1786" s="176" t="b">
        <v>0</v>
      </c>
      <c r="U1786" s="176" t="b">
        <f>AND(T1786=TRUE,C1786=C1785,F1786=F1785,H1786&lt;&gt;H1785)</f>
        <v>0</v>
      </c>
      <c r="V1786" s="176" t="b">
        <f t="shared" si="54"/>
        <v>0</v>
      </c>
      <c r="W1786" s="180">
        <v>0</v>
      </c>
      <c r="X1786" t="b">
        <f t="shared" si="55"/>
        <v>0</v>
      </c>
      <c r="Y1786" s="194" t="str">
        <v/>
      </c>
    </row>
    <row r="1787" spans="2:25" x14ac:dyDescent="0.4">
      <c r="B1787" s="192"/>
      <c r="C1787" s="193"/>
      <c r="D1787" s="193"/>
      <c r="E1787" s="178"/>
      <c r="F1787" s="193"/>
      <c r="G1787" s="193"/>
      <c r="H1787" s="193"/>
      <c r="I1787" s="176" t="str">
        <f ca="1"/>
        <v/>
      </c>
      <c r="J1787" s="176" t="str">
        <f ca="1"/>
        <v/>
      </c>
      <c r="K1787" s="176" t="str">
        <f ca="1"/>
        <v/>
      </c>
      <c r="L1787" s="176" t="str">
        <f ca="1"/>
        <v/>
      </c>
      <c r="M1787" s="176" t="str">
        <f ca="1"/>
        <v/>
      </c>
      <c r="N1787" s="176" t="str">
        <f ca="1"/>
        <v/>
      </c>
      <c r="O1787" s="176" t="str">
        <f ca="1"/>
        <v/>
      </c>
      <c r="P1787" s="176" t="str">
        <f ca="1"/>
        <v/>
      </c>
      <c r="Q1787" s="176" t="str">
        <f ca="1"/>
        <v/>
      </c>
      <c r="R1787" s="176" t="str">
        <f ca="1"/>
        <v/>
      </c>
      <c r="S1787" s="176" t="str">
        <v/>
      </c>
      <c r="T1787" s="176" t="b">
        <v>0</v>
      </c>
      <c r="U1787" s="176" t="b">
        <f>AND(T1787=TRUE,C1787=C1786,F1787=F1786,H1787&lt;&gt;H1786)</f>
        <v>0</v>
      </c>
      <c r="V1787" s="176" t="b">
        <f t="shared" si="54"/>
        <v>0</v>
      </c>
      <c r="W1787" s="180">
        <v>0</v>
      </c>
      <c r="X1787" t="b">
        <f t="shared" si="55"/>
        <v>0</v>
      </c>
      <c r="Y1787" s="194" t="str">
        <v/>
      </c>
    </row>
    <row r="1788" spans="2:25" x14ac:dyDescent="0.4">
      <c r="B1788" s="192"/>
      <c r="C1788" s="193"/>
      <c r="D1788" s="193"/>
      <c r="E1788" s="178"/>
      <c r="F1788" s="193"/>
      <c r="G1788" s="193"/>
      <c r="H1788" s="193"/>
      <c r="I1788" s="176" t="str">
        <f ca="1"/>
        <v/>
      </c>
      <c r="J1788" s="176" t="str">
        <f ca="1"/>
        <v/>
      </c>
      <c r="K1788" s="176" t="str">
        <f ca="1"/>
        <v/>
      </c>
      <c r="L1788" s="176" t="str">
        <f ca="1"/>
        <v/>
      </c>
      <c r="M1788" s="176" t="str">
        <f ca="1"/>
        <v/>
      </c>
      <c r="N1788" s="176" t="str">
        <f ca="1"/>
        <v/>
      </c>
      <c r="O1788" s="176" t="str">
        <f ca="1"/>
        <v/>
      </c>
      <c r="P1788" s="176" t="str">
        <f ca="1"/>
        <v/>
      </c>
      <c r="Q1788" s="176" t="str">
        <f ca="1"/>
        <v/>
      </c>
      <c r="R1788" s="176" t="str">
        <f ca="1"/>
        <v/>
      </c>
      <c r="S1788" s="176" t="str">
        <v/>
      </c>
      <c r="T1788" s="176" t="b">
        <v>0</v>
      </c>
      <c r="U1788" s="176" t="b">
        <f>AND(T1788=TRUE,C1788=C1787,F1788=F1787,H1788&lt;&gt;H1787)</f>
        <v>0</v>
      </c>
      <c r="V1788" s="176" t="b">
        <f t="shared" si="54"/>
        <v>0</v>
      </c>
      <c r="W1788" s="180">
        <v>0</v>
      </c>
      <c r="X1788" t="b">
        <f t="shared" si="55"/>
        <v>0</v>
      </c>
      <c r="Y1788" s="194" t="str">
        <v/>
      </c>
    </row>
    <row r="1789" spans="2:25" x14ac:dyDescent="0.4">
      <c r="B1789" s="192"/>
      <c r="C1789" s="193"/>
      <c r="D1789" s="193"/>
      <c r="E1789" s="178"/>
      <c r="F1789" s="193"/>
      <c r="G1789" s="193"/>
      <c r="H1789" s="193"/>
      <c r="I1789" s="176" t="str">
        <f ca="1"/>
        <v/>
      </c>
      <c r="J1789" s="176" t="str">
        <f ca="1"/>
        <v/>
      </c>
      <c r="K1789" s="176" t="str">
        <f ca="1"/>
        <v/>
      </c>
      <c r="L1789" s="176" t="str">
        <f ca="1"/>
        <v/>
      </c>
      <c r="M1789" s="176" t="str">
        <f ca="1"/>
        <v/>
      </c>
      <c r="N1789" s="176" t="str">
        <f ca="1"/>
        <v/>
      </c>
      <c r="O1789" s="176" t="str">
        <f ca="1"/>
        <v/>
      </c>
      <c r="P1789" s="176" t="str">
        <f ca="1"/>
        <v/>
      </c>
      <c r="Q1789" s="176" t="str">
        <f ca="1"/>
        <v/>
      </c>
      <c r="R1789" s="176" t="str">
        <f ca="1"/>
        <v/>
      </c>
      <c r="S1789" s="176" t="str">
        <v/>
      </c>
      <c r="T1789" s="176" t="b">
        <v>0</v>
      </c>
      <c r="U1789" s="176" t="b">
        <f>AND(T1789=TRUE,C1789=C1788,F1789=F1788,H1789&lt;&gt;H1788)</f>
        <v>0</v>
      </c>
      <c r="V1789" s="176" t="b">
        <f t="shared" si="54"/>
        <v>0</v>
      </c>
      <c r="W1789" s="180">
        <v>0</v>
      </c>
      <c r="X1789" t="b">
        <f t="shared" si="55"/>
        <v>0</v>
      </c>
      <c r="Y1789" s="194" t="str">
        <v/>
      </c>
    </row>
    <row r="1790" spans="2:25" x14ac:dyDescent="0.4">
      <c r="B1790" s="192"/>
      <c r="C1790" s="193"/>
      <c r="D1790" s="193"/>
      <c r="E1790" s="178"/>
      <c r="F1790" s="193"/>
      <c r="G1790" s="193"/>
      <c r="H1790" s="193"/>
      <c r="I1790" s="176" t="str">
        <f ca="1"/>
        <v/>
      </c>
      <c r="J1790" s="176" t="str">
        <f ca="1"/>
        <v/>
      </c>
      <c r="K1790" s="176" t="str">
        <f ca="1"/>
        <v/>
      </c>
      <c r="L1790" s="176" t="str">
        <f ca="1"/>
        <v/>
      </c>
      <c r="M1790" s="176" t="str">
        <f ca="1"/>
        <v/>
      </c>
      <c r="N1790" s="176" t="str">
        <f ca="1"/>
        <v/>
      </c>
      <c r="O1790" s="176" t="str">
        <f ca="1"/>
        <v/>
      </c>
      <c r="P1790" s="176" t="str">
        <f ca="1"/>
        <v/>
      </c>
      <c r="Q1790" s="176" t="str">
        <f ca="1"/>
        <v/>
      </c>
      <c r="R1790" s="176" t="str">
        <f ca="1"/>
        <v/>
      </c>
      <c r="S1790" s="176" t="str">
        <v/>
      </c>
      <c r="T1790" s="176" t="b">
        <v>0</v>
      </c>
      <c r="U1790" s="176" t="b">
        <f>AND(T1790=TRUE,C1790=C1789,F1790=F1789,H1790&lt;&gt;H1789)</f>
        <v>0</v>
      </c>
      <c r="V1790" s="176" t="b">
        <f t="shared" si="54"/>
        <v>0</v>
      </c>
      <c r="W1790" s="180">
        <v>0</v>
      </c>
      <c r="X1790" t="b">
        <f t="shared" si="55"/>
        <v>0</v>
      </c>
      <c r="Y1790" s="194" t="str">
        <v/>
      </c>
    </row>
    <row r="1791" spans="2:25" x14ac:dyDescent="0.4">
      <c r="B1791" s="192"/>
      <c r="C1791" s="193"/>
      <c r="D1791" s="193"/>
      <c r="E1791" s="178"/>
      <c r="F1791" s="193"/>
      <c r="G1791" s="193"/>
      <c r="H1791" s="193"/>
      <c r="I1791" s="176" t="str">
        <f ca="1"/>
        <v/>
      </c>
      <c r="J1791" s="176" t="str">
        <f ca="1"/>
        <v/>
      </c>
      <c r="K1791" s="176" t="str">
        <f ca="1"/>
        <v/>
      </c>
      <c r="L1791" s="176" t="str">
        <f ca="1"/>
        <v/>
      </c>
      <c r="M1791" s="176" t="str">
        <f ca="1"/>
        <v/>
      </c>
      <c r="N1791" s="176" t="str">
        <f ca="1"/>
        <v/>
      </c>
      <c r="O1791" s="176" t="str">
        <f ca="1"/>
        <v/>
      </c>
      <c r="P1791" s="176" t="str">
        <f ca="1"/>
        <v/>
      </c>
      <c r="Q1791" s="176" t="str">
        <f ca="1"/>
        <v/>
      </c>
      <c r="R1791" s="176" t="str">
        <f ca="1"/>
        <v/>
      </c>
      <c r="S1791" s="176" t="str">
        <v/>
      </c>
      <c r="T1791" s="176" t="b">
        <v>0</v>
      </c>
      <c r="U1791" s="176" t="b">
        <f>AND(T1791=TRUE,C1791=C1790,F1791=F1790,H1791&lt;&gt;H1790)</f>
        <v>0</v>
      </c>
      <c r="V1791" s="176" t="b">
        <f t="shared" si="54"/>
        <v>0</v>
      </c>
      <c r="W1791" s="180">
        <v>0</v>
      </c>
      <c r="X1791" t="b">
        <f t="shared" si="55"/>
        <v>0</v>
      </c>
      <c r="Y1791" s="194" t="str">
        <v/>
      </c>
    </row>
    <row r="1792" spans="2:25" x14ac:dyDescent="0.4">
      <c r="B1792" s="192"/>
      <c r="C1792" s="193"/>
      <c r="D1792" s="193"/>
      <c r="E1792" s="178"/>
      <c r="F1792" s="193"/>
      <c r="G1792" s="193"/>
      <c r="H1792" s="193"/>
      <c r="I1792" s="176" t="str">
        <f ca="1"/>
        <v/>
      </c>
      <c r="J1792" s="176" t="str">
        <f ca="1"/>
        <v/>
      </c>
      <c r="K1792" s="176" t="str">
        <f ca="1"/>
        <v/>
      </c>
      <c r="L1792" s="176" t="str">
        <f ca="1"/>
        <v/>
      </c>
      <c r="M1792" s="176" t="str">
        <f ca="1"/>
        <v/>
      </c>
      <c r="N1792" s="176" t="str">
        <f ca="1"/>
        <v/>
      </c>
      <c r="O1792" s="176" t="str">
        <f ca="1"/>
        <v/>
      </c>
      <c r="P1792" s="176" t="str">
        <f ca="1"/>
        <v/>
      </c>
      <c r="Q1792" s="176" t="str">
        <f ca="1"/>
        <v/>
      </c>
      <c r="R1792" s="176" t="str">
        <f ca="1"/>
        <v/>
      </c>
      <c r="S1792" s="176" t="str">
        <v/>
      </c>
      <c r="T1792" s="176" t="b">
        <v>0</v>
      </c>
      <c r="U1792" s="176" t="b">
        <f>AND(T1792=TRUE,C1792=C1791,F1792=F1791,H1792&lt;&gt;H1791)</f>
        <v>0</v>
      </c>
      <c r="V1792" s="176" t="b">
        <f t="shared" si="54"/>
        <v>0</v>
      </c>
      <c r="W1792" s="180">
        <v>0</v>
      </c>
      <c r="X1792" t="b">
        <f t="shared" si="55"/>
        <v>0</v>
      </c>
      <c r="Y1792" s="194" t="str">
        <v/>
      </c>
    </row>
    <row r="1793" spans="2:25" x14ac:dyDescent="0.4">
      <c r="B1793" s="192"/>
      <c r="C1793" s="193"/>
      <c r="D1793" s="193"/>
      <c r="E1793" s="178"/>
      <c r="F1793" s="193"/>
      <c r="G1793" s="193"/>
      <c r="H1793" s="193"/>
      <c r="I1793" s="176" t="str">
        <f ca="1"/>
        <v/>
      </c>
      <c r="J1793" s="176" t="str">
        <f ca="1"/>
        <v/>
      </c>
      <c r="K1793" s="176" t="str">
        <f ca="1"/>
        <v/>
      </c>
      <c r="L1793" s="176" t="str">
        <f ca="1"/>
        <v/>
      </c>
      <c r="M1793" s="176" t="str">
        <f ca="1"/>
        <v/>
      </c>
      <c r="N1793" s="176" t="str">
        <f ca="1"/>
        <v/>
      </c>
      <c r="O1793" s="176" t="str">
        <f ca="1"/>
        <v/>
      </c>
      <c r="P1793" s="176" t="str">
        <f ca="1"/>
        <v/>
      </c>
      <c r="Q1793" s="176" t="str">
        <f ca="1"/>
        <v/>
      </c>
      <c r="R1793" s="176" t="str">
        <f ca="1"/>
        <v/>
      </c>
      <c r="S1793" s="176" t="str">
        <v/>
      </c>
      <c r="T1793" s="176" t="b">
        <v>0</v>
      </c>
      <c r="U1793" s="176" t="b">
        <f>AND(T1793=TRUE,C1793=C1792,F1793=F1792,H1793&lt;&gt;H1792)</f>
        <v>0</v>
      </c>
      <c r="V1793" s="176" t="b">
        <f t="shared" si="54"/>
        <v>0</v>
      </c>
      <c r="W1793" s="180">
        <v>0</v>
      </c>
      <c r="X1793" t="b">
        <f t="shared" si="55"/>
        <v>0</v>
      </c>
      <c r="Y1793" s="194" t="str">
        <v/>
      </c>
    </row>
    <row r="1794" spans="2:25" x14ac:dyDescent="0.4">
      <c r="B1794" s="192"/>
      <c r="C1794" s="193"/>
      <c r="D1794" s="193"/>
      <c r="E1794" s="178"/>
      <c r="F1794" s="193"/>
      <c r="G1794" s="193"/>
      <c r="H1794" s="193"/>
      <c r="I1794" s="176" t="str">
        <f ca="1"/>
        <v/>
      </c>
      <c r="J1794" s="176" t="str">
        <f ca="1"/>
        <v/>
      </c>
      <c r="K1794" s="176" t="str">
        <f ca="1"/>
        <v/>
      </c>
      <c r="L1794" s="176" t="str">
        <f ca="1"/>
        <v/>
      </c>
      <c r="M1794" s="176" t="str">
        <f ca="1"/>
        <v/>
      </c>
      <c r="N1794" s="176" t="str">
        <f ca="1"/>
        <v/>
      </c>
      <c r="O1794" s="176" t="str">
        <f ca="1"/>
        <v/>
      </c>
      <c r="P1794" s="176" t="str">
        <f ca="1"/>
        <v/>
      </c>
      <c r="Q1794" s="176" t="str">
        <f ca="1"/>
        <v/>
      </c>
      <c r="R1794" s="176" t="str">
        <f ca="1"/>
        <v/>
      </c>
      <c r="S1794" s="176" t="str">
        <v/>
      </c>
      <c r="T1794" s="176" t="b">
        <v>0</v>
      </c>
      <c r="U1794" s="176" t="b">
        <f>AND(T1794=TRUE,C1794=C1793,F1794=F1793,H1794&lt;&gt;H1793)</f>
        <v>0</v>
      </c>
      <c r="V1794" s="176" t="b">
        <f t="shared" si="54"/>
        <v>0</v>
      </c>
      <c r="W1794" s="180">
        <v>0</v>
      </c>
      <c r="X1794" t="b">
        <f t="shared" si="55"/>
        <v>0</v>
      </c>
      <c r="Y1794" s="194" t="str">
        <v/>
      </c>
    </row>
    <row r="1795" spans="2:25" x14ac:dyDescent="0.4">
      <c r="B1795" s="192"/>
      <c r="C1795" s="193"/>
      <c r="D1795" s="193"/>
      <c r="E1795" s="178"/>
      <c r="F1795" s="193"/>
      <c r="G1795" s="193"/>
      <c r="H1795" s="193"/>
      <c r="I1795" s="176" t="str">
        <f ca="1"/>
        <v/>
      </c>
      <c r="J1795" s="176" t="str">
        <f ca="1"/>
        <v/>
      </c>
      <c r="K1795" s="176" t="str">
        <f ca="1"/>
        <v/>
      </c>
      <c r="L1795" s="176" t="str">
        <f ca="1"/>
        <v/>
      </c>
      <c r="M1795" s="176" t="str">
        <f ca="1"/>
        <v/>
      </c>
      <c r="N1795" s="176" t="str">
        <f ca="1"/>
        <v/>
      </c>
      <c r="O1795" s="176" t="str">
        <f ca="1"/>
        <v/>
      </c>
      <c r="P1795" s="176" t="str">
        <f ca="1"/>
        <v/>
      </c>
      <c r="Q1795" s="176" t="str">
        <f ca="1"/>
        <v/>
      </c>
      <c r="R1795" s="176" t="str">
        <f ca="1"/>
        <v/>
      </c>
      <c r="S1795" s="176" t="str">
        <v/>
      </c>
      <c r="T1795" s="176" t="b">
        <v>0</v>
      </c>
      <c r="U1795" s="176" t="b">
        <f>AND(T1795=TRUE,C1795=C1794,F1795=F1794,H1795&lt;&gt;H1794)</f>
        <v>0</v>
      </c>
      <c r="V1795" s="176" t="b">
        <f t="shared" ref="V1795:V1858" si="56">OR(U1795,U1796)</f>
        <v>0</v>
      </c>
      <c r="W1795" s="180">
        <v>0</v>
      </c>
      <c r="X1795" t="b">
        <f t="shared" ref="X1795:X1858" si="57">AND(T1795,ISBLANK(E1795))</f>
        <v>0</v>
      </c>
      <c r="Y1795" s="194" t="str">
        <v/>
      </c>
    </row>
    <row r="1796" spans="2:25" x14ac:dyDescent="0.4">
      <c r="B1796" s="192"/>
      <c r="C1796" s="193"/>
      <c r="D1796" s="193"/>
      <c r="E1796" s="178"/>
      <c r="F1796" s="193"/>
      <c r="G1796" s="193"/>
      <c r="H1796" s="193"/>
      <c r="I1796" s="176" t="str">
        <f ca="1"/>
        <v/>
      </c>
      <c r="J1796" s="176" t="str">
        <f ca="1"/>
        <v/>
      </c>
      <c r="K1796" s="176" t="str">
        <f ca="1"/>
        <v/>
      </c>
      <c r="L1796" s="176" t="str">
        <f ca="1"/>
        <v/>
      </c>
      <c r="M1796" s="176" t="str">
        <f ca="1"/>
        <v/>
      </c>
      <c r="N1796" s="176" t="str">
        <f ca="1"/>
        <v/>
      </c>
      <c r="O1796" s="176" t="str">
        <f ca="1"/>
        <v/>
      </c>
      <c r="P1796" s="176" t="str">
        <f ca="1"/>
        <v/>
      </c>
      <c r="Q1796" s="176" t="str">
        <f ca="1"/>
        <v/>
      </c>
      <c r="R1796" s="176" t="str">
        <f ca="1"/>
        <v/>
      </c>
      <c r="S1796" s="176" t="str">
        <v/>
      </c>
      <c r="T1796" s="176" t="b">
        <v>0</v>
      </c>
      <c r="U1796" s="176" t="b">
        <f>AND(T1796=TRUE,C1796=C1795,F1796=F1795,H1796&lt;&gt;H1795)</f>
        <v>0</v>
      </c>
      <c r="V1796" s="176" t="b">
        <f t="shared" si="56"/>
        <v>0</v>
      </c>
      <c r="W1796" s="180">
        <v>0</v>
      </c>
      <c r="X1796" t="b">
        <f t="shared" si="57"/>
        <v>0</v>
      </c>
      <c r="Y1796" s="194" t="str">
        <v/>
      </c>
    </row>
    <row r="1797" spans="2:25" x14ac:dyDescent="0.4">
      <c r="B1797" s="192"/>
      <c r="C1797" s="193"/>
      <c r="D1797" s="193"/>
      <c r="E1797" s="178"/>
      <c r="F1797" s="193"/>
      <c r="G1797" s="193"/>
      <c r="H1797" s="193"/>
      <c r="I1797" s="176" t="str">
        <f ca="1"/>
        <v/>
      </c>
      <c r="J1797" s="176" t="str">
        <f ca="1"/>
        <v/>
      </c>
      <c r="K1797" s="176" t="str">
        <f ca="1"/>
        <v/>
      </c>
      <c r="L1797" s="176" t="str">
        <f ca="1"/>
        <v/>
      </c>
      <c r="M1797" s="176" t="str">
        <f ca="1"/>
        <v/>
      </c>
      <c r="N1797" s="176" t="str">
        <f ca="1"/>
        <v/>
      </c>
      <c r="O1797" s="176" t="str">
        <f ca="1"/>
        <v/>
      </c>
      <c r="P1797" s="176" t="str">
        <f ca="1"/>
        <v/>
      </c>
      <c r="Q1797" s="176" t="str">
        <f ca="1"/>
        <v/>
      </c>
      <c r="R1797" s="176" t="str">
        <f ca="1"/>
        <v/>
      </c>
      <c r="S1797" s="176" t="str">
        <v/>
      </c>
      <c r="T1797" s="176" t="b">
        <v>0</v>
      </c>
      <c r="U1797" s="176" t="b">
        <f>AND(T1797=TRUE,C1797=C1796,F1797=F1796,H1797&lt;&gt;H1796)</f>
        <v>0</v>
      </c>
      <c r="V1797" s="176" t="b">
        <f t="shared" si="56"/>
        <v>0</v>
      </c>
      <c r="W1797" s="180">
        <v>0</v>
      </c>
      <c r="X1797" t="b">
        <f t="shared" si="57"/>
        <v>0</v>
      </c>
      <c r="Y1797" s="194" t="str">
        <v/>
      </c>
    </row>
    <row r="1798" spans="2:25" x14ac:dyDescent="0.4">
      <c r="B1798" s="192"/>
      <c r="C1798" s="193"/>
      <c r="D1798" s="193"/>
      <c r="E1798" s="178"/>
      <c r="F1798" s="193"/>
      <c r="G1798" s="193"/>
      <c r="H1798" s="193"/>
      <c r="I1798" s="176" t="str">
        <f ca="1"/>
        <v/>
      </c>
      <c r="J1798" s="176" t="str">
        <f ca="1"/>
        <v/>
      </c>
      <c r="K1798" s="176" t="str">
        <f ca="1"/>
        <v/>
      </c>
      <c r="L1798" s="176" t="str">
        <f ca="1"/>
        <v/>
      </c>
      <c r="M1798" s="176" t="str">
        <f ca="1"/>
        <v/>
      </c>
      <c r="N1798" s="176" t="str">
        <f ca="1"/>
        <v/>
      </c>
      <c r="O1798" s="176" t="str">
        <f ca="1"/>
        <v/>
      </c>
      <c r="P1798" s="176" t="str">
        <f ca="1"/>
        <v/>
      </c>
      <c r="Q1798" s="176" t="str">
        <f ca="1"/>
        <v/>
      </c>
      <c r="R1798" s="176" t="str">
        <f ca="1"/>
        <v/>
      </c>
      <c r="S1798" s="176" t="str">
        <v/>
      </c>
      <c r="T1798" s="176" t="b">
        <v>0</v>
      </c>
      <c r="U1798" s="176" t="b">
        <f>AND(T1798=TRUE,C1798=C1797,F1798=F1797,H1798&lt;&gt;H1797)</f>
        <v>0</v>
      </c>
      <c r="V1798" s="176" t="b">
        <f t="shared" si="56"/>
        <v>0</v>
      </c>
      <c r="W1798" s="180">
        <v>0</v>
      </c>
      <c r="X1798" t="b">
        <f t="shared" si="57"/>
        <v>0</v>
      </c>
      <c r="Y1798" s="194" t="str">
        <v/>
      </c>
    </row>
    <row r="1799" spans="2:25" x14ac:dyDescent="0.4">
      <c r="B1799" s="192"/>
      <c r="C1799" s="193"/>
      <c r="D1799" s="193"/>
      <c r="E1799" s="178"/>
      <c r="F1799" s="193"/>
      <c r="G1799" s="193"/>
      <c r="H1799" s="193"/>
      <c r="I1799" s="176" t="str">
        <f ca="1"/>
        <v/>
      </c>
      <c r="J1799" s="176" t="str">
        <f ca="1"/>
        <v/>
      </c>
      <c r="K1799" s="176" t="str">
        <f ca="1"/>
        <v/>
      </c>
      <c r="L1799" s="176" t="str">
        <f ca="1"/>
        <v/>
      </c>
      <c r="M1799" s="176" t="str">
        <f ca="1"/>
        <v/>
      </c>
      <c r="N1799" s="176" t="str">
        <f ca="1"/>
        <v/>
      </c>
      <c r="O1799" s="176" t="str">
        <f ca="1"/>
        <v/>
      </c>
      <c r="P1799" s="176" t="str">
        <f ca="1"/>
        <v/>
      </c>
      <c r="Q1799" s="176" t="str">
        <f ca="1"/>
        <v/>
      </c>
      <c r="R1799" s="176" t="str">
        <f ca="1"/>
        <v/>
      </c>
      <c r="S1799" s="176" t="str">
        <v/>
      </c>
      <c r="T1799" s="176" t="b">
        <v>0</v>
      </c>
      <c r="U1799" s="176" t="b">
        <f>AND(T1799=TRUE,C1799=C1798,F1799=F1798,H1799&lt;&gt;H1798)</f>
        <v>0</v>
      </c>
      <c r="V1799" s="176" t="b">
        <f t="shared" si="56"/>
        <v>0</v>
      </c>
      <c r="W1799" s="180">
        <v>0</v>
      </c>
      <c r="X1799" t="b">
        <f t="shared" si="57"/>
        <v>0</v>
      </c>
      <c r="Y1799" s="194" t="str">
        <v/>
      </c>
    </row>
    <row r="1800" spans="2:25" x14ac:dyDescent="0.4">
      <c r="B1800" s="192"/>
      <c r="C1800" s="193"/>
      <c r="D1800" s="193"/>
      <c r="E1800" s="178"/>
      <c r="F1800" s="193"/>
      <c r="G1800" s="193"/>
      <c r="H1800" s="193"/>
      <c r="I1800" s="176" t="str">
        <f ca="1"/>
        <v/>
      </c>
      <c r="J1800" s="176" t="str">
        <f ca="1"/>
        <v/>
      </c>
      <c r="K1800" s="176" t="str">
        <f ca="1"/>
        <v/>
      </c>
      <c r="L1800" s="176" t="str">
        <f ca="1"/>
        <v/>
      </c>
      <c r="M1800" s="176" t="str">
        <f ca="1"/>
        <v/>
      </c>
      <c r="N1800" s="176" t="str">
        <f ca="1"/>
        <v/>
      </c>
      <c r="O1800" s="176" t="str">
        <f ca="1"/>
        <v/>
      </c>
      <c r="P1800" s="176" t="str">
        <f ca="1"/>
        <v/>
      </c>
      <c r="Q1800" s="176" t="str">
        <f ca="1"/>
        <v/>
      </c>
      <c r="R1800" s="176" t="str">
        <f ca="1"/>
        <v/>
      </c>
      <c r="S1800" s="176" t="str">
        <v/>
      </c>
      <c r="T1800" s="176" t="b">
        <v>0</v>
      </c>
      <c r="U1800" s="176" t="b">
        <f>AND(T1800=TRUE,C1800=C1799,F1800=F1799,H1800&lt;&gt;H1799)</f>
        <v>0</v>
      </c>
      <c r="V1800" s="176" t="b">
        <f t="shared" si="56"/>
        <v>0</v>
      </c>
      <c r="W1800" s="180">
        <v>0</v>
      </c>
      <c r="X1800" t="b">
        <f t="shared" si="57"/>
        <v>0</v>
      </c>
      <c r="Y1800" s="194" t="str">
        <v/>
      </c>
    </row>
    <row r="1801" spans="2:25" x14ac:dyDescent="0.4">
      <c r="B1801" s="192"/>
      <c r="C1801" s="193"/>
      <c r="D1801" s="193"/>
      <c r="E1801" s="178"/>
      <c r="F1801" s="193"/>
      <c r="G1801" s="193"/>
      <c r="H1801" s="193"/>
      <c r="I1801" s="176" t="str">
        <f ca="1"/>
        <v/>
      </c>
      <c r="J1801" s="176" t="str">
        <f ca="1"/>
        <v/>
      </c>
      <c r="K1801" s="176" t="str">
        <f ca="1"/>
        <v/>
      </c>
      <c r="L1801" s="176" t="str">
        <f ca="1"/>
        <v/>
      </c>
      <c r="M1801" s="176" t="str">
        <f ca="1"/>
        <v/>
      </c>
      <c r="N1801" s="176" t="str">
        <f ca="1"/>
        <v/>
      </c>
      <c r="O1801" s="176" t="str">
        <f ca="1"/>
        <v/>
      </c>
      <c r="P1801" s="176" t="str">
        <f ca="1"/>
        <v/>
      </c>
      <c r="Q1801" s="176" t="str">
        <f ca="1"/>
        <v/>
      </c>
      <c r="R1801" s="176" t="str">
        <f ca="1"/>
        <v/>
      </c>
      <c r="S1801" s="176" t="str">
        <v/>
      </c>
      <c r="T1801" s="176" t="b">
        <v>0</v>
      </c>
      <c r="U1801" s="176" t="b">
        <f>AND(T1801=TRUE,C1801=C1800,F1801=F1800,H1801&lt;&gt;H1800)</f>
        <v>0</v>
      </c>
      <c r="V1801" s="176" t="b">
        <f t="shared" si="56"/>
        <v>0</v>
      </c>
      <c r="W1801" s="180">
        <v>0</v>
      </c>
      <c r="X1801" t="b">
        <f t="shared" si="57"/>
        <v>0</v>
      </c>
      <c r="Y1801" s="194" t="str">
        <v/>
      </c>
    </row>
    <row r="1802" spans="2:25" x14ac:dyDescent="0.4">
      <c r="B1802" s="192"/>
      <c r="C1802" s="193"/>
      <c r="D1802" s="193"/>
      <c r="E1802" s="178"/>
      <c r="F1802" s="193"/>
      <c r="G1802" s="193"/>
      <c r="H1802" s="193"/>
      <c r="I1802" s="176" t="str">
        <f ca="1"/>
        <v/>
      </c>
      <c r="J1802" s="176" t="str">
        <f ca="1"/>
        <v/>
      </c>
      <c r="K1802" s="176" t="str">
        <f ca="1"/>
        <v/>
      </c>
      <c r="L1802" s="176" t="str">
        <f ca="1"/>
        <v/>
      </c>
      <c r="M1802" s="176" t="str">
        <f ca="1"/>
        <v/>
      </c>
      <c r="N1802" s="176" t="str">
        <f ca="1"/>
        <v/>
      </c>
      <c r="O1802" s="176" t="str">
        <f ca="1"/>
        <v/>
      </c>
      <c r="P1802" s="176" t="str">
        <f ca="1"/>
        <v/>
      </c>
      <c r="Q1802" s="176" t="str">
        <f ca="1"/>
        <v/>
      </c>
      <c r="R1802" s="176" t="str">
        <f ca="1"/>
        <v/>
      </c>
      <c r="S1802" s="176" t="str">
        <v/>
      </c>
      <c r="T1802" s="176" t="b">
        <v>0</v>
      </c>
      <c r="U1802" s="176" t="b">
        <f>AND(T1802=TRUE,C1802=C1801,F1802=F1801,H1802&lt;&gt;H1801)</f>
        <v>0</v>
      </c>
      <c r="V1802" s="176" t="b">
        <f t="shared" si="56"/>
        <v>0</v>
      </c>
      <c r="W1802" s="180">
        <v>0</v>
      </c>
      <c r="X1802" t="b">
        <f t="shared" si="57"/>
        <v>0</v>
      </c>
      <c r="Y1802" s="194" t="str">
        <v/>
      </c>
    </row>
    <row r="1803" spans="2:25" x14ac:dyDescent="0.4">
      <c r="B1803" s="192"/>
      <c r="C1803" s="193"/>
      <c r="D1803" s="193"/>
      <c r="E1803" s="178"/>
      <c r="F1803" s="193"/>
      <c r="G1803" s="193"/>
      <c r="H1803" s="193"/>
      <c r="I1803" s="176" t="str">
        <f ca="1"/>
        <v/>
      </c>
      <c r="J1803" s="176" t="str">
        <f ca="1"/>
        <v/>
      </c>
      <c r="K1803" s="176" t="str">
        <f ca="1"/>
        <v/>
      </c>
      <c r="L1803" s="176" t="str">
        <f ca="1"/>
        <v/>
      </c>
      <c r="M1803" s="176" t="str">
        <f ca="1"/>
        <v/>
      </c>
      <c r="N1803" s="176" t="str">
        <f ca="1"/>
        <v/>
      </c>
      <c r="O1803" s="176" t="str">
        <f ca="1"/>
        <v/>
      </c>
      <c r="P1803" s="176" t="str">
        <f ca="1"/>
        <v/>
      </c>
      <c r="Q1803" s="176" t="str">
        <f ca="1"/>
        <v/>
      </c>
      <c r="R1803" s="176" t="str">
        <f ca="1"/>
        <v/>
      </c>
      <c r="S1803" s="176" t="str">
        <v/>
      </c>
      <c r="T1803" s="176" t="b">
        <v>0</v>
      </c>
      <c r="U1803" s="176" t="b">
        <f>AND(T1803=TRUE,C1803=C1802,F1803=F1802,H1803&lt;&gt;H1802)</f>
        <v>0</v>
      </c>
      <c r="V1803" s="176" t="b">
        <f t="shared" si="56"/>
        <v>0</v>
      </c>
      <c r="W1803" s="180">
        <v>0</v>
      </c>
      <c r="X1803" t="b">
        <f t="shared" si="57"/>
        <v>0</v>
      </c>
      <c r="Y1803" s="194" t="str">
        <v/>
      </c>
    </row>
    <row r="1804" spans="2:25" x14ac:dyDescent="0.4">
      <c r="B1804" s="192"/>
      <c r="C1804" s="193"/>
      <c r="D1804" s="193"/>
      <c r="E1804" s="178"/>
      <c r="F1804" s="193"/>
      <c r="G1804" s="193"/>
      <c r="H1804" s="193"/>
      <c r="I1804" s="176" t="str">
        <f ca="1"/>
        <v/>
      </c>
      <c r="J1804" s="176" t="str">
        <f ca="1"/>
        <v/>
      </c>
      <c r="K1804" s="176" t="str">
        <f ca="1"/>
        <v/>
      </c>
      <c r="L1804" s="176" t="str">
        <f ca="1"/>
        <v/>
      </c>
      <c r="M1804" s="176" t="str">
        <f ca="1"/>
        <v/>
      </c>
      <c r="N1804" s="176" t="str">
        <f ca="1"/>
        <v/>
      </c>
      <c r="O1804" s="176" t="str">
        <f ca="1"/>
        <v/>
      </c>
      <c r="P1804" s="176" t="str">
        <f ca="1"/>
        <v/>
      </c>
      <c r="Q1804" s="176" t="str">
        <f ca="1"/>
        <v/>
      </c>
      <c r="R1804" s="176" t="str">
        <f ca="1"/>
        <v/>
      </c>
      <c r="S1804" s="176" t="str">
        <v/>
      </c>
      <c r="T1804" s="176" t="b">
        <v>0</v>
      </c>
      <c r="U1804" s="176" t="b">
        <f>AND(T1804=TRUE,C1804=C1803,F1804=F1803,H1804&lt;&gt;H1803)</f>
        <v>0</v>
      </c>
      <c r="V1804" s="176" t="b">
        <f t="shared" si="56"/>
        <v>0</v>
      </c>
      <c r="W1804" s="180">
        <v>0</v>
      </c>
      <c r="X1804" t="b">
        <f t="shared" si="57"/>
        <v>0</v>
      </c>
      <c r="Y1804" s="194" t="str">
        <v/>
      </c>
    </row>
    <row r="1805" spans="2:25" x14ac:dyDescent="0.4">
      <c r="B1805" s="192"/>
      <c r="C1805" s="193"/>
      <c r="D1805" s="193"/>
      <c r="E1805" s="178"/>
      <c r="F1805" s="193"/>
      <c r="G1805" s="193"/>
      <c r="H1805" s="193"/>
      <c r="I1805" s="176" t="str">
        <f ca="1"/>
        <v/>
      </c>
      <c r="J1805" s="176" t="str">
        <f ca="1"/>
        <v/>
      </c>
      <c r="K1805" s="176" t="str">
        <f ca="1"/>
        <v/>
      </c>
      <c r="L1805" s="176" t="str">
        <f ca="1"/>
        <v/>
      </c>
      <c r="M1805" s="176" t="str">
        <f ca="1"/>
        <v/>
      </c>
      <c r="N1805" s="176" t="str">
        <f ca="1"/>
        <v/>
      </c>
      <c r="O1805" s="176" t="str">
        <f ca="1"/>
        <v/>
      </c>
      <c r="P1805" s="176" t="str">
        <f ca="1"/>
        <v/>
      </c>
      <c r="Q1805" s="176" t="str">
        <f ca="1"/>
        <v/>
      </c>
      <c r="R1805" s="176" t="str">
        <f ca="1"/>
        <v/>
      </c>
      <c r="S1805" s="176" t="str">
        <v/>
      </c>
      <c r="T1805" s="176" t="b">
        <v>0</v>
      </c>
      <c r="U1805" s="176" t="b">
        <f>AND(T1805=TRUE,C1805=C1804,F1805=F1804,H1805&lt;&gt;H1804)</f>
        <v>0</v>
      </c>
      <c r="V1805" s="176" t="b">
        <f t="shared" si="56"/>
        <v>0</v>
      </c>
      <c r="W1805" s="180">
        <v>0</v>
      </c>
      <c r="X1805" t="b">
        <f t="shared" si="57"/>
        <v>0</v>
      </c>
      <c r="Y1805" s="194" t="str">
        <v/>
      </c>
    </row>
    <row r="1806" spans="2:25" x14ac:dyDescent="0.4">
      <c r="B1806" s="192"/>
      <c r="C1806" s="193"/>
      <c r="D1806" s="193"/>
      <c r="E1806" s="178"/>
      <c r="F1806" s="193"/>
      <c r="G1806" s="193"/>
      <c r="H1806" s="193"/>
      <c r="I1806" s="176" t="str">
        <f ca="1"/>
        <v/>
      </c>
      <c r="J1806" s="176" t="str">
        <f ca="1"/>
        <v/>
      </c>
      <c r="K1806" s="176" t="str">
        <f ca="1"/>
        <v/>
      </c>
      <c r="L1806" s="176" t="str">
        <f ca="1"/>
        <v/>
      </c>
      <c r="M1806" s="176" t="str">
        <f ca="1"/>
        <v/>
      </c>
      <c r="N1806" s="176" t="str">
        <f ca="1"/>
        <v/>
      </c>
      <c r="O1806" s="176" t="str">
        <f ca="1"/>
        <v/>
      </c>
      <c r="P1806" s="176" t="str">
        <f ca="1"/>
        <v/>
      </c>
      <c r="Q1806" s="176" t="str">
        <f ca="1"/>
        <v/>
      </c>
      <c r="R1806" s="176" t="str">
        <f ca="1"/>
        <v/>
      </c>
      <c r="S1806" s="176" t="str">
        <v/>
      </c>
      <c r="T1806" s="176" t="b">
        <v>0</v>
      </c>
      <c r="U1806" s="176" t="b">
        <f>AND(T1806=TRUE,C1806=C1805,F1806=F1805,H1806&lt;&gt;H1805)</f>
        <v>0</v>
      </c>
      <c r="V1806" s="176" t="b">
        <f t="shared" si="56"/>
        <v>0</v>
      </c>
      <c r="W1806" s="180">
        <v>0</v>
      </c>
      <c r="X1806" t="b">
        <f t="shared" si="57"/>
        <v>0</v>
      </c>
      <c r="Y1806" s="194" t="str">
        <v/>
      </c>
    </row>
    <row r="1807" spans="2:25" x14ac:dyDescent="0.4">
      <c r="B1807" s="192"/>
      <c r="C1807" s="193"/>
      <c r="D1807" s="193"/>
      <c r="E1807" s="178"/>
      <c r="F1807" s="193"/>
      <c r="G1807" s="193"/>
      <c r="H1807" s="193"/>
      <c r="I1807" s="176" t="str">
        <f ca="1"/>
        <v/>
      </c>
      <c r="J1807" s="176" t="str">
        <f ca="1"/>
        <v/>
      </c>
      <c r="K1807" s="176" t="str">
        <f ca="1"/>
        <v/>
      </c>
      <c r="L1807" s="176" t="str">
        <f ca="1"/>
        <v/>
      </c>
      <c r="M1807" s="176" t="str">
        <f ca="1"/>
        <v/>
      </c>
      <c r="N1807" s="176" t="str">
        <f ca="1"/>
        <v/>
      </c>
      <c r="O1807" s="176" t="str">
        <f ca="1"/>
        <v/>
      </c>
      <c r="P1807" s="176" t="str">
        <f ca="1"/>
        <v/>
      </c>
      <c r="Q1807" s="176" t="str">
        <f ca="1"/>
        <v/>
      </c>
      <c r="R1807" s="176" t="str">
        <f ca="1"/>
        <v/>
      </c>
      <c r="S1807" s="176" t="str">
        <v/>
      </c>
      <c r="T1807" s="176" t="b">
        <v>0</v>
      </c>
      <c r="U1807" s="176" t="b">
        <f>AND(T1807=TRUE,C1807=C1806,F1807=F1806,H1807&lt;&gt;H1806)</f>
        <v>0</v>
      </c>
      <c r="V1807" s="176" t="b">
        <f t="shared" si="56"/>
        <v>0</v>
      </c>
      <c r="W1807" s="180">
        <v>0</v>
      </c>
      <c r="X1807" t="b">
        <f t="shared" si="57"/>
        <v>0</v>
      </c>
      <c r="Y1807" s="194" t="str">
        <v/>
      </c>
    </row>
    <row r="1808" spans="2:25" x14ac:dyDescent="0.4">
      <c r="B1808" s="192"/>
      <c r="C1808" s="193"/>
      <c r="D1808" s="193"/>
      <c r="E1808" s="178"/>
      <c r="F1808" s="193"/>
      <c r="G1808" s="193"/>
      <c r="H1808" s="193"/>
      <c r="I1808" s="176" t="str">
        <f ca="1"/>
        <v/>
      </c>
      <c r="J1808" s="176" t="str">
        <f ca="1"/>
        <v/>
      </c>
      <c r="K1808" s="176" t="str">
        <f ca="1"/>
        <v/>
      </c>
      <c r="L1808" s="176" t="str">
        <f ca="1"/>
        <v/>
      </c>
      <c r="M1808" s="176" t="str">
        <f ca="1"/>
        <v/>
      </c>
      <c r="N1808" s="176" t="str">
        <f ca="1"/>
        <v/>
      </c>
      <c r="O1808" s="176" t="str">
        <f ca="1"/>
        <v/>
      </c>
      <c r="P1808" s="176" t="str">
        <f ca="1"/>
        <v/>
      </c>
      <c r="Q1808" s="176" t="str">
        <f ca="1"/>
        <v/>
      </c>
      <c r="R1808" s="176" t="str">
        <f ca="1"/>
        <v/>
      </c>
      <c r="S1808" s="176" t="str">
        <v/>
      </c>
      <c r="T1808" s="176" t="b">
        <v>0</v>
      </c>
      <c r="U1808" s="176" t="b">
        <f>AND(T1808=TRUE,C1808=C1807,F1808=F1807,H1808&lt;&gt;H1807)</f>
        <v>0</v>
      </c>
      <c r="V1808" s="176" t="b">
        <f t="shared" si="56"/>
        <v>0</v>
      </c>
      <c r="W1808" s="180">
        <v>0</v>
      </c>
      <c r="X1808" t="b">
        <f t="shared" si="57"/>
        <v>0</v>
      </c>
      <c r="Y1808" s="194" t="str">
        <v/>
      </c>
    </row>
    <row r="1809" spans="2:25" x14ac:dyDescent="0.4">
      <c r="B1809" s="192"/>
      <c r="C1809" s="193"/>
      <c r="D1809" s="193"/>
      <c r="E1809" s="178"/>
      <c r="F1809" s="193"/>
      <c r="G1809" s="193"/>
      <c r="H1809" s="193"/>
      <c r="I1809" s="176" t="str">
        <f ca="1"/>
        <v/>
      </c>
      <c r="J1809" s="176" t="str">
        <f ca="1"/>
        <v/>
      </c>
      <c r="K1809" s="176" t="str">
        <f ca="1"/>
        <v/>
      </c>
      <c r="L1809" s="176" t="str">
        <f ca="1"/>
        <v/>
      </c>
      <c r="M1809" s="176" t="str">
        <f ca="1"/>
        <v/>
      </c>
      <c r="N1809" s="176" t="str">
        <f ca="1"/>
        <v/>
      </c>
      <c r="O1809" s="176" t="str">
        <f ca="1"/>
        <v/>
      </c>
      <c r="P1809" s="176" t="str">
        <f ca="1"/>
        <v/>
      </c>
      <c r="Q1809" s="176" t="str">
        <f ca="1"/>
        <v/>
      </c>
      <c r="R1809" s="176" t="str">
        <f ca="1"/>
        <v/>
      </c>
      <c r="S1809" s="176" t="str">
        <v/>
      </c>
      <c r="T1809" s="176" t="b">
        <v>0</v>
      </c>
      <c r="U1809" s="176" t="b">
        <f>AND(T1809=TRUE,C1809=C1808,F1809=F1808,H1809&lt;&gt;H1808)</f>
        <v>0</v>
      </c>
      <c r="V1809" s="176" t="b">
        <f t="shared" si="56"/>
        <v>0</v>
      </c>
      <c r="W1809" s="180">
        <v>0</v>
      </c>
      <c r="X1809" t="b">
        <f t="shared" si="57"/>
        <v>0</v>
      </c>
      <c r="Y1809" s="194" t="str">
        <v/>
      </c>
    </row>
    <row r="1810" spans="2:25" x14ac:dyDescent="0.4">
      <c r="B1810" s="192"/>
      <c r="C1810" s="193"/>
      <c r="D1810" s="193"/>
      <c r="E1810" s="178"/>
      <c r="F1810" s="193"/>
      <c r="G1810" s="193"/>
      <c r="H1810" s="193"/>
      <c r="I1810" s="176" t="str">
        <f ca="1"/>
        <v/>
      </c>
      <c r="J1810" s="176" t="str">
        <f ca="1"/>
        <v/>
      </c>
      <c r="K1810" s="176" t="str">
        <f ca="1"/>
        <v/>
      </c>
      <c r="L1810" s="176" t="str">
        <f ca="1"/>
        <v/>
      </c>
      <c r="M1810" s="176" t="str">
        <f ca="1"/>
        <v/>
      </c>
      <c r="N1810" s="176" t="str">
        <f ca="1"/>
        <v/>
      </c>
      <c r="O1810" s="176" t="str">
        <f ca="1"/>
        <v/>
      </c>
      <c r="P1810" s="176" t="str">
        <f ca="1"/>
        <v/>
      </c>
      <c r="Q1810" s="176" t="str">
        <f ca="1"/>
        <v/>
      </c>
      <c r="R1810" s="176" t="str">
        <f ca="1"/>
        <v/>
      </c>
      <c r="S1810" s="176" t="str">
        <v/>
      </c>
      <c r="T1810" s="176" t="b">
        <v>0</v>
      </c>
      <c r="U1810" s="176" t="b">
        <f>AND(T1810=TRUE,C1810=C1809,F1810=F1809,H1810&lt;&gt;H1809)</f>
        <v>0</v>
      </c>
      <c r="V1810" s="176" t="b">
        <f t="shared" si="56"/>
        <v>0</v>
      </c>
      <c r="W1810" s="180">
        <v>0</v>
      </c>
      <c r="X1810" t="b">
        <f t="shared" si="57"/>
        <v>0</v>
      </c>
      <c r="Y1810" s="194" t="str">
        <v/>
      </c>
    </row>
    <row r="1811" spans="2:25" x14ac:dyDescent="0.4">
      <c r="B1811" s="192"/>
      <c r="C1811" s="193"/>
      <c r="D1811" s="193"/>
      <c r="E1811" s="178"/>
      <c r="F1811" s="193"/>
      <c r="G1811" s="193"/>
      <c r="H1811" s="193"/>
      <c r="I1811" s="176" t="str">
        <f ca="1"/>
        <v/>
      </c>
      <c r="J1811" s="176" t="str">
        <f ca="1"/>
        <v/>
      </c>
      <c r="K1811" s="176" t="str">
        <f ca="1"/>
        <v/>
      </c>
      <c r="L1811" s="176" t="str">
        <f ca="1"/>
        <v/>
      </c>
      <c r="M1811" s="176" t="str">
        <f ca="1"/>
        <v/>
      </c>
      <c r="N1811" s="176" t="str">
        <f ca="1"/>
        <v/>
      </c>
      <c r="O1811" s="176" t="str">
        <f ca="1"/>
        <v/>
      </c>
      <c r="P1811" s="176" t="str">
        <f ca="1"/>
        <v/>
      </c>
      <c r="Q1811" s="176" t="str">
        <f ca="1"/>
        <v/>
      </c>
      <c r="R1811" s="176" t="str">
        <f ca="1"/>
        <v/>
      </c>
      <c r="S1811" s="176" t="str">
        <v/>
      </c>
      <c r="T1811" s="176" t="b">
        <v>0</v>
      </c>
      <c r="U1811" s="176" t="b">
        <f>AND(T1811=TRUE,C1811=C1810,F1811=F1810,H1811&lt;&gt;H1810)</f>
        <v>0</v>
      </c>
      <c r="V1811" s="176" t="b">
        <f t="shared" si="56"/>
        <v>0</v>
      </c>
      <c r="W1811" s="180">
        <v>0</v>
      </c>
      <c r="X1811" t="b">
        <f t="shared" si="57"/>
        <v>0</v>
      </c>
      <c r="Y1811" s="194" t="str">
        <v/>
      </c>
    </row>
    <row r="1812" spans="2:25" x14ac:dyDescent="0.4">
      <c r="B1812" s="192"/>
      <c r="C1812" s="193"/>
      <c r="D1812" s="193"/>
      <c r="E1812" s="178"/>
      <c r="F1812" s="193"/>
      <c r="G1812" s="193"/>
      <c r="H1812" s="193"/>
      <c r="I1812" s="176" t="str">
        <f ca="1"/>
        <v/>
      </c>
      <c r="J1812" s="176" t="str">
        <f ca="1"/>
        <v/>
      </c>
      <c r="K1812" s="176" t="str">
        <f ca="1"/>
        <v/>
      </c>
      <c r="L1812" s="176" t="str">
        <f ca="1"/>
        <v/>
      </c>
      <c r="M1812" s="176" t="str">
        <f ca="1"/>
        <v/>
      </c>
      <c r="N1812" s="176" t="str">
        <f ca="1"/>
        <v/>
      </c>
      <c r="O1812" s="176" t="str">
        <f ca="1"/>
        <v/>
      </c>
      <c r="P1812" s="176" t="str">
        <f ca="1"/>
        <v/>
      </c>
      <c r="Q1812" s="176" t="str">
        <f ca="1"/>
        <v/>
      </c>
      <c r="R1812" s="176" t="str">
        <f ca="1"/>
        <v/>
      </c>
      <c r="S1812" s="176" t="str">
        <v/>
      </c>
      <c r="T1812" s="176" t="b">
        <v>0</v>
      </c>
      <c r="U1812" s="176" t="b">
        <f>AND(T1812=TRUE,C1812=C1811,F1812=F1811,H1812&lt;&gt;H1811)</f>
        <v>0</v>
      </c>
      <c r="V1812" s="176" t="b">
        <f t="shared" si="56"/>
        <v>0</v>
      </c>
      <c r="W1812" s="180">
        <v>0</v>
      </c>
      <c r="X1812" t="b">
        <f t="shared" si="57"/>
        <v>0</v>
      </c>
      <c r="Y1812" s="194" t="str">
        <v/>
      </c>
    </row>
    <row r="1813" spans="2:25" x14ac:dyDescent="0.4">
      <c r="B1813" s="192"/>
      <c r="C1813" s="193"/>
      <c r="D1813" s="193"/>
      <c r="E1813" s="178"/>
      <c r="F1813" s="193"/>
      <c r="G1813" s="193"/>
      <c r="H1813" s="193"/>
      <c r="I1813" s="176" t="str">
        <f ca="1"/>
        <v/>
      </c>
      <c r="J1813" s="176" t="str">
        <f ca="1"/>
        <v/>
      </c>
      <c r="K1813" s="176" t="str">
        <f ca="1"/>
        <v/>
      </c>
      <c r="L1813" s="176" t="str">
        <f ca="1"/>
        <v/>
      </c>
      <c r="M1813" s="176" t="str">
        <f ca="1"/>
        <v/>
      </c>
      <c r="N1813" s="176" t="str">
        <f ca="1"/>
        <v/>
      </c>
      <c r="O1813" s="176" t="str">
        <f ca="1"/>
        <v/>
      </c>
      <c r="P1813" s="176" t="str">
        <f ca="1"/>
        <v/>
      </c>
      <c r="Q1813" s="176" t="str">
        <f ca="1"/>
        <v/>
      </c>
      <c r="R1813" s="176" t="str">
        <f ca="1"/>
        <v/>
      </c>
      <c r="S1813" s="176" t="str">
        <v/>
      </c>
      <c r="T1813" s="176" t="b">
        <v>0</v>
      </c>
      <c r="U1813" s="176" t="b">
        <f>AND(T1813=TRUE,C1813=C1812,F1813=F1812,H1813&lt;&gt;H1812)</f>
        <v>0</v>
      </c>
      <c r="V1813" s="176" t="b">
        <f t="shared" si="56"/>
        <v>0</v>
      </c>
      <c r="W1813" s="180">
        <v>0</v>
      </c>
      <c r="X1813" t="b">
        <f t="shared" si="57"/>
        <v>0</v>
      </c>
      <c r="Y1813" s="194" t="str">
        <v/>
      </c>
    </row>
    <row r="1814" spans="2:25" x14ac:dyDescent="0.4">
      <c r="B1814" s="192"/>
      <c r="C1814" s="193"/>
      <c r="D1814" s="193"/>
      <c r="E1814" s="178"/>
      <c r="F1814" s="193"/>
      <c r="G1814" s="193"/>
      <c r="H1814" s="193"/>
      <c r="I1814" s="176" t="str">
        <f ca="1"/>
        <v/>
      </c>
      <c r="J1814" s="176" t="str">
        <f ca="1"/>
        <v/>
      </c>
      <c r="K1814" s="176" t="str">
        <f ca="1"/>
        <v/>
      </c>
      <c r="L1814" s="176" t="str">
        <f ca="1"/>
        <v/>
      </c>
      <c r="M1814" s="176" t="str">
        <f ca="1"/>
        <v/>
      </c>
      <c r="N1814" s="176" t="str">
        <f ca="1"/>
        <v/>
      </c>
      <c r="O1814" s="176" t="str">
        <f ca="1"/>
        <v/>
      </c>
      <c r="P1814" s="176" t="str">
        <f ca="1"/>
        <v/>
      </c>
      <c r="Q1814" s="176" t="str">
        <f ca="1"/>
        <v/>
      </c>
      <c r="R1814" s="176" t="str">
        <f ca="1"/>
        <v/>
      </c>
      <c r="S1814" s="176" t="str">
        <v/>
      </c>
      <c r="T1814" s="176" t="b">
        <v>0</v>
      </c>
      <c r="U1814" s="176" t="b">
        <f>AND(T1814=TRUE,C1814=C1813,F1814=F1813,H1814&lt;&gt;H1813)</f>
        <v>0</v>
      </c>
      <c r="V1814" s="176" t="b">
        <f t="shared" si="56"/>
        <v>0</v>
      </c>
      <c r="W1814" s="180">
        <v>0</v>
      </c>
      <c r="X1814" t="b">
        <f t="shared" si="57"/>
        <v>0</v>
      </c>
      <c r="Y1814" s="194" t="str">
        <v/>
      </c>
    </row>
    <row r="1815" spans="2:25" x14ac:dyDescent="0.4">
      <c r="B1815" s="192"/>
      <c r="C1815" s="193"/>
      <c r="D1815" s="193"/>
      <c r="E1815" s="178"/>
      <c r="F1815" s="193"/>
      <c r="G1815" s="193"/>
      <c r="H1815" s="193"/>
      <c r="I1815" s="176" t="str">
        <f ca="1"/>
        <v/>
      </c>
      <c r="J1815" s="176" t="str">
        <f ca="1"/>
        <v/>
      </c>
      <c r="K1815" s="176" t="str">
        <f ca="1"/>
        <v/>
      </c>
      <c r="L1815" s="176" t="str">
        <f ca="1"/>
        <v/>
      </c>
      <c r="M1815" s="176" t="str">
        <f ca="1"/>
        <v/>
      </c>
      <c r="N1815" s="176" t="str">
        <f ca="1"/>
        <v/>
      </c>
      <c r="O1815" s="176" t="str">
        <f ca="1"/>
        <v/>
      </c>
      <c r="P1815" s="176" t="str">
        <f ca="1"/>
        <v/>
      </c>
      <c r="Q1815" s="176" t="str">
        <f ca="1"/>
        <v/>
      </c>
      <c r="R1815" s="176" t="str">
        <f ca="1"/>
        <v/>
      </c>
      <c r="S1815" s="176" t="str">
        <v/>
      </c>
      <c r="T1815" s="176" t="b">
        <v>0</v>
      </c>
      <c r="U1815" s="176" t="b">
        <f>AND(T1815=TRUE,C1815=C1814,F1815=F1814,H1815&lt;&gt;H1814)</f>
        <v>0</v>
      </c>
      <c r="V1815" s="176" t="b">
        <f t="shared" si="56"/>
        <v>0</v>
      </c>
      <c r="W1815" s="180">
        <v>0</v>
      </c>
      <c r="X1815" t="b">
        <f t="shared" si="57"/>
        <v>0</v>
      </c>
      <c r="Y1815" s="194" t="str">
        <v/>
      </c>
    </row>
    <row r="1816" spans="2:25" x14ac:dyDescent="0.4">
      <c r="B1816" s="192"/>
      <c r="C1816" s="193"/>
      <c r="D1816" s="193"/>
      <c r="E1816" s="178"/>
      <c r="F1816" s="193"/>
      <c r="G1816" s="193"/>
      <c r="H1816" s="193"/>
      <c r="I1816" s="176" t="str">
        <f ca="1"/>
        <v/>
      </c>
      <c r="J1816" s="176" t="str">
        <f ca="1"/>
        <v/>
      </c>
      <c r="K1816" s="176" t="str">
        <f ca="1"/>
        <v/>
      </c>
      <c r="L1816" s="176" t="str">
        <f ca="1"/>
        <v/>
      </c>
      <c r="M1816" s="176" t="str">
        <f ca="1"/>
        <v/>
      </c>
      <c r="N1816" s="176" t="str">
        <f ca="1"/>
        <v/>
      </c>
      <c r="O1816" s="176" t="str">
        <f ca="1"/>
        <v/>
      </c>
      <c r="P1816" s="176" t="str">
        <f ca="1"/>
        <v/>
      </c>
      <c r="Q1816" s="176" t="str">
        <f ca="1"/>
        <v/>
      </c>
      <c r="R1816" s="176" t="str">
        <f ca="1"/>
        <v/>
      </c>
      <c r="S1816" s="176" t="str">
        <v/>
      </c>
      <c r="T1816" s="176" t="b">
        <v>0</v>
      </c>
      <c r="U1816" s="176" t="b">
        <f>AND(T1816=TRUE,C1816=C1815,F1816=F1815,H1816&lt;&gt;H1815)</f>
        <v>0</v>
      </c>
      <c r="V1816" s="176" t="b">
        <f t="shared" si="56"/>
        <v>0</v>
      </c>
      <c r="W1816" s="180">
        <v>0</v>
      </c>
      <c r="X1816" t="b">
        <f t="shared" si="57"/>
        <v>0</v>
      </c>
      <c r="Y1816" s="194" t="str">
        <v/>
      </c>
    </row>
    <row r="1817" spans="2:25" x14ac:dyDescent="0.4">
      <c r="B1817" s="192"/>
      <c r="C1817" s="193"/>
      <c r="D1817" s="193"/>
      <c r="E1817" s="178"/>
      <c r="F1817" s="193"/>
      <c r="G1817" s="193"/>
      <c r="H1817" s="193"/>
      <c r="I1817" s="176" t="str">
        <f ca="1"/>
        <v/>
      </c>
      <c r="J1817" s="176" t="str">
        <f ca="1"/>
        <v/>
      </c>
      <c r="K1817" s="176" t="str">
        <f ca="1"/>
        <v/>
      </c>
      <c r="L1817" s="176" t="str">
        <f ca="1"/>
        <v/>
      </c>
      <c r="M1817" s="176" t="str">
        <f ca="1"/>
        <v/>
      </c>
      <c r="N1817" s="176" t="str">
        <f ca="1"/>
        <v/>
      </c>
      <c r="O1817" s="176" t="str">
        <f ca="1"/>
        <v/>
      </c>
      <c r="P1817" s="176" t="str">
        <f ca="1"/>
        <v/>
      </c>
      <c r="Q1817" s="176" t="str">
        <f ca="1"/>
        <v/>
      </c>
      <c r="R1817" s="176" t="str">
        <f ca="1"/>
        <v/>
      </c>
      <c r="S1817" s="176" t="str">
        <v/>
      </c>
      <c r="T1817" s="176" t="b">
        <v>0</v>
      </c>
      <c r="U1817" s="176" t="b">
        <f>AND(T1817=TRUE,C1817=C1816,F1817=F1816,H1817&lt;&gt;H1816)</f>
        <v>0</v>
      </c>
      <c r="V1817" s="176" t="b">
        <f t="shared" si="56"/>
        <v>0</v>
      </c>
      <c r="W1817" s="180">
        <v>0</v>
      </c>
      <c r="X1817" t="b">
        <f t="shared" si="57"/>
        <v>0</v>
      </c>
      <c r="Y1817" s="194" t="str">
        <v/>
      </c>
    </row>
    <row r="1818" spans="2:25" x14ac:dyDescent="0.4">
      <c r="B1818" s="192"/>
      <c r="C1818" s="193"/>
      <c r="D1818" s="193"/>
      <c r="E1818" s="178"/>
      <c r="F1818" s="193"/>
      <c r="G1818" s="193"/>
      <c r="H1818" s="193"/>
      <c r="I1818" s="176" t="str">
        <f ca="1"/>
        <v/>
      </c>
      <c r="J1818" s="176" t="str">
        <f ca="1"/>
        <v/>
      </c>
      <c r="K1818" s="176" t="str">
        <f ca="1"/>
        <v/>
      </c>
      <c r="L1818" s="176" t="str">
        <f ca="1"/>
        <v/>
      </c>
      <c r="M1818" s="176" t="str">
        <f ca="1"/>
        <v/>
      </c>
      <c r="N1818" s="176" t="str">
        <f ca="1"/>
        <v/>
      </c>
      <c r="O1818" s="176" t="str">
        <f ca="1"/>
        <v/>
      </c>
      <c r="P1818" s="176" t="str">
        <f ca="1"/>
        <v/>
      </c>
      <c r="Q1818" s="176" t="str">
        <f ca="1"/>
        <v/>
      </c>
      <c r="R1818" s="176" t="str">
        <f ca="1"/>
        <v/>
      </c>
      <c r="S1818" s="176" t="str">
        <v/>
      </c>
      <c r="T1818" s="176" t="b">
        <v>0</v>
      </c>
      <c r="U1818" s="176" t="b">
        <f>AND(T1818=TRUE,C1818=C1817,F1818=F1817,H1818&lt;&gt;H1817)</f>
        <v>0</v>
      </c>
      <c r="V1818" s="176" t="b">
        <f t="shared" si="56"/>
        <v>0</v>
      </c>
      <c r="W1818" s="180">
        <v>0</v>
      </c>
      <c r="X1818" t="b">
        <f t="shared" si="57"/>
        <v>0</v>
      </c>
      <c r="Y1818" s="194" t="str">
        <v/>
      </c>
    </row>
    <row r="1819" spans="2:25" x14ac:dyDescent="0.4">
      <c r="B1819" s="192"/>
      <c r="C1819" s="193"/>
      <c r="D1819" s="193"/>
      <c r="E1819" s="178"/>
      <c r="F1819" s="193"/>
      <c r="G1819" s="193"/>
      <c r="H1819" s="193"/>
      <c r="I1819" s="176" t="str">
        <f ca="1"/>
        <v/>
      </c>
      <c r="J1819" s="176" t="str">
        <f ca="1"/>
        <v/>
      </c>
      <c r="K1819" s="176" t="str">
        <f ca="1"/>
        <v/>
      </c>
      <c r="L1819" s="176" t="str">
        <f ca="1"/>
        <v/>
      </c>
      <c r="M1819" s="176" t="str">
        <f ca="1"/>
        <v/>
      </c>
      <c r="N1819" s="176" t="str">
        <f ca="1"/>
        <v/>
      </c>
      <c r="O1819" s="176" t="str">
        <f ca="1"/>
        <v/>
      </c>
      <c r="P1819" s="176" t="str">
        <f ca="1"/>
        <v/>
      </c>
      <c r="Q1819" s="176" t="str">
        <f ca="1"/>
        <v/>
      </c>
      <c r="R1819" s="176" t="str">
        <f ca="1"/>
        <v/>
      </c>
      <c r="S1819" s="176" t="str">
        <v/>
      </c>
      <c r="T1819" s="176" t="b">
        <v>0</v>
      </c>
      <c r="U1819" s="176" t="b">
        <f>AND(T1819=TRUE,C1819=C1818,F1819=F1818,H1819&lt;&gt;H1818)</f>
        <v>0</v>
      </c>
      <c r="V1819" s="176" t="b">
        <f t="shared" si="56"/>
        <v>0</v>
      </c>
      <c r="W1819" s="180">
        <v>0</v>
      </c>
      <c r="X1819" t="b">
        <f t="shared" si="57"/>
        <v>0</v>
      </c>
      <c r="Y1819" s="194" t="str">
        <v/>
      </c>
    </row>
    <row r="1820" spans="2:25" x14ac:dyDescent="0.4">
      <c r="B1820" s="192"/>
      <c r="C1820" s="193"/>
      <c r="D1820" s="193"/>
      <c r="E1820" s="178"/>
      <c r="F1820" s="193"/>
      <c r="G1820" s="193"/>
      <c r="H1820" s="193"/>
      <c r="I1820" s="176" t="str">
        <f ca="1"/>
        <v/>
      </c>
      <c r="J1820" s="176" t="str">
        <f ca="1"/>
        <v/>
      </c>
      <c r="K1820" s="176" t="str">
        <f ca="1"/>
        <v/>
      </c>
      <c r="L1820" s="176" t="str">
        <f ca="1"/>
        <v/>
      </c>
      <c r="M1820" s="176" t="str">
        <f ca="1"/>
        <v/>
      </c>
      <c r="N1820" s="176" t="str">
        <f ca="1"/>
        <v/>
      </c>
      <c r="O1820" s="176" t="str">
        <f ca="1"/>
        <v/>
      </c>
      <c r="P1820" s="176" t="str">
        <f ca="1"/>
        <v/>
      </c>
      <c r="Q1820" s="176" t="str">
        <f ca="1"/>
        <v/>
      </c>
      <c r="R1820" s="176" t="str">
        <f ca="1"/>
        <v/>
      </c>
      <c r="S1820" s="176" t="str">
        <v/>
      </c>
      <c r="T1820" s="176" t="b">
        <v>0</v>
      </c>
      <c r="U1820" s="176" t="b">
        <f>AND(T1820=TRUE,C1820=C1819,F1820=F1819,H1820&lt;&gt;H1819)</f>
        <v>0</v>
      </c>
      <c r="V1820" s="176" t="b">
        <f t="shared" si="56"/>
        <v>0</v>
      </c>
      <c r="W1820" s="180">
        <v>0</v>
      </c>
      <c r="X1820" t="b">
        <f t="shared" si="57"/>
        <v>0</v>
      </c>
      <c r="Y1820" s="194" t="str">
        <v/>
      </c>
    </row>
    <row r="1821" spans="2:25" x14ac:dyDescent="0.4">
      <c r="B1821" s="192"/>
      <c r="C1821" s="193"/>
      <c r="D1821" s="193"/>
      <c r="E1821" s="178"/>
      <c r="F1821" s="193"/>
      <c r="G1821" s="193"/>
      <c r="H1821" s="193"/>
      <c r="I1821" s="176" t="str">
        <f ca="1"/>
        <v/>
      </c>
      <c r="J1821" s="176" t="str">
        <f ca="1"/>
        <v/>
      </c>
      <c r="K1821" s="176" t="str">
        <f ca="1"/>
        <v/>
      </c>
      <c r="L1821" s="176" t="str">
        <f ca="1"/>
        <v/>
      </c>
      <c r="M1821" s="176" t="str">
        <f ca="1"/>
        <v/>
      </c>
      <c r="N1821" s="176" t="str">
        <f ca="1"/>
        <v/>
      </c>
      <c r="O1821" s="176" t="str">
        <f ca="1"/>
        <v/>
      </c>
      <c r="P1821" s="176" t="str">
        <f ca="1"/>
        <v/>
      </c>
      <c r="Q1821" s="176" t="str">
        <f ca="1"/>
        <v/>
      </c>
      <c r="R1821" s="176" t="str">
        <f ca="1"/>
        <v/>
      </c>
      <c r="S1821" s="176" t="str">
        <v/>
      </c>
      <c r="T1821" s="176" t="b">
        <v>0</v>
      </c>
      <c r="U1821" s="176" t="b">
        <f>AND(T1821=TRUE,C1821=C1820,F1821=F1820,H1821&lt;&gt;H1820)</f>
        <v>0</v>
      </c>
      <c r="V1821" s="176" t="b">
        <f t="shared" si="56"/>
        <v>0</v>
      </c>
      <c r="W1821" s="180">
        <v>0</v>
      </c>
      <c r="X1821" t="b">
        <f t="shared" si="57"/>
        <v>0</v>
      </c>
      <c r="Y1821" s="194" t="str">
        <v/>
      </c>
    </row>
    <row r="1822" spans="2:25" x14ac:dyDescent="0.4">
      <c r="B1822" s="192"/>
      <c r="C1822" s="193"/>
      <c r="D1822" s="193"/>
      <c r="E1822" s="178"/>
      <c r="F1822" s="193"/>
      <c r="G1822" s="193"/>
      <c r="H1822" s="193"/>
      <c r="I1822" s="176" t="str">
        <f ca="1"/>
        <v/>
      </c>
      <c r="J1822" s="176" t="str">
        <f ca="1"/>
        <v/>
      </c>
      <c r="K1822" s="176" t="str">
        <f ca="1"/>
        <v/>
      </c>
      <c r="L1822" s="176" t="str">
        <f ca="1"/>
        <v/>
      </c>
      <c r="M1822" s="176" t="str">
        <f ca="1"/>
        <v/>
      </c>
      <c r="N1822" s="176" t="str">
        <f ca="1"/>
        <v/>
      </c>
      <c r="O1822" s="176" t="str">
        <f ca="1"/>
        <v/>
      </c>
      <c r="P1822" s="176" t="str">
        <f ca="1"/>
        <v/>
      </c>
      <c r="Q1822" s="176" t="str">
        <f ca="1"/>
        <v/>
      </c>
      <c r="R1822" s="176" t="str">
        <f ca="1"/>
        <v/>
      </c>
      <c r="S1822" s="176" t="str">
        <v/>
      </c>
      <c r="T1822" s="176" t="b">
        <v>0</v>
      </c>
      <c r="U1822" s="176" t="b">
        <f>AND(T1822=TRUE,C1822=C1821,F1822=F1821,H1822&lt;&gt;H1821)</f>
        <v>0</v>
      </c>
      <c r="V1822" s="176" t="b">
        <f t="shared" si="56"/>
        <v>0</v>
      </c>
      <c r="W1822" s="180">
        <v>0</v>
      </c>
      <c r="X1822" t="b">
        <f t="shared" si="57"/>
        <v>0</v>
      </c>
      <c r="Y1822" s="194" t="str">
        <v/>
      </c>
    </row>
    <row r="1823" spans="2:25" x14ac:dyDescent="0.4">
      <c r="B1823" s="192"/>
      <c r="C1823" s="193"/>
      <c r="D1823" s="193"/>
      <c r="E1823" s="178"/>
      <c r="F1823" s="193"/>
      <c r="G1823" s="193"/>
      <c r="H1823" s="193"/>
      <c r="I1823" s="176" t="str">
        <f ca="1"/>
        <v/>
      </c>
      <c r="J1823" s="176" t="str">
        <f ca="1"/>
        <v/>
      </c>
      <c r="K1823" s="176" t="str">
        <f ca="1"/>
        <v/>
      </c>
      <c r="L1823" s="176" t="str">
        <f ca="1"/>
        <v/>
      </c>
      <c r="M1823" s="176" t="str">
        <f ca="1"/>
        <v/>
      </c>
      <c r="N1823" s="176" t="str">
        <f ca="1"/>
        <v/>
      </c>
      <c r="O1823" s="176" t="str">
        <f ca="1"/>
        <v/>
      </c>
      <c r="P1823" s="176" t="str">
        <f ca="1"/>
        <v/>
      </c>
      <c r="Q1823" s="176" t="str">
        <f ca="1"/>
        <v/>
      </c>
      <c r="R1823" s="176" t="str">
        <f ca="1"/>
        <v/>
      </c>
      <c r="S1823" s="176" t="str">
        <v/>
      </c>
      <c r="T1823" s="176" t="b">
        <v>0</v>
      </c>
      <c r="U1823" s="176" t="b">
        <f>AND(T1823=TRUE,C1823=C1822,F1823=F1822,H1823&lt;&gt;H1822)</f>
        <v>0</v>
      </c>
      <c r="V1823" s="176" t="b">
        <f t="shared" si="56"/>
        <v>0</v>
      </c>
      <c r="W1823" s="180">
        <v>0</v>
      </c>
      <c r="X1823" t="b">
        <f t="shared" si="57"/>
        <v>0</v>
      </c>
      <c r="Y1823" s="194" t="str">
        <v/>
      </c>
    </row>
    <row r="1824" spans="2:25" x14ac:dyDescent="0.4">
      <c r="B1824" s="192"/>
      <c r="C1824" s="193"/>
      <c r="D1824" s="193"/>
      <c r="E1824" s="178"/>
      <c r="F1824" s="193"/>
      <c r="G1824" s="193"/>
      <c r="H1824" s="193"/>
      <c r="I1824" s="176" t="str">
        <f ca="1"/>
        <v/>
      </c>
      <c r="J1824" s="176" t="str">
        <f ca="1"/>
        <v/>
      </c>
      <c r="K1824" s="176" t="str">
        <f ca="1"/>
        <v/>
      </c>
      <c r="L1824" s="176" t="str">
        <f ca="1"/>
        <v/>
      </c>
      <c r="M1824" s="176" t="str">
        <f ca="1"/>
        <v/>
      </c>
      <c r="N1824" s="176" t="str">
        <f ca="1"/>
        <v/>
      </c>
      <c r="O1824" s="176" t="str">
        <f ca="1"/>
        <v/>
      </c>
      <c r="P1824" s="176" t="str">
        <f ca="1"/>
        <v/>
      </c>
      <c r="Q1824" s="176" t="str">
        <f ca="1"/>
        <v/>
      </c>
      <c r="R1824" s="176" t="str">
        <f ca="1"/>
        <v/>
      </c>
      <c r="S1824" s="176" t="str">
        <v/>
      </c>
      <c r="T1824" s="176" t="b">
        <v>0</v>
      </c>
      <c r="U1824" s="176" t="b">
        <f>AND(T1824=TRUE,C1824=C1823,F1824=F1823,H1824&lt;&gt;H1823)</f>
        <v>0</v>
      </c>
      <c r="V1824" s="176" t="b">
        <f t="shared" si="56"/>
        <v>0</v>
      </c>
      <c r="W1824" s="180">
        <v>0</v>
      </c>
      <c r="X1824" t="b">
        <f t="shared" si="57"/>
        <v>0</v>
      </c>
      <c r="Y1824" s="194" t="str">
        <v/>
      </c>
    </row>
    <row r="1825" spans="2:25" x14ac:dyDescent="0.4">
      <c r="B1825" s="192"/>
      <c r="C1825" s="193"/>
      <c r="D1825" s="193"/>
      <c r="E1825" s="178"/>
      <c r="F1825" s="193"/>
      <c r="G1825" s="193"/>
      <c r="H1825" s="193"/>
      <c r="I1825" s="176" t="str">
        <f ca="1"/>
        <v/>
      </c>
      <c r="J1825" s="176" t="str">
        <f ca="1"/>
        <v/>
      </c>
      <c r="K1825" s="176" t="str">
        <f ca="1"/>
        <v/>
      </c>
      <c r="L1825" s="176" t="str">
        <f ca="1"/>
        <v/>
      </c>
      <c r="M1825" s="176" t="str">
        <f ca="1"/>
        <v/>
      </c>
      <c r="N1825" s="176" t="str">
        <f ca="1"/>
        <v/>
      </c>
      <c r="O1825" s="176" t="str">
        <f ca="1"/>
        <v/>
      </c>
      <c r="P1825" s="176" t="str">
        <f ca="1"/>
        <v/>
      </c>
      <c r="Q1825" s="176" t="str">
        <f ca="1"/>
        <v/>
      </c>
      <c r="R1825" s="176" t="str">
        <f ca="1"/>
        <v/>
      </c>
      <c r="S1825" s="176" t="str">
        <v/>
      </c>
      <c r="T1825" s="176" t="b">
        <v>0</v>
      </c>
      <c r="U1825" s="176" t="b">
        <f>AND(T1825=TRUE,C1825=C1824,F1825=F1824,H1825&lt;&gt;H1824)</f>
        <v>0</v>
      </c>
      <c r="V1825" s="176" t="b">
        <f t="shared" si="56"/>
        <v>0</v>
      </c>
      <c r="W1825" s="180">
        <v>0</v>
      </c>
      <c r="X1825" t="b">
        <f t="shared" si="57"/>
        <v>0</v>
      </c>
      <c r="Y1825" s="194" t="str">
        <v/>
      </c>
    </row>
    <row r="1826" spans="2:25" x14ac:dyDescent="0.4">
      <c r="B1826" s="192"/>
      <c r="C1826" s="193"/>
      <c r="D1826" s="193"/>
      <c r="E1826" s="178"/>
      <c r="F1826" s="193"/>
      <c r="G1826" s="193"/>
      <c r="H1826" s="193"/>
      <c r="I1826" s="176" t="str">
        <f ca="1"/>
        <v/>
      </c>
      <c r="J1826" s="176" t="str">
        <f ca="1"/>
        <v/>
      </c>
      <c r="K1826" s="176" t="str">
        <f ca="1"/>
        <v/>
      </c>
      <c r="L1826" s="176" t="str">
        <f ca="1"/>
        <v/>
      </c>
      <c r="M1826" s="176" t="str">
        <f ca="1"/>
        <v/>
      </c>
      <c r="N1826" s="176" t="str">
        <f ca="1"/>
        <v/>
      </c>
      <c r="O1826" s="176" t="str">
        <f ca="1"/>
        <v/>
      </c>
      <c r="P1826" s="176" t="str">
        <f ca="1"/>
        <v/>
      </c>
      <c r="Q1826" s="176" t="str">
        <f ca="1"/>
        <v/>
      </c>
      <c r="R1826" s="176" t="str">
        <f ca="1"/>
        <v/>
      </c>
      <c r="S1826" s="176" t="str">
        <v/>
      </c>
      <c r="T1826" s="176" t="b">
        <v>0</v>
      </c>
      <c r="U1826" s="176" t="b">
        <f>AND(T1826=TRUE,C1826=C1825,F1826=F1825,H1826&lt;&gt;H1825)</f>
        <v>0</v>
      </c>
      <c r="V1826" s="176" t="b">
        <f t="shared" si="56"/>
        <v>0</v>
      </c>
      <c r="W1826" s="180">
        <v>0</v>
      </c>
      <c r="X1826" t="b">
        <f t="shared" si="57"/>
        <v>0</v>
      </c>
      <c r="Y1826" s="194" t="str">
        <v/>
      </c>
    </row>
    <row r="1827" spans="2:25" x14ac:dyDescent="0.4">
      <c r="B1827" s="192"/>
      <c r="C1827" s="193"/>
      <c r="D1827" s="193"/>
      <c r="E1827" s="178"/>
      <c r="F1827" s="193"/>
      <c r="G1827" s="193"/>
      <c r="H1827" s="193"/>
      <c r="I1827" s="176" t="str">
        <f ca="1"/>
        <v/>
      </c>
      <c r="J1827" s="176" t="str">
        <f ca="1"/>
        <v/>
      </c>
      <c r="K1827" s="176" t="str">
        <f ca="1"/>
        <v/>
      </c>
      <c r="L1827" s="176" t="str">
        <f ca="1"/>
        <v/>
      </c>
      <c r="M1827" s="176" t="str">
        <f ca="1"/>
        <v/>
      </c>
      <c r="N1827" s="176" t="str">
        <f ca="1"/>
        <v/>
      </c>
      <c r="O1827" s="176" t="str">
        <f ca="1"/>
        <v/>
      </c>
      <c r="P1827" s="176" t="str">
        <f ca="1"/>
        <v/>
      </c>
      <c r="Q1827" s="176" t="str">
        <f ca="1"/>
        <v/>
      </c>
      <c r="R1827" s="176" t="str">
        <f ca="1"/>
        <v/>
      </c>
      <c r="S1827" s="176" t="str">
        <v/>
      </c>
      <c r="T1827" s="176" t="b">
        <v>0</v>
      </c>
      <c r="U1827" s="176" t="b">
        <f>AND(T1827=TRUE,C1827=C1826,F1827=F1826,H1827&lt;&gt;H1826)</f>
        <v>0</v>
      </c>
      <c r="V1827" s="176" t="b">
        <f t="shared" si="56"/>
        <v>0</v>
      </c>
      <c r="W1827" s="180">
        <v>0</v>
      </c>
      <c r="X1827" t="b">
        <f t="shared" si="57"/>
        <v>0</v>
      </c>
      <c r="Y1827" s="194" t="str">
        <v/>
      </c>
    </row>
    <row r="1828" spans="2:25" x14ac:dyDescent="0.4">
      <c r="B1828" s="192"/>
      <c r="C1828" s="193"/>
      <c r="D1828" s="193"/>
      <c r="E1828" s="178"/>
      <c r="F1828" s="193"/>
      <c r="G1828" s="193"/>
      <c r="H1828" s="193"/>
      <c r="I1828" s="176" t="str">
        <f ca="1"/>
        <v/>
      </c>
      <c r="J1828" s="176" t="str">
        <f ca="1"/>
        <v/>
      </c>
      <c r="K1828" s="176" t="str">
        <f ca="1"/>
        <v/>
      </c>
      <c r="L1828" s="176" t="str">
        <f ca="1"/>
        <v/>
      </c>
      <c r="M1828" s="176" t="str">
        <f ca="1"/>
        <v/>
      </c>
      <c r="N1828" s="176" t="str">
        <f ca="1"/>
        <v/>
      </c>
      <c r="O1828" s="176" t="str">
        <f ca="1"/>
        <v/>
      </c>
      <c r="P1828" s="176" t="str">
        <f ca="1"/>
        <v/>
      </c>
      <c r="Q1828" s="176" t="str">
        <f ca="1"/>
        <v/>
      </c>
      <c r="R1828" s="176" t="str">
        <f ca="1"/>
        <v/>
      </c>
      <c r="S1828" s="176" t="str">
        <v/>
      </c>
      <c r="T1828" s="176" t="b">
        <v>0</v>
      </c>
      <c r="U1828" s="176" t="b">
        <f>AND(T1828=TRUE,C1828=C1827,F1828=F1827,H1828&lt;&gt;H1827)</f>
        <v>0</v>
      </c>
      <c r="V1828" s="176" t="b">
        <f t="shared" si="56"/>
        <v>0</v>
      </c>
      <c r="W1828" s="180">
        <v>0</v>
      </c>
      <c r="X1828" t="b">
        <f t="shared" si="57"/>
        <v>0</v>
      </c>
      <c r="Y1828" s="194" t="str">
        <v/>
      </c>
    </row>
    <row r="1829" spans="2:25" x14ac:dyDescent="0.4">
      <c r="B1829" s="192"/>
      <c r="C1829" s="193"/>
      <c r="D1829" s="193"/>
      <c r="E1829" s="178"/>
      <c r="F1829" s="193"/>
      <c r="G1829" s="193"/>
      <c r="H1829" s="193"/>
      <c r="I1829" s="176" t="str">
        <f ca="1"/>
        <v/>
      </c>
      <c r="J1829" s="176" t="str">
        <f ca="1"/>
        <v/>
      </c>
      <c r="K1829" s="176" t="str">
        <f ca="1"/>
        <v/>
      </c>
      <c r="L1829" s="176" t="str">
        <f ca="1"/>
        <v/>
      </c>
      <c r="M1829" s="176" t="str">
        <f ca="1"/>
        <v/>
      </c>
      <c r="N1829" s="176" t="str">
        <f ca="1"/>
        <v/>
      </c>
      <c r="O1829" s="176" t="str">
        <f ca="1"/>
        <v/>
      </c>
      <c r="P1829" s="176" t="str">
        <f ca="1"/>
        <v/>
      </c>
      <c r="Q1829" s="176" t="str">
        <f ca="1"/>
        <v/>
      </c>
      <c r="R1829" s="176" t="str">
        <f ca="1"/>
        <v/>
      </c>
      <c r="S1829" s="176" t="str">
        <v/>
      </c>
      <c r="T1829" s="176" t="b">
        <v>0</v>
      </c>
      <c r="U1829" s="176" t="b">
        <f>AND(T1829=TRUE,C1829=C1828,F1829=F1828,H1829&lt;&gt;H1828)</f>
        <v>0</v>
      </c>
      <c r="V1829" s="176" t="b">
        <f t="shared" si="56"/>
        <v>0</v>
      </c>
      <c r="W1829" s="180">
        <v>0</v>
      </c>
      <c r="X1829" t="b">
        <f t="shared" si="57"/>
        <v>0</v>
      </c>
      <c r="Y1829" s="194" t="str">
        <v/>
      </c>
    </row>
    <row r="1830" spans="2:25" x14ac:dyDescent="0.4">
      <c r="B1830" s="192"/>
      <c r="C1830" s="193"/>
      <c r="D1830" s="193"/>
      <c r="E1830" s="178"/>
      <c r="F1830" s="193"/>
      <c r="G1830" s="193"/>
      <c r="H1830" s="193"/>
      <c r="I1830" s="176" t="str">
        <f ca="1"/>
        <v/>
      </c>
      <c r="J1830" s="176" t="str">
        <f ca="1"/>
        <v/>
      </c>
      <c r="K1830" s="176" t="str">
        <f ca="1"/>
        <v/>
      </c>
      <c r="L1830" s="176" t="str">
        <f ca="1"/>
        <v/>
      </c>
      <c r="M1830" s="176" t="str">
        <f ca="1"/>
        <v/>
      </c>
      <c r="N1830" s="176" t="str">
        <f ca="1"/>
        <v/>
      </c>
      <c r="O1830" s="176" t="str">
        <f ca="1"/>
        <v/>
      </c>
      <c r="P1830" s="176" t="str">
        <f ca="1"/>
        <v/>
      </c>
      <c r="Q1830" s="176" t="str">
        <f ca="1"/>
        <v/>
      </c>
      <c r="R1830" s="176" t="str">
        <f ca="1"/>
        <v/>
      </c>
      <c r="S1830" s="176" t="str">
        <v/>
      </c>
      <c r="T1830" s="176" t="b">
        <v>0</v>
      </c>
      <c r="U1830" s="176" t="b">
        <f>AND(T1830=TRUE,C1830=C1829,F1830=F1829,H1830&lt;&gt;H1829)</f>
        <v>0</v>
      </c>
      <c r="V1830" s="176" t="b">
        <f t="shared" si="56"/>
        <v>0</v>
      </c>
      <c r="W1830" s="180">
        <v>0</v>
      </c>
      <c r="X1830" t="b">
        <f t="shared" si="57"/>
        <v>0</v>
      </c>
      <c r="Y1830" s="194" t="str">
        <v/>
      </c>
    </row>
    <row r="1831" spans="2:25" x14ac:dyDescent="0.4">
      <c r="B1831" s="192"/>
      <c r="C1831" s="193"/>
      <c r="D1831" s="193"/>
      <c r="E1831" s="178"/>
      <c r="F1831" s="193"/>
      <c r="G1831" s="193"/>
      <c r="H1831" s="193"/>
      <c r="I1831" s="176" t="str">
        <f ca="1"/>
        <v/>
      </c>
      <c r="J1831" s="176" t="str">
        <f ca="1"/>
        <v/>
      </c>
      <c r="K1831" s="176" t="str">
        <f ca="1"/>
        <v/>
      </c>
      <c r="L1831" s="176" t="str">
        <f ca="1"/>
        <v/>
      </c>
      <c r="M1831" s="176" t="str">
        <f ca="1"/>
        <v/>
      </c>
      <c r="N1831" s="176" t="str">
        <f ca="1"/>
        <v/>
      </c>
      <c r="O1831" s="176" t="str">
        <f ca="1"/>
        <v/>
      </c>
      <c r="P1831" s="176" t="str">
        <f ca="1"/>
        <v/>
      </c>
      <c r="Q1831" s="176" t="str">
        <f ca="1"/>
        <v/>
      </c>
      <c r="R1831" s="176" t="str">
        <f ca="1"/>
        <v/>
      </c>
      <c r="S1831" s="176" t="str">
        <v/>
      </c>
      <c r="T1831" s="176" t="b">
        <v>0</v>
      </c>
      <c r="U1831" s="176" t="b">
        <f>AND(T1831=TRUE,C1831=C1830,F1831=F1830,H1831&lt;&gt;H1830)</f>
        <v>0</v>
      </c>
      <c r="V1831" s="176" t="b">
        <f t="shared" si="56"/>
        <v>0</v>
      </c>
      <c r="W1831" s="180">
        <v>0</v>
      </c>
      <c r="X1831" t="b">
        <f t="shared" si="57"/>
        <v>0</v>
      </c>
      <c r="Y1831" s="194" t="str">
        <v/>
      </c>
    </row>
    <row r="1832" spans="2:25" x14ac:dyDescent="0.4">
      <c r="B1832" s="192"/>
      <c r="C1832" s="193"/>
      <c r="D1832" s="193"/>
      <c r="E1832" s="178"/>
      <c r="F1832" s="193"/>
      <c r="G1832" s="193"/>
      <c r="H1832" s="193"/>
      <c r="I1832" s="176" t="str">
        <f ca="1"/>
        <v/>
      </c>
      <c r="J1832" s="176" t="str">
        <f ca="1"/>
        <v/>
      </c>
      <c r="K1832" s="176" t="str">
        <f ca="1"/>
        <v/>
      </c>
      <c r="L1832" s="176" t="str">
        <f ca="1"/>
        <v/>
      </c>
      <c r="M1832" s="176" t="str">
        <f ca="1"/>
        <v/>
      </c>
      <c r="N1832" s="176" t="str">
        <f ca="1"/>
        <v/>
      </c>
      <c r="O1832" s="176" t="str">
        <f ca="1"/>
        <v/>
      </c>
      <c r="P1832" s="176" t="str">
        <f ca="1"/>
        <v/>
      </c>
      <c r="Q1832" s="176" t="str">
        <f ca="1"/>
        <v/>
      </c>
      <c r="R1832" s="176" t="str">
        <f ca="1"/>
        <v/>
      </c>
      <c r="S1832" s="176" t="str">
        <v/>
      </c>
      <c r="T1832" s="176" t="b">
        <v>0</v>
      </c>
      <c r="U1832" s="176" t="b">
        <f>AND(T1832=TRUE,C1832=C1831,F1832=F1831,H1832&lt;&gt;H1831)</f>
        <v>0</v>
      </c>
      <c r="V1832" s="176" t="b">
        <f t="shared" si="56"/>
        <v>0</v>
      </c>
      <c r="W1832" s="180">
        <v>0</v>
      </c>
      <c r="X1832" t="b">
        <f t="shared" si="57"/>
        <v>0</v>
      </c>
      <c r="Y1832" s="194" t="str">
        <v/>
      </c>
    </row>
    <row r="1833" spans="2:25" x14ac:dyDescent="0.4">
      <c r="B1833" s="192"/>
      <c r="C1833" s="193"/>
      <c r="D1833" s="193"/>
      <c r="E1833" s="178"/>
      <c r="F1833" s="193"/>
      <c r="G1833" s="193"/>
      <c r="H1833" s="193"/>
      <c r="I1833" s="176" t="str">
        <f ca="1"/>
        <v/>
      </c>
      <c r="J1833" s="176" t="str">
        <f ca="1"/>
        <v/>
      </c>
      <c r="K1833" s="176" t="str">
        <f ca="1"/>
        <v/>
      </c>
      <c r="L1833" s="176" t="str">
        <f ca="1"/>
        <v/>
      </c>
      <c r="M1833" s="176" t="str">
        <f ca="1"/>
        <v/>
      </c>
      <c r="N1833" s="176" t="str">
        <f ca="1"/>
        <v/>
      </c>
      <c r="O1833" s="176" t="str">
        <f ca="1"/>
        <v/>
      </c>
      <c r="P1833" s="176" t="str">
        <f ca="1"/>
        <v/>
      </c>
      <c r="Q1833" s="176" t="str">
        <f ca="1"/>
        <v/>
      </c>
      <c r="R1833" s="176" t="str">
        <f ca="1"/>
        <v/>
      </c>
      <c r="S1833" s="176" t="str">
        <v/>
      </c>
      <c r="T1833" s="176" t="b">
        <v>0</v>
      </c>
      <c r="U1833" s="176" t="b">
        <f>AND(T1833=TRUE,C1833=C1832,F1833=F1832,H1833&lt;&gt;H1832)</f>
        <v>0</v>
      </c>
      <c r="V1833" s="176" t="b">
        <f t="shared" si="56"/>
        <v>0</v>
      </c>
      <c r="W1833" s="180">
        <v>0</v>
      </c>
      <c r="X1833" t="b">
        <f t="shared" si="57"/>
        <v>0</v>
      </c>
      <c r="Y1833" s="194" t="str">
        <v/>
      </c>
    </row>
    <row r="1834" spans="2:25" x14ac:dyDescent="0.4">
      <c r="B1834" s="192"/>
      <c r="C1834" s="193"/>
      <c r="D1834" s="193"/>
      <c r="E1834" s="178"/>
      <c r="F1834" s="193"/>
      <c r="G1834" s="193"/>
      <c r="H1834" s="193"/>
      <c r="I1834" s="176" t="str">
        <f ca="1"/>
        <v/>
      </c>
      <c r="J1834" s="176" t="str">
        <f ca="1"/>
        <v/>
      </c>
      <c r="K1834" s="176" t="str">
        <f ca="1"/>
        <v/>
      </c>
      <c r="L1834" s="176" t="str">
        <f ca="1"/>
        <v/>
      </c>
      <c r="M1834" s="176" t="str">
        <f ca="1"/>
        <v/>
      </c>
      <c r="N1834" s="176" t="str">
        <f ca="1"/>
        <v/>
      </c>
      <c r="O1834" s="176" t="str">
        <f ca="1"/>
        <v/>
      </c>
      <c r="P1834" s="176" t="str">
        <f ca="1"/>
        <v/>
      </c>
      <c r="Q1834" s="176" t="str">
        <f ca="1"/>
        <v/>
      </c>
      <c r="R1834" s="176" t="str">
        <f ca="1"/>
        <v/>
      </c>
      <c r="S1834" s="176" t="str">
        <v/>
      </c>
      <c r="T1834" s="176" t="b">
        <v>0</v>
      </c>
      <c r="U1834" s="176" t="b">
        <f>AND(T1834=TRUE,C1834=C1833,F1834=F1833,H1834&lt;&gt;H1833)</f>
        <v>0</v>
      </c>
      <c r="V1834" s="176" t="b">
        <f t="shared" si="56"/>
        <v>0</v>
      </c>
      <c r="W1834" s="180">
        <v>0</v>
      </c>
      <c r="X1834" t="b">
        <f t="shared" si="57"/>
        <v>0</v>
      </c>
      <c r="Y1834" s="194" t="str">
        <v/>
      </c>
    </row>
    <row r="1835" spans="2:25" x14ac:dyDescent="0.4">
      <c r="B1835" s="192"/>
      <c r="C1835" s="193"/>
      <c r="D1835" s="193"/>
      <c r="E1835" s="178"/>
      <c r="F1835" s="193"/>
      <c r="G1835" s="193"/>
      <c r="H1835" s="193"/>
      <c r="I1835" s="176" t="str">
        <f ca="1"/>
        <v/>
      </c>
      <c r="J1835" s="176" t="str">
        <f ca="1"/>
        <v/>
      </c>
      <c r="K1835" s="176" t="str">
        <f ca="1"/>
        <v/>
      </c>
      <c r="L1835" s="176" t="str">
        <f ca="1"/>
        <v/>
      </c>
      <c r="M1835" s="176" t="str">
        <f ca="1"/>
        <v/>
      </c>
      <c r="N1835" s="176" t="str">
        <f ca="1"/>
        <v/>
      </c>
      <c r="O1835" s="176" t="str">
        <f ca="1"/>
        <v/>
      </c>
      <c r="P1835" s="176" t="str">
        <f ca="1"/>
        <v/>
      </c>
      <c r="Q1835" s="176" t="str">
        <f ca="1"/>
        <v/>
      </c>
      <c r="R1835" s="176" t="str">
        <f ca="1"/>
        <v/>
      </c>
      <c r="S1835" s="176" t="str">
        <v/>
      </c>
      <c r="T1835" s="176" t="b">
        <v>0</v>
      </c>
      <c r="U1835" s="176" t="b">
        <f>AND(T1835=TRUE,C1835=C1834,F1835=F1834,H1835&lt;&gt;H1834)</f>
        <v>0</v>
      </c>
      <c r="V1835" s="176" t="b">
        <f t="shared" si="56"/>
        <v>0</v>
      </c>
      <c r="W1835" s="180">
        <v>0</v>
      </c>
      <c r="X1835" t="b">
        <f t="shared" si="57"/>
        <v>0</v>
      </c>
      <c r="Y1835" s="194" t="str">
        <v/>
      </c>
    </row>
    <row r="1836" spans="2:25" x14ac:dyDescent="0.4">
      <c r="B1836" s="192"/>
      <c r="C1836" s="193"/>
      <c r="D1836" s="193"/>
      <c r="E1836" s="178"/>
      <c r="F1836" s="193"/>
      <c r="G1836" s="193"/>
      <c r="H1836" s="193"/>
      <c r="I1836" s="176" t="str">
        <f ca="1"/>
        <v/>
      </c>
      <c r="J1836" s="176" t="str">
        <f ca="1"/>
        <v/>
      </c>
      <c r="K1836" s="176" t="str">
        <f ca="1"/>
        <v/>
      </c>
      <c r="L1836" s="176" t="str">
        <f ca="1"/>
        <v/>
      </c>
      <c r="M1836" s="176" t="str">
        <f ca="1"/>
        <v/>
      </c>
      <c r="N1836" s="176" t="str">
        <f ca="1"/>
        <v/>
      </c>
      <c r="O1836" s="176" t="str">
        <f ca="1"/>
        <v/>
      </c>
      <c r="P1836" s="176" t="str">
        <f ca="1"/>
        <v/>
      </c>
      <c r="Q1836" s="176" t="str">
        <f ca="1"/>
        <v/>
      </c>
      <c r="R1836" s="176" t="str">
        <f ca="1"/>
        <v/>
      </c>
      <c r="S1836" s="176" t="str">
        <v/>
      </c>
      <c r="T1836" s="176" t="b">
        <v>0</v>
      </c>
      <c r="U1836" s="176" t="b">
        <f>AND(T1836=TRUE,C1836=C1835,F1836=F1835,H1836&lt;&gt;H1835)</f>
        <v>0</v>
      </c>
      <c r="V1836" s="176" t="b">
        <f t="shared" si="56"/>
        <v>0</v>
      </c>
      <c r="W1836" s="180">
        <v>0</v>
      </c>
      <c r="X1836" t="b">
        <f t="shared" si="57"/>
        <v>0</v>
      </c>
      <c r="Y1836" s="194" t="str">
        <v/>
      </c>
    </row>
    <row r="1837" spans="2:25" x14ac:dyDescent="0.4">
      <c r="B1837" s="192"/>
      <c r="C1837" s="193"/>
      <c r="D1837" s="193"/>
      <c r="E1837" s="178"/>
      <c r="F1837" s="193"/>
      <c r="G1837" s="193"/>
      <c r="H1837" s="193"/>
      <c r="I1837" s="176" t="str">
        <f ca="1"/>
        <v/>
      </c>
      <c r="J1837" s="176" t="str">
        <f ca="1"/>
        <v/>
      </c>
      <c r="K1837" s="176" t="str">
        <f ca="1"/>
        <v/>
      </c>
      <c r="L1837" s="176" t="str">
        <f ca="1"/>
        <v/>
      </c>
      <c r="M1837" s="176" t="str">
        <f ca="1"/>
        <v/>
      </c>
      <c r="N1837" s="176" t="str">
        <f ca="1"/>
        <v/>
      </c>
      <c r="O1837" s="176" t="str">
        <f ca="1"/>
        <v/>
      </c>
      <c r="P1837" s="176" t="str">
        <f ca="1"/>
        <v/>
      </c>
      <c r="Q1837" s="176" t="str">
        <f ca="1"/>
        <v/>
      </c>
      <c r="R1837" s="176" t="str">
        <f ca="1"/>
        <v/>
      </c>
      <c r="S1837" s="176" t="str">
        <v/>
      </c>
      <c r="T1837" s="176" t="b">
        <v>0</v>
      </c>
      <c r="U1837" s="176" t="b">
        <f>AND(T1837=TRUE,C1837=C1836,F1837=F1836,H1837&lt;&gt;H1836)</f>
        <v>0</v>
      </c>
      <c r="V1837" s="176" t="b">
        <f t="shared" si="56"/>
        <v>0</v>
      </c>
      <c r="W1837" s="180">
        <v>0</v>
      </c>
      <c r="X1837" t="b">
        <f t="shared" si="57"/>
        <v>0</v>
      </c>
      <c r="Y1837" s="194" t="str">
        <v/>
      </c>
    </row>
    <row r="1838" spans="2:25" x14ac:dyDescent="0.4">
      <c r="B1838" s="192"/>
      <c r="C1838" s="193"/>
      <c r="D1838" s="193"/>
      <c r="E1838" s="178"/>
      <c r="F1838" s="193"/>
      <c r="G1838" s="193"/>
      <c r="H1838" s="193"/>
      <c r="I1838" s="176" t="str">
        <f ca="1"/>
        <v/>
      </c>
      <c r="J1838" s="176" t="str">
        <f ca="1"/>
        <v/>
      </c>
      <c r="K1838" s="176" t="str">
        <f ca="1"/>
        <v/>
      </c>
      <c r="L1838" s="176" t="str">
        <f ca="1"/>
        <v/>
      </c>
      <c r="M1838" s="176" t="str">
        <f ca="1"/>
        <v/>
      </c>
      <c r="N1838" s="176" t="str">
        <f ca="1"/>
        <v/>
      </c>
      <c r="O1838" s="176" t="str">
        <f ca="1"/>
        <v/>
      </c>
      <c r="P1838" s="176" t="str">
        <f ca="1"/>
        <v/>
      </c>
      <c r="Q1838" s="176" t="str">
        <f ca="1"/>
        <v/>
      </c>
      <c r="R1838" s="176" t="str">
        <f ca="1"/>
        <v/>
      </c>
      <c r="S1838" s="176" t="str">
        <v/>
      </c>
      <c r="T1838" s="176" t="b">
        <v>0</v>
      </c>
      <c r="U1838" s="176" t="b">
        <f>AND(T1838=TRUE,C1838=C1837,F1838=F1837,H1838&lt;&gt;H1837)</f>
        <v>0</v>
      </c>
      <c r="V1838" s="176" t="b">
        <f t="shared" si="56"/>
        <v>0</v>
      </c>
      <c r="W1838" s="180">
        <v>0</v>
      </c>
      <c r="X1838" t="b">
        <f t="shared" si="57"/>
        <v>0</v>
      </c>
      <c r="Y1838" s="194" t="str">
        <v/>
      </c>
    </row>
    <row r="1839" spans="2:25" x14ac:dyDescent="0.4">
      <c r="B1839" s="192"/>
      <c r="C1839" s="193"/>
      <c r="D1839" s="193"/>
      <c r="E1839" s="178"/>
      <c r="F1839" s="193"/>
      <c r="G1839" s="193"/>
      <c r="H1839" s="193"/>
      <c r="I1839" s="176" t="str">
        <f ca="1"/>
        <v/>
      </c>
      <c r="J1839" s="176" t="str">
        <f ca="1"/>
        <v/>
      </c>
      <c r="K1839" s="176" t="str">
        <f ca="1"/>
        <v/>
      </c>
      <c r="L1839" s="176" t="str">
        <f ca="1"/>
        <v/>
      </c>
      <c r="M1839" s="176" t="str">
        <f ca="1"/>
        <v/>
      </c>
      <c r="N1839" s="176" t="str">
        <f ca="1"/>
        <v/>
      </c>
      <c r="O1839" s="176" t="str">
        <f ca="1"/>
        <v/>
      </c>
      <c r="P1839" s="176" t="str">
        <f ca="1"/>
        <v/>
      </c>
      <c r="Q1839" s="176" t="str">
        <f ca="1"/>
        <v/>
      </c>
      <c r="R1839" s="176" t="str">
        <f ca="1"/>
        <v/>
      </c>
      <c r="S1839" s="176" t="str">
        <v/>
      </c>
      <c r="T1839" s="176" t="b">
        <v>0</v>
      </c>
      <c r="U1839" s="176" t="b">
        <f>AND(T1839=TRUE,C1839=C1838,F1839=F1838,H1839&lt;&gt;H1838)</f>
        <v>0</v>
      </c>
      <c r="V1839" s="176" t="b">
        <f t="shared" si="56"/>
        <v>0</v>
      </c>
      <c r="W1839" s="180">
        <v>0</v>
      </c>
      <c r="X1839" t="b">
        <f t="shared" si="57"/>
        <v>0</v>
      </c>
      <c r="Y1839" s="194" t="str">
        <v/>
      </c>
    </row>
    <row r="1840" spans="2:25" x14ac:dyDescent="0.4">
      <c r="B1840" s="192"/>
      <c r="C1840" s="193"/>
      <c r="D1840" s="193"/>
      <c r="E1840" s="178"/>
      <c r="F1840" s="193"/>
      <c r="G1840" s="193"/>
      <c r="H1840" s="193"/>
      <c r="I1840" s="176" t="str">
        <f ca="1"/>
        <v/>
      </c>
      <c r="J1840" s="176" t="str">
        <f ca="1"/>
        <v/>
      </c>
      <c r="K1840" s="176" t="str">
        <f ca="1"/>
        <v/>
      </c>
      <c r="L1840" s="176" t="str">
        <f ca="1"/>
        <v/>
      </c>
      <c r="M1840" s="176" t="str">
        <f ca="1"/>
        <v/>
      </c>
      <c r="N1840" s="176" t="str">
        <f ca="1"/>
        <v/>
      </c>
      <c r="O1840" s="176" t="str">
        <f ca="1"/>
        <v/>
      </c>
      <c r="P1840" s="176" t="str">
        <f ca="1"/>
        <v/>
      </c>
      <c r="Q1840" s="176" t="str">
        <f ca="1"/>
        <v/>
      </c>
      <c r="R1840" s="176" t="str">
        <f ca="1"/>
        <v/>
      </c>
      <c r="S1840" s="176" t="str">
        <v/>
      </c>
      <c r="T1840" s="176" t="b">
        <v>0</v>
      </c>
      <c r="U1840" s="176" t="b">
        <f>AND(T1840=TRUE,C1840=C1839,F1840=F1839,H1840&lt;&gt;H1839)</f>
        <v>0</v>
      </c>
      <c r="V1840" s="176" t="b">
        <f t="shared" si="56"/>
        <v>0</v>
      </c>
      <c r="W1840" s="180">
        <v>0</v>
      </c>
      <c r="X1840" t="b">
        <f t="shared" si="57"/>
        <v>0</v>
      </c>
      <c r="Y1840" s="194" t="str">
        <v/>
      </c>
    </row>
    <row r="1841" spans="2:25" x14ac:dyDescent="0.4">
      <c r="B1841" s="192"/>
      <c r="C1841" s="193"/>
      <c r="D1841" s="193"/>
      <c r="E1841" s="178"/>
      <c r="F1841" s="193"/>
      <c r="G1841" s="193"/>
      <c r="H1841" s="193"/>
      <c r="I1841" s="176" t="str">
        <f ca="1"/>
        <v/>
      </c>
      <c r="J1841" s="176" t="str">
        <f ca="1"/>
        <v/>
      </c>
      <c r="K1841" s="176" t="str">
        <f ca="1"/>
        <v/>
      </c>
      <c r="L1841" s="176" t="str">
        <f ca="1"/>
        <v/>
      </c>
      <c r="M1841" s="176" t="str">
        <f ca="1"/>
        <v/>
      </c>
      <c r="N1841" s="176" t="str">
        <f ca="1"/>
        <v/>
      </c>
      <c r="O1841" s="176" t="str">
        <f ca="1"/>
        <v/>
      </c>
      <c r="P1841" s="176" t="str">
        <f ca="1"/>
        <v/>
      </c>
      <c r="Q1841" s="176" t="str">
        <f ca="1"/>
        <v/>
      </c>
      <c r="R1841" s="176" t="str">
        <f ca="1"/>
        <v/>
      </c>
      <c r="S1841" s="176" t="str">
        <v/>
      </c>
      <c r="T1841" s="176" t="b">
        <v>0</v>
      </c>
      <c r="U1841" s="176" t="b">
        <f>AND(T1841=TRUE,C1841=C1840,F1841=F1840,H1841&lt;&gt;H1840)</f>
        <v>0</v>
      </c>
      <c r="V1841" s="176" t="b">
        <f t="shared" si="56"/>
        <v>0</v>
      </c>
      <c r="W1841" s="180">
        <v>0</v>
      </c>
      <c r="X1841" t="b">
        <f t="shared" si="57"/>
        <v>0</v>
      </c>
      <c r="Y1841" s="194" t="str">
        <v/>
      </c>
    </row>
    <row r="1842" spans="2:25" x14ac:dyDescent="0.4">
      <c r="B1842" s="192"/>
      <c r="C1842" s="193"/>
      <c r="D1842" s="193"/>
      <c r="E1842" s="178"/>
      <c r="F1842" s="193"/>
      <c r="G1842" s="193"/>
      <c r="H1842" s="193"/>
      <c r="I1842" s="176" t="str">
        <f ca="1"/>
        <v/>
      </c>
      <c r="J1842" s="176" t="str">
        <f ca="1"/>
        <v/>
      </c>
      <c r="K1842" s="176" t="str">
        <f ca="1"/>
        <v/>
      </c>
      <c r="L1842" s="176" t="str">
        <f ca="1"/>
        <v/>
      </c>
      <c r="M1842" s="176" t="str">
        <f ca="1"/>
        <v/>
      </c>
      <c r="N1842" s="176" t="str">
        <f ca="1"/>
        <v/>
      </c>
      <c r="O1842" s="176" t="str">
        <f ca="1"/>
        <v/>
      </c>
      <c r="P1842" s="176" t="str">
        <f ca="1"/>
        <v/>
      </c>
      <c r="Q1842" s="176" t="str">
        <f ca="1"/>
        <v/>
      </c>
      <c r="R1842" s="176" t="str">
        <f ca="1"/>
        <v/>
      </c>
      <c r="S1842" s="176" t="str">
        <v/>
      </c>
      <c r="T1842" s="176" t="b">
        <v>0</v>
      </c>
      <c r="U1842" s="176" t="b">
        <f>AND(T1842=TRUE,C1842=C1841,F1842=F1841,H1842&lt;&gt;H1841)</f>
        <v>0</v>
      </c>
      <c r="V1842" s="176" t="b">
        <f t="shared" si="56"/>
        <v>0</v>
      </c>
      <c r="W1842" s="180">
        <v>0</v>
      </c>
      <c r="X1842" t="b">
        <f t="shared" si="57"/>
        <v>0</v>
      </c>
      <c r="Y1842" s="194" t="str">
        <v/>
      </c>
    </row>
    <row r="1843" spans="2:25" x14ac:dyDescent="0.4">
      <c r="B1843" s="192"/>
      <c r="C1843" s="193"/>
      <c r="D1843" s="193"/>
      <c r="E1843" s="178"/>
      <c r="F1843" s="193"/>
      <c r="G1843" s="193"/>
      <c r="H1843" s="193"/>
      <c r="I1843" s="176" t="str">
        <f ca="1"/>
        <v/>
      </c>
      <c r="J1843" s="176" t="str">
        <f ca="1"/>
        <v/>
      </c>
      <c r="K1843" s="176" t="str">
        <f ca="1"/>
        <v/>
      </c>
      <c r="L1843" s="176" t="str">
        <f ca="1"/>
        <v/>
      </c>
      <c r="M1843" s="176" t="str">
        <f ca="1"/>
        <v/>
      </c>
      <c r="N1843" s="176" t="str">
        <f ca="1"/>
        <v/>
      </c>
      <c r="O1843" s="176" t="str">
        <f ca="1"/>
        <v/>
      </c>
      <c r="P1843" s="176" t="str">
        <f ca="1"/>
        <v/>
      </c>
      <c r="Q1843" s="176" t="str">
        <f ca="1"/>
        <v/>
      </c>
      <c r="R1843" s="176" t="str">
        <f ca="1"/>
        <v/>
      </c>
      <c r="S1843" s="176" t="str">
        <v/>
      </c>
      <c r="T1843" s="176" t="b">
        <v>0</v>
      </c>
      <c r="U1843" s="176" t="b">
        <f>AND(T1843=TRUE,C1843=C1842,F1843=F1842,H1843&lt;&gt;H1842)</f>
        <v>0</v>
      </c>
      <c r="V1843" s="176" t="b">
        <f t="shared" si="56"/>
        <v>0</v>
      </c>
      <c r="W1843" s="180">
        <v>0</v>
      </c>
      <c r="X1843" t="b">
        <f t="shared" si="57"/>
        <v>0</v>
      </c>
      <c r="Y1843" s="194" t="str">
        <v/>
      </c>
    </row>
    <row r="1844" spans="2:25" x14ac:dyDescent="0.4">
      <c r="B1844" s="192"/>
      <c r="C1844" s="193"/>
      <c r="D1844" s="193"/>
      <c r="E1844" s="178"/>
      <c r="F1844" s="193"/>
      <c r="G1844" s="193"/>
      <c r="H1844" s="193"/>
      <c r="I1844" s="176" t="str">
        <f ca="1"/>
        <v/>
      </c>
      <c r="J1844" s="176" t="str">
        <f ca="1"/>
        <v/>
      </c>
      <c r="K1844" s="176" t="str">
        <f ca="1"/>
        <v/>
      </c>
      <c r="L1844" s="176" t="str">
        <f ca="1"/>
        <v/>
      </c>
      <c r="M1844" s="176" t="str">
        <f ca="1"/>
        <v/>
      </c>
      <c r="N1844" s="176" t="str">
        <f ca="1"/>
        <v/>
      </c>
      <c r="O1844" s="176" t="str">
        <f ca="1"/>
        <v/>
      </c>
      <c r="P1844" s="176" t="str">
        <f ca="1"/>
        <v/>
      </c>
      <c r="Q1844" s="176" t="str">
        <f ca="1"/>
        <v/>
      </c>
      <c r="R1844" s="176" t="str">
        <f ca="1"/>
        <v/>
      </c>
      <c r="S1844" s="176" t="str">
        <v/>
      </c>
      <c r="T1844" s="176" t="b">
        <v>0</v>
      </c>
      <c r="U1844" s="176" t="b">
        <f>AND(T1844=TRUE,C1844=C1843,F1844=F1843,H1844&lt;&gt;H1843)</f>
        <v>0</v>
      </c>
      <c r="V1844" s="176" t="b">
        <f t="shared" si="56"/>
        <v>0</v>
      </c>
      <c r="W1844" s="180">
        <v>0</v>
      </c>
      <c r="X1844" t="b">
        <f t="shared" si="57"/>
        <v>0</v>
      </c>
      <c r="Y1844" s="194" t="str">
        <v/>
      </c>
    </row>
    <row r="1845" spans="2:25" x14ac:dyDescent="0.4">
      <c r="B1845" s="192"/>
      <c r="C1845" s="193"/>
      <c r="D1845" s="193"/>
      <c r="E1845" s="178"/>
      <c r="F1845" s="193"/>
      <c r="G1845" s="193"/>
      <c r="H1845" s="193"/>
      <c r="I1845" s="176" t="str">
        <f ca="1"/>
        <v/>
      </c>
      <c r="J1845" s="176" t="str">
        <f ca="1"/>
        <v/>
      </c>
      <c r="K1845" s="176" t="str">
        <f ca="1"/>
        <v/>
      </c>
      <c r="L1845" s="176" t="str">
        <f ca="1"/>
        <v/>
      </c>
      <c r="M1845" s="176" t="str">
        <f ca="1"/>
        <v/>
      </c>
      <c r="N1845" s="176" t="str">
        <f ca="1"/>
        <v/>
      </c>
      <c r="O1845" s="176" t="str">
        <f ca="1"/>
        <v/>
      </c>
      <c r="P1845" s="176" t="str">
        <f ca="1"/>
        <v/>
      </c>
      <c r="Q1845" s="176" t="str">
        <f ca="1"/>
        <v/>
      </c>
      <c r="R1845" s="176" t="str">
        <f ca="1"/>
        <v/>
      </c>
      <c r="S1845" s="176" t="str">
        <v/>
      </c>
      <c r="T1845" s="176" t="b">
        <v>0</v>
      </c>
      <c r="U1845" s="176" t="b">
        <f>AND(T1845=TRUE,C1845=C1844,F1845=F1844,H1845&lt;&gt;H1844)</f>
        <v>0</v>
      </c>
      <c r="V1845" s="176" t="b">
        <f t="shared" si="56"/>
        <v>0</v>
      </c>
      <c r="W1845" s="180">
        <v>0</v>
      </c>
      <c r="X1845" t="b">
        <f t="shared" si="57"/>
        <v>0</v>
      </c>
      <c r="Y1845" s="194" t="str">
        <v/>
      </c>
    </row>
    <row r="1846" spans="2:25" x14ac:dyDescent="0.4">
      <c r="B1846" s="192"/>
      <c r="C1846" s="193"/>
      <c r="D1846" s="193"/>
      <c r="E1846" s="178"/>
      <c r="F1846" s="193"/>
      <c r="G1846" s="193"/>
      <c r="H1846" s="193"/>
      <c r="I1846" s="176" t="str">
        <f ca="1"/>
        <v/>
      </c>
      <c r="J1846" s="176" t="str">
        <f ca="1"/>
        <v/>
      </c>
      <c r="K1846" s="176" t="str">
        <f ca="1"/>
        <v/>
      </c>
      <c r="L1846" s="176" t="str">
        <f ca="1"/>
        <v/>
      </c>
      <c r="M1846" s="176" t="str">
        <f ca="1"/>
        <v/>
      </c>
      <c r="N1846" s="176" t="str">
        <f ca="1"/>
        <v/>
      </c>
      <c r="O1846" s="176" t="str">
        <f ca="1"/>
        <v/>
      </c>
      <c r="P1846" s="176" t="str">
        <f ca="1"/>
        <v/>
      </c>
      <c r="Q1846" s="176" t="str">
        <f ca="1"/>
        <v/>
      </c>
      <c r="R1846" s="176" t="str">
        <f ca="1"/>
        <v/>
      </c>
      <c r="S1846" s="176" t="str">
        <v/>
      </c>
      <c r="T1846" s="176" t="b">
        <v>0</v>
      </c>
      <c r="U1846" s="176" t="b">
        <f>AND(T1846=TRUE,C1846=C1845,F1846=F1845,H1846&lt;&gt;H1845)</f>
        <v>0</v>
      </c>
      <c r="V1846" s="176" t="b">
        <f t="shared" si="56"/>
        <v>0</v>
      </c>
      <c r="W1846" s="180">
        <v>0</v>
      </c>
      <c r="X1846" t="b">
        <f t="shared" si="57"/>
        <v>0</v>
      </c>
      <c r="Y1846" s="194" t="str">
        <v/>
      </c>
    </row>
    <row r="1847" spans="2:25" x14ac:dyDescent="0.4">
      <c r="B1847" s="192"/>
      <c r="C1847" s="193"/>
      <c r="D1847" s="193"/>
      <c r="E1847" s="178"/>
      <c r="F1847" s="193"/>
      <c r="G1847" s="193"/>
      <c r="H1847" s="193"/>
      <c r="I1847" s="176" t="str">
        <f ca="1"/>
        <v/>
      </c>
      <c r="J1847" s="176" t="str">
        <f ca="1"/>
        <v/>
      </c>
      <c r="K1847" s="176" t="str">
        <f ca="1"/>
        <v/>
      </c>
      <c r="L1847" s="176" t="str">
        <f ca="1"/>
        <v/>
      </c>
      <c r="M1847" s="176" t="str">
        <f ca="1"/>
        <v/>
      </c>
      <c r="N1847" s="176" t="str">
        <f ca="1"/>
        <v/>
      </c>
      <c r="O1847" s="176" t="str">
        <f ca="1"/>
        <v/>
      </c>
      <c r="P1847" s="176" t="str">
        <f ca="1"/>
        <v/>
      </c>
      <c r="Q1847" s="176" t="str">
        <f ca="1"/>
        <v/>
      </c>
      <c r="R1847" s="176" t="str">
        <f ca="1"/>
        <v/>
      </c>
      <c r="S1847" s="176" t="str">
        <v/>
      </c>
      <c r="T1847" s="176" t="b">
        <v>0</v>
      </c>
      <c r="U1847" s="176" t="b">
        <f>AND(T1847=TRUE,C1847=C1846,F1847=F1846,H1847&lt;&gt;H1846)</f>
        <v>0</v>
      </c>
      <c r="V1847" s="176" t="b">
        <f t="shared" si="56"/>
        <v>0</v>
      </c>
      <c r="W1847" s="180">
        <v>0</v>
      </c>
      <c r="X1847" t="b">
        <f t="shared" si="57"/>
        <v>0</v>
      </c>
      <c r="Y1847" s="194" t="str">
        <v/>
      </c>
    </row>
    <row r="1848" spans="2:25" x14ac:dyDescent="0.4">
      <c r="B1848" s="192"/>
      <c r="C1848" s="193"/>
      <c r="D1848" s="193"/>
      <c r="E1848" s="178"/>
      <c r="F1848" s="193"/>
      <c r="G1848" s="193"/>
      <c r="H1848" s="193"/>
      <c r="I1848" s="176" t="str">
        <f ca="1"/>
        <v/>
      </c>
      <c r="J1848" s="176" t="str">
        <f ca="1"/>
        <v/>
      </c>
      <c r="K1848" s="176" t="str">
        <f ca="1"/>
        <v/>
      </c>
      <c r="L1848" s="176" t="str">
        <f ca="1"/>
        <v/>
      </c>
      <c r="M1848" s="176" t="str">
        <f ca="1"/>
        <v/>
      </c>
      <c r="N1848" s="176" t="str">
        <f ca="1"/>
        <v/>
      </c>
      <c r="O1848" s="176" t="str">
        <f ca="1"/>
        <v/>
      </c>
      <c r="P1848" s="176" t="str">
        <f ca="1"/>
        <v/>
      </c>
      <c r="Q1848" s="176" t="str">
        <f ca="1"/>
        <v/>
      </c>
      <c r="R1848" s="176" t="str">
        <f ca="1"/>
        <v/>
      </c>
      <c r="S1848" s="176" t="str">
        <v/>
      </c>
      <c r="T1848" s="176" t="b">
        <v>0</v>
      </c>
      <c r="U1848" s="176" t="b">
        <f>AND(T1848=TRUE,C1848=C1847,F1848=F1847,H1848&lt;&gt;H1847)</f>
        <v>0</v>
      </c>
      <c r="V1848" s="176" t="b">
        <f t="shared" si="56"/>
        <v>0</v>
      </c>
      <c r="W1848" s="180">
        <v>0</v>
      </c>
      <c r="X1848" t="b">
        <f t="shared" si="57"/>
        <v>0</v>
      </c>
      <c r="Y1848" s="194" t="str">
        <v/>
      </c>
    </row>
    <row r="1849" spans="2:25" x14ac:dyDescent="0.4">
      <c r="B1849" s="192"/>
      <c r="C1849" s="193"/>
      <c r="D1849" s="193"/>
      <c r="E1849" s="178"/>
      <c r="F1849" s="193"/>
      <c r="G1849" s="193"/>
      <c r="H1849" s="193"/>
      <c r="I1849" s="176" t="str">
        <f ca="1"/>
        <v/>
      </c>
      <c r="J1849" s="176" t="str">
        <f ca="1"/>
        <v/>
      </c>
      <c r="K1849" s="176" t="str">
        <f ca="1"/>
        <v/>
      </c>
      <c r="L1849" s="176" t="str">
        <f ca="1"/>
        <v/>
      </c>
      <c r="M1849" s="176" t="str">
        <f ca="1"/>
        <v/>
      </c>
      <c r="N1849" s="176" t="str">
        <f ca="1"/>
        <v/>
      </c>
      <c r="O1849" s="176" t="str">
        <f ca="1"/>
        <v/>
      </c>
      <c r="P1849" s="176" t="str">
        <f ca="1"/>
        <v/>
      </c>
      <c r="Q1849" s="176" t="str">
        <f ca="1"/>
        <v/>
      </c>
      <c r="R1849" s="176" t="str">
        <f ca="1"/>
        <v/>
      </c>
      <c r="S1849" s="176" t="str">
        <v/>
      </c>
      <c r="T1849" s="176" t="b">
        <v>0</v>
      </c>
      <c r="U1849" s="176" t="b">
        <f>AND(T1849=TRUE,C1849=C1848,F1849=F1848,H1849&lt;&gt;H1848)</f>
        <v>0</v>
      </c>
      <c r="V1849" s="176" t="b">
        <f t="shared" si="56"/>
        <v>0</v>
      </c>
      <c r="W1849" s="180">
        <v>0</v>
      </c>
      <c r="X1849" t="b">
        <f t="shared" si="57"/>
        <v>0</v>
      </c>
      <c r="Y1849" s="194" t="str">
        <v/>
      </c>
    </row>
    <row r="1850" spans="2:25" x14ac:dyDescent="0.4">
      <c r="B1850" s="192"/>
      <c r="C1850" s="193"/>
      <c r="D1850" s="193"/>
      <c r="E1850" s="178"/>
      <c r="F1850" s="193"/>
      <c r="G1850" s="193"/>
      <c r="H1850" s="193"/>
      <c r="I1850" s="176" t="str">
        <f ca="1"/>
        <v/>
      </c>
      <c r="J1850" s="176" t="str">
        <f ca="1"/>
        <v/>
      </c>
      <c r="K1850" s="176" t="str">
        <f ca="1"/>
        <v/>
      </c>
      <c r="L1850" s="176" t="str">
        <f ca="1"/>
        <v/>
      </c>
      <c r="M1850" s="176" t="str">
        <f ca="1"/>
        <v/>
      </c>
      <c r="N1850" s="176" t="str">
        <f ca="1"/>
        <v/>
      </c>
      <c r="O1850" s="176" t="str">
        <f ca="1"/>
        <v/>
      </c>
      <c r="P1850" s="176" t="str">
        <f ca="1"/>
        <v/>
      </c>
      <c r="Q1850" s="176" t="str">
        <f ca="1"/>
        <v/>
      </c>
      <c r="R1850" s="176" t="str">
        <f ca="1"/>
        <v/>
      </c>
      <c r="S1850" s="176" t="str">
        <v/>
      </c>
      <c r="T1850" s="176" t="b">
        <v>0</v>
      </c>
      <c r="U1850" s="176" t="b">
        <f>AND(T1850=TRUE,C1850=C1849,F1850=F1849,H1850&lt;&gt;H1849)</f>
        <v>0</v>
      </c>
      <c r="V1850" s="176" t="b">
        <f t="shared" si="56"/>
        <v>0</v>
      </c>
      <c r="W1850" s="180">
        <v>0</v>
      </c>
      <c r="X1850" t="b">
        <f t="shared" si="57"/>
        <v>0</v>
      </c>
      <c r="Y1850" s="194" t="str">
        <v/>
      </c>
    </row>
    <row r="1851" spans="2:25" x14ac:dyDescent="0.4">
      <c r="B1851" s="192"/>
      <c r="C1851" s="193"/>
      <c r="D1851" s="193"/>
      <c r="E1851" s="178"/>
      <c r="F1851" s="193"/>
      <c r="G1851" s="193"/>
      <c r="H1851" s="193"/>
      <c r="I1851" s="176" t="str">
        <f ca="1"/>
        <v/>
      </c>
      <c r="J1851" s="176" t="str">
        <f ca="1"/>
        <v/>
      </c>
      <c r="K1851" s="176" t="str">
        <f ca="1"/>
        <v/>
      </c>
      <c r="L1851" s="176" t="str">
        <f ca="1"/>
        <v/>
      </c>
      <c r="M1851" s="176" t="str">
        <f ca="1"/>
        <v/>
      </c>
      <c r="N1851" s="176" t="str">
        <f ca="1"/>
        <v/>
      </c>
      <c r="O1851" s="176" t="str">
        <f ca="1"/>
        <v/>
      </c>
      <c r="P1851" s="176" t="str">
        <f ca="1"/>
        <v/>
      </c>
      <c r="Q1851" s="176" t="str">
        <f ca="1"/>
        <v/>
      </c>
      <c r="R1851" s="176" t="str">
        <f ca="1"/>
        <v/>
      </c>
      <c r="S1851" s="176" t="str">
        <v/>
      </c>
      <c r="T1851" s="176" t="b">
        <v>0</v>
      </c>
      <c r="U1851" s="176" t="b">
        <f>AND(T1851=TRUE,C1851=C1850,F1851=F1850,H1851&lt;&gt;H1850)</f>
        <v>0</v>
      </c>
      <c r="V1851" s="176" t="b">
        <f t="shared" si="56"/>
        <v>0</v>
      </c>
      <c r="W1851" s="180">
        <v>0</v>
      </c>
      <c r="X1851" t="b">
        <f t="shared" si="57"/>
        <v>0</v>
      </c>
      <c r="Y1851" s="194" t="str">
        <v/>
      </c>
    </row>
    <row r="1852" spans="2:25" x14ac:dyDescent="0.4">
      <c r="B1852" s="192"/>
      <c r="C1852" s="193"/>
      <c r="D1852" s="193"/>
      <c r="E1852" s="178"/>
      <c r="F1852" s="193"/>
      <c r="G1852" s="193"/>
      <c r="H1852" s="193"/>
      <c r="I1852" s="176" t="str">
        <f ca="1"/>
        <v/>
      </c>
      <c r="J1852" s="176" t="str">
        <f ca="1"/>
        <v/>
      </c>
      <c r="K1852" s="176" t="str">
        <f ca="1"/>
        <v/>
      </c>
      <c r="L1852" s="176" t="str">
        <f ca="1"/>
        <v/>
      </c>
      <c r="M1852" s="176" t="str">
        <f ca="1"/>
        <v/>
      </c>
      <c r="N1852" s="176" t="str">
        <f ca="1"/>
        <v/>
      </c>
      <c r="O1852" s="176" t="str">
        <f ca="1"/>
        <v/>
      </c>
      <c r="P1852" s="176" t="str">
        <f ca="1"/>
        <v/>
      </c>
      <c r="Q1852" s="176" t="str">
        <f ca="1"/>
        <v/>
      </c>
      <c r="R1852" s="176" t="str">
        <f ca="1"/>
        <v/>
      </c>
      <c r="S1852" s="176" t="str">
        <v/>
      </c>
      <c r="T1852" s="176" t="b">
        <v>0</v>
      </c>
      <c r="U1852" s="176" t="b">
        <f>AND(T1852=TRUE,C1852=C1851,F1852=F1851,H1852&lt;&gt;H1851)</f>
        <v>0</v>
      </c>
      <c r="V1852" s="176" t="b">
        <f t="shared" si="56"/>
        <v>0</v>
      </c>
      <c r="W1852" s="180">
        <v>0</v>
      </c>
      <c r="X1852" t="b">
        <f t="shared" si="57"/>
        <v>0</v>
      </c>
      <c r="Y1852" s="194" t="str">
        <v/>
      </c>
    </row>
    <row r="1853" spans="2:25" x14ac:dyDescent="0.4">
      <c r="B1853" s="192"/>
      <c r="C1853" s="193"/>
      <c r="D1853" s="193"/>
      <c r="E1853" s="178"/>
      <c r="F1853" s="193"/>
      <c r="G1853" s="193"/>
      <c r="H1853" s="193"/>
      <c r="I1853" s="176" t="str">
        <f ca="1"/>
        <v/>
      </c>
      <c r="J1853" s="176" t="str">
        <f ca="1"/>
        <v/>
      </c>
      <c r="K1853" s="176" t="str">
        <f ca="1"/>
        <v/>
      </c>
      <c r="L1853" s="176" t="str">
        <f ca="1"/>
        <v/>
      </c>
      <c r="M1853" s="176" t="str">
        <f ca="1"/>
        <v/>
      </c>
      <c r="N1853" s="176" t="str">
        <f ca="1"/>
        <v/>
      </c>
      <c r="O1853" s="176" t="str">
        <f ca="1"/>
        <v/>
      </c>
      <c r="P1853" s="176" t="str">
        <f ca="1"/>
        <v/>
      </c>
      <c r="Q1853" s="176" t="str">
        <f ca="1"/>
        <v/>
      </c>
      <c r="R1853" s="176" t="str">
        <f ca="1"/>
        <v/>
      </c>
      <c r="S1853" s="176" t="str">
        <v/>
      </c>
      <c r="T1853" s="176" t="b">
        <v>0</v>
      </c>
      <c r="U1853" s="176" t="b">
        <f>AND(T1853=TRUE,C1853=C1852,F1853=F1852,H1853&lt;&gt;H1852)</f>
        <v>0</v>
      </c>
      <c r="V1853" s="176" t="b">
        <f t="shared" si="56"/>
        <v>0</v>
      </c>
      <c r="W1853" s="180">
        <v>0</v>
      </c>
      <c r="X1853" t="b">
        <f t="shared" si="57"/>
        <v>0</v>
      </c>
      <c r="Y1853" s="194" t="str">
        <v/>
      </c>
    </row>
    <row r="1854" spans="2:25" x14ac:dyDescent="0.4">
      <c r="B1854" s="192"/>
      <c r="C1854" s="193"/>
      <c r="D1854" s="193"/>
      <c r="E1854" s="178"/>
      <c r="F1854" s="193"/>
      <c r="G1854" s="193"/>
      <c r="H1854" s="193"/>
      <c r="I1854" s="176" t="str">
        <f ca="1"/>
        <v/>
      </c>
      <c r="J1854" s="176" t="str">
        <f ca="1"/>
        <v/>
      </c>
      <c r="K1854" s="176" t="str">
        <f ca="1"/>
        <v/>
      </c>
      <c r="L1854" s="176" t="str">
        <f ca="1"/>
        <v/>
      </c>
      <c r="M1854" s="176" t="str">
        <f ca="1"/>
        <v/>
      </c>
      <c r="N1854" s="176" t="str">
        <f ca="1"/>
        <v/>
      </c>
      <c r="O1854" s="176" t="str">
        <f ca="1"/>
        <v/>
      </c>
      <c r="P1854" s="176" t="str">
        <f ca="1"/>
        <v/>
      </c>
      <c r="Q1854" s="176" t="str">
        <f ca="1"/>
        <v/>
      </c>
      <c r="R1854" s="176" t="str">
        <f ca="1"/>
        <v/>
      </c>
      <c r="S1854" s="176" t="str">
        <v/>
      </c>
      <c r="T1854" s="176" t="b">
        <v>0</v>
      </c>
      <c r="U1854" s="176" t="b">
        <f>AND(T1854=TRUE,C1854=C1853,F1854=F1853,H1854&lt;&gt;H1853)</f>
        <v>0</v>
      </c>
      <c r="V1854" s="176" t="b">
        <f t="shared" si="56"/>
        <v>0</v>
      </c>
      <c r="W1854" s="180">
        <v>0</v>
      </c>
      <c r="X1854" t="b">
        <f t="shared" si="57"/>
        <v>0</v>
      </c>
      <c r="Y1854" s="194" t="str">
        <v/>
      </c>
    </row>
    <row r="1855" spans="2:25" x14ac:dyDescent="0.4">
      <c r="B1855" s="192"/>
      <c r="C1855" s="193"/>
      <c r="D1855" s="193"/>
      <c r="E1855" s="178"/>
      <c r="F1855" s="193"/>
      <c r="G1855" s="193"/>
      <c r="H1855" s="193"/>
      <c r="I1855" s="176" t="str">
        <f ca="1"/>
        <v/>
      </c>
      <c r="J1855" s="176" t="str">
        <f ca="1"/>
        <v/>
      </c>
      <c r="K1855" s="176" t="str">
        <f ca="1"/>
        <v/>
      </c>
      <c r="L1855" s="176" t="str">
        <f ca="1"/>
        <v/>
      </c>
      <c r="M1855" s="176" t="str">
        <f ca="1"/>
        <v/>
      </c>
      <c r="N1855" s="176" t="str">
        <f ca="1"/>
        <v/>
      </c>
      <c r="O1855" s="176" t="str">
        <f ca="1"/>
        <v/>
      </c>
      <c r="P1855" s="176" t="str">
        <f ca="1"/>
        <v/>
      </c>
      <c r="Q1855" s="176" t="str">
        <f ca="1"/>
        <v/>
      </c>
      <c r="R1855" s="176" t="str">
        <f ca="1"/>
        <v/>
      </c>
      <c r="S1855" s="176" t="str">
        <v/>
      </c>
      <c r="T1855" s="176" t="b">
        <v>0</v>
      </c>
      <c r="U1855" s="176" t="b">
        <f>AND(T1855=TRUE,C1855=C1854,F1855=F1854,H1855&lt;&gt;H1854)</f>
        <v>0</v>
      </c>
      <c r="V1855" s="176" t="b">
        <f t="shared" si="56"/>
        <v>0</v>
      </c>
      <c r="W1855" s="180">
        <v>0</v>
      </c>
      <c r="X1855" t="b">
        <f t="shared" si="57"/>
        <v>0</v>
      </c>
      <c r="Y1855" s="194" t="str">
        <v/>
      </c>
    </row>
    <row r="1856" spans="2:25" x14ac:dyDescent="0.4">
      <c r="B1856" s="192"/>
      <c r="C1856" s="193"/>
      <c r="D1856" s="193"/>
      <c r="E1856" s="178"/>
      <c r="F1856" s="193"/>
      <c r="G1856" s="193"/>
      <c r="H1856" s="193"/>
      <c r="I1856" s="176" t="str">
        <f ca="1"/>
        <v/>
      </c>
      <c r="J1856" s="176" t="str">
        <f ca="1"/>
        <v/>
      </c>
      <c r="K1856" s="176" t="str">
        <f ca="1"/>
        <v/>
      </c>
      <c r="L1856" s="176" t="str">
        <f ca="1"/>
        <v/>
      </c>
      <c r="M1856" s="176" t="str">
        <f ca="1"/>
        <v/>
      </c>
      <c r="N1856" s="176" t="str">
        <f ca="1"/>
        <v/>
      </c>
      <c r="O1856" s="176" t="str">
        <f ca="1"/>
        <v/>
      </c>
      <c r="P1856" s="176" t="str">
        <f ca="1"/>
        <v/>
      </c>
      <c r="Q1856" s="176" t="str">
        <f ca="1"/>
        <v/>
      </c>
      <c r="R1856" s="176" t="str">
        <f ca="1"/>
        <v/>
      </c>
      <c r="S1856" s="176" t="str">
        <v/>
      </c>
      <c r="T1856" s="176" t="b">
        <v>0</v>
      </c>
      <c r="U1856" s="176" t="b">
        <f>AND(T1856=TRUE,C1856=C1855,F1856=F1855,H1856&lt;&gt;H1855)</f>
        <v>0</v>
      </c>
      <c r="V1856" s="176" t="b">
        <f t="shared" si="56"/>
        <v>0</v>
      </c>
      <c r="W1856" s="180">
        <v>0</v>
      </c>
      <c r="X1856" t="b">
        <f t="shared" si="57"/>
        <v>0</v>
      </c>
      <c r="Y1856" s="194" t="str">
        <v/>
      </c>
    </row>
    <row r="1857" spans="2:25" x14ac:dyDescent="0.4">
      <c r="B1857" s="192"/>
      <c r="C1857" s="193"/>
      <c r="D1857" s="193"/>
      <c r="E1857" s="178"/>
      <c r="F1857" s="193"/>
      <c r="G1857" s="193"/>
      <c r="H1857" s="193"/>
      <c r="I1857" s="176" t="str">
        <f ca="1"/>
        <v/>
      </c>
      <c r="J1857" s="176" t="str">
        <f ca="1"/>
        <v/>
      </c>
      <c r="K1857" s="176" t="str">
        <f ca="1"/>
        <v/>
      </c>
      <c r="L1857" s="176" t="str">
        <f ca="1"/>
        <v/>
      </c>
      <c r="M1857" s="176" t="str">
        <f ca="1"/>
        <v/>
      </c>
      <c r="N1857" s="176" t="str">
        <f ca="1"/>
        <v/>
      </c>
      <c r="O1857" s="176" t="str">
        <f ca="1"/>
        <v/>
      </c>
      <c r="P1857" s="176" t="str">
        <f ca="1"/>
        <v/>
      </c>
      <c r="Q1857" s="176" t="str">
        <f ca="1"/>
        <v/>
      </c>
      <c r="R1857" s="176" t="str">
        <f ca="1"/>
        <v/>
      </c>
      <c r="S1857" s="176" t="str">
        <v/>
      </c>
      <c r="T1857" s="176" t="b">
        <v>0</v>
      </c>
      <c r="U1857" s="176" t="b">
        <f>AND(T1857=TRUE,C1857=C1856,F1857=F1856,H1857&lt;&gt;H1856)</f>
        <v>0</v>
      </c>
      <c r="V1857" s="176" t="b">
        <f t="shared" si="56"/>
        <v>0</v>
      </c>
      <c r="W1857" s="180">
        <v>0</v>
      </c>
      <c r="X1857" t="b">
        <f t="shared" si="57"/>
        <v>0</v>
      </c>
      <c r="Y1857" s="194" t="str">
        <v/>
      </c>
    </row>
    <row r="1858" spans="2:25" x14ac:dyDescent="0.4">
      <c r="B1858" s="192"/>
      <c r="C1858" s="193"/>
      <c r="D1858" s="193"/>
      <c r="E1858" s="178"/>
      <c r="F1858" s="193"/>
      <c r="G1858" s="193"/>
      <c r="H1858" s="193"/>
      <c r="I1858" s="176" t="str">
        <f ca="1"/>
        <v/>
      </c>
      <c r="J1858" s="176" t="str">
        <f ca="1"/>
        <v/>
      </c>
      <c r="K1858" s="176" t="str">
        <f ca="1"/>
        <v/>
      </c>
      <c r="L1858" s="176" t="str">
        <f ca="1"/>
        <v/>
      </c>
      <c r="M1858" s="176" t="str">
        <f ca="1"/>
        <v/>
      </c>
      <c r="N1858" s="176" t="str">
        <f ca="1"/>
        <v/>
      </c>
      <c r="O1858" s="176" t="str">
        <f ca="1"/>
        <v/>
      </c>
      <c r="P1858" s="176" t="str">
        <f ca="1"/>
        <v/>
      </c>
      <c r="Q1858" s="176" t="str">
        <f ca="1"/>
        <v/>
      </c>
      <c r="R1858" s="176" t="str">
        <f ca="1"/>
        <v/>
      </c>
      <c r="S1858" s="176" t="str">
        <v/>
      </c>
      <c r="T1858" s="176" t="b">
        <v>0</v>
      </c>
      <c r="U1858" s="176" t="b">
        <f>AND(T1858=TRUE,C1858=C1857,F1858=F1857,H1858&lt;&gt;H1857)</f>
        <v>0</v>
      </c>
      <c r="V1858" s="176" t="b">
        <f t="shared" si="56"/>
        <v>0</v>
      </c>
      <c r="W1858" s="180">
        <v>0</v>
      </c>
      <c r="X1858" t="b">
        <f t="shared" si="57"/>
        <v>0</v>
      </c>
      <c r="Y1858" s="194" t="str">
        <v/>
      </c>
    </row>
    <row r="1859" spans="2:25" x14ac:dyDescent="0.4">
      <c r="B1859" s="192"/>
      <c r="C1859" s="193"/>
      <c r="D1859" s="193"/>
      <c r="E1859" s="178"/>
      <c r="F1859" s="193"/>
      <c r="G1859" s="193"/>
      <c r="H1859" s="193"/>
      <c r="I1859" s="176" t="str">
        <f ca="1"/>
        <v/>
      </c>
      <c r="J1859" s="176" t="str">
        <f ca="1"/>
        <v/>
      </c>
      <c r="K1859" s="176" t="str">
        <f ca="1"/>
        <v/>
      </c>
      <c r="L1859" s="176" t="str">
        <f ca="1"/>
        <v/>
      </c>
      <c r="M1859" s="176" t="str">
        <f ca="1"/>
        <v/>
      </c>
      <c r="N1859" s="176" t="str">
        <f ca="1"/>
        <v/>
      </c>
      <c r="O1859" s="176" t="str">
        <f ca="1"/>
        <v/>
      </c>
      <c r="P1859" s="176" t="str">
        <f ca="1"/>
        <v/>
      </c>
      <c r="Q1859" s="176" t="str">
        <f ca="1"/>
        <v/>
      </c>
      <c r="R1859" s="176" t="str">
        <f ca="1"/>
        <v/>
      </c>
      <c r="S1859" s="176" t="str">
        <v/>
      </c>
      <c r="T1859" s="176" t="b">
        <v>0</v>
      </c>
      <c r="U1859" s="176" t="b">
        <f>AND(T1859=TRUE,C1859=C1858,F1859=F1858,H1859&lt;&gt;H1858)</f>
        <v>0</v>
      </c>
      <c r="V1859" s="176" t="b">
        <f t="shared" ref="V1859:V1922" si="58">OR(U1859,U1860)</f>
        <v>0</v>
      </c>
      <c r="W1859" s="180">
        <v>0</v>
      </c>
      <c r="X1859" t="b">
        <f t="shared" ref="X1859:X1922" si="59">AND(T1859,ISBLANK(E1859))</f>
        <v>0</v>
      </c>
      <c r="Y1859" s="194" t="str">
        <v/>
      </c>
    </row>
    <row r="1860" spans="2:25" x14ac:dyDescent="0.4">
      <c r="B1860" s="192"/>
      <c r="C1860" s="193"/>
      <c r="D1860" s="193"/>
      <c r="E1860" s="178"/>
      <c r="F1860" s="193"/>
      <c r="G1860" s="193"/>
      <c r="H1860" s="193"/>
      <c r="I1860" s="176" t="str">
        <f ca="1"/>
        <v/>
      </c>
      <c r="J1860" s="176" t="str">
        <f ca="1"/>
        <v/>
      </c>
      <c r="K1860" s="176" t="str">
        <f ca="1"/>
        <v/>
      </c>
      <c r="L1860" s="176" t="str">
        <f ca="1"/>
        <v/>
      </c>
      <c r="M1860" s="176" t="str">
        <f ca="1"/>
        <v/>
      </c>
      <c r="N1860" s="176" t="str">
        <f ca="1"/>
        <v/>
      </c>
      <c r="O1860" s="176" t="str">
        <f ca="1"/>
        <v/>
      </c>
      <c r="P1860" s="176" t="str">
        <f ca="1"/>
        <v/>
      </c>
      <c r="Q1860" s="176" t="str">
        <f ca="1"/>
        <v/>
      </c>
      <c r="R1860" s="176" t="str">
        <f ca="1"/>
        <v/>
      </c>
      <c r="S1860" s="176" t="str">
        <v/>
      </c>
      <c r="T1860" s="176" t="b">
        <v>0</v>
      </c>
      <c r="U1860" s="176" t="b">
        <f>AND(T1860=TRUE,C1860=C1859,F1860=F1859,H1860&lt;&gt;H1859)</f>
        <v>0</v>
      </c>
      <c r="V1860" s="176" t="b">
        <f t="shared" si="58"/>
        <v>0</v>
      </c>
      <c r="W1860" s="180">
        <v>0</v>
      </c>
      <c r="X1860" t="b">
        <f t="shared" si="59"/>
        <v>0</v>
      </c>
      <c r="Y1860" s="194" t="str">
        <v/>
      </c>
    </row>
    <row r="1861" spans="2:25" x14ac:dyDescent="0.4">
      <c r="B1861" s="192"/>
      <c r="C1861" s="193"/>
      <c r="D1861" s="193"/>
      <c r="E1861" s="178"/>
      <c r="F1861" s="193"/>
      <c r="G1861" s="193"/>
      <c r="H1861" s="193"/>
      <c r="I1861" s="176" t="str">
        <f ca="1"/>
        <v/>
      </c>
      <c r="J1861" s="176" t="str">
        <f ca="1"/>
        <v/>
      </c>
      <c r="K1861" s="176" t="str">
        <f ca="1"/>
        <v/>
      </c>
      <c r="L1861" s="176" t="str">
        <f ca="1"/>
        <v/>
      </c>
      <c r="M1861" s="176" t="str">
        <f ca="1"/>
        <v/>
      </c>
      <c r="N1861" s="176" t="str">
        <f ca="1"/>
        <v/>
      </c>
      <c r="O1861" s="176" t="str">
        <f ca="1"/>
        <v/>
      </c>
      <c r="P1861" s="176" t="str">
        <f ca="1"/>
        <v/>
      </c>
      <c r="Q1861" s="176" t="str">
        <f ca="1"/>
        <v/>
      </c>
      <c r="R1861" s="176" t="str">
        <f ca="1"/>
        <v/>
      </c>
      <c r="S1861" s="176" t="str">
        <v/>
      </c>
      <c r="T1861" s="176" t="b">
        <v>0</v>
      </c>
      <c r="U1861" s="176" t="b">
        <f>AND(T1861=TRUE,C1861=C1860,F1861=F1860,H1861&lt;&gt;H1860)</f>
        <v>0</v>
      </c>
      <c r="V1861" s="176" t="b">
        <f t="shared" si="58"/>
        <v>0</v>
      </c>
      <c r="W1861" s="180">
        <v>0</v>
      </c>
      <c r="X1861" t="b">
        <f t="shared" si="59"/>
        <v>0</v>
      </c>
      <c r="Y1861" s="194" t="str">
        <v/>
      </c>
    </row>
    <row r="1862" spans="2:25" x14ac:dyDescent="0.4">
      <c r="B1862" s="192"/>
      <c r="C1862" s="193"/>
      <c r="D1862" s="193"/>
      <c r="E1862" s="178"/>
      <c r="F1862" s="193"/>
      <c r="G1862" s="193"/>
      <c r="H1862" s="193"/>
      <c r="I1862" s="176" t="str">
        <f ca="1"/>
        <v/>
      </c>
      <c r="J1862" s="176" t="str">
        <f ca="1"/>
        <v/>
      </c>
      <c r="K1862" s="176" t="str">
        <f ca="1"/>
        <v/>
      </c>
      <c r="L1862" s="176" t="str">
        <f ca="1"/>
        <v/>
      </c>
      <c r="M1862" s="176" t="str">
        <f ca="1"/>
        <v/>
      </c>
      <c r="N1862" s="176" t="str">
        <f ca="1"/>
        <v/>
      </c>
      <c r="O1862" s="176" t="str">
        <f ca="1"/>
        <v/>
      </c>
      <c r="P1862" s="176" t="str">
        <f ca="1"/>
        <v/>
      </c>
      <c r="Q1862" s="176" t="str">
        <f ca="1"/>
        <v/>
      </c>
      <c r="R1862" s="176" t="str">
        <f ca="1"/>
        <v/>
      </c>
      <c r="S1862" s="176" t="str">
        <v/>
      </c>
      <c r="T1862" s="176" t="b">
        <v>0</v>
      </c>
      <c r="U1862" s="176" t="b">
        <f>AND(T1862=TRUE,C1862=C1861,F1862=F1861,H1862&lt;&gt;H1861)</f>
        <v>0</v>
      </c>
      <c r="V1862" s="176" t="b">
        <f t="shared" si="58"/>
        <v>0</v>
      </c>
      <c r="W1862" s="180">
        <v>0</v>
      </c>
      <c r="X1862" t="b">
        <f t="shared" si="59"/>
        <v>0</v>
      </c>
      <c r="Y1862" s="194" t="str">
        <v/>
      </c>
    </row>
    <row r="1863" spans="2:25" x14ac:dyDescent="0.4">
      <c r="B1863" s="192"/>
      <c r="C1863" s="193"/>
      <c r="D1863" s="193"/>
      <c r="E1863" s="178"/>
      <c r="F1863" s="193"/>
      <c r="G1863" s="193"/>
      <c r="H1863" s="193"/>
      <c r="I1863" s="176" t="str">
        <f ca="1"/>
        <v/>
      </c>
      <c r="J1863" s="176" t="str">
        <f ca="1"/>
        <v/>
      </c>
      <c r="K1863" s="176" t="str">
        <f ca="1"/>
        <v/>
      </c>
      <c r="L1863" s="176" t="str">
        <f ca="1"/>
        <v/>
      </c>
      <c r="M1863" s="176" t="str">
        <f ca="1"/>
        <v/>
      </c>
      <c r="N1863" s="176" t="str">
        <f ca="1"/>
        <v/>
      </c>
      <c r="O1863" s="176" t="str">
        <f ca="1"/>
        <v/>
      </c>
      <c r="P1863" s="176" t="str">
        <f ca="1"/>
        <v/>
      </c>
      <c r="Q1863" s="176" t="str">
        <f ca="1"/>
        <v/>
      </c>
      <c r="R1863" s="176" t="str">
        <f ca="1"/>
        <v/>
      </c>
      <c r="S1863" s="176" t="str">
        <v/>
      </c>
      <c r="T1863" s="176" t="b">
        <v>0</v>
      </c>
      <c r="U1863" s="176" t="b">
        <f>AND(T1863=TRUE,C1863=C1862,F1863=F1862,H1863&lt;&gt;H1862)</f>
        <v>0</v>
      </c>
      <c r="V1863" s="176" t="b">
        <f t="shared" si="58"/>
        <v>0</v>
      </c>
      <c r="W1863" s="180">
        <v>0</v>
      </c>
      <c r="X1863" t="b">
        <f t="shared" si="59"/>
        <v>0</v>
      </c>
      <c r="Y1863" s="194" t="str">
        <v/>
      </c>
    </row>
    <row r="1864" spans="2:25" x14ac:dyDescent="0.4">
      <c r="B1864" s="192"/>
      <c r="C1864" s="193"/>
      <c r="D1864" s="193"/>
      <c r="E1864" s="178"/>
      <c r="F1864" s="193"/>
      <c r="G1864" s="193"/>
      <c r="H1864" s="193"/>
      <c r="I1864" s="176" t="str">
        <f ca="1"/>
        <v/>
      </c>
      <c r="J1864" s="176" t="str">
        <f ca="1"/>
        <v/>
      </c>
      <c r="K1864" s="176" t="str">
        <f ca="1"/>
        <v/>
      </c>
      <c r="L1864" s="176" t="str">
        <f ca="1"/>
        <v/>
      </c>
      <c r="M1864" s="176" t="str">
        <f ca="1"/>
        <v/>
      </c>
      <c r="N1864" s="176" t="str">
        <f ca="1"/>
        <v/>
      </c>
      <c r="O1864" s="176" t="str">
        <f ca="1"/>
        <v/>
      </c>
      <c r="P1864" s="176" t="str">
        <f ca="1"/>
        <v/>
      </c>
      <c r="Q1864" s="176" t="str">
        <f ca="1"/>
        <v/>
      </c>
      <c r="R1864" s="176" t="str">
        <f ca="1"/>
        <v/>
      </c>
      <c r="S1864" s="176" t="str">
        <v/>
      </c>
      <c r="T1864" s="176" t="b">
        <v>0</v>
      </c>
      <c r="U1864" s="176" t="b">
        <f>AND(T1864=TRUE,C1864=C1863,F1864=F1863,H1864&lt;&gt;H1863)</f>
        <v>0</v>
      </c>
      <c r="V1864" s="176" t="b">
        <f t="shared" si="58"/>
        <v>0</v>
      </c>
      <c r="W1864" s="180">
        <v>0</v>
      </c>
      <c r="X1864" t="b">
        <f t="shared" si="59"/>
        <v>0</v>
      </c>
      <c r="Y1864" s="194" t="str">
        <v/>
      </c>
    </row>
    <row r="1865" spans="2:25" x14ac:dyDescent="0.4">
      <c r="B1865" s="192"/>
      <c r="C1865" s="193"/>
      <c r="D1865" s="193"/>
      <c r="E1865" s="178"/>
      <c r="F1865" s="193"/>
      <c r="G1865" s="193"/>
      <c r="H1865" s="193"/>
      <c r="I1865" s="176" t="str">
        <f ca="1"/>
        <v/>
      </c>
      <c r="J1865" s="176" t="str">
        <f ca="1"/>
        <v/>
      </c>
      <c r="K1865" s="176" t="str">
        <f ca="1"/>
        <v/>
      </c>
      <c r="L1865" s="176" t="str">
        <f ca="1"/>
        <v/>
      </c>
      <c r="M1865" s="176" t="str">
        <f ca="1"/>
        <v/>
      </c>
      <c r="N1865" s="176" t="str">
        <f ca="1"/>
        <v/>
      </c>
      <c r="O1865" s="176" t="str">
        <f ca="1"/>
        <v/>
      </c>
      <c r="P1865" s="176" t="str">
        <f ca="1"/>
        <v/>
      </c>
      <c r="Q1865" s="176" t="str">
        <f ca="1"/>
        <v/>
      </c>
      <c r="R1865" s="176" t="str">
        <f ca="1"/>
        <v/>
      </c>
      <c r="S1865" s="176" t="str">
        <v/>
      </c>
      <c r="T1865" s="176" t="b">
        <v>0</v>
      </c>
      <c r="U1865" s="176" t="b">
        <f>AND(T1865=TRUE,C1865=C1864,F1865=F1864,H1865&lt;&gt;H1864)</f>
        <v>0</v>
      </c>
      <c r="V1865" s="176" t="b">
        <f t="shared" si="58"/>
        <v>0</v>
      </c>
      <c r="W1865" s="180">
        <v>0</v>
      </c>
      <c r="X1865" t="b">
        <f t="shared" si="59"/>
        <v>0</v>
      </c>
      <c r="Y1865" s="194" t="str">
        <v/>
      </c>
    </row>
    <row r="1866" spans="2:25" x14ac:dyDescent="0.4">
      <c r="B1866" s="192"/>
      <c r="C1866" s="193"/>
      <c r="D1866" s="193"/>
      <c r="E1866" s="178"/>
      <c r="F1866" s="193"/>
      <c r="G1866" s="193"/>
      <c r="H1866" s="193"/>
      <c r="I1866" s="176" t="str">
        <f ca="1"/>
        <v/>
      </c>
      <c r="J1866" s="176" t="str">
        <f ca="1"/>
        <v/>
      </c>
      <c r="K1866" s="176" t="str">
        <f ca="1"/>
        <v/>
      </c>
      <c r="L1866" s="176" t="str">
        <f ca="1"/>
        <v/>
      </c>
      <c r="M1866" s="176" t="str">
        <f ca="1"/>
        <v/>
      </c>
      <c r="N1866" s="176" t="str">
        <f ca="1"/>
        <v/>
      </c>
      <c r="O1866" s="176" t="str">
        <f ca="1"/>
        <v/>
      </c>
      <c r="P1866" s="176" t="str">
        <f ca="1"/>
        <v/>
      </c>
      <c r="Q1866" s="176" t="str">
        <f ca="1"/>
        <v/>
      </c>
      <c r="R1866" s="176" t="str">
        <f ca="1"/>
        <v/>
      </c>
      <c r="S1866" s="176" t="str">
        <v/>
      </c>
      <c r="T1866" s="176" t="b">
        <v>0</v>
      </c>
      <c r="U1866" s="176" t="b">
        <f>AND(T1866=TRUE,C1866=C1865,F1866=F1865,H1866&lt;&gt;H1865)</f>
        <v>0</v>
      </c>
      <c r="V1866" s="176" t="b">
        <f t="shared" si="58"/>
        <v>0</v>
      </c>
      <c r="W1866" s="180">
        <v>0</v>
      </c>
      <c r="X1866" t="b">
        <f t="shared" si="59"/>
        <v>0</v>
      </c>
      <c r="Y1866" s="194" t="str">
        <v/>
      </c>
    </row>
    <row r="1867" spans="2:25" x14ac:dyDescent="0.4">
      <c r="B1867" s="192"/>
      <c r="C1867" s="193"/>
      <c r="D1867" s="193"/>
      <c r="E1867" s="178"/>
      <c r="F1867" s="193"/>
      <c r="G1867" s="193"/>
      <c r="H1867" s="193"/>
      <c r="I1867" s="176" t="str">
        <f ca="1"/>
        <v/>
      </c>
      <c r="J1867" s="176" t="str">
        <f ca="1"/>
        <v/>
      </c>
      <c r="K1867" s="176" t="str">
        <f ca="1"/>
        <v/>
      </c>
      <c r="L1867" s="176" t="str">
        <f ca="1"/>
        <v/>
      </c>
      <c r="M1867" s="176" t="str">
        <f ca="1"/>
        <v/>
      </c>
      <c r="N1867" s="176" t="str">
        <f ca="1"/>
        <v/>
      </c>
      <c r="O1867" s="176" t="str">
        <f ca="1"/>
        <v/>
      </c>
      <c r="P1867" s="176" t="str">
        <f ca="1"/>
        <v/>
      </c>
      <c r="Q1867" s="176" t="str">
        <f ca="1"/>
        <v/>
      </c>
      <c r="R1867" s="176" t="str">
        <f ca="1"/>
        <v/>
      </c>
      <c r="S1867" s="176" t="str">
        <v/>
      </c>
      <c r="T1867" s="176" t="b">
        <v>0</v>
      </c>
      <c r="U1867" s="176" t="b">
        <f>AND(T1867=TRUE,C1867=C1866,F1867=F1866,H1867&lt;&gt;H1866)</f>
        <v>0</v>
      </c>
      <c r="V1867" s="176" t="b">
        <f t="shared" si="58"/>
        <v>0</v>
      </c>
      <c r="W1867" s="180">
        <v>0</v>
      </c>
      <c r="X1867" t="b">
        <f t="shared" si="59"/>
        <v>0</v>
      </c>
      <c r="Y1867" s="194" t="str">
        <v/>
      </c>
    </row>
    <row r="1868" spans="2:25" x14ac:dyDescent="0.4">
      <c r="B1868" s="192"/>
      <c r="C1868" s="193"/>
      <c r="D1868" s="193"/>
      <c r="E1868" s="178"/>
      <c r="F1868" s="193"/>
      <c r="G1868" s="193"/>
      <c r="H1868" s="193"/>
      <c r="I1868" s="176" t="str">
        <f ca="1"/>
        <v/>
      </c>
      <c r="J1868" s="176" t="str">
        <f ca="1"/>
        <v/>
      </c>
      <c r="K1868" s="176" t="str">
        <f ca="1"/>
        <v/>
      </c>
      <c r="L1868" s="176" t="str">
        <f ca="1"/>
        <v/>
      </c>
      <c r="M1868" s="176" t="str">
        <f ca="1"/>
        <v/>
      </c>
      <c r="N1868" s="176" t="str">
        <f ca="1"/>
        <v/>
      </c>
      <c r="O1868" s="176" t="str">
        <f ca="1"/>
        <v/>
      </c>
      <c r="P1868" s="176" t="str">
        <f ca="1"/>
        <v/>
      </c>
      <c r="Q1868" s="176" t="str">
        <f ca="1"/>
        <v/>
      </c>
      <c r="R1868" s="176" t="str">
        <f ca="1"/>
        <v/>
      </c>
      <c r="S1868" s="176" t="str">
        <v/>
      </c>
      <c r="T1868" s="176" t="b">
        <v>0</v>
      </c>
      <c r="U1868" s="176" t="b">
        <f>AND(T1868=TRUE,C1868=C1867,F1868=F1867,H1868&lt;&gt;H1867)</f>
        <v>0</v>
      </c>
      <c r="V1868" s="176" t="b">
        <f t="shared" si="58"/>
        <v>0</v>
      </c>
      <c r="W1868" s="180">
        <v>0</v>
      </c>
      <c r="X1868" t="b">
        <f t="shared" si="59"/>
        <v>0</v>
      </c>
      <c r="Y1868" s="194" t="str">
        <v/>
      </c>
    </row>
    <row r="1869" spans="2:25" x14ac:dyDescent="0.4">
      <c r="B1869" s="192"/>
      <c r="C1869" s="193"/>
      <c r="D1869" s="193"/>
      <c r="E1869" s="178"/>
      <c r="F1869" s="193"/>
      <c r="G1869" s="193"/>
      <c r="H1869" s="193"/>
      <c r="I1869" s="176" t="str">
        <f ca="1"/>
        <v/>
      </c>
      <c r="J1869" s="176" t="str">
        <f ca="1"/>
        <v/>
      </c>
      <c r="K1869" s="176" t="str">
        <f ca="1"/>
        <v/>
      </c>
      <c r="L1869" s="176" t="str">
        <f ca="1"/>
        <v/>
      </c>
      <c r="M1869" s="176" t="str">
        <f ca="1"/>
        <v/>
      </c>
      <c r="N1869" s="176" t="str">
        <f ca="1"/>
        <v/>
      </c>
      <c r="O1869" s="176" t="str">
        <f ca="1"/>
        <v/>
      </c>
      <c r="P1869" s="176" t="str">
        <f ca="1"/>
        <v/>
      </c>
      <c r="Q1869" s="176" t="str">
        <f ca="1"/>
        <v/>
      </c>
      <c r="R1869" s="176" t="str">
        <f ca="1"/>
        <v/>
      </c>
      <c r="S1869" s="176" t="str">
        <v/>
      </c>
      <c r="T1869" s="176" t="b">
        <v>0</v>
      </c>
      <c r="U1869" s="176" t="b">
        <f>AND(T1869=TRUE,C1869=C1868,F1869=F1868,H1869&lt;&gt;H1868)</f>
        <v>0</v>
      </c>
      <c r="V1869" s="176" t="b">
        <f t="shared" si="58"/>
        <v>0</v>
      </c>
      <c r="W1869" s="180">
        <v>0</v>
      </c>
      <c r="X1869" t="b">
        <f t="shared" si="59"/>
        <v>0</v>
      </c>
      <c r="Y1869" s="194" t="str">
        <v/>
      </c>
    </row>
    <row r="1870" spans="2:25" x14ac:dyDescent="0.4">
      <c r="B1870" s="192"/>
      <c r="C1870" s="193"/>
      <c r="D1870" s="193"/>
      <c r="E1870" s="178"/>
      <c r="F1870" s="193"/>
      <c r="G1870" s="193"/>
      <c r="H1870" s="193"/>
      <c r="I1870" s="176" t="str">
        <f ca="1"/>
        <v/>
      </c>
      <c r="J1870" s="176" t="str">
        <f ca="1"/>
        <v/>
      </c>
      <c r="K1870" s="176" t="str">
        <f ca="1"/>
        <v/>
      </c>
      <c r="L1870" s="176" t="str">
        <f ca="1"/>
        <v/>
      </c>
      <c r="M1870" s="176" t="str">
        <f ca="1"/>
        <v/>
      </c>
      <c r="N1870" s="176" t="str">
        <f ca="1"/>
        <v/>
      </c>
      <c r="O1870" s="176" t="str">
        <f ca="1"/>
        <v/>
      </c>
      <c r="P1870" s="176" t="str">
        <f ca="1"/>
        <v/>
      </c>
      <c r="Q1870" s="176" t="str">
        <f ca="1"/>
        <v/>
      </c>
      <c r="R1870" s="176" t="str">
        <f ca="1"/>
        <v/>
      </c>
      <c r="S1870" s="176" t="str">
        <v/>
      </c>
      <c r="T1870" s="176" t="b">
        <v>0</v>
      </c>
      <c r="U1870" s="176" t="b">
        <f>AND(T1870=TRUE,C1870=C1869,F1870=F1869,H1870&lt;&gt;H1869)</f>
        <v>0</v>
      </c>
      <c r="V1870" s="176" t="b">
        <f t="shared" si="58"/>
        <v>0</v>
      </c>
      <c r="W1870" s="180">
        <v>0</v>
      </c>
      <c r="X1870" t="b">
        <f t="shared" si="59"/>
        <v>0</v>
      </c>
      <c r="Y1870" s="194" t="str">
        <v/>
      </c>
    </row>
    <row r="1871" spans="2:25" x14ac:dyDescent="0.4">
      <c r="B1871" s="192"/>
      <c r="C1871" s="193"/>
      <c r="D1871" s="193"/>
      <c r="E1871" s="178"/>
      <c r="F1871" s="193"/>
      <c r="G1871" s="193"/>
      <c r="H1871" s="193"/>
      <c r="I1871" s="176" t="str">
        <f ca="1"/>
        <v/>
      </c>
      <c r="J1871" s="176" t="str">
        <f ca="1"/>
        <v/>
      </c>
      <c r="K1871" s="176" t="str">
        <f ca="1"/>
        <v/>
      </c>
      <c r="L1871" s="176" t="str">
        <f ca="1"/>
        <v/>
      </c>
      <c r="M1871" s="176" t="str">
        <f ca="1"/>
        <v/>
      </c>
      <c r="N1871" s="176" t="str">
        <f ca="1"/>
        <v/>
      </c>
      <c r="O1871" s="176" t="str">
        <f ca="1"/>
        <v/>
      </c>
      <c r="P1871" s="176" t="str">
        <f ca="1"/>
        <v/>
      </c>
      <c r="Q1871" s="176" t="str">
        <f ca="1"/>
        <v/>
      </c>
      <c r="R1871" s="176" t="str">
        <f ca="1"/>
        <v/>
      </c>
      <c r="S1871" s="176" t="str">
        <v/>
      </c>
      <c r="T1871" s="176" t="b">
        <v>0</v>
      </c>
      <c r="U1871" s="176" t="b">
        <f>AND(T1871=TRUE,C1871=C1870,F1871=F1870,H1871&lt;&gt;H1870)</f>
        <v>0</v>
      </c>
      <c r="V1871" s="176" t="b">
        <f t="shared" si="58"/>
        <v>0</v>
      </c>
      <c r="W1871" s="180">
        <v>0</v>
      </c>
      <c r="X1871" t="b">
        <f t="shared" si="59"/>
        <v>0</v>
      </c>
      <c r="Y1871" s="194" t="str">
        <v/>
      </c>
    </row>
    <row r="1872" spans="2:25" x14ac:dyDescent="0.4">
      <c r="B1872" s="192"/>
      <c r="C1872" s="193"/>
      <c r="D1872" s="193"/>
      <c r="E1872" s="178"/>
      <c r="F1872" s="193"/>
      <c r="G1872" s="193"/>
      <c r="H1872" s="193"/>
      <c r="I1872" s="176" t="str">
        <f ca="1"/>
        <v/>
      </c>
      <c r="J1872" s="176" t="str">
        <f ca="1"/>
        <v/>
      </c>
      <c r="K1872" s="176" t="str">
        <f ca="1"/>
        <v/>
      </c>
      <c r="L1872" s="176" t="str">
        <f ca="1"/>
        <v/>
      </c>
      <c r="M1872" s="176" t="str">
        <f ca="1"/>
        <v/>
      </c>
      <c r="N1872" s="176" t="str">
        <f ca="1"/>
        <v/>
      </c>
      <c r="O1872" s="176" t="str">
        <f ca="1"/>
        <v/>
      </c>
      <c r="P1872" s="176" t="str">
        <f ca="1"/>
        <v/>
      </c>
      <c r="Q1872" s="176" t="str">
        <f ca="1"/>
        <v/>
      </c>
      <c r="R1872" s="176" t="str">
        <f ca="1"/>
        <v/>
      </c>
      <c r="S1872" s="176" t="str">
        <v/>
      </c>
      <c r="T1872" s="176" t="b">
        <v>0</v>
      </c>
      <c r="U1872" s="176" t="b">
        <f>AND(T1872=TRUE,C1872=C1871,F1872=F1871,H1872&lt;&gt;H1871)</f>
        <v>0</v>
      </c>
      <c r="V1872" s="176" t="b">
        <f t="shared" si="58"/>
        <v>0</v>
      </c>
      <c r="W1872" s="180">
        <v>0</v>
      </c>
      <c r="X1872" t="b">
        <f t="shared" si="59"/>
        <v>0</v>
      </c>
      <c r="Y1872" s="194" t="str">
        <v/>
      </c>
    </row>
    <row r="1873" spans="2:25" x14ac:dyDescent="0.4">
      <c r="B1873" s="192"/>
      <c r="C1873" s="193"/>
      <c r="D1873" s="193"/>
      <c r="E1873" s="178"/>
      <c r="F1873" s="193"/>
      <c r="G1873" s="193"/>
      <c r="H1873" s="193"/>
      <c r="I1873" s="176" t="str">
        <f ca="1"/>
        <v/>
      </c>
      <c r="J1873" s="176" t="str">
        <f ca="1"/>
        <v/>
      </c>
      <c r="K1873" s="176" t="str">
        <f ca="1"/>
        <v/>
      </c>
      <c r="L1873" s="176" t="str">
        <f ca="1"/>
        <v/>
      </c>
      <c r="M1873" s="176" t="str">
        <f ca="1"/>
        <v/>
      </c>
      <c r="N1873" s="176" t="str">
        <f ca="1"/>
        <v/>
      </c>
      <c r="O1873" s="176" t="str">
        <f ca="1"/>
        <v/>
      </c>
      <c r="P1873" s="176" t="str">
        <f ca="1"/>
        <v/>
      </c>
      <c r="Q1873" s="176" t="str">
        <f ca="1"/>
        <v/>
      </c>
      <c r="R1873" s="176" t="str">
        <f ca="1"/>
        <v/>
      </c>
      <c r="S1873" s="176" t="str">
        <v/>
      </c>
      <c r="T1873" s="176" t="b">
        <v>0</v>
      </c>
      <c r="U1873" s="176" t="b">
        <f>AND(T1873=TRUE,C1873=C1872,F1873=F1872,H1873&lt;&gt;H1872)</f>
        <v>0</v>
      </c>
      <c r="V1873" s="176" t="b">
        <f t="shared" si="58"/>
        <v>0</v>
      </c>
      <c r="W1873" s="180">
        <v>0</v>
      </c>
      <c r="X1873" t="b">
        <f t="shared" si="59"/>
        <v>0</v>
      </c>
      <c r="Y1873" s="194" t="str">
        <v/>
      </c>
    </row>
    <row r="1874" spans="2:25" x14ac:dyDescent="0.4">
      <c r="B1874" s="192"/>
      <c r="C1874" s="193"/>
      <c r="D1874" s="193"/>
      <c r="E1874" s="178"/>
      <c r="F1874" s="193"/>
      <c r="G1874" s="193"/>
      <c r="H1874" s="193"/>
      <c r="I1874" s="176" t="str">
        <f ca="1"/>
        <v/>
      </c>
      <c r="J1874" s="176" t="str">
        <f ca="1"/>
        <v/>
      </c>
      <c r="K1874" s="176" t="str">
        <f ca="1"/>
        <v/>
      </c>
      <c r="L1874" s="176" t="str">
        <f ca="1"/>
        <v/>
      </c>
      <c r="M1874" s="176" t="str">
        <f ca="1"/>
        <v/>
      </c>
      <c r="N1874" s="176" t="str">
        <f ca="1"/>
        <v/>
      </c>
      <c r="O1874" s="176" t="str">
        <f ca="1"/>
        <v/>
      </c>
      <c r="P1874" s="176" t="str">
        <f ca="1"/>
        <v/>
      </c>
      <c r="Q1874" s="176" t="str">
        <f ca="1"/>
        <v/>
      </c>
      <c r="R1874" s="176" t="str">
        <f ca="1"/>
        <v/>
      </c>
      <c r="S1874" s="176" t="str">
        <v/>
      </c>
      <c r="T1874" s="176" t="b">
        <v>0</v>
      </c>
      <c r="U1874" s="176" t="b">
        <f>AND(T1874=TRUE,C1874=C1873,F1874=F1873,H1874&lt;&gt;H1873)</f>
        <v>0</v>
      </c>
      <c r="V1874" s="176" t="b">
        <f t="shared" si="58"/>
        <v>0</v>
      </c>
      <c r="W1874" s="180">
        <v>0</v>
      </c>
      <c r="X1874" t="b">
        <f t="shared" si="59"/>
        <v>0</v>
      </c>
      <c r="Y1874" s="194" t="str">
        <v/>
      </c>
    </row>
    <row r="1875" spans="2:25" x14ac:dyDescent="0.4">
      <c r="B1875" s="192"/>
      <c r="C1875" s="193"/>
      <c r="D1875" s="193"/>
      <c r="E1875" s="178"/>
      <c r="F1875" s="193"/>
      <c r="G1875" s="193"/>
      <c r="H1875" s="193"/>
      <c r="I1875" s="176" t="str">
        <f ca="1"/>
        <v/>
      </c>
      <c r="J1875" s="176" t="str">
        <f ca="1"/>
        <v/>
      </c>
      <c r="K1875" s="176" t="str">
        <f ca="1"/>
        <v/>
      </c>
      <c r="L1875" s="176" t="str">
        <f ca="1"/>
        <v/>
      </c>
      <c r="M1875" s="176" t="str">
        <f ca="1"/>
        <v/>
      </c>
      <c r="N1875" s="176" t="str">
        <f ca="1"/>
        <v/>
      </c>
      <c r="O1875" s="176" t="str">
        <f ca="1"/>
        <v/>
      </c>
      <c r="P1875" s="176" t="str">
        <f ca="1"/>
        <v/>
      </c>
      <c r="Q1875" s="176" t="str">
        <f ca="1"/>
        <v/>
      </c>
      <c r="R1875" s="176" t="str">
        <f ca="1"/>
        <v/>
      </c>
      <c r="S1875" s="176" t="str">
        <v/>
      </c>
      <c r="T1875" s="176" t="b">
        <v>0</v>
      </c>
      <c r="U1875" s="176" t="b">
        <f>AND(T1875=TRUE,C1875=C1874,F1875=F1874,H1875&lt;&gt;H1874)</f>
        <v>0</v>
      </c>
      <c r="V1875" s="176" t="b">
        <f t="shared" si="58"/>
        <v>0</v>
      </c>
      <c r="W1875" s="180">
        <v>0</v>
      </c>
      <c r="X1875" t="b">
        <f t="shared" si="59"/>
        <v>0</v>
      </c>
      <c r="Y1875" s="194" t="str">
        <v/>
      </c>
    </row>
    <row r="1876" spans="2:25" x14ac:dyDescent="0.4">
      <c r="B1876" s="192"/>
      <c r="C1876" s="193"/>
      <c r="D1876" s="193"/>
      <c r="E1876" s="178"/>
      <c r="F1876" s="193"/>
      <c r="G1876" s="193"/>
      <c r="H1876" s="193"/>
      <c r="I1876" s="176" t="str">
        <f ca="1"/>
        <v/>
      </c>
      <c r="J1876" s="176" t="str">
        <f ca="1"/>
        <v/>
      </c>
      <c r="K1876" s="176" t="str">
        <f ca="1"/>
        <v/>
      </c>
      <c r="L1876" s="176" t="str">
        <f ca="1"/>
        <v/>
      </c>
      <c r="M1876" s="176" t="str">
        <f ca="1"/>
        <v/>
      </c>
      <c r="N1876" s="176" t="str">
        <f ca="1"/>
        <v/>
      </c>
      <c r="O1876" s="176" t="str">
        <f ca="1"/>
        <v/>
      </c>
      <c r="P1876" s="176" t="str">
        <f ca="1"/>
        <v/>
      </c>
      <c r="Q1876" s="176" t="str">
        <f ca="1"/>
        <v/>
      </c>
      <c r="R1876" s="176" t="str">
        <f ca="1"/>
        <v/>
      </c>
      <c r="S1876" s="176" t="str">
        <v/>
      </c>
      <c r="T1876" s="176" t="b">
        <v>0</v>
      </c>
      <c r="U1876" s="176" t="b">
        <f>AND(T1876=TRUE,C1876=C1875,F1876=F1875,H1876&lt;&gt;H1875)</f>
        <v>0</v>
      </c>
      <c r="V1876" s="176" t="b">
        <f t="shared" si="58"/>
        <v>0</v>
      </c>
      <c r="W1876" s="180">
        <v>0</v>
      </c>
      <c r="X1876" t="b">
        <f t="shared" si="59"/>
        <v>0</v>
      </c>
      <c r="Y1876" s="194" t="str">
        <v/>
      </c>
    </row>
    <row r="1877" spans="2:25" x14ac:dyDescent="0.4">
      <c r="B1877" s="192"/>
      <c r="C1877" s="193"/>
      <c r="D1877" s="193"/>
      <c r="E1877" s="178"/>
      <c r="F1877" s="193"/>
      <c r="G1877" s="193"/>
      <c r="H1877" s="193"/>
      <c r="I1877" s="176" t="str">
        <f ca="1"/>
        <v/>
      </c>
      <c r="J1877" s="176" t="str">
        <f ca="1"/>
        <v/>
      </c>
      <c r="K1877" s="176" t="str">
        <f ca="1"/>
        <v/>
      </c>
      <c r="L1877" s="176" t="str">
        <f ca="1"/>
        <v/>
      </c>
      <c r="M1877" s="176" t="str">
        <f ca="1"/>
        <v/>
      </c>
      <c r="N1877" s="176" t="str">
        <f ca="1"/>
        <v/>
      </c>
      <c r="O1877" s="176" t="str">
        <f ca="1"/>
        <v/>
      </c>
      <c r="P1877" s="176" t="str">
        <f ca="1"/>
        <v/>
      </c>
      <c r="Q1877" s="176" t="str">
        <f ca="1"/>
        <v/>
      </c>
      <c r="R1877" s="176" t="str">
        <f ca="1"/>
        <v/>
      </c>
      <c r="S1877" s="176" t="str">
        <v/>
      </c>
      <c r="T1877" s="176" t="b">
        <v>0</v>
      </c>
      <c r="U1877" s="176" t="b">
        <f>AND(T1877=TRUE,C1877=C1876,F1877=F1876,H1877&lt;&gt;H1876)</f>
        <v>0</v>
      </c>
      <c r="V1877" s="176" t="b">
        <f t="shared" si="58"/>
        <v>0</v>
      </c>
      <c r="W1877" s="180">
        <v>0</v>
      </c>
      <c r="X1877" t="b">
        <f t="shared" si="59"/>
        <v>0</v>
      </c>
      <c r="Y1877" s="194" t="str">
        <v/>
      </c>
    </row>
    <row r="1878" spans="2:25" x14ac:dyDescent="0.4">
      <c r="B1878" s="192"/>
      <c r="C1878" s="193"/>
      <c r="D1878" s="193"/>
      <c r="E1878" s="178"/>
      <c r="F1878" s="193"/>
      <c r="G1878" s="193"/>
      <c r="H1878" s="193"/>
      <c r="I1878" s="176" t="str">
        <f ca="1"/>
        <v/>
      </c>
      <c r="J1878" s="176" t="str">
        <f ca="1"/>
        <v/>
      </c>
      <c r="K1878" s="176" t="str">
        <f ca="1"/>
        <v/>
      </c>
      <c r="L1878" s="176" t="str">
        <f ca="1"/>
        <v/>
      </c>
      <c r="M1878" s="176" t="str">
        <f ca="1"/>
        <v/>
      </c>
      <c r="N1878" s="176" t="str">
        <f ca="1"/>
        <v/>
      </c>
      <c r="O1878" s="176" t="str">
        <f ca="1"/>
        <v/>
      </c>
      <c r="P1878" s="176" t="str">
        <f ca="1"/>
        <v/>
      </c>
      <c r="Q1878" s="176" t="str">
        <f ca="1"/>
        <v/>
      </c>
      <c r="R1878" s="176" t="str">
        <f ca="1"/>
        <v/>
      </c>
      <c r="S1878" s="176" t="str">
        <v/>
      </c>
      <c r="T1878" s="176" t="b">
        <v>0</v>
      </c>
      <c r="U1878" s="176" t="b">
        <f>AND(T1878=TRUE,C1878=C1877,F1878=F1877,H1878&lt;&gt;H1877)</f>
        <v>0</v>
      </c>
      <c r="V1878" s="176" t="b">
        <f t="shared" si="58"/>
        <v>0</v>
      </c>
      <c r="W1878" s="180">
        <v>0</v>
      </c>
      <c r="X1878" t="b">
        <f t="shared" si="59"/>
        <v>0</v>
      </c>
      <c r="Y1878" s="194" t="str">
        <v/>
      </c>
    </row>
    <row r="1879" spans="2:25" x14ac:dyDescent="0.4">
      <c r="B1879" s="192"/>
      <c r="C1879" s="193"/>
      <c r="D1879" s="193"/>
      <c r="E1879" s="178"/>
      <c r="F1879" s="193"/>
      <c r="G1879" s="193"/>
      <c r="H1879" s="193"/>
      <c r="I1879" s="176" t="str">
        <f ca="1"/>
        <v/>
      </c>
      <c r="J1879" s="176" t="str">
        <f ca="1"/>
        <v/>
      </c>
      <c r="K1879" s="176" t="str">
        <f ca="1"/>
        <v/>
      </c>
      <c r="L1879" s="176" t="str">
        <f ca="1"/>
        <v/>
      </c>
      <c r="M1879" s="176" t="str">
        <f ca="1"/>
        <v/>
      </c>
      <c r="N1879" s="176" t="str">
        <f ca="1"/>
        <v/>
      </c>
      <c r="O1879" s="176" t="str">
        <f ca="1"/>
        <v/>
      </c>
      <c r="P1879" s="176" t="str">
        <f ca="1"/>
        <v/>
      </c>
      <c r="Q1879" s="176" t="str">
        <f ca="1"/>
        <v/>
      </c>
      <c r="R1879" s="176" t="str">
        <f ca="1"/>
        <v/>
      </c>
      <c r="S1879" s="176" t="str">
        <v/>
      </c>
      <c r="T1879" s="176" t="b">
        <v>0</v>
      </c>
      <c r="U1879" s="176" t="b">
        <f>AND(T1879=TRUE,C1879=C1878,F1879=F1878,H1879&lt;&gt;H1878)</f>
        <v>0</v>
      </c>
      <c r="V1879" s="176" t="b">
        <f t="shared" si="58"/>
        <v>0</v>
      </c>
      <c r="W1879" s="180">
        <v>0</v>
      </c>
      <c r="X1879" t="b">
        <f t="shared" si="59"/>
        <v>0</v>
      </c>
      <c r="Y1879" s="194" t="str">
        <v/>
      </c>
    </row>
    <row r="1880" spans="2:25" x14ac:dyDescent="0.4">
      <c r="B1880" s="192"/>
      <c r="C1880" s="193"/>
      <c r="D1880" s="193"/>
      <c r="E1880" s="178"/>
      <c r="F1880" s="193"/>
      <c r="G1880" s="193"/>
      <c r="H1880" s="193"/>
      <c r="I1880" s="176" t="str">
        <f ca="1"/>
        <v/>
      </c>
      <c r="J1880" s="176" t="str">
        <f ca="1"/>
        <v/>
      </c>
      <c r="K1880" s="176" t="str">
        <f ca="1"/>
        <v/>
      </c>
      <c r="L1880" s="176" t="str">
        <f ca="1"/>
        <v/>
      </c>
      <c r="M1880" s="176" t="str">
        <f ca="1"/>
        <v/>
      </c>
      <c r="N1880" s="176" t="str">
        <f ca="1"/>
        <v/>
      </c>
      <c r="O1880" s="176" t="str">
        <f ca="1"/>
        <v/>
      </c>
      <c r="P1880" s="176" t="str">
        <f ca="1"/>
        <v/>
      </c>
      <c r="Q1880" s="176" t="str">
        <f ca="1"/>
        <v/>
      </c>
      <c r="R1880" s="176" t="str">
        <f ca="1"/>
        <v/>
      </c>
      <c r="S1880" s="176" t="str">
        <v/>
      </c>
      <c r="T1880" s="176" t="b">
        <v>0</v>
      </c>
      <c r="U1880" s="176" t="b">
        <f>AND(T1880=TRUE,C1880=C1879,F1880=F1879,H1880&lt;&gt;H1879)</f>
        <v>0</v>
      </c>
      <c r="V1880" s="176" t="b">
        <f t="shared" si="58"/>
        <v>0</v>
      </c>
      <c r="W1880" s="180">
        <v>0</v>
      </c>
      <c r="X1880" t="b">
        <f t="shared" si="59"/>
        <v>0</v>
      </c>
      <c r="Y1880" s="194" t="str">
        <v/>
      </c>
    </row>
    <row r="1881" spans="2:25" x14ac:dyDescent="0.4">
      <c r="B1881" s="192"/>
      <c r="C1881" s="193"/>
      <c r="D1881" s="193"/>
      <c r="E1881" s="178"/>
      <c r="F1881" s="193"/>
      <c r="G1881" s="193"/>
      <c r="H1881" s="193"/>
      <c r="I1881" s="176" t="str">
        <f ca="1"/>
        <v/>
      </c>
      <c r="J1881" s="176" t="str">
        <f ca="1"/>
        <v/>
      </c>
      <c r="K1881" s="176" t="str">
        <f ca="1"/>
        <v/>
      </c>
      <c r="L1881" s="176" t="str">
        <f ca="1"/>
        <v/>
      </c>
      <c r="M1881" s="176" t="str">
        <f ca="1"/>
        <v/>
      </c>
      <c r="N1881" s="176" t="str">
        <f ca="1"/>
        <v/>
      </c>
      <c r="O1881" s="176" t="str">
        <f ca="1"/>
        <v/>
      </c>
      <c r="P1881" s="176" t="str">
        <f ca="1"/>
        <v/>
      </c>
      <c r="Q1881" s="176" t="str">
        <f ca="1"/>
        <v/>
      </c>
      <c r="R1881" s="176" t="str">
        <f ca="1"/>
        <v/>
      </c>
      <c r="S1881" s="176" t="str">
        <v/>
      </c>
      <c r="T1881" s="176" t="b">
        <v>0</v>
      </c>
      <c r="U1881" s="176" t="b">
        <f>AND(T1881=TRUE,C1881=C1880,F1881=F1880,H1881&lt;&gt;H1880)</f>
        <v>0</v>
      </c>
      <c r="V1881" s="176" t="b">
        <f t="shared" si="58"/>
        <v>0</v>
      </c>
      <c r="W1881" s="180">
        <v>0</v>
      </c>
      <c r="X1881" t="b">
        <f t="shared" si="59"/>
        <v>0</v>
      </c>
      <c r="Y1881" s="194" t="str">
        <v/>
      </c>
    </row>
    <row r="1882" spans="2:25" x14ac:dyDescent="0.4">
      <c r="B1882" s="192"/>
      <c r="C1882" s="193"/>
      <c r="D1882" s="193"/>
      <c r="E1882" s="178"/>
      <c r="F1882" s="193"/>
      <c r="G1882" s="193"/>
      <c r="H1882" s="193"/>
      <c r="I1882" s="176" t="str">
        <f ca="1"/>
        <v/>
      </c>
      <c r="J1882" s="176" t="str">
        <f ca="1"/>
        <v/>
      </c>
      <c r="K1882" s="176" t="str">
        <f ca="1"/>
        <v/>
      </c>
      <c r="L1882" s="176" t="str">
        <f ca="1"/>
        <v/>
      </c>
      <c r="M1882" s="176" t="str">
        <f ca="1"/>
        <v/>
      </c>
      <c r="N1882" s="176" t="str">
        <f ca="1"/>
        <v/>
      </c>
      <c r="O1882" s="176" t="str">
        <f ca="1"/>
        <v/>
      </c>
      <c r="P1882" s="176" t="str">
        <f ca="1"/>
        <v/>
      </c>
      <c r="Q1882" s="176" t="str">
        <f ca="1"/>
        <v/>
      </c>
      <c r="R1882" s="176" t="str">
        <f ca="1"/>
        <v/>
      </c>
      <c r="S1882" s="176" t="str">
        <v/>
      </c>
      <c r="T1882" s="176" t="b">
        <v>0</v>
      </c>
      <c r="U1882" s="176" t="b">
        <f>AND(T1882=TRUE,C1882=C1881,F1882=F1881,H1882&lt;&gt;H1881)</f>
        <v>0</v>
      </c>
      <c r="V1882" s="176" t="b">
        <f t="shared" si="58"/>
        <v>0</v>
      </c>
      <c r="W1882" s="180">
        <v>0</v>
      </c>
      <c r="X1882" t="b">
        <f t="shared" si="59"/>
        <v>0</v>
      </c>
      <c r="Y1882" s="194" t="str">
        <v/>
      </c>
    </row>
    <row r="1883" spans="2:25" x14ac:dyDescent="0.4">
      <c r="B1883" s="192"/>
      <c r="C1883" s="193"/>
      <c r="D1883" s="193"/>
      <c r="E1883" s="178"/>
      <c r="F1883" s="193"/>
      <c r="G1883" s="193"/>
      <c r="H1883" s="193"/>
      <c r="I1883" s="176" t="str">
        <f ca="1"/>
        <v/>
      </c>
      <c r="J1883" s="176" t="str">
        <f ca="1"/>
        <v/>
      </c>
      <c r="K1883" s="176" t="str">
        <f ca="1"/>
        <v/>
      </c>
      <c r="L1883" s="176" t="str">
        <f ca="1"/>
        <v/>
      </c>
      <c r="M1883" s="176" t="str">
        <f ca="1"/>
        <v/>
      </c>
      <c r="N1883" s="176" t="str">
        <f ca="1"/>
        <v/>
      </c>
      <c r="O1883" s="176" t="str">
        <f ca="1"/>
        <v/>
      </c>
      <c r="P1883" s="176" t="str">
        <f ca="1"/>
        <v/>
      </c>
      <c r="Q1883" s="176" t="str">
        <f ca="1"/>
        <v/>
      </c>
      <c r="R1883" s="176" t="str">
        <f ca="1"/>
        <v/>
      </c>
      <c r="S1883" s="176" t="str">
        <v/>
      </c>
      <c r="T1883" s="176" t="b">
        <v>0</v>
      </c>
      <c r="U1883" s="176" t="b">
        <f>AND(T1883=TRUE,C1883=C1882,F1883=F1882,H1883&lt;&gt;H1882)</f>
        <v>0</v>
      </c>
      <c r="V1883" s="176" t="b">
        <f t="shared" si="58"/>
        <v>0</v>
      </c>
      <c r="W1883" s="180">
        <v>0</v>
      </c>
      <c r="X1883" t="b">
        <f t="shared" si="59"/>
        <v>0</v>
      </c>
      <c r="Y1883" s="194" t="str">
        <v/>
      </c>
    </row>
    <row r="1884" spans="2:25" x14ac:dyDescent="0.4">
      <c r="B1884" s="192"/>
      <c r="C1884" s="193"/>
      <c r="D1884" s="193"/>
      <c r="E1884" s="178"/>
      <c r="F1884" s="193"/>
      <c r="G1884" s="193"/>
      <c r="H1884" s="193"/>
      <c r="I1884" s="176" t="str">
        <f ca="1"/>
        <v/>
      </c>
      <c r="J1884" s="176" t="str">
        <f ca="1"/>
        <v/>
      </c>
      <c r="K1884" s="176" t="str">
        <f ca="1"/>
        <v/>
      </c>
      <c r="L1884" s="176" t="str">
        <f ca="1"/>
        <v/>
      </c>
      <c r="M1884" s="176" t="str">
        <f ca="1"/>
        <v/>
      </c>
      <c r="N1884" s="176" t="str">
        <f ca="1"/>
        <v/>
      </c>
      <c r="O1884" s="176" t="str">
        <f ca="1"/>
        <v/>
      </c>
      <c r="P1884" s="176" t="str">
        <f ca="1"/>
        <v/>
      </c>
      <c r="Q1884" s="176" t="str">
        <f ca="1"/>
        <v/>
      </c>
      <c r="R1884" s="176" t="str">
        <f ca="1"/>
        <v/>
      </c>
      <c r="S1884" s="176" t="str">
        <v/>
      </c>
      <c r="T1884" s="176" t="b">
        <v>0</v>
      </c>
      <c r="U1884" s="176" t="b">
        <f>AND(T1884=TRUE,C1884=C1883,F1884=F1883,H1884&lt;&gt;H1883)</f>
        <v>0</v>
      </c>
      <c r="V1884" s="176" t="b">
        <f t="shared" si="58"/>
        <v>0</v>
      </c>
      <c r="W1884" s="180">
        <v>0</v>
      </c>
      <c r="X1884" t="b">
        <f t="shared" si="59"/>
        <v>0</v>
      </c>
      <c r="Y1884" s="194" t="str">
        <v/>
      </c>
    </row>
    <row r="1885" spans="2:25" x14ac:dyDescent="0.4">
      <c r="B1885" s="192"/>
      <c r="C1885" s="193"/>
      <c r="D1885" s="193"/>
      <c r="E1885" s="178"/>
      <c r="F1885" s="193"/>
      <c r="G1885" s="193"/>
      <c r="H1885" s="193"/>
      <c r="I1885" s="176" t="str">
        <f ca="1"/>
        <v/>
      </c>
      <c r="J1885" s="176" t="str">
        <f ca="1"/>
        <v/>
      </c>
      <c r="K1885" s="176" t="str">
        <f ca="1"/>
        <v/>
      </c>
      <c r="L1885" s="176" t="str">
        <f ca="1"/>
        <v/>
      </c>
      <c r="M1885" s="176" t="str">
        <f ca="1"/>
        <v/>
      </c>
      <c r="N1885" s="176" t="str">
        <f ca="1"/>
        <v/>
      </c>
      <c r="O1885" s="176" t="str">
        <f ca="1"/>
        <v/>
      </c>
      <c r="P1885" s="176" t="str">
        <f ca="1"/>
        <v/>
      </c>
      <c r="Q1885" s="176" t="str">
        <f ca="1"/>
        <v/>
      </c>
      <c r="R1885" s="176" t="str">
        <f ca="1"/>
        <v/>
      </c>
      <c r="S1885" s="176" t="str">
        <v/>
      </c>
      <c r="T1885" s="176" t="b">
        <v>0</v>
      </c>
      <c r="U1885" s="176" t="b">
        <f>AND(T1885=TRUE,C1885=C1884,F1885=F1884,H1885&lt;&gt;H1884)</f>
        <v>0</v>
      </c>
      <c r="V1885" s="176" t="b">
        <f t="shared" si="58"/>
        <v>0</v>
      </c>
      <c r="W1885" s="180">
        <v>0</v>
      </c>
      <c r="X1885" t="b">
        <f t="shared" si="59"/>
        <v>0</v>
      </c>
      <c r="Y1885" s="194" t="str">
        <v/>
      </c>
    </row>
    <row r="1886" spans="2:25" x14ac:dyDescent="0.4">
      <c r="B1886" s="192"/>
      <c r="C1886" s="193"/>
      <c r="D1886" s="193"/>
      <c r="E1886" s="178"/>
      <c r="F1886" s="193"/>
      <c r="G1886" s="193"/>
      <c r="H1886" s="193"/>
      <c r="I1886" s="176" t="str">
        <f ca="1"/>
        <v/>
      </c>
      <c r="J1886" s="176" t="str">
        <f ca="1"/>
        <v/>
      </c>
      <c r="K1886" s="176" t="str">
        <f ca="1"/>
        <v/>
      </c>
      <c r="L1886" s="176" t="str">
        <f ca="1"/>
        <v/>
      </c>
      <c r="M1886" s="176" t="str">
        <f ca="1"/>
        <v/>
      </c>
      <c r="N1886" s="176" t="str">
        <f ca="1"/>
        <v/>
      </c>
      <c r="O1886" s="176" t="str">
        <f ca="1"/>
        <v/>
      </c>
      <c r="P1886" s="176" t="str">
        <f ca="1"/>
        <v/>
      </c>
      <c r="Q1886" s="176" t="str">
        <f ca="1"/>
        <v/>
      </c>
      <c r="R1886" s="176" t="str">
        <f ca="1"/>
        <v/>
      </c>
      <c r="S1886" s="176" t="str">
        <v/>
      </c>
      <c r="T1886" s="176" t="b">
        <v>0</v>
      </c>
      <c r="U1886" s="176" t="b">
        <f>AND(T1886=TRUE,C1886=C1885,F1886=F1885,H1886&lt;&gt;H1885)</f>
        <v>0</v>
      </c>
      <c r="V1886" s="176" t="b">
        <f t="shared" si="58"/>
        <v>0</v>
      </c>
      <c r="W1886" s="180">
        <v>0</v>
      </c>
      <c r="X1886" t="b">
        <f t="shared" si="59"/>
        <v>0</v>
      </c>
      <c r="Y1886" s="194" t="str">
        <v/>
      </c>
    </row>
    <row r="1887" spans="2:25" x14ac:dyDescent="0.4">
      <c r="B1887" s="192"/>
      <c r="C1887" s="193"/>
      <c r="D1887" s="193"/>
      <c r="E1887" s="178"/>
      <c r="F1887" s="193"/>
      <c r="G1887" s="193"/>
      <c r="H1887" s="193"/>
      <c r="I1887" s="176" t="str">
        <f ca="1"/>
        <v/>
      </c>
      <c r="J1887" s="176" t="str">
        <f ca="1"/>
        <v/>
      </c>
      <c r="K1887" s="176" t="str">
        <f ca="1"/>
        <v/>
      </c>
      <c r="L1887" s="176" t="str">
        <f ca="1"/>
        <v/>
      </c>
      <c r="M1887" s="176" t="str">
        <f ca="1"/>
        <v/>
      </c>
      <c r="N1887" s="176" t="str">
        <f ca="1"/>
        <v/>
      </c>
      <c r="O1887" s="176" t="str">
        <f ca="1"/>
        <v/>
      </c>
      <c r="P1887" s="176" t="str">
        <f ca="1"/>
        <v/>
      </c>
      <c r="Q1887" s="176" t="str">
        <f ca="1"/>
        <v/>
      </c>
      <c r="R1887" s="176" t="str">
        <f ca="1"/>
        <v/>
      </c>
      <c r="S1887" s="176" t="str">
        <v/>
      </c>
      <c r="T1887" s="176" t="b">
        <v>0</v>
      </c>
      <c r="U1887" s="176" t="b">
        <f>AND(T1887=TRUE,C1887=C1886,F1887=F1886,H1887&lt;&gt;H1886)</f>
        <v>0</v>
      </c>
      <c r="V1887" s="176" t="b">
        <f t="shared" si="58"/>
        <v>0</v>
      </c>
      <c r="W1887" s="180">
        <v>0</v>
      </c>
      <c r="X1887" t="b">
        <f t="shared" si="59"/>
        <v>0</v>
      </c>
      <c r="Y1887" s="194" t="str">
        <v/>
      </c>
    </row>
    <row r="1888" spans="2:25" x14ac:dyDescent="0.4">
      <c r="B1888" s="192"/>
      <c r="C1888" s="193"/>
      <c r="D1888" s="193"/>
      <c r="E1888" s="178"/>
      <c r="F1888" s="193"/>
      <c r="G1888" s="193"/>
      <c r="H1888" s="193"/>
      <c r="I1888" s="176" t="str">
        <f ca="1"/>
        <v/>
      </c>
      <c r="J1888" s="176" t="str">
        <f ca="1"/>
        <v/>
      </c>
      <c r="K1888" s="176" t="str">
        <f ca="1"/>
        <v/>
      </c>
      <c r="L1888" s="176" t="str">
        <f ca="1"/>
        <v/>
      </c>
      <c r="M1888" s="176" t="str">
        <f ca="1"/>
        <v/>
      </c>
      <c r="N1888" s="176" t="str">
        <f ca="1"/>
        <v/>
      </c>
      <c r="O1888" s="176" t="str">
        <f ca="1"/>
        <v/>
      </c>
      <c r="P1888" s="176" t="str">
        <f ca="1"/>
        <v/>
      </c>
      <c r="Q1888" s="176" t="str">
        <f ca="1"/>
        <v/>
      </c>
      <c r="R1888" s="176" t="str">
        <f ca="1"/>
        <v/>
      </c>
      <c r="S1888" s="176" t="str">
        <v/>
      </c>
      <c r="T1888" s="176" t="b">
        <v>0</v>
      </c>
      <c r="U1888" s="176" t="b">
        <f>AND(T1888=TRUE,C1888=C1887,F1888=F1887,H1888&lt;&gt;H1887)</f>
        <v>0</v>
      </c>
      <c r="V1888" s="176" t="b">
        <f t="shared" si="58"/>
        <v>0</v>
      </c>
      <c r="W1888" s="180">
        <v>0</v>
      </c>
      <c r="X1888" t="b">
        <f t="shared" si="59"/>
        <v>0</v>
      </c>
      <c r="Y1888" s="194" t="str">
        <v/>
      </c>
    </row>
    <row r="1889" spans="2:25" x14ac:dyDescent="0.4">
      <c r="B1889" s="192"/>
      <c r="C1889" s="193"/>
      <c r="D1889" s="193"/>
      <c r="E1889" s="178"/>
      <c r="F1889" s="193"/>
      <c r="G1889" s="193"/>
      <c r="H1889" s="193"/>
      <c r="I1889" s="176" t="str">
        <f ca="1"/>
        <v/>
      </c>
      <c r="J1889" s="176" t="str">
        <f ca="1"/>
        <v/>
      </c>
      <c r="K1889" s="176" t="str">
        <f ca="1"/>
        <v/>
      </c>
      <c r="L1889" s="176" t="str">
        <f ca="1"/>
        <v/>
      </c>
      <c r="M1889" s="176" t="str">
        <f ca="1"/>
        <v/>
      </c>
      <c r="N1889" s="176" t="str">
        <f ca="1"/>
        <v/>
      </c>
      <c r="O1889" s="176" t="str">
        <f ca="1"/>
        <v/>
      </c>
      <c r="P1889" s="176" t="str">
        <f ca="1"/>
        <v/>
      </c>
      <c r="Q1889" s="176" t="str">
        <f ca="1"/>
        <v/>
      </c>
      <c r="R1889" s="176" t="str">
        <f ca="1"/>
        <v/>
      </c>
      <c r="S1889" s="176" t="str">
        <v/>
      </c>
      <c r="T1889" s="176" t="b">
        <v>0</v>
      </c>
      <c r="U1889" s="176" t="b">
        <f>AND(T1889=TRUE,C1889=C1888,F1889=F1888,H1889&lt;&gt;H1888)</f>
        <v>0</v>
      </c>
      <c r="V1889" s="176" t="b">
        <f t="shared" si="58"/>
        <v>0</v>
      </c>
      <c r="W1889" s="180">
        <v>0</v>
      </c>
      <c r="X1889" t="b">
        <f t="shared" si="59"/>
        <v>0</v>
      </c>
      <c r="Y1889" s="194" t="str">
        <v/>
      </c>
    </row>
    <row r="1890" spans="2:25" x14ac:dyDescent="0.4">
      <c r="B1890" s="192"/>
      <c r="C1890" s="193"/>
      <c r="D1890" s="193"/>
      <c r="E1890" s="178"/>
      <c r="F1890" s="193"/>
      <c r="G1890" s="193"/>
      <c r="H1890" s="193"/>
      <c r="I1890" s="176" t="str">
        <f ca="1"/>
        <v/>
      </c>
      <c r="J1890" s="176" t="str">
        <f ca="1"/>
        <v/>
      </c>
      <c r="K1890" s="176" t="str">
        <f ca="1"/>
        <v/>
      </c>
      <c r="L1890" s="176" t="str">
        <f ca="1"/>
        <v/>
      </c>
      <c r="M1890" s="176" t="str">
        <f ca="1"/>
        <v/>
      </c>
      <c r="N1890" s="176" t="str">
        <f ca="1"/>
        <v/>
      </c>
      <c r="O1890" s="176" t="str">
        <f ca="1"/>
        <v/>
      </c>
      <c r="P1890" s="176" t="str">
        <f ca="1"/>
        <v/>
      </c>
      <c r="Q1890" s="176" t="str">
        <f ca="1"/>
        <v/>
      </c>
      <c r="R1890" s="176" t="str">
        <f ca="1"/>
        <v/>
      </c>
      <c r="S1890" s="176" t="str">
        <v/>
      </c>
      <c r="T1890" s="176" t="b">
        <v>0</v>
      </c>
      <c r="U1890" s="176" t="b">
        <f>AND(T1890=TRUE,C1890=C1889,F1890=F1889,H1890&lt;&gt;H1889)</f>
        <v>0</v>
      </c>
      <c r="V1890" s="176" t="b">
        <f t="shared" si="58"/>
        <v>0</v>
      </c>
      <c r="W1890" s="180">
        <v>0</v>
      </c>
      <c r="X1890" t="b">
        <f t="shared" si="59"/>
        <v>0</v>
      </c>
      <c r="Y1890" s="194" t="str">
        <v/>
      </c>
    </row>
    <row r="1891" spans="2:25" x14ac:dyDescent="0.4">
      <c r="B1891" s="192"/>
      <c r="C1891" s="193"/>
      <c r="D1891" s="193"/>
      <c r="E1891" s="178"/>
      <c r="F1891" s="193"/>
      <c r="G1891" s="193"/>
      <c r="H1891" s="193"/>
      <c r="I1891" s="176" t="str">
        <f ca="1"/>
        <v/>
      </c>
      <c r="J1891" s="176" t="str">
        <f ca="1"/>
        <v/>
      </c>
      <c r="K1891" s="176" t="str">
        <f ca="1"/>
        <v/>
      </c>
      <c r="L1891" s="176" t="str">
        <f ca="1"/>
        <v/>
      </c>
      <c r="M1891" s="176" t="str">
        <f ca="1"/>
        <v/>
      </c>
      <c r="N1891" s="176" t="str">
        <f ca="1"/>
        <v/>
      </c>
      <c r="O1891" s="176" t="str">
        <f ca="1"/>
        <v/>
      </c>
      <c r="P1891" s="176" t="str">
        <f ca="1"/>
        <v/>
      </c>
      <c r="Q1891" s="176" t="str">
        <f ca="1"/>
        <v/>
      </c>
      <c r="R1891" s="176" t="str">
        <f ca="1"/>
        <v/>
      </c>
      <c r="S1891" s="176" t="str">
        <v/>
      </c>
      <c r="T1891" s="176" t="b">
        <v>0</v>
      </c>
      <c r="U1891" s="176" t="b">
        <f>AND(T1891=TRUE,C1891=C1890,F1891=F1890,H1891&lt;&gt;H1890)</f>
        <v>0</v>
      </c>
      <c r="V1891" s="176" t="b">
        <f t="shared" si="58"/>
        <v>0</v>
      </c>
      <c r="W1891" s="180">
        <v>0</v>
      </c>
      <c r="X1891" t="b">
        <f t="shared" si="59"/>
        <v>0</v>
      </c>
      <c r="Y1891" s="194" t="str">
        <v/>
      </c>
    </row>
    <row r="1892" spans="2:25" x14ac:dyDescent="0.4">
      <c r="B1892" s="192"/>
      <c r="C1892" s="193"/>
      <c r="D1892" s="193"/>
      <c r="E1892" s="178"/>
      <c r="F1892" s="193"/>
      <c r="G1892" s="193"/>
      <c r="H1892" s="193"/>
      <c r="I1892" s="176" t="str">
        <f ca="1"/>
        <v/>
      </c>
      <c r="J1892" s="176" t="str">
        <f ca="1"/>
        <v/>
      </c>
      <c r="K1892" s="176" t="str">
        <f ca="1"/>
        <v/>
      </c>
      <c r="L1892" s="176" t="str">
        <f ca="1"/>
        <v/>
      </c>
      <c r="M1892" s="176" t="str">
        <f ca="1"/>
        <v/>
      </c>
      <c r="N1892" s="176" t="str">
        <f ca="1"/>
        <v/>
      </c>
      <c r="O1892" s="176" t="str">
        <f ca="1"/>
        <v/>
      </c>
      <c r="P1892" s="176" t="str">
        <f ca="1"/>
        <v/>
      </c>
      <c r="Q1892" s="176" t="str">
        <f ca="1"/>
        <v/>
      </c>
      <c r="R1892" s="176" t="str">
        <f ca="1"/>
        <v/>
      </c>
      <c r="S1892" s="176" t="str">
        <v/>
      </c>
      <c r="T1892" s="176" t="b">
        <v>0</v>
      </c>
      <c r="U1892" s="176" t="b">
        <f>AND(T1892=TRUE,C1892=C1891,F1892=F1891,H1892&lt;&gt;H1891)</f>
        <v>0</v>
      </c>
      <c r="V1892" s="176" t="b">
        <f t="shared" si="58"/>
        <v>0</v>
      </c>
      <c r="W1892" s="180">
        <v>0</v>
      </c>
      <c r="X1892" t="b">
        <f t="shared" si="59"/>
        <v>0</v>
      </c>
      <c r="Y1892" s="194" t="str">
        <v/>
      </c>
    </row>
    <row r="1893" spans="2:25" x14ac:dyDescent="0.4">
      <c r="B1893" s="192"/>
      <c r="C1893" s="193"/>
      <c r="D1893" s="193"/>
      <c r="E1893" s="178"/>
      <c r="F1893" s="193"/>
      <c r="G1893" s="193"/>
      <c r="H1893" s="193"/>
      <c r="I1893" s="176" t="str">
        <f ca="1"/>
        <v/>
      </c>
      <c r="J1893" s="176" t="str">
        <f ca="1"/>
        <v/>
      </c>
      <c r="K1893" s="176" t="str">
        <f ca="1"/>
        <v/>
      </c>
      <c r="L1893" s="176" t="str">
        <f ca="1"/>
        <v/>
      </c>
      <c r="M1893" s="176" t="str">
        <f ca="1"/>
        <v/>
      </c>
      <c r="N1893" s="176" t="str">
        <f ca="1"/>
        <v/>
      </c>
      <c r="O1893" s="176" t="str">
        <f ca="1"/>
        <v/>
      </c>
      <c r="P1893" s="176" t="str">
        <f ca="1"/>
        <v/>
      </c>
      <c r="Q1893" s="176" t="str">
        <f ca="1"/>
        <v/>
      </c>
      <c r="R1893" s="176" t="str">
        <f ca="1"/>
        <v/>
      </c>
      <c r="S1893" s="176" t="str">
        <v/>
      </c>
      <c r="T1893" s="176" t="b">
        <v>0</v>
      </c>
      <c r="U1893" s="176" t="b">
        <f>AND(T1893=TRUE,C1893=C1892,F1893=F1892,H1893&lt;&gt;H1892)</f>
        <v>0</v>
      </c>
      <c r="V1893" s="176" t="b">
        <f t="shared" si="58"/>
        <v>0</v>
      </c>
      <c r="W1893" s="180">
        <v>0</v>
      </c>
      <c r="X1893" t="b">
        <f t="shared" si="59"/>
        <v>0</v>
      </c>
      <c r="Y1893" s="194" t="str">
        <v/>
      </c>
    </row>
    <row r="1894" spans="2:25" x14ac:dyDescent="0.4">
      <c r="B1894" s="192"/>
      <c r="C1894" s="193"/>
      <c r="D1894" s="193"/>
      <c r="E1894" s="178"/>
      <c r="F1894" s="193"/>
      <c r="G1894" s="193"/>
      <c r="H1894" s="193"/>
      <c r="I1894" s="176" t="str">
        <f ca="1"/>
        <v/>
      </c>
      <c r="J1894" s="176" t="str">
        <f ca="1"/>
        <v/>
      </c>
      <c r="K1894" s="176" t="str">
        <f ca="1"/>
        <v/>
      </c>
      <c r="L1894" s="176" t="str">
        <f ca="1"/>
        <v/>
      </c>
      <c r="M1894" s="176" t="str">
        <f ca="1"/>
        <v/>
      </c>
      <c r="N1894" s="176" t="str">
        <f ca="1"/>
        <v/>
      </c>
      <c r="O1894" s="176" t="str">
        <f ca="1"/>
        <v/>
      </c>
      <c r="P1894" s="176" t="str">
        <f ca="1"/>
        <v/>
      </c>
      <c r="Q1894" s="176" t="str">
        <f ca="1"/>
        <v/>
      </c>
      <c r="R1894" s="176" t="str">
        <f ca="1"/>
        <v/>
      </c>
      <c r="S1894" s="176" t="str">
        <v/>
      </c>
      <c r="T1894" s="176" t="b">
        <v>0</v>
      </c>
      <c r="U1894" s="176" t="b">
        <f>AND(T1894=TRUE,C1894=C1893,F1894=F1893,H1894&lt;&gt;H1893)</f>
        <v>0</v>
      </c>
      <c r="V1894" s="176" t="b">
        <f t="shared" si="58"/>
        <v>0</v>
      </c>
      <c r="W1894" s="180">
        <v>0</v>
      </c>
      <c r="X1894" t="b">
        <f t="shared" si="59"/>
        <v>0</v>
      </c>
      <c r="Y1894" s="194" t="str">
        <v/>
      </c>
    </row>
    <row r="1895" spans="2:25" x14ac:dyDescent="0.4">
      <c r="B1895" s="192"/>
      <c r="C1895" s="193"/>
      <c r="D1895" s="193"/>
      <c r="E1895" s="178"/>
      <c r="F1895" s="193"/>
      <c r="G1895" s="193"/>
      <c r="H1895" s="193"/>
      <c r="I1895" s="176" t="str">
        <f ca="1"/>
        <v/>
      </c>
      <c r="J1895" s="176" t="str">
        <f ca="1"/>
        <v/>
      </c>
      <c r="K1895" s="176" t="str">
        <f ca="1"/>
        <v/>
      </c>
      <c r="L1895" s="176" t="str">
        <f ca="1"/>
        <v/>
      </c>
      <c r="M1895" s="176" t="str">
        <f ca="1"/>
        <v/>
      </c>
      <c r="N1895" s="176" t="str">
        <f ca="1"/>
        <v/>
      </c>
      <c r="O1895" s="176" t="str">
        <f ca="1"/>
        <v/>
      </c>
      <c r="P1895" s="176" t="str">
        <f ca="1"/>
        <v/>
      </c>
      <c r="Q1895" s="176" t="str">
        <f ca="1"/>
        <v/>
      </c>
      <c r="R1895" s="176" t="str">
        <f ca="1"/>
        <v/>
      </c>
      <c r="S1895" s="176" t="str">
        <v/>
      </c>
      <c r="T1895" s="176" t="b">
        <v>0</v>
      </c>
      <c r="U1895" s="176" t="b">
        <f>AND(T1895=TRUE,C1895=C1894,F1895=F1894,H1895&lt;&gt;H1894)</f>
        <v>0</v>
      </c>
      <c r="V1895" s="176" t="b">
        <f t="shared" si="58"/>
        <v>0</v>
      </c>
      <c r="W1895" s="180">
        <v>0</v>
      </c>
      <c r="X1895" t="b">
        <f t="shared" si="59"/>
        <v>0</v>
      </c>
      <c r="Y1895" s="194" t="str">
        <v/>
      </c>
    </row>
    <row r="1896" spans="2:25" x14ac:dyDescent="0.4">
      <c r="B1896" s="192"/>
      <c r="C1896" s="193"/>
      <c r="D1896" s="193"/>
      <c r="E1896" s="178"/>
      <c r="F1896" s="193"/>
      <c r="G1896" s="193"/>
      <c r="H1896" s="193"/>
      <c r="I1896" s="176" t="str">
        <f ca="1"/>
        <v/>
      </c>
      <c r="J1896" s="176" t="str">
        <f ca="1"/>
        <v/>
      </c>
      <c r="K1896" s="176" t="str">
        <f ca="1"/>
        <v/>
      </c>
      <c r="L1896" s="176" t="str">
        <f ca="1"/>
        <v/>
      </c>
      <c r="M1896" s="176" t="str">
        <f ca="1"/>
        <v/>
      </c>
      <c r="N1896" s="176" t="str">
        <f ca="1"/>
        <v/>
      </c>
      <c r="O1896" s="176" t="str">
        <f ca="1"/>
        <v/>
      </c>
      <c r="P1896" s="176" t="str">
        <f ca="1"/>
        <v/>
      </c>
      <c r="Q1896" s="176" t="str">
        <f ca="1"/>
        <v/>
      </c>
      <c r="R1896" s="176" t="str">
        <f ca="1"/>
        <v/>
      </c>
      <c r="S1896" s="176" t="str">
        <v/>
      </c>
      <c r="T1896" s="176" t="b">
        <v>0</v>
      </c>
      <c r="U1896" s="176" t="b">
        <f>AND(T1896=TRUE,C1896=C1895,F1896=F1895,H1896&lt;&gt;H1895)</f>
        <v>0</v>
      </c>
      <c r="V1896" s="176" t="b">
        <f t="shared" si="58"/>
        <v>0</v>
      </c>
      <c r="W1896" s="180">
        <v>0</v>
      </c>
      <c r="X1896" t="b">
        <f t="shared" si="59"/>
        <v>0</v>
      </c>
      <c r="Y1896" s="194" t="str">
        <v/>
      </c>
    </row>
    <row r="1897" spans="2:25" x14ac:dyDescent="0.4">
      <c r="B1897" s="192"/>
      <c r="C1897" s="193"/>
      <c r="D1897" s="193"/>
      <c r="E1897" s="178"/>
      <c r="F1897" s="193"/>
      <c r="G1897" s="193"/>
      <c r="H1897" s="193"/>
      <c r="I1897" s="176" t="str">
        <f ca="1"/>
        <v/>
      </c>
      <c r="J1897" s="176" t="str">
        <f ca="1"/>
        <v/>
      </c>
      <c r="K1897" s="176" t="str">
        <f ca="1"/>
        <v/>
      </c>
      <c r="L1897" s="176" t="str">
        <f ca="1"/>
        <v/>
      </c>
      <c r="M1897" s="176" t="str">
        <f ca="1"/>
        <v/>
      </c>
      <c r="N1897" s="176" t="str">
        <f ca="1"/>
        <v/>
      </c>
      <c r="O1897" s="176" t="str">
        <f ca="1"/>
        <v/>
      </c>
      <c r="P1897" s="176" t="str">
        <f ca="1"/>
        <v/>
      </c>
      <c r="Q1897" s="176" t="str">
        <f ca="1"/>
        <v/>
      </c>
      <c r="R1897" s="176" t="str">
        <f ca="1"/>
        <v/>
      </c>
      <c r="S1897" s="176" t="str">
        <v/>
      </c>
      <c r="T1897" s="176" t="b">
        <v>0</v>
      </c>
      <c r="U1897" s="176" t="b">
        <f>AND(T1897=TRUE,C1897=C1896,F1897=F1896,H1897&lt;&gt;H1896)</f>
        <v>0</v>
      </c>
      <c r="V1897" s="176" t="b">
        <f t="shared" si="58"/>
        <v>0</v>
      </c>
      <c r="W1897" s="180">
        <v>0</v>
      </c>
      <c r="X1897" t="b">
        <f t="shared" si="59"/>
        <v>0</v>
      </c>
      <c r="Y1897" s="194" t="str">
        <v/>
      </c>
    </row>
    <row r="1898" spans="2:25" x14ac:dyDescent="0.4">
      <c r="B1898" s="192"/>
      <c r="C1898" s="193"/>
      <c r="D1898" s="193"/>
      <c r="E1898" s="178"/>
      <c r="F1898" s="193"/>
      <c r="G1898" s="193"/>
      <c r="H1898" s="193"/>
      <c r="I1898" s="176" t="str">
        <f ca="1"/>
        <v/>
      </c>
      <c r="J1898" s="176" t="str">
        <f ca="1"/>
        <v/>
      </c>
      <c r="K1898" s="176" t="str">
        <f ca="1"/>
        <v/>
      </c>
      <c r="L1898" s="176" t="str">
        <f ca="1"/>
        <v/>
      </c>
      <c r="M1898" s="176" t="str">
        <f ca="1"/>
        <v/>
      </c>
      <c r="N1898" s="176" t="str">
        <f ca="1"/>
        <v/>
      </c>
      <c r="O1898" s="176" t="str">
        <f ca="1"/>
        <v/>
      </c>
      <c r="P1898" s="176" t="str">
        <f ca="1"/>
        <v/>
      </c>
      <c r="Q1898" s="176" t="str">
        <f ca="1"/>
        <v/>
      </c>
      <c r="R1898" s="176" t="str">
        <f ca="1"/>
        <v/>
      </c>
      <c r="S1898" s="176" t="str">
        <v/>
      </c>
      <c r="T1898" s="176" t="b">
        <v>0</v>
      </c>
      <c r="U1898" s="176" t="b">
        <f>AND(T1898=TRUE,C1898=C1897,F1898=F1897,H1898&lt;&gt;H1897)</f>
        <v>0</v>
      </c>
      <c r="V1898" s="176" t="b">
        <f t="shared" si="58"/>
        <v>0</v>
      </c>
      <c r="W1898" s="180">
        <v>0</v>
      </c>
      <c r="X1898" t="b">
        <f t="shared" si="59"/>
        <v>0</v>
      </c>
      <c r="Y1898" s="194" t="str">
        <v/>
      </c>
    </row>
    <row r="1899" spans="2:25" x14ac:dyDescent="0.4">
      <c r="B1899" s="192"/>
      <c r="C1899" s="193"/>
      <c r="D1899" s="193"/>
      <c r="E1899" s="178"/>
      <c r="F1899" s="193"/>
      <c r="G1899" s="193"/>
      <c r="H1899" s="193"/>
      <c r="I1899" s="176" t="str">
        <f ca="1"/>
        <v/>
      </c>
      <c r="J1899" s="176" t="str">
        <f ca="1"/>
        <v/>
      </c>
      <c r="K1899" s="176" t="str">
        <f ca="1"/>
        <v/>
      </c>
      <c r="L1899" s="176" t="str">
        <f ca="1"/>
        <v/>
      </c>
      <c r="M1899" s="176" t="str">
        <f ca="1"/>
        <v/>
      </c>
      <c r="N1899" s="176" t="str">
        <f ca="1"/>
        <v/>
      </c>
      <c r="O1899" s="176" t="str">
        <f ca="1"/>
        <v/>
      </c>
      <c r="P1899" s="176" t="str">
        <f ca="1"/>
        <v/>
      </c>
      <c r="Q1899" s="176" t="str">
        <f ca="1"/>
        <v/>
      </c>
      <c r="R1899" s="176" t="str">
        <f ca="1"/>
        <v/>
      </c>
      <c r="S1899" s="176" t="str">
        <v/>
      </c>
      <c r="T1899" s="176" t="b">
        <v>0</v>
      </c>
      <c r="U1899" s="176" t="b">
        <f>AND(T1899=TRUE,C1899=C1898,F1899=F1898,H1899&lt;&gt;H1898)</f>
        <v>0</v>
      </c>
      <c r="V1899" s="176" t="b">
        <f t="shared" si="58"/>
        <v>0</v>
      </c>
      <c r="W1899" s="180">
        <v>0</v>
      </c>
      <c r="X1899" t="b">
        <f t="shared" si="59"/>
        <v>0</v>
      </c>
      <c r="Y1899" s="194" t="str">
        <v/>
      </c>
    </row>
    <row r="1900" spans="2:25" x14ac:dyDescent="0.4">
      <c r="B1900" s="192"/>
      <c r="C1900" s="193"/>
      <c r="D1900" s="193"/>
      <c r="E1900" s="178"/>
      <c r="F1900" s="193"/>
      <c r="G1900" s="193"/>
      <c r="H1900" s="193"/>
      <c r="I1900" s="176" t="str">
        <f ca="1"/>
        <v/>
      </c>
      <c r="J1900" s="176" t="str">
        <f ca="1"/>
        <v/>
      </c>
      <c r="K1900" s="176" t="str">
        <f ca="1"/>
        <v/>
      </c>
      <c r="L1900" s="176" t="str">
        <f ca="1"/>
        <v/>
      </c>
      <c r="M1900" s="176" t="str">
        <f ca="1"/>
        <v/>
      </c>
      <c r="N1900" s="176" t="str">
        <f ca="1"/>
        <v/>
      </c>
      <c r="O1900" s="176" t="str">
        <f ca="1"/>
        <v/>
      </c>
      <c r="P1900" s="176" t="str">
        <f ca="1"/>
        <v/>
      </c>
      <c r="Q1900" s="176" t="str">
        <f ca="1"/>
        <v/>
      </c>
      <c r="R1900" s="176" t="str">
        <f ca="1"/>
        <v/>
      </c>
      <c r="S1900" s="176" t="str">
        <v/>
      </c>
      <c r="T1900" s="176" t="b">
        <v>0</v>
      </c>
      <c r="U1900" s="176" t="b">
        <f>AND(T1900=TRUE,C1900=C1899,F1900=F1899,H1900&lt;&gt;H1899)</f>
        <v>0</v>
      </c>
      <c r="V1900" s="176" t="b">
        <f t="shared" si="58"/>
        <v>0</v>
      </c>
      <c r="W1900" s="180">
        <v>0</v>
      </c>
      <c r="X1900" t="b">
        <f t="shared" si="59"/>
        <v>0</v>
      </c>
      <c r="Y1900" s="194" t="str">
        <v/>
      </c>
    </row>
    <row r="1901" spans="2:25" x14ac:dyDescent="0.4">
      <c r="B1901" s="192"/>
      <c r="C1901" s="193"/>
      <c r="D1901" s="193"/>
      <c r="E1901" s="178"/>
      <c r="F1901" s="193"/>
      <c r="G1901" s="193"/>
      <c r="H1901" s="193"/>
      <c r="I1901" s="176" t="str">
        <f ca="1"/>
        <v/>
      </c>
      <c r="J1901" s="176" t="str">
        <f ca="1"/>
        <v/>
      </c>
      <c r="K1901" s="176" t="str">
        <f ca="1"/>
        <v/>
      </c>
      <c r="L1901" s="176" t="str">
        <f ca="1"/>
        <v/>
      </c>
      <c r="M1901" s="176" t="str">
        <f ca="1"/>
        <v/>
      </c>
      <c r="N1901" s="176" t="str">
        <f ca="1"/>
        <v/>
      </c>
      <c r="O1901" s="176" t="str">
        <f ca="1"/>
        <v/>
      </c>
      <c r="P1901" s="176" t="str">
        <f ca="1"/>
        <v/>
      </c>
      <c r="Q1901" s="176" t="str">
        <f ca="1"/>
        <v/>
      </c>
      <c r="R1901" s="176" t="str">
        <f ca="1"/>
        <v/>
      </c>
      <c r="S1901" s="176" t="str">
        <v/>
      </c>
      <c r="T1901" s="176" t="b">
        <v>0</v>
      </c>
      <c r="U1901" s="176" t="b">
        <f>AND(T1901=TRUE,C1901=C1900,F1901=F1900,H1901&lt;&gt;H1900)</f>
        <v>0</v>
      </c>
      <c r="V1901" s="176" t="b">
        <f t="shared" si="58"/>
        <v>0</v>
      </c>
      <c r="W1901" s="180">
        <v>0</v>
      </c>
      <c r="X1901" t="b">
        <f t="shared" si="59"/>
        <v>0</v>
      </c>
      <c r="Y1901" s="194" t="str">
        <v/>
      </c>
    </row>
    <row r="1902" spans="2:25" x14ac:dyDescent="0.4">
      <c r="B1902" s="192"/>
      <c r="C1902" s="193"/>
      <c r="D1902" s="193"/>
      <c r="E1902" s="178"/>
      <c r="F1902" s="193"/>
      <c r="G1902" s="193"/>
      <c r="H1902" s="193"/>
      <c r="I1902" s="176" t="str">
        <f ca="1"/>
        <v/>
      </c>
      <c r="J1902" s="176" t="str">
        <f ca="1"/>
        <v/>
      </c>
      <c r="K1902" s="176" t="str">
        <f ca="1"/>
        <v/>
      </c>
      <c r="L1902" s="176" t="str">
        <f ca="1"/>
        <v/>
      </c>
      <c r="M1902" s="176" t="str">
        <f ca="1"/>
        <v/>
      </c>
      <c r="N1902" s="176" t="str">
        <f ca="1"/>
        <v/>
      </c>
      <c r="O1902" s="176" t="str">
        <f ca="1"/>
        <v/>
      </c>
      <c r="P1902" s="176" t="str">
        <f ca="1"/>
        <v/>
      </c>
      <c r="Q1902" s="176" t="str">
        <f ca="1"/>
        <v/>
      </c>
      <c r="R1902" s="176" t="str">
        <f ca="1"/>
        <v/>
      </c>
      <c r="S1902" s="176" t="str">
        <v/>
      </c>
      <c r="T1902" s="176" t="b">
        <v>0</v>
      </c>
      <c r="U1902" s="176" t="b">
        <f>AND(T1902=TRUE,C1902=C1901,F1902=F1901,H1902&lt;&gt;H1901)</f>
        <v>0</v>
      </c>
      <c r="V1902" s="176" t="b">
        <f t="shared" si="58"/>
        <v>0</v>
      </c>
      <c r="W1902" s="180">
        <v>0</v>
      </c>
      <c r="X1902" t="b">
        <f t="shared" si="59"/>
        <v>0</v>
      </c>
      <c r="Y1902" s="194" t="str">
        <v/>
      </c>
    </row>
    <row r="1903" spans="2:25" x14ac:dyDescent="0.4">
      <c r="B1903" s="192"/>
      <c r="C1903" s="193"/>
      <c r="D1903" s="193"/>
      <c r="E1903" s="178"/>
      <c r="F1903" s="193"/>
      <c r="G1903" s="193"/>
      <c r="H1903" s="193"/>
      <c r="I1903" s="176" t="str">
        <f ca="1"/>
        <v/>
      </c>
      <c r="J1903" s="176" t="str">
        <f ca="1"/>
        <v/>
      </c>
      <c r="K1903" s="176" t="str">
        <f ca="1"/>
        <v/>
      </c>
      <c r="L1903" s="176" t="str">
        <f ca="1"/>
        <v/>
      </c>
      <c r="M1903" s="176" t="str">
        <f ca="1"/>
        <v/>
      </c>
      <c r="N1903" s="176" t="str">
        <f ca="1"/>
        <v/>
      </c>
      <c r="O1903" s="176" t="str">
        <f ca="1"/>
        <v/>
      </c>
      <c r="P1903" s="176" t="str">
        <f ca="1"/>
        <v/>
      </c>
      <c r="Q1903" s="176" t="str">
        <f ca="1"/>
        <v/>
      </c>
      <c r="R1903" s="176" t="str">
        <f ca="1"/>
        <v/>
      </c>
      <c r="S1903" s="176" t="str">
        <v/>
      </c>
      <c r="T1903" s="176" t="b">
        <v>0</v>
      </c>
      <c r="U1903" s="176" t="b">
        <f>AND(T1903=TRUE,C1903=C1902,F1903=F1902,H1903&lt;&gt;H1902)</f>
        <v>0</v>
      </c>
      <c r="V1903" s="176" t="b">
        <f t="shared" si="58"/>
        <v>0</v>
      </c>
      <c r="W1903" s="180">
        <v>0</v>
      </c>
      <c r="X1903" t="b">
        <f t="shared" si="59"/>
        <v>0</v>
      </c>
      <c r="Y1903" s="194" t="str">
        <v/>
      </c>
    </row>
    <row r="1904" spans="2:25" x14ac:dyDescent="0.4">
      <c r="B1904" s="192"/>
      <c r="C1904" s="193"/>
      <c r="D1904" s="193"/>
      <c r="E1904" s="178"/>
      <c r="F1904" s="193"/>
      <c r="G1904" s="193"/>
      <c r="H1904" s="193"/>
      <c r="I1904" s="176" t="str">
        <f ca="1"/>
        <v/>
      </c>
      <c r="J1904" s="176" t="str">
        <f ca="1"/>
        <v/>
      </c>
      <c r="K1904" s="176" t="str">
        <f ca="1"/>
        <v/>
      </c>
      <c r="L1904" s="176" t="str">
        <f ca="1"/>
        <v/>
      </c>
      <c r="M1904" s="176" t="str">
        <f ca="1"/>
        <v/>
      </c>
      <c r="N1904" s="176" t="str">
        <f ca="1"/>
        <v/>
      </c>
      <c r="O1904" s="176" t="str">
        <f ca="1"/>
        <v/>
      </c>
      <c r="P1904" s="176" t="str">
        <f ca="1"/>
        <v/>
      </c>
      <c r="Q1904" s="176" t="str">
        <f ca="1"/>
        <v/>
      </c>
      <c r="R1904" s="176" t="str">
        <f ca="1"/>
        <v/>
      </c>
      <c r="S1904" s="176" t="str">
        <v/>
      </c>
      <c r="T1904" s="176" t="b">
        <v>0</v>
      </c>
      <c r="U1904" s="176" t="b">
        <f>AND(T1904=TRUE,C1904=C1903,F1904=F1903,H1904&lt;&gt;H1903)</f>
        <v>0</v>
      </c>
      <c r="V1904" s="176" t="b">
        <f t="shared" si="58"/>
        <v>0</v>
      </c>
      <c r="W1904" s="180">
        <v>0</v>
      </c>
      <c r="X1904" t="b">
        <f t="shared" si="59"/>
        <v>0</v>
      </c>
      <c r="Y1904" s="194" t="str">
        <v/>
      </c>
    </row>
    <row r="1905" spans="2:25" x14ac:dyDescent="0.4">
      <c r="B1905" s="192"/>
      <c r="C1905" s="193"/>
      <c r="D1905" s="193"/>
      <c r="E1905" s="178"/>
      <c r="F1905" s="193"/>
      <c r="G1905" s="193"/>
      <c r="H1905" s="193"/>
      <c r="I1905" s="176" t="str">
        <f ca="1"/>
        <v/>
      </c>
      <c r="J1905" s="176" t="str">
        <f ca="1"/>
        <v/>
      </c>
      <c r="K1905" s="176" t="str">
        <f ca="1"/>
        <v/>
      </c>
      <c r="L1905" s="176" t="str">
        <f ca="1"/>
        <v/>
      </c>
      <c r="M1905" s="176" t="str">
        <f ca="1"/>
        <v/>
      </c>
      <c r="N1905" s="176" t="str">
        <f ca="1"/>
        <v/>
      </c>
      <c r="O1905" s="176" t="str">
        <f ca="1"/>
        <v/>
      </c>
      <c r="P1905" s="176" t="str">
        <f ca="1"/>
        <v/>
      </c>
      <c r="Q1905" s="176" t="str">
        <f ca="1"/>
        <v/>
      </c>
      <c r="R1905" s="176" t="str">
        <f ca="1"/>
        <v/>
      </c>
      <c r="S1905" s="176" t="str">
        <v/>
      </c>
      <c r="T1905" s="176" t="b">
        <v>0</v>
      </c>
      <c r="U1905" s="176" t="b">
        <f>AND(T1905=TRUE,C1905=C1904,F1905=F1904,H1905&lt;&gt;H1904)</f>
        <v>0</v>
      </c>
      <c r="V1905" s="176" t="b">
        <f t="shared" si="58"/>
        <v>0</v>
      </c>
      <c r="W1905" s="180">
        <v>0</v>
      </c>
      <c r="X1905" t="b">
        <f t="shared" si="59"/>
        <v>0</v>
      </c>
      <c r="Y1905" s="194" t="str">
        <v/>
      </c>
    </row>
    <row r="1906" spans="2:25" x14ac:dyDescent="0.4">
      <c r="B1906" s="192"/>
      <c r="C1906" s="193"/>
      <c r="D1906" s="193"/>
      <c r="E1906" s="178"/>
      <c r="F1906" s="193"/>
      <c r="G1906" s="193"/>
      <c r="H1906" s="193"/>
      <c r="I1906" s="176" t="str">
        <f ca="1"/>
        <v/>
      </c>
      <c r="J1906" s="176" t="str">
        <f ca="1"/>
        <v/>
      </c>
      <c r="K1906" s="176" t="str">
        <f ca="1"/>
        <v/>
      </c>
      <c r="L1906" s="176" t="str">
        <f ca="1"/>
        <v/>
      </c>
      <c r="M1906" s="176" t="str">
        <f ca="1"/>
        <v/>
      </c>
      <c r="N1906" s="176" t="str">
        <f ca="1"/>
        <v/>
      </c>
      <c r="O1906" s="176" t="str">
        <f ca="1"/>
        <v/>
      </c>
      <c r="P1906" s="176" t="str">
        <f ca="1"/>
        <v/>
      </c>
      <c r="Q1906" s="176" t="str">
        <f ca="1"/>
        <v/>
      </c>
      <c r="R1906" s="176" t="str">
        <f ca="1"/>
        <v/>
      </c>
      <c r="S1906" s="176" t="str">
        <v/>
      </c>
      <c r="T1906" s="176" t="b">
        <v>0</v>
      </c>
      <c r="U1906" s="176" t="b">
        <f>AND(T1906=TRUE,C1906=C1905,F1906=F1905,H1906&lt;&gt;H1905)</f>
        <v>0</v>
      </c>
      <c r="V1906" s="176" t="b">
        <f t="shared" si="58"/>
        <v>0</v>
      </c>
      <c r="W1906" s="180">
        <v>0</v>
      </c>
      <c r="X1906" t="b">
        <f t="shared" si="59"/>
        <v>0</v>
      </c>
      <c r="Y1906" s="194" t="str">
        <v/>
      </c>
    </row>
    <row r="1907" spans="2:25" x14ac:dyDescent="0.4">
      <c r="B1907" s="192"/>
      <c r="C1907" s="193"/>
      <c r="D1907" s="193"/>
      <c r="E1907" s="178"/>
      <c r="F1907" s="193"/>
      <c r="G1907" s="193"/>
      <c r="H1907" s="193"/>
      <c r="I1907" s="176" t="str">
        <f ca="1"/>
        <v/>
      </c>
      <c r="J1907" s="176" t="str">
        <f ca="1"/>
        <v/>
      </c>
      <c r="K1907" s="176" t="str">
        <f ca="1"/>
        <v/>
      </c>
      <c r="L1907" s="176" t="str">
        <f ca="1"/>
        <v/>
      </c>
      <c r="M1907" s="176" t="str">
        <f ca="1"/>
        <v/>
      </c>
      <c r="N1907" s="176" t="str">
        <f ca="1"/>
        <v/>
      </c>
      <c r="O1907" s="176" t="str">
        <f ca="1"/>
        <v/>
      </c>
      <c r="P1907" s="176" t="str">
        <f ca="1"/>
        <v/>
      </c>
      <c r="Q1907" s="176" t="str">
        <f ca="1"/>
        <v/>
      </c>
      <c r="R1907" s="176" t="str">
        <f ca="1"/>
        <v/>
      </c>
      <c r="S1907" s="176" t="str">
        <v/>
      </c>
      <c r="T1907" s="176" t="b">
        <v>0</v>
      </c>
      <c r="U1907" s="176" t="b">
        <f>AND(T1907=TRUE,C1907=C1906,F1907=F1906,H1907&lt;&gt;H1906)</f>
        <v>0</v>
      </c>
      <c r="V1907" s="176" t="b">
        <f t="shared" si="58"/>
        <v>0</v>
      </c>
      <c r="W1907" s="180">
        <v>0</v>
      </c>
      <c r="X1907" t="b">
        <f t="shared" si="59"/>
        <v>0</v>
      </c>
      <c r="Y1907" s="194" t="str">
        <v/>
      </c>
    </row>
    <row r="1908" spans="2:25" x14ac:dyDescent="0.4">
      <c r="B1908" s="192"/>
      <c r="C1908" s="193"/>
      <c r="D1908" s="193"/>
      <c r="E1908" s="178"/>
      <c r="F1908" s="193"/>
      <c r="G1908" s="193"/>
      <c r="H1908" s="193"/>
      <c r="I1908" s="176" t="str">
        <f ca="1"/>
        <v/>
      </c>
      <c r="J1908" s="176" t="str">
        <f ca="1"/>
        <v/>
      </c>
      <c r="K1908" s="176" t="str">
        <f ca="1"/>
        <v/>
      </c>
      <c r="L1908" s="176" t="str">
        <f ca="1"/>
        <v/>
      </c>
      <c r="M1908" s="176" t="str">
        <f ca="1"/>
        <v/>
      </c>
      <c r="N1908" s="176" t="str">
        <f ca="1"/>
        <v/>
      </c>
      <c r="O1908" s="176" t="str">
        <f ca="1"/>
        <v/>
      </c>
      <c r="P1908" s="176" t="str">
        <f ca="1"/>
        <v/>
      </c>
      <c r="Q1908" s="176" t="str">
        <f ca="1"/>
        <v/>
      </c>
      <c r="R1908" s="176" t="str">
        <f ca="1"/>
        <v/>
      </c>
      <c r="S1908" s="176" t="str">
        <v/>
      </c>
      <c r="T1908" s="176" t="b">
        <v>0</v>
      </c>
      <c r="U1908" s="176" t="b">
        <f>AND(T1908=TRUE,C1908=C1907,F1908=F1907,H1908&lt;&gt;H1907)</f>
        <v>0</v>
      </c>
      <c r="V1908" s="176" t="b">
        <f t="shared" si="58"/>
        <v>0</v>
      </c>
      <c r="W1908" s="180">
        <v>0</v>
      </c>
      <c r="X1908" t="b">
        <f t="shared" si="59"/>
        <v>0</v>
      </c>
      <c r="Y1908" s="194" t="str">
        <v/>
      </c>
    </row>
    <row r="1909" spans="2:25" x14ac:dyDescent="0.4">
      <c r="B1909" s="192"/>
      <c r="C1909" s="193"/>
      <c r="D1909" s="193"/>
      <c r="E1909" s="178"/>
      <c r="F1909" s="193"/>
      <c r="G1909" s="193"/>
      <c r="H1909" s="193"/>
      <c r="I1909" s="176" t="str">
        <f ca="1"/>
        <v/>
      </c>
      <c r="J1909" s="176" t="str">
        <f ca="1"/>
        <v/>
      </c>
      <c r="K1909" s="176" t="str">
        <f ca="1"/>
        <v/>
      </c>
      <c r="L1909" s="176" t="str">
        <f ca="1"/>
        <v/>
      </c>
      <c r="M1909" s="176" t="str">
        <f ca="1"/>
        <v/>
      </c>
      <c r="N1909" s="176" t="str">
        <f ca="1"/>
        <v/>
      </c>
      <c r="O1909" s="176" t="str">
        <f ca="1"/>
        <v/>
      </c>
      <c r="P1909" s="176" t="str">
        <f ca="1"/>
        <v/>
      </c>
      <c r="Q1909" s="176" t="str">
        <f ca="1"/>
        <v/>
      </c>
      <c r="R1909" s="176" t="str">
        <f ca="1"/>
        <v/>
      </c>
      <c r="S1909" s="176" t="str">
        <v/>
      </c>
      <c r="T1909" s="176" t="b">
        <v>0</v>
      </c>
      <c r="U1909" s="176" t="b">
        <f>AND(T1909=TRUE,C1909=C1908,F1909=F1908,H1909&lt;&gt;H1908)</f>
        <v>0</v>
      </c>
      <c r="V1909" s="176" t="b">
        <f t="shared" si="58"/>
        <v>0</v>
      </c>
      <c r="W1909" s="180">
        <v>0</v>
      </c>
      <c r="X1909" t="b">
        <f t="shared" si="59"/>
        <v>0</v>
      </c>
      <c r="Y1909" s="194" t="str">
        <v/>
      </c>
    </row>
    <row r="1910" spans="2:25" x14ac:dyDescent="0.4">
      <c r="B1910" s="192"/>
      <c r="C1910" s="193"/>
      <c r="D1910" s="193"/>
      <c r="E1910" s="178"/>
      <c r="F1910" s="193"/>
      <c r="G1910" s="193"/>
      <c r="H1910" s="193"/>
      <c r="I1910" s="176" t="str">
        <f ca="1"/>
        <v/>
      </c>
      <c r="J1910" s="176" t="str">
        <f ca="1"/>
        <v/>
      </c>
      <c r="K1910" s="176" t="str">
        <f ca="1"/>
        <v/>
      </c>
      <c r="L1910" s="176" t="str">
        <f ca="1"/>
        <v/>
      </c>
      <c r="M1910" s="176" t="str">
        <f ca="1"/>
        <v/>
      </c>
      <c r="N1910" s="176" t="str">
        <f ca="1"/>
        <v/>
      </c>
      <c r="O1910" s="176" t="str">
        <f ca="1"/>
        <v/>
      </c>
      <c r="P1910" s="176" t="str">
        <f ca="1"/>
        <v/>
      </c>
      <c r="Q1910" s="176" t="str">
        <f ca="1"/>
        <v/>
      </c>
      <c r="R1910" s="176" t="str">
        <f ca="1"/>
        <v/>
      </c>
      <c r="S1910" s="176" t="str">
        <v/>
      </c>
      <c r="T1910" s="176" t="b">
        <v>0</v>
      </c>
      <c r="U1910" s="176" t="b">
        <f>AND(T1910=TRUE,C1910=C1909,F1910=F1909,H1910&lt;&gt;H1909)</f>
        <v>0</v>
      </c>
      <c r="V1910" s="176" t="b">
        <f t="shared" si="58"/>
        <v>0</v>
      </c>
      <c r="W1910" s="180">
        <v>0</v>
      </c>
      <c r="X1910" t="b">
        <f t="shared" si="59"/>
        <v>0</v>
      </c>
      <c r="Y1910" s="194" t="str">
        <v/>
      </c>
    </row>
    <row r="1911" spans="2:25" x14ac:dyDescent="0.4">
      <c r="B1911" s="192"/>
      <c r="C1911" s="193"/>
      <c r="D1911" s="193"/>
      <c r="E1911" s="178"/>
      <c r="F1911" s="193"/>
      <c r="G1911" s="193"/>
      <c r="H1911" s="193"/>
      <c r="I1911" s="176" t="str">
        <f ca="1"/>
        <v/>
      </c>
      <c r="J1911" s="176" t="str">
        <f ca="1"/>
        <v/>
      </c>
      <c r="K1911" s="176" t="str">
        <f ca="1"/>
        <v/>
      </c>
      <c r="L1911" s="176" t="str">
        <f ca="1"/>
        <v/>
      </c>
      <c r="M1911" s="176" t="str">
        <f ca="1"/>
        <v/>
      </c>
      <c r="N1911" s="176" t="str">
        <f ca="1"/>
        <v/>
      </c>
      <c r="O1911" s="176" t="str">
        <f ca="1"/>
        <v/>
      </c>
      <c r="P1911" s="176" t="str">
        <f ca="1"/>
        <v/>
      </c>
      <c r="Q1911" s="176" t="str">
        <f ca="1"/>
        <v/>
      </c>
      <c r="R1911" s="176" t="str">
        <f ca="1"/>
        <v/>
      </c>
      <c r="S1911" s="176" t="str">
        <v/>
      </c>
      <c r="T1911" s="176" t="b">
        <v>0</v>
      </c>
      <c r="U1911" s="176" t="b">
        <f>AND(T1911=TRUE,C1911=C1910,F1911=F1910,H1911&lt;&gt;H1910)</f>
        <v>0</v>
      </c>
      <c r="V1911" s="176" t="b">
        <f t="shared" si="58"/>
        <v>0</v>
      </c>
      <c r="W1911" s="180">
        <v>0</v>
      </c>
      <c r="X1911" t="b">
        <f t="shared" si="59"/>
        <v>0</v>
      </c>
      <c r="Y1911" s="194" t="str">
        <v/>
      </c>
    </row>
    <row r="1912" spans="2:25" x14ac:dyDescent="0.4">
      <c r="B1912" s="192"/>
      <c r="C1912" s="193"/>
      <c r="D1912" s="193"/>
      <c r="E1912" s="178"/>
      <c r="F1912" s="193"/>
      <c r="G1912" s="193"/>
      <c r="H1912" s="193"/>
      <c r="I1912" s="176" t="str">
        <f ca="1"/>
        <v/>
      </c>
      <c r="J1912" s="176" t="str">
        <f ca="1"/>
        <v/>
      </c>
      <c r="K1912" s="176" t="str">
        <f ca="1"/>
        <v/>
      </c>
      <c r="L1912" s="176" t="str">
        <f ca="1"/>
        <v/>
      </c>
      <c r="M1912" s="176" t="str">
        <f ca="1"/>
        <v/>
      </c>
      <c r="N1912" s="176" t="str">
        <f ca="1"/>
        <v/>
      </c>
      <c r="O1912" s="176" t="str">
        <f ca="1"/>
        <v/>
      </c>
      <c r="P1912" s="176" t="str">
        <f ca="1"/>
        <v/>
      </c>
      <c r="Q1912" s="176" t="str">
        <f ca="1"/>
        <v/>
      </c>
      <c r="R1912" s="176" t="str">
        <f ca="1"/>
        <v/>
      </c>
      <c r="S1912" s="176" t="str">
        <v/>
      </c>
      <c r="T1912" s="176" t="b">
        <v>0</v>
      </c>
      <c r="U1912" s="176" t="b">
        <f>AND(T1912=TRUE,C1912=C1911,F1912=F1911,H1912&lt;&gt;H1911)</f>
        <v>0</v>
      </c>
      <c r="V1912" s="176" t="b">
        <f t="shared" si="58"/>
        <v>0</v>
      </c>
      <c r="W1912" s="180">
        <v>0</v>
      </c>
      <c r="X1912" t="b">
        <f t="shared" si="59"/>
        <v>0</v>
      </c>
      <c r="Y1912" s="194" t="str">
        <v/>
      </c>
    </row>
    <row r="1913" spans="2:25" x14ac:dyDescent="0.4">
      <c r="B1913" s="192"/>
      <c r="C1913" s="193"/>
      <c r="D1913" s="193"/>
      <c r="E1913" s="178"/>
      <c r="F1913" s="193"/>
      <c r="G1913" s="193"/>
      <c r="H1913" s="193"/>
      <c r="I1913" s="176" t="str">
        <f ca="1"/>
        <v/>
      </c>
      <c r="J1913" s="176" t="str">
        <f ca="1"/>
        <v/>
      </c>
      <c r="K1913" s="176" t="str">
        <f ca="1"/>
        <v/>
      </c>
      <c r="L1913" s="176" t="str">
        <f ca="1"/>
        <v/>
      </c>
      <c r="M1913" s="176" t="str">
        <f ca="1"/>
        <v/>
      </c>
      <c r="N1913" s="176" t="str">
        <f ca="1"/>
        <v/>
      </c>
      <c r="O1913" s="176" t="str">
        <f ca="1"/>
        <v/>
      </c>
      <c r="P1913" s="176" t="str">
        <f ca="1"/>
        <v/>
      </c>
      <c r="Q1913" s="176" t="str">
        <f ca="1"/>
        <v/>
      </c>
      <c r="R1913" s="176" t="str">
        <f ca="1"/>
        <v/>
      </c>
      <c r="S1913" s="176" t="str">
        <v/>
      </c>
      <c r="T1913" s="176" t="b">
        <v>0</v>
      </c>
      <c r="U1913" s="176" t="b">
        <f>AND(T1913=TRUE,C1913=C1912,F1913=F1912,H1913&lt;&gt;H1912)</f>
        <v>0</v>
      </c>
      <c r="V1913" s="176" t="b">
        <f t="shared" si="58"/>
        <v>0</v>
      </c>
      <c r="W1913" s="180">
        <v>0</v>
      </c>
      <c r="X1913" t="b">
        <f t="shared" si="59"/>
        <v>0</v>
      </c>
      <c r="Y1913" s="194" t="str">
        <v/>
      </c>
    </row>
    <row r="1914" spans="2:25" x14ac:dyDescent="0.4">
      <c r="B1914" s="192"/>
      <c r="C1914" s="193"/>
      <c r="D1914" s="193"/>
      <c r="E1914" s="178"/>
      <c r="F1914" s="193"/>
      <c r="G1914" s="193"/>
      <c r="H1914" s="193"/>
      <c r="I1914" s="176" t="str">
        <f ca="1"/>
        <v/>
      </c>
      <c r="J1914" s="176" t="str">
        <f ca="1"/>
        <v/>
      </c>
      <c r="K1914" s="176" t="str">
        <f ca="1"/>
        <v/>
      </c>
      <c r="L1914" s="176" t="str">
        <f ca="1"/>
        <v/>
      </c>
      <c r="M1914" s="176" t="str">
        <f ca="1"/>
        <v/>
      </c>
      <c r="N1914" s="176" t="str">
        <f ca="1"/>
        <v/>
      </c>
      <c r="O1914" s="176" t="str">
        <f ca="1"/>
        <v/>
      </c>
      <c r="P1914" s="176" t="str">
        <f ca="1"/>
        <v/>
      </c>
      <c r="Q1914" s="176" t="str">
        <f ca="1"/>
        <v/>
      </c>
      <c r="R1914" s="176" t="str">
        <f ca="1"/>
        <v/>
      </c>
      <c r="S1914" s="176" t="str">
        <v/>
      </c>
      <c r="T1914" s="176" t="b">
        <v>0</v>
      </c>
      <c r="U1914" s="176" t="b">
        <f>AND(T1914=TRUE,C1914=C1913,F1914=F1913,H1914&lt;&gt;H1913)</f>
        <v>0</v>
      </c>
      <c r="V1914" s="176" t="b">
        <f t="shared" si="58"/>
        <v>0</v>
      </c>
      <c r="W1914" s="180">
        <v>0</v>
      </c>
      <c r="X1914" t="b">
        <f t="shared" si="59"/>
        <v>0</v>
      </c>
      <c r="Y1914" s="194" t="str">
        <v/>
      </c>
    </row>
    <row r="1915" spans="2:25" x14ac:dyDescent="0.4">
      <c r="B1915" s="192"/>
      <c r="C1915" s="193"/>
      <c r="D1915" s="193"/>
      <c r="E1915" s="178"/>
      <c r="F1915" s="193"/>
      <c r="G1915" s="193"/>
      <c r="H1915" s="193"/>
      <c r="I1915" s="176" t="str">
        <f ca="1"/>
        <v/>
      </c>
      <c r="J1915" s="176" t="str">
        <f ca="1"/>
        <v/>
      </c>
      <c r="K1915" s="176" t="str">
        <f ca="1"/>
        <v/>
      </c>
      <c r="L1915" s="176" t="str">
        <f ca="1"/>
        <v/>
      </c>
      <c r="M1915" s="176" t="str">
        <f ca="1"/>
        <v/>
      </c>
      <c r="N1915" s="176" t="str">
        <f ca="1"/>
        <v/>
      </c>
      <c r="O1915" s="176" t="str">
        <f ca="1"/>
        <v/>
      </c>
      <c r="P1915" s="176" t="str">
        <f ca="1"/>
        <v/>
      </c>
      <c r="Q1915" s="176" t="str">
        <f ca="1"/>
        <v/>
      </c>
      <c r="R1915" s="176" t="str">
        <f ca="1"/>
        <v/>
      </c>
      <c r="S1915" s="176" t="str">
        <v/>
      </c>
      <c r="T1915" s="176" t="b">
        <v>0</v>
      </c>
      <c r="U1915" s="176" t="b">
        <f>AND(T1915=TRUE,C1915=C1914,F1915=F1914,H1915&lt;&gt;H1914)</f>
        <v>0</v>
      </c>
      <c r="V1915" s="176" t="b">
        <f t="shared" si="58"/>
        <v>0</v>
      </c>
      <c r="W1915" s="180">
        <v>0</v>
      </c>
      <c r="X1915" t="b">
        <f t="shared" si="59"/>
        <v>0</v>
      </c>
      <c r="Y1915" s="194" t="str">
        <v/>
      </c>
    </row>
    <row r="1916" spans="2:25" x14ac:dyDescent="0.4">
      <c r="B1916" s="192"/>
      <c r="C1916" s="193"/>
      <c r="D1916" s="193"/>
      <c r="E1916" s="178"/>
      <c r="F1916" s="193"/>
      <c r="G1916" s="193"/>
      <c r="H1916" s="193"/>
      <c r="I1916" s="176" t="str">
        <f ca="1"/>
        <v/>
      </c>
      <c r="J1916" s="176" t="str">
        <f ca="1"/>
        <v/>
      </c>
      <c r="K1916" s="176" t="str">
        <f ca="1"/>
        <v/>
      </c>
      <c r="L1916" s="176" t="str">
        <f ca="1"/>
        <v/>
      </c>
      <c r="M1916" s="176" t="str">
        <f ca="1"/>
        <v/>
      </c>
      <c r="N1916" s="176" t="str">
        <f ca="1"/>
        <v/>
      </c>
      <c r="O1916" s="176" t="str">
        <f ca="1"/>
        <v/>
      </c>
      <c r="P1916" s="176" t="str">
        <f ca="1"/>
        <v/>
      </c>
      <c r="Q1916" s="176" t="str">
        <f ca="1"/>
        <v/>
      </c>
      <c r="R1916" s="176" t="str">
        <f ca="1"/>
        <v/>
      </c>
      <c r="S1916" s="176" t="str">
        <v/>
      </c>
      <c r="T1916" s="176" t="b">
        <v>0</v>
      </c>
      <c r="U1916" s="176" t="b">
        <f>AND(T1916=TRUE,C1916=C1915,F1916=F1915,H1916&lt;&gt;H1915)</f>
        <v>0</v>
      </c>
      <c r="V1916" s="176" t="b">
        <f t="shared" si="58"/>
        <v>0</v>
      </c>
      <c r="W1916" s="180">
        <v>0</v>
      </c>
      <c r="X1916" t="b">
        <f t="shared" si="59"/>
        <v>0</v>
      </c>
      <c r="Y1916" s="194" t="str">
        <v/>
      </c>
    </row>
    <row r="1917" spans="2:25" x14ac:dyDescent="0.4">
      <c r="B1917" s="192"/>
      <c r="C1917" s="193"/>
      <c r="D1917" s="193"/>
      <c r="E1917" s="178"/>
      <c r="F1917" s="193"/>
      <c r="G1917" s="193"/>
      <c r="H1917" s="193"/>
      <c r="I1917" s="176" t="str">
        <f ca="1"/>
        <v/>
      </c>
      <c r="J1917" s="176" t="str">
        <f ca="1"/>
        <v/>
      </c>
      <c r="K1917" s="176" t="str">
        <f ca="1"/>
        <v/>
      </c>
      <c r="L1917" s="176" t="str">
        <f ca="1"/>
        <v/>
      </c>
      <c r="M1917" s="176" t="str">
        <f ca="1"/>
        <v/>
      </c>
      <c r="N1917" s="176" t="str">
        <f ca="1"/>
        <v/>
      </c>
      <c r="O1917" s="176" t="str">
        <f ca="1"/>
        <v/>
      </c>
      <c r="P1917" s="176" t="str">
        <f ca="1"/>
        <v/>
      </c>
      <c r="Q1917" s="176" t="str">
        <f ca="1"/>
        <v/>
      </c>
      <c r="R1917" s="176" t="str">
        <f ca="1"/>
        <v/>
      </c>
      <c r="S1917" s="176" t="str">
        <v/>
      </c>
      <c r="T1917" s="176" t="b">
        <v>0</v>
      </c>
      <c r="U1917" s="176" t="b">
        <f>AND(T1917=TRUE,C1917=C1916,F1917=F1916,H1917&lt;&gt;H1916)</f>
        <v>0</v>
      </c>
      <c r="V1917" s="176" t="b">
        <f t="shared" si="58"/>
        <v>0</v>
      </c>
      <c r="W1917" s="180">
        <v>0</v>
      </c>
      <c r="X1917" t="b">
        <f t="shared" si="59"/>
        <v>0</v>
      </c>
      <c r="Y1917" s="194" t="str">
        <v/>
      </c>
    </row>
    <row r="1918" spans="2:25" x14ac:dyDescent="0.4">
      <c r="B1918" s="192"/>
      <c r="C1918" s="193"/>
      <c r="D1918" s="193"/>
      <c r="E1918" s="178"/>
      <c r="F1918" s="193"/>
      <c r="G1918" s="193"/>
      <c r="H1918" s="193"/>
      <c r="I1918" s="176" t="str">
        <f ca="1"/>
        <v/>
      </c>
      <c r="J1918" s="176" t="str">
        <f ca="1"/>
        <v/>
      </c>
      <c r="K1918" s="176" t="str">
        <f ca="1"/>
        <v/>
      </c>
      <c r="L1918" s="176" t="str">
        <f ca="1"/>
        <v/>
      </c>
      <c r="M1918" s="176" t="str">
        <f ca="1"/>
        <v/>
      </c>
      <c r="N1918" s="176" t="str">
        <f ca="1"/>
        <v/>
      </c>
      <c r="O1918" s="176" t="str">
        <f ca="1"/>
        <v/>
      </c>
      <c r="P1918" s="176" t="str">
        <f ca="1"/>
        <v/>
      </c>
      <c r="Q1918" s="176" t="str">
        <f ca="1"/>
        <v/>
      </c>
      <c r="R1918" s="176" t="str">
        <f ca="1"/>
        <v/>
      </c>
      <c r="S1918" s="176" t="str">
        <v/>
      </c>
      <c r="T1918" s="176" t="b">
        <v>0</v>
      </c>
      <c r="U1918" s="176" t="b">
        <f>AND(T1918=TRUE,C1918=C1917,F1918=F1917,H1918&lt;&gt;H1917)</f>
        <v>0</v>
      </c>
      <c r="V1918" s="176" t="b">
        <f t="shared" si="58"/>
        <v>0</v>
      </c>
      <c r="W1918" s="180">
        <v>0</v>
      </c>
      <c r="X1918" t="b">
        <f t="shared" si="59"/>
        <v>0</v>
      </c>
      <c r="Y1918" s="194" t="str">
        <v/>
      </c>
    </row>
    <row r="1919" spans="2:25" x14ac:dyDescent="0.4">
      <c r="B1919" s="192"/>
      <c r="C1919" s="193"/>
      <c r="D1919" s="193"/>
      <c r="E1919" s="178"/>
      <c r="F1919" s="193"/>
      <c r="G1919" s="193"/>
      <c r="H1919" s="193"/>
      <c r="I1919" s="176" t="str">
        <f ca="1"/>
        <v/>
      </c>
      <c r="J1919" s="176" t="str">
        <f ca="1"/>
        <v/>
      </c>
      <c r="K1919" s="176" t="str">
        <f ca="1"/>
        <v/>
      </c>
      <c r="L1919" s="176" t="str">
        <f ca="1"/>
        <v/>
      </c>
      <c r="M1919" s="176" t="str">
        <f ca="1"/>
        <v/>
      </c>
      <c r="N1919" s="176" t="str">
        <f ca="1"/>
        <v/>
      </c>
      <c r="O1919" s="176" t="str">
        <f ca="1"/>
        <v/>
      </c>
      <c r="P1919" s="176" t="str">
        <f ca="1"/>
        <v/>
      </c>
      <c r="Q1919" s="176" t="str">
        <f ca="1"/>
        <v/>
      </c>
      <c r="R1919" s="176" t="str">
        <f ca="1"/>
        <v/>
      </c>
      <c r="S1919" s="176" t="str">
        <v/>
      </c>
      <c r="T1919" s="176" t="b">
        <v>0</v>
      </c>
      <c r="U1919" s="176" t="b">
        <f>AND(T1919=TRUE,C1919=C1918,F1919=F1918,H1919&lt;&gt;H1918)</f>
        <v>0</v>
      </c>
      <c r="V1919" s="176" t="b">
        <f t="shared" si="58"/>
        <v>0</v>
      </c>
      <c r="W1919" s="180">
        <v>0</v>
      </c>
      <c r="X1919" t="b">
        <f t="shared" si="59"/>
        <v>0</v>
      </c>
      <c r="Y1919" s="194" t="str">
        <v/>
      </c>
    </row>
    <row r="1920" spans="2:25" x14ac:dyDescent="0.4">
      <c r="B1920" s="192"/>
      <c r="C1920" s="193"/>
      <c r="D1920" s="193"/>
      <c r="E1920" s="178"/>
      <c r="F1920" s="193"/>
      <c r="G1920" s="193"/>
      <c r="H1920" s="193"/>
      <c r="I1920" s="176" t="str">
        <f ca="1"/>
        <v/>
      </c>
      <c r="J1920" s="176" t="str">
        <f ca="1"/>
        <v/>
      </c>
      <c r="K1920" s="176" t="str">
        <f ca="1"/>
        <v/>
      </c>
      <c r="L1920" s="176" t="str">
        <f ca="1"/>
        <v/>
      </c>
      <c r="M1920" s="176" t="str">
        <f ca="1"/>
        <v/>
      </c>
      <c r="N1920" s="176" t="str">
        <f ca="1"/>
        <v/>
      </c>
      <c r="O1920" s="176" t="str">
        <f ca="1"/>
        <v/>
      </c>
      <c r="P1920" s="176" t="str">
        <f ca="1"/>
        <v/>
      </c>
      <c r="Q1920" s="176" t="str">
        <f ca="1"/>
        <v/>
      </c>
      <c r="R1920" s="176" t="str">
        <f ca="1"/>
        <v/>
      </c>
      <c r="S1920" s="176" t="str">
        <v/>
      </c>
      <c r="T1920" s="176" t="b">
        <v>0</v>
      </c>
      <c r="U1920" s="176" t="b">
        <f>AND(T1920=TRUE,C1920=C1919,F1920=F1919,H1920&lt;&gt;H1919)</f>
        <v>0</v>
      </c>
      <c r="V1920" s="176" t="b">
        <f t="shared" si="58"/>
        <v>0</v>
      </c>
      <c r="W1920" s="180">
        <v>0</v>
      </c>
      <c r="X1920" t="b">
        <f t="shared" si="59"/>
        <v>0</v>
      </c>
      <c r="Y1920" s="194" t="str">
        <v/>
      </c>
    </row>
    <row r="1921" spans="2:25" x14ac:dyDescent="0.4">
      <c r="B1921" s="192"/>
      <c r="C1921" s="193"/>
      <c r="D1921" s="193"/>
      <c r="E1921" s="178"/>
      <c r="F1921" s="193"/>
      <c r="G1921" s="193"/>
      <c r="H1921" s="193"/>
      <c r="I1921" s="176" t="str">
        <f ca="1"/>
        <v/>
      </c>
      <c r="J1921" s="176" t="str">
        <f ca="1"/>
        <v/>
      </c>
      <c r="K1921" s="176" t="str">
        <f ca="1"/>
        <v/>
      </c>
      <c r="L1921" s="176" t="str">
        <f ca="1"/>
        <v/>
      </c>
      <c r="M1921" s="176" t="str">
        <f ca="1"/>
        <v/>
      </c>
      <c r="N1921" s="176" t="str">
        <f ca="1"/>
        <v/>
      </c>
      <c r="O1921" s="176" t="str">
        <f ca="1"/>
        <v/>
      </c>
      <c r="P1921" s="176" t="str">
        <f ca="1"/>
        <v/>
      </c>
      <c r="Q1921" s="176" t="str">
        <f ca="1"/>
        <v/>
      </c>
      <c r="R1921" s="176" t="str">
        <f ca="1"/>
        <v/>
      </c>
      <c r="S1921" s="176" t="str">
        <v/>
      </c>
      <c r="T1921" s="176" t="b">
        <v>0</v>
      </c>
      <c r="U1921" s="176" t="b">
        <f>AND(T1921=TRUE,C1921=C1920,F1921=F1920,H1921&lt;&gt;H1920)</f>
        <v>0</v>
      </c>
      <c r="V1921" s="176" t="b">
        <f t="shared" si="58"/>
        <v>0</v>
      </c>
      <c r="W1921" s="180">
        <v>0</v>
      </c>
      <c r="X1921" t="b">
        <f t="shared" si="59"/>
        <v>0</v>
      </c>
      <c r="Y1921" s="194" t="str">
        <v/>
      </c>
    </row>
    <row r="1922" spans="2:25" x14ac:dyDescent="0.4">
      <c r="B1922" s="192"/>
      <c r="C1922" s="193"/>
      <c r="D1922" s="193"/>
      <c r="E1922" s="178"/>
      <c r="F1922" s="193"/>
      <c r="G1922" s="193"/>
      <c r="H1922" s="193"/>
      <c r="I1922" s="176" t="str">
        <f ca="1"/>
        <v/>
      </c>
      <c r="J1922" s="176" t="str">
        <f ca="1"/>
        <v/>
      </c>
      <c r="K1922" s="176" t="str">
        <f ca="1"/>
        <v/>
      </c>
      <c r="L1922" s="176" t="str">
        <f ca="1"/>
        <v/>
      </c>
      <c r="M1922" s="176" t="str">
        <f ca="1"/>
        <v/>
      </c>
      <c r="N1922" s="176" t="str">
        <f ca="1"/>
        <v/>
      </c>
      <c r="O1922" s="176" t="str">
        <f ca="1"/>
        <v/>
      </c>
      <c r="P1922" s="176" t="str">
        <f ca="1"/>
        <v/>
      </c>
      <c r="Q1922" s="176" t="str">
        <f ca="1"/>
        <v/>
      </c>
      <c r="R1922" s="176" t="str">
        <f ca="1"/>
        <v/>
      </c>
      <c r="S1922" s="176" t="str">
        <v/>
      </c>
      <c r="T1922" s="176" t="b">
        <v>0</v>
      </c>
      <c r="U1922" s="176" t="b">
        <f>AND(T1922=TRUE,C1922=C1921,F1922=F1921,H1922&lt;&gt;H1921)</f>
        <v>0</v>
      </c>
      <c r="V1922" s="176" t="b">
        <f t="shared" si="58"/>
        <v>0</v>
      </c>
      <c r="W1922" s="180">
        <v>0</v>
      </c>
      <c r="X1922" t="b">
        <f t="shared" si="59"/>
        <v>0</v>
      </c>
      <c r="Y1922" s="194" t="str">
        <v/>
      </c>
    </row>
    <row r="1923" spans="2:25" x14ac:dyDescent="0.4">
      <c r="B1923" s="192"/>
      <c r="C1923" s="193"/>
      <c r="D1923" s="193"/>
      <c r="E1923" s="178"/>
      <c r="F1923" s="193"/>
      <c r="G1923" s="193"/>
      <c r="H1923" s="193"/>
      <c r="I1923" s="176" t="str">
        <f ca="1"/>
        <v/>
      </c>
      <c r="J1923" s="176" t="str">
        <f ca="1"/>
        <v/>
      </c>
      <c r="K1923" s="176" t="str">
        <f ca="1"/>
        <v/>
      </c>
      <c r="L1923" s="176" t="str">
        <f ca="1"/>
        <v/>
      </c>
      <c r="M1923" s="176" t="str">
        <f ca="1"/>
        <v/>
      </c>
      <c r="N1923" s="176" t="str">
        <f ca="1"/>
        <v/>
      </c>
      <c r="O1923" s="176" t="str">
        <f ca="1"/>
        <v/>
      </c>
      <c r="P1923" s="176" t="str">
        <f ca="1"/>
        <v/>
      </c>
      <c r="Q1923" s="176" t="str">
        <f ca="1"/>
        <v/>
      </c>
      <c r="R1923" s="176" t="str">
        <f ca="1"/>
        <v/>
      </c>
      <c r="S1923" s="176" t="str">
        <v/>
      </c>
      <c r="T1923" s="176" t="b">
        <v>0</v>
      </c>
      <c r="U1923" s="176" t="b">
        <f>AND(T1923=TRUE,C1923=C1922,F1923=F1922,H1923&lt;&gt;H1922)</f>
        <v>0</v>
      </c>
      <c r="V1923" s="176" t="b">
        <f t="shared" ref="V1923:V2000" si="60">OR(U1923,U1924)</f>
        <v>0</v>
      </c>
      <c r="W1923" s="180">
        <v>0</v>
      </c>
      <c r="X1923" t="b">
        <f t="shared" ref="X1923:X1986" si="61">AND(T1923,ISBLANK(E1923))</f>
        <v>0</v>
      </c>
      <c r="Y1923" s="194" t="str">
        <v/>
      </c>
    </row>
    <row r="1924" spans="2:25" x14ac:dyDescent="0.4">
      <c r="B1924" s="192"/>
      <c r="C1924" s="193"/>
      <c r="D1924" s="193"/>
      <c r="E1924" s="178"/>
      <c r="F1924" s="193"/>
      <c r="G1924" s="193"/>
      <c r="H1924" s="193"/>
      <c r="I1924" s="176" t="str">
        <f ca="1"/>
        <v/>
      </c>
      <c r="J1924" s="176" t="str">
        <f ca="1"/>
        <v/>
      </c>
      <c r="K1924" s="176" t="str">
        <f ca="1"/>
        <v/>
      </c>
      <c r="L1924" s="176" t="str">
        <f ca="1"/>
        <v/>
      </c>
      <c r="M1924" s="176" t="str">
        <f ca="1"/>
        <v/>
      </c>
      <c r="N1924" s="176" t="str">
        <f ca="1"/>
        <v/>
      </c>
      <c r="O1924" s="176" t="str">
        <f ca="1"/>
        <v/>
      </c>
      <c r="P1924" s="176" t="str">
        <f ca="1"/>
        <v/>
      </c>
      <c r="Q1924" s="176" t="str">
        <f ca="1"/>
        <v/>
      </c>
      <c r="R1924" s="176" t="str">
        <f ca="1"/>
        <v/>
      </c>
      <c r="S1924" s="176" t="str">
        <v/>
      </c>
      <c r="T1924" s="176" t="b">
        <v>0</v>
      </c>
      <c r="U1924" s="176" t="b">
        <f>AND(T1924=TRUE,C1924=C1923,F1924=F1923,H1924&lt;&gt;H1923)</f>
        <v>0</v>
      </c>
      <c r="V1924" s="176" t="b">
        <f t="shared" si="60"/>
        <v>0</v>
      </c>
      <c r="W1924" s="180">
        <v>0</v>
      </c>
      <c r="X1924" t="b">
        <f t="shared" si="61"/>
        <v>0</v>
      </c>
      <c r="Y1924" s="194" t="str">
        <v/>
      </c>
    </row>
    <row r="1925" spans="2:25" x14ac:dyDescent="0.4">
      <c r="B1925" s="192"/>
      <c r="C1925" s="193"/>
      <c r="D1925" s="193"/>
      <c r="E1925" s="178"/>
      <c r="F1925" s="193"/>
      <c r="G1925" s="193"/>
      <c r="H1925" s="193"/>
      <c r="I1925" s="176" t="str">
        <f ca="1"/>
        <v/>
      </c>
      <c r="J1925" s="176" t="str">
        <f ca="1"/>
        <v/>
      </c>
      <c r="K1925" s="176" t="str">
        <f ca="1"/>
        <v/>
      </c>
      <c r="L1925" s="176" t="str">
        <f ca="1"/>
        <v/>
      </c>
      <c r="M1925" s="176" t="str">
        <f ca="1"/>
        <v/>
      </c>
      <c r="N1925" s="176" t="str">
        <f ca="1"/>
        <v/>
      </c>
      <c r="O1925" s="176" t="str">
        <f ca="1"/>
        <v/>
      </c>
      <c r="P1925" s="176" t="str">
        <f ca="1"/>
        <v/>
      </c>
      <c r="Q1925" s="176" t="str">
        <f ca="1"/>
        <v/>
      </c>
      <c r="R1925" s="176" t="str">
        <f ca="1"/>
        <v/>
      </c>
      <c r="S1925" s="176" t="str">
        <v/>
      </c>
      <c r="T1925" s="176" t="b">
        <v>0</v>
      </c>
      <c r="U1925" s="176" t="b">
        <f>AND(T1925=TRUE,C1925=C1924,F1925=F1924,H1925&lt;&gt;H1924)</f>
        <v>0</v>
      </c>
      <c r="V1925" s="176" t="b">
        <f t="shared" si="60"/>
        <v>0</v>
      </c>
      <c r="W1925" s="180">
        <v>0</v>
      </c>
      <c r="X1925" t="b">
        <f t="shared" si="61"/>
        <v>0</v>
      </c>
      <c r="Y1925" s="194" t="str">
        <v/>
      </c>
    </row>
    <row r="1926" spans="2:25" x14ac:dyDescent="0.4">
      <c r="B1926" s="192"/>
      <c r="C1926" s="193"/>
      <c r="D1926" s="193"/>
      <c r="E1926" s="178"/>
      <c r="F1926" s="193"/>
      <c r="G1926" s="193"/>
      <c r="H1926" s="193"/>
      <c r="I1926" s="176" t="str">
        <f ca="1"/>
        <v/>
      </c>
      <c r="J1926" s="176" t="str">
        <f ca="1"/>
        <v/>
      </c>
      <c r="K1926" s="176" t="str">
        <f ca="1"/>
        <v/>
      </c>
      <c r="L1926" s="176" t="str">
        <f ca="1"/>
        <v/>
      </c>
      <c r="M1926" s="176" t="str">
        <f ca="1"/>
        <v/>
      </c>
      <c r="N1926" s="176" t="str">
        <f ca="1"/>
        <v/>
      </c>
      <c r="O1926" s="176" t="str">
        <f ca="1"/>
        <v/>
      </c>
      <c r="P1926" s="176" t="str">
        <f ca="1"/>
        <v/>
      </c>
      <c r="Q1926" s="176" t="str">
        <f ca="1"/>
        <v/>
      </c>
      <c r="R1926" s="176" t="str">
        <f ca="1"/>
        <v/>
      </c>
      <c r="S1926" s="176" t="str">
        <v/>
      </c>
      <c r="T1926" s="176" t="b">
        <v>0</v>
      </c>
      <c r="U1926" s="176" t="b">
        <f>AND(T1926=TRUE,C1926=C1925,F1926=F1925,H1926&lt;&gt;H1925)</f>
        <v>0</v>
      </c>
      <c r="V1926" s="176" t="b">
        <f t="shared" si="60"/>
        <v>0</v>
      </c>
      <c r="W1926" s="180">
        <v>0</v>
      </c>
      <c r="X1926" t="b">
        <f t="shared" si="61"/>
        <v>0</v>
      </c>
      <c r="Y1926" s="194" t="str">
        <v/>
      </c>
    </row>
    <row r="1927" spans="2:25" x14ac:dyDescent="0.4">
      <c r="B1927" s="192"/>
      <c r="C1927" s="193"/>
      <c r="D1927" s="193"/>
      <c r="E1927" s="178"/>
      <c r="F1927" s="193"/>
      <c r="G1927" s="193"/>
      <c r="H1927" s="193"/>
      <c r="I1927" s="176" t="str">
        <f ca="1"/>
        <v/>
      </c>
      <c r="J1927" s="176" t="str">
        <f ca="1"/>
        <v/>
      </c>
      <c r="K1927" s="176" t="str">
        <f ca="1"/>
        <v/>
      </c>
      <c r="L1927" s="176" t="str">
        <f ca="1"/>
        <v/>
      </c>
      <c r="M1927" s="176" t="str">
        <f ca="1"/>
        <v/>
      </c>
      <c r="N1927" s="176" t="str">
        <f ca="1"/>
        <v/>
      </c>
      <c r="O1927" s="176" t="str">
        <f ca="1"/>
        <v/>
      </c>
      <c r="P1927" s="176" t="str">
        <f ca="1"/>
        <v/>
      </c>
      <c r="Q1927" s="176" t="str">
        <f ca="1"/>
        <v/>
      </c>
      <c r="R1927" s="176" t="str">
        <f ca="1"/>
        <v/>
      </c>
      <c r="S1927" s="176" t="str">
        <v/>
      </c>
      <c r="T1927" s="176" t="b">
        <v>0</v>
      </c>
      <c r="U1927" s="176" t="b">
        <f>AND(T1927=TRUE,C1927=C1926,F1927=F1926,H1927&lt;&gt;H1926)</f>
        <v>0</v>
      </c>
      <c r="V1927" s="176" t="b">
        <f t="shared" si="60"/>
        <v>0</v>
      </c>
      <c r="W1927" s="180">
        <v>0</v>
      </c>
      <c r="X1927" t="b">
        <f t="shared" si="61"/>
        <v>0</v>
      </c>
      <c r="Y1927" s="194" t="str">
        <v/>
      </c>
    </row>
    <row r="1928" spans="2:25" x14ac:dyDescent="0.4">
      <c r="B1928" s="192"/>
      <c r="C1928" s="193"/>
      <c r="D1928" s="193"/>
      <c r="E1928" s="178"/>
      <c r="F1928" s="193"/>
      <c r="G1928" s="193"/>
      <c r="H1928" s="193"/>
      <c r="I1928" s="176" t="str">
        <f ca="1"/>
        <v/>
      </c>
      <c r="J1928" s="176" t="str">
        <f ca="1"/>
        <v/>
      </c>
      <c r="K1928" s="176" t="str">
        <f ca="1"/>
        <v/>
      </c>
      <c r="L1928" s="176" t="str">
        <f ca="1"/>
        <v/>
      </c>
      <c r="M1928" s="176" t="str">
        <f ca="1"/>
        <v/>
      </c>
      <c r="N1928" s="176" t="str">
        <f ca="1"/>
        <v/>
      </c>
      <c r="O1928" s="176" t="str">
        <f ca="1"/>
        <v/>
      </c>
      <c r="P1928" s="176" t="str">
        <f ca="1"/>
        <v/>
      </c>
      <c r="Q1928" s="176" t="str">
        <f ca="1"/>
        <v/>
      </c>
      <c r="R1928" s="176" t="str">
        <f ca="1"/>
        <v/>
      </c>
      <c r="S1928" s="176" t="str">
        <v/>
      </c>
      <c r="T1928" s="176" t="b">
        <v>0</v>
      </c>
      <c r="U1928" s="176" t="b">
        <f>AND(T1928=TRUE,C1928=C1927,F1928=F1927,H1928&lt;&gt;H1927)</f>
        <v>0</v>
      </c>
      <c r="V1928" s="176" t="b">
        <f t="shared" si="60"/>
        <v>0</v>
      </c>
      <c r="W1928" s="180">
        <v>0</v>
      </c>
      <c r="X1928" t="b">
        <f t="shared" si="61"/>
        <v>0</v>
      </c>
      <c r="Y1928" s="194" t="str">
        <v/>
      </c>
    </row>
    <row r="1929" spans="2:25" x14ac:dyDescent="0.4">
      <c r="B1929" s="192"/>
      <c r="C1929" s="193"/>
      <c r="D1929" s="193"/>
      <c r="E1929" s="178"/>
      <c r="F1929" s="193"/>
      <c r="G1929" s="193"/>
      <c r="H1929" s="193"/>
      <c r="I1929" s="176" t="str">
        <f ca="1"/>
        <v/>
      </c>
      <c r="J1929" s="176" t="str">
        <f ca="1"/>
        <v/>
      </c>
      <c r="K1929" s="176" t="str">
        <f ca="1"/>
        <v/>
      </c>
      <c r="L1929" s="176" t="str">
        <f ca="1"/>
        <v/>
      </c>
      <c r="M1929" s="176" t="str">
        <f ca="1"/>
        <v/>
      </c>
      <c r="N1929" s="176" t="str">
        <f ca="1"/>
        <v/>
      </c>
      <c r="O1929" s="176" t="str">
        <f ca="1"/>
        <v/>
      </c>
      <c r="P1929" s="176" t="str">
        <f ca="1"/>
        <v/>
      </c>
      <c r="Q1929" s="176" t="str">
        <f ca="1"/>
        <v/>
      </c>
      <c r="R1929" s="176" t="str">
        <f ca="1"/>
        <v/>
      </c>
      <c r="S1929" s="176" t="str">
        <v/>
      </c>
      <c r="T1929" s="176" t="b">
        <v>0</v>
      </c>
      <c r="U1929" s="176" t="b">
        <f>AND(T1929=TRUE,C1929=C1928,F1929=F1928,H1929&lt;&gt;H1928)</f>
        <v>0</v>
      </c>
      <c r="V1929" s="176" t="b">
        <f t="shared" si="60"/>
        <v>0</v>
      </c>
      <c r="W1929" s="180">
        <v>0</v>
      </c>
      <c r="X1929" t="b">
        <f t="shared" si="61"/>
        <v>0</v>
      </c>
      <c r="Y1929" s="194" t="str">
        <v/>
      </c>
    </row>
    <row r="1930" spans="2:25" x14ac:dyDescent="0.4">
      <c r="B1930" s="192"/>
      <c r="C1930" s="193"/>
      <c r="D1930" s="193"/>
      <c r="E1930" s="178"/>
      <c r="F1930" s="193"/>
      <c r="G1930" s="193"/>
      <c r="H1930" s="193"/>
      <c r="I1930" s="176" t="str">
        <f ca="1"/>
        <v/>
      </c>
      <c r="J1930" s="176" t="str">
        <f ca="1"/>
        <v/>
      </c>
      <c r="K1930" s="176" t="str">
        <f ca="1"/>
        <v/>
      </c>
      <c r="L1930" s="176" t="str">
        <f ca="1"/>
        <v/>
      </c>
      <c r="M1930" s="176" t="str">
        <f ca="1"/>
        <v/>
      </c>
      <c r="N1930" s="176" t="str">
        <f ca="1"/>
        <v/>
      </c>
      <c r="O1930" s="176" t="str">
        <f ca="1"/>
        <v/>
      </c>
      <c r="P1930" s="176" t="str">
        <f ca="1"/>
        <v/>
      </c>
      <c r="Q1930" s="176" t="str">
        <f ca="1"/>
        <v/>
      </c>
      <c r="R1930" s="176" t="str">
        <f ca="1"/>
        <v/>
      </c>
      <c r="S1930" s="176" t="str">
        <v/>
      </c>
      <c r="T1930" s="176" t="b">
        <v>0</v>
      </c>
      <c r="U1930" s="176" t="b">
        <f>AND(T1930=TRUE,C1930=C1929,F1930=F1929,H1930&lt;&gt;H1929)</f>
        <v>0</v>
      </c>
      <c r="V1930" s="176" t="b">
        <f t="shared" si="60"/>
        <v>0</v>
      </c>
      <c r="W1930" s="180">
        <v>0</v>
      </c>
      <c r="X1930" t="b">
        <f t="shared" si="61"/>
        <v>0</v>
      </c>
      <c r="Y1930" s="194" t="str">
        <v/>
      </c>
    </row>
    <row r="1931" spans="2:25" x14ac:dyDescent="0.4">
      <c r="B1931" s="192"/>
      <c r="C1931" s="193"/>
      <c r="D1931" s="193"/>
      <c r="E1931" s="178"/>
      <c r="F1931" s="193"/>
      <c r="G1931" s="193"/>
      <c r="H1931" s="193"/>
      <c r="I1931" s="176" t="str">
        <f ca="1"/>
        <v/>
      </c>
      <c r="J1931" s="176" t="str">
        <f ca="1"/>
        <v/>
      </c>
      <c r="K1931" s="176" t="str">
        <f ca="1"/>
        <v/>
      </c>
      <c r="L1931" s="176" t="str">
        <f ca="1"/>
        <v/>
      </c>
      <c r="M1931" s="176" t="str">
        <f ca="1"/>
        <v/>
      </c>
      <c r="N1931" s="176" t="str">
        <f ca="1"/>
        <v/>
      </c>
      <c r="O1931" s="176" t="str">
        <f ca="1"/>
        <v/>
      </c>
      <c r="P1931" s="176" t="str">
        <f ca="1"/>
        <v/>
      </c>
      <c r="Q1931" s="176" t="str">
        <f ca="1"/>
        <v/>
      </c>
      <c r="R1931" s="176" t="str">
        <f ca="1"/>
        <v/>
      </c>
      <c r="S1931" s="176" t="str">
        <v/>
      </c>
      <c r="T1931" s="176" t="b">
        <v>0</v>
      </c>
      <c r="U1931" s="176" t="b">
        <f>AND(T1931=TRUE,C1931=C1930,F1931=F1930,H1931&lt;&gt;H1930)</f>
        <v>0</v>
      </c>
      <c r="V1931" s="176" t="b">
        <f t="shared" si="60"/>
        <v>0</v>
      </c>
      <c r="W1931" s="180">
        <v>0</v>
      </c>
      <c r="X1931" t="b">
        <f t="shared" si="61"/>
        <v>0</v>
      </c>
      <c r="Y1931" s="194" t="str">
        <v/>
      </c>
    </row>
    <row r="1932" spans="2:25" x14ac:dyDescent="0.4">
      <c r="B1932" s="192"/>
      <c r="C1932" s="193"/>
      <c r="D1932" s="193"/>
      <c r="E1932" s="178"/>
      <c r="F1932" s="193"/>
      <c r="G1932" s="193"/>
      <c r="H1932" s="193"/>
      <c r="I1932" s="176" t="str">
        <f ca="1"/>
        <v/>
      </c>
      <c r="J1932" s="176" t="str">
        <f ca="1"/>
        <v/>
      </c>
      <c r="K1932" s="176" t="str">
        <f ca="1"/>
        <v/>
      </c>
      <c r="L1932" s="176" t="str">
        <f ca="1"/>
        <v/>
      </c>
      <c r="M1932" s="176" t="str">
        <f ca="1"/>
        <v/>
      </c>
      <c r="N1932" s="176" t="str">
        <f ca="1"/>
        <v/>
      </c>
      <c r="O1932" s="176" t="str">
        <f ca="1"/>
        <v/>
      </c>
      <c r="P1932" s="176" t="str">
        <f ca="1"/>
        <v/>
      </c>
      <c r="Q1932" s="176" t="str">
        <f ca="1"/>
        <v/>
      </c>
      <c r="R1932" s="176" t="str">
        <f ca="1"/>
        <v/>
      </c>
      <c r="S1932" s="176" t="str">
        <v/>
      </c>
      <c r="T1932" s="176" t="b">
        <v>0</v>
      </c>
      <c r="U1932" s="176" t="b">
        <f>AND(T1932=TRUE,C1932=C1931,F1932=F1931,H1932&lt;&gt;H1931)</f>
        <v>0</v>
      </c>
      <c r="V1932" s="176" t="b">
        <f t="shared" si="60"/>
        <v>0</v>
      </c>
      <c r="W1932" s="180">
        <v>0</v>
      </c>
      <c r="X1932" t="b">
        <f t="shared" si="61"/>
        <v>0</v>
      </c>
      <c r="Y1932" s="194" t="str">
        <v/>
      </c>
    </row>
    <row r="1933" spans="2:25" x14ac:dyDescent="0.4">
      <c r="B1933" s="192"/>
      <c r="C1933" s="193"/>
      <c r="D1933" s="193"/>
      <c r="E1933" s="178"/>
      <c r="F1933" s="193"/>
      <c r="G1933" s="193"/>
      <c r="H1933" s="193"/>
      <c r="I1933" s="176" t="str">
        <f ca="1"/>
        <v/>
      </c>
      <c r="J1933" s="176" t="str">
        <f ca="1"/>
        <v/>
      </c>
      <c r="K1933" s="176" t="str">
        <f ca="1"/>
        <v/>
      </c>
      <c r="L1933" s="176" t="str">
        <f ca="1"/>
        <v/>
      </c>
      <c r="M1933" s="176" t="str">
        <f ca="1"/>
        <v/>
      </c>
      <c r="N1933" s="176" t="str">
        <f ca="1"/>
        <v/>
      </c>
      <c r="O1933" s="176" t="str">
        <f ca="1"/>
        <v/>
      </c>
      <c r="P1933" s="176" t="str">
        <f ca="1"/>
        <v/>
      </c>
      <c r="Q1933" s="176" t="str">
        <f ca="1"/>
        <v/>
      </c>
      <c r="R1933" s="176" t="str">
        <f ca="1"/>
        <v/>
      </c>
      <c r="S1933" s="176" t="str">
        <v/>
      </c>
      <c r="T1933" s="176" t="b">
        <v>0</v>
      </c>
      <c r="U1933" s="176" t="b">
        <f>AND(T1933=TRUE,C1933=C1932,F1933=F1932,H1933&lt;&gt;H1932)</f>
        <v>0</v>
      </c>
      <c r="V1933" s="176" t="b">
        <f t="shared" si="60"/>
        <v>0</v>
      </c>
      <c r="W1933" s="180">
        <v>0</v>
      </c>
      <c r="X1933" t="b">
        <f t="shared" si="61"/>
        <v>0</v>
      </c>
      <c r="Y1933" s="194" t="str">
        <v/>
      </c>
    </row>
    <row r="1934" spans="2:25" x14ac:dyDescent="0.4">
      <c r="B1934" s="192"/>
      <c r="C1934" s="193"/>
      <c r="D1934" s="193"/>
      <c r="E1934" s="178"/>
      <c r="F1934" s="193"/>
      <c r="G1934" s="193"/>
      <c r="H1934" s="193"/>
      <c r="I1934" s="176" t="str">
        <f ca="1"/>
        <v/>
      </c>
      <c r="J1934" s="176" t="str">
        <f ca="1"/>
        <v/>
      </c>
      <c r="K1934" s="176" t="str">
        <f ca="1"/>
        <v/>
      </c>
      <c r="L1934" s="176" t="str">
        <f ca="1"/>
        <v/>
      </c>
      <c r="M1934" s="176" t="str">
        <f ca="1"/>
        <v/>
      </c>
      <c r="N1934" s="176" t="str">
        <f ca="1"/>
        <v/>
      </c>
      <c r="O1934" s="176" t="str">
        <f ca="1"/>
        <v/>
      </c>
      <c r="P1934" s="176" t="str">
        <f ca="1"/>
        <v/>
      </c>
      <c r="Q1934" s="176" t="str">
        <f ca="1"/>
        <v/>
      </c>
      <c r="R1934" s="176" t="str">
        <f ca="1"/>
        <v/>
      </c>
      <c r="S1934" s="176" t="str">
        <v/>
      </c>
      <c r="T1934" s="176" t="b">
        <v>0</v>
      </c>
      <c r="U1934" s="176" t="b">
        <f>AND(T1934=TRUE,C1934=C1933,F1934=F1933,H1934&lt;&gt;H1933)</f>
        <v>0</v>
      </c>
      <c r="V1934" s="176" t="b">
        <f t="shared" si="60"/>
        <v>0</v>
      </c>
      <c r="W1934" s="180">
        <v>0</v>
      </c>
      <c r="X1934" t="b">
        <f t="shared" si="61"/>
        <v>0</v>
      </c>
      <c r="Y1934" s="194" t="str">
        <v/>
      </c>
    </row>
    <row r="1935" spans="2:25" x14ac:dyDescent="0.4">
      <c r="B1935" s="192"/>
      <c r="C1935" s="193"/>
      <c r="D1935" s="193"/>
      <c r="E1935" s="178"/>
      <c r="F1935" s="193"/>
      <c r="G1935" s="193"/>
      <c r="H1935" s="193"/>
      <c r="I1935" s="176" t="str">
        <f ca="1"/>
        <v/>
      </c>
      <c r="J1935" s="176" t="str">
        <f ca="1"/>
        <v/>
      </c>
      <c r="K1935" s="176" t="str">
        <f ca="1"/>
        <v/>
      </c>
      <c r="L1935" s="176" t="str">
        <f ca="1"/>
        <v/>
      </c>
      <c r="M1935" s="176" t="str">
        <f ca="1"/>
        <v/>
      </c>
      <c r="N1935" s="176" t="str">
        <f ca="1"/>
        <v/>
      </c>
      <c r="O1935" s="176" t="str">
        <f ca="1"/>
        <v/>
      </c>
      <c r="P1935" s="176" t="str">
        <f ca="1"/>
        <v/>
      </c>
      <c r="Q1935" s="176" t="str">
        <f ca="1"/>
        <v/>
      </c>
      <c r="R1935" s="176" t="str">
        <f ca="1"/>
        <v/>
      </c>
      <c r="S1935" s="176" t="str">
        <v/>
      </c>
      <c r="T1935" s="176" t="b">
        <v>0</v>
      </c>
      <c r="U1935" s="176" t="b">
        <f>AND(T1935=TRUE,C1935=C1934,F1935=F1934,H1935&lt;&gt;H1934)</f>
        <v>0</v>
      </c>
      <c r="V1935" s="176" t="b">
        <f t="shared" si="60"/>
        <v>0</v>
      </c>
      <c r="W1935" s="180">
        <v>0</v>
      </c>
      <c r="X1935" t="b">
        <f t="shared" si="61"/>
        <v>0</v>
      </c>
      <c r="Y1935" s="194" t="str">
        <v/>
      </c>
    </row>
    <row r="1936" spans="2:25" x14ac:dyDescent="0.4">
      <c r="B1936" s="192"/>
      <c r="C1936" s="193"/>
      <c r="D1936" s="193"/>
      <c r="E1936" s="178"/>
      <c r="F1936" s="193"/>
      <c r="G1936" s="193"/>
      <c r="H1936" s="193"/>
      <c r="I1936" s="176" t="str">
        <f ca="1"/>
        <v/>
      </c>
      <c r="J1936" s="176" t="str">
        <f ca="1"/>
        <v/>
      </c>
      <c r="K1936" s="176" t="str">
        <f ca="1"/>
        <v/>
      </c>
      <c r="L1936" s="176" t="str">
        <f ca="1"/>
        <v/>
      </c>
      <c r="M1936" s="176" t="str">
        <f ca="1"/>
        <v/>
      </c>
      <c r="N1936" s="176" t="str">
        <f ca="1"/>
        <v/>
      </c>
      <c r="O1936" s="176" t="str">
        <f ca="1"/>
        <v/>
      </c>
      <c r="P1936" s="176" t="str">
        <f ca="1"/>
        <v/>
      </c>
      <c r="Q1936" s="176" t="str">
        <f ca="1"/>
        <v/>
      </c>
      <c r="R1936" s="176" t="str">
        <f ca="1"/>
        <v/>
      </c>
      <c r="S1936" s="176" t="str">
        <v/>
      </c>
      <c r="T1936" s="176" t="b">
        <v>0</v>
      </c>
      <c r="U1936" s="176" t="b">
        <f>AND(T1936=TRUE,C1936=C1935,F1936=F1935,H1936&lt;&gt;H1935)</f>
        <v>0</v>
      </c>
      <c r="V1936" s="176" t="b">
        <f>OR(U1936,U1969)</f>
        <v>0</v>
      </c>
      <c r="W1936" s="180">
        <v>0</v>
      </c>
      <c r="X1936" t="b">
        <f t="shared" si="61"/>
        <v>0</v>
      </c>
      <c r="Y1936" s="194" t="str">
        <v/>
      </c>
    </row>
    <row r="1937" spans="2:25" x14ac:dyDescent="0.4">
      <c r="B1937" s="192"/>
      <c r="C1937" s="193"/>
      <c r="D1937" s="193"/>
      <c r="E1937" s="178"/>
      <c r="F1937" s="193"/>
      <c r="G1937" s="193"/>
      <c r="H1937" s="193"/>
      <c r="I1937" s="176" t="str">
        <f ca="1"/>
        <v/>
      </c>
      <c r="J1937" s="176" t="str">
        <f ca="1"/>
        <v/>
      </c>
      <c r="K1937" s="176" t="str">
        <f ca="1"/>
        <v/>
      </c>
      <c r="L1937" s="176" t="str">
        <f ca="1"/>
        <v/>
      </c>
      <c r="M1937" s="176" t="str">
        <f ca="1"/>
        <v/>
      </c>
      <c r="N1937" s="176" t="str">
        <f ca="1"/>
        <v/>
      </c>
      <c r="O1937" s="176" t="str">
        <f ca="1"/>
        <v/>
      </c>
      <c r="P1937" s="176" t="str">
        <f ca="1"/>
        <v/>
      </c>
      <c r="Q1937" s="176" t="str">
        <f ca="1"/>
        <v/>
      </c>
      <c r="R1937" s="176" t="str">
        <f ca="1"/>
        <v/>
      </c>
      <c r="S1937" s="176" t="str">
        <v/>
      </c>
      <c r="T1937" s="176" t="b">
        <v>0</v>
      </c>
      <c r="U1937" s="176" t="b">
        <f>AND(T1937=TRUE,C1937=C1936,F1937=F1936,H1937&lt;&gt;H1936)</f>
        <v>0</v>
      </c>
      <c r="V1937" s="176" t="b">
        <f t="shared" ref="V1937:V1969" si="62">OR(U1937,U1970)</f>
        <v>0</v>
      </c>
      <c r="W1937" s="180">
        <v>0</v>
      </c>
      <c r="X1937" t="b">
        <f t="shared" si="61"/>
        <v>0</v>
      </c>
      <c r="Y1937" s="194" t="str">
        <v/>
      </c>
    </row>
    <row r="1938" spans="2:25" x14ac:dyDescent="0.4">
      <c r="B1938" s="192"/>
      <c r="C1938" s="193"/>
      <c r="D1938" s="193"/>
      <c r="E1938" s="178"/>
      <c r="F1938" s="193"/>
      <c r="G1938" s="193"/>
      <c r="H1938" s="193"/>
      <c r="I1938" s="176" t="str">
        <f ca="1"/>
        <v/>
      </c>
      <c r="J1938" s="176" t="str">
        <f ca="1"/>
        <v/>
      </c>
      <c r="K1938" s="176" t="str">
        <f ca="1"/>
        <v/>
      </c>
      <c r="L1938" s="176" t="str">
        <f ca="1"/>
        <v/>
      </c>
      <c r="M1938" s="176" t="str">
        <f ca="1"/>
        <v/>
      </c>
      <c r="N1938" s="176" t="str">
        <f ca="1"/>
        <v/>
      </c>
      <c r="O1938" s="176" t="str">
        <f ca="1"/>
        <v/>
      </c>
      <c r="P1938" s="176" t="str">
        <f ca="1"/>
        <v/>
      </c>
      <c r="Q1938" s="176" t="str">
        <f ca="1"/>
        <v/>
      </c>
      <c r="R1938" s="176" t="str">
        <f ca="1"/>
        <v/>
      </c>
      <c r="S1938" s="176" t="str">
        <v/>
      </c>
      <c r="T1938" s="176" t="b">
        <v>0</v>
      </c>
      <c r="U1938" s="176" t="b">
        <f>AND(T1938=TRUE,C1938=C1937,F1938=F1937,H1938&lt;&gt;H1937)</f>
        <v>0</v>
      </c>
      <c r="V1938" s="176" t="b">
        <f t="shared" si="62"/>
        <v>0</v>
      </c>
      <c r="W1938" s="180">
        <v>0</v>
      </c>
      <c r="X1938" t="b">
        <f t="shared" si="61"/>
        <v>0</v>
      </c>
      <c r="Y1938" s="194" t="str">
        <v/>
      </c>
    </row>
    <row r="1939" spans="2:25" x14ac:dyDescent="0.4">
      <c r="B1939" s="192"/>
      <c r="C1939" s="193"/>
      <c r="D1939" s="193"/>
      <c r="E1939" s="178"/>
      <c r="F1939" s="193"/>
      <c r="G1939" s="193"/>
      <c r="H1939" s="193"/>
      <c r="I1939" s="176" t="str">
        <f ca="1"/>
        <v/>
      </c>
      <c r="J1939" s="176" t="str">
        <f ca="1"/>
        <v/>
      </c>
      <c r="K1939" s="176" t="str">
        <f ca="1"/>
        <v/>
      </c>
      <c r="L1939" s="176" t="str">
        <f ca="1"/>
        <v/>
      </c>
      <c r="M1939" s="176" t="str">
        <f ca="1"/>
        <v/>
      </c>
      <c r="N1939" s="176" t="str">
        <f ca="1"/>
        <v/>
      </c>
      <c r="O1939" s="176" t="str">
        <f ca="1"/>
        <v/>
      </c>
      <c r="P1939" s="176" t="str">
        <f ca="1"/>
        <v/>
      </c>
      <c r="Q1939" s="176" t="str">
        <f ca="1"/>
        <v/>
      </c>
      <c r="R1939" s="176" t="str">
        <f ca="1"/>
        <v/>
      </c>
      <c r="S1939" s="176" t="str">
        <v/>
      </c>
      <c r="T1939" s="176" t="b">
        <v>0</v>
      </c>
      <c r="U1939" s="176" t="b">
        <f>AND(T1939=TRUE,C1939=C1938,F1939=F1938,H1939&lt;&gt;H1938)</f>
        <v>0</v>
      </c>
      <c r="V1939" s="176" t="b">
        <f t="shared" si="62"/>
        <v>0</v>
      </c>
      <c r="W1939" s="180">
        <v>0</v>
      </c>
      <c r="X1939" t="b">
        <f t="shared" si="61"/>
        <v>0</v>
      </c>
      <c r="Y1939" s="194" t="str">
        <v/>
      </c>
    </row>
    <row r="1940" spans="2:25" x14ac:dyDescent="0.4">
      <c r="B1940" s="192"/>
      <c r="C1940" s="193"/>
      <c r="D1940" s="193"/>
      <c r="E1940" s="178"/>
      <c r="F1940" s="193"/>
      <c r="G1940" s="193"/>
      <c r="H1940" s="193"/>
      <c r="I1940" s="176" t="str">
        <f ca="1"/>
        <v/>
      </c>
      <c r="J1940" s="176" t="str">
        <f ca="1"/>
        <v/>
      </c>
      <c r="K1940" s="176" t="str">
        <f ca="1"/>
        <v/>
      </c>
      <c r="L1940" s="176" t="str">
        <f ca="1"/>
        <v/>
      </c>
      <c r="M1940" s="176" t="str">
        <f ca="1"/>
        <v/>
      </c>
      <c r="N1940" s="176" t="str">
        <f ca="1"/>
        <v/>
      </c>
      <c r="O1940" s="176" t="str">
        <f ca="1"/>
        <v/>
      </c>
      <c r="P1940" s="176" t="str">
        <f ca="1"/>
        <v/>
      </c>
      <c r="Q1940" s="176" t="str">
        <f ca="1"/>
        <v/>
      </c>
      <c r="R1940" s="176" t="str">
        <f ca="1"/>
        <v/>
      </c>
      <c r="S1940" s="176" t="str">
        <v/>
      </c>
      <c r="T1940" s="176" t="b">
        <v>0</v>
      </c>
      <c r="U1940" s="176" t="b">
        <f>AND(T1940=TRUE,C1940=C1939,F1940=F1939,H1940&lt;&gt;H1939)</f>
        <v>0</v>
      </c>
      <c r="V1940" s="176" t="b">
        <f t="shared" si="62"/>
        <v>0</v>
      </c>
      <c r="W1940" s="180">
        <v>0</v>
      </c>
      <c r="X1940" t="b">
        <f t="shared" si="61"/>
        <v>0</v>
      </c>
      <c r="Y1940" s="194" t="str">
        <v/>
      </c>
    </row>
    <row r="1941" spans="2:25" x14ac:dyDescent="0.4">
      <c r="B1941" s="192"/>
      <c r="C1941" s="193"/>
      <c r="D1941" s="193"/>
      <c r="E1941" s="178"/>
      <c r="F1941" s="193"/>
      <c r="G1941" s="193"/>
      <c r="H1941" s="193"/>
      <c r="I1941" s="176" t="str">
        <f ca="1"/>
        <v/>
      </c>
      <c r="J1941" s="176" t="str">
        <f ca="1"/>
        <v/>
      </c>
      <c r="K1941" s="176" t="str">
        <f ca="1"/>
        <v/>
      </c>
      <c r="L1941" s="176" t="str">
        <f ca="1"/>
        <v/>
      </c>
      <c r="M1941" s="176" t="str">
        <f ca="1"/>
        <v/>
      </c>
      <c r="N1941" s="176" t="str">
        <f ca="1"/>
        <v/>
      </c>
      <c r="O1941" s="176" t="str">
        <f ca="1"/>
        <v/>
      </c>
      <c r="P1941" s="176" t="str">
        <f ca="1"/>
        <v/>
      </c>
      <c r="Q1941" s="176" t="str">
        <f ca="1"/>
        <v/>
      </c>
      <c r="R1941" s="176" t="str">
        <f ca="1"/>
        <v/>
      </c>
      <c r="S1941" s="176" t="str">
        <v/>
      </c>
      <c r="T1941" s="176" t="b">
        <v>0</v>
      </c>
      <c r="U1941" s="176" t="b">
        <f>AND(T1941=TRUE,C1941=C1940,F1941=F1940,H1941&lt;&gt;H1940)</f>
        <v>0</v>
      </c>
      <c r="V1941" s="176" t="b">
        <f t="shared" si="62"/>
        <v>0</v>
      </c>
      <c r="W1941" s="180">
        <v>0</v>
      </c>
      <c r="X1941" t="b">
        <f t="shared" si="61"/>
        <v>0</v>
      </c>
      <c r="Y1941" s="194" t="str">
        <v/>
      </c>
    </row>
    <row r="1942" spans="2:25" x14ac:dyDescent="0.4">
      <c r="B1942" s="192"/>
      <c r="C1942" s="193"/>
      <c r="D1942" s="193"/>
      <c r="E1942" s="178"/>
      <c r="F1942" s="193"/>
      <c r="G1942" s="193"/>
      <c r="H1942" s="193"/>
      <c r="I1942" s="176" t="str">
        <f ca="1"/>
        <v/>
      </c>
      <c r="J1942" s="176" t="str">
        <f ca="1"/>
        <v/>
      </c>
      <c r="K1942" s="176" t="str">
        <f ca="1"/>
        <v/>
      </c>
      <c r="L1942" s="176" t="str">
        <f ca="1"/>
        <v/>
      </c>
      <c r="M1942" s="176" t="str">
        <f ca="1"/>
        <v/>
      </c>
      <c r="N1942" s="176" t="str">
        <f ca="1"/>
        <v/>
      </c>
      <c r="O1942" s="176" t="str">
        <f ca="1"/>
        <v/>
      </c>
      <c r="P1942" s="176" t="str">
        <f ca="1"/>
        <v/>
      </c>
      <c r="Q1942" s="176" t="str">
        <f ca="1"/>
        <v/>
      </c>
      <c r="R1942" s="176" t="str">
        <f ca="1"/>
        <v/>
      </c>
      <c r="S1942" s="176" t="str">
        <v/>
      </c>
      <c r="T1942" s="176" t="b">
        <v>0</v>
      </c>
      <c r="U1942" s="176" t="b">
        <f>AND(T1942=TRUE,C1942=C1941,F1942=F1941,H1942&lt;&gt;H1941)</f>
        <v>0</v>
      </c>
      <c r="V1942" s="176" t="b">
        <f t="shared" si="62"/>
        <v>0</v>
      </c>
      <c r="W1942" s="180">
        <v>0</v>
      </c>
      <c r="X1942" t="b">
        <f t="shared" si="61"/>
        <v>0</v>
      </c>
      <c r="Y1942" s="194" t="str">
        <v/>
      </c>
    </row>
    <row r="1943" spans="2:25" x14ac:dyDescent="0.4">
      <c r="B1943" s="192"/>
      <c r="C1943" s="193"/>
      <c r="D1943" s="193"/>
      <c r="E1943" s="178"/>
      <c r="F1943" s="193"/>
      <c r="G1943" s="193"/>
      <c r="H1943" s="193"/>
      <c r="I1943" s="176" t="str">
        <f ca="1"/>
        <v/>
      </c>
      <c r="J1943" s="176" t="str">
        <f ca="1"/>
        <v/>
      </c>
      <c r="K1943" s="176" t="str">
        <f ca="1"/>
        <v/>
      </c>
      <c r="L1943" s="176" t="str">
        <f ca="1"/>
        <v/>
      </c>
      <c r="M1943" s="176" t="str">
        <f ca="1"/>
        <v/>
      </c>
      <c r="N1943" s="176" t="str">
        <f ca="1"/>
        <v/>
      </c>
      <c r="O1943" s="176" t="str">
        <f ca="1"/>
        <v/>
      </c>
      <c r="P1943" s="176" t="str">
        <f ca="1"/>
        <v/>
      </c>
      <c r="Q1943" s="176" t="str">
        <f ca="1"/>
        <v/>
      </c>
      <c r="R1943" s="176" t="str">
        <f ca="1"/>
        <v/>
      </c>
      <c r="S1943" s="176" t="str">
        <v/>
      </c>
      <c r="T1943" s="176" t="b">
        <v>0</v>
      </c>
      <c r="U1943" s="176" t="b">
        <f>AND(T1943=TRUE,C1943=C1942,F1943=F1942,H1943&lt;&gt;H1942)</f>
        <v>0</v>
      </c>
      <c r="V1943" s="176" t="b">
        <f t="shared" si="62"/>
        <v>0</v>
      </c>
      <c r="W1943" s="180">
        <v>0</v>
      </c>
      <c r="X1943" t="b">
        <f t="shared" si="61"/>
        <v>0</v>
      </c>
      <c r="Y1943" s="194" t="str">
        <v/>
      </c>
    </row>
    <row r="1944" spans="2:25" x14ac:dyDescent="0.4">
      <c r="B1944" s="192"/>
      <c r="C1944" s="193"/>
      <c r="D1944" s="193"/>
      <c r="E1944" s="178"/>
      <c r="F1944" s="193"/>
      <c r="G1944" s="193"/>
      <c r="H1944" s="193"/>
      <c r="I1944" s="176" t="str">
        <f ca="1"/>
        <v/>
      </c>
      <c r="J1944" s="176" t="str">
        <f ca="1"/>
        <v/>
      </c>
      <c r="K1944" s="176" t="str">
        <f ca="1"/>
        <v/>
      </c>
      <c r="L1944" s="176" t="str">
        <f ca="1"/>
        <v/>
      </c>
      <c r="M1944" s="176" t="str">
        <f ca="1"/>
        <v/>
      </c>
      <c r="N1944" s="176" t="str">
        <f ca="1"/>
        <v/>
      </c>
      <c r="O1944" s="176" t="str">
        <f ca="1"/>
        <v/>
      </c>
      <c r="P1944" s="176" t="str">
        <f ca="1"/>
        <v/>
      </c>
      <c r="Q1944" s="176" t="str">
        <f ca="1"/>
        <v/>
      </c>
      <c r="R1944" s="176" t="str">
        <f ca="1"/>
        <v/>
      </c>
      <c r="S1944" s="176" t="str">
        <v/>
      </c>
      <c r="T1944" s="176" t="b">
        <v>0</v>
      </c>
      <c r="U1944" s="176" t="b">
        <f>AND(T1944=TRUE,C1944=C1943,F1944=F1943,H1944&lt;&gt;H1943)</f>
        <v>0</v>
      </c>
      <c r="V1944" s="176" t="b">
        <f t="shared" si="62"/>
        <v>0</v>
      </c>
      <c r="W1944" s="180">
        <v>0</v>
      </c>
      <c r="X1944" t="b">
        <f t="shared" si="61"/>
        <v>0</v>
      </c>
      <c r="Y1944" s="194" t="str">
        <v/>
      </c>
    </row>
    <row r="1945" spans="2:25" x14ac:dyDescent="0.4">
      <c r="B1945" s="192"/>
      <c r="C1945" s="193"/>
      <c r="D1945" s="193"/>
      <c r="E1945" s="178"/>
      <c r="F1945" s="193"/>
      <c r="G1945" s="193"/>
      <c r="H1945" s="193"/>
      <c r="I1945" s="176" t="str">
        <f ca="1"/>
        <v/>
      </c>
      <c r="J1945" s="176" t="str">
        <f ca="1"/>
        <v/>
      </c>
      <c r="K1945" s="176" t="str">
        <f ca="1"/>
        <v/>
      </c>
      <c r="L1945" s="176" t="str">
        <f ca="1"/>
        <v/>
      </c>
      <c r="M1945" s="176" t="str">
        <f ca="1"/>
        <v/>
      </c>
      <c r="N1945" s="176" t="str">
        <f ca="1"/>
        <v/>
      </c>
      <c r="O1945" s="176" t="str">
        <f ca="1"/>
        <v/>
      </c>
      <c r="P1945" s="176" t="str">
        <f ca="1"/>
        <v/>
      </c>
      <c r="Q1945" s="176" t="str">
        <f ca="1"/>
        <v/>
      </c>
      <c r="R1945" s="176" t="str">
        <f ca="1"/>
        <v/>
      </c>
      <c r="S1945" s="176" t="str">
        <v/>
      </c>
      <c r="T1945" s="176" t="b">
        <v>0</v>
      </c>
      <c r="U1945" s="176" t="b">
        <f>AND(T1945=TRUE,C1945=C1944,F1945=F1944,H1945&lt;&gt;H1944)</f>
        <v>0</v>
      </c>
      <c r="V1945" s="176" t="b">
        <f t="shared" si="62"/>
        <v>0</v>
      </c>
      <c r="W1945" s="180">
        <v>0</v>
      </c>
      <c r="X1945" t="b">
        <f t="shared" si="61"/>
        <v>0</v>
      </c>
      <c r="Y1945" s="194" t="str">
        <v/>
      </c>
    </row>
    <row r="1946" spans="2:25" x14ac:dyDescent="0.4">
      <c r="B1946" s="192"/>
      <c r="C1946" s="193"/>
      <c r="D1946" s="193"/>
      <c r="E1946" s="178"/>
      <c r="F1946" s="193"/>
      <c r="G1946" s="193"/>
      <c r="H1946" s="193"/>
      <c r="I1946" s="176" t="str">
        <f ca="1"/>
        <v/>
      </c>
      <c r="J1946" s="176" t="str">
        <f ca="1"/>
        <v/>
      </c>
      <c r="K1946" s="176" t="str">
        <f ca="1"/>
        <v/>
      </c>
      <c r="L1946" s="176" t="str">
        <f ca="1"/>
        <v/>
      </c>
      <c r="M1946" s="176" t="str">
        <f ca="1"/>
        <v/>
      </c>
      <c r="N1946" s="176" t="str">
        <f ca="1"/>
        <v/>
      </c>
      <c r="O1946" s="176" t="str">
        <f ca="1"/>
        <v/>
      </c>
      <c r="P1946" s="176" t="str">
        <f ca="1"/>
        <v/>
      </c>
      <c r="Q1946" s="176" t="str">
        <f ca="1"/>
        <v/>
      </c>
      <c r="R1946" s="176" t="str">
        <f ca="1"/>
        <v/>
      </c>
      <c r="S1946" s="176" t="str">
        <v/>
      </c>
      <c r="T1946" s="176" t="b">
        <v>0</v>
      </c>
      <c r="U1946" s="176" t="b">
        <f>AND(T1946=TRUE,C1946=C1945,F1946=F1945,H1946&lt;&gt;H1945)</f>
        <v>0</v>
      </c>
      <c r="V1946" s="176" t="b">
        <f t="shared" si="62"/>
        <v>0</v>
      </c>
      <c r="W1946" s="180">
        <v>0</v>
      </c>
      <c r="X1946" t="b">
        <f t="shared" si="61"/>
        <v>0</v>
      </c>
      <c r="Y1946" s="194" t="str">
        <v/>
      </c>
    </row>
    <row r="1947" spans="2:25" x14ac:dyDescent="0.4">
      <c r="B1947" s="192"/>
      <c r="C1947" s="193"/>
      <c r="D1947" s="193"/>
      <c r="E1947" s="178"/>
      <c r="F1947" s="193"/>
      <c r="G1947" s="193"/>
      <c r="H1947" s="193"/>
      <c r="I1947" s="176" t="str">
        <f ca="1"/>
        <v/>
      </c>
      <c r="J1947" s="176" t="str">
        <f ca="1"/>
        <v/>
      </c>
      <c r="K1947" s="176" t="str">
        <f ca="1"/>
        <v/>
      </c>
      <c r="L1947" s="176" t="str">
        <f ca="1"/>
        <v/>
      </c>
      <c r="M1947" s="176" t="str">
        <f ca="1"/>
        <v/>
      </c>
      <c r="N1947" s="176" t="str">
        <f ca="1"/>
        <v/>
      </c>
      <c r="O1947" s="176" t="str">
        <f ca="1"/>
        <v/>
      </c>
      <c r="P1947" s="176" t="str">
        <f ca="1"/>
        <v/>
      </c>
      <c r="Q1947" s="176" t="str">
        <f ca="1"/>
        <v/>
      </c>
      <c r="R1947" s="176" t="str">
        <f ca="1"/>
        <v/>
      </c>
      <c r="S1947" s="176" t="str">
        <v/>
      </c>
      <c r="T1947" s="176" t="b">
        <v>0</v>
      </c>
      <c r="U1947" s="176" t="b">
        <f>AND(T1947=TRUE,C1947=C1946,F1947=F1946,H1947&lt;&gt;H1946)</f>
        <v>0</v>
      </c>
      <c r="V1947" s="176" t="b">
        <f t="shared" si="62"/>
        <v>0</v>
      </c>
      <c r="W1947" s="180">
        <v>0</v>
      </c>
      <c r="X1947" t="b">
        <f t="shared" si="61"/>
        <v>0</v>
      </c>
      <c r="Y1947" s="194" t="str">
        <v/>
      </c>
    </row>
    <row r="1948" spans="2:25" x14ac:dyDescent="0.4">
      <c r="B1948" s="192"/>
      <c r="C1948" s="193"/>
      <c r="D1948" s="193"/>
      <c r="E1948" s="178"/>
      <c r="F1948" s="193"/>
      <c r="G1948" s="193"/>
      <c r="H1948" s="193"/>
      <c r="I1948" s="176" t="str">
        <f ca="1"/>
        <v/>
      </c>
      <c r="J1948" s="176" t="str">
        <f ca="1"/>
        <v/>
      </c>
      <c r="K1948" s="176" t="str">
        <f ca="1"/>
        <v/>
      </c>
      <c r="L1948" s="176" t="str">
        <f ca="1"/>
        <v/>
      </c>
      <c r="M1948" s="176" t="str">
        <f ca="1"/>
        <v/>
      </c>
      <c r="N1948" s="176" t="str">
        <f ca="1"/>
        <v/>
      </c>
      <c r="O1948" s="176" t="str">
        <f ca="1"/>
        <v/>
      </c>
      <c r="P1948" s="176" t="str">
        <f ca="1"/>
        <v/>
      </c>
      <c r="Q1948" s="176" t="str">
        <f ca="1"/>
        <v/>
      </c>
      <c r="R1948" s="176" t="str">
        <f ca="1"/>
        <v/>
      </c>
      <c r="S1948" s="176" t="str">
        <v/>
      </c>
      <c r="T1948" s="176" t="b">
        <v>0</v>
      </c>
      <c r="U1948" s="176" t="b">
        <f>AND(T1948=TRUE,C1948=C1947,F1948=F1947,H1948&lt;&gt;H1947)</f>
        <v>0</v>
      </c>
      <c r="V1948" s="176" t="b">
        <f t="shared" si="62"/>
        <v>0</v>
      </c>
      <c r="W1948" s="180">
        <v>0</v>
      </c>
      <c r="X1948" t="b">
        <f t="shared" si="61"/>
        <v>0</v>
      </c>
      <c r="Y1948" s="194" t="str">
        <v/>
      </c>
    </row>
    <row r="1949" spans="2:25" x14ac:dyDescent="0.4">
      <c r="B1949" s="192"/>
      <c r="C1949" s="193"/>
      <c r="D1949" s="193"/>
      <c r="E1949" s="178"/>
      <c r="F1949" s="193"/>
      <c r="G1949" s="193"/>
      <c r="H1949" s="193"/>
      <c r="I1949" s="176" t="str">
        <f ca="1"/>
        <v/>
      </c>
      <c r="J1949" s="176" t="str">
        <f ca="1"/>
        <v/>
      </c>
      <c r="K1949" s="176" t="str">
        <f ca="1"/>
        <v/>
      </c>
      <c r="L1949" s="176" t="str">
        <f ca="1"/>
        <v/>
      </c>
      <c r="M1949" s="176" t="str">
        <f ca="1"/>
        <v/>
      </c>
      <c r="N1949" s="176" t="str">
        <f ca="1"/>
        <v/>
      </c>
      <c r="O1949" s="176" t="str">
        <f ca="1"/>
        <v/>
      </c>
      <c r="P1949" s="176" t="str">
        <f ca="1"/>
        <v/>
      </c>
      <c r="Q1949" s="176" t="str">
        <f ca="1"/>
        <v/>
      </c>
      <c r="R1949" s="176" t="str">
        <f ca="1"/>
        <v/>
      </c>
      <c r="S1949" s="176" t="str">
        <v/>
      </c>
      <c r="T1949" s="176" t="b">
        <v>0</v>
      </c>
      <c r="U1949" s="176" t="b">
        <f>AND(T1949=TRUE,C1949=C1948,F1949=F1948,H1949&lt;&gt;H1948)</f>
        <v>0</v>
      </c>
      <c r="V1949" s="176" t="b">
        <f t="shared" si="62"/>
        <v>0</v>
      </c>
      <c r="W1949" s="180">
        <v>0</v>
      </c>
      <c r="X1949" t="b">
        <f t="shared" si="61"/>
        <v>0</v>
      </c>
      <c r="Y1949" s="194" t="str">
        <v/>
      </c>
    </row>
    <row r="1950" spans="2:25" x14ac:dyDescent="0.4">
      <c r="B1950" s="192"/>
      <c r="C1950" s="193"/>
      <c r="D1950" s="193"/>
      <c r="E1950" s="178"/>
      <c r="F1950" s="193"/>
      <c r="G1950" s="193"/>
      <c r="H1950" s="193"/>
      <c r="I1950" s="176" t="str">
        <f ca="1"/>
        <v/>
      </c>
      <c r="J1950" s="176" t="str">
        <f ca="1"/>
        <v/>
      </c>
      <c r="K1950" s="176" t="str">
        <f ca="1"/>
        <v/>
      </c>
      <c r="L1950" s="176" t="str">
        <f ca="1"/>
        <v/>
      </c>
      <c r="M1950" s="176" t="str">
        <f ca="1"/>
        <v/>
      </c>
      <c r="N1950" s="176" t="str">
        <f ca="1"/>
        <v/>
      </c>
      <c r="O1950" s="176" t="str">
        <f ca="1"/>
        <v/>
      </c>
      <c r="P1950" s="176" t="str">
        <f ca="1"/>
        <v/>
      </c>
      <c r="Q1950" s="176" t="str">
        <f ca="1"/>
        <v/>
      </c>
      <c r="R1950" s="176" t="str">
        <f ca="1"/>
        <v/>
      </c>
      <c r="S1950" s="176" t="str">
        <v/>
      </c>
      <c r="T1950" s="176" t="b">
        <v>0</v>
      </c>
      <c r="U1950" s="176" t="b">
        <f>AND(T1950=TRUE,C1950=C1949,F1950=F1949,H1950&lt;&gt;H1949)</f>
        <v>0</v>
      </c>
      <c r="V1950" s="176" t="b">
        <f t="shared" si="62"/>
        <v>0</v>
      </c>
      <c r="W1950" s="180">
        <v>0</v>
      </c>
      <c r="X1950" t="b">
        <f t="shared" si="61"/>
        <v>0</v>
      </c>
      <c r="Y1950" s="194" t="str">
        <v/>
      </c>
    </row>
    <row r="1951" spans="2:25" x14ac:dyDescent="0.4">
      <c r="B1951" s="192"/>
      <c r="C1951" s="193"/>
      <c r="D1951" s="193"/>
      <c r="E1951" s="178"/>
      <c r="F1951" s="193"/>
      <c r="G1951" s="193"/>
      <c r="H1951" s="193"/>
      <c r="I1951" s="176" t="str">
        <f ca="1"/>
        <v/>
      </c>
      <c r="J1951" s="176" t="str">
        <f ca="1"/>
        <v/>
      </c>
      <c r="K1951" s="176" t="str">
        <f ca="1"/>
        <v/>
      </c>
      <c r="L1951" s="176" t="str">
        <f ca="1"/>
        <v/>
      </c>
      <c r="M1951" s="176" t="str">
        <f ca="1"/>
        <v/>
      </c>
      <c r="N1951" s="176" t="str">
        <f ca="1"/>
        <v/>
      </c>
      <c r="O1951" s="176" t="str">
        <f ca="1"/>
        <v/>
      </c>
      <c r="P1951" s="176" t="str">
        <f ca="1"/>
        <v/>
      </c>
      <c r="Q1951" s="176" t="str">
        <f ca="1"/>
        <v/>
      </c>
      <c r="R1951" s="176" t="str">
        <f ca="1"/>
        <v/>
      </c>
      <c r="S1951" s="176" t="str">
        <v/>
      </c>
      <c r="T1951" s="176" t="b">
        <v>0</v>
      </c>
      <c r="U1951" s="176" t="b">
        <f>AND(T1951=TRUE,C1951=C1950,F1951=F1950,H1951&lt;&gt;H1950)</f>
        <v>0</v>
      </c>
      <c r="V1951" s="176" t="b">
        <f t="shared" si="62"/>
        <v>0</v>
      </c>
      <c r="W1951" s="180">
        <v>0</v>
      </c>
      <c r="X1951" t="b">
        <f t="shared" si="61"/>
        <v>0</v>
      </c>
      <c r="Y1951" s="194" t="str">
        <v/>
      </c>
    </row>
    <row r="1952" spans="2:25" x14ac:dyDescent="0.4">
      <c r="B1952" s="192"/>
      <c r="C1952" s="193"/>
      <c r="D1952" s="193"/>
      <c r="E1952" s="178"/>
      <c r="F1952" s="193"/>
      <c r="G1952" s="193"/>
      <c r="H1952" s="193"/>
      <c r="I1952" s="176" t="str">
        <f ca="1"/>
        <v/>
      </c>
      <c r="J1952" s="176" t="str">
        <f ca="1"/>
        <v/>
      </c>
      <c r="K1952" s="176" t="str">
        <f ca="1"/>
        <v/>
      </c>
      <c r="L1952" s="176" t="str">
        <f ca="1"/>
        <v/>
      </c>
      <c r="M1952" s="176" t="str">
        <f ca="1"/>
        <v/>
      </c>
      <c r="N1952" s="176" t="str">
        <f ca="1"/>
        <v/>
      </c>
      <c r="O1952" s="176" t="str">
        <f ca="1"/>
        <v/>
      </c>
      <c r="P1952" s="176" t="str">
        <f ca="1"/>
        <v/>
      </c>
      <c r="Q1952" s="176" t="str">
        <f ca="1"/>
        <v/>
      </c>
      <c r="R1952" s="176" t="str">
        <f ca="1"/>
        <v/>
      </c>
      <c r="S1952" s="176" t="str">
        <v/>
      </c>
      <c r="T1952" s="176" t="b">
        <v>0</v>
      </c>
      <c r="U1952" s="176" t="b">
        <f>AND(T1952=TRUE,C1952=C1951,F1952=F1951,H1952&lt;&gt;H1951)</f>
        <v>0</v>
      </c>
      <c r="V1952" s="176" t="b">
        <f t="shared" si="62"/>
        <v>0</v>
      </c>
      <c r="W1952" s="180">
        <v>0</v>
      </c>
      <c r="X1952" t="b">
        <f t="shared" si="61"/>
        <v>0</v>
      </c>
      <c r="Y1952" s="194" t="str">
        <v/>
      </c>
    </row>
    <row r="1953" spans="2:25" x14ac:dyDescent="0.4">
      <c r="B1953" s="192"/>
      <c r="C1953" s="193"/>
      <c r="D1953" s="193"/>
      <c r="E1953" s="178"/>
      <c r="F1953" s="193"/>
      <c r="G1953" s="193"/>
      <c r="H1953" s="193"/>
      <c r="I1953" s="176" t="str">
        <f ca="1"/>
        <v/>
      </c>
      <c r="J1953" s="176" t="str">
        <f ca="1"/>
        <v/>
      </c>
      <c r="K1953" s="176" t="str">
        <f ca="1"/>
        <v/>
      </c>
      <c r="L1953" s="176" t="str">
        <f ca="1"/>
        <v/>
      </c>
      <c r="M1953" s="176" t="str">
        <f ca="1"/>
        <v/>
      </c>
      <c r="N1953" s="176" t="str">
        <f ca="1"/>
        <v/>
      </c>
      <c r="O1953" s="176" t="str">
        <f ca="1"/>
        <v/>
      </c>
      <c r="P1953" s="176" t="str">
        <f ca="1"/>
        <v/>
      </c>
      <c r="Q1953" s="176" t="str">
        <f ca="1"/>
        <v/>
      </c>
      <c r="R1953" s="176" t="str">
        <f ca="1"/>
        <v/>
      </c>
      <c r="S1953" s="176" t="str">
        <v/>
      </c>
      <c r="T1953" s="176" t="b">
        <v>0</v>
      </c>
      <c r="U1953" s="176" t="b">
        <f>AND(T1953=TRUE,C1953=C1952,F1953=F1952,H1953&lt;&gt;H1952)</f>
        <v>0</v>
      </c>
      <c r="V1953" s="176" t="b">
        <f t="shared" si="62"/>
        <v>0</v>
      </c>
      <c r="W1953" s="180">
        <v>0</v>
      </c>
      <c r="X1953" t="b">
        <f t="shared" si="61"/>
        <v>0</v>
      </c>
      <c r="Y1953" s="194" t="str">
        <v/>
      </c>
    </row>
    <row r="1954" spans="2:25" x14ac:dyDescent="0.4">
      <c r="B1954" s="192"/>
      <c r="C1954" s="193"/>
      <c r="D1954" s="193"/>
      <c r="E1954" s="178"/>
      <c r="F1954" s="193"/>
      <c r="G1954" s="193"/>
      <c r="H1954" s="193"/>
      <c r="I1954" s="176" t="str">
        <f ca="1"/>
        <v/>
      </c>
      <c r="J1954" s="176" t="str">
        <f ca="1"/>
        <v/>
      </c>
      <c r="K1954" s="176" t="str">
        <f ca="1"/>
        <v/>
      </c>
      <c r="L1954" s="176" t="str">
        <f ca="1"/>
        <v/>
      </c>
      <c r="M1954" s="176" t="str">
        <f ca="1"/>
        <v/>
      </c>
      <c r="N1954" s="176" t="str">
        <f ca="1"/>
        <v/>
      </c>
      <c r="O1954" s="176" t="str">
        <f ca="1"/>
        <v/>
      </c>
      <c r="P1954" s="176" t="str">
        <f ca="1"/>
        <v/>
      </c>
      <c r="Q1954" s="176" t="str">
        <f ca="1"/>
        <v/>
      </c>
      <c r="R1954" s="176" t="str">
        <f ca="1"/>
        <v/>
      </c>
      <c r="S1954" s="176" t="str">
        <v/>
      </c>
      <c r="T1954" s="176" t="b">
        <v>0</v>
      </c>
      <c r="U1954" s="176" t="b">
        <f>AND(T1954=TRUE,C1954=C1953,F1954=F1953,H1954&lt;&gt;H1953)</f>
        <v>0</v>
      </c>
      <c r="V1954" s="176" t="b">
        <f t="shared" si="62"/>
        <v>0</v>
      </c>
      <c r="W1954" s="180">
        <v>0</v>
      </c>
      <c r="X1954" t="b">
        <f t="shared" si="61"/>
        <v>0</v>
      </c>
      <c r="Y1954" s="194" t="str">
        <v/>
      </c>
    </row>
    <row r="1955" spans="2:25" x14ac:dyDescent="0.4">
      <c r="B1955" s="192"/>
      <c r="C1955" s="193"/>
      <c r="D1955" s="193"/>
      <c r="E1955" s="178"/>
      <c r="F1955" s="193"/>
      <c r="G1955" s="193"/>
      <c r="H1955" s="193"/>
      <c r="I1955" s="176" t="str">
        <f ca="1"/>
        <v/>
      </c>
      <c r="J1955" s="176" t="str">
        <f ca="1"/>
        <v/>
      </c>
      <c r="K1955" s="176" t="str">
        <f ca="1"/>
        <v/>
      </c>
      <c r="L1955" s="176" t="str">
        <f ca="1"/>
        <v/>
      </c>
      <c r="M1955" s="176" t="str">
        <f ca="1"/>
        <v/>
      </c>
      <c r="N1955" s="176" t="str">
        <f ca="1"/>
        <v/>
      </c>
      <c r="O1955" s="176" t="str">
        <f ca="1"/>
        <v/>
      </c>
      <c r="P1955" s="176" t="str">
        <f ca="1"/>
        <v/>
      </c>
      <c r="Q1955" s="176" t="str">
        <f ca="1"/>
        <v/>
      </c>
      <c r="R1955" s="176" t="str">
        <f ca="1"/>
        <v/>
      </c>
      <c r="S1955" s="176" t="str">
        <v/>
      </c>
      <c r="T1955" s="176" t="b">
        <v>0</v>
      </c>
      <c r="U1955" s="176" t="b">
        <f>AND(T1955=TRUE,C1955=C1954,F1955=F1954,H1955&lt;&gt;H1954)</f>
        <v>0</v>
      </c>
      <c r="V1955" s="176" t="b">
        <f t="shared" si="62"/>
        <v>0</v>
      </c>
      <c r="W1955" s="180">
        <v>0</v>
      </c>
      <c r="X1955" t="b">
        <f t="shared" si="61"/>
        <v>0</v>
      </c>
      <c r="Y1955" s="194" t="str">
        <v/>
      </c>
    </row>
    <row r="1956" spans="2:25" x14ac:dyDescent="0.4">
      <c r="B1956" s="192"/>
      <c r="C1956" s="193"/>
      <c r="D1956" s="193"/>
      <c r="E1956" s="178"/>
      <c r="F1956" s="193"/>
      <c r="G1956" s="193"/>
      <c r="H1956" s="193"/>
      <c r="I1956" s="176" t="str">
        <f ca="1"/>
        <v/>
      </c>
      <c r="J1956" s="176" t="str">
        <f ca="1"/>
        <v/>
      </c>
      <c r="K1956" s="176" t="str">
        <f ca="1"/>
        <v/>
      </c>
      <c r="L1956" s="176" t="str">
        <f ca="1"/>
        <v/>
      </c>
      <c r="M1956" s="176" t="str">
        <f ca="1"/>
        <v/>
      </c>
      <c r="N1956" s="176" t="str">
        <f ca="1"/>
        <v/>
      </c>
      <c r="O1956" s="176" t="str">
        <f ca="1"/>
        <v/>
      </c>
      <c r="P1956" s="176" t="str">
        <f ca="1"/>
        <v/>
      </c>
      <c r="Q1956" s="176" t="str">
        <f ca="1"/>
        <v/>
      </c>
      <c r="R1956" s="176" t="str">
        <f ca="1"/>
        <v/>
      </c>
      <c r="S1956" s="176" t="str">
        <v/>
      </c>
      <c r="T1956" s="176" t="b">
        <v>0</v>
      </c>
      <c r="U1956" s="176" t="b">
        <f>AND(T1956=TRUE,C1956=C1955,F1956=F1955,H1956&lt;&gt;H1955)</f>
        <v>0</v>
      </c>
      <c r="V1956" s="176" t="b">
        <f t="shared" si="62"/>
        <v>0</v>
      </c>
      <c r="W1956" s="180">
        <v>0</v>
      </c>
      <c r="X1956" t="b">
        <f t="shared" si="61"/>
        <v>0</v>
      </c>
      <c r="Y1956" s="194" t="str">
        <v/>
      </c>
    </row>
    <row r="1957" spans="2:25" x14ac:dyDescent="0.4">
      <c r="B1957" s="192"/>
      <c r="C1957" s="193"/>
      <c r="D1957" s="193"/>
      <c r="E1957" s="178"/>
      <c r="F1957" s="193"/>
      <c r="G1957" s="193"/>
      <c r="H1957" s="193"/>
      <c r="I1957" s="176" t="str">
        <f ca="1"/>
        <v/>
      </c>
      <c r="J1957" s="176" t="str">
        <f ca="1"/>
        <v/>
      </c>
      <c r="K1957" s="176" t="str">
        <f ca="1"/>
        <v/>
      </c>
      <c r="L1957" s="176" t="str">
        <f ca="1"/>
        <v/>
      </c>
      <c r="M1957" s="176" t="str">
        <f ca="1"/>
        <v/>
      </c>
      <c r="N1957" s="176" t="str">
        <f ca="1"/>
        <v/>
      </c>
      <c r="O1957" s="176" t="str">
        <f ca="1"/>
        <v/>
      </c>
      <c r="P1957" s="176" t="str">
        <f ca="1"/>
        <v/>
      </c>
      <c r="Q1957" s="176" t="str">
        <f ca="1"/>
        <v/>
      </c>
      <c r="R1957" s="176" t="str">
        <f ca="1"/>
        <v/>
      </c>
      <c r="S1957" s="176" t="str">
        <v/>
      </c>
      <c r="T1957" s="176" t="b">
        <v>0</v>
      </c>
      <c r="U1957" s="176" t="b">
        <f>AND(T1957=TRUE,C1957=C1956,F1957=F1956,H1957&lt;&gt;H1956)</f>
        <v>0</v>
      </c>
      <c r="V1957" s="176" t="b">
        <f t="shared" si="62"/>
        <v>0</v>
      </c>
      <c r="W1957" s="180">
        <v>0</v>
      </c>
      <c r="X1957" t="b">
        <f t="shared" si="61"/>
        <v>0</v>
      </c>
      <c r="Y1957" s="194" t="str">
        <v/>
      </c>
    </row>
    <row r="1958" spans="2:25" x14ac:dyDescent="0.4">
      <c r="B1958" s="192"/>
      <c r="C1958" s="193"/>
      <c r="D1958" s="193"/>
      <c r="E1958" s="178"/>
      <c r="F1958" s="193"/>
      <c r="G1958" s="193"/>
      <c r="H1958" s="193"/>
      <c r="I1958" s="176" t="str">
        <f ca="1"/>
        <v/>
      </c>
      <c r="J1958" s="176" t="str">
        <f ca="1"/>
        <v/>
      </c>
      <c r="K1958" s="176" t="str">
        <f ca="1"/>
        <v/>
      </c>
      <c r="L1958" s="176" t="str">
        <f ca="1"/>
        <v/>
      </c>
      <c r="M1958" s="176" t="str">
        <f ca="1"/>
        <v/>
      </c>
      <c r="N1958" s="176" t="str">
        <f ca="1"/>
        <v/>
      </c>
      <c r="O1958" s="176" t="str">
        <f ca="1"/>
        <v/>
      </c>
      <c r="P1958" s="176" t="str">
        <f ca="1"/>
        <v/>
      </c>
      <c r="Q1958" s="176" t="str">
        <f ca="1"/>
        <v/>
      </c>
      <c r="R1958" s="176" t="str">
        <f ca="1"/>
        <v/>
      </c>
      <c r="S1958" s="176" t="str">
        <v/>
      </c>
      <c r="T1958" s="176" t="b">
        <v>0</v>
      </c>
      <c r="U1958" s="176" t="b">
        <f>AND(T1958=TRUE,C1958=C1957,F1958=F1957,H1958&lt;&gt;H1957)</f>
        <v>0</v>
      </c>
      <c r="V1958" s="176" t="b">
        <f t="shared" si="62"/>
        <v>0</v>
      </c>
      <c r="W1958" s="180">
        <v>0</v>
      </c>
      <c r="X1958" t="b">
        <f t="shared" si="61"/>
        <v>0</v>
      </c>
      <c r="Y1958" s="194" t="str">
        <v/>
      </c>
    </row>
    <row r="1959" spans="2:25" x14ac:dyDescent="0.4">
      <c r="B1959" s="192"/>
      <c r="C1959" s="193"/>
      <c r="D1959" s="193"/>
      <c r="E1959" s="178"/>
      <c r="F1959" s="193"/>
      <c r="G1959" s="193"/>
      <c r="H1959" s="193"/>
      <c r="I1959" s="176" t="str">
        <f ca="1"/>
        <v/>
      </c>
      <c r="J1959" s="176" t="str">
        <f ca="1"/>
        <v/>
      </c>
      <c r="K1959" s="176" t="str">
        <f ca="1"/>
        <v/>
      </c>
      <c r="L1959" s="176" t="str">
        <f ca="1"/>
        <v/>
      </c>
      <c r="M1959" s="176" t="str">
        <f ca="1"/>
        <v/>
      </c>
      <c r="N1959" s="176" t="str">
        <f ca="1"/>
        <v/>
      </c>
      <c r="O1959" s="176" t="str">
        <f ca="1"/>
        <v/>
      </c>
      <c r="P1959" s="176" t="str">
        <f ca="1"/>
        <v/>
      </c>
      <c r="Q1959" s="176" t="str">
        <f ca="1"/>
        <v/>
      </c>
      <c r="R1959" s="176" t="str">
        <f ca="1"/>
        <v/>
      </c>
      <c r="S1959" s="176" t="str">
        <v/>
      </c>
      <c r="T1959" s="176" t="b">
        <v>0</v>
      </c>
      <c r="U1959" s="176" t="b">
        <f>AND(T1959=TRUE,C1959=C1958,F1959=F1958,H1959&lt;&gt;H1958)</f>
        <v>0</v>
      </c>
      <c r="V1959" s="176" t="b">
        <f t="shared" si="62"/>
        <v>0</v>
      </c>
      <c r="W1959" s="180">
        <v>0</v>
      </c>
      <c r="X1959" t="b">
        <f t="shared" si="61"/>
        <v>0</v>
      </c>
      <c r="Y1959" s="194" t="str">
        <v/>
      </c>
    </row>
    <row r="1960" spans="2:25" x14ac:dyDescent="0.4">
      <c r="B1960" s="192"/>
      <c r="C1960" s="193"/>
      <c r="D1960" s="193"/>
      <c r="E1960" s="178"/>
      <c r="F1960" s="193"/>
      <c r="G1960" s="193"/>
      <c r="H1960" s="193"/>
      <c r="I1960" s="176" t="str">
        <f ca="1"/>
        <v/>
      </c>
      <c r="J1960" s="176" t="str">
        <f ca="1"/>
        <v/>
      </c>
      <c r="K1960" s="176" t="str">
        <f ca="1"/>
        <v/>
      </c>
      <c r="L1960" s="176" t="str">
        <f ca="1"/>
        <v/>
      </c>
      <c r="M1960" s="176" t="str">
        <f ca="1"/>
        <v/>
      </c>
      <c r="N1960" s="176" t="str">
        <f ca="1"/>
        <v/>
      </c>
      <c r="O1960" s="176" t="str">
        <f ca="1"/>
        <v/>
      </c>
      <c r="P1960" s="176" t="str">
        <f ca="1"/>
        <v/>
      </c>
      <c r="Q1960" s="176" t="str">
        <f ca="1"/>
        <v/>
      </c>
      <c r="R1960" s="176" t="str">
        <f ca="1"/>
        <v/>
      </c>
      <c r="S1960" s="176" t="str">
        <v/>
      </c>
      <c r="T1960" s="176" t="b">
        <v>0</v>
      </c>
      <c r="U1960" s="176" t="b">
        <f>AND(T1960=TRUE,C1960=C1959,F1960=F1959,H1960&lt;&gt;H1959)</f>
        <v>0</v>
      </c>
      <c r="V1960" s="176" t="b">
        <f t="shared" si="62"/>
        <v>0</v>
      </c>
      <c r="W1960" s="180">
        <v>0</v>
      </c>
      <c r="X1960" t="b">
        <f t="shared" si="61"/>
        <v>0</v>
      </c>
      <c r="Y1960" s="194" t="str">
        <v/>
      </c>
    </row>
    <row r="1961" spans="2:25" x14ac:dyDescent="0.4">
      <c r="B1961" s="192"/>
      <c r="C1961" s="193"/>
      <c r="D1961" s="193"/>
      <c r="E1961" s="178"/>
      <c r="F1961" s="193"/>
      <c r="G1961" s="193"/>
      <c r="H1961" s="193"/>
      <c r="I1961" s="176" t="str">
        <f ca="1"/>
        <v/>
      </c>
      <c r="J1961" s="176" t="str">
        <f ca="1"/>
        <v/>
      </c>
      <c r="K1961" s="176" t="str">
        <f ca="1"/>
        <v/>
      </c>
      <c r="L1961" s="176" t="str">
        <f ca="1"/>
        <v/>
      </c>
      <c r="M1961" s="176" t="str">
        <f ca="1"/>
        <v/>
      </c>
      <c r="N1961" s="176" t="str">
        <f ca="1"/>
        <v/>
      </c>
      <c r="O1961" s="176" t="str">
        <f ca="1"/>
        <v/>
      </c>
      <c r="P1961" s="176" t="str">
        <f ca="1"/>
        <v/>
      </c>
      <c r="Q1961" s="176" t="str">
        <f ca="1"/>
        <v/>
      </c>
      <c r="R1961" s="176" t="str">
        <f ca="1"/>
        <v/>
      </c>
      <c r="S1961" s="176" t="str">
        <v/>
      </c>
      <c r="T1961" s="176" t="b">
        <v>0</v>
      </c>
      <c r="U1961" s="176" t="b">
        <f>AND(T1961=TRUE,C1961=C1960,F1961=F1960,H1961&lt;&gt;H1960)</f>
        <v>0</v>
      </c>
      <c r="V1961" s="176" t="b">
        <f t="shared" si="62"/>
        <v>0</v>
      </c>
      <c r="W1961" s="180">
        <v>0</v>
      </c>
      <c r="X1961" t="b">
        <f t="shared" si="61"/>
        <v>0</v>
      </c>
      <c r="Y1961" s="194" t="str">
        <v/>
      </c>
    </row>
    <row r="1962" spans="2:25" x14ac:dyDescent="0.4">
      <c r="B1962" s="192"/>
      <c r="C1962" s="193"/>
      <c r="D1962" s="193"/>
      <c r="E1962" s="178"/>
      <c r="F1962" s="193"/>
      <c r="G1962" s="193"/>
      <c r="H1962" s="193"/>
      <c r="I1962" s="176" t="str">
        <f ca="1"/>
        <v/>
      </c>
      <c r="J1962" s="176" t="str">
        <f ca="1"/>
        <v/>
      </c>
      <c r="K1962" s="176" t="str">
        <f ca="1"/>
        <v/>
      </c>
      <c r="L1962" s="176" t="str">
        <f ca="1"/>
        <v/>
      </c>
      <c r="M1962" s="176" t="str">
        <f ca="1"/>
        <v/>
      </c>
      <c r="N1962" s="176" t="str">
        <f ca="1"/>
        <v/>
      </c>
      <c r="O1962" s="176" t="str">
        <f ca="1"/>
        <v/>
      </c>
      <c r="P1962" s="176" t="str">
        <f ca="1"/>
        <v/>
      </c>
      <c r="Q1962" s="176" t="str">
        <f ca="1"/>
        <v/>
      </c>
      <c r="R1962" s="176" t="str">
        <f ca="1"/>
        <v/>
      </c>
      <c r="S1962" s="176" t="str">
        <v/>
      </c>
      <c r="T1962" s="176" t="b">
        <v>0</v>
      </c>
      <c r="U1962" s="176" t="b">
        <f>AND(T1962=TRUE,C1962=C1961,F1962=F1961,H1962&lt;&gt;H1961)</f>
        <v>0</v>
      </c>
      <c r="V1962" s="176" t="b">
        <f t="shared" si="62"/>
        <v>0</v>
      </c>
      <c r="W1962" s="180">
        <v>0</v>
      </c>
      <c r="X1962" t="b">
        <f t="shared" si="61"/>
        <v>0</v>
      </c>
      <c r="Y1962" s="194" t="str">
        <v/>
      </c>
    </row>
    <row r="1963" spans="2:25" x14ac:dyDescent="0.4">
      <c r="B1963" s="192"/>
      <c r="C1963" s="193"/>
      <c r="D1963" s="193"/>
      <c r="E1963" s="178"/>
      <c r="F1963" s="193"/>
      <c r="G1963" s="193"/>
      <c r="H1963" s="193"/>
      <c r="I1963" s="176" t="str">
        <f ca="1"/>
        <v/>
      </c>
      <c r="J1963" s="176" t="str">
        <f ca="1"/>
        <v/>
      </c>
      <c r="K1963" s="176" t="str">
        <f ca="1"/>
        <v/>
      </c>
      <c r="L1963" s="176" t="str">
        <f ca="1"/>
        <v/>
      </c>
      <c r="M1963" s="176" t="str">
        <f ca="1"/>
        <v/>
      </c>
      <c r="N1963" s="176" t="str">
        <f ca="1"/>
        <v/>
      </c>
      <c r="O1963" s="176" t="str">
        <f ca="1"/>
        <v/>
      </c>
      <c r="P1963" s="176" t="str">
        <f ca="1"/>
        <v/>
      </c>
      <c r="Q1963" s="176" t="str">
        <f ca="1"/>
        <v/>
      </c>
      <c r="R1963" s="176" t="str">
        <f ca="1"/>
        <v/>
      </c>
      <c r="S1963" s="176" t="str">
        <v/>
      </c>
      <c r="T1963" s="176" t="b">
        <v>0</v>
      </c>
      <c r="U1963" s="176" t="b">
        <f>AND(T1963=TRUE,C1963=C1962,F1963=F1962,H1963&lt;&gt;H1962)</f>
        <v>0</v>
      </c>
      <c r="V1963" s="176" t="b">
        <f t="shared" si="62"/>
        <v>0</v>
      </c>
      <c r="W1963" s="180">
        <v>0</v>
      </c>
      <c r="X1963" t="b">
        <f t="shared" si="61"/>
        <v>0</v>
      </c>
      <c r="Y1963" s="194" t="str">
        <v/>
      </c>
    </row>
    <row r="1964" spans="2:25" x14ac:dyDescent="0.4">
      <c r="B1964" s="192"/>
      <c r="C1964" s="193"/>
      <c r="D1964" s="193"/>
      <c r="E1964" s="178"/>
      <c r="F1964" s="193"/>
      <c r="G1964" s="193"/>
      <c r="H1964" s="193"/>
      <c r="I1964" s="176" t="str">
        <f ca="1"/>
        <v/>
      </c>
      <c r="J1964" s="176" t="str">
        <f ca="1"/>
        <v/>
      </c>
      <c r="K1964" s="176" t="str">
        <f ca="1"/>
        <v/>
      </c>
      <c r="L1964" s="176" t="str">
        <f ca="1"/>
        <v/>
      </c>
      <c r="M1964" s="176" t="str">
        <f ca="1"/>
        <v/>
      </c>
      <c r="N1964" s="176" t="str">
        <f ca="1"/>
        <v/>
      </c>
      <c r="O1964" s="176" t="str">
        <f ca="1"/>
        <v/>
      </c>
      <c r="P1964" s="176" t="str">
        <f ca="1"/>
        <v/>
      </c>
      <c r="Q1964" s="176" t="str">
        <f ca="1"/>
        <v/>
      </c>
      <c r="R1964" s="176" t="str">
        <f ca="1"/>
        <v/>
      </c>
      <c r="S1964" s="176" t="str">
        <v/>
      </c>
      <c r="T1964" s="176" t="b">
        <v>0</v>
      </c>
      <c r="U1964" s="176" t="b">
        <f>AND(T1964=TRUE,C1964=C1963,F1964=F1963,H1964&lt;&gt;H1963)</f>
        <v>0</v>
      </c>
      <c r="V1964" s="176" t="b">
        <f t="shared" si="62"/>
        <v>0</v>
      </c>
      <c r="W1964" s="180">
        <v>0</v>
      </c>
      <c r="X1964" t="b">
        <f t="shared" si="61"/>
        <v>0</v>
      </c>
      <c r="Y1964" s="194" t="str">
        <v/>
      </c>
    </row>
    <row r="1965" spans="2:25" x14ac:dyDescent="0.4">
      <c r="B1965" s="192"/>
      <c r="C1965" s="193"/>
      <c r="D1965" s="193"/>
      <c r="E1965" s="178"/>
      <c r="F1965" s="193"/>
      <c r="G1965" s="193"/>
      <c r="H1965" s="193"/>
      <c r="I1965" s="176" t="str">
        <f ca="1"/>
        <v/>
      </c>
      <c r="J1965" s="176" t="str">
        <f ca="1"/>
        <v/>
      </c>
      <c r="K1965" s="176" t="str">
        <f ca="1"/>
        <v/>
      </c>
      <c r="L1965" s="176" t="str">
        <f ca="1"/>
        <v/>
      </c>
      <c r="M1965" s="176" t="str">
        <f ca="1"/>
        <v/>
      </c>
      <c r="N1965" s="176" t="str">
        <f ca="1"/>
        <v/>
      </c>
      <c r="O1965" s="176" t="str">
        <f ca="1"/>
        <v/>
      </c>
      <c r="P1965" s="176" t="str">
        <f ca="1"/>
        <v/>
      </c>
      <c r="Q1965" s="176" t="str">
        <f ca="1"/>
        <v/>
      </c>
      <c r="R1965" s="176" t="str">
        <f ca="1"/>
        <v/>
      </c>
      <c r="S1965" s="176" t="str">
        <v/>
      </c>
      <c r="T1965" s="176" t="b">
        <v>0</v>
      </c>
      <c r="U1965" s="176" t="b">
        <f>AND(T1965=TRUE,C1965=C1964,F1965=F1964,H1965&lt;&gt;H1964)</f>
        <v>0</v>
      </c>
      <c r="V1965" s="176" t="b">
        <f t="shared" si="62"/>
        <v>0</v>
      </c>
      <c r="W1965" s="180">
        <v>0</v>
      </c>
      <c r="X1965" t="b">
        <f t="shared" si="61"/>
        <v>0</v>
      </c>
      <c r="Y1965" s="194" t="str">
        <v/>
      </c>
    </row>
    <row r="1966" spans="2:25" x14ac:dyDescent="0.4">
      <c r="B1966" s="192"/>
      <c r="C1966" s="193"/>
      <c r="D1966" s="193"/>
      <c r="E1966" s="178"/>
      <c r="F1966" s="193"/>
      <c r="G1966" s="193"/>
      <c r="H1966" s="193"/>
      <c r="I1966" s="176" t="str">
        <f ca="1"/>
        <v/>
      </c>
      <c r="J1966" s="176" t="str">
        <f ca="1"/>
        <v/>
      </c>
      <c r="K1966" s="176" t="str">
        <f ca="1"/>
        <v/>
      </c>
      <c r="L1966" s="176" t="str">
        <f ca="1"/>
        <v/>
      </c>
      <c r="M1966" s="176" t="str">
        <f ca="1"/>
        <v/>
      </c>
      <c r="N1966" s="176" t="str">
        <f ca="1"/>
        <v/>
      </c>
      <c r="O1966" s="176" t="str">
        <f ca="1"/>
        <v/>
      </c>
      <c r="P1966" s="176" t="str">
        <f ca="1"/>
        <v/>
      </c>
      <c r="Q1966" s="176" t="str">
        <f ca="1"/>
        <v/>
      </c>
      <c r="R1966" s="176" t="str">
        <f ca="1"/>
        <v/>
      </c>
      <c r="S1966" s="176" t="str">
        <v/>
      </c>
      <c r="T1966" s="176" t="b">
        <v>0</v>
      </c>
      <c r="U1966" s="176" t="b">
        <f>AND(T1966=TRUE,C1966=C1965,F1966=F1965,H1966&lt;&gt;H1965)</f>
        <v>0</v>
      </c>
      <c r="V1966" s="176" t="b">
        <f t="shared" si="62"/>
        <v>0</v>
      </c>
      <c r="W1966" s="180">
        <v>0</v>
      </c>
      <c r="X1966" t="b">
        <f t="shared" si="61"/>
        <v>0</v>
      </c>
      <c r="Y1966" s="194" t="str">
        <v/>
      </c>
    </row>
    <row r="1967" spans="2:25" x14ac:dyDescent="0.4">
      <c r="B1967" s="192"/>
      <c r="C1967" s="193"/>
      <c r="D1967" s="193"/>
      <c r="E1967" s="178"/>
      <c r="F1967" s="193"/>
      <c r="G1967" s="193"/>
      <c r="H1967" s="193"/>
      <c r="I1967" s="176" t="str">
        <f ca="1"/>
        <v/>
      </c>
      <c r="J1967" s="176" t="str">
        <f ca="1"/>
        <v/>
      </c>
      <c r="K1967" s="176" t="str">
        <f ca="1"/>
        <v/>
      </c>
      <c r="L1967" s="176" t="str">
        <f ca="1"/>
        <v/>
      </c>
      <c r="M1967" s="176" t="str">
        <f ca="1"/>
        <v/>
      </c>
      <c r="N1967" s="176" t="str">
        <f ca="1"/>
        <v/>
      </c>
      <c r="O1967" s="176" t="str">
        <f ca="1"/>
        <v/>
      </c>
      <c r="P1967" s="176" t="str">
        <f ca="1"/>
        <v/>
      </c>
      <c r="Q1967" s="176" t="str">
        <f ca="1"/>
        <v/>
      </c>
      <c r="R1967" s="176" t="str">
        <f ca="1"/>
        <v/>
      </c>
      <c r="S1967" s="176" t="str">
        <v/>
      </c>
      <c r="T1967" s="176" t="b">
        <v>0</v>
      </c>
      <c r="U1967" s="176" t="b">
        <f>AND(T1967=TRUE,C1967=C1966,F1967=F1966,H1967&lt;&gt;H1966)</f>
        <v>0</v>
      </c>
      <c r="V1967" s="176" t="b">
        <f t="shared" si="62"/>
        <v>0</v>
      </c>
      <c r="W1967" s="180">
        <v>0</v>
      </c>
      <c r="X1967" t="b">
        <f t="shared" si="61"/>
        <v>0</v>
      </c>
      <c r="Y1967" s="194" t="str">
        <v/>
      </c>
    </row>
    <row r="1968" spans="2:25" x14ac:dyDescent="0.4">
      <c r="B1968" s="192"/>
      <c r="C1968" s="193"/>
      <c r="D1968" s="193"/>
      <c r="E1968" s="178"/>
      <c r="F1968" s="193"/>
      <c r="G1968" s="193"/>
      <c r="H1968" s="193"/>
      <c r="I1968" s="176" t="str">
        <f ca="1"/>
        <v/>
      </c>
      <c r="J1968" s="176" t="str">
        <f ca="1"/>
        <v/>
      </c>
      <c r="K1968" s="176" t="str">
        <f ca="1"/>
        <v/>
      </c>
      <c r="L1968" s="176" t="str">
        <f ca="1"/>
        <v/>
      </c>
      <c r="M1968" s="176" t="str">
        <f ca="1"/>
        <v/>
      </c>
      <c r="N1968" s="176" t="str">
        <f ca="1"/>
        <v/>
      </c>
      <c r="O1968" s="176" t="str">
        <f ca="1"/>
        <v/>
      </c>
      <c r="P1968" s="176" t="str">
        <f ca="1"/>
        <v/>
      </c>
      <c r="Q1968" s="176" t="str">
        <f ca="1"/>
        <v/>
      </c>
      <c r="R1968" s="176" t="str">
        <f ca="1"/>
        <v/>
      </c>
      <c r="S1968" s="176" t="str">
        <v/>
      </c>
      <c r="T1968" s="176" t="b">
        <v>0</v>
      </c>
      <c r="U1968" s="176" t="b">
        <f>AND(T1968=TRUE,C1968=C1967,F1968=F1967,H1968&lt;&gt;H1967)</f>
        <v>0</v>
      </c>
      <c r="V1968" s="176" t="b">
        <f t="shared" si="62"/>
        <v>0</v>
      </c>
      <c r="W1968" s="180">
        <v>0</v>
      </c>
      <c r="X1968" t="b">
        <f t="shared" si="61"/>
        <v>0</v>
      </c>
      <c r="Y1968" s="194" t="str">
        <v/>
      </c>
    </row>
    <row r="1969" spans="2:25" x14ac:dyDescent="0.4">
      <c r="B1969" s="192"/>
      <c r="C1969" s="193"/>
      <c r="D1969" s="193"/>
      <c r="E1969" s="178"/>
      <c r="F1969" s="193"/>
      <c r="G1969" s="193"/>
      <c r="H1969" s="193"/>
      <c r="I1969" s="176" t="str">
        <f ca="1"/>
        <v/>
      </c>
      <c r="J1969" s="176" t="str">
        <f ca="1"/>
        <v/>
      </c>
      <c r="K1969" s="176" t="str">
        <f ca="1"/>
        <v/>
      </c>
      <c r="L1969" s="176" t="str">
        <f ca="1"/>
        <v/>
      </c>
      <c r="M1969" s="176" t="str">
        <f ca="1"/>
        <v/>
      </c>
      <c r="N1969" s="176" t="str">
        <f ca="1"/>
        <v/>
      </c>
      <c r="O1969" s="176" t="str">
        <f ca="1"/>
        <v/>
      </c>
      <c r="P1969" s="176" t="str">
        <f ca="1"/>
        <v/>
      </c>
      <c r="Q1969" s="176" t="str">
        <f ca="1"/>
        <v/>
      </c>
      <c r="R1969" s="176" t="str">
        <f ca="1"/>
        <v/>
      </c>
      <c r="S1969" s="176" t="str">
        <v/>
      </c>
      <c r="T1969" s="176" t="b">
        <v>0</v>
      </c>
      <c r="U1969" s="176" t="b">
        <f>AND(T1969=TRUE,C1969=C1968,F1969=F1968,H1969&lt;&gt;H1968)</f>
        <v>0</v>
      </c>
      <c r="V1969" s="176" t="b">
        <f t="shared" si="62"/>
        <v>0</v>
      </c>
      <c r="W1969" s="180">
        <v>0</v>
      </c>
      <c r="X1969" t="b">
        <f t="shared" si="61"/>
        <v>0</v>
      </c>
      <c r="Y1969" s="194" t="str">
        <v/>
      </c>
    </row>
    <row r="1970" spans="2:25" x14ac:dyDescent="0.4">
      <c r="B1970" s="192"/>
      <c r="C1970" s="193"/>
      <c r="D1970" s="193"/>
      <c r="E1970" s="178"/>
      <c r="F1970" s="193"/>
      <c r="G1970" s="193"/>
      <c r="H1970" s="193"/>
      <c r="I1970" s="176" t="str">
        <f ca="1"/>
        <v/>
      </c>
      <c r="J1970" s="176" t="str">
        <f ca="1"/>
        <v/>
      </c>
      <c r="K1970" s="176" t="str">
        <f ca="1"/>
        <v/>
      </c>
      <c r="L1970" s="176" t="str">
        <f ca="1"/>
        <v/>
      </c>
      <c r="M1970" s="176" t="str">
        <f ca="1"/>
        <v/>
      </c>
      <c r="N1970" s="176" t="str">
        <f ca="1"/>
        <v/>
      </c>
      <c r="O1970" s="176" t="str">
        <f ca="1"/>
        <v/>
      </c>
      <c r="P1970" s="176" t="str">
        <f ca="1"/>
        <v/>
      </c>
      <c r="Q1970" s="176" t="str">
        <f ca="1"/>
        <v/>
      </c>
      <c r="R1970" s="176" t="str">
        <f ca="1"/>
        <v/>
      </c>
      <c r="S1970" s="176" t="str">
        <v/>
      </c>
      <c r="T1970" s="176" t="b">
        <v>0</v>
      </c>
      <c r="U1970" s="176" t="b">
        <f>AND(T1970=TRUE,C1970=C1969,F1970=F1969,H1970&lt;&gt;H1969)</f>
        <v>0</v>
      </c>
      <c r="V1970" s="176" t="b">
        <f t="shared" si="60"/>
        <v>0</v>
      </c>
      <c r="W1970" s="180">
        <v>0</v>
      </c>
      <c r="X1970" t="b">
        <f t="shared" si="61"/>
        <v>0</v>
      </c>
      <c r="Y1970" s="194" t="str">
        <v/>
      </c>
    </row>
    <row r="1971" spans="2:25" x14ac:dyDescent="0.4">
      <c r="B1971" s="192"/>
      <c r="C1971" s="193"/>
      <c r="D1971" s="193"/>
      <c r="E1971" s="178"/>
      <c r="F1971" s="193"/>
      <c r="G1971" s="193"/>
      <c r="H1971" s="193"/>
      <c r="I1971" s="176" t="str">
        <f ca="1"/>
        <v/>
      </c>
      <c r="J1971" s="176" t="str">
        <f ca="1"/>
        <v/>
      </c>
      <c r="K1971" s="176" t="str">
        <f ca="1"/>
        <v/>
      </c>
      <c r="L1971" s="176" t="str">
        <f ca="1"/>
        <v/>
      </c>
      <c r="M1971" s="176" t="str">
        <f ca="1"/>
        <v/>
      </c>
      <c r="N1971" s="176" t="str">
        <f ca="1"/>
        <v/>
      </c>
      <c r="O1971" s="176" t="str">
        <f ca="1"/>
        <v/>
      </c>
      <c r="P1971" s="176" t="str">
        <f ca="1"/>
        <v/>
      </c>
      <c r="Q1971" s="176" t="str">
        <f ca="1"/>
        <v/>
      </c>
      <c r="R1971" s="176" t="str">
        <f ca="1"/>
        <v/>
      </c>
      <c r="S1971" s="176" t="str">
        <v/>
      </c>
      <c r="T1971" s="176" t="b">
        <v>0</v>
      </c>
      <c r="U1971" s="176" t="b">
        <f>AND(T1971=TRUE,C1971=C1970,F1971=F1970,H1971&lt;&gt;H1970)</f>
        <v>0</v>
      </c>
      <c r="V1971" s="176" t="b">
        <f t="shared" si="60"/>
        <v>0</v>
      </c>
      <c r="W1971" s="180">
        <v>0</v>
      </c>
      <c r="X1971" t="b">
        <f t="shared" si="61"/>
        <v>0</v>
      </c>
      <c r="Y1971" s="194" t="str">
        <v/>
      </c>
    </row>
    <row r="1972" spans="2:25" x14ac:dyDescent="0.4">
      <c r="B1972" s="192"/>
      <c r="C1972" s="193"/>
      <c r="D1972" s="193"/>
      <c r="E1972" s="178"/>
      <c r="F1972" s="193"/>
      <c r="G1972" s="193"/>
      <c r="H1972" s="193"/>
      <c r="I1972" s="176" t="str">
        <f ca="1"/>
        <v/>
      </c>
      <c r="J1972" s="176" t="str">
        <f ca="1"/>
        <v/>
      </c>
      <c r="K1972" s="176" t="str">
        <f ca="1"/>
        <v/>
      </c>
      <c r="L1972" s="176" t="str">
        <f ca="1"/>
        <v/>
      </c>
      <c r="M1972" s="176" t="str">
        <f ca="1"/>
        <v/>
      </c>
      <c r="N1972" s="176" t="str">
        <f ca="1"/>
        <v/>
      </c>
      <c r="O1972" s="176" t="str">
        <f ca="1"/>
        <v/>
      </c>
      <c r="P1972" s="176" t="str">
        <f ca="1"/>
        <v/>
      </c>
      <c r="Q1972" s="176" t="str">
        <f ca="1"/>
        <v/>
      </c>
      <c r="R1972" s="176" t="str">
        <f ca="1"/>
        <v/>
      </c>
      <c r="S1972" s="176" t="str">
        <v/>
      </c>
      <c r="T1972" s="176" t="b">
        <v>0</v>
      </c>
      <c r="U1972" s="176" t="b">
        <f>AND(T1972=TRUE,C1972=C1971,F1972=F1971,H1972&lt;&gt;H1971)</f>
        <v>0</v>
      </c>
      <c r="V1972" s="176" t="b">
        <f t="shared" si="60"/>
        <v>0</v>
      </c>
      <c r="W1972" s="180">
        <v>0</v>
      </c>
      <c r="X1972" t="b">
        <f t="shared" si="61"/>
        <v>0</v>
      </c>
      <c r="Y1972" s="194" t="str">
        <v/>
      </c>
    </row>
    <row r="1973" spans="2:25" x14ac:dyDescent="0.4">
      <c r="B1973" s="192"/>
      <c r="C1973" s="193"/>
      <c r="D1973" s="193"/>
      <c r="E1973" s="178"/>
      <c r="F1973" s="193"/>
      <c r="G1973" s="193"/>
      <c r="H1973" s="193"/>
      <c r="I1973" s="176" t="str">
        <f ca="1"/>
        <v/>
      </c>
      <c r="J1973" s="176" t="str">
        <f ca="1"/>
        <v/>
      </c>
      <c r="K1973" s="176" t="str">
        <f ca="1"/>
        <v/>
      </c>
      <c r="L1973" s="176" t="str">
        <f ca="1"/>
        <v/>
      </c>
      <c r="M1973" s="176" t="str">
        <f ca="1"/>
        <v/>
      </c>
      <c r="N1973" s="176" t="str">
        <f ca="1"/>
        <v/>
      </c>
      <c r="O1973" s="176" t="str">
        <f ca="1"/>
        <v/>
      </c>
      <c r="P1973" s="176" t="str">
        <f ca="1"/>
        <v/>
      </c>
      <c r="Q1973" s="176" t="str">
        <f ca="1"/>
        <v/>
      </c>
      <c r="R1973" s="176" t="str">
        <f ca="1"/>
        <v/>
      </c>
      <c r="S1973" s="176" t="str">
        <v/>
      </c>
      <c r="T1973" s="176" t="b">
        <v>0</v>
      </c>
      <c r="U1973" s="176" t="b">
        <f>AND(T1973=TRUE,C1973=C1972,F1973=F1972,H1973&lt;&gt;H1972)</f>
        <v>0</v>
      </c>
      <c r="V1973" s="176" t="b">
        <f t="shared" si="60"/>
        <v>0</v>
      </c>
      <c r="W1973" s="180">
        <v>0</v>
      </c>
      <c r="X1973" t="b">
        <f t="shared" si="61"/>
        <v>0</v>
      </c>
      <c r="Y1973" s="194" t="str">
        <v/>
      </c>
    </row>
    <row r="1974" spans="2:25" x14ac:dyDescent="0.4">
      <c r="B1974" s="192"/>
      <c r="C1974" s="193"/>
      <c r="D1974" s="193"/>
      <c r="E1974" s="178"/>
      <c r="F1974" s="193"/>
      <c r="G1974" s="193"/>
      <c r="H1974" s="193"/>
      <c r="I1974" s="176" t="str">
        <f ca="1"/>
        <v/>
      </c>
      <c r="J1974" s="176" t="str">
        <f ca="1"/>
        <v/>
      </c>
      <c r="K1974" s="176" t="str">
        <f ca="1"/>
        <v/>
      </c>
      <c r="L1974" s="176" t="str">
        <f ca="1"/>
        <v/>
      </c>
      <c r="M1974" s="176" t="str">
        <f ca="1"/>
        <v/>
      </c>
      <c r="N1974" s="176" t="str">
        <f ca="1"/>
        <v/>
      </c>
      <c r="O1974" s="176" t="str">
        <f ca="1"/>
        <v/>
      </c>
      <c r="P1974" s="176" t="str">
        <f ca="1"/>
        <v/>
      </c>
      <c r="Q1974" s="176" t="str">
        <f ca="1"/>
        <v/>
      </c>
      <c r="R1974" s="176" t="str">
        <f ca="1"/>
        <v/>
      </c>
      <c r="S1974" s="176" t="str">
        <v/>
      </c>
      <c r="T1974" s="176" t="b">
        <v>0</v>
      </c>
      <c r="U1974" s="176" t="b">
        <f>AND(T1974=TRUE,C1974=C1973,F1974=F1973,H1974&lt;&gt;H1973)</f>
        <v>0</v>
      </c>
      <c r="V1974" s="176" t="b">
        <f t="shared" si="60"/>
        <v>0</v>
      </c>
      <c r="W1974" s="180">
        <v>0</v>
      </c>
      <c r="X1974" t="b">
        <f t="shared" si="61"/>
        <v>0</v>
      </c>
      <c r="Y1974" s="194" t="str">
        <v/>
      </c>
    </row>
    <row r="1975" spans="2:25" x14ac:dyDescent="0.4">
      <c r="B1975" s="192"/>
      <c r="C1975" s="193"/>
      <c r="D1975" s="193"/>
      <c r="E1975" s="178"/>
      <c r="F1975" s="193"/>
      <c r="G1975" s="193"/>
      <c r="H1975" s="193"/>
      <c r="I1975" s="176" t="str">
        <f ca="1"/>
        <v/>
      </c>
      <c r="J1975" s="176" t="str">
        <f ca="1"/>
        <v/>
      </c>
      <c r="K1975" s="176" t="str">
        <f ca="1"/>
        <v/>
      </c>
      <c r="L1975" s="176" t="str">
        <f ca="1"/>
        <v/>
      </c>
      <c r="M1975" s="176" t="str">
        <f ca="1"/>
        <v/>
      </c>
      <c r="N1975" s="176" t="str">
        <f ca="1"/>
        <v/>
      </c>
      <c r="O1975" s="176" t="str">
        <f ca="1"/>
        <v/>
      </c>
      <c r="P1975" s="176" t="str">
        <f ca="1"/>
        <v/>
      </c>
      <c r="Q1975" s="176" t="str">
        <f ca="1"/>
        <v/>
      </c>
      <c r="R1975" s="176" t="str">
        <f ca="1"/>
        <v/>
      </c>
      <c r="S1975" s="176" t="str">
        <v/>
      </c>
      <c r="T1975" s="176" t="b">
        <v>0</v>
      </c>
      <c r="U1975" s="176" t="b">
        <f>AND(T1975=TRUE,C1975=C1974,F1975=F1974,H1975&lt;&gt;H1974)</f>
        <v>0</v>
      </c>
      <c r="V1975" s="176" t="b">
        <f t="shared" si="60"/>
        <v>0</v>
      </c>
      <c r="W1975" s="180">
        <v>0</v>
      </c>
      <c r="X1975" t="b">
        <f t="shared" si="61"/>
        <v>0</v>
      </c>
      <c r="Y1975" s="194" t="str">
        <v/>
      </c>
    </row>
    <row r="1976" spans="2:25" x14ac:dyDescent="0.4">
      <c r="B1976" s="192"/>
      <c r="C1976" s="193"/>
      <c r="D1976" s="193"/>
      <c r="E1976" s="178"/>
      <c r="F1976" s="193"/>
      <c r="G1976" s="193"/>
      <c r="H1976" s="193"/>
      <c r="I1976" s="176" t="str">
        <f ca="1"/>
        <v/>
      </c>
      <c r="J1976" s="176" t="str">
        <f ca="1"/>
        <v/>
      </c>
      <c r="K1976" s="176" t="str">
        <f ca="1"/>
        <v/>
      </c>
      <c r="L1976" s="176" t="str">
        <f ca="1"/>
        <v/>
      </c>
      <c r="M1976" s="176" t="str">
        <f ca="1"/>
        <v/>
      </c>
      <c r="N1976" s="176" t="str">
        <f ca="1"/>
        <v/>
      </c>
      <c r="O1976" s="176" t="str">
        <f ca="1"/>
        <v/>
      </c>
      <c r="P1976" s="176" t="str">
        <f ca="1"/>
        <v/>
      </c>
      <c r="Q1976" s="176" t="str">
        <f ca="1"/>
        <v/>
      </c>
      <c r="R1976" s="176" t="str">
        <f ca="1"/>
        <v/>
      </c>
      <c r="S1976" s="176" t="str">
        <v/>
      </c>
      <c r="T1976" s="176" t="b">
        <v>0</v>
      </c>
      <c r="U1976" s="176" t="b">
        <f>AND(T1976=TRUE,C1976=C1975,F1976=F1975,H1976&lt;&gt;H1975)</f>
        <v>0</v>
      </c>
      <c r="V1976" s="176" t="b">
        <f t="shared" si="60"/>
        <v>0</v>
      </c>
      <c r="W1976" s="180">
        <v>0</v>
      </c>
      <c r="X1976" t="b">
        <f t="shared" si="61"/>
        <v>0</v>
      </c>
      <c r="Y1976" s="194" t="str">
        <v/>
      </c>
    </row>
    <row r="1977" spans="2:25" x14ac:dyDescent="0.4">
      <c r="B1977" s="192"/>
      <c r="C1977" s="193"/>
      <c r="D1977" s="193"/>
      <c r="E1977" s="178"/>
      <c r="F1977" s="193"/>
      <c r="G1977" s="193"/>
      <c r="H1977" s="193"/>
      <c r="I1977" s="176" t="str">
        <f ca="1"/>
        <v/>
      </c>
      <c r="J1977" s="176" t="str">
        <f ca="1"/>
        <v/>
      </c>
      <c r="K1977" s="176" t="str">
        <f ca="1"/>
        <v/>
      </c>
      <c r="L1977" s="176" t="str">
        <f ca="1"/>
        <v/>
      </c>
      <c r="M1977" s="176" t="str">
        <f ca="1"/>
        <v/>
      </c>
      <c r="N1977" s="176" t="str">
        <f ca="1"/>
        <v/>
      </c>
      <c r="O1977" s="176" t="str">
        <f ca="1"/>
        <v/>
      </c>
      <c r="P1977" s="176" t="str">
        <f ca="1"/>
        <v/>
      </c>
      <c r="Q1977" s="176" t="str">
        <f ca="1"/>
        <v/>
      </c>
      <c r="R1977" s="176" t="str">
        <f ca="1"/>
        <v/>
      </c>
      <c r="S1977" s="176" t="str">
        <v/>
      </c>
      <c r="T1977" s="176" t="b">
        <v>0</v>
      </c>
      <c r="U1977" s="176" t="b">
        <f>AND(T1977=TRUE,C1977=C1976,F1977=F1976,H1977&lt;&gt;H1976)</f>
        <v>0</v>
      </c>
      <c r="V1977" s="176" t="b">
        <f t="shared" si="60"/>
        <v>0</v>
      </c>
      <c r="W1977" s="180">
        <v>0</v>
      </c>
      <c r="X1977" t="b">
        <f t="shared" si="61"/>
        <v>0</v>
      </c>
      <c r="Y1977" s="194" t="str">
        <v/>
      </c>
    </row>
    <row r="1978" spans="2:25" x14ac:dyDescent="0.4">
      <c r="B1978" s="192"/>
      <c r="C1978" s="193"/>
      <c r="D1978" s="193"/>
      <c r="E1978" s="178"/>
      <c r="F1978" s="193"/>
      <c r="G1978" s="193"/>
      <c r="H1978" s="193"/>
      <c r="I1978" s="176" t="str">
        <f ca="1"/>
        <v/>
      </c>
      <c r="J1978" s="176" t="str">
        <f ca="1"/>
        <v/>
      </c>
      <c r="K1978" s="176" t="str">
        <f ca="1"/>
        <v/>
      </c>
      <c r="L1978" s="176" t="str">
        <f ca="1"/>
        <v/>
      </c>
      <c r="M1978" s="176" t="str">
        <f ca="1"/>
        <v/>
      </c>
      <c r="N1978" s="176" t="str">
        <f ca="1"/>
        <v/>
      </c>
      <c r="O1978" s="176" t="str">
        <f ca="1"/>
        <v/>
      </c>
      <c r="P1978" s="176" t="str">
        <f ca="1"/>
        <v/>
      </c>
      <c r="Q1978" s="176" t="str">
        <f ca="1"/>
        <v/>
      </c>
      <c r="R1978" s="176" t="str">
        <f ca="1"/>
        <v/>
      </c>
      <c r="S1978" s="176" t="str">
        <v/>
      </c>
      <c r="T1978" s="176" t="b">
        <v>0</v>
      </c>
      <c r="U1978" s="176" t="b">
        <f>AND(T1978=TRUE,C1978=C1977,F1978=F1977,H1978&lt;&gt;H1977)</f>
        <v>0</v>
      </c>
      <c r="V1978" s="176" t="b">
        <f t="shared" si="60"/>
        <v>0</v>
      </c>
      <c r="W1978" s="180">
        <v>0</v>
      </c>
      <c r="X1978" t="b">
        <f t="shared" si="61"/>
        <v>0</v>
      </c>
      <c r="Y1978" s="194" t="str">
        <v/>
      </c>
    </row>
    <row r="1979" spans="2:25" x14ac:dyDescent="0.4">
      <c r="B1979" s="192"/>
      <c r="C1979" s="193"/>
      <c r="D1979" s="193"/>
      <c r="E1979" s="178"/>
      <c r="F1979" s="193"/>
      <c r="G1979" s="193"/>
      <c r="H1979" s="193"/>
      <c r="I1979" s="176" t="str">
        <f ca="1"/>
        <v/>
      </c>
      <c r="J1979" s="176" t="str">
        <f ca="1"/>
        <v/>
      </c>
      <c r="K1979" s="176" t="str">
        <f ca="1"/>
        <v/>
      </c>
      <c r="L1979" s="176" t="str">
        <f ca="1"/>
        <v/>
      </c>
      <c r="M1979" s="176" t="str">
        <f ca="1"/>
        <v/>
      </c>
      <c r="N1979" s="176" t="str">
        <f ca="1"/>
        <v/>
      </c>
      <c r="O1979" s="176" t="str">
        <f ca="1"/>
        <v/>
      </c>
      <c r="P1979" s="176" t="str">
        <f ca="1"/>
        <v/>
      </c>
      <c r="Q1979" s="176" t="str">
        <f ca="1"/>
        <v/>
      </c>
      <c r="R1979" s="176" t="str">
        <f ca="1"/>
        <v/>
      </c>
      <c r="S1979" s="176" t="str">
        <v/>
      </c>
      <c r="T1979" s="176" t="b">
        <v>0</v>
      </c>
      <c r="U1979" s="176" t="b">
        <f>AND(T1979=TRUE,C1979=C1978,F1979=F1978,H1979&lt;&gt;H1978)</f>
        <v>0</v>
      </c>
      <c r="V1979" s="176" t="b">
        <f t="shared" si="60"/>
        <v>0</v>
      </c>
      <c r="W1979" s="180">
        <v>0</v>
      </c>
      <c r="X1979" t="b">
        <f t="shared" si="61"/>
        <v>0</v>
      </c>
      <c r="Y1979" s="194" t="str">
        <v/>
      </c>
    </row>
    <row r="1980" spans="2:25" x14ac:dyDescent="0.4">
      <c r="B1980" s="192"/>
      <c r="C1980" s="193"/>
      <c r="D1980" s="193"/>
      <c r="E1980" s="178"/>
      <c r="F1980" s="193"/>
      <c r="G1980" s="193"/>
      <c r="H1980" s="193"/>
      <c r="I1980" s="176" t="str">
        <f ca="1"/>
        <v/>
      </c>
      <c r="J1980" s="176" t="str">
        <f ca="1"/>
        <v/>
      </c>
      <c r="K1980" s="176" t="str">
        <f ca="1"/>
        <v/>
      </c>
      <c r="L1980" s="176" t="str">
        <f ca="1"/>
        <v/>
      </c>
      <c r="M1980" s="176" t="str">
        <f ca="1"/>
        <v/>
      </c>
      <c r="N1980" s="176" t="str">
        <f ca="1"/>
        <v/>
      </c>
      <c r="O1980" s="176" t="str">
        <f ca="1"/>
        <v/>
      </c>
      <c r="P1980" s="176" t="str">
        <f ca="1"/>
        <v/>
      </c>
      <c r="Q1980" s="176" t="str">
        <f ca="1"/>
        <v/>
      </c>
      <c r="R1980" s="176" t="str">
        <f ca="1"/>
        <v/>
      </c>
      <c r="S1980" s="176" t="str">
        <v/>
      </c>
      <c r="T1980" s="176" t="b">
        <v>0</v>
      </c>
      <c r="U1980" s="176" t="b">
        <f>AND(T1980=TRUE,C1980=C1979,F1980=F1979,H1980&lt;&gt;H1979)</f>
        <v>0</v>
      </c>
      <c r="V1980" s="176" t="b">
        <f t="shared" si="60"/>
        <v>0</v>
      </c>
      <c r="W1980" s="180">
        <v>0</v>
      </c>
      <c r="X1980" t="b">
        <f t="shared" si="61"/>
        <v>0</v>
      </c>
      <c r="Y1980" s="194" t="str">
        <v/>
      </c>
    </row>
    <row r="1981" spans="2:25" x14ac:dyDescent="0.4">
      <c r="B1981" s="192"/>
      <c r="C1981" s="193"/>
      <c r="D1981" s="193"/>
      <c r="E1981" s="178"/>
      <c r="F1981" s="193"/>
      <c r="G1981" s="193"/>
      <c r="H1981" s="193"/>
      <c r="I1981" s="176" t="str">
        <f ca="1"/>
        <v/>
      </c>
      <c r="J1981" s="176" t="str">
        <f ca="1"/>
        <v/>
      </c>
      <c r="K1981" s="176" t="str">
        <f ca="1"/>
        <v/>
      </c>
      <c r="L1981" s="176" t="str">
        <f ca="1"/>
        <v/>
      </c>
      <c r="M1981" s="176" t="str">
        <f ca="1"/>
        <v/>
      </c>
      <c r="N1981" s="176" t="str">
        <f ca="1"/>
        <v/>
      </c>
      <c r="O1981" s="176" t="str">
        <f ca="1"/>
        <v/>
      </c>
      <c r="P1981" s="176" t="str">
        <f ca="1"/>
        <v/>
      </c>
      <c r="Q1981" s="176" t="str">
        <f ca="1"/>
        <v/>
      </c>
      <c r="R1981" s="176" t="str">
        <f ca="1"/>
        <v/>
      </c>
      <c r="S1981" s="176" t="str">
        <v/>
      </c>
      <c r="T1981" s="176" t="b">
        <v>0</v>
      </c>
      <c r="U1981" s="176" t="b">
        <f>AND(T1981=TRUE,C1981=C1980,F1981=F1980,H1981&lt;&gt;H1980)</f>
        <v>0</v>
      </c>
      <c r="V1981" s="176" t="b">
        <f t="shared" si="60"/>
        <v>0</v>
      </c>
      <c r="W1981" s="180">
        <v>0</v>
      </c>
      <c r="X1981" t="b">
        <f t="shared" si="61"/>
        <v>0</v>
      </c>
      <c r="Y1981" s="194" t="str">
        <v/>
      </c>
    </row>
    <row r="1982" spans="2:25" x14ac:dyDescent="0.4">
      <c r="B1982" s="192"/>
      <c r="C1982" s="193"/>
      <c r="D1982" s="193"/>
      <c r="E1982" s="178"/>
      <c r="F1982" s="193"/>
      <c r="G1982" s="193"/>
      <c r="H1982" s="193"/>
      <c r="I1982" s="176" t="str">
        <f ca="1"/>
        <v/>
      </c>
      <c r="J1982" s="176" t="str">
        <f ca="1"/>
        <v/>
      </c>
      <c r="K1982" s="176" t="str">
        <f ca="1"/>
        <v/>
      </c>
      <c r="L1982" s="176" t="str">
        <f ca="1"/>
        <v/>
      </c>
      <c r="M1982" s="176" t="str">
        <f ca="1"/>
        <v/>
      </c>
      <c r="N1982" s="176" t="str">
        <f ca="1"/>
        <v/>
      </c>
      <c r="O1982" s="176" t="str">
        <f ca="1"/>
        <v/>
      </c>
      <c r="P1982" s="176" t="str">
        <f ca="1"/>
        <v/>
      </c>
      <c r="Q1982" s="176" t="str">
        <f ca="1"/>
        <v/>
      </c>
      <c r="R1982" s="176" t="str">
        <f ca="1"/>
        <v/>
      </c>
      <c r="S1982" s="176" t="str">
        <v/>
      </c>
      <c r="T1982" s="176" t="b">
        <v>0</v>
      </c>
      <c r="U1982" s="176" t="b">
        <f>AND(T1982=TRUE,C1982=C1981,F1982=F1981,H1982&lt;&gt;H1981)</f>
        <v>0</v>
      </c>
      <c r="V1982" s="176" t="b">
        <f t="shared" si="60"/>
        <v>0</v>
      </c>
      <c r="W1982" s="180">
        <v>0</v>
      </c>
      <c r="X1982" t="b">
        <f t="shared" si="61"/>
        <v>0</v>
      </c>
      <c r="Y1982" s="194" t="str">
        <v/>
      </c>
    </row>
    <row r="1983" spans="2:25" x14ac:dyDescent="0.4">
      <c r="B1983" s="192"/>
      <c r="C1983" s="193"/>
      <c r="D1983" s="193"/>
      <c r="E1983" s="178"/>
      <c r="F1983" s="193"/>
      <c r="G1983" s="193"/>
      <c r="H1983" s="193"/>
      <c r="I1983" s="176" t="str">
        <f ca="1"/>
        <v/>
      </c>
      <c r="J1983" s="176" t="str">
        <f ca="1"/>
        <v/>
      </c>
      <c r="K1983" s="176" t="str">
        <f ca="1"/>
        <v/>
      </c>
      <c r="L1983" s="176" t="str">
        <f ca="1"/>
        <v/>
      </c>
      <c r="M1983" s="176" t="str">
        <f ca="1"/>
        <v/>
      </c>
      <c r="N1983" s="176" t="str">
        <f ca="1"/>
        <v/>
      </c>
      <c r="O1983" s="176" t="str">
        <f ca="1"/>
        <v/>
      </c>
      <c r="P1983" s="176" t="str">
        <f ca="1"/>
        <v/>
      </c>
      <c r="Q1983" s="176" t="str">
        <f ca="1"/>
        <v/>
      </c>
      <c r="R1983" s="176" t="str">
        <f ca="1"/>
        <v/>
      </c>
      <c r="S1983" s="176" t="str">
        <v/>
      </c>
      <c r="T1983" s="176" t="b">
        <v>0</v>
      </c>
      <c r="U1983" s="176" t="b">
        <f>AND(T1983=TRUE,C1983=C1982,F1983=F1982,H1983&lt;&gt;H1982)</f>
        <v>0</v>
      </c>
      <c r="V1983" s="176" t="b">
        <f t="shared" si="60"/>
        <v>0</v>
      </c>
      <c r="W1983" s="180">
        <v>0</v>
      </c>
      <c r="X1983" t="b">
        <f t="shared" si="61"/>
        <v>0</v>
      </c>
      <c r="Y1983" s="194" t="str">
        <v/>
      </c>
    </row>
    <row r="1984" spans="2:25" x14ac:dyDescent="0.4">
      <c r="B1984" s="192"/>
      <c r="C1984" s="193"/>
      <c r="D1984" s="193"/>
      <c r="E1984" s="178"/>
      <c r="F1984" s="193"/>
      <c r="G1984" s="193"/>
      <c r="H1984" s="193"/>
      <c r="I1984" s="176" t="str">
        <f ca="1"/>
        <v/>
      </c>
      <c r="J1984" s="176" t="str">
        <f ca="1"/>
        <v/>
      </c>
      <c r="K1984" s="176" t="str">
        <f ca="1"/>
        <v/>
      </c>
      <c r="L1984" s="176" t="str">
        <f ca="1"/>
        <v/>
      </c>
      <c r="M1984" s="176" t="str">
        <f ca="1"/>
        <v/>
      </c>
      <c r="N1984" s="176" t="str">
        <f ca="1"/>
        <v/>
      </c>
      <c r="O1984" s="176" t="str">
        <f ca="1"/>
        <v/>
      </c>
      <c r="P1984" s="176" t="str">
        <f ca="1"/>
        <v/>
      </c>
      <c r="Q1984" s="176" t="str">
        <f ca="1"/>
        <v/>
      </c>
      <c r="R1984" s="176" t="str">
        <f ca="1"/>
        <v/>
      </c>
      <c r="S1984" s="176" t="str">
        <v/>
      </c>
      <c r="T1984" s="176" t="b">
        <v>0</v>
      </c>
      <c r="U1984" s="176" t="b">
        <f>AND(T1984=TRUE,C1984=C1983,F1984=F1983,H1984&lt;&gt;H1983)</f>
        <v>0</v>
      </c>
      <c r="V1984" s="176" t="b">
        <f t="shared" si="60"/>
        <v>0</v>
      </c>
      <c r="W1984" s="180">
        <v>0</v>
      </c>
      <c r="X1984" t="b">
        <f t="shared" si="61"/>
        <v>0</v>
      </c>
      <c r="Y1984" s="194" t="str">
        <v/>
      </c>
    </row>
    <row r="1985" spans="2:25" x14ac:dyDescent="0.4">
      <c r="B1985" s="192"/>
      <c r="C1985" s="193"/>
      <c r="D1985" s="193"/>
      <c r="E1985" s="178"/>
      <c r="F1985" s="193"/>
      <c r="G1985" s="193"/>
      <c r="H1985" s="193"/>
      <c r="I1985" s="176" t="str">
        <f ca="1"/>
        <v/>
      </c>
      <c r="J1985" s="176" t="str">
        <f ca="1"/>
        <v/>
      </c>
      <c r="K1985" s="176" t="str">
        <f ca="1"/>
        <v/>
      </c>
      <c r="L1985" s="176" t="str">
        <f ca="1"/>
        <v/>
      </c>
      <c r="M1985" s="176" t="str">
        <f ca="1"/>
        <v/>
      </c>
      <c r="N1985" s="176" t="str">
        <f ca="1"/>
        <v/>
      </c>
      <c r="O1985" s="176" t="str">
        <f ca="1"/>
        <v/>
      </c>
      <c r="P1985" s="176" t="str">
        <f ca="1"/>
        <v/>
      </c>
      <c r="Q1985" s="176" t="str">
        <f ca="1"/>
        <v/>
      </c>
      <c r="R1985" s="176" t="str">
        <f ca="1"/>
        <v/>
      </c>
      <c r="S1985" s="176" t="str">
        <v/>
      </c>
      <c r="T1985" s="176" t="b">
        <v>0</v>
      </c>
      <c r="U1985" s="176" t="b">
        <f>AND(T1985=TRUE,C1985=C1984,F1985=F1984,H1985&lt;&gt;H1984)</f>
        <v>0</v>
      </c>
      <c r="V1985" s="176" t="b">
        <f t="shared" si="60"/>
        <v>0</v>
      </c>
      <c r="W1985" s="180">
        <v>0</v>
      </c>
      <c r="X1985" t="b">
        <f t="shared" si="61"/>
        <v>0</v>
      </c>
      <c r="Y1985" s="194" t="str">
        <v/>
      </c>
    </row>
    <row r="1986" spans="2:25" x14ac:dyDescent="0.4">
      <c r="B1986" s="192"/>
      <c r="C1986" s="193"/>
      <c r="D1986" s="193"/>
      <c r="E1986" s="178"/>
      <c r="F1986" s="193"/>
      <c r="G1986" s="193"/>
      <c r="H1986" s="193"/>
      <c r="I1986" s="176" t="str">
        <f ca="1"/>
        <v/>
      </c>
      <c r="J1986" s="176" t="str">
        <f ca="1"/>
        <v/>
      </c>
      <c r="K1986" s="176" t="str">
        <f ca="1"/>
        <v/>
      </c>
      <c r="L1986" s="176" t="str">
        <f ca="1"/>
        <v/>
      </c>
      <c r="M1986" s="176" t="str">
        <f ca="1"/>
        <v/>
      </c>
      <c r="N1986" s="176" t="str">
        <f ca="1"/>
        <v/>
      </c>
      <c r="O1986" s="176" t="str">
        <f ca="1"/>
        <v/>
      </c>
      <c r="P1986" s="176" t="str">
        <f ca="1"/>
        <v/>
      </c>
      <c r="Q1986" s="176" t="str">
        <f ca="1"/>
        <v/>
      </c>
      <c r="R1986" s="176" t="str">
        <f ca="1"/>
        <v/>
      </c>
      <c r="S1986" s="176" t="str">
        <v/>
      </c>
      <c r="T1986" s="176" t="b">
        <v>0</v>
      </c>
      <c r="U1986" s="176" t="b">
        <f>AND(T1986=TRUE,C1986=C1985,F1986=F1985,H1986&lt;&gt;H1985)</f>
        <v>0</v>
      </c>
      <c r="V1986" s="176" t="b">
        <f t="shared" si="60"/>
        <v>0</v>
      </c>
      <c r="W1986" s="180">
        <v>0</v>
      </c>
      <c r="X1986" t="b">
        <f t="shared" si="61"/>
        <v>0</v>
      </c>
      <c r="Y1986" s="194" t="str">
        <v/>
      </c>
    </row>
    <row r="1987" spans="2:25" x14ac:dyDescent="0.4">
      <c r="B1987" s="192"/>
      <c r="C1987" s="193"/>
      <c r="D1987" s="193"/>
      <c r="E1987" s="178"/>
      <c r="F1987" s="193"/>
      <c r="G1987" s="193"/>
      <c r="H1987" s="193"/>
      <c r="I1987" s="176" t="str">
        <f ca="1"/>
        <v/>
      </c>
      <c r="J1987" s="176" t="str">
        <f ca="1"/>
        <v/>
      </c>
      <c r="K1987" s="176" t="str">
        <f ca="1"/>
        <v/>
      </c>
      <c r="L1987" s="176" t="str">
        <f ca="1"/>
        <v/>
      </c>
      <c r="M1987" s="176" t="str">
        <f ca="1"/>
        <v/>
      </c>
      <c r="N1987" s="176" t="str">
        <f ca="1"/>
        <v/>
      </c>
      <c r="O1987" s="176" t="str">
        <f ca="1"/>
        <v/>
      </c>
      <c r="P1987" s="176" t="str">
        <f ca="1"/>
        <v/>
      </c>
      <c r="Q1987" s="176" t="str">
        <f ca="1"/>
        <v/>
      </c>
      <c r="R1987" s="176" t="str">
        <f ca="1"/>
        <v/>
      </c>
      <c r="S1987" s="176" t="str">
        <v/>
      </c>
      <c r="T1987" s="176" t="b">
        <v>0</v>
      </c>
      <c r="U1987" s="176" t="b">
        <f>AND(T1987=TRUE,C1987=C1986,F1987=F1986,H1987&lt;&gt;H1986)</f>
        <v>0</v>
      </c>
      <c r="V1987" s="176" t="b">
        <f t="shared" si="60"/>
        <v>0</v>
      </c>
      <c r="W1987" s="180">
        <v>0</v>
      </c>
      <c r="X1987" t="b">
        <f t="shared" ref="X1987:X2000" si="63">AND(T1987,ISBLANK(E1987))</f>
        <v>0</v>
      </c>
      <c r="Y1987" s="194" t="str">
        <v/>
      </c>
    </row>
    <row r="1988" spans="2:25" x14ac:dyDescent="0.4">
      <c r="B1988" s="192"/>
      <c r="C1988" s="193"/>
      <c r="D1988" s="193"/>
      <c r="E1988" s="178"/>
      <c r="F1988" s="193"/>
      <c r="G1988" s="193"/>
      <c r="H1988" s="193"/>
      <c r="I1988" s="176" t="str">
        <f ca="1"/>
        <v/>
      </c>
      <c r="J1988" s="176" t="str">
        <f ca="1"/>
        <v/>
      </c>
      <c r="K1988" s="176" t="str">
        <f ca="1"/>
        <v/>
      </c>
      <c r="L1988" s="176" t="str">
        <f ca="1"/>
        <v/>
      </c>
      <c r="M1988" s="176" t="str">
        <f ca="1"/>
        <v/>
      </c>
      <c r="N1988" s="176" t="str">
        <f ca="1"/>
        <v/>
      </c>
      <c r="O1988" s="176" t="str">
        <f ca="1"/>
        <v/>
      </c>
      <c r="P1988" s="176" t="str">
        <f ca="1"/>
        <v/>
      </c>
      <c r="Q1988" s="176" t="str">
        <f ca="1"/>
        <v/>
      </c>
      <c r="R1988" s="176" t="str">
        <f ca="1"/>
        <v/>
      </c>
      <c r="S1988" s="176" t="str">
        <v/>
      </c>
      <c r="T1988" s="176" t="b">
        <v>0</v>
      </c>
      <c r="U1988" s="176" t="b">
        <f>AND(T1988=TRUE,C1988=C1987,F1988=F1987,H1988&lt;&gt;H1987)</f>
        <v>0</v>
      </c>
      <c r="V1988" s="176" t="b">
        <f t="shared" si="60"/>
        <v>0</v>
      </c>
      <c r="W1988" s="180">
        <v>0</v>
      </c>
      <c r="X1988" t="b">
        <f t="shared" si="63"/>
        <v>0</v>
      </c>
      <c r="Y1988" s="194" t="str">
        <v/>
      </c>
    </row>
    <row r="1989" spans="2:25" x14ac:dyDescent="0.4">
      <c r="B1989" s="192"/>
      <c r="C1989" s="193"/>
      <c r="D1989" s="193"/>
      <c r="E1989" s="178"/>
      <c r="F1989" s="193"/>
      <c r="G1989" s="193"/>
      <c r="H1989" s="193"/>
      <c r="I1989" s="176" t="str">
        <f ca="1"/>
        <v/>
      </c>
      <c r="J1989" s="176" t="str">
        <f ca="1"/>
        <v/>
      </c>
      <c r="K1989" s="176" t="str">
        <f ca="1"/>
        <v/>
      </c>
      <c r="L1989" s="176" t="str">
        <f ca="1"/>
        <v/>
      </c>
      <c r="M1989" s="176" t="str">
        <f ca="1"/>
        <v/>
      </c>
      <c r="N1989" s="176" t="str">
        <f ca="1"/>
        <v/>
      </c>
      <c r="O1989" s="176" t="str">
        <f ca="1"/>
        <v/>
      </c>
      <c r="P1989" s="176" t="str">
        <f ca="1"/>
        <v/>
      </c>
      <c r="Q1989" s="176" t="str">
        <f ca="1"/>
        <v/>
      </c>
      <c r="R1989" s="176" t="str">
        <f ca="1"/>
        <v/>
      </c>
      <c r="S1989" s="176" t="str">
        <v/>
      </c>
      <c r="T1989" s="176" t="b">
        <v>0</v>
      </c>
      <c r="U1989" s="176" t="b">
        <f>AND(T1989=TRUE,C1989=C1988,F1989=F1988,H1989&lt;&gt;H1988)</f>
        <v>0</v>
      </c>
      <c r="V1989" s="176" t="b">
        <f t="shared" si="60"/>
        <v>0</v>
      </c>
      <c r="W1989" s="180">
        <v>0</v>
      </c>
      <c r="X1989" t="b">
        <f t="shared" si="63"/>
        <v>0</v>
      </c>
      <c r="Y1989" s="194" t="str">
        <v/>
      </c>
    </row>
    <row r="1990" spans="2:25" x14ac:dyDescent="0.4">
      <c r="B1990" s="192"/>
      <c r="C1990" s="193"/>
      <c r="D1990" s="193"/>
      <c r="E1990" s="178"/>
      <c r="F1990" s="193"/>
      <c r="G1990" s="193"/>
      <c r="H1990" s="193"/>
      <c r="I1990" s="176" t="str">
        <f ca="1"/>
        <v/>
      </c>
      <c r="J1990" s="176" t="str">
        <f ca="1"/>
        <v/>
      </c>
      <c r="K1990" s="176" t="str">
        <f ca="1"/>
        <v/>
      </c>
      <c r="L1990" s="176" t="str">
        <f ca="1"/>
        <v/>
      </c>
      <c r="M1990" s="176" t="str">
        <f ca="1"/>
        <v/>
      </c>
      <c r="N1990" s="176" t="str">
        <f ca="1"/>
        <v/>
      </c>
      <c r="O1990" s="176" t="str">
        <f ca="1"/>
        <v/>
      </c>
      <c r="P1990" s="176" t="str">
        <f ca="1"/>
        <v/>
      </c>
      <c r="Q1990" s="176" t="str">
        <f ca="1"/>
        <v/>
      </c>
      <c r="R1990" s="176" t="str">
        <f ca="1"/>
        <v/>
      </c>
      <c r="S1990" s="176" t="str">
        <v/>
      </c>
      <c r="T1990" s="176" t="b">
        <v>0</v>
      </c>
      <c r="U1990" s="176" t="b">
        <f>AND(T1990=TRUE,C1990=C1989,F1990=F1989,H1990&lt;&gt;H1989)</f>
        <v>0</v>
      </c>
      <c r="V1990" s="176" t="b">
        <f t="shared" si="60"/>
        <v>0</v>
      </c>
      <c r="W1990" s="180">
        <v>0</v>
      </c>
      <c r="X1990" t="b">
        <f t="shared" si="63"/>
        <v>0</v>
      </c>
      <c r="Y1990" s="194" t="str">
        <v/>
      </c>
    </row>
    <row r="1991" spans="2:25" x14ac:dyDescent="0.4">
      <c r="B1991" s="192"/>
      <c r="C1991" s="193"/>
      <c r="D1991" s="193"/>
      <c r="E1991" s="178"/>
      <c r="F1991" s="193"/>
      <c r="G1991" s="193"/>
      <c r="H1991" s="193"/>
      <c r="I1991" s="176" t="str">
        <f ca="1"/>
        <v/>
      </c>
      <c r="J1991" s="176" t="str">
        <f ca="1"/>
        <v/>
      </c>
      <c r="K1991" s="176" t="str">
        <f ca="1"/>
        <v/>
      </c>
      <c r="L1991" s="176" t="str">
        <f ca="1"/>
        <v/>
      </c>
      <c r="M1991" s="176" t="str">
        <f ca="1"/>
        <v/>
      </c>
      <c r="N1991" s="176" t="str">
        <f ca="1"/>
        <v/>
      </c>
      <c r="O1991" s="176" t="str">
        <f ca="1"/>
        <v/>
      </c>
      <c r="P1991" s="176" t="str">
        <f ca="1"/>
        <v/>
      </c>
      <c r="Q1991" s="176" t="str">
        <f ca="1"/>
        <v/>
      </c>
      <c r="R1991" s="176" t="str">
        <f ca="1"/>
        <v/>
      </c>
      <c r="S1991" s="176" t="str">
        <v/>
      </c>
      <c r="T1991" s="176" t="b">
        <v>0</v>
      </c>
      <c r="U1991" s="176" t="b">
        <f>AND(T1991=TRUE,C1991=C1990,F1991=F1990,H1991&lt;&gt;H1990)</f>
        <v>0</v>
      </c>
      <c r="V1991" s="176" t="b">
        <f t="shared" si="60"/>
        <v>0</v>
      </c>
      <c r="W1991" s="180">
        <v>0</v>
      </c>
      <c r="X1991" t="b">
        <f t="shared" si="63"/>
        <v>0</v>
      </c>
      <c r="Y1991" s="194" t="str">
        <v/>
      </c>
    </row>
    <row r="1992" spans="2:25" x14ac:dyDescent="0.4">
      <c r="B1992" s="192"/>
      <c r="C1992" s="193"/>
      <c r="D1992" s="193"/>
      <c r="E1992" s="178"/>
      <c r="F1992" s="193"/>
      <c r="G1992" s="193"/>
      <c r="H1992" s="193"/>
      <c r="I1992" s="176" t="str">
        <f ca="1"/>
        <v/>
      </c>
      <c r="J1992" s="176" t="str">
        <f ca="1"/>
        <v/>
      </c>
      <c r="K1992" s="176" t="str">
        <f ca="1"/>
        <v/>
      </c>
      <c r="L1992" s="176" t="str">
        <f ca="1"/>
        <v/>
      </c>
      <c r="M1992" s="176" t="str">
        <f ca="1"/>
        <v/>
      </c>
      <c r="N1992" s="176" t="str">
        <f ca="1"/>
        <v/>
      </c>
      <c r="O1992" s="176" t="str">
        <f ca="1"/>
        <v/>
      </c>
      <c r="P1992" s="176" t="str">
        <f ca="1"/>
        <v/>
      </c>
      <c r="Q1992" s="176" t="str">
        <f ca="1"/>
        <v/>
      </c>
      <c r="R1992" s="176" t="str">
        <f ca="1"/>
        <v/>
      </c>
      <c r="S1992" s="176" t="str">
        <v/>
      </c>
      <c r="T1992" s="176" t="b">
        <v>0</v>
      </c>
      <c r="U1992" s="176" t="b">
        <f>AND(T1992=TRUE,C1992=C1991,F1992=F1991,H1992&lt;&gt;H1991)</f>
        <v>0</v>
      </c>
      <c r="V1992" s="176" t="b">
        <f t="shared" si="60"/>
        <v>0</v>
      </c>
      <c r="W1992" s="180">
        <v>0</v>
      </c>
      <c r="X1992" t="b">
        <f t="shared" si="63"/>
        <v>0</v>
      </c>
      <c r="Y1992" s="194" t="str">
        <v/>
      </c>
    </row>
    <row r="1993" spans="2:25" x14ac:dyDescent="0.4">
      <c r="B1993" s="192"/>
      <c r="C1993" s="193"/>
      <c r="D1993" s="193"/>
      <c r="E1993" s="178"/>
      <c r="F1993" s="193"/>
      <c r="G1993" s="193"/>
      <c r="H1993" s="193"/>
      <c r="I1993" s="176" t="str">
        <f ca="1"/>
        <v/>
      </c>
      <c r="J1993" s="176" t="str">
        <f ca="1"/>
        <v/>
      </c>
      <c r="K1993" s="176" t="str">
        <f ca="1"/>
        <v/>
      </c>
      <c r="L1993" s="176" t="str">
        <f ca="1"/>
        <v/>
      </c>
      <c r="M1993" s="176" t="str">
        <f ca="1"/>
        <v/>
      </c>
      <c r="N1993" s="176" t="str">
        <f ca="1"/>
        <v/>
      </c>
      <c r="O1993" s="176" t="str">
        <f ca="1"/>
        <v/>
      </c>
      <c r="P1993" s="176" t="str">
        <f ca="1"/>
        <v/>
      </c>
      <c r="Q1993" s="176" t="str">
        <f ca="1"/>
        <v/>
      </c>
      <c r="R1993" s="176" t="str">
        <f ca="1"/>
        <v/>
      </c>
      <c r="S1993" s="176" t="str">
        <v/>
      </c>
      <c r="T1993" s="176" t="b">
        <v>0</v>
      </c>
      <c r="U1993" s="176" t="b">
        <f>AND(T1993=TRUE,C1993=C1992,F1993=F1992,H1993&lt;&gt;H1992)</f>
        <v>0</v>
      </c>
      <c r="V1993" s="176" t="b">
        <f t="shared" si="60"/>
        <v>0</v>
      </c>
      <c r="W1993" s="180">
        <v>0</v>
      </c>
      <c r="X1993" t="b">
        <f t="shared" si="63"/>
        <v>0</v>
      </c>
      <c r="Y1993" s="194" t="str">
        <v/>
      </c>
    </row>
    <row r="1994" spans="2:25" x14ac:dyDescent="0.4">
      <c r="B1994" s="192"/>
      <c r="C1994" s="193"/>
      <c r="D1994" s="193"/>
      <c r="E1994" s="178"/>
      <c r="F1994" s="193"/>
      <c r="G1994" s="193"/>
      <c r="H1994" s="193"/>
      <c r="I1994" s="176" t="str">
        <f ca="1"/>
        <v/>
      </c>
      <c r="J1994" s="176" t="str">
        <f ca="1"/>
        <v/>
      </c>
      <c r="K1994" s="176" t="str">
        <f ca="1"/>
        <v/>
      </c>
      <c r="L1994" s="176" t="str">
        <f ca="1"/>
        <v/>
      </c>
      <c r="M1994" s="176" t="str">
        <f ca="1"/>
        <v/>
      </c>
      <c r="N1994" s="176" t="str">
        <f ca="1"/>
        <v/>
      </c>
      <c r="O1994" s="176" t="str">
        <f ca="1"/>
        <v/>
      </c>
      <c r="P1994" s="176" t="str">
        <f ca="1"/>
        <v/>
      </c>
      <c r="Q1994" s="176" t="str">
        <f ca="1"/>
        <v/>
      </c>
      <c r="R1994" s="176" t="str">
        <f ca="1"/>
        <v/>
      </c>
      <c r="S1994" s="176" t="str">
        <v/>
      </c>
      <c r="T1994" s="176" t="b">
        <v>0</v>
      </c>
      <c r="U1994" s="176" t="b">
        <f>AND(T1994=TRUE,C1994=C1993,F1994=F1993,H1994&lt;&gt;H1993)</f>
        <v>0</v>
      </c>
      <c r="V1994" s="176" t="b">
        <f t="shared" si="60"/>
        <v>0</v>
      </c>
      <c r="W1994" s="180">
        <v>0</v>
      </c>
      <c r="X1994" t="b">
        <f t="shared" si="63"/>
        <v>0</v>
      </c>
      <c r="Y1994" s="194" t="str">
        <v/>
      </c>
    </row>
    <row r="1995" spans="2:25" x14ac:dyDescent="0.4">
      <c r="B1995" s="192"/>
      <c r="C1995" s="193"/>
      <c r="D1995" s="193"/>
      <c r="E1995" s="178"/>
      <c r="F1995" s="193"/>
      <c r="G1995" s="193"/>
      <c r="H1995" s="193"/>
      <c r="I1995" s="176" t="str">
        <f ca="1"/>
        <v/>
      </c>
      <c r="J1995" s="176" t="str">
        <f ca="1"/>
        <v/>
      </c>
      <c r="K1995" s="176" t="str">
        <f ca="1"/>
        <v/>
      </c>
      <c r="L1995" s="176" t="str">
        <f ca="1"/>
        <v/>
      </c>
      <c r="M1995" s="176" t="str">
        <f ca="1"/>
        <v/>
      </c>
      <c r="N1995" s="176" t="str">
        <f ca="1"/>
        <v/>
      </c>
      <c r="O1995" s="176" t="str">
        <f ca="1"/>
        <v/>
      </c>
      <c r="P1995" s="176" t="str">
        <f ca="1"/>
        <v/>
      </c>
      <c r="Q1995" s="176" t="str">
        <f ca="1"/>
        <v/>
      </c>
      <c r="R1995" s="176" t="str">
        <f ca="1"/>
        <v/>
      </c>
      <c r="S1995" s="176" t="str">
        <v/>
      </c>
      <c r="T1995" s="176" t="b">
        <v>0</v>
      </c>
      <c r="U1995" s="176" t="b">
        <f>AND(T1995=TRUE,C1995=C1994,F1995=F1994,H1995&lt;&gt;H1994)</f>
        <v>0</v>
      </c>
      <c r="V1995" s="176" t="b">
        <f t="shared" si="60"/>
        <v>0</v>
      </c>
      <c r="W1995" s="180">
        <v>0</v>
      </c>
      <c r="X1995" t="b">
        <f t="shared" si="63"/>
        <v>0</v>
      </c>
      <c r="Y1995" s="194" t="str">
        <v/>
      </c>
    </row>
    <row r="1996" spans="2:25" x14ac:dyDescent="0.4">
      <c r="B1996" s="192"/>
      <c r="C1996" s="193"/>
      <c r="D1996" s="193"/>
      <c r="E1996" s="178"/>
      <c r="F1996" s="193"/>
      <c r="G1996" s="193"/>
      <c r="H1996" s="193"/>
      <c r="I1996" s="176" t="str">
        <f ca="1"/>
        <v/>
      </c>
      <c r="J1996" s="176" t="str">
        <f ca="1"/>
        <v/>
      </c>
      <c r="K1996" s="176" t="str">
        <f ca="1"/>
        <v/>
      </c>
      <c r="L1996" s="176" t="str">
        <f ca="1"/>
        <v/>
      </c>
      <c r="M1996" s="176" t="str">
        <f ca="1"/>
        <v/>
      </c>
      <c r="N1996" s="176" t="str">
        <f ca="1"/>
        <v/>
      </c>
      <c r="O1996" s="176" t="str">
        <f ca="1"/>
        <v/>
      </c>
      <c r="P1996" s="176" t="str">
        <f ca="1"/>
        <v/>
      </c>
      <c r="Q1996" s="176" t="str">
        <f ca="1"/>
        <v/>
      </c>
      <c r="R1996" s="176" t="str">
        <f ca="1"/>
        <v/>
      </c>
      <c r="S1996" s="176" t="str">
        <v/>
      </c>
      <c r="T1996" s="176" t="b">
        <v>0</v>
      </c>
      <c r="U1996" s="176" t="b">
        <f>AND(T1996=TRUE,C1996=C1995,F1996=F1995,H1996&lt;&gt;H1995)</f>
        <v>0</v>
      </c>
      <c r="V1996" s="176" t="b">
        <f t="shared" si="60"/>
        <v>0</v>
      </c>
      <c r="W1996" s="180">
        <v>0</v>
      </c>
      <c r="X1996" t="b">
        <f t="shared" si="63"/>
        <v>0</v>
      </c>
      <c r="Y1996" s="194" t="str">
        <v/>
      </c>
    </row>
    <row r="1997" spans="2:25" x14ac:dyDescent="0.4">
      <c r="B1997" s="192"/>
      <c r="C1997" s="193"/>
      <c r="D1997" s="193"/>
      <c r="E1997" s="178"/>
      <c r="F1997" s="193"/>
      <c r="G1997" s="193"/>
      <c r="H1997" s="193"/>
      <c r="I1997" s="176" t="str">
        <f ca="1"/>
        <v/>
      </c>
      <c r="J1997" s="176" t="str">
        <f ca="1"/>
        <v/>
      </c>
      <c r="K1997" s="176" t="str">
        <f ca="1"/>
        <v/>
      </c>
      <c r="L1997" s="176" t="str">
        <f ca="1"/>
        <v/>
      </c>
      <c r="M1997" s="176" t="str">
        <f ca="1"/>
        <v/>
      </c>
      <c r="N1997" s="176" t="str">
        <f ca="1"/>
        <v/>
      </c>
      <c r="O1997" s="176" t="str">
        <f ca="1"/>
        <v/>
      </c>
      <c r="P1997" s="176" t="str">
        <f ca="1"/>
        <v/>
      </c>
      <c r="Q1997" s="176" t="str">
        <f ca="1"/>
        <v/>
      </c>
      <c r="R1997" s="176" t="str">
        <f ca="1"/>
        <v/>
      </c>
      <c r="S1997" s="176" t="str">
        <v/>
      </c>
      <c r="T1997" s="176" t="b">
        <v>0</v>
      </c>
      <c r="U1997" s="176" t="b">
        <f>AND(T1997=TRUE,C1997=C1996,F1997=F1996,H1997&lt;&gt;H1996)</f>
        <v>0</v>
      </c>
      <c r="V1997" s="176" t="b">
        <f t="shared" si="60"/>
        <v>0</v>
      </c>
      <c r="W1997" s="180">
        <v>0</v>
      </c>
      <c r="X1997" t="b">
        <f t="shared" si="63"/>
        <v>0</v>
      </c>
      <c r="Y1997" s="194" t="str">
        <v/>
      </c>
    </row>
    <row r="1998" spans="2:25" x14ac:dyDescent="0.4">
      <c r="B1998" s="192"/>
      <c r="C1998" s="193"/>
      <c r="D1998" s="193"/>
      <c r="E1998" s="178"/>
      <c r="F1998" s="193"/>
      <c r="G1998" s="193"/>
      <c r="H1998" s="193"/>
      <c r="I1998" s="176" t="str">
        <f ca="1"/>
        <v/>
      </c>
      <c r="J1998" s="176" t="str">
        <f ca="1"/>
        <v/>
      </c>
      <c r="K1998" s="176" t="str">
        <f ca="1"/>
        <v/>
      </c>
      <c r="L1998" s="176" t="str">
        <f ca="1"/>
        <v/>
      </c>
      <c r="M1998" s="176" t="str">
        <f ca="1"/>
        <v/>
      </c>
      <c r="N1998" s="176" t="str">
        <f ca="1"/>
        <v/>
      </c>
      <c r="O1998" s="176" t="str">
        <f ca="1"/>
        <v/>
      </c>
      <c r="P1998" s="176" t="str">
        <f ca="1"/>
        <v/>
      </c>
      <c r="Q1998" s="176" t="str">
        <f ca="1"/>
        <v/>
      </c>
      <c r="R1998" s="176" t="str">
        <f ca="1"/>
        <v/>
      </c>
      <c r="S1998" s="176" t="str">
        <v/>
      </c>
      <c r="T1998" s="176" t="b">
        <v>0</v>
      </c>
      <c r="U1998" s="176" t="b">
        <f>AND(T1998=TRUE,C1998=C1997,F1998=F1997,H1998&lt;&gt;H1997)</f>
        <v>0</v>
      </c>
      <c r="V1998" s="176" t="b">
        <f t="shared" si="60"/>
        <v>0</v>
      </c>
      <c r="W1998" s="180">
        <v>0</v>
      </c>
      <c r="X1998" t="b">
        <f t="shared" si="63"/>
        <v>0</v>
      </c>
      <c r="Y1998" s="194" t="str">
        <v/>
      </c>
    </row>
    <row r="1999" spans="2:25" x14ac:dyDescent="0.4">
      <c r="B1999" s="192"/>
      <c r="C1999" s="193"/>
      <c r="D1999" s="193"/>
      <c r="E1999" s="178"/>
      <c r="F1999" s="193"/>
      <c r="G1999" s="193"/>
      <c r="H1999" s="193"/>
      <c r="I1999" s="176" t="str">
        <f ca="1"/>
        <v/>
      </c>
      <c r="J1999" s="176" t="str">
        <f ca="1"/>
        <v/>
      </c>
      <c r="K1999" s="176" t="str">
        <f ca="1"/>
        <v/>
      </c>
      <c r="L1999" s="176" t="str">
        <f ca="1"/>
        <v/>
      </c>
      <c r="M1999" s="176" t="str">
        <f ca="1"/>
        <v/>
      </c>
      <c r="N1999" s="176" t="str">
        <f ca="1"/>
        <v/>
      </c>
      <c r="O1999" s="176" t="str">
        <f ca="1"/>
        <v/>
      </c>
      <c r="P1999" s="176" t="str">
        <f ca="1"/>
        <v/>
      </c>
      <c r="Q1999" s="176" t="str">
        <f ca="1"/>
        <v/>
      </c>
      <c r="R1999" s="176" t="str">
        <f ca="1"/>
        <v/>
      </c>
      <c r="S1999" s="176" t="str">
        <v/>
      </c>
      <c r="T1999" s="176" t="b">
        <v>0</v>
      </c>
      <c r="U1999" s="176" t="b">
        <f>AND(T1999=TRUE,C1999=C1998,F1999=F1998,H1999&lt;&gt;H1998)</f>
        <v>0</v>
      </c>
      <c r="V1999" s="176" t="b">
        <f t="shared" si="60"/>
        <v>0</v>
      </c>
      <c r="W1999" s="180">
        <v>0</v>
      </c>
      <c r="X1999" t="b">
        <f t="shared" si="63"/>
        <v>0</v>
      </c>
      <c r="Y1999" s="194" t="str">
        <v/>
      </c>
    </row>
    <row r="2000" spans="2:25" ht="15" thickBot="1" x14ac:dyDescent="0.45">
      <c r="B2000" s="201"/>
      <c r="C2000" s="202"/>
      <c r="D2000" s="202"/>
      <c r="E2000" s="204"/>
      <c r="F2000" s="202"/>
      <c r="G2000" s="202"/>
      <c r="H2000" s="202"/>
      <c r="I2000" s="205" t="str">
        <f ca="1"/>
        <v/>
      </c>
      <c r="J2000" s="205" t="str">
        <f ca="1"/>
        <v/>
      </c>
      <c r="K2000" s="205" t="str">
        <f ca="1"/>
        <v/>
      </c>
      <c r="L2000" s="205" t="str">
        <f ca="1"/>
        <v/>
      </c>
      <c r="M2000" s="205" t="str">
        <f ca="1"/>
        <v/>
      </c>
      <c r="N2000" s="205" t="str">
        <f ca="1"/>
        <v/>
      </c>
      <c r="O2000" s="205" t="str">
        <f ca="1"/>
        <v/>
      </c>
      <c r="P2000" s="205" t="str">
        <f ca="1"/>
        <v/>
      </c>
      <c r="Q2000" s="205" t="str">
        <f ca="1"/>
        <v/>
      </c>
      <c r="R2000" s="205" t="str">
        <f ca="1"/>
        <v/>
      </c>
      <c r="S2000" s="205" t="str">
        <v/>
      </c>
      <c r="T2000" s="205" t="b">
        <v>0</v>
      </c>
      <c r="U2000" s="205" t="b">
        <f>AND(T2000=TRUE,C2000=C1999,F2000=F1999,H2000&lt;&gt;H1999)</f>
        <v>0</v>
      </c>
      <c r="V2000" s="205" t="b">
        <f t="shared" si="60"/>
        <v>0</v>
      </c>
      <c r="W2000" s="206">
        <v>0</v>
      </c>
      <c r="X2000" t="b">
        <f t="shared" si="63"/>
        <v>0</v>
      </c>
      <c r="Y2000" s="203" t="str">
        <v/>
      </c>
    </row>
    <row r="2001" ht="15" thickTop="1" x14ac:dyDescent="0.4"/>
    <row r="2002" hidden="1" x14ac:dyDescent="0.4"/>
    <row r="2003" hidden="1" x14ac:dyDescent="0.4"/>
    <row r="2004" hidden="1" x14ac:dyDescent="0.4"/>
    <row r="2005" hidden="1" x14ac:dyDescent="0.4"/>
    <row r="2006" hidden="1" x14ac:dyDescent="0.4"/>
    <row r="2007" hidden="1" x14ac:dyDescent="0.4"/>
    <row r="2008" hidden="1" x14ac:dyDescent="0.4"/>
    <row r="2009" hidden="1" x14ac:dyDescent="0.4"/>
    <row r="2010" hidden="1" x14ac:dyDescent="0.4"/>
    <row r="2011" hidden="1" x14ac:dyDescent="0.4"/>
    <row r="2012" hidden="1" x14ac:dyDescent="0.4"/>
    <row r="2013" hidden="1" x14ac:dyDescent="0.4"/>
    <row r="2014" hidden="1" x14ac:dyDescent="0.4"/>
    <row r="2015" hidden="1" x14ac:dyDescent="0.4"/>
    <row r="2016" hidden="1" x14ac:dyDescent="0.4"/>
    <row r="2017" hidden="1" x14ac:dyDescent="0.4"/>
    <row r="2018" hidden="1" x14ac:dyDescent="0.4"/>
    <row r="2019" hidden="1" x14ac:dyDescent="0.4"/>
    <row r="2020" hidden="1" x14ac:dyDescent="0.4"/>
    <row r="2021" hidden="1" x14ac:dyDescent="0.4"/>
    <row r="2022" hidden="1" x14ac:dyDescent="0.4"/>
    <row r="2023" hidden="1" x14ac:dyDescent="0.4"/>
    <row r="2024" hidden="1" x14ac:dyDescent="0.4"/>
    <row r="2025" hidden="1" x14ac:dyDescent="0.4"/>
    <row r="2026" hidden="1" x14ac:dyDescent="0.4"/>
    <row r="2027" hidden="1" x14ac:dyDescent="0.4"/>
    <row r="2028" hidden="1" x14ac:dyDescent="0.4"/>
    <row r="2029" hidden="1" x14ac:dyDescent="0.4"/>
    <row r="2030" hidden="1" x14ac:dyDescent="0.4"/>
    <row r="2031" hidden="1" x14ac:dyDescent="0.4"/>
    <row r="2032" hidden="1" x14ac:dyDescent="0.4"/>
    <row r="2033" hidden="1" x14ac:dyDescent="0.4"/>
    <row r="2034" hidden="1" x14ac:dyDescent="0.4"/>
    <row r="2035" hidden="1" x14ac:dyDescent="0.4"/>
    <row r="2036" hidden="1" x14ac:dyDescent="0.4"/>
    <row r="2037" hidden="1" x14ac:dyDescent="0.4"/>
    <row r="2038" hidden="1" x14ac:dyDescent="0.4"/>
    <row r="2039" hidden="1" x14ac:dyDescent="0.4"/>
    <row r="2040" hidden="1" x14ac:dyDescent="0.4"/>
    <row r="2041" hidden="1" x14ac:dyDescent="0.4"/>
    <row r="2042" hidden="1" x14ac:dyDescent="0.4"/>
    <row r="2043" hidden="1" x14ac:dyDescent="0.4"/>
    <row r="2044" hidden="1" x14ac:dyDescent="0.4"/>
    <row r="2045" hidden="1" x14ac:dyDescent="0.4"/>
    <row r="2046" hidden="1" x14ac:dyDescent="0.4"/>
    <row r="2047" hidden="1" x14ac:dyDescent="0.4"/>
    <row r="2048" hidden="1" x14ac:dyDescent="0.4"/>
    <row r="2049" hidden="1" x14ac:dyDescent="0.4"/>
    <row r="2050" hidden="1" x14ac:dyDescent="0.4"/>
    <row r="2051" hidden="1" x14ac:dyDescent="0.4"/>
    <row r="2052" hidden="1" x14ac:dyDescent="0.4"/>
    <row r="2053" hidden="1" x14ac:dyDescent="0.4"/>
    <row r="2054" hidden="1" x14ac:dyDescent="0.4"/>
    <row r="2055" hidden="1" x14ac:dyDescent="0.4"/>
    <row r="2056" hidden="1" x14ac:dyDescent="0.4"/>
    <row r="2057" hidden="1" x14ac:dyDescent="0.4"/>
    <row r="2058" hidden="1" x14ac:dyDescent="0.4"/>
    <row r="2059" hidden="1" x14ac:dyDescent="0.4"/>
    <row r="2060" hidden="1" x14ac:dyDescent="0.4"/>
    <row r="2061" hidden="1" x14ac:dyDescent="0.4"/>
    <row r="2062" hidden="1" x14ac:dyDescent="0.4"/>
    <row r="2063" hidden="1" x14ac:dyDescent="0.4"/>
    <row r="2064" hidden="1" x14ac:dyDescent="0.4"/>
    <row r="2065" hidden="1" x14ac:dyDescent="0.4"/>
    <row r="2066" hidden="1" x14ac:dyDescent="0.4"/>
    <row r="2067" hidden="1" x14ac:dyDescent="0.4"/>
    <row r="2068" hidden="1" x14ac:dyDescent="0.4"/>
    <row r="2069" hidden="1" x14ac:dyDescent="0.4"/>
    <row r="2070" hidden="1" x14ac:dyDescent="0.4"/>
    <row r="2071" hidden="1" x14ac:dyDescent="0.4"/>
    <row r="2072" hidden="1" x14ac:dyDescent="0.4"/>
    <row r="2073" hidden="1" x14ac:dyDescent="0.4"/>
    <row r="2074" hidden="1" x14ac:dyDescent="0.4"/>
    <row r="2075" hidden="1" x14ac:dyDescent="0.4"/>
    <row r="2076" hidden="1" x14ac:dyDescent="0.4"/>
    <row r="2077" hidden="1" x14ac:dyDescent="0.4"/>
    <row r="2078" hidden="1" x14ac:dyDescent="0.4"/>
    <row r="2079" hidden="1" x14ac:dyDescent="0.4"/>
    <row r="2080" hidden="1" x14ac:dyDescent="0.4"/>
    <row r="2081" hidden="1" x14ac:dyDescent="0.4"/>
    <row r="2082" hidden="1" x14ac:dyDescent="0.4"/>
    <row r="2083" hidden="1" x14ac:dyDescent="0.4"/>
    <row r="2084" hidden="1" x14ac:dyDescent="0.4"/>
    <row r="2085" hidden="1" x14ac:dyDescent="0.4"/>
    <row r="2086" hidden="1" x14ac:dyDescent="0.4"/>
    <row r="2087" hidden="1" x14ac:dyDescent="0.4"/>
    <row r="2088" hidden="1" x14ac:dyDescent="0.4"/>
    <row r="2089" hidden="1" x14ac:dyDescent="0.4"/>
    <row r="2090" hidden="1" x14ac:dyDescent="0.4"/>
    <row r="2091" hidden="1" x14ac:dyDescent="0.4"/>
    <row r="2092" hidden="1" x14ac:dyDescent="0.4"/>
    <row r="2093" hidden="1" x14ac:dyDescent="0.4"/>
    <row r="2094" hidden="1" x14ac:dyDescent="0.4"/>
    <row r="2095" hidden="1" x14ac:dyDescent="0.4"/>
    <row r="2096" hidden="1" x14ac:dyDescent="0.4"/>
    <row r="2097" hidden="1" x14ac:dyDescent="0.4"/>
    <row r="2098" hidden="1" x14ac:dyDescent="0.4"/>
    <row r="2099" hidden="1" x14ac:dyDescent="0.4"/>
    <row r="2100" hidden="1" x14ac:dyDescent="0.4"/>
    <row r="2101" hidden="1" x14ac:dyDescent="0.4"/>
    <row r="2102" hidden="1" x14ac:dyDescent="0.4"/>
    <row r="2103" hidden="1" x14ac:dyDescent="0.4"/>
    <row r="2104" hidden="1" x14ac:dyDescent="0.4"/>
    <row r="2105" hidden="1" x14ac:dyDescent="0.4"/>
    <row r="2106" hidden="1" x14ac:dyDescent="0.4"/>
    <row r="2107" hidden="1" x14ac:dyDescent="0.4"/>
    <row r="2108" hidden="1" x14ac:dyDescent="0.4"/>
    <row r="2109" hidden="1" x14ac:dyDescent="0.4"/>
    <row r="2110" hidden="1" x14ac:dyDescent="0.4"/>
    <row r="2111" hidden="1" x14ac:dyDescent="0.4"/>
    <row r="2112" hidden="1" x14ac:dyDescent="0.4"/>
    <row r="2113" hidden="1" x14ac:dyDescent="0.4"/>
    <row r="2114" hidden="1" x14ac:dyDescent="0.4"/>
    <row r="2115" hidden="1" x14ac:dyDescent="0.4"/>
    <row r="2116" hidden="1" x14ac:dyDescent="0.4"/>
    <row r="2117" hidden="1" x14ac:dyDescent="0.4"/>
    <row r="2118" hidden="1" x14ac:dyDescent="0.4"/>
    <row r="2119" hidden="1" x14ac:dyDescent="0.4"/>
    <row r="2120" hidden="1" x14ac:dyDescent="0.4"/>
    <row r="2121" hidden="1" x14ac:dyDescent="0.4"/>
    <row r="2122" hidden="1" x14ac:dyDescent="0.4"/>
    <row r="2123" hidden="1" x14ac:dyDescent="0.4"/>
    <row r="2124" hidden="1" x14ac:dyDescent="0.4"/>
    <row r="2125" hidden="1" x14ac:dyDescent="0.4"/>
    <row r="2126" hidden="1" x14ac:dyDescent="0.4"/>
    <row r="2127" hidden="1" x14ac:dyDescent="0.4"/>
    <row r="2128" hidden="1" x14ac:dyDescent="0.4"/>
    <row r="2129" hidden="1" x14ac:dyDescent="0.4"/>
    <row r="2130" hidden="1" x14ac:dyDescent="0.4"/>
    <row r="2131" hidden="1" x14ac:dyDescent="0.4"/>
    <row r="2132" hidden="1" x14ac:dyDescent="0.4"/>
    <row r="2133" hidden="1" x14ac:dyDescent="0.4"/>
    <row r="2134" hidden="1" x14ac:dyDescent="0.4"/>
    <row r="2135" hidden="1" x14ac:dyDescent="0.4"/>
    <row r="2136" hidden="1" x14ac:dyDescent="0.4"/>
    <row r="2137" hidden="1" x14ac:dyDescent="0.4"/>
    <row r="2138" hidden="1" x14ac:dyDescent="0.4"/>
    <row r="2139" hidden="1" x14ac:dyDescent="0.4"/>
    <row r="2140" hidden="1" x14ac:dyDescent="0.4"/>
    <row r="2141" hidden="1" x14ac:dyDescent="0.4"/>
    <row r="2142" hidden="1" x14ac:dyDescent="0.4"/>
    <row r="2143" hidden="1" x14ac:dyDescent="0.4"/>
    <row r="2144" hidden="1" x14ac:dyDescent="0.4"/>
    <row r="2145" hidden="1" x14ac:dyDescent="0.4"/>
    <row r="2146" hidden="1" x14ac:dyDescent="0.4"/>
    <row r="2147" hidden="1" x14ac:dyDescent="0.4"/>
    <row r="2148" hidden="1" x14ac:dyDescent="0.4"/>
    <row r="2149" hidden="1" x14ac:dyDescent="0.4"/>
    <row r="2150" hidden="1" x14ac:dyDescent="0.4"/>
    <row r="2151" hidden="1" x14ac:dyDescent="0.4"/>
    <row r="2152" hidden="1" x14ac:dyDescent="0.4"/>
    <row r="2153" hidden="1" x14ac:dyDescent="0.4"/>
    <row r="2154" hidden="1" x14ac:dyDescent="0.4"/>
    <row r="2155" hidden="1" x14ac:dyDescent="0.4"/>
    <row r="2156" hidden="1" x14ac:dyDescent="0.4"/>
    <row r="2157" hidden="1" x14ac:dyDescent="0.4"/>
    <row r="2158" hidden="1" x14ac:dyDescent="0.4"/>
    <row r="2159" hidden="1" x14ac:dyDescent="0.4"/>
    <row r="2160" hidden="1" x14ac:dyDescent="0.4"/>
    <row r="2161" hidden="1" x14ac:dyDescent="0.4"/>
    <row r="2162" hidden="1" x14ac:dyDescent="0.4"/>
    <row r="2163" hidden="1" x14ac:dyDescent="0.4"/>
    <row r="2164" hidden="1" x14ac:dyDescent="0.4"/>
    <row r="2165" hidden="1" x14ac:dyDescent="0.4"/>
    <row r="2166" hidden="1" x14ac:dyDescent="0.4"/>
    <row r="2167" hidden="1" x14ac:dyDescent="0.4"/>
    <row r="2168" hidden="1" x14ac:dyDescent="0.4"/>
    <row r="2169" hidden="1" x14ac:dyDescent="0.4"/>
    <row r="2170" hidden="1" x14ac:dyDescent="0.4"/>
    <row r="2171" hidden="1" x14ac:dyDescent="0.4"/>
    <row r="2172" hidden="1" x14ac:dyDescent="0.4"/>
    <row r="2173" hidden="1" x14ac:dyDescent="0.4"/>
    <row r="2174" hidden="1" x14ac:dyDescent="0.4"/>
    <row r="2175" hidden="1" x14ac:dyDescent="0.4"/>
    <row r="2176" hidden="1" x14ac:dyDescent="0.4"/>
    <row r="2177" hidden="1" x14ac:dyDescent="0.4"/>
    <row r="2178" hidden="1" x14ac:dyDescent="0.4"/>
    <row r="2179" hidden="1" x14ac:dyDescent="0.4"/>
    <row r="2180" hidden="1" x14ac:dyDescent="0.4"/>
    <row r="2181" hidden="1" x14ac:dyDescent="0.4"/>
    <row r="2182" hidden="1" x14ac:dyDescent="0.4"/>
    <row r="2183" hidden="1" x14ac:dyDescent="0.4"/>
    <row r="2184" hidden="1" x14ac:dyDescent="0.4"/>
    <row r="2185" hidden="1" x14ac:dyDescent="0.4"/>
    <row r="2186" hidden="1" x14ac:dyDescent="0.4"/>
    <row r="2187" hidden="1" x14ac:dyDescent="0.4"/>
    <row r="2188" hidden="1" x14ac:dyDescent="0.4"/>
    <row r="2189" hidden="1" x14ac:dyDescent="0.4"/>
    <row r="2190" hidden="1" x14ac:dyDescent="0.4"/>
    <row r="2191" hidden="1" x14ac:dyDescent="0.4"/>
    <row r="2192" hidden="1" x14ac:dyDescent="0.4"/>
    <row r="2193" hidden="1" x14ac:dyDescent="0.4"/>
    <row r="2194" hidden="1" x14ac:dyDescent="0.4"/>
    <row r="2195" hidden="1" x14ac:dyDescent="0.4"/>
    <row r="2196" hidden="1" x14ac:dyDescent="0.4"/>
    <row r="2197" hidden="1" x14ac:dyDescent="0.4"/>
    <row r="2198" hidden="1" x14ac:dyDescent="0.4"/>
    <row r="2199" hidden="1" x14ac:dyDescent="0.4"/>
    <row r="2200" hidden="1" x14ac:dyDescent="0.4"/>
    <row r="2201" hidden="1" x14ac:dyDescent="0.4"/>
    <row r="2202" hidden="1" x14ac:dyDescent="0.4"/>
    <row r="2203" hidden="1" x14ac:dyDescent="0.4"/>
    <row r="2204" hidden="1" x14ac:dyDescent="0.4"/>
    <row r="2205" hidden="1" x14ac:dyDescent="0.4"/>
    <row r="2206" hidden="1" x14ac:dyDescent="0.4"/>
    <row r="2207" hidden="1" x14ac:dyDescent="0.4"/>
    <row r="2208" hidden="1" x14ac:dyDescent="0.4"/>
    <row r="2209" hidden="1" x14ac:dyDescent="0.4"/>
    <row r="2210" hidden="1" x14ac:dyDescent="0.4"/>
    <row r="2211" hidden="1" x14ac:dyDescent="0.4"/>
    <row r="2212" hidden="1" x14ac:dyDescent="0.4"/>
    <row r="2213" hidden="1" x14ac:dyDescent="0.4"/>
    <row r="2214" hidden="1" x14ac:dyDescent="0.4"/>
    <row r="2215" hidden="1" x14ac:dyDescent="0.4"/>
    <row r="2216" hidden="1" x14ac:dyDescent="0.4"/>
    <row r="2217" hidden="1" x14ac:dyDescent="0.4"/>
    <row r="2218" hidden="1" x14ac:dyDescent="0.4"/>
    <row r="2219" hidden="1" x14ac:dyDescent="0.4"/>
    <row r="2220" hidden="1" x14ac:dyDescent="0.4"/>
    <row r="2221" hidden="1" x14ac:dyDescent="0.4"/>
    <row r="2222" hidden="1" x14ac:dyDescent="0.4"/>
    <row r="2223" hidden="1" x14ac:dyDescent="0.4"/>
    <row r="2224" hidden="1" x14ac:dyDescent="0.4"/>
    <row r="2225" hidden="1" x14ac:dyDescent="0.4"/>
    <row r="2226" hidden="1" x14ac:dyDescent="0.4"/>
    <row r="2227" hidden="1" x14ac:dyDescent="0.4"/>
    <row r="2228" hidden="1" x14ac:dyDescent="0.4"/>
    <row r="2229" hidden="1" x14ac:dyDescent="0.4"/>
    <row r="2230" hidden="1" x14ac:dyDescent="0.4"/>
    <row r="2231" hidden="1" x14ac:dyDescent="0.4"/>
    <row r="2232" hidden="1" x14ac:dyDescent="0.4"/>
    <row r="2233" hidden="1" x14ac:dyDescent="0.4"/>
    <row r="2234" hidden="1" x14ac:dyDescent="0.4"/>
    <row r="2235" hidden="1" x14ac:dyDescent="0.4"/>
    <row r="2236" hidden="1" x14ac:dyDescent="0.4"/>
    <row r="2237" hidden="1" x14ac:dyDescent="0.4"/>
    <row r="2238" hidden="1" x14ac:dyDescent="0.4"/>
    <row r="2239" hidden="1" x14ac:dyDescent="0.4"/>
    <row r="2240" hidden="1" x14ac:dyDescent="0.4"/>
    <row r="2241" hidden="1" x14ac:dyDescent="0.4"/>
    <row r="2242" hidden="1" x14ac:dyDescent="0.4"/>
    <row r="2243" hidden="1" x14ac:dyDescent="0.4"/>
    <row r="2244" hidden="1" x14ac:dyDescent="0.4"/>
    <row r="2245" hidden="1" x14ac:dyDescent="0.4"/>
    <row r="2246" hidden="1" x14ac:dyDescent="0.4"/>
    <row r="2247" hidden="1" x14ac:dyDescent="0.4"/>
    <row r="2248" hidden="1" x14ac:dyDescent="0.4"/>
    <row r="2249" hidden="1" x14ac:dyDescent="0.4"/>
    <row r="2250" hidden="1" x14ac:dyDescent="0.4"/>
    <row r="2251" hidden="1" x14ac:dyDescent="0.4"/>
    <row r="2252" hidden="1" x14ac:dyDescent="0.4"/>
    <row r="2253" hidden="1" x14ac:dyDescent="0.4"/>
    <row r="2254" hidden="1" x14ac:dyDescent="0.4"/>
    <row r="2255" hidden="1" x14ac:dyDescent="0.4"/>
    <row r="2256" hidden="1" x14ac:dyDescent="0.4"/>
    <row r="2257" hidden="1" x14ac:dyDescent="0.4"/>
    <row r="2258" hidden="1" x14ac:dyDescent="0.4"/>
    <row r="2259" hidden="1" x14ac:dyDescent="0.4"/>
    <row r="2260" hidden="1" x14ac:dyDescent="0.4"/>
    <row r="2261" hidden="1" x14ac:dyDescent="0.4"/>
    <row r="2262" hidden="1" x14ac:dyDescent="0.4"/>
    <row r="2263" hidden="1" x14ac:dyDescent="0.4"/>
    <row r="2264" hidden="1" x14ac:dyDescent="0.4"/>
    <row r="2265" hidden="1" x14ac:dyDescent="0.4"/>
    <row r="2266" hidden="1" x14ac:dyDescent="0.4"/>
    <row r="2267" hidden="1" x14ac:dyDescent="0.4"/>
    <row r="2268" hidden="1" x14ac:dyDescent="0.4"/>
    <row r="2269" hidden="1" x14ac:dyDescent="0.4"/>
    <row r="2270" hidden="1" x14ac:dyDescent="0.4"/>
    <row r="2271" hidden="1" x14ac:dyDescent="0.4"/>
    <row r="2272" hidden="1" x14ac:dyDescent="0.4"/>
    <row r="2273" hidden="1" x14ac:dyDescent="0.4"/>
    <row r="2274" hidden="1" x14ac:dyDescent="0.4"/>
    <row r="2275" hidden="1" x14ac:dyDescent="0.4"/>
    <row r="2276" hidden="1" x14ac:dyDescent="0.4"/>
    <row r="2277" hidden="1" x14ac:dyDescent="0.4"/>
    <row r="2278" hidden="1" x14ac:dyDescent="0.4"/>
    <row r="2279" hidden="1" x14ac:dyDescent="0.4"/>
    <row r="2280" hidden="1" x14ac:dyDescent="0.4"/>
    <row r="2281" hidden="1" x14ac:dyDescent="0.4"/>
    <row r="2282" hidden="1" x14ac:dyDescent="0.4"/>
    <row r="2283" hidden="1" x14ac:dyDescent="0.4"/>
    <row r="2284" hidden="1" x14ac:dyDescent="0.4"/>
    <row r="2285" hidden="1" x14ac:dyDescent="0.4"/>
    <row r="2286" hidden="1" x14ac:dyDescent="0.4"/>
    <row r="2287" hidden="1" x14ac:dyDescent="0.4"/>
    <row r="2288" hidden="1" x14ac:dyDescent="0.4"/>
    <row r="2289" hidden="1" x14ac:dyDescent="0.4"/>
    <row r="2290" hidden="1" x14ac:dyDescent="0.4"/>
    <row r="2291" hidden="1" x14ac:dyDescent="0.4"/>
    <row r="2292" hidden="1" x14ac:dyDescent="0.4"/>
    <row r="2293" hidden="1" x14ac:dyDescent="0.4"/>
    <row r="2294" hidden="1" x14ac:dyDescent="0.4"/>
    <row r="2295" hidden="1" x14ac:dyDescent="0.4"/>
    <row r="2296" hidden="1" x14ac:dyDescent="0.4"/>
    <row r="2297" hidden="1" x14ac:dyDescent="0.4"/>
    <row r="2298" hidden="1" x14ac:dyDescent="0.4"/>
    <row r="2299" hidden="1" x14ac:dyDescent="0.4"/>
    <row r="2300" hidden="1" x14ac:dyDescent="0.4"/>
    <row r="2301" hidden="1" x14ac:dyDescent="0.4"/>
    <row r="2302" hidden="1" x14ac:dyDescent="0.4"/>
    <row r="2303" hidden="1" x14ac:dyDescent="0.4"/>
    <row r="2304" hidden="1" x14ac:dyDescent="0.4"/>
    <row r="2305" hidden="1" x14ac:dyDescent="0.4"/>
    <row r="2306" hidden="1" x14ac:dyDescent="0.4"/>
    <row r="2307" hidden="1" x14ac:dyDescent="0.4"/>
    <row r="2308" hidden="1" x14ac:dyDescent="0.4"/>
    <row r="2309" hidden="1" x14ac:dyDescent="0.4"/>
    <row r="2310" hidden="1" x14ac:dyDescent="0.4"/>
    <row r="2311" hidden="1" x14ac:dyDescent="0.4"/>
    <row r="2312" hidden="1" x14ac:dyDescent="0.4"/>
    <row r="2313" hidden="1" x14ac:dyDescent="0.4"/>
    <row r="2314" hidden="1" x14ac:dyDescent="0.4"/>
    <row r="2315" hidden="1" x14ac:dyDescent="0.4"/>
    <row r="2316" hidden="1" x14ac:dyDescent="0.4"/>
    <row r="2317" hidden="1" x14ac:dyDescent="0.4"/>
    <row r="2318" hidden="1" x14ac:dyDescent="0.4"/>
    <row r="2319" hidden="1" x14ac:dyDescent="0.4"/>
    <row r="2320" hidden="1" x14ac:dyDescent="0.4"/>
    <row r="2321" hidden="1" x14ac:dyDescent="0.4"/>
    <row r="2322" hidden="1" x14ac:dyDescent="0.4"/>
    <row r="2323" hidden="1" x14ac:dyDescent="0.4"/>
    <row r="2324" hidden="1" x14ac:dyDescent="0.4"/>
    <row r="2325" hidden="1" x14ac:dyDescent="0.4"/>
    <row r="2326" hidden="1" x14ac:dyDescent="0.4"/>
    <row r="2327" hidden="1" x14ac:dyDescent="0.4"/>
    <row r="2328" hidden="1" x14ac:dyDescent="0.4"/>
    <row r="2329" hidden="1" x14ac:dyDescent="0.4"/>
    <row r="2330" hidden="1" x14ac:dyDescent="0.4"/>
    <row r="2331" hidden="1" x14ac:dyDescent="0.4"/>
    <row r="2332" hidden="1" x14ac:dyDescent="0.4"/>
    <row r="2333" hidden="1" x14ac:dyDescent="0.4"/>
    <row r="2334" hidden="1" x14ac:dyDescent="0.4"/>
    <row r="2335" hidden="1" x14ac:dyDescent="0.4"/>
    <row r="2336" hidden="1" x14ac:dyDescent="0.4"/>
    <row r="2337" hidden="1" x14ac:dyDescent="0.4"/>
    <row r="2338" hidden="1" x14ac:dyDescent="0.4"/>
    <row r="2339" hidden="1" x14ac:dyDescent="0.4"/>
    <row r="2340" hidden="1" x14ac:dyDescent="0.4"/>
    <row r="2341" hidden="1" x14ac:dyDescent="0.4"/>
    <row r="2342" hidden="1" x14ac:dyDescent="0.4"/>
    <row r="2343" hidden="1" x14ac:dyDescent="0.4"/>
    <row r="2344" hidden="1" x14ac:dyDescent="0.4"/>
    <row r="2345" hidden="1" x14ac:dyDescent="0.4"/>
    <row r="2346" hidden="1" x14ac:dyDescent="0.4"/>
    <row r="2347" hidden="1" x14ac:dyDescent="0.4"/>
    <row r="2348" hidden="1" x14ac:dyDescent="0.4"/>
    <row r="2349" hidden="1" x14ac:dyDescent="0.4"/>
    <row r="2350" hidden="1" x14ac:dyDescent="0.4"/>
    <row r="2351" hidden="1" x14ac:dyDescent="0.4"/>
    <row r="2352" hidden="1" x14ac:dyDescent="0.4"/>
    <row r="2353" hidden="1" x14ac:dyDescent="0.4"/>
    <row r="2354" hidden="1" x14ac:dyDescent="0.4"/>
    <row r="2355" hidden="1" x14ac:dyDescent="0.4"/>
    <row r="2356" hidden="1" x14ac:dyDescent="0.4"/>
    <row r="2357" hidden="1" x14ac:dyDescent="0.4"/>
    <row r="2358" hidden="1" x14ac:dyDescent="0.4"/>
    <row r="2359" hidden="1" x14ac:dyDescent="0.4"/>
    <row r="2360" hidden="1" x14ac:dyDescent="0.4"/>
    <row r="2361" hidden="1" x14ac:dyDescent="0.4"/>
    <row r="2362" hidden="1" x14ac:dyDescent="0.4"/>
    <row r="2363" hidden="1" x14ac:dyDescent="0.4"/>
    <row r="2364" hidden="1" x14ac:dyDescent="0.4"/>
    <row r="2365" hidden="1" x14ac:dyDescent="0.4"/>
    <row r="2366" hidden="1" x14ac:dyDescent="0.4"/>
    <row r="2367" hidden="1" x14ac:dyDescent="0.4"/>
    <row r="2368" hidden="1" x14ac:dyDescent="0.4"/>
    <row r="2369" hidden="1" x14ac:dyDescent="0.4"/>
    <row r="2370" hidden="1" x14ac:dyDescent="0.4"/>
    <row r="2371" hidden="1" x14ac:dyDescent="0.4"/>
    <row r="2372" hidden="1" x14ac:dyDescent="0.4"/>
    <row r="2373" hidden="1" x14ac:dyDescent="0.4"/>
    <row r="2374" hidden="1" x14ac:dyDescent="0.4"/>
    <row r="2375" hidden="1" x14ac:dyDescent="0.4"/>
    <row r="2376" hidden="1" x14ac:dyDescent="0.4"/>
    <row r="2377" hidden="1" x14ac:dyDescent="0.4"/>
    <row r="2378" hidden="1" x14ac:dyDescent="0.4"/>
    <row r="2379" hidden="1" x14ac:dyDescent="0.4"/>
    <row r="2380" hidden="1" x14ac:dyDescent="0.4"/>
    <row r="2381" hidden="1" x14ac:dyDescent="0.4"/>
    <row r="2382" hidden="1" x14ac:dyDescent="0.4"/>
    <row r="2383" hidden="1" x14ac:dyDescent="0.4"/>
    <row r="2384" hidden="1" x14ac:dyDescent="0.4"/>
    <row r="2385" hidden="1" x14ac:dyDescent="0.4"/>
    <row r="2386" hidden="1" x14ac:dyDescent="0.4"/>
    <row r="2387" hidden="1" x14ac:dyDescent="0.4"/>
    <row r="2388" hidden="1" x14ac:dyDescent="0.4"/>
    <row r="2389" hidden="1" x14ac:dyDescent="0.4"/>
    <row r="2390" hidden="1" x14ac:dyDescent="0.4"/>
    <row r="2391" hidden="1" x14ac:dyDescent="0.4"/>
    <row r="2392" hidden="1" x14ac:dyDescent="0.4"/>
    <row r="2393" hidden="1" x14ac:dyDescent="0.4"/>
    <row r="2394" hidden="1" x14ac:dyDescent="0.4"/>
    <row r="2395" hidden="1" x14ac:dyDescent="0.4"/>
    <row r="2396" hidden="1" x14ac:dyDescent="0.4"/>
    <row r="2397" hidden="1" x14ac:dyDescent="0.4"/>
    <row r="2398" hidden="1" x14ac:dyDescent="0.4"/>
    <row r="2399" hidden="1" x14ac:dyDescent="0.4"/>
    <row r="2400" hidden="1" x14ac:dyDescent="0.4"/>
    <row r="2401" hidden="1" x14ac:dyDescent="0.4"/>
    <row r="2402" hidden="1" x14ac:dyDescent="0.4"/>
    <row r="2403" hidden="1" x14ac:dyDescent="0.4"/>
    <row r="2404" hidden="1" x14ac:dyDescent="0.4"/>
    <row r="2405" hidden="1" x14ac:dyDescent="0.4"/>
    <row r="2406" hidden="1" x14ac:dyDescent="0.4"/>
    <row r="2407" hidden="1" x14ac:dyDescent="0.4"/>
    <row r="2408" hidden="1" x14ac:dyDescent="0.4"/>
    <row r="2409" hidden="1" x14ac:dyDescent="0.4"/>
    <row r="2410" hidden="1" x14ac:dyDescent="0.4"/>
    <row r="2411" hidden="1" x14ac:dyDescent="0.4"/>
    <row r="2412" hidden="1" x14ac:dyDescent="0.4"/>
    <row r="2413" hidden="1" x14ac:dyDescent="0.4"/>
    <row r="2414" hidden="1" x14ac:dyDescent="0.4"/>
    <row r="2415" hidden="1" x14ac:dyDescent="0.4"/>
    <row r="2416" hidden="1" x14ac:dyDescent="0.4"/>
    <row r="2417" hidden="1" x14ac:dyDescent="0.4"/>
    <row r="2418" hidden="1" x14ac:dyDescent="0.4"/>
    <row r="2419" hidden="1" x14ac:dyDescent="0.4"/>
    <row r="2420" hidden="1" x14ac:dyDescent="0.4"/>
    <row r="2421" hidden="1" x14ac:dyDescent="0.4"/>
    <row r="2422" hidden="1" x14ac:dyDescent="0.4"/>
    <row r="2423" hidden="1" x14ac:dyDescent="0.4"/>
    <row r="2424" hidden="1" x14ac:dyDescent="0.4"/>
    <row r="2425" hidden="1" x14ac:dyDescent="0.4"/>
    <row r="2426" hidden="1" x14ac:dyDescent="0.4"/>
    <row r="2427" hidden="1" x14ac:dyDescent="0.4"/>
    <row r="2428" hidden="1" x14ac:dyDescent="0.4"/>
    <row r="2429" hidden="1" x14ac:dyDescent="0.4"/>
    <row r="2430" hidden="1" x14ac:dyDescent="0.4"/>
    <row r="2431" hidden="1" x14ac:dyDescent="0.4"/>
    <row r="2432" hidden="1" x14ac:dyDescent="0.4"/>
    <row r="2433" hidden="1" x14ac:dyDescent="0.4"/>
    <row r="2434" hidden="1" x14ac:dyDescent="0.4"/>
    <row r="2435" hidden="1" x14ac:dyDescent="0.4"/>
    <row r="2436" hidden="1" x14ac:dyDescent="0.4"/>
    <row r="2437" hidden="1" x14ac:dyDescent="0.4"/>
    <row r="2438" hidden="1" x14ac:dyDescent="0.4"/>
    <row r="2439" hidden="1" x14ac:dyDescent="0.4"/>
    <row r="2440" hidden="1" x14ac:dyDescent="0.4"/>
    <row r="2441" hidden="1" x14ac:dyDescent="0.4"/>
    <row r="2442" hidden="1" x14ac:dyDescent="0.4"/>
    <row r="2443" hidden="1" x14ac:dyDescent="0.4"/>
    <row r="2444" hidden="1" x14ac:dyDescent="0.4"/>
    <row r="2445" hidden="1" x14ac:dyDescent="0.4"/>
    <row r="2446" hidden="1" x14ac:dyDescent="0.4"/>
    <row r="2447" hidden="1" x14ac:dyDescent="0.4"/>
    <row r="2448" hidden="1" x14ac:dyDescent="0.4"/>
    <row r="2449" hidden="1" x14ac:dyDescent="0.4"/>
    <row r="2450" hidden="1" x14ac:dyDescent="0.4"/>
    <row r="2451" hidden="1" x14ac:dyDescent="0.4"/>
    <row r="2452" hidden="1" x14ac:dyDescent="0.4"/>
    <row r="2453" hidden="1" x14ac:dyDescent="0.4"/>
    <row r="2454" hidden="1" x14ac:dyDescent="0.4"/>
    <row r="2455" hidden="1" x14ac:dyDescent="0.4"/>
    <row r="2456" hidden="1" x14ac:dyDescent="0.4"/>
    <row r="2457" hidden="1" x14ac:dyDescent="0.4"/>
    <row r="2458" hidden="1" x14ac:dyDescent="0.4"/>
    <row r="2459" hidden="1" x14ac:dyDescent="0.4"/>
    <row r="2460" hidden="1" x14ac:dyDescent="0.4"/>
    <row r="2461" hidden="1" x14ac:dyDescent="0.4"/>
    <row r="2462" hidden="1" x14ac:dyDescent="0.4"/>
    <row r="2463" hidden="1" x14ac:dyDescent="0.4"/>
    <row r="2464" hidden="1" x14ac:dyDescent="0.4"/>
    <row r="2465" hidden="1" x14ac:dyDescent="0.4"/>
    <row r="2466" hidden="1" x14ac:dyDescent="0.4"/>
    <row r="2467" hidden="1" x14ac:dyDescent="0.4"/>
    <row r="2468" hidden="1" x14ac:dyDescent="0.4"/>
    <row r="2469" hidden="1" x14ac:dyDescent="0.4"/>
    <row r="2470" hidden="1" x14ac:dyDescent="0.4"/>
    <row r="2471" hidden="1" x14ac:dyDescent="0.4"/>
    <row r="2472" hidden="1" x14ac:dyDescent="0.4"/>
    <row r="2473" hidden="1" x14ac:dyDescent="0.4"/>
    <row r="2474" hidden="1" x14ac:dyDescent="0.4"/>
    <row r="2475" hidden="1" x14ac:dyDescent="0.4"/>
    <row r="2476" hidden="1" x14ac:dyDescent="0.4"/>
    <row r="2477" hidden="1" x14ac:dyDescent="0.4"/>
    <row r="2478" hidden="1" x14ac:dyDescent="0.4"/>
    <row r="2479" hidden="1" x14ac:dyDescent="0.4"/>
    <row r="2480" hidden="1" x14ac:dyDescent="0.4"/>
    <row r="2481" hidden="1" x14ac:dyDescent="0.4"/>
    <row r="2482" hidden="1" x14ac:dyDescent="0.4"/>
    <row r="2483" hidden="1" x14ac:dyDescent="0.4"/>
    <row r="2484" hidden="1" x14ac:dyDescent="0.4"/>
    <row r="2485" hidden="1" x14ac:dyDescent="0.4"/>
    <row r="2486" hidden="1" x14ac:dyDescent="0.4"/>
    <row r="2487" hidden="1" x14ac:dyDescent="0.4"/>
    <row r="2488" hidden="1" x14ac:dyDescent="0.4"/>
    <row r="2489" hidden="1" x14ac:dyDescent="0.4"/>
    <row r="2490" hidden="1" x14ac:dyDescent="0.4"/>
    <row r="2491" hidden="1" x14ac:dyDescent="0.4"/>
    <row r="2492" hidden="1" x14ac:dyDescent="0.4"/>
    <row r="2493" hidden="1" x14ac:dyDescent="0.4"/>
    <row r="2494" hidden="1" x14ac:dyDescent="0.4"/>
    <row r="2495" hidden="1" x14ac:dyDescent="0.4"/>
    <row r="2496" hidden="1" x14ac:dyDescent="0.4"/>
    <row r="2497" hidden="1" x14ac:dyDescent="0.4"/>
    <row r="2498" hidden="1" x14ac:dyDescent="0.4"/>
    <row r="2499" hidden="1" x14ac:dyDescent="0.4"/>
    <row r="2500" hidden="1" x14ac:dyDescent="0.4"/>
    <row r="2501" hidden="1" x14ac:dyDescent="0.4"/>
    <row r="2502" hidden="1" x14ac:dyDescent="0.4"/>
    <row r="2503" hidden="1" x14ac:dyDescent="0.4"/>
    <row r="2504" hidden="1" x14ac:dyDescent="0.4"/>
    <row r="2505" hidden="1" x14ac:dyDescent="0.4"/>
    <row r="2506" hidden="1" x14ac:dyDescent="0.4"/>
    <row r="2507" hidden="1" x14ac:dyDescent="0.4"/>
    <row r="2508" hidden="1" x14ac:dyDescent="0.4"/>
    <row r="2509" hidden="1" x14ac:dyDescent="0.4"/>
    <row r="2510" hidden="1" x14ac:dyDescent="0.4"/>
    <row r="2511" hidden="1" x14ac:dyDescent="0.4"/>
    <row r="2512" hidden="1" x14ac:dyDescent="0.4"/>
    <row r="2513" hidden="1" x14ac:dyDescent="0.4"/>
    <row r="2514" hidden="1" x14ac:dyDescent="0.4"/>
    <row r="2515" hidden="1" x14ac:dyDescent="0.4"/>
    <row r="2516" hidden="1" x14ac:dyDescent="0.4"/>
    <row r="2517" hidden="1" x14ac:dyDescent="0.4"/>
    <row r="2518" hidden="1" x14ac:dyDescent="0.4"/>
    <row r="2519" hidden="1" x14ac:dyDescent="0.4"/>
    <row r="2520" hidden="1" x14ac:dyDescent="0.4"/>
    <row r="2521" hidden="1" x14ac:dyDescent="0.4"/>
    <row r="2522" hidden="1" x14ac:dyDescent="0.4"/>
    <row r="2523" hidden="1" x14ac:dyDescent="0.4"/>
    <row r="2524" hidden="1" x14ac:dyDescent="0.4"/>
    <row r="2525" hidden="1" x14ac:dyDescent="0.4"/>
    <row r="2526" hidden="1" x14ac:dyDescent="0.4"/>
    <row r="2527" hidden="1" x14ac:dyDescent="0.4"/>
    <row r="2528" hidden="1" x14ac:dyDescent="0.4"/>
    <row r="2529" hidden="1" x14ac:dyDescent="0.4"/>
    <row r="2530" hidden="1" x14ac:dyDescent="0.4"/>
    <row r="2531" hidden="1" x14ac:dyDescent="0.4"/>
    <row r="2532" hidden="1" x14ac:dyDescent="0.4"/>
    <row r="2533" hidden="1" x14ac:dyDescent="0.4"/>
    <row r="2534" hidden="1" x14ac:dyDescent="0.4"/>
    <row r="2535" hidden="1" x14ac:dyDescent="0.4"/>
    <row r="2536" hidden="1" x14ac:dyDescent="0.4"/>
    <row r="2537" hidden="1" x14ac:dyDescent="0.4"/>
    <row r="2538" hidden="1" x14ac:dyDescent="0.4"/>
    <row r="2539" hidden="1" x14ac:dyDescent="0.4"/>
    <row r="2540" hidden="1" x14ac:dyDescent="0.4"/>
    <row r="2541" hidden="1" x14ac:dyDescent="0.4"/>
    <row r="2542" hidden="1" x14ac:dyDescent="0.4"/>
    <row r="2543" hidden="1" x14ac:dyDescent="0.4"/>
    <row r="2544" hidden="1" x14ac:dyDescent="0.4"/>
    <row r="2545" hidden="1" x14ac:dyDescent="0.4"/>
    <row r="2546" hidden="1" x14ac:dyDescent="0.4"/>
    <row r="2547" hidden="1" x14ac:dyDescent="0.4"/>
    <row r="2548" hidden="1" x14ac:dyDescent="0.4"/>
    <row r="2549" hidden="1" x14ac:dyDescent="0.4"/>
    <row r="2550" hidden="1" x14ac:dyDescent="0.4"/>
    <row r="2551" hidden="1" x14ac:dyDescent="0.4"/>
    <row r="2552" hidden="1" x14ac:dyDescent="0.4"/>
    <row r="2553" hidden="1" x14ac:dyDescent="0.4"/>
    <row r="2554" hidden="1" x14ac:dyDescent="0.4"/>
    <row r="2555" hidden="1" x14ac:dyDescent="0.4"/>
    <row r="2556" hidden="1" x14ac:dyDescent="0.4"/>
    <row r="2557" hidden="1" x14ac:dyDescent="0.4"/>
    <row r="2558" hidden="1" x14ac:dyDescent="0.4"/>
    <row r="2559" hidden="1" x14ac:dyDescent="0.4"/>
    <row r="2560" hidden="1" x14ac:dyDescent="0.4"/>
    <row r="2561" hidden="1" x14ac:dyDescent="0.4"/>
    <row r="2562" hidden="1" x14ac:dyDescent="0.4"/>
    <row r="2563" hidden="1" x14ac:dyDescent="0.4"/>
    <row r="2564" hidden="1" x14ac:dyDescent="0.4"/>
    <row r="2565" hidden="1" x14ac:dyDescent="0.4"/>
    <row r="2566" hidden="1" x14ac:dyDescent="0.4"/>
    <row r="2567" hidden="1" x14ac:dyDescent="0.4"/>
    <row r="2568" hidden="1" x14ac:dyDescent="0.4"/>
    <row r="2569" hidden="1" x14ac:dyDescent="0.4"/>
    <row r="2570" hidden="1" x14ac:dyDescent="0.4"/>
    <row r="2571" hidden="1" x14ac:dyDescent="0.4"/>
    <row r="2572" hidden="1" x14ac:dyDescent="0.4"/>
    <row r="2573" hidden="1" x14ac:dyDescent="0.4"/>
    <row r="2574" hidden="1" x14ac:dyDescent="0.4"/>
    <row r="2575" hidden="1" x14ac:dyDescent="0.4"/>
    <row r="2576" hidden="1" x14ac:dyDescent="0.4"/>
    <row r="2577" hidden="1" x14ac:dyDescent="0.4"/>
    <row r="2578" hidden="1" x14ac:dyDescent="0.4"/>
    <row r="2579" hidden="1" x14ac:dyDescent="0.4"/>
    <row r="2580" hidden="1" x14ac:dyDescent="0.4"/>
    <row r="2581" hidden="1" x14ac:dyDescent="0.4"/>
    <row r="2582" hidden="1" x14ac:dyDescent="0.4"/>
    <row r="2583" hidden="1" x14ac:dyDescent="0.4"/>
    <row r="2584" hidden="1" x14ac:dyDescent="0.4"/>
    <row r="2585" hidden="1" x14ac:dyDescent="0.4"/>
    <row r="2586" hidden="1" x14ac:dyDescent="0.4"/>
    <row r="2587" hidden="1" x14ac:dyDescent="0.4"/>
    <row r="2588" hidden="1" x14ac:dyDescent="0.4"/>
    <row r="2589" hidden="1" x14ac:dyDescent="0.4"/>
    <row r="2590" hidden="1" x14ac:dyDescent="0.4"/>
    <row r="2591" hidden="1" x14ac:dyDescent="0.4"/>
    <row r="2592" hidden="1" x14ac:dyDescent="0.4"/>
    <row r="2593" hidden="1" x14ac:dyDescent="0.4"/>
    <row r="2594" hidden="1" x14ac:dyDescent="0.4"/>
    <row r="2595" hidden="1" x14ac:dyDescent="0.4"/>
    <row r="2596" hidden="1" x14ac:dyDescent="0.4"/>
    <row r="2597" hidden="1" x14ac:dyDescent="0.4"/>
    <row r="2598" hidden="1" x14ac:dyDescent="0.4"/>
    <row r="2599" hidden="1" x14ac:dyDescent="0.4"/>
    <row r="2600" hidden="1" x14ac:dyDescent="0.4"/>
    <row r="2601" hidden="1" x14ac:dyDescent="0.4"/>
    <row r="2602" hidden="1" x14ac:dyDescent="0.4"/>
    <row r="2603" hidden="1" x14ac:dyDescent="0.4"/>
    <row r="2604" hidden="1" x14ac:dyDescent="0.4"/>
    <row r="2605" hidden="1" x14ac:dyDescent="0.4"/>
    <row r="2606" hidden="1" x14ac:dyDescent="0.4"/>
    <row r="2607" hidden="1" x14ac:dyDescent="0.4"/>
    <row r="2608" hidden="1" x14ac:dyDescent="0.4"/>
    <row r="2609" hidden="1" x14ac:dyDescent="0.4"/>
    <row r="2610" hidden="1" x14ac:dyDescent="0.4"/>
    <row r="2611" hidden="1" x14ac:dyDescent="0.4"/>
    <row r="2612" hidden="1" x14ac:dyDescent="0.4"/>
    <row r="2613" hidden="1" x14ac:dyDescent="0.4"/>
    <row r="2614" hidden="1" x14ac:dyDescent="0.4"/>
    <row r="2615" hidden="1" x14ac:dyDescent="0.4"/>
    <row r="2616" hidden="1" x14ac:dyDescent="0.4"/>
    <row r="2617" hidden="1" x14ac:dyDescent="0.4"/>
    <row r="2618" hidden="1" x14ac:dyDescent="0.4"/>
    <row r="2619" hidden="1" x14ac:dyDescent="0.4"/>
    <row r="2620" hidden="1" x14ac:dyDescent="0.4"/>
    <row r="2621" hidden="1" x14ac:dyDescent="0.4"/>
    <row r="2622" hidden="1" x14ac:dyDescent="0.4"/>
    <row r="2623" hidden="1" x14ac:dyDescent="0.4"/>
    <row r="2624" hidden="1" x14ac:dyDescent="0.4"/>
    <row r="2625" hidden="1" x14ac:dyDescent="0.4"/>
    <row r="2626" hidden="1" x14ac:dyDescent="0.4"/>
    <row r="2627" hidden="1" x14ac:dyDescent="0.4"/>
    <row r="2628" hidden="1" x14ac:dyDescent="0.4"/>
    <row r="2629" hidden="1" x14ac:dyDescent="0.4"/>
    <row r="2630" hidden="1" x14ac:dyDescent="0.4"/>
    <row r="2631" hidden="1" x14ac:dyDescent="0.4"/>
    <row r="2632" hidden="1" x14ac:dyDescent="0.4"/>
    <row r="2633" hidden="1" x14ac:dyDescent="0.4"/>
    <row r="2634" hidden="1" x14ac:dyDescent="0.4"/>
    <row r="2635" hidden="1" x14ac:dyDescent="0.4"/>
    <row r="2636" hidden="1" x14ac:dyDescent="0.4"/>
    <row r="2637" hidden="1" x14ac:dyDescent="0.4"/>
    <row r="2638" hidden="1" x14ac:dyDescent="0.4"/>
    <row r="2639" hidden="1" x14ac:dyDescent="0.4"/>
    <row r="2640" hidden="1" x14ac:dyDescent="0.4"/>
    <row r="2641" hidden="1" x14ac:dyDescent="0.4"/>
    <row r="2642" hidden="1" x14ac:dyDescent="0.4"/>
    <row r="2643" hidden="1" x14ac:dyDescent="0.4"/>
    <row r="2644" hidden="1" x14ac:dyDescent="0.4"/>
    <row r="2645" hidden="1" x14ac:dyDescent="0.4"/>
    <row r="2646" hidden="1" x14ac:dyDescent="0.4"/>
    <row r="2647" hidden="1" x14ac:dyDescent="0.4"/>
    <row r="2648" hidden="1" x14ac:dyDescent="0.4"/>
    <row r="2649" hidden="1" x14ac:dyDescent="0.4"/>
    <row r="2650" hidden="1" x14ac:dyDescent="0.4"/>
    <row r="2651" hidden="1" x14ac:dyDescent="0.4"/>
    <row r="2652" hidden="1" x14ac:dyDescent="0.4"/>
    <row r="2653" hidden="1" x14ac:dyDescent="0.4"/>
    <row r="2654" hidden="1" x14ac:dyDescent="0.4"/>
    <row r="2655" hidden="1" x14ac:dyDescent="0.4"/>
    <row r="2656" hidden="1" x14ac:dyDescent="0.4"/>
    <row r="2657" hidden="1" x14ac:dyDescent="0.4"/>
    <row r="2658" hidden="1" x14ac:dyDescent="0.4"/>
    <row r="2659" hidden="1" x14ac:dyDescent="0.4"/>
    <row r="2660" hidden="1" x14ac:dyDescent="0.4"/>
    <row r="2661" hidden="1" x14ac:dyDescent="0.4"/>
    <row r="2662" hidden="1" x14ac:dyDescent="0.4"/>
    <row r="2663" hidden="1" x14ac:dyDescent="0.4"/>
    <row r="2664" hidden="1" x14ac:dyDescent="0.4"/>
    <row r="2665" hidden="1" x14ac:dyDescent="0.4"/>
    <row r="2666" hidden="1" x14ac:dyDescent="0.4"/>
    <row r="2667" hidden="1" x14ac:dyDescent="0.4"/>
    <row r="2668" hidden="1" x14ac:dyDescent="0.4"/>
    <row r="2669" hidden="1" x14ac:dyDescent="0.4"/>
    <row r="2670" hidden="1" x14ac:dyDescent="0.4"/>
    <row r="2671" hidden="1" x14ac:dyDescent="0.4"/>
    <row r="2672" hidden="1" x14ac:dyDescent="0.4"/>
    <row r="2673" hidden="1" x14ac:dyDescent="0.4"/>
    <row r="2674" hidden="1" x14ac:dyDescent="0.4"/>
    <row r="2675" hidden="1" x14ac:dyDescent="0.4"/>
    <row r="2676" hidden="1" x14ac:dyDescent="0.4"/>
    <row r="2677" hidden="1" x14ac:dyDescent="0.4"/>
    <row r="2678" hidden="1" x14ac:dyDescent="0.4"/>
    <row r="2679" hidden="1" x14ac:dyDescent="0.4"/>
    <row r="2680" hidden="1" x14ac:dyDescent="0.4"/>
    <row r="2681" hidden="1" x14ac:dyDescent="0.4"/>
    <row r="2682" hidden="1" x14ac:dyDescent="0.4"/>
    <row r="2683" hidden="1" x14ac:dyDescent="0.4"/>
    <row r="2684" hidden="1" x14ac:dyDescent="0.4"/>
    <row r="2685" hidden="1" x14ac:dyDescent="0.4"/>
    <row r="2686" hidden="1" x14ac:dyDescent="0.4"/>
    <row r="2687" hidden="1" x14ac:dyDescent="0.4"/>
    <row r="2688" hidden="1" x14ac:dyDescent="0.4"/>
    <row r="2689" hidden="1" x14ac:dyDescent="0.4"/>
    <row r="2690" hidden="1" x14ac:dyDescent="0.4"/>
    <row r="2691" hidden="1" x14ac:dyDescent="0.4"/>
    <row r="2692" hidden="1" x14ac:dyDescent="0.4"/>
    <row r="2693" hidden="1" x14ac:dyDescent="0.4"/>
    <row r="2694" hidden="1" x14ac:dyDescent="0.4"/>
    <row r="2695" hidden="1" x14ac:dyDescent="0.4"/>
    <row r="2696" hidden="1" x14ac:dyDescent="0.4"/>
    <row r="2697" hidden="1" x14ac:dyDescent="0.4"/>
    <row r="2698" hidden="1" x14ac:dyDescent="0.4"/>
    <row r="2699" hidden="1" x14ac:dyDescent="0.4"/>
    <row r="2700" hidden="1" x14ac:dyDescent="0.4"/>
    <row r="2701" hidden="1" x14ac:dyDescent="0.4"/>
    <row r="2702" hidden="1" x14ac:dyDescent="0.4"/>
    <row r="2703" hidden="1" x14ac:dyDescent="0.4"/>
    <row r="2704" hidden="1" x14ac:dyDescent="0.4"/>
    <row r="2705" hidden="1" x14ac:dyDescent="0.4"/>
    <row r="2706" hidden="1" x14ac:dyDescent="0.4"/>
    <row r="2707" hidden="1" x14ac:dyDescent="0.4"/>
    <row r="2708" hidden="1" x14ac:dyDescent="0.4"/>
    <row r="2709" hidden="1" x14ac:dyDescent="0.4"/>
    <row r="2710" hidden="1" x14ac:dyDescent="0.4"/>
    <row r="2711" hidden="1" x14ac:dyDescent="0.4"/>
    <row r="2712" hidden="1" x14ac:dyDescent="0.4"/>
    <row r="2713" hidden="1" x14ac:dyDescent="0.4"/>
    <row r="2714" hidden="1" x14ac:dyDescent="0.4"/>
    <row r="2715" hidden="1" x14ac:dyDescent="0.4"/>
    <row r="2716" hidden="1" x14ac:dyDescent="0.4"/>
    <row r="2717" hidden="1" x14ac:dyDescent="0.4"/>
    <row r="2718" hidden="1" x14ac:dyDescent="0.4"/>
    <row r="2719" hidden="1" x14ac:dyDescent="0.4"/>
    <row r="2720" hidden="1" x14ac:dyDescent="0.4"/>
    <row r="2721" hidden="1" x14ac:dyDescent="0.4"/>
    <row r="2722" hidden="1" x14ac:dyDescent="0.4"/>
    <row r="2723" hidden="1" x14ac:dyDescent="0.4"/>
    <row r="2724" hidden="1" x14ac:dyDescent="0.4"/>
    <row r="2725" hidden="1" x14ac:dyDescent="0.4"/>
    <row r="2726" hidden="1" x14ac:dyDescent="0.4"/>
    <row r="2727" hidden="1" x14ac:dyDescent="0.4"/>
    <row r="2728" hidden="1" x14ac:dyDescent="0.4"/>
    <row r="2729" hidden="1" x14ac:dyDescent="0.4"/>
    <row r="2730" hidden="1" x14ac:dyDescent="0.4"/>
    <row r="2731" hidden="1" x14ac:dyDescent="0.4"/>
    <row r="2732" hidden="1" x14ac:dyDescent="0.4"/>
    <row r="2733" hidden="1" x14ac:dyDescent="0.4"/>
    <row r="2734" hidden="1" x14ac:dyDescent="0.4"/>
    <row r="2735" hidden="1" x14ac:dyDescent="0.4"/>
    <row r="2736" hidden="1" x14ac:dyDescent="0.4"/>
    <row r="2737" hidden="1" x14ac:dyDescent="0.4"/>
    <row r="2738" hidden="1" x14ac:dyDescent="0.4"/>
    <row r="2739" hidden="1" x14ac:dyDescent="0.4"/>
    <row r="2740" hidden="1" x14ac:dyDescent="0.4"/>
    <row r="2741" hidden="1" x14ac:dyDescent="0.4"/>
    <row r="2742" hidden="1" x14ac:dyDescent="0.4"/>
    <row r="2743" hidden="1" x14ac:dyDescent="0.4"/>
    <row r="2744" hidden="1" x14ac:dyDescent="0.4"/>
    <row r="2745" hidden="1" x14ac:dyDescent="0.4"/>
    <row r="2746" hidden="1" x14ac:dyDescent="0.4"/>
    <row r="2747" hidden="1" x14ac:dyDescent="0.4"/>
    <row r="2748" hidden="1" x14ac:dyDescent="0.4"/>
    <row r="2749" hidden="1" x14ac:dyDescent="0.4"/>
    <row r="2750" hidden="1" x14ac:dyDescent="0.4"/>
    <row r="2751" hidden="1" x14ac:dyDescent="0.4"/>
    <row r="2752" hidden="1" x14ac:dyDescent="0.4"/>
    <row r="2753" hidden="1" x14ac:dyDescent="0.4"/>
    <row r="2754" hidden="1" x14ac:dyDescent="0.4"/>
    <row r="2755" hidden="1" x14ac:dyDescent="0.4"/>
    <row r="2756" hidden="1" x14ac:dyDescent="0.4"/>
    <row r="2757" hidden="1" x14ac:dyDescent="0.4"/>
    <row r="2758" hidden="1" x14ac:dyDescent="0.4"/>
    <row r="2759" hidden="1" x14ac:dyDescent="0.4"/>
    <row r="2760" hidden="1" x14ac:dyDescent="0.4"/>
    <row r="2761" hidden="1" x14ac:dyDescent="0.4"/>
    <row r="2762" hidden="1" x14ac:dyDescent="0.4"/>
    <row r="2763" hidden="1" x14ac:dyDescent="0.4"/>
    <row r="2764" hidden="1" x14ac:dyDescent="0.4"/>
    <row r="2765" hidden="1" x14ac:dyDescent="0.4"/>
    <row r="2766" hidden="1" x14ac:dyDescent="0.4"/>
    <row r="2767" hidden="1" x14ac:dyDescent="0.4"/>
    <row r="2768" hidden="1" x14ac:dyDescent="0.4"/>
    <row r="2769" hidden="1" x14ac:dyDescent="0.4"/>
    <row r="2770" hidden="1" x14ac:dyDescent="0.4"/>
    <row r="2771" hidden="1" x14ac:dyDescent="0.4"/>
    <row r="2772" hidden="1" x14ac:dyDescent="0.4"/>
    <row r="2773" hidden="1" x14ac:dyDescent="0.4"/>
    <row r="2774" hidden="1" x14ac:dyDescent="0.4"/>
    <row r="2775" hidden="1" x14ac:dyDescent="0.4"/>
    <row r="2776" hidden="1" x14ac:dyDescent="0.4"/>
    <row r="2777" hidden="1" x14ac:dyDescent="0.4"/>
    <row r="2778" hidden="1" x14ac:dyDescent="0.4"/>
    <row r="2779" hidden="1" x14ac:dyDescent="0.4"/>
    <row r="2780" hidden="1" x14ac:dyDescent="0.4"/>
    <row r="2781" hidden="1" x14ac:dyDescent="0.4"/>
    <row r="2782" hidden="1" x14ac:dyDescent="0.4"/>
    <row r="2783" hidden="1" x14ac:dyDescent="0.4"/>
    <row r="2784" hidden="1" x14ac:dyDescent="0.4"/>
    <row r="2785" hidden="1" x14ac:dyDescent="0.4"/>
    <row r="2786" hidden="1" x14ac:dyDescent="0.4"/>
    <row r="2787" hidden="1" x14ac:dyDescent="0.4"/>
    <row r="2788" hidden="1" x14ac:dyDescent="0.4"/>
    <row r="2789" hidden="1" x14ac:dyDescent="0.4"/>
    <row r="2790" hidden="1" x14ac:dyDescent="0.4"/>
    <row r="2791" hidden="1" x14ac:dyDescent="0.4"/>
    <row r="2792" hidden="1" x14ac:dyDescent="0.4"/>
    <row r="2793" hidden="1" x14ac:dyDescent="0.4"/>
    <row r="2794" hidden="1" x14ac:dyDescent="0.4"/>
    <row r="2795" hidden="1" x14ac:dyDescent="0.4"/>
    <row r="2796" hidden="1" x14ac:dyDescent="0.4"/>
    <row r="2797" hidden="1" x14ac:dyDescent="0.4"/>
    <row r="2798" hidden="1" x14ac:dyDescent="0.4"/>
    <row r="2799" hidden="1" x14ac:dyDescent="0.4"/>
    <row r="2800" hidden="1" x14ac:dyDescent="0.4"/>
    <row r="2801" hidden="1" x14ac:dyDescent="0.4"/>
    <row r="2802" hidden="1" x14ac:dyDescent="0.4"/>
    <row r="2803" hidden="1" x14ac:dyDescent="0.4"/>
    <row r="2804" hidden="1" x14ac:dyDescent="0.4"/>
    <row r="2805" hidden="1" x14ac:dyDescent="0.4"/>
    <row r="2806" hidden="1" x14ac:dyDescent="0.4"/>
    <row r="2807" hidden="1" x14ac:dyDescent="0.4"/>
    <row r="2808" hidden="1" x14ac:dyDescent="0.4"/>
    <row r="2809" hidden="1" x14ac:dyDescent="0.4"/>
    <row r="2810" hidden="1" x14ac:dyDescent="0.4"/>
    <row r="2811" hidden="1" x14ac:dyDescent="0.4"/>
    <row r="2812" hidden="1" x14ac:dyDescent="0.4"/>
    <row r="2813" hidden="1" x14ac:dyDescent="0.4"/>
    <row r="2814" hidden="1" x14ac:dyDescent="0.4"/>
    <row r="2815" hidden="1" x14ac:dyDescent="0.4"/>
    <row r="2816" hidden="1" x14ac:dyDescent="0.4"/>
    <row r="2817" hidden="1" x14ac:dyDescent="0.4"/>
    <row r="2818" hidden="1" x14ac:dyDescent="0.4"/>
    <row r="2819" hidden="1" x14ac:dyDescent="0.4"/>
    <row r="2820" hidden="1" x14ac:dyDescent="0.4"/>
    <row r="2821" hidden="1" x14ac:dyDescent="0.4"/>
    <row r="2822" hidden="1" x14ac:dyDescent="0.4"/>
    <row r="2823" hidden="1" x14ac:dyDescent="0.4"/>
    <row r="2824" hidden="1" x14ac:dyDescent="0.4"/>
    <row r="2825" hidden="1" x14ac:dyDescent="0.4"/>
    <row r="2826" hidden="1" x14ac:dyDescent="0.4"/>
    <row r="2827" hidden="1" x14ac:dyDescent="0.4"/>
    <row r="2828" hidden="1" x14ac:dyDescent="0.4"/>
    <row r="2829" hidden="1" x14ac:dyDescent="0.4"/>
    <row r="2830" hidden="1" x14ac:dyDescent="0.4"/>
    <row r="2831" hidden="1" x14ac:dyDescent="0.4"/>
    <row r="2832" hidden="1" x14ac:dyDescent="0.4"/>
    <row r="2833" hidden="1" x14ac:dyDescent="0.4"/>
    <row r="2834" hidden="1" x14ac:dyDescent="0.4"/>
    <row r="2835" hidden="1" x14ac:dyDescent="0.4"/>
    <row r="2836" hidden="1" x14ac:dyDescent="0.4"/>
    <row r="2837" hidden="1" x14ac:dyDescent="0.4"/>
    <row r="2838" hidden="1" x14ac:dyDescent="0.4"/>
    <row r="2839" hidden="1" x14ac:dyDescent="0.4"/>
    <row r="2840" hidden="1" x14ac:dyDescent="0.4"/>
    <row r="2841" hidden="1" x14ac:dyDescent="0.4"/>
    <row r="2842" hidden="1" x14ac:dyDescent="0.4"/>
    <row r="2843" hidden="1" x14ac:dyDescent="0.4"/>
    <row r="2844" hidden="1" x14ac:dyDescent="0.4"/>
    <row r="2845" hidden="1" x14ac:dyDescent="0.4"/>
    <row r="2846" hidden="1" x14ac:dyDescent="0.4"/>
    <row r="2847" hidden="1" x14ac:dyDescent="0.4"/>
    <row r="2848" hidden="1" x14ac:dyDescent="0.4"/>
    <row r="2849" hidden="1" x14ac:dyDescent="0.4"/>
    <row r="2850" hidden="1" x14ac:dyDescent="0.4"/>
    <row r="2851" hidden="1" x14ac:dyDescent="0.4"/>
    <row r="2852" hidden="1" x14ac:dyDescent="0.4"/>
    <row r="2853" hidden="1" x14ac:dyDescent="0.4"/>
    <row r="2854" hidden="1" x14ac:dyDescent="0.4"/>
    <row r="2855" hidden="1" x14ac:dyDescent="0.4"/>
    <row r="2856" hidden="1" x14ac:dyDescent="0.4"/>
    <row r="2857" hidden="1" x14ac:dyDescent="0.4"/>
    <row r="2858" hidden="1" x14ac:dyDescent="0.4"/>
    <row r="2859" hidden="1" x14ac:dyDescent="0.4"/>
    <row r="2860" hidden="1" x14ac:dyDescent="0.4"/>
    <row r="2861" hidden="1" x14ac:dyDescent="0.4"/>
    <row r="2862" hidden="1" x14ac:dyDescent="0.4"/>
    <row r="2863" hidden="1" x14ac:dyDescent="0.4"/>
    <row r="2864" hidden="1" x14ac:dyDescent="0.4"/>
    <row r="2865" hidden="1" x14ac:dyDescent="0.4"/>
    <row r="2866" hidden="1" x14ac:dyDescent="0.4"/>
    <row r="2867" hidden="1" x14ac:dyDescent="0.4"/>
    <row r="2868" hidden="1" x14ac:dyDescent="0.4"/>
    <row r="2869" hidden="1" x14ac:dyDescent="0.4"/>
    <row r="2870" hidden="1" x14ac:dyDescent="0.4"/>
    <row r="2871" hidden="1" x14ac:dyDescent="0.4"/>
    <row r="2872" hidden="1" x14ac:dyDescent="0.4"/>
    <row r="2873" hidden="1" x14ac:dyDescent="0.4"/>
    <row r="2874" hidden="1" x14ac:dyDescent="0.4"/>
    <row r="2875" hidden="1" x14ac:dyDescent="0.4"/>
    <row r="2876" hidden="1" x14ac:dyDescent="0.4"/>
    <row r="2877" hidden="1" x14ac:dyDescent="0.4"/>
    <row r="2878" hidden="1" x14ac:dyDescent="0.4"/>
    <row r="2879" hidden="1" x14ac:dyDescent="0.4"/>
    <row r="2880" hidden="1" x14ac:dyDescent="0.4"/>
    <row r="2881" hidden="1" x14ac:dyDescent="0.4"/>
    <row r="2882" hidden="1" x14ac:dyDescent="0.4"/>
    <row r="2883" hidden="1" x14ac:dyDescent="0.4"/>
    <row r="2884" hidden="1" x14ac:dyDescent="0.4"/>
    <row r="2885" hidden="1" x14ac:dyDescent="0.4"/>
    <row r="2886" hidden="1" x14ac:dyDescent="0.4"/>
    <row r="2887" hidden="1" x14ac:dyDescent="0.4"/>
    <row r="2888" hidden="1" x14ac:dyDescent="0.4"/>
    <row r="2889" hidden="1" x14ac:dyDescent="0.4"/>
    <row r="2890" hidden="1" x14ac:dyDescent="0.4"/>
    <row r="2891" hidden="1" x14ac:dyDescent="0.4"/>
    <row r="2892" hidden="1" x14ac:dyDescent="0.4"/>
    <row r="2893" hidden="1" x14ac:dyDescent="0.4"/>
    <row r="2894" hidden="1" x14ac:dyDescent="0.4"/>
    <row r="2895" hidden="1" x14ac:dyDescent="0.4"/>
    <row r="2896" hidden="1" x14ac:dyDescent="0.4"/>
    <row r="2897" hidden="1" x14ac:dyDescent="0.4"/>
    <row r="2898" hidden="1" x14ac:dyDescent="0.4"/>
    <row r="2899" hidden="1" x14ac:dyDescent="0.4"/>
    <row r="2900" hidden="1" x14ac:dyDescent="0.4"/>
    <row r="2901" hidden="1" x14ac:dyDescent="0.4"/>
    <row r="2902" hidden="1" x14ac:dyDescent="0.4"/>
    <row r="2903" hidden="1" x14ac:dyDescent="0.4"/>
    <row r="2904" hidden="1" x14ac:dyDescent="0.4"/>
    <row r="2905" hidden="1" x14ac:dyDescent="0.4"/>
    <row r="2906" hidden="1" x14ac:dyDescent="0.4"/>
    <row r="2907" hidden="1" x14ac:dyDescent="0.4"/>
    <row r="2908" hidden="1" x14ac:dyDescent="0.4"/>
    <row r="2909" hidden="1" x14ac:dyDescent="0.4"/>
    <row r="2910" hidden="1" x14ac:dyDescent="0.4"/>
    <row r="2911" hidden="1" x14ac:dyDescent="0.4"/>
    <row r="2912" hidden="1" x14ac:dyDescent="0.4"/>
    <row r="2913" hidden="1" x14ac:dyDescent="0.4"/>
    <row r="2914" hidden="1" x14ac:dyDescent="0.4"/>
    <row r="2915" hidden="1" x14ac:dyDescent="0.4"/>
    <row r="2916" hidden="1" x14ac:dyDescent="0.4"/>
    <row r="2917" hidden="1" x14ac:dyDescent="0.4"/>
    <row r="2918" hidden="1" x14ac:dyDescent="0.4"/>
    <row r="2919" hidden="1" x14ac:dyDescent="0.4"/>
    <row r="2920" hidden="1" x14ac:dyDescent="0.4"/>
    <row r="2921" hidden="1" x14ac:dyDescent="0.4"/>
    <row r="2922" hidden="1" x14ac:dyDescent="0.4"/>
    <row r="2923" hidden="1" x14ac:dyDescent="0.4"/>
    <row r="2924" hidden="1" x14ac:dyDescent="0.4"/>
    <row r="2925" hidden="1" x14ac:dyDescent="0.4"/>
    <row r="2926" hidden="1" x14ac:dyDescent="0.4"/>
    <row r="2927" hidden="1" x14ac:dyDescent="0.4"/>
    <row r="2928" hidden="1" x14ac:dyDescent="0.4"/>
    <row r="2929" hidden="1" x14ac:dyDescent="0.4"/>
    <row r="2930" hidden="1" x14ac:dyDescent="0.4"/>
    <row r="2931" hidden="1" x14ac:dyDescent="0.4"/>
    <row r="2932" hidden="1" x14ac:dyDescent="0.4"/>
    <row r="2933" hidden="1" x14ac:dyDescent="0.4"/>
    <row r="2934" hidden="1" x14ac:dyDescent="0.4"/>
    <row r="2935" hidden="1" x14ac:dyDescent="0.4"/>
    <row r="2936" hidden="1" x14ac:dyDescent="0.4"/>
    <row r="2937" hidden="1" x14ac:dyDescent="0.4"/>
    <row r="2938" hidden="1" x14ac:dyDescent="0.4"/>
    <row r="2939" hidden="1" x14ac:dyDescent="0.4"/>
    <row r="2940" hidden="1" x14ac:dyDescent="0.4"/>
    <row r="2941" hidden="1" x14ac:dyDescent="0.4"/>
    <row r="2942" hidden="1" x14ac:dyDescent="0.4"/>
    <row r="2943" hidden="1" x14ac:dyDescent="0.4"/>
    <row r="2944" hidden="1" x14ac:dyDescent="0.4"/>
    <row r="2945" hidden="1" x14ac:dyDescent="0.4"/>
    <row r="2946" hidden="1" x14ac:dyDescent="0.4"/>
    <row r="2947" hidden="1" x14ac:dyDescent="0.4"/>
    <row r="2948" hidden="1" x14ac:dyDescent="0.4"/>
    <row r="2949" hidden="1" x14ac:dyDescent="0.4"/>
    <row r="2950" hidden="1" x14ac:dyDescent="0.4"/>
    <row r="2951" hidden="1" x14ac:dyDescent="0.4"/>
    <row r="2952" hidden="1" x14ac:dyDescent="0.4"/>
    <row r="2953" hidden="1" x14ac:dyDescent="0.4"/>
    <row r="2954" hidden="1" x14ac:dyDescent="0.4"/>
    <row r="2955" hidden="1" x14ac:dyDescent="0.4"/>
    <row r="2956" hidden="1" x14ac:dyDescent="0.4"/>
    <row r="2957" hidden="1" x14ac:dyDescent="0.4"/>
    <row r="2958" hidden="1" x14ac:dyDescent="0.4"/>
    <row r="2959" hidden="1" x14ac:dyDescent="0.4"/>
    <row r="2960" hidden="1" x14ac:dyDescent="0.4"/>
    <row r="2961" hidden="1" x14ac:dyDescent="0.4"/>
    <row r="2962" hidden="1" x14ac:dyDescent="0.4"/>
    <row r="2963" hidden="1" x14ac:dyDescent="0.4"/>
    <row r="2964" hidden="1" x14ac:dyDescent="0.4"/>
    <row r="2965" hidden="1" x14ac:dyDescent="0.4"/>
    <row r="2966" hidden="1" x14ac:dyDescent="0.4"/>
    <row r="2967" hidden="1" x14ac:dyDescent="0.4"/>
    <row r="2968" hidden="1" x14ac:dyDescent="0.4"/>
    <row r="2969" hidden="1" x14ac:dyDescent="0.4"/>
    <row r="2970" hidden="1" x14ac:dyDescent="0.4"/>
    <row r="2971" hidden="1" x14ac:dyDescent="0.4"/>
    <row r="2972" hidden="1" x14ac:dyDescent="0.4"/>
    <row r="2973" hidden="1" x14ac:dyDescent="0.4"/>
    <row r="2974" hidden="1" x14ac:dyDescent="0.4"/>
    <row r="2975" hidden="1" x14ac:dyDescent="0.4"/>
    <row r="2976" hidden="1" x14ac:dyDescent="0.4"/>
  </sheetData>
  <sheetProtection algorithmName="SHA-512" hashValue="hCLrPH5Jzphw7BQOj5B9pBOBDGHL37N6IGCyI0+sexqzFvjGhrVHd3wDYPnAdpUgKRsPKCHSt0TUzA5RExomjQ==" saltValue="MHk1vsP44hNpJR8W1UCd/g==" spinCount="100000" sheet="1" objects="1" formatColumns="0" autoFilter="0"/>
  <autoFilter ref="A1:W2000" xr:uid="{B1EBC623-0AB0-4A72-A1B4-549DEDF7DA54}"/>
  <sortState xmlns:xlrd2="http://schemas.microsoft.com/office/spreadsheetml/2017/richdata2" ref="A2:H886">
    <sortCondition ref="C2:C886"/>
    <sortCondition ref="D2:D886"/>
    <sortCondition ref="F2:F886"/>
    <sortCondition ref="H2:H886"/>
  </sortState>
  <conditionalFormatting sqref="D2:G886 Y2:Y886">
    <cfRule type="expression" dxfId="11" priority="27">
      <formula>$A2=2</formula>
    </cfRule>
    <cfRule type="expression" dxfId="10" priority="28">
      <formula>$A2=1</formula>
    </cfRule>
  </conditionalFormatting>
  <conditionalFormatting sqref="C2:C886 C889:C918 C954 C948:C949 C946">
    <cfRule type="expression" dxfId="9" priority="26">
      <formula>$V2</formula>
    </cfRule>
  </conditionalFormatting>
  <conditionalFormatting sqref="E898">
    <cfRule type="expression" dxfId="8" priority="20">
      <formula>$A898=2</formula>
    </cfRule>
    <cfRule type="expression" dxfId="7" priority="21">
      <formula>$A898=1</formula>
    </cfRule>
  </conditionalFormatting>
  <conditionalFormatting sqref="E927">
    <cfRule type="expression" dxfId="6" priority="16">
      <formula>$A927=2</formula>
    </cfRule>
    <cfRule type="expression" dxfId="5" priority="17">
      <formula>$A927=1</formula>
    </cfRule>
  </conditionalFormatting>
  <conditionalFormatting sqref="E950">
    <cfRule type="expression" dxfId="4" priority="14">
      <formula>$A950=2</formula>
    </cfRule>
    <cfRule type="expression" dxfId="3" priority="15">
      <formula>$A950=1</formula>
    </cfRule>
  </conditionalFormatting>
  <conditionalFormatting sqref="C919:C936">
    <cfRule type="expression" dxfId="2" priority="11">
      <formula>$V919</formula>
    </cfRule>
  </conditionalFormatting>
  <conditionalFormatting sqref="C957">
    <cfRule type="expression" dxfId="1" priority="10">
      <formula>$V957</formula>
    </cfRule>
  </conditionalFormatting>
  <conditionalFormatting sqref="C2:D2000">
    <cfRule type="expression" dxfId="0" priority="1">
      <formula>$X2</formula>
    </cfRule>
  </conditionalFormatting>
  <dataValidations count="2">
    <dataValidation type="list" allowBlank="1" showInputMessage="1" showErrorMessage="1" sqref="H2:H571 H579:H2000" xr:uid="{AB6C222F-5D55-4EBE-8D52-499118758343}">
      <formula1>l_HPType</formula1>
    </dataValidation>
    <dataValidation type="list" allowBlank="1" showInputMessage="1" showErrorMessage="1" sqref="E2:E2000" xr:uid="{7248631A-37A2-409E-92A3-5BA67811A679}">
      <formula1>List_Mun</formula1>
    </dataValidation>
  </dataValidations>
  <pageMargins left="0.7" right="0.7" top="0.75" bottom="0.75" header="0.3" footer="0.3"/>
  <pageSetup paperSize="9"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4F395-DE60-45C3-9FA0-F6504FEECA94}">
  <sheetPr codeName="Sheet4">
    <tabColor rgb="FF00B0F0"/>
  </sheetPr>
  <dimension ref="A1:D35"/>
  <sheetViews>
    <sheetView showGridLines="0" showRowColHeaders="0" zoomScaleNormal="100" workbookViewId="0">
      <selection activeCell="B26" sqref="B26"/>
    </sheetView>
  </sheetViews>
  <sheetFormatPr defaultColWidth="0" defaultRowHeight="14.6" zeroHeight="1" x14ac:dyDescent="0.4"/>
  <cols>
    <col min="1" max="1" width="7.15234375" bestFit="1" customWidth="1"/>
    <col min="2" max="2" width="115.69140625" customWidth="1"/>
    <col min="3" max="3" width="8.84375" customWidth="1"/>
    <col min="4" max="4" width="37.3046875" customWidth="1"/>
    <col min="5" max="16384" width="8.84375" hidden="1"/>
  </cols>
  <sheetData>
    <row r="1" spans="1:4" x14ac:dyDescent="0.4">
      <c r="A1" s="92" t="s">
        <v>2708</v>
      </c>
      <c r="B1" s="92" t="s">
        <v>2709</v>
      </c>
      <c r="C1" s="54" t="s">
        <v>1027</v>
      </c>
      <c r="D1" s="56" t="s">
        <v>2710</v>
      </c>
    </row>
    <row r="2" spans="1:4" x14ac:dyDescent="0.4">
      <c r="A2" s="93">
        <v>1</v>
      </c>
      <c r="B2" s="94" t="s">
        <v>2711</v>
      </c>
      <c r="C2" s="46" t="s">
        <v>1092</v>
      </c>
      <c r="D2" s="51" t="str" cm="1">
        <f t="array" aca="1" ref="D2" ca="1">IF(ISBLANK(C2),"",INDEX(HC_Dscr,MATCH(C2,_HC,0)))</f>
        <v>Emergency specialised outpatient curative care</v>
      </c>
    </row>
    <row r="3" spans="1:4" x14ac:dyDescent="0.4">
      <c r="A3" s="93">
        <v>2</v>
      </c>
      <c r="B3" s="94" t="s">
        <v>2712</v>
      </c>
      <c r="C3" s="46" t="s">
        <v>1057</v>
      </c>
      <c r="D3" s="51" t="str" cm="1">
        <f t="array" aca="1" ref="D3" ca="1">IF(ISBLANK(C3),"",INDEX(HC_Dscr,MATCH(C3,_HC,0)))</f>
        <v>General inpatient curative care</v>
      </c>
    </row>
    <row r="4" spans="1:4" x14ac:dyDescent="0.4">
      <c r="A4" s="93">
        <v>3</v>
      </c>
      <c r="B4" s="94" t="s">
        <v>2713</v>
      </c>
      <c r="C4" s="46" t="s">
        <v>1092</v>
      </c>
      <c r="D4" s="51" t="str" cm="1">
        <f t="array" aca="1" ref="D4" ca="1">IF(ISBLANK(C4),"",INDEX(HC_Dscr,MATCH(C4,_HC,0)))</f>
        <v>Emergency specialised outpatient curative care</v>
      </c>
    </row>
    <row r="5" spans="1:4" x14ac:dyDescent="0.4">
      <c r="A5" s="93">
        <v>4</v>
      </c>
      <c r="B5" s="94" t="s">
        <v>2714</v>
      </c>
      <c r="C5" s="46" t="s">
        <v>1057</v>
      </c>
      <c r="D5" s="51" t="str" cm="1">
        <f t="array" aca="1" ref="D5" ca="1">IF(ISBLANK(C5),"",INDEX(HC_Dscr,MATCH(C5,_HC,0)))</f>
        <v>General inpatient curative care</v>
      </c>
    </row>
    <row r="6" spans="1:4" x14ac:dyDescent="0.4">
      <c r="A6" s="93">
        <v>5</v>
      </c>
      <c r="B6" s="94" t="s">
        <v>2715</v>
      </c>
      <c r="C6" s="46" t="s">
        <v>1057</v>
      </c>
      <c r="D6" s="51" t="str" cm="1">
        <f t="array" aca="1" ref="D6" ca="1">IF(ISBLANK(C6),"",INDEX(HC_Dscr,MATCH(C6,_HC,0)))</f>
        <v>General inpatient curative care</v>
      </c>
    </row>
    <row r="7" spans="1:4" x14ac:dyDescent="0.4">
      <c r="A7" s="93">
        <v>6</v>
      </c>
      <c r="B7" s="94" t="s">
        <v>2716</v>
      </c>
      <c r="C7" s="46" t="s">
        <v>1057</v>
      </c>
      <c r="D7" s="51" t="str" cm="1">
        <f t="array" aca="1" ref="D7" ca="1">IF(ISBLANK(C7),"",INDEX(HC_Dscr,MATCH(C7,_HC,0)))</f>
        <v>General inpatient curative care</v>
      </c>
    </row>
    <row r="8" spans="1:4" x14ac:dyDescent="0.4">
      <c r="A8" s="93">
        <v>7</v>
      </c>
      <c r="B8" s="94" t="s">
        <v>2717</v>
      </c>
      <c r="C8" s="46" t="s">
        <v>1057</v>
      </c>
      <c r="D8" s="51" t="str" cm="1">
        <f t="array" aca="1" ref="D8" ca="1">IF(ISBLANK(C8),"",INDEX(HC_Dscr,MATCH(C8,_HC,0)))</f>
        <v>General inpatient curative care</v>
      </c>
    </row>
    <row r="9" spans="1:4" x14ac:dyDescent="0.4">
      <c r="A9" s="93">
        <v>8</v>
      </c>
      <c r="B9" s="94" t="s">
        <v>2718</v>
      </c>
      <c r="C9" s="46" t="s">
        <v>1053</v>
      </c>
      <c r="D9" s="51" t="str" cm="1">
        <f t="array" aca="1" ref="D9" ca="1">IF(ISBLANK(C9),"",INDEX(HC_Dscr,MATCH(C9,_HC,0)))</f>
        <v>Specialised inpatient curative care</v>
      </c>
    </row>
    <row r="10" spans="1:4" x14ac:dyDescent="0.4">
      <c r="A10" s="93">
        <v>9</v>
      </c>
      <c r="B10" s="94" t="s">
        <v>2719</v>
      </c>
      <c r="C10" s="46" t="s">
        <v>1053</v>
      </c>
      <c r="D10" s="51" t="str" cm="1">
        <f t="array" aca="1" ref="D10" ca="1">IF(ISBLANK(C10),"",INDEX(HC_Dscr,MATCH(C10,_HC,0)))</f>
        <v>Specialised inpatient curative care</v>
      </c>
    </row>
    <row r="11" spans="1:4" x14ac:dyDescent="0.4">
      <c r="A11" s="93">
        <v>10</v>
      </c>
      <c r="B11" s="94" t="s">
        <v>2720</v>
      </c>
      <c r="C11" s="46" t="s">
        <v>1057</v>
      </c>
      <c r="D11" s="51" t="str" cm="1">
        <f t="array" aca="1" ref="D11" ca="1">IF(ISBLANK(C11),"",INDEX(HC_Dscr,MATCH(C11,_HC,0)))</f>
        <v>General inpatient curative care</v>
      </c>
    </row>
    <row r="12" spans="1:4" x14ac:dyDescent="0.4">
      <c r="A12" s="93">
        <v>11</v>
      </c>
      <c r="B12" s="94" t="s">
        <v>2721</v>
      </c>
      <c r="C12" s="46" t="s">
        <v>1053</v>
      </c>
      <c r="D12" s="51" t="str" cm="1">
        <f t="array" aca="1" ref="D12" ca="1">IF(ISBLANK(C12),"",INDEX(HC_Dscr,MATCH(C12,_HC,0)))</f>
        <v>Specialised inpatient curative care</v>
      </c>
    </row>
    <row r="13" spans="1:4" x14ac:dyDescent="0.4">
      <c r="A13" s="93">
        <v>12</v>
      </c>
      <c r="B13" s="94" t="s">
        <v>2722</v>
      </c>
      <c r="C13" s="46" t="s">
        <v>1060</v>
      </c>
      <c r="D13" s="51" t="str" cm="1">
        <f t="array" aca="1" ref="D13" ca="1">IF(ISBLANK(C13),"",INDEX(HC_Dscr,MATCH(C13,_HC,0)))</f>
        <v>Imaging services</v>
      </c>
    </row>
    <row r="14" spans="1:4" x14ac:dyDescent="0.4">
      <c r="A14" s="93">
        <v>13</v>
      </c>
      <c r="B14" s="94" t="s">
        <v>2723</v>
      </c>
      <c r="C14" s="46" t="s">
        <v>1057</v>
      </c>
      <c r="D14" s="51" t="str" cm="1">
        <f t="array" aca="1" ref="D14" ca="1">IF(ISBLANK(C14),"",INDEX(HC_Dscr,MATCH(C14,_HC,0)))</f>
        <v>General inpatient curative care</v>
      </c>
    </row>
    <row r="15" spans="1:4" x14ac:dyDescent="0.4">
      <c r="A15" s="93">
        <v>14</v>
      </c>
      <c r="B15" s="94" t="s">
        <v>2724</v>
      </c>
      <c r="C15" s="46" t="s">
        <v>1057</v>
      </c>
      <c r="D15" s="51" t="str" cm="1">
        <f t="array" aca="1" ref="D15" ca="1">IF(ISBLANK(C15),"",INDEX(HC_Dscr,MATCH(C15,_HC,0)))</f>
        <v>General inpatient curative care</v>
      </c>
    </row>
    <row r="16" spans="1:4" x14ac:dyDescent="0.4">
      <c r="A16" s="93">
        <v>15</v>
      </c>
      <c r="B16" s="94" t="s">
        <v>2725</v>
      </c>
      <c r="C16" s="46" t="s">
        <v>1057</v>
      </c>
      <c r="D16" s="51" t="str" cm="1">
        <f t="array" aca="1" ref="D16" ca="1">IF(ISBLANK(C16),"",INDEX(HC_Dscr,MATCH(C16,_HC,0)))</f>
        <v>General inpatient curative care</v>
      </c>
    </row>
    <row r="17" spans="1:4" x14ac:dyDescent="0.4">
      <c r="A17" s="93">
        <v>16</v>
      </c>
      <c r="B17" s="94" t="s">
        <v>2726</v>
      </c>
      <c r="C17" s="46" t="s">
        <v>1053</v>
      </c>
      <c r="D17" s="51" t="str" cm="1">
        <f t="array" aca="1" ref="D17" ca="1">IF(ISBLANK(C17),"",INDEX(HC_Dscr,MATCH(C17,_HC,0)))</f>
        <v>Specialised inpatient curative care</v>
      </c>
    </row>
    <row r="18" spans="1:4" x14ac:dyDescent="0.4">
      <c r="A18" s="93">
        <v>17</v>
      </c>
      <c r="B18" s="94" t="s">
        <v>2727</v>
      </c>
      <c r="C18" s="46" t="s">
        <v>1057</v>
      </c>
      <c r="D18" s="51" t="str" cm="1">
        <f t="array" aca="1" ref="D18" ca="1">IF(ISBLANK(C18),"",INDEX(HC_Dscr,MATCH(C18,_HC,0)))</f>
        <v>General inpatient curative care</v>
      </c>
    </row>
    <row r="19" spans="1:4" x14ac:dyDescent="0.4">
      <c r="A19" s="93">
        <v>18</v>
      </c>
      <c r="B19" s="94" t="s">
        <v>2728</v>
      </c>
      <c r="C19" s="46" t="s">
        <v>1053</v>
      </c>
      <c r="D19" s="51" t="str" cm="1">
        <f t="array" aca="1" ref="D19" ca="1">IF(ISBLANK(C19),"",INDEX(HC_Dscr,MATCH(C19,_HC,0)))</f>
        <v>Specialised inpatient curative care</v>
      </c>
    </row>
    <row r="20" spans="1:4" x14ac:dyDescent="0.4">
      <c r="A20" s="93">
        <v>19</v>
      </c>
      <c r="B20" s="94" t="s">
        <v>2729</v>
      </c>
      <c r="C20" s="46" t="s">
        <v>1057</v>
      </c>
      <c r="D20" s="51" t="str" cm="1">
        <f t="array" aca="1" ref="D20" ca="1">IF(ISBLANK(C20),"",INDEX(HC_Dscr,MATCH(C20,_HC,0)))</f>
        <v>General inpatient curative care</v>
      </c>
    </row>
    <row r="21" spans="1:4" x14ac:dyDescent="0.4">
      <c r="A21" s="93">
        <v>20</v>
      </c>
      <c r="B21" s="94" t="s">
        <v>2730</v>
      </c>
      <c r="C21" s="46" t="s">
        <v>1057</v>
      </c>
      <c r="D21" s="51" t="str" cm="1">
        <f t="array" aca="1" ref="D21" ca="1">IF(ISBLANK(C21),"",INDEX(HC_Dscr,MATCH(C21,_HC,0)))</f>
        <v>General inpatient curative care</v>
      </c>
    </row>
    <row r="22" spans="1:4" x14ac:dyDescent="0.4">
      <c r="A22" s="93">
        <v>21</v>
      </c>
      <c r="B22" s="94" t="s">
        <v>2731</v>
      </c>
      <c r="C22" s="46" t="s">
        <v>1053</v>
      </c>
      <c r="D22" s="51" t="str" cm="1">
        <f t="array" aca="1" ref="D22" ca="1">IF(ISBLANK(C22),"",INDEX(HC_Dscr,MATCH(C22,_HC,0)))</f>
        <v>Specialised inpatient curative care</v>
      </c>
    </row>
    <row r="23" spans="1:4" x14ac:dyDescent="0.4">
      <c r="A23" s="93">
        <v>22</v>
      </c>
      <c r="B23" s="94" t="s">
        <v>2732</v>
      </c>
      <c r="C23" s="46" t="s">
        <v>1053</v>
      </c>
      <c r="D23" s="51" t="str" cm="1">
        <f t="array" aca="1" ref="D23" ca="1">IF(ISBLANK(C23),"",INDEX(HC_Dscr,MATCH(C23,_HC,0)))</f>
        <v>Specialised inpatient curative care</v>
      </c>
    </row>
    <row r="24" spans="1:4" x14ac:dyDescent="0.4">
      <c r="A24" s="93">
        <v>23</v>
      </c>
      <c r="B24" s="94" t="s">
        <v>2733</v>
      </c>
      <c r="C24" s="46" t="s">
        <v>1053</v>
      </c>
      <c r="D24" s="51" t="str" cm="1">
        <f t="array" aca="1" ref="D24" ca="1">IF(ISBLANK(C24),"",INDEX(HC_Dscr,MATCH(C24,_HC,0)))</f>
        <v>Specialised inpatient curative care</v>
      </c>
    </row>
    <row r="25" spans="1:4" x14ac:dyDescent="0.4">
      <c r="A25" s="93">
        <v>24</v>
      </c>
      <c r="B25" s="94" t="s">
        <v>2734</v>
      </c>
      <c r="C25" s="46" t="s">
        <v>1053</v>
      </c>
      <c r="D25" s="51" t="str" cm="1">
        <f t="array" aca="1" ref="D25" ca="1">IF(ISBLANK(C25),"",INDEX(HC_Dscr,MATCH(C25,_HC,0)))</f>
        <v>Specialised inpatient curative care</v>
      </c>
    </row>
    <row r="26" spans="1:4" x14ac:dyDescent="0.4">
      <c r="A26" s="93">
        <v>25</v>
      </c>
      <c r="B26" s="94" t="s">
        <v>2735</v>
      </c>
      <c r="C26" s="46" t="s">
        <v>1053</v>
      </c>
      <c r="D26" s="51" t="str" cm="1">
        <f t="array" aca="1" ref="D26" ca="1">IF(ISBLANK(C26),"",INDEX(HC_Dscr,MATCH(C26,_HC,0)))</f>
        <v>Specialised inpatient curative care</v>
      </c>
    </row>
    <row r="27" spans="1:4" x14ac:dyDescent="0.4">
      <c r="A27" s="93">
        <v>26</v>
      </c>
      <c r="B27" s="94" t="s">
        <v>2736</v>
      </c>
      <c r="C27" s="46" t="s">
        <v>1057</v>
      </c>
      <c r="D27" s="51" t="str" cm="1">
        <f t="array" aca="1" ref="D27" ca="1">IF(ISBLANK(C27),"",INDEX(HC_Dscr,MATCH(C27,_HC,0)))</f>
        <v>General inpatient curative care</v>
      </c>
    </row>
    <row r="28" spans="1:4" x14ac:dyDescent="0.4">
      <c r="A28" s="93">
        <v>27</v>
      </c>
      <c r="B28" s="94" t="s">
        <v>2737</v>
      </c>
      <c r="C28" s="46" t="s">
        <v>1057</v>
      </c>
      <c r="D28" s="51" t="str" cm="1">
        <f t="array" aca="1" ref="D28" ca="1">IF(ISBLANK(C28),"",INDEX(HC_Dscr,MATCH(C28,_HC,0)))</f>
        <v>General inpatient curative care</v>
      </c>
    </row>
    <row r="29" spans="1:4" x14ac:dyDescent="0.4">
      <c r="A29" s="93">
        <v>28</v>
      </c>
      <c r="B29" s="94" t="s">
        <v>2738</v>
      </c>
      <c r="C29" s="46" t="s">
        <v>1057</v>
      </c>
      <c r="D29" s="51" t="str" cm="1">
        <f t="array" aca="1" ref="D29" ca="1">IF(ISBLANK(C29),"",INDEX(HC_Dscr,MATCH(C29,_HC,0)))</f>
        <v>General inpatient curative care</v>
      </c>
    </row>
    <row r="30" spans="1:4" x14ac:dyDescent="0.4">
      <c r="A30" s="93">
        <v>29</v>
      </c>
      <c r="B30" s="94" t="s">
        <v>2739</v>
      </c>
      <c r="C30" s="46" t="s">
        <v>1053</v>
      </c>
      <c r="D30" s="51" t="str" cm="1">
        <f t="array" aca="1" ref="D30" ca="1">IF(ISBLANK(C30),"",INDEX(HC_Dscr,MATCH(C30,_HC,0)))</f>
        <v>Specialised inpatient curative care</v>
      </c>
    </row>
    <row r="31" spans="1:4" x14ac:dyDescent="0.4">
      <c r="A31" s="93">
        <v>30</v>
      </c>
      <c r="B31" s="94" t="s">
        <v>2740</v>
      </c>
      <c r="C31" s="46" t="s">
        <v>1079</v>
      </c>
      <c r="D31" s="51" t="str" cm="1">
        <f t="array" aca="1" ref="D31" ca="1">IF(ISBLANK(C31),"",INDEX(HC_Dscr,MATCH(C31,_HC,0)))</f>
        <v>Specialised day curative care</v>
      </c>
    </row>
    <row r="32" spans="1:4" x14ac:dyDescent="0.4">
      <c r="A32" s="93">
        <v>31</v>
      </c>
      <c r="B32" s="94" t="s">
        <v>2741</v>
      </c>
      <c r="C32" s="46" t="s">
        <v>1053</v>
      </c>
      <c r="D32" s="51" t="str" cm="1">
        <f t="array" aca="1" ref="D32" ca="1">IF(ISBLANK(C32),"",INDEX(HC_Dscr,MATCH(C32,_HC,0)))</f>
        <v>Specialised inpatient curative care</v>
      </c>
    </row>
    <row r="33" spans="1:4" x14ac:dyDescent="0.4">
      <c r="A33" s="93">
        <v>32</v>
      </c>
      <c r="B33" s="94" t="s">
        <v>2742</v>
      </c>
      <c r="C33" s="46" t="s">
        <v>1079</v>
      </c>
      <c r="D33" s="51" t="str" cm="1">
        <f t="array" aca="1" ref="D33" ca="1">IF(ISBLANK(C33),"",INDEX(HC_Dscr,MATCH(C33,_HC,0)))</f>
        <v>Specialised day curative care</v>
      </c>
    </row>
    <row r="34" spans="1:4" x14ac:dyDescent="0.4">
      <c r="A34" s="93">
        <v>33</v>
      </c>
      <c r="B34" s="94" t="s">
        <v>2743</v>
      </c>
      <c r="C34" s="46" t="s">
        <v>1053</v>
      </c>
      <c r="D34" s="51" t="str" cm="1">
        <f t="array" aca="1" ref="D34" ca="1">IF(ISBLANK(C34),"",INDEX(HC_Dscr,MATCH(C34,_HC,0)))</f>
        <v>Specialised inpatient curative care</v>
      </c>
    </row>
    <row r="35" spans="1:4" x14ac:dyDescent="0.4">
      <c r="A35" s="93">
        <v>34</v>
      </c>
      <c r="B35" s="94" t="s">
        <v>2744</v>
      </c>
      <c r="C35" s="46" t="s">
        <v>1053</v>
      </c>
      <c r="D35" s="51" t="str" cm="1">
        <f t="array" aca="1" ref="D35" ca="1">IF(ISBLANK(C35),"",INDEX(HC_Dscr,MATCH(C35,_HC,0)))</f>
        <v>Specialised inpatient curative care</v>
      </c>
    </row>
  </sheetData>
  <sheetProtection algorithmName="SHA-512" hashValue="grFy2nSyg/T1gn1GSu3Y2rzKhVVJeNrggjQztcuSjaAY1xwO5gMGhZ4mp0wSVs9uw8ddmiuMhEO/DqNbwqx4sQ==" saltValue="GV5NmFNGHecWNg5kL/eNbg==" spinCount="100000" sheet="1" objects="1" formatColumns="0" autoFilter="0"/>
  <dataValidations count="1">
    <dataValidation type="list" allowBlank="1" showInputMessage="1" showErrorMessage="1" sqref="C2:C35" xr:uid="{53B1F4F6-6200-4003-A988-34D23287CA1F}">
      <formula1>_HC</formula1>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71BA3-2156-48F4-96AD-2CF2163884E6}">
  <sheetPr filterMode="1"/>
  <dimension ref="A1:C36"/>
  <sheetViews>
    <sheetView workbookViewId="0">
      <pane xSplit="1" ySplit="1" topLeftCell="B2" activePane="bottomRight" state="frozen"/>
      <selection pane="topRight" activeCell="B1" sqref="B1"/>
      <selection pane="bottomLeft" activeCell="A2" sqref="A2"/>
      <selection pane="bottomRight" activeCell="B3" sqref="B3"/>
    </sheetView>
  </sheetViews>
  <sheetFormatPr defaultColWidth="8.84375" defaultRowHeight="14.6" x14ac:dyDescent="0.4"/>
  <cols>
    <col min="1" max="1" width="101.69140625" customWidth="1"/>
    <col min="2" max="2" width="109" customWidth="1"/>
  </cols>
  <sheetData>
    <row r="1" spans="1:3" x14ac:dyDescent="0.4">
      <c r="A1" s="94" t="s">
        <v>2745</v>
      </c>
      <c r="B1" t="s">
        <v>2746</v>
      </c>
      <c r="C1" t="s">
        <v>2747</v>
      </c>
    </row>
    <row r="2" spans="1:3" hidden="1" x14ac:dyDescent="0.4">
      <c r="A2" s="94" t="s">
        <v>2711</v>
      </c>
      <c r="B2" t="s">
        <v>2711</v>
      </c>
      <c r="C2" t="s">
        <v>2748</v>
      </c>
    </row>
    <row r="3" spans="1:3" x14ac:dyDescent="0.4">
      <c r="A3" s="94" t="s">
        <v>2712</v>
      </c>
      <c r="B3" s="147" t="s">
        <v>2711</v>
      </c>
      <c r="C3" t="s">
        <v>2714</v>
      </c>
    </row>
    <row r="4" spans="1:3" hidden="1" x14ac:dyDescent="0.4">
      <c r="A4" s="94" t="s">
        <v>2713</v>
      </c>
      <c r="B4" s="147" t="s">
        <v>2711</v>
      </c>
      <c r="C4" t="s">
        <v>2729</v>
      </c>
    </row>
    <row r="5" spans="1:3" x14ac:dyDescent="0.4">
      <c r="A5" s="94" t="s">
        <v>2714</v>
      </c>
      <c r="B5" t="s">
        <v>2714</v>
      </c>
      <c r="C5" t="s">
        <v>2748</v>
      </c>
    </row>
    <row r="6" spans="1:3" x14ac:dyDescent="0.4">
      <c r="A6" s="94" t="s">
        <v>2715</v>
      </c>
      <c r="B6" t="s">
        <v>2714</v>
      </c>
      <c r="C6" s="147" t="s">
        <v>2711</v>
      </c>
    </row>
    <row r="7" spans="1:3" x14ac:dyDescent="0.4">
      <c r="A7" s="94" t="s">
        <v>2716</v>
      </c>
      <c r="B7" s="148" t="s">
        <v>2714</v>
      </c>
      <c r="C7" s="148" t="s">
        <v>2723</v>
      </c>
    </row>
    <row r="8" spans="1:3" x14ac:dyDescent="0.4">
      <c r="A8" s="94" t="s">
        <v>2717</v>
      </c>
      <c r="B8" s="146" t="s">
        <v>2714</v>
      </c>
      <c r="C8" s="146" t="s">
        <v>2729</v>
      </c>
    </row>
    <row r="9" spans="1:3" x14ac:dyDescent="0.4">
      <c r="A9" s="94" t="s">
        <v>2718</v>
      </c>
      <c r="B9" s="147" t="s">
        <v>2714</v>
      </c>
      <c r="C9" s="147" t="s">
        <v>2731</v>
      </c>
    </row>
    <row r="10" spans="1:3" x14ac:dyDescent="0.4">
      <c r="A10" s="94" t="s">
        <v>2719</v>
      </c>
      <c r="B10" t="s">
        <v>2714</v>
      </c>
      <c r="C10" t="s">
        <v>2733</v>
      </c>
    </row>
    <row r="11" spans="1:3" x14ac:dyDescent="0.4">
      <c r="A11" s="94" t="s">
        <v>2720</v>
      </c>
      <c r="B11" t="s">
        <v>2714</v>
      </c>
      <c r="C11" t="s">
        <v>2736</v>
      </c>
    </row>
    <row r="12" spans="1:3" x14ac:dyDescent="0.4">
      <c r="A12" s="94" t="s">
        <v>2721</v>
      </c>
      <c r="B12" t="s">
        <v>2714</v>
      </c>
      <c r="C12" t="s">
        <v>2742</v>
      </c>
    </row>
    <row r="13" spans="1:3" hidden="1" x14ac:dyDescent="0.4">
      <c r="A13" s="94" t="s">
        <v>2722</v>
      </c>
      <c r="B13" t="s">
        <v>2722</v>
      </c>
      <c r="C13" t="s">
        <v>2748</v>
      </c>
    </row>
    <row r="14" spans="1:3" hidden="1" x14ac:dyDescent="0.4">
      <c r="A14" s="94" t="s">
        <v>2723</v>
      </c>
      <c r="B14" t="s">
        <v>2723</v>
      </c>
      <c r="C14" t="s">
        <v>2748</v>
      </c>
    </row>
    <row r="15" spans="1:3" x14ac:dyDescent="0.4">
      <c r="A15" s="149" t="s">
        <v>2724</v>
      </c>
      <c r="B15" t="s">
        <v>2723</v>
      </c>
      <c r="C15" t="s">
        <v>2714</v>
      </c>
    </row>
    <row r="16" spans="1:3" hidden="1" x14ac:dyDescent="0.4">
      <c r="A16" s="94" t="s">
        <v>2725</v>
      </c>
      <c r="B16" t="s">
        <v>2723</v>
      </c>
      <c r="C16" t="s">
        <v>2729</v>
      </c>
    </row>
    <row r="17" spans="1:3" hidden="1" x14ac:dyDescent="0.4">
      <c r="A17" s="94" t="s">
        <v>2726</v>
      </c>
      <c r="B17" t="s">
        <v>2723</v>
      </c>
      <c r="C17" t="s">
        <v>2731</v>
      </c>
    </row>
    <row r="18" spans="1:3" hidden="1" x14ac:dyDescent="0.4">
      <c r="A18" s="94" t="s">
        <v>2727</v>
      </c>
      <c r="B18" t="s">
        <v>2723</v>
      </c>
      <c r="C18" t="s">
        <v>2736</v>
      </c>
    </row>
    <row r="19" spans="1:3" hidden="1" x14ac:dyDescent="0.4">
      <c r="A19" s="94" t="s">
        <v>2728</v>
      </c>
      <c r="B19" t="s">
        <v>2723</v>
      </c>
      <c r="C19" t="s">
        <v>2740</v>
      </c>
    </row>
    <row r="20" spans="1:3" hidden="1" x14ac:dyDescent="0.4">
      <c r="A20" s="94" t="s">
        <v>2729</v>
      </c>
      <c r="B20" t="s">
        <v>2729</v>
      </c>
      <c r="C20" t="s">
        <v>2748</v>
      </c>
    </row>
    <row r="21" spans="1:3" x14ac:dyDescent="0.4">
      <c r="A21" s="94" t="s">
        <v>2730</v>
      </c>
      <c r="B21" t="s">
        <v>2729</v>
      </c>
      <c r="C21" t="s">
        <v>2714</v>
      </c>
    </row>
    <row r="22" spans="1:3" hidden="1" x14ac:dyDescent="0.4">
      <c r="A22" s="94" t="s">
        <v>2731</v>
      </c>
      <c r="B22" t="s">
        <v>2731</v>
      </c>
      <c r="C22" t="s">
        <v>2748</v>
      </c>
    </row>
    <row r="23" spans="1:3" x14ac:dyDescent="0.4">
      <c r="A23" s="94" t="s">
        <v>2732</v>
      </c>
      <c r="B23" t="s">
        <v>2731</v>
      </c>
      <c r="C23" t="s">
        <v>2714</v>
      </c>
    </row>
    <row r="24" spans="1:3" hidden="1" x14ac:dyDescent="0.4">
      <c r="A24" s="94" t="s">
        <v>2733</v>
      </c>
      <c r="B24" t="s">
        <v>2733</v>
      </c>
      <c r="C24" t="s">
        <v>2748</v>
      </c>
    </row>
    <row r="25" spans="1:3" x14ac:dyDescent="0.4">
      <c r="A25" s="94" t="s">
        <v>2734</v>
      </c>
      <c r="B25" t="s">
        <v>2733</v>
      </c>
      <c r="C25" t="s">
        <v>2714</v>
      </c>
    </row>
    <row r="26" spans="1:3" hidden="1" x14ac:dyDescent="0.4">
      <c r="A26" s="94" t="s">
        <v>2735</v>
      </c>
      <c r="B26" t="s">
        <v>2733</v>
      </c>
      <c r="C26" t="s">
        <v>2736</v>
      </c>
    </row>
    <row r="27" spans="1:3" hidden="1" x14ac:dyDescent="0.4">
      <c r="A27" s="94" t="s">
        <v>2736</v>
      </c>
      <c r="B27" t="s">
        <v>2736</v>
      </c>
      <c r="C27" t="s">
        <v>2748</v>
      </c>
    </row>
    <row r="28" spans="1:3" x14ac:dyDescent="0.4">
      <c r="A28" s="94" t="s">
        <v>2737</v>
      </c>
      <c r="B28" t="s">
        <v>2736</v>
      </c>
      <c r="C28" t="s">
        <v>2714</v>
      </c>
    </row>
    <row r="29" spans="1:3" hidden="1" x14ac:dyDescent="0.4">
      <c r="A29" s="94" t="s">
        <v>2738</v>
      </c>
      <c r="B29" t="s">
        <v>2736</v>
      </c>
      <c r="C29" t="s">
        <v>2723</v>
      </c>
    </row>
    <row r="30" spans="1:3" hidden="1" x14ac:dyDescent="0.4">
      <c r="A30" s="94" t="s">
        <v>2739</v>
      </c>
      <c r="B30" t="s">
        <v>2736</v>
      </c>
      <c r="C30" t="s">
        <v>2733</v>
      </c>
    </row>
    <row r="31" spans="1:3" hidden="1" x14ac:dyDescent="0.4">
      <c r="A31" s="94" t="s">
        <v>2740</v>
      </c>
      <c r="B31" t="s">
        <v>2740</v>
      </c>
      <c r="C31" t="s">
        <v>2748</v>
      </c>
    </row>
    <row r="32" spans="1:3" hidden="1" x14ac:dyDescent="0.4">
      <c r="A32" s="94" t="s">
        <v>2741</v>
      </c>
      <c r="B32" t="s">
        <v>2740</v>
      </c>
      <c r="C32" t="s">
        <v>2723</v>
      </c>
    </row>
    <row r="33" spans="1:3" hidden="1" x14ac:dyDescent="0.4">
      <c r="A33" s="94" t="s">
        <v>2742</v>
      </c>
      <c r="B33" t="s">
        <v>2742</v>
      </c>
      <c r="C33" t="s">
        <v>2748</v>
      </c>
    </row>
    <row r="34" spans="1:3" x14ac:dyDescent="0.4">
      <c r="A34" s="94" t="s">
        <v>2743</v>
      </c>
      <c r="B34" t="s">
        <v>2742</v>
      </c>
      <c r="C34" t="s">
        <v>2714</v>
      </c>
    </row>
    <row r="35" spans="1:3" hidden="1" x14ac:dyDescent="0.4">
      <c r="A35" s="94" t="s">
        <v>2744</v>
      </c>
      <c r="B35" t="s">
        <v>2733</v>
      </c>
      <c r="C35" t="s">
        <v>2723</v>
      </c>
    </row>
    <row r="36" spans="1:3" x14ac:dyDescent="0.4">
      <c r="A36" s="94"/>
    </row>
  </sheetData>
  <autoFilter ref="A1:C35" xr:uid="{1EE18E8E-E552-4E3E-94A4-9E35B3AD1105}">
    <filterColumn colId="0">
      <filters>
        <filter val="გადაუდებელი ამბულატორიული მომსახურება; გადაუდებელი სტაციონარული მომსახურება"/>
        <filter val="გადაუდებელი სტაციონარული მომსახურება"/>
        <filter val="გადაუდებელი სტაციონარული მომსახურება; გადაუდებელი ამბულატორიული მომსახურება"/>
        <filter val="გადაუდებელი სტაციონარული მომსახურება; გეგმიური ქირურგიული მომსახურება ( გარდა კარდიოქირურგიისა)"/>
        <filter val="გადაუდებელი სტაციონარული მომსახურება; ინფექციური დაავადებების მართვა"/>
        <filter val="გადაუდებელი სტაციონარული მომსახურება; კარდიოქირურგია/ინტერვენციული კარდიოლოგია"/>
        <filter val="გადაუდებელი სტაციონარული მომსახურება; მაღალი რისკის ორსულთა, მშობიარეთა და მელოგინეთა სტაციონარული სამედიცინო მომსახურების კომპონენტი"/>
        <filter val="გადაუდებელი სტაციონარული მომსახურება; მშობიარობა და საკეისრო კვეთა"/>
        <filter val="გადაუდებელი სტაციონარული მომსახურება; ქიმიოთერაპია და ჰორმონოთერაპია"/>
        <filter val="გეგმიური ქირურგიული მომსახურება ( გარდა კარდიოქირურგიისა); გადაუდებელი სტაციონარული მომსახურება"/>
        <filter val="ინფექციური დაავადებების მართვა; გადაუდებელი სტაციონარული მომსახურება"/>
        <filter val="კარდიოქირურგია/ინტერვენციული კარდიოლოგია; გადაუდებელი სტაციონარული მომსახურება"/>
        <filter val="მაღალი რისკის ორსულთა, მშობიარეთა და მელოგინეთა სტაციონარული სამედიცინო მომსახურების კომპონენტი; გადაუდებელი სტაციონარული მომსახურება"/>
        <filter val="მშობიარობა და საკეისრო კვეთა; გადაუდებელი სტაციონარული მომსახურება"/>
        <filter val="ქიმიოთერაპია და ჰორმონოთერაპია; გადაუდებელი სტაციონარული მომსახურება"/>
      </filters>
    </filterColumn>
  </autoFilter>
  <dataValidations count="1">
    <dataValidation type="list" allowBlank="1" showInputMessage="1" showErrorMessage="1" sqref="B2:C35" xr:uid="{4D003390-FA25-428B-89A1-0E42A9AA8B18}">
      <formula1>List_Components</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E08F-6084-47B2-9FA4-BD666E0A3013}">
  <sheetPr codeName="Sheet5">
    <tabColor rgb="FFFF0000"/>
  </sheetPr>
  <dimension ref="A1:AQ100"/>
  <sheetViews>
    <sheetView workbookViewId="0">
      <selection activeCell="G23" sqref="G23"/>
    </sheetView>
  </sheetViews>
  <sheetFormatPr defaultColWidth="0" defaultRowHeight="12" zeroHeight="1" x14ac:dyDescent="0.35"/>
  <cols>
    <col min="1" max="3" width="7.3046875" style="9" customWidth="1"/>
    <col min="4" max="4" width="70.3046875" style="9" bestFit="1" customWidth="1"/>
    <col min="5" max="6" width="7.3046875" style="9" customWidth="1"/>
    <col min="7" max="7" width="69.15234375" style="9" customWidth="1"/>
    <col min="8" max="16384" width="7.3046875" style="9" hidden="1"/>
  </cols>
  <sheetData>
    <row r="1" spans="1:43" ht="14.6" x14ac:dyDescent="0.4">
      <c r="A1" s="195" t="s">
        <v>2749</v>
      </c>
      <c r="B1" s="195" t="s">
        <v>2750</v>
      </c>
      <c r="C1" s="195" t="s">
        <v>2751</v>
      </c>
      <c r="D1" s="195" t="s">
        <v>2752</v>
      </c>
      <c r="E1" s="9" t="s">
        <v>1027</v>
      </c>
      <c r="F1" s="9" t="str">
        <f>"_"&amp;E1</f>
        <v>_HC</v>
      </c>
      <c r="G1" s="9" t="str">
        <f>E1&amp;"_Dscr"</f>
        <v>HC_Dscr</v>
      </c>
      <c r="H1" s="10" t="s">
        <v>2753</v>
      </c>
      <c r="J1" s="11">
        <f>COUNT(K2:K$100)-COUNTIF(K2:K$100,0)</f>
        <v>68</v>
      </c>
      <c r="K1" s="42" t="s">
        <v>2754</v>
      </c>
      <c r="N1" s="12">
        <v>1</v>
      </c>
      <c r="O1" s="22">
        <f>COUNTIF(N2:N100,TRUE)</f>
        <v>8</v>
      </c>
      <c r="S1" s="9">
        <v>2</v>
      </c>
      <c r="T1" s="22">
        <f>COUNTIF(S2:S100,TRUE)</f>
        <v>40</v>
      </c>
      <c r="AA1" s="14" t="s">
        <v>2755</v>
      </c>
      <c r="AB1" s="10" t="s">
        <v>2756</v>
      </c>
      <c r="AC1" s="15">
        <v>1</v>
      </c>
      <c r="AD1" s="16">
        <f>AJ1</f>
        <v>2</v>
      </c>
      <c r="AE1" s="16">
        <f>AK1</f>
        <v>3</v>
      </c>
      <c r="AF1" s="16">
        <f>AL1</f>
        <v>4</v>
      </c>
      <c r="AG1" s="17">
        <f>AM1</f>
        <v>5</v>
      </c>
      <c r="AH1" s="18"/>
      <c r="AI1" s="19">
        <f>AN1</f>
        <v>1</v>
      </c>
      <c r="AJ1" s="20">
        <f>AO1</f>
        <v>2</v>
      </c>
      <c r="AK1" s="20">
        <f>AP1</f>
        <v>3</v>
      </c>
      <c r="AL1" s="20">
        <f>AQ1</f>
        <v>4</v>
      </c>
      <c r="AM1" s="21">
        <v>5</v>
      </c>
      <c r="AN1" s="9">
        <v>1</v>
      </c>
      <c r="AO1" s="9">
        <f>AN1+1</f>
        <v>2</v>
      </c>
      <c r="AP1" s="9">
        <f t="shared" ref="AP1:AQ1" si="0">AO1+1</f>
        <v>3</v>
      </c>
      <c r="AQ1" s="9">
        <f t="shared" si="0"/>
        <v>4</v>
      </c>
    </row>
    <row r="2" spans="1:43" ht="14.6" x14ac:dyDescent="0.4">
      <c r="A2" s="195">
        <v>1</v>
      </c>
      <c r="B2" s="195" t="s">
        <v>2748</v>
      </c>
      <c r="C2" s="195" t="s">
        <v>2757</v>
      </c>
      <c r="D2" s="195" t="s">
        <v>2758</v>
      </c>
      <c r="E2" s="9" t="str">
        <f>IF(C2="","",RIGHT(C2,LEN(C2)-3))</f>
        <v>1</v>
      </c>
      <c r="F2" s="63" t="str">
        <f>IF($K2=0,"",INDEX($E$2:$E$100,$K2))</f>
        <v>1.1.1</v>
      </c>
      <c r="G2" s="22" t="str">
        <f t="shared" ref="G2:G65" si="1">IF($K2=0,"",INDEX($D$2:$D$100,$K2))</f>
        <v>General inpatient curative care</v>
      </c>
      <c r="H2" s="9">
        <f t="shared" ref="H2:H65" si="2">IF(OR(ISBLANK(E2),E2=""),0,LEN(E2)-LEN(SUBSTITUTE(E2,".",""))+1)</f>
        <v>1</v>
      </c>
      <c r="I2" s="9" t="b">
        <f>OR(J2,AND(H2&lt;&gt;0,OR(J3,H2&gt;=H3)))</f>
        <v>0</v>
      </c>
      <c r="J2" s="9" t="b">
        <f>IFERROR(SEARCH("nec",E2)&gt;0,FALSE)</f>
        <v>0</v>
      </c>
      <c r="K2" s="9">
        <f>IFERROR(_xlfn.AGGREGATE(15,3,ROW($I$2:$I$100)/($I$2:$I$100=TRUE),ROWS(I$2:I2))-ROW($2:$2)+1,0)</f>
        <v>3</v>
      </c>
      <c r="N2" s="9" t="b">
        <f>AND(H2&gt;0,H2&lt;=$N$1)</f>
        <v>1</v>
      </c>
      <c r="O2" s="9">
        <f>IFERROR(_xlfn.AGGREGATE(15,3,ROW(N$2:N$100)/(N$2:N$100=TRUE),ROWS(N$2:N2))-ROW($2:$2)+1,0)</f>
        <v>1</v>
      </c>
      <c r="P2" s="43" t="str">
        <f>IF(O2=0,"",INDEX($E$2:$E$100,$O2))</f>
        <v>1</v>
      </c>
      <c r="Q2" s="9" t="str">
        <f>IF($O2=0,"",INDEX($D$2:$D$100,$O2))</f>
        <v>Curative care</v>
      </c>
      <c r="S2" s="9" t="b">
        <f>AND($H2&gt;0,$H2&lt;=S$1)</f>
        <v>1</v>
      </c>
      <c r="T2" s="9">
        <f>IFERROR(_xlfn.AGGREGATE(15,3,ROW(S$2:S$100)/(S$2:S$100=TRUE),ROWS(S$2:S2))-ROW($2:$2)+1,0)</f>
        <v>1</v>
      </c>
      <c r="U2" s="9" t="str">
        <f>IF(T2=0,"",INDEX($E$2:$E$100,T2))</f>
        <v>1</v>
      </c>
      <c r="V2" s="9" t="str">
        <f>IF(T2=0,"",INDEX($D$2:$D$100,T2))</f>
        <v>Curative care</v>
      </c>
      <c r="AA2" s="23" t="str">
        <f>E2</f>
        <v>1</v>
      </c>
      <c r="AB2" s="22">
        <f>H2</f>
        <v>1</v>
      </c>
      <c r="AC2" s="24" t="str">
        <f t="shared" ref="AC2:AC65" si="3">AI2</f>
        <v>1</v>
      </c>
      <c r="AD2" s="25" t="str">
        <f t="shared" ref="AD2:AD65" si="4">IF(AJ2="",AI2,AJ2)</f>
        <v>1</v>
      </c>
      <c r="AE2" s="25" t="str">
        <f t="shared" ref="AE2:AG33" si="5">IF(AK2="",AD2,AK2)</f>
        <v>1</v>
      </c>
      <c r="AF2" s="25" t="str">
        <f t="shared" si="5"/>
        <v>1</v>
      </c>
      <c r="AG2" s="26" t="str">
        <f t="shared" si="5"/>
        <v>1</v>
      </c>
      <c r="AI2" s="27" t="str">
        <f t="shared" ref="AI2:AI65" si="6">IF(AB2=AI$1,AA2,IF(AN2,LEFT(AA2,FIND("@",SUBSTITUTE(AA2,".","@",AI$1))-1),""))</f>
        <v>1</v>
      </c>
      <c r="AJ2" s="28" t="str">
        <f t="shared" ref="AJ2:AJ65" si="7">IF(AB2=AJ$1,AA2,IF(AO2,LEFT(AA2,FIND("@",SUBSTITUTE(AA2,".","@",AJ$1))-1),""))</f>
        <v/>
      </c>
      <c r="AK2" s="28" t="str">
        <f t="shared" ref="AK2:AK65" si="8">IF(AB2=AK$1,AA2,IF(AP2,LEFT(AA2,FIND("@",SUBSTITUTE(AA2,".","@",AK$1))-1),""))</f>
        <v/>
      </c>
      <c r="AL2" s="28" t="str">
        <f t="shared" ref="AL2:AL65" si="9">IF(AB2=AL$1,AA2,IF(AQ2,LEFT(AA2,FIND("@",SUBSTITUTE(AA2,".","@",AL$1))-1),""))</f>
        <v/>
      </c>
      <c r="AM2" s="29" t="str">
        <f t="shared" ref="AM2:AM65" si="10">IF(AB2&gt;AM$1,AA2,"")</f>
        <v/>
      </c>
      <c r="AN2" s="9" t="b">
        <f t="shared" ref="AN2:AN65" si="11">AB2&gt;AN$1</f>
        <v>0</v>
      </c>
      <c r="AO2" s="9" t="b">
        <f t="shared" ref="AO2:AO65" si="12">AB2&gt;AO$1</f>
        <v>0</v>
      </c>
      <c r="AP2" s="9" t="b">
        <f t="shared" ref="AP2:AP65" si="13">AB2&gt;AP$1</f>
        <v>0</v>
      </c>
      <c r="AQ2" s="9" t="b">
        <f t="shared" ref="AQ2:AQ65" si="14">AB2&gt;AQ$1</f>
        <v>0</v>
      </c>
    </row>
    <row r="3" spans="1:43" ht="14.6" x14ac:dyDescent="0.4">
      <c r="A3" s="195">
        <v>2</v>
      </c>
      <c r="B3" s="195">
        <v>1</v>
      </c>
      <c r="C3" s="195" t="s">
        <v>2759</v>
      </c>
      <c r="D3" s="195" t="s">
        <v>2760</v>
      </c>
      <c r="E3" s="9" t="str">
        <f t="shared" ref="E3:E66" si="15">IF(C3="","",RIGHT(C3,LEN(C3)-3))</f>
        <v>1.1</v>
      </c>
      <c r="F3" s="63" t="str">
        <f t="shared" ref="F3:F66" si="16">IF(K3=0,"",INDEX($E$2:$E$100,K3))</f>
        <v>1.1.2</v>
      </c>
      <c r="G3" s="22" t="str">
        <f t="shared" si="1"/>
        <v>Specialised inpatient curative care</v>
      </c>
      <c r="H3" s="9">
        <f t="shared" si="2"/>
        <v>2</v>
      </c>
      <c r="I3" s="9" t="b">
        <f t="shared" ref="I3:I66" si="17">OR(J3,AND(H3&lt;&gt;0,OR(J4,H3&gt;=H4)))</f>
        <v>0</v>
      </c>
      <c r="J3" s="9" t="b">
        <f t="shared" ref="J3:J66" si="18">IFERROR(SEARCH("nec",E3)&gt;0,FALSE)</f>
        <v>0</v>
      </c>
      <c r="K3" s="9">
        <f>IFERROR(_xlfn.AGGREGATE(15,3,ROW($I$2:$I$100)/($I$2:$I$100=TRUE),ROWS(I$2:I3))-ROW($2:$2)+1,0)</f>
        <v>4</v>
      </c>
      <c r="N3" s="9" t="b">
        <f t="shared" ref="N3:N66" si="19">AND(H3&gt;0,H3&lt;=$N$1)</f>
        <v>0</v>
      </c>
      <c r="O3" s="9">
        <f>IFERROR(_xlfn.AGGREGATE(15,3,ROW(N$2:N$100)/(N$2:N$100=TRUE),ROWS(N$2:N3))-ROW($2:$2)+1,0)</f>
        <v>22</v>
      </c>
      <c r="P3" s="43" t="str">
        <f t="shared" ref="P3:P66" si="20">IF(O3=0,"",INDEX($E$2:$E$100,$O3))</f>
        <v>2</v>
      </c>
      <c r="Q3" s="9" t="str">
        <f t="shared" ref="Q3:Q66" si="21">IF($O3=0,"",INDEX($D$2:$D$100,$O3))</f>
        <v>Rehabilitative care</v>
      </c>
      <c r="S3" s="9" t="b">
        <f t="shared" ref="S3:S66" si="22">AND($H3&gt;0,$H3&lt;=S$1)</f>
        <v>1</v>
      </c>
      <c r="T3" s="9">
        <f>IFERROR(_xlfn.AGGREGATE(15,3,ROW(S$2:S$100)/(S$2:S$100=TRUE),ROWS(S$2:S3))-ROW($2:$2)+1,0)</f>
        <v>2</v>
      </c>
      <c r="U3" s="9" t="str">
        <f t="shared" ref="U3:U66" si="23">IF(T3=0,"",INDEX($E$2:$E$100,T3))</f>
        <v>1.1</v>
      </c>
      <c r="V3" s="9" t="str">
        <f t="shared" ref="V3:V66" si="24">IF(T3=0,"",INDEX($D$2:$D$100,T3))</f>
        <v>Inpatient curative care</v>
      </c>
      <c r="AA3" s="23" t="str">
        <f t="shared" ref="AA3:AA66" si="25">E3</f>
        <v>1.1</v>
      </c>
      <c r="AB3" s="22">
        <f t="shared" ref="AB3:AB66" si="26">H3</f>
        <v>2</v>
      </c>
      <c r="AC3" s="30" t="str">
        <f t="shared" si="3"/>
        <v>1</v>
      </c>
      <c r="AD3" s="31" t="str">
        <f t="shared" si="4"/>
        <v>1.1</v>
      </c>
      <c r="AE3" s="31" t="str">
        <f t="shared" si="5"/>
        <v>1.1</v>
      </c>
      <c r="AF3" s="31" t="str">
        <f t="shared" si="5"/>
        <v>1.1</v>
      </c>
      <c r="AG3" s="32" t="str">
        <f t="shared" si="5"/>
        <v>1.1</v>
      </c>
      <c r="AI3" s="33" t="str">
        <f t="shared" si="6"/>
        <v>1</v>
      </c>
      <c r="AJ3" s="34" t="str">
        <f t="shared" si="7"/>
        <v>1.1</v>
      </c>
      <c r="AK3" s="34" t="str">
        <f t="shared" si="8"/>
        <v/>
      </c>
      <c r="AL3" s="34" t="str">
        <f t="shared" si="9"/>
        <v/>
      </c>
      <c r="AM3" s="35" t="str">
        <f t="shared" si="10"/>
        <v/>
      </c>
      <c r="AN3" s="9" t="b">
        <f t="shared" si="11"/>
        <v>1</v>
      </c>
      <c r="AO3" s="9" t="b">
        <f t="shared" si="12"/>
        <v>0</v>
      </c>
      <c r="AP3" s="9" t="b">
        <f t="shared" si="13"/>
        <v>0</v>
      </c>
      <c r="AQ3" s="9" t="b">
        <f t="shared" si="14"/>
        <v>0</v>
      </c>
    </row>
    <row r="4" spans="1:43" ht="14.6" x14ac:dyDescent="0.4">
      <c r="A4" s="195">
        <v>3</v>
      </c>
      <c r="B4" s="195">
        <v>2</v>
      </c>
      <c r="C4" s="195" t="s">
        <v>2761</v>
      </c>
      <c r="D4" s="195" t="s">
        <v>2762</v>
      </c>
      <c r="E4" s="9" t="str">
        <f t="shared" si="15"/>
        <v>1.1.1</v>
      </c>
      <c r="F4" s="63" t="str">
        <f t="shared" si="16"/>
        <v>1.1.nec</v>
      </c>
      <c r="G4" s="22" t="str">
        <f t="shared" si="1"/>
        <v>Unspecified inpatient curative care (n.e.c.)</v>
      </c>
      <c r="H4" s="9">
        <f t="shared" si="2"/>
        <v>3</v>
      </c>
      <c r="I4" s="9" t="b">
        <f t="shared" si="17"/>
        <v>1</v>
      </c>
      <c r="J4" s="9" t="b">
        <f t="shared" si="18"/>
        <v>0</v>
      </c>
      <c r="K4" s="9">
        <f>IFERROR(_xlfn.AGGREGATE(15,3,ROW($I$2:$I$100)/($I$2:$I$100=TRUE),ROWS(I$2:I4))-ROW($2:$2)+1,0)</f>
        <v>5</v>
      </c>
      <c r="N4" s="9" t="b">
        <f t="shared" si="19"/>
        <v>0</v>
      </c>
      <c r="O4" s="9">
        <f>IFERROR(_xlfn.AGGREGATE(15,3,ROW(N$2:N$100)/(N$2:N$100=TRUE),ROWS(N$2:N4))-ROW($2:$2)+1,0)</f>
        <v>28</v>
      </c>
      <c r="P4" s="43" t="str">
        <f t="shared" si="20"/>
        <v>3</v>
      </c>
      <c r="Q4" s="9" t="str">
        <f t="shared" si="21"/>
        <v>Long-term care (health)</v>
      </c>
      <c r="S4" s="9" t="b">
        <f t="shared" si="22"/>
        <v>0</v>
      </c>
      <c r="T4" s="9">
        <f>IFERROR(_xlfn.AGGREGATE(15,3,ROW(S$2:S$100)/(S$2:S$100=TRUE),ROWS(S$2:S4))-ROW($2:$2)+1,0)</f>
        <v>6</v>
      </c>
      <c r="U4" s="9" t="str">
        <f t="shared" si="23"/>
        <v>1.2</v>
      </c>
      <c r="V4" s="9" t="str">
        <f t="shared" si="24"/>
        <v>Day curative care</v>
      </c>
      <c r="AA4" s="23" t="str">
        <f t="shared" si="25"/>
        <v>1.1.1</v>
      </c>
      <c r="AB4" s="22">
        <f t="shared" si="26"/>
        <v>3</v>
      </c>
      <c r="AC4" s="30" t="str">
        <f t="shared" si="3"/>
        <v>1</v>
      </c>
      <c r="AD4" s="31" t="str">
        <f t="shared" si="4"/>
        <v>1.1</v>
      </c>
      <c r="AE4" s="31" t="str">
        <f t="shared" si="5"/>
        <v>1.1.1</v>
      </c>
      <c r="AF4" s="31" t="str">
        <f t="shared" si="5"/>
        <v>1.1.1</v>
      </c>
      <c r="AG4" s="32" t="str">
        <f t="shared" si="5"/>
        <v>1.1.1</v>
      </c>
      <c r="AI4" s="33" t="str">
        <f t="shared" si="6"/>
        <v>1</v>
      </c>
      <c r="AJ4" s="34" t="str">
        <f t="shared" si="7"/>
        <v>1.1</v>
      </c>
      <c r="AK4" s="34" t="str">
        <f t="shared" si="8"/>
        <v>1.1.1</v>
      </c>
      <c r="AL4" s="34" t="str">
        <f t="shared" si="9"/>
        <v/>
      </c>
      <c r="AM4" s="35" t="str">
        <f t="shared" si="10"/>
        <v/>
      </c>
      <c r="AN4" s="9" t="b">
        <f t="shared" si="11"/>
        <v>1</v>
      </c>
      <c r="AO4" s="9" t="b">
        <f t="shared" si="12"/>
        <v>1</v>
      </c>
      <c r="AP4" s="9" t="b">
        <f t="shared" si="13"/>
        <v>0</v>
      </c>
      <c r="AQ4" s="9" t="b">
        <f t="shared" si="14"/>
        <v>0</v>
      </c>
    </row>
    <row r="5" spans="1:43" ht="14.6" x14ac:dyDescent="0.4">
      <c r="A5" s="195">
        <v>4</v>
      </c>
      <c r="B5" s="195">
        <v>2</v>
      </c>
      <c r="C5" s="195" t="s">
        <v>2763</v>
      </c>
      <c r="D5" s="195" t="s">
        <v>2764</v>
      </c>
      <c r="E5" s="9" t="str">
        <f t="shared" si="15"/>
        <v>1.1.2</v>
      </c>
      <c r="F5" s="63" t="str">
        <f t="shared" si="16"/>
        <v>1.2.1</v>
      </c>
      <c r="G5" s="22" t="str">
        <f t="shared" si="1"/>
        <v>General day curative care</v>
      </c>
      <c r="H5" s="9">
        <f t="shared" si="2"/>
        <v>3</v>
      </c>
      <c r="I5" s="9" t="b">
        <f t="shared" si="17"/>
        <v>1</v>
      </c>
      <c r="J5" s="9" t="b">
        <f t="shared" si="18"/>
        <v>0</v>
      </c>
      <c r="K5" s="9">
        <f>IFERROR(_xlfn.AGGREGATE(15,3,ROW($I$2:$I$100)/($I$2:$I$100=TRUE),ROWS(I$2:I5))-ROW($2:$2)+1,0)</f>
        <v>7</v>
      </c>
      <c r="N5" s="9" t="b">
        <f t="shared" si="19"/>
        <v>0</v>
      </c>
      <c r="O5" s="9">
        <f>IFERROR(_xlfn.AGGREGATE(15,3,ROW(N$2:N$100)/(N$2:N$100=TRUE),ROWS(N$2:N5))-ROW($2:$2)+1,0)</f>
        <v>34</v>
      </c>
      <c r="P5" s="43" t="str">
        <f t="shared" si="20"/>
        <v>4</v>
      </c>
      <c r="Q5" s="9" t="str">
        <f t="shared" si="21"/>
        <v>Ancillary services (non-specified by function)</v>
      </c>
      <c r="S5" s="9" t="b">
        <f t="shared" si="22"/>
        <v>0</v>
      </c>
      <c r="T5" s="9">
        <f>IFERROR(_xlfn.AGGREGATE(15,3,ROW(S$2:S$100)/(S$2:S$100=TRUE),ROWS(S$2:S5))-ROW($2:$2)+1,0)</f>
        <v>10</v>
      </c>
      <c r="U5" s="9" t="str">
        <f t="shared" si="23"/>
        <v>1.3</v>
      </c>
      <c r="V5" s="9" t="str">
        <f t="shared" si="24"/>
        <v>Outpatient curative care</v>
      </c>
      <c r="AA5" s="23" t="str">
        <f t="shared" si="25"/>
        <v>1.1.2</v>
      </c>
      <c r="AB5" s="22">
        <f t="shared" si="26"/>
        <v>3</v>
      </c>
      <c r="AC5" s="30" t="str">
        <f t="shared" si="3"/>
        <v>1</v>
      </c>
      <c r="AD5" s="31" t="str">
        <f t="shared" si="4"/>
        <v>1.1</v>
      </c>
      <c r="AE5" s="31" t="str">
        <f t="shared" si="5"/>
        <v>1.1.2</v>
      </c>
      <c r="AF5" s="31" t="str">
        <f t="shared" si="5"/>
        <v>1.1.2</v>
      </c>
      <c r="AG5" s="32" t="str">
        <f t="shared" si="5"/>
        <v>1.1.2</v>
      </c>
      <c r="AI5" s="33" t="str">
        <f t="shared" si="6"/>
        <v>1</v>
      </c>
      <c r="AJ5" s="34" t="str">
        <f t="shared" si="7"/>
        <v>1.1</v>
      </c>
      <c r="AK5" s="34" t="str">
        <f t="shared" si="8"/>
        <v>1.1.2</v>
      </c>
      <c r="AL5" s="34" t="str">
        <f t="shared" si="9"/>
        <v/>
      </c>
      <c r="AM5" s="35" t="str">
        <f t="shared" si="10"/>
        <v/>
      </c>
      <c r="AN5" s="9" t="b">
        <f t="shared" si="11"/>
        <v>1</v>
      </c>
      <c r="AO5" s="9" t="b">
        <f t="shared" si="12"/>
        <v>1</v>
      </c>
      <c r="AP5" s="9" t="b">
        <f t="shared" si="13"/>
        <v>0</v>
      </c>
      <c r="AQ5" s="9" t="b">
        <f t="shared" si="14"/>
        <v>0</v>
      </c>
    </row>
    <row r="6" spans="1:43" ht="14.6" x14ac:dyDescent="0.4">
      <c r="A6" s="195">
        <v>60</v>
      </c>
      <c r="B6" s="195">
        <v>2</v>
      </c>
      <c r="C6" s="195" t="s">
        <v>2765</v>
      </c>
      <c r="D6" s="195" t="s">
        <v>2766</v>
      </c>
      <c r="E6" s="9" t="str">
        <f t="shared" si="15"/>
        <v>1.1.nec</v>
      </c>
      <c r="F6" s="63" t="str">
        <f t="shared" si="16"/>
        <v>1.2.2</v>
      </c>
      <c r="G6" s="22" t="str">
        <f t="shared" si="1"/>
        <v>Specialised day curative care</v>
      </c>
      <c r="H6" s="9">
        <f t="shared" si="2"/>
        <v>3</v>
      </c>
      <c r="I6" s="9" t="b">
        <f t="shared" si="17"/>
        <v>1</v>
      </c>
      <c r="J6" s="9" t="b">
        <f t="shared" si="18"/>
        <v>1</v>
      </c>
      <c r="K6" s="9">
        <f>IFERROR(_xlfn.AGGREGATE(15,3,ROW($I$2:$I$100)/($I$2:$I$100=TRUE),ROWS(I$2:I6))-ROW($2:$2)+1,0)</f>
        <v>8</v>
      </c>
      <c r="N6" s="9" t="b">
        <f t="shared" si="19"/>
        <v>0</v>
      </c>
      <c r="O6" s="9">
        <f>IFERROR(_xlfn.AGGREGATE(15,3,ROW(N$2:N$100)/(N$2:N$100=TRUE),ROWS(N$2:N6))-ROW($2:$2)+1,0)</f>
        <v>39</v>
      </c>
      <c r="P6" s="43" t="str">
        <f t="shared" si="20"/>
        <v>5</v>
      </c>
      <c r="Q6" s="9" t="str">
        <f t="shared" si="21"/>
        <v>Medical goods (non-specified by function)</v>
      </c>
      <c r="S6" s="9" t="b">
        <f t="shared" si="22"/>
        <v>0</v>
      </c>
      <c r="T6" s="9">
        <f>IFERROR(_xlfn.AGGREGATE(15,3,ROW(S$2:S$100)/(S$2:S$100=TRUE),ROWS(S$2:S6))-ROW($2:$2)+1,0)</f>
        <v>17</v>
      </c>
      <c r="U6" s="9" t="str">
        <f t="shared" si="23"/>
        <v>1.4</v>
      </c>
      <c r="V6" s="9" t="str">
        <f t="shared" si="24"/>
        <v>Home-based curative care</v>
      </c>
      <c r="AA6" s="23" t="str">
        <f t="shared" si="25"/>
        <v>1.1.nec</v>
      </c>
      <c r="AB6" s="22">
        <f t="shared" si="26"/>
        <v>3</v>
      </c>
      <c r="AC6" s="30" t="str">
        <f t="shared" si="3"/>
        <v>1</v>
      </c>
      <c r="AD6" s="31" t="str">
        <f t="shared" si="4"/>
        <v>1.1</v>
      </c>
      <c r="AE6" s="31" t="str">
        <f t="shared" si="5"/>
        <v>1.1.nec</v>
      </c>
      <c r="AF6" s="31" t="str">
        <f t="shared" si="5"/>
        <v>1.1.nec</v>
      </c>
      <c r="AG6" s="32" t="str">
        <f t="shared" si="5"/>
        <v>1.1.nec</v>
      </c>
      <c r="AI6" s="33" t="str">
        <f t="shared" si="6"/>
        <v>1</v>
      </c>
      <c r="AJ6" s="34" t="str">
        <f t="shared" si="7"/>
        <v>1.1</v>
      </c>
      <c r="AK6" s="34" t="str">
        <f t="shared" si="8"/>
        <v>1.1.nec</v>
      </c>
      <c r="AL6" s="34" t="str">
        <f t="shared" si="9"/>
        <v/>
      </c>
      <c r="AM6" s="35" t="str">
        <f t="shared" si="10"/>
        <v/>
      </c>
      <c r="AN6" s="9" t="b">
        <f t="shared" si="11"/>
        <v>1</v>
      </c>
      <c r="AO6" s="9" t="b">
        <f t="shared" si="12"/>
        <v>1</v>
      </c>
      <c r="AP6" s="9" t="b">
        <f t="shared" si="13"/>
        <v>0</v>
      </c>
      <c r="AQ6" s="9" t="b">
        <f t="shared" si="14"/>
        <v>0</v>
      </c>
    </row>
    <row r="7" spans="1:43" ht="14.6" x14ac:dyDescent="0.4">
      <c r="A7" s="195">
        <v>5</v>
      </c>
      <c r="B7" s="195">
        <v>1</v>
      </c>
      <c r="C7" s="195" t="s">
        <v>2767</v>
      </c>
      <c r="D7" s="195" t="s">
        <v>2768</v>
      </c>
      <c r="E7" s="9" t="str">
        <f t="shared" si="15"/>
        <v>1.2</v>
      </c>
      <c r="F7" s="63" t="str">
        <f t="shared" si="16"/>
        <v>1.2.nec</v>
      </c>
      <c r="G7" s="22" t="str">
        <f t="shared" si="1"/>
        <v>Unspecified day curative care (n.e.c.)</v>
      </c>
      <c r="H7" s="9">
        <f t="shared" si="2"/>
        <v>2</v>
      </c>
      <c r="I7" s="9" t="b">
        <f t="shared" si="17"/>
        <v>0</v>
      </c>
      <c r="J7" s="9" t="b">
        <f t="shared" si="18"/>
        <v>0</v>
      </c>
      <c r="K7" s="9">
        <f>IFERROR(_xlfn.AGGREGATE(15,3,ROW($I$2:$I$100)/($I$2:$I$100=TRUE),ROWS(I$2:I7))-ROW($2:$2)+1,0)</f>
        <v>9</v>
      </c>
      <c r="N7" s="9" t="b">
        <f t="shared" si="19"/>
        <v>0</v>
      </c>
      <c r="O7" s="9">
        <f>IFERROR(_xlfn.AGGREGATE(15,3,ROW(N$2:N$100)/(N$2:N$100=TRUE),ROWS(N$2:N7))-ROW($2:$2)+1,0)</f>
        <v>50</v>
      </c>
      <c r="P7" s="43" t="str">
        <f t="shared" si="20"/>
        <v>6</v>
      </c>
      <c r="Q7" s="9" t="str">
        <f t="shared" si="21"/>
        <v>Preventive care</v>
      </c>
      <c r="S7" s="9" t="b">
        <f t="shared" si="22"/>
        <v>1</v>
      </c>
      <c r="T7" s="9">
        <f>IFERROR(_xlfn.AGGREGATE(15,3,ROW(S$2:S$100)/(S$2:S$100=TRUE),ROWS(S$2:S7))-ROW($2:$2)+1,0)</f>
        <v>21</v>
      </c>
      <c r="U7" s="9" t="str">
        <f t="shared" si="23"/>
        <v>1.nec</v>
      </c>
      <c r="V7" s="9" t="str">
        <f t="shared" si="24"/>
        <v>Unspecified curative care (n.e.c.)</v>
      </c>
      <c r="AA7" s="23" t="str">
        <f t="shared" si="25"/>
        <v>1.2</v>
      </c>
      <c r="AB7" s="22">
        <f t="shared" si="26"/>
        <v>2</v>
      </c>
      <c r="AC7" s="30" t="str">
        <f t="shared" si="3"/>
        <v>1</v>
      </c>
      <c r="AD7" s="31" t="str">
        <f t="shared" si="4"/>
        <v>1.2</v>
      </c>
      <c r="AE7" s="31" t="str">
        <f t="shared" si="5"/>
        <v>1.2</v>
      </c>
      <c r="AF7" s="31" t="str">
        <f t="shared" si="5"/>
        <v>1.2</v>
      </c>
      <c r="AG7" s="32" t="str">
        <f t="shared" si="5"/>
        <v>1.2</v>
      </c>
      <c r="AI7" s="33" t="str">
        <f t="shared" si="6"/>
        <v>1</v>
      </c>
      <c r="AJ7" s="34" t="str">
        <f t="shared" si="7"/>
        <v>1.2</v>
      </c>
      <c r="AK7" s="34" t="str">
        <f t="shared" si="8"/>
        <v/>
      </c>
      <c r="AL7" s="34" t="str">
        <f t="shared" si="9"/>
        <v/>
      </c>
      <c r="AM7" s="35" t="str">
        <f t="shared" si="10"/>
        <v/>
      </c>
      <c r="AN7" s="9" t="b">
        <f t="shared" si="11"/>
        <v>1</v>
      </c>
      <c r="AO7" s="9" t="b">
        <f t="shared" si="12"/>
        <v>0</v>
      </c>
      <c r="AP7" s="9" t="b">
        <f t="shared" si="13"/>
        <v>0</v>
      </c>
      <c r="AQ7" s="9" t="b">
        <f t="shared" si="14"/>
        <v>0</v>
      </c>
    </row>
    <row r="8" spans="1:43" ht="14.6" x14ac:dyDescent="0.4">
      <c r="A8" s="195">
        <v>6</v>
      </c>
      <c r="B8" s="195">
        <v>5</v>
      </c>
      <c r="C8" s="195" t="s">
        <v>2769</v>
      </c>
      <c r="D8" s="195" t="s">
        <v>2770</v>
      </c>
      <c r="E8" s="9" t="str">
        <f t="shared" si="15"/>
        <v>1.2.1</v>
      </c>
      <c r="F8" s="63" t="str">
        <f t="shared" si="16"/>
        <v>1.3.1</v>
      </c>
      <c r="G8" s="22" t="str">
        <f t="shared" si="1"/>
        <v>General outpatient curative care</v>
      </c>
      <c r="H8" s="9">
        <f t="shared" si="2"/>
        <v>3</v>
      </c>
      <c r="I8" s="9" t="b">
        <f t="shared" si="17"/>
        <v>1</v>
      </c>
      <c r="J8" s="9" t="b">
        <f t="shared" si="18"/>
        <v>0</v>
      </c>
      <c r="K8" s="9">
        <f>IFERROR(_xlfn.AGGREGATE(15,3,ROW($I$2:$I$100)/($I$2:$I$100=TRUE),ROWS(I$2:I8))-ROW($2:$2)+1,0)</f>
        <v>11</v>
      </c>
      <c r="N8" s="9" t="b">
        <f t="shared" si="19"/>
        <v>0</v>
      </c>
      <c r="O8" s="9">
        <f>IFERROR(_xlfn.AGGREGATE(15,3,ROW(N$2:N$100)/(N$2:N$100=TRUE),ROWS(N$2:N8))-ROW($2:$2)+1,0)</f>
        <v>77</v>
      </c>
      <c r="P8" s="43" t="str">
        <f t="shared" si="20"/>
        <v>7</v>
      </c>
      <c r="Q8" s="9" t="str">
        <f t="shared" si="21"/>
        <v>Governance, and health system and financing administration</v>
      </c>
      <c r="S8" s="9" t="b">
        <f t="shared" si="22"/>
        <v>0</v>
      </c>
      <c r="T8" s="9">
        <f>IFERROR(_xlfn.AGGREGATE(15,3,ROW(S$2:S$100)/(S$2:S$100=TRUE),ROWS(S$2:S8))-ROW($2:$2)+1,0)</f>
        <v>22</v>
      </c>
      <c r="U8" s="9" t="str">
        <f t="shared" si="23"/>
        <v>2</v>
      </c>
      <c r="V8" s="9" t="str">
        <f t="shared" si="24"/>
        <v>Rehabilitative care</v>
      </c>
      <c r="AA8" s="23" t="str">
        <f t="shared" si="25"/>
        <v>1.2.1</v>
      </c>
      <c r="AB8" s="22">
        <f t="shared" si="26"/>
        <v>3</v>
      </c>
      <c r="AC8" s="30" t="str">
        <f t="shared" si="3"/>
        <v>1</v>
      </c>
      <c r="AD8" s="31" t="str">
        <f t="shared" si="4"/>
        <v>1.2</v>
      </c>
      <c r="AE8" s="31" t="str">
        <f t="shared" si="5"/>
        <v>1.2.1</v>
      </c>
      <c r="AF8" s="31" t="str">
        <f t="shared" si="5"/>
        <v>1.2.1</v>
      </c>
      <c r="AG8" s="32" t="str">
        <f t="shared" si="5"/>
        <v>1.2.1</v>
      </c>
      <c r="AI8" s="33" t="str">
        <f t="shared" si="6"/>
        <v>1</v>
      </c>
      <c r="AJ8" s="34" t="str">
        <f t="shared" si="7"/>
        <v>1.2</v>
      </c>
      <c r="AK8" s="34" t="str">
        <f t="shared" si="8"/>
        <v>1.2.1</v>
      </c>
      <c r="AL8" s="34" t="str">
        <f t="shared" si="9"/>
        <v/>
      </c>
      <c r="AM8" s="35" t="str">
        <f t="shared" si="10"/>
        <v/>
      </c>
      <c r="AN8" s="9" t="b">
        <f t="shared" si="11"/>
        <v>1</v>
      </c>
      <c r="AO8" s="9" t="b">
        <f t="shared" si="12"/>
        <v>1</v>
      </c>
      <c r="AP8" s="9" t="b">
        <f t="shared" si="13"/>
        <v>0</v>
      </c>
      <c r="AQ8" s="9" t="b">
        <f t="shared" si="14"/>
        <v>0</v>
      </c>
    </row>
    <row r="9" spans="1:43" ht="14.6" x14ac:dyDescent="0.4">
      <c r="A9" s="195">
        <v>7</v>
      </c>
      <c r="B9" s="195">
        <v>5</v>
      </c>
      <c r="C9" s="195" t="s">
        <v>2771</v>
      </c>
      <c r="D9" s="195" t="s">
        <v>2772</v>
      </c>
      <c r="E9" s="9" t="str">
        <f t="shared" si="15"/>
        <v>1.2.2</v>
      </c>
      <c r="F9" s="63" t="str">
        <f t="shared" si="16"/>
        <v>1.3.2</v>
      </c>
      <c r="G9" s="22" t="str">
        <f t="shared" si="1"/>
        <v>Dental outpatient curative care</v>
      </c>
      <c r="H9" s="9">
        <f t="shared" si="2"/>
        <v>3</v>
      </c>
      <c r="I9" s="9" t="b">
        <f t="shared" si="17"/>
        <v>1</v>
      </c>
      <c r="J9" s="9" t="b">
        <f t="shared" si="18"/>
        <v>0</v>
      </c>
      <c r="K9" s="9">
        <f>IFERROR(_xlfn.AGGREGATE(15,3,ROW($I$2:$I$100)/($I$2:$I$100=TRUE),ROWS(I$2:I9))-ROW($2:$2)+1,0)</f>
        <v>12</v>
      </c>
      <c r="N9" s="9" t="b">
        <f t="shared" si="19"/>
        <v>0</v>
      </c>
      <c r="O9" s="9">
        <f>IFERROR(_xlfn.AGGREGATE(15,3,ROW(N$2:N$100)/(N$2:N$100=TRUE),ROWS(N$2:N9))-ROW($2:$2)+1,0)</f>
        <v>88</v>
      </c>
      <c r="P9" s="43" t="str">
        <f t="shared" si="20"/>
        <v>9</v>
      </c>
      <c r="Q9" s="9" t="str">
        <f t="shared" si="21"/>
        <v>Other health care services not elsewhere classified (n.e.c.)</v>
      </c>
      <c r="S9" s="9" t="b">
        <f t="shared" si="22"/>
        <v>0</v>
      </c>
      <c r="T9" s="9">
        <f>IFERROR(_xlfn.AGGREGATE(15,3,ROW(S$2:S$100)/(S$2:S$100=TRUE),ROWS(S$2:S9))-ROW($2:$2)+1,0)</f>
        <v>23</v>
      </c>
      <c r="U9" s="9" t="str">
        <f t="shared" si="23"/>
        <v>2.1</v>
      </c>
      <c r="V9" s="9" t="str">
        <f t="shared" si="24"/>
        <v>Inpatient rehabilitative care</v>
      </c>
      <c r="AA9" s="23" t="str">
        <f t="shared" si="25"/>
        <v>1.2.2</v>
      </c>
      <c r="AB9" s="22">
        <f t="shared" si="26"/>
        <v>3</v>
      </c>
      <c r="AC9" s="30" t="str">
        <f t="shared" si="3"/>
        <v>1</v>
      </c>
      <c r="AD9" s="31" t="str">
        <f t="shared" si="4"/>
        <v>1.2</v>
      </c>
      <c r="AE9" s="31" t="str">
        <f t="shared" si="5"/>
        <v>1.2.2</v>
      </c>
      <c r="AF9" s="31" t="str">
        <f t="shared" si="5"/>
        <v>1.2.2</v>
      </c>
      <c r="AG9" s="32" t="str">
        <f t="shared" si="5"/>
        <v>1.2.2</v>
      </c>
      <c r="AI9" s="33" t="str">
        <f t="shared" si="6"/>
        <v>1</v>
      </c>
      <c r="AJ9" s="34" t="str">
        <f t="shared" si="7"/>
        <v>1.2</v>
      </c>
      <c r="AK9" s="34" t="str">
        <f t="shared" si="8"/>
        <v>1.2.2</v>
      </c>
      <c r="AL9" s="34" t="str">
        <f t="shared" si="9"/>
        <v/>
      </c>
      <c r="AM9" s="35" t="str">
        <f t="shared" si="10"/>
        <v/>
      </c>
      <c r="AN9" s="9" t="b">
        <f t="shared" si="11"/>
        <v>1</v>
      </c>
      <c r="AO9" s="9" t="b">
        <f t="shared" si="12"/>
        <v>1</v>
      </c>
      <c r="AP9" s="9" t="b">
        <f t="shared" si="13"/>
        <v>0</v>
      </c>
      <c r="AQ9" s="9" t="b">
        <f t="shared" si="14"/>
        <v>0</v>
      </c>
    </row>
    <row r="10" spans="1:43" ht="14.6" x14ac:dyDescent="0.4">
      <c r="A10" s="195">
        <v>61</v>
      </c>
      <c r="B10" s="195">
        <v>5</v>
      </c>
      <c r="C10" s="195" t="s">
        <v>2773</v>
      </c>
      <c r="D10" s="195" t="s">
        <v>2774</v>
      </c>
      <c r="E10" s="9" t="str">
        <f t="shared" si="15"/>
        <v>1.2.nec</v>
      </c>
      <c r="F10" s="63" t="str">
        <f t="shared" si="16"/>
        <v>1.3.3.1</v>
      </c>
      <c r="G10" s="22" t="str">
        <f t="shared" si="1"/>
        <v>Emergency specialised outpatient curative care</v>
      </c>
      <c r="H10" s="9">
        <f t="shared" si="2"/>
        <v>3</v>
      </c>
      <c r="I10" s="9" t="b">
        <f t="shared" si="17"/>
        <v>1</v>
      </c>
      <c r="J10" s="9" t="b">
        <f t="shared" si="18"/>
        <v>1</v>
      </c>
      <c r="K10" s="9">
        <f>IFERROR(_xlfn.AGGREGATE(15,3,ROW($I$2:$I$100)/($I$2:$I$100=TRUE),ROWS(I$2:I10))-ROW($2:$2)+1,0)</f>
        <v>14</v>
      </c>
      <c r="N10" s="9" t="b">
        <f t="shared" si="19"/>
        <v>0</v>
      </c>
      <c r="O10" s="9">
        <f>IFERROR(_xlfn.AGGREGATE(15,3,ROW(N$2:N$100)/(N$2:N$100=TRUE),ROWS(N$2:N10))-ROW($2:$2)+1,0)</f>
        <v>0</v>
      </c>
      <c r="P10" s="43" t="str">
        <f t="shared" si="20"/>
        <v/>
      </c>
      <c r="Q10" s="9" t="str">
        <f t="shared" si="21"/>
        <v/>
      </c>
      <c r="S10" s="9" t="b">
        <f t="shared" si="22"/>
        <v>0</v>
      </c>
      <c r="T10" s="9">
        <f>IFERROR(_xlfn.AGGREGATE(15,3,ROW(S$2:S$100)/(S$2:S$100=TRUE),ROWS(S$2:S10))-ROW($2:$2)+1,0)</f>
        <v>24</v>
      </c>
      <c r="U10" s="9" t="str">
        <f t="shared" si="23"/>
        <v>2.2</v>
      </c>
      <c r="V10" s="9" t="str">
        <f t="shared" si="24"/>
        <v>Day rehabilitative care</v>
      </c>
      <c r="AA10" s="23" t="str">
        <f t="shared" si="25"/>
        <v>1.2.nec</v>
      </c>
      <c r="AB10" s="22">
        <f t="shared" si="26"/>
        <v>3</v>
      </c>
      <c r="AC10" s="30" t="str">
        <f t="shared" si="3"/>
        <v>1</v>
      </c>
      <c r="AD10" s="31" t="str">
        <f t="shared" si="4"/>
        <v>1.2</v>
      </c>
      <c r="AE10" s="31" t="str">
        <f t="shared" si="5"/>
        <v>1.2.nec</v>
      </c>
      <c r="AF10" s="31" t="str">
        <f t="shared" si="5"/>
        <v>1.2.nec</v>
      </c>
      <c r="AG10" s="32" t="str">
        <f t="shared" si="5"/>
        <v>1.2.nec</v>
      </c>
      <c r="AI10" s="33" t="str">
        <f t="shared" si="6"/>
        <v>1</v>
      </c>
      <c r="AJ10" s="34" t="str">
        <f t="shared" si="7"/>
        <v>1.2</v>
      </c>
      <c r="AK10" s="34" t="str">
        <f t="shared" si="8"/>
        <v>1.2.nec</v>
      </c>
      <c r="AL10" s="34" t="str">
        <f t="shared" si="9"/>
        <v/>
      </c>
      <c r="AM10" s="35" t="str">
        <f t="shared" si="10"/>
        <v/>
      </c>
      <c r="AN10" s="9" t="b">
        <f t="shared" si="11"/>
        <v>1</v>
      </c>
      <c r="AO10" s="9" t="b">
        <f t="shared" si="12"/>
        <v>1</v>
      </c>
      <c r="AP10" s="9" t="b">
        <f t="shared" si="13"/>
        <v>0</v>
      </c>
      <c r="AQ10" s="9" t="b">
        <f t="shared" si="14"/>
        <v>0</v>
      </c>
    </row>
    <row r="11" spans="1:43" ht="14.6" x14ac:dyDescent="0.4">
      <c r="A11" s="195">
        <v>8</v>
      </c>
      <c r="B11" s="195">
        <v>1</v>
      </c>
      <c r="C11" s="195" t="s">
        <v>2775</v>
      </c>
      <c r="D11" s="195" t="s">
        <v>2776</v>
      </c>
      <c r="E11" s="9" t="str">
        <f t="shared" si="15"/>
        <v>1.3</v>
      </c>
      <c r="F11" s="63" t="str">
        <f t="shared" si="16"/>
        <v>1.3.3.nec</v>
      </c>
      <c r="G11" s="22" t="str">
        <f t="shared" si="1"/>
        <v>Other Specialised outpatient curative care</v>
      </c>
      <c r="H11" s="9">
        <f t="shared" si="2"/>
        <v>2</v>
      </c>
      <c r="I11" s="9" t="b">
        <f t="shared" si="17"/>
        <v>0</v>
      </c>
      <c r="J11" s="9" t="b">
        <f t="shared" si="18"/>
        <v>0</v>
      </c>
      <c r="K11" s="9">
        <f>IFERROR(_xlfn.AGGREGATE(15,3,ROW($I$2:$I$100)/($I$2:$I$100=TRUE),ROWS(I$2:I11))-ROW($2:$2)+1,0)</f>
        <v>15</v>
      </c>
      <c r="N11" s="9" t="b">
        <f t="shared" si="19"/>
        <v>0</v>
      </c>
      <c r="O11" s="9">
        <f>IFERROR(_xlfn.AGGREGATE(15,3,ROW(N$2:N$100)/(N$2:N$100=TRUE),ROWS(N$2:N11))-ROW($2:$2)+1,0)</f>
        <v>0</v>
      </c>
      <c r="P11" s="43" t="str">
        <f t="shared" si="20"/>
        <v/>
      </c>
      <c r="Q11" s="9" t="str">
        <f t="shared" si="21"/>
        <v/>
      </c>
      <c r="S11" s="9" t="b">
        <f t="shared" si="22"/>
        <v>1</v>
      </c>
      <c r="T11" s="9">
        <f>IFERROR(_xlfn.AGGREGATE(15,3,ROW(S$2:S$100)/(S$2:S$100=TRUE),ROWS(S$2:S11))-ROW($2:$2)+1,0)</f>
        <v>25</v>
      </c>
      <c r="U11" s="9" t="str">
        <f t="shared" si="23"/>
        <v>2.3</v>
      </c>
      <c r="V11" s="9" t="str">
        <f t="shared" si="24"/>
        <v>Outpatient rehabilitative care</v>
      </c>
      <c r="AA11" s="23" t="str">
        <f t="shared" si="25"/>
        <v>1.3</v>
      </c>
      <c r="AB11" s="22">
        <f t="shared" si="26"/>
        <v>2</v>
      </c>
      <c r="AC11" s="30" t="str">
        <f t="shared" si="3"/>
        <v>1</v>
      </c>
      <c r="AD11" s="31" t="str">
        <f t="shared" si="4"/>
        <v>1.3</v>
      </c>
      <c r="AE11" s="31" t="str">
        <f t="shared" si="5"/>
        <v>1.3</v>
      </c>
      <c r="AF11" s="31" t="str">
        <f t="shared" si="5"/>
        <v>1.3</v>
      </c>
      <c r="AG11" s="32" t="str">
        <f t="shared" si="5"/>
        <v>1.3</v>
      </c>
      <c r="AI11" s="33" t="str">
        <f t="shared" si="6"/>
        <v>1</v>
      </c>
      <c r="AJ11" s="34" t="str">
        <f t="shared" si="7"/>
        <v>1.3</v>
      </c>
      <c r="AK11" s="34" t="str">
        <f t="shared" si="8"/>
        <v/>
      </c>
      <c r="AL11" s="34" t="str">
        <f t="shared" si="9"/>
        <v/>
      </c>
      <c r="AM11" s="35" t="str">
        <f t="shared" si="10"/>
        <v/>
      </c>
      <c r="AN11" s="9" t="b">
        <f t="shared" si="11"/>
        <v>1</v>
      </c>
      <c r="AO11" s="9" t="b">
        <f t="shared" si="12"/>
        <v>0</v>
      </c>
      <c r="AP11" s="9" t="b">
        <f t="shared" si="13"/>
        <v>0</v>
      </c>
      <c r="AQ11" s="9" t="b">
        <f t="shared" si="14"/>
        <v>0</v>
      </c>
    </row>
    <row r="12" spans="1:43" ht="14.6" x14ac:dyDescent="0.4">
      <c r="A12" s="195">
        <v>9</v>
      </c>
      <c r="B12" s="195">
        <v>8</v>
      </c>
      <c r="C12" s="195" t="s">
        <v>2777</v>
      </c>
      <c r="D12" s="195" t="s">
        <v>2778</v>
      </c>
      <c r="E12" s="9" t="str">
        <f t="shared" si="15"/>
        <v>1.3.1</v>
      </c>
      <c r="F12" s="63" t="str">
        <f t="shared" si="16"/>
        <v>1.3.nec</v>
      </c>
      <c r="G12" s="22" t="str">
        <f t="shared" si="1"/>
        <v>Unspecified outpatient curative care (n.e.c.)</v>
      </c>
      <c r="H12" s="9">
        <f t="shared" si="2"/>
        <v>3</v>
      </c>
      <c r="I12" s="9" t="b">
        <f t="shared" si="17"/>
        <v>1</v>
      </c>
      <c r="J12" s="9" t="b">
        <f t="shared" si="18"/>
        <v>0</v>
      </c>
      <c r="K12" s="9">
        <f>IFERROR(_xlfn.AGGREGATE(15,3,ROW($I$2:$I$100)/($I$2:$I$100=TRUE),ROWS(I$2:I12))-ROW($2:$2)+1,0)</f>
        <v>16</v>
      </c>
      <c r="N12" s="9" t="b">
        <f t="shared" si="19"/>
        <v>0</v>
      </c>
      <c r="O12" s="9">
        <f>IFERROR(_xlfn.AGGREGATE(15,3,ROW(N$2:N$100)/(N$2:N$100=TRUE),ROWS(N$2:N12))-ROW($2:$2)+1,0)</f>
        <v>0</v>
      </c>
      <c r="P12" s="43" t="str">
        <f t="shared" si="20"/>
        <v/>
      </c>
      <c r="Q12" s="9" t="str">
        <f t="shared" si="21"/>
        <v/>
      </c>
      <c r="S12" s="9" t="b">
        <f t="shared" si="22"/>
        <v>0</v>
      </c>
      <c r="T12" s="9">
        <f>IFERROR(_xlfn.AGGREGATE(15,3,ROW(S$2:S$100)/(S$2:S$100=TRUE),ROWS(S$2:S12))-ROW($2:$2)+1,0)</f>
        <v>26</v>
      </c>
      <c r="U12" s="9" t="str">
        <f t="shared" si="23"/>
        <v>2.4</v>
      </c>
      <c r="V12" s="9" t="str">
        <f t="shared" si="24"/>
        <v>Home-based rehabilitative care</v>
      </c>
      <c r="AA12" s="23" t="str">
        <f t="shared" si="25"/>
        <v>1.3.1</v>
      </c>
      <c r="AB12" s="22">
        <f t="shared" si="26"/>
        <v>3</v>
      </c>
      <c r="AC12" s="30" t="str">
        <f t="shared" si="3"/>
        <v>1</v>
      </c>
      <c r="AD12" s="31" t="str">
        <f t="shared" si="4"/>
        <v>1.3</v>
      </c>
      <c r="AE12" s="31" t="str">
        <f t="shared" si="5"/>
        <v>1.3.1</v>
      </c>
      <c r="AF12" s="31" t="str">
        <f t="shared" si="5"/>
        <v>1.3.1</v>
      </c>
      <c r="AG12" s="32" t="str">
        <f t="shared" si="5"/>
        <v>1.3.1</v>
      </c>
      <c r="AI12" s="33" t="str">
        <f t="shared" si="6"/>
        <v>1</v>
      </c>
      <c r="AJ12" s="34" t="str">
        <f t="shared" si="7"/>
        <v>1.3</v>
      </c>
      <c r="AK12" s="34" t="str">
        <f t="shared" si="8"/>
        <v>1.3.1</v>
      </c>
      <c r="AL12" s="34" t="str">
        <f t="shared" si="9"/>
        <v/>
      </c>
      <c r="AM12" s="35" t="str">
        <f t="shared" si="10"/>
        <v/>
      </c>
      <c r="AN12" s="9" t="b">
        <f t="shared" si="11"/>
        <v>1</v>
      </c>
      <c r="AO12" s="9" t="b">
        <f t="shared" si="12"/>
        <v>1</v>
      </c>
      <c r="AP12" s="9" t="b">
        <f t="shared" si="13"/>
        <v>0</v>
      </c>
      <c r="AQ12" s="9" t="b">
        <f t="shared" si="14"/>
        <v>0</v>
      </c>
    </row>
    <row r="13" spans="1:43" ht="14.6" x14ac:dyDescent="0.4">
      <c r="A13" s="195">
        <v>10</v>
      </c>
      <c r="B13" s="195">
        <v>8</v>
      </c>
      <c r="C13" s="195" t="s">
        <v>2779</v>
      </c>
      <c r="D13" s="195" t="s">
        <v>2780</v>
      </c>
      <c r="E13" s="9" t="str">
        <f t="shared" si="15"/>
        <v>1.3.2</v>
      </c>
      <c r="F13" s="63" t="str">
        <f t="shared" si="16"/>
        <v>1.4.1</v>
      </c>
      <c r="G13" s="22" t="str">
        <f t="shared" si="1"/>
        <v>Emergency home-based curative care</v>
      </c>
      <c r="H13" s="9">
        <f t="shared" si="2"/>
        <v>3</v>
      </c>
      <c r="I13" s="9" t="b">
        <f t="shared" si="17"/>
        <v>1</v>
      </c>
      <c r="J13" s="9" t="b">
        <f t="shared" si="18"/>
        <v>0</v>
      </c>
      <c r="K13" s="9">
        <f>IFERROR(_xlfn.AGGREGATE(15,3,ROW($I$2:$I$100)/($I$2:$I$100=TRUE),ROWS(I$2:I13))-ROW($2:$2)+1,0)</f>
        <v>18</v>
      </c>
      <c r="N13" s="9" t="b">
        <f t="shared" si="19"/>
        <v>0</v>
      </c>
      <c r="O13" s="9">
        <f>IFERROR(_xlfn.AGGREGATE(15,3,ROW(N$2:N$100)/(N$2:N$100=TRUE),ROWS(N$2:N13))-ROW($2:$2)+1,0)</f>
        <v>0</v>
      </c>
      <c r="P13" s="43" t="str">
        <f t="shared" si="20"/>
        <v/>
      </c>
      <c r="Q13" s="9" t="str">
        <f t="shared" si="21"/>
        <v/>
      </c>
      <c r="S13" s="9" t="b">
        <f t="shared" si="22"/>
        <v>0</v>
      </c>
      <c r="T13" s="9">
        <f>IFERROR(_xlfn.AGGREGATE(15,3,ROW(S$2:S$100)/(S$2:S$100=TRUE),ROWS(S$2:S13))-ROW($2:$2)+1,0)</f>
        <v>27</v>
      </c>
      <c r="U13" s="9" t="str">
        <f t="shared" si="23"/>
        <v>2.nec</v>
      </c>
      <c r="V13" s="9" t="str">
        <f t="shared" si="24"/>
        <v>Unspecified rehabilitative care (n.e.c.)</v>
      </c>
      <c r="AA13" s="23" t="str">
        <f t="shared" si="25"/>
        <v>1.3.2</v>
      </c>
      <c r="AB13" s="22">
        <f t="shared" si="26"/>
        <v>3</v>
      </c>
      <c r="AC13" s="30" t="str">
        <f t="shared" si="3"/>
        <v>1</v>
      </c>
      <c r="AD13" s="31" t="str">
        <f t="shared" si="4"/>
        <v>1.3</v>
      </c>
      <c r="AE13" s="31" t="str">
        <f t="shared" si="5"/>
        <v>1.3.2</v>
      </c>
      <c r="AF13" s="31" t="str">
        <f t="shared" si="5"/>
        <v>1.3.2</v>
      </c>
      <c r="AG13" s="32" t="str">
        <f t="shared" si="5"/>
        <v>1.3.2</v>
      </c>
      <c r="AI13" s="33" t="str">
        <f t="shared" si="6"/>
        <v>1</v>
      </c>
      <c r="AJ13" s="34" t="str">
        <f t="shared" si="7"/>
        <v>1.3</v>
      </c>
      <c r="AK13" s="34" t="str">
        <f t="shared" si="8"/>
        <v>1.3.2</v>
      </c>
      <c r="AL13" s="34" t="str">
        <f t="shared" si="9"/>
        <v/>
      </c>
      <c r="AM13" s="35" t="str">
        <f t="shared" si="10"/>
        <v/>
      </c>
      <c r="AN13" s="9" t="b">
        <f t="shared" si="11"/>
        <v>1</v>
      </c>
      <c r="AO13" s="9" t="b">
        <f t="shared" si="12"/>
        <v>1</v>
      </c>
      <c r="AP13" s="9" t="b">
        <f t="shared" si="13"/>
        <v>0</v>
      </c>
      <c r="AQ13" s="9" t="b">
        <f t="shared" si="14"/>
        <v>0</v>
      </c>
    </row>
    <row r="14" spans="1:43" ht="14.6" x14ac:dyDescent="0.4">
      <c r="A14" s="195">
        <v>11</v>
      </c>
      <c r="B14" s="195">
        <v>8</v>
      </c>
      <c r="C14" s="195" t="s">
        <v>2781</v>
      </c>
      <c r="D14" s="195" t="s">
        <v>2782</v>
      </c>
      <c r="E14" s="9" t="str">
        <f t="shared" si="15"/>
        <v>1.3.3</v>
      </c>
      <c r="F14" s="63" t="str">
        <f t="shared" si="16"/>
        <v>1.4.2</v>
      </c>
      <c r="G14" s="22" t="str">
        <f t="shared" si="1"/>
        <v>"Hotline" /remote case management</v>
      </c>
      <c r="H14" s="9">
        <f t="shared" si="2"/>
        <v>3</v>
      </c>
      <c r="I14" s="9" t="b">
        <f t="shared" si="17"/>
        <v>0</v>
      </c>
      <c r="J14" s="9" t="b">
        <f t="shared" si="18"/>
        <v>0</v>
      </c>
      <c r="K14" s="9">
        <f>IFERROR(_xlfn.AGGREGATE(15,3,ROW($I$2:$I$100)/($I$2:$I$100=TRUE),ROWS(I$2:I14))-ROW($2:$2)+1,0)</f>
        <v>19</v>
      </c>
      <c r="N14" s="9" t="b">
        <f t="shared" si="19"/>
        <v>0</v>
      </c>
      <c r="O14" s="9">
        <f>IFERROR(_xlfn.AGGREGATE(15,3,ROW(N$2:N$100)/(N$2:N$100=TRUE),ROWS(N$2:N14))-ROW($2:$2)+1,0)</f>
        <v>0</v>
      </c>
      <c r="P14" s="43" t="str">
        <f t="shared" si="20"/>
        <v/>
      </c>
      <c r="Q14" s="9" t="str">
        <f t="shared" si="21"/>
        <v/>
      </c>
      <c r="S14" s="9" t="b">
        <f t="shared" si="22"/>
        <v>0</v>
      </c>
      <c r="T14" s="9">
        <f>IFERROR(_xlfn.AGGREGATE(15,3,ROW(S$2:S$100)/(S$2:S$100=TRUE),ROWS(S$2:S14))-ROW($2:$2)+1,0)</f>
        <v>28</v>
      </c>
      <c r="U14" s="9" t="str">
        <f t="shared" si="23"/>
        <v>3</v>
      </c>
      <c r="V14" s="9" t="str">
        <f t="shared" si="24"/>
        <v>Long-term care (health)</v>
      </c>
      <c r="AA14" s="23" t="str">
        <f t="shared" si="25"/>
        <v>1.3.3</v>
      </c>
      <c r="AB14" s="22">
        <f t="shared" si="26"/>
        <v>3</v>
      </c>
      <c r="AC14" s="30" t="str">
        <f t="shared" si="3"/>
        <v>1</v>
      </c>
      <c r="AD14" s="31" t="str">
        <f t="shared" si="4"/>
        <v>1.3</v>
      </c>
      <c r="AE14" s="31" t="str">
        <f t="shared" si="5"/>
        <v>1.3.3</v>
      </c>
      <c r="AF14" s="31" t="str">
        <f t="shared" si="5"/>
        <v>1.3.3</v>
      </c>
      <c r="AG14" s="32" t="str">
        <f t="shared" si="5"/>
        <v>1.3.3</v>
      </c>
      <c r="AI14" s="33" t="str">
        <f t="shared" si="6"/>
        <v>1</v>
      </c>
      <c r="AJ14" s="34" t="str">
        <f t="shared" si="7"/>
        <v>1.3</v>
      </c>
      <c r="AK14" s="34" t="str">
        <f t="shared" si="8"/>
        <v>1.3.3</v>
      </c>
      <c r="AL14" s="34" t="str">
        <f t="shared" si="9"/>
        <v/>
      </c>
      <c r="AM14" s="35" t="str">
        <f t="shared" si="10"/>
        <v/>
      </c>
      <c r="AN14" s="9" t="b">
        <f t="shared" si="11"/>
        <v>1</v>
      </c>
      <c r="AO14" s="9" t="b">
        <f t="shared" si="12"/>
        <v>1</v>
      </c>
      <c r="AP14" s="9" t="b">
        <f t="shared" si="13"/>
        <v>0</v>
      </c>
      <c r="AQ14" s="9" t="b">
        <f t="shared" si="14"/>
        <v>0</v>
      </c>
    </row>
    <row r="15" spans="1:43" ht="14.6" x14ac:dyDescent="0.4">
      <c r="A15" s="195">
        <v>10125</v>
      </c>
      <c r="B15" s="195">
        <v>11</v>
      </c>
      <c r="C15" s="195" t="s">
        <v>2783</v>
      </c>
      <c r="D15" s="195" t="s">
        <v>2784</v>
      </c>
      <c r="E15" s="9" t="str">
        <f t="shared" si="15"/>
        <v>1.3.3.1</v>
      </c>
      <c r="F15" s="63" t="str">
        <f t="shared" si="16"/>
        <v>1.4.nec</v>
      </c>
      <c r="G15" s="22" t="str">
        <f t="shared" si="1"/>
        <v>Other Home-based curative care</v>
      </c>
      <c r="H15" s="9">
        <f t="shared" si="2"/>
        <v>4</v>
      </c>
      <c r="I15" s="9" t="b">
        <f t="shared" si="17"/>
        <v>1</v>
      </c>
      <c r="J15" s="9" t="b">
        <f t="shared" si="18"/>
        <v>0</v>
      </c>
      <c r="K15" s="9">
        <f>IFERROR(_xlfn.AGGREGATE(15,3,ROW($I$2:$I$100)/($I$2:$I$100=TRUE),ROWS(I$2:I15))-ROW($2:$2)+1,0)</f>
        <v>20</v>
      </c>
      <c r="N15" s="9" t="b">
        <f t="shared" si="19"/>
        <v>0</v>
      </c>
      <c r="O15" s="9">
        <f>IFERROR(_xlfn.AGGREGATE(15,3,ROW(N$2:N$100)/(N$2:N$100=TRUE),ROWS(N$2:N15))-ROW($2:$2)+1,0)</f>
        <v>0</v>
      </c>
      <c r="P15" s="43" t="str">
        <f t="shared" si="20"/>
        <v/>
      </c>
      <c r="Q15" s="9" t="str">
        <f t="shared" si="21"/>
        <v/>
      </c>
      <c r="S15" s="9" t="b">
        <f t="shared" si="22"/>
        <v>0</v>
      </c>
      <c r="T15" s="9">
        <f>IFERROR(_xlfn.AGGREGATE(15,3,ROW(S$2:S$100)/(S$2:S$100=TRUE),ROWS(S$2:S15))-ROW($2:$2)+1,0)</f>
        <v>29</v>
      </c>
      <c r="U15" s="9" t="str">
        <f t="shared" si="23"/>
        <v>3.1</v>
      </c>
      <c r="V15" s="9" t="str">
        <f t="shared" si="24"/>
        <v>Inpatient long-term care (health)</v>
      </c>
      <c r="AA15" s="23" t="str">
        <f t="shared" si="25"/>
        <v>1.3.3.1</v>
      </c>
      <c r="AB15" s="22">
        <f t="shared" si="26"/>
        <v>4</v>
      </c>
      <c r="AC15" s="30" t="str">
        <f t="shared" si="3"/>
        <v>1</v>
      </c>
      <c r="AD15" s="31" t="str">
        <f t="shared" si="4"/>
        <v>1.3</v>
      </c>
      <c r="AE15" s="31" t="str">
        <f t="shared" si="5"/>
        <v>1.3.3</v>
      </c>
      <c r="AF15" s="31" t="str">
        <f t="shared" si="5"/>
        <v>1.3.3.1</v>
      </c>
      <c r="AG15" s="32" t="str">
        <f t="shared" si="5"/>
        <v>1.3.3.1</v>
      </c>
      <c r="AI15" s="33" t="str">
        <f t="shared" si="6"/>
        <v>1</v>
      </c>
      <c r="AJ15" s="34" t="str">
        <f t="shared" si="7"/>
        <v>1.3</v>
      </c>
      <c r="AK15" s="34" t="str">
        <f t="shared" si="8"/>
        <v>1.3.3</v>
      </c>
      <c r="AL15" s="34" t="str">
        <f t="shared" si="9"/>
        <v>1.3.3.1</v>
      </c>
      <c r="AM15" s="35" t="str">
        <f t="shared" si="10"/>
        <v/>
      </c>
      <c r="AN15" s="9" t="b">
        <f t="shared" si="11"/>
        <v>1</v>
      </c>
      <c r="AO15" s="9" t="b">
        <f t="shared" si="12"/>
        <v>1</v>
      </c>
      <c r="AP15" s="9" t="b">
        <f t="shared" si="13"/>
        <v>1</v>
      </c>
      <c r="AQ15" s="9" t="b">
        <f t="shared" si="14"/>
        <v>0</v>
      </c>
    </row>
    <row r="16" spans="1:43" ht="14.6" x14ac:dyDescent="0.4">
      <c r="A16" s="195">
        <v>10126</v>
      </c>
      <c r="B16" s="195">
        <v>11</v>
      </c>
      <c r="C16" s="195" t="s">
        <v>2785</v>
      </c>
      <c r="D16" s="195" t="s">
        <v>2786</v>
      </c>
      <c r="E16" s="9" t="str">
        <f t="shared" si="15"/>
        <v>1.3.3.nec</v>
      </c>
      <c r="F16" s="63" t="str">
        <f t="shared" si="16"/>
        <v>1.nec</v>
      </c>
      <c r="G16" s="22" t="str">
        <f t="shared" si="1"/>
        <v>Unspecified curative care (n.e.c.)</v>
      </c>
      <c r="H16" s="9">
        <f t="shared" si="2"/>
        <v>4</v>
      </c>
      <c r="I16" s="9" t="b">
        <f t="shared" si="17"/>
        <v>1</v>
      </c>
      <c r="J16" s="9" t="b">
        <f t="shared" si="18"/>
        <v>1</v>
      </c>
      <c r="K16" s="9">
        <f>IFERROR(_xlfn.AGGREGATE(15,3,ROW($I$2:$I$100)/($I$2:$I$100=TRUE),ROWS(I$2:I16))-ROW($2:$2)+1,0)</f>
        <v>21</v>
      </c>
      <c r="N16" s="9" t="b">
        <f t="shared" si="19"/>
        <v>0</v>
      </c>
      <c r="O16" s="9">
        <f>IFERROR(_xlfn.AGGREGATE(15,3,ROW(N$2:N$100)/(N$2:N$100=TRUE),ROWS(N$2:N16))-ROW($2:$2)+1,0)</f>
        <v>0</v>
      </c>
      <c r="P16" s="43" t="str">
        <f t="shared" si="20"/>
        <v/>
      </c>
      <c r="Q16" s="9" t="str">
        <f t="shared" si="21"/>
        <v/>
      </c>
      <c r="S16" s="9" t="b">
        <f t="shared" si="22"/>
        <v>0</v>
      </c>
      <c r="T16" s="9">
        <f>IFERROR(_xlfn.AGGREGATE(15,3,ROW(S$2:S$100)/(S$2:S$100=TRUE),ROWS(S$2:S16))-ROW($2:$2)+1,0)</f>
        <v>30</v>
      </c>
      <c r="U16" s="9" t="str">
        <f t="shared" si="23"/>
        <v>3.2</v>
      </c>
      <c r="V16" s="9" t="str">
        <f t="shared" si="24"/>
        <v>Day long-term care (health)</v>
      </c>
      <c r="AA16" s="23" t="str">
        <f t="shared" si="25"/>
        <v>1.3.3.nec</v>
      </c>
      <c r="AB16" s="22">
        <f t="shared" si="26"/>
        <v>4</v>
      </c>
      <c r="AC16" s="30" t="str">
        <f t="shared" si="3"/>
        <v>1</v>
      </c>
      <c r="AD16" s="31" t="str">
        <f t="shared" si="4"/>
        <v>1.3</v>
      </c>
      <c r="AE16" s="31" t="str">
        <f t="shared" si="5"/>
        <v>1.3.3</v>
      </c>
      <c r="AF16" s="31" t="str">
        <f t="shared" si="5"/>
        <v>1.3.3.nec</v>
      </c>
      <c r="AG16" s="32" t="str">
        <f t="shared" si="5"/>
        <v>1.3.3.nec</v>
      </c>
      <c r="AI16" s="33" t="str">
        <f t="shared" si="6"/>
        <v>1</v>
      </c>
      <c r="AJ16" s="34" t="str">
        <f t="shared" si="7"/>
        <v>1.3</v>
      </c>
      <c r="AK16" s="34" t="str">
        <f t="shared" si="8"/>
        <v>1.3.3</v>
      </c>
      <c r="AL16" s="34" t="str">
        <f t="shared" si="9"/>
        <v>1.3.3.nec</v>
      </c>
      <c r="AM16" s="35" t="str">
        <f t="shared" si="10"/>
        <v/>
      </c>
      <c r="AN16" s="9" t="b">
        <f t="shared" si="11"/>
        <v>1</v>
      </c>
      <c r="AO16" s="9" t="b">
        <f t="shared" si="12"/>
        <v>1</v>
      </c>
      <c r="AP16" s="9" t="b">
        <f t="shared" si="13"/>
        <v>1</v>
      </c>
      <c r="AQ16" s="9" t="b">
        <f t="shared" si="14"/>
        <v>0</v>
      </c>
    </row>
    <row r="17" spans="1:43" ht="14.6" x14ac:dyDescent="0.4">
      <c r="A17" s="195">
        <v>62</v>
      </c>
      <c r="B17" s="195">
        <v>8</v>
      </c>
      <c r="C17" s="195" t="s">
        <v>2787</v>
      </c>
      <c r="D17" s="195" t="s">
        <v>2788</v>
      </c>
      <c r="E17" s="9" t="str">
        <f t="shared" si="15"/>
        <v>1.3.nec</v>
      </c>
      <c r="F17" s="63" t="str">
        <f t="shared" si="16"/>
        <v>2.1</v>
      </c>
      <c r="G17" s="22" t="str">
        <f t="shared" si="1"/>
        <v>Inpatient rehabilitative care</v>
      </c>
      <c r="H17" s="9">
        <f t="shared" si="2"/>
        <v>3</v>
      </c>
      <c r="I17" s="9" t="b">
        <f t="shared" si="17"/>
        <v>1</v>
      </c>
      <c r="J17" s="9" t="b">
        <f t="shared" si="18"/>
        <v>1</v>
      </c>
      <c r="K17" s="9">
        <f>IFERROR(_xlfn.AGGREGATE(15,3,ROW($I$2:$I$100)/($I$2:$I$100=TRUE),ROWS(I$2:I17))-ROW($2:$2)+1,0)</f>
        <v>23</v>
      </c>
      <c r="N17" s="9" t="b">
        <f t="shared" si="19"/>
        <v>0</v>
      </c>
      <c r="O17" s="9">
        <f>IFERROR(_xlfn.AGGREGATE(15,3,ROW(N$2:N$100)/(N$2:N$100=TRUE),ROWS(N$2:N17))-ROW($2:$2)+1,0)</f>
        <v>0</v>
      </c>
      <c r="P17" s="43" t="str">
        <f t="shared" si="20"/>
        <v/>
      </c>
      <c r="Q17" s="9" t="str">
        <f t="shared" si="21"/>
        <v/>
      </c>
      <c r="S17" s="9" t="b">
        <f t="shared" si="22"/>
        <v>0</v>
      </c>
      <c r="T17" s="9">
        <f>IFERROR(_xlfn.AGGREGATE(15,3,ROW(S$2:S$100)/(S$2:S$100=TRUE),ROWS(S$2:S17))-ROW($2:$2)+1,0)</f>
        <v>31</v>
      </c>
      <c r="U17" s="9" t="str">
        <f t="shared" si="23"/>
        <v>3.3</v>
      </c>
      <c r="V17" s="9" t="str">
        <f t="shared" si="24"/>
        <v>Outpatient long-term care (health)</v>
      </c>
      <c r="AA17" s="23" t="str">
        <f t="shared" si="25"/>
        <v>1.3.nec</v>
      </c>
      <c r="AB17" s="22">
        <f t="shared" si="26"/>
        <v>3</v>
      </c>
      <c r="AC17" s="30" t="str">
        <f t="shared" si="3"/>
        <v>1</v>
      </c>
      <c r="AD17" s="31" t="str">
        <f t="shared" si="4"/>
        <v>1.3</v>
      </c>
      <c r="AE17" s="31" t="str">
        <f t="shared" si="5"/>
        <v>1.3.nec</v>
      </c>
      <c r="AF17" s="31" t="str">
        <f t="shared" si="5"/>
        <v>1.3.nec</v>
      </c>
      <c r="AG17" s="32" t="str">
        <f t="shared" si="5"/>
        <v>1.3.nec</v>
      </c>
      <c r="AI17" s="33" t="str">
        <f t="shared" si="6"/>
        <v>1</v>
      </c>
      <c r="AJ17" s="34" t="str">
        <f t="shared" si="7"/>
        <v>1.3</v>
      </c>
      <c r="AK17" s="34" t="str">
        <f t="shared" si="8"/>
        <v>1.3.nec</v>
      </c>
      <c r="AL17" s="34" t="str">
        <f t="shared" si="9"/>
        <v/>
      </c>
      <c r="AM17" s="35" t="str">
        <f t="shared" si="10"/>
        <v/>
      </c>
      <c r="AN17" s="9" t="b">
        <f t="shared" si="11"/>
        <v>1</v>
      </c>
      <c r="AO17" s="9" t="b">
        <f t="shared" si="12"/>
        <v>1</v>
      </c>
      <c r="AP17" s="9" t="b">
        <f t="shared" si="13"/>
        <v>0</v>
      </c>
      <c r="AQ17" s="9" t="b">
        <f t="shared" si="14"/>
        <v>0</v>
      </c>
    </row>
    <row r="18" spans="1:43" ht="14.6" x14ac:dyDescent="0.4">
      <c r="A18" s="195">
        <v>12</v>
      </c>
      <c r="B18" s="195">
        <v>1</v>
      </c>
      <c r="C18" s="195" t="s">
        <v>2789</v>
      </c>
      <c r="D18" s="195" t="s">
        <v>2790</v>
      </c>
      <c r="E18" s="9" t="str">
        <f t="shared" si="15"/>
        <v>1.4</v>
      </c>
      <c r="F18" s="63" t="str">
        <f t="shared" si="16"/>
        <v>2.2</v>
      </c>
      <c r="G18" s="22" t="str">
        <f t="shared" si="1"/>
        <v>Day rehabilitative care</v>
      </c>
      <c r="H18" s="9">
        <f t="shared" si="2"/>
        <v>2</v>
      </c>
      <c r="I18" s="9" t="b">
        <f t="shared" si="17"/>
        <v>0</v>
      </c>
      <c r="J18" s="9" t="b">
        <f t="shared" si="18"/>
        <v>0</v>
      </c>
      <c r="K18" s="9">
        <f>IFERROR(_xlfn.AGGREGATE(15,3,ROW($I$2:$I$100)/($I$2:$I$100=TRUE),ROWS(I$2:I18))-ROW($2:$2)+1,0)</f>
        <v>24</v>
      </c>
      <c r="N18" s="9" t="b">
        <f t="shared" si="19"/>
        <v>0</v>
      </c>
      <c r="O18" s="9">
        <f>IFERROR(_xlfn.AGGREGATE(15,3,ROW(N$2:N$100)/(N$2:N$100=TRUE),ROWS(N$2:N18))-ROW($2:$2)+1,0)</f>
        <v>0</v>
      </c>
      <c r="P18" s="43" t="str">
        <f t="shared" si="20"/>
        <v/>
      </c>
      <c r="Q18" s="9" t="str">
        <f t="shared" si="21"/>
        <v/>
      </c>
      <c r="S18" s="9" t="b">
        <f t="shared" si="22"/>
        <v>1</v>
      </c>
      <c r="T18" s="9">
        <f>IFERROR(_xlfn.AGGREGATE(15,3,ROW(S$2:S$100)/(S$2:S$100=TRUE),ROWS(S$2:S18))-ROW($2:$2)+1,0)</f>
        <v>32</v>
      </c>
      <c r="U18" s="9" t="str">
        <f t="shared" si="23"/>
        <v>3.4</v>
      </c>
      <c r="V18" s="9" t="str">
        <f t="shared" si="24"/>
        <v>Home-based long-term care (health)</v>
      </c>
      <c r="AA18" s="23" t="str">
        <f t="shared" si="25"/>
        <v>1.4</v>
      </c>
      <c r="AB18" s="22">
        <f t="shared" si="26"/>
        <v>2</v>
      </c>
      <c r="AC18" s="30" t="str">
        <f t="shared" si="3"/>
        <v>1</v>
      </c>
      <c r="AD18" s="31" t="str">
        <f t="shared" si="4"/>
        <v>1.4</v>
      </c>
      <c r="AE18" s="31" t="str">
        <f t="shared" si="5"/>
        <v>1.4</v>
      </c>
      <c r="AF18" s="31" t="str">
        <f t="shared" si="5"/>
        <v>1.4</v>
      </c>
      <c r="AG18" s="32" t="str">
        <f t="shared" si="5"/>
        <v>1.4</v>
      </c>
      <c r="AI18" s="33" t="str">
        <f t="shared" si="6"/>
        <v>1</v>
      </c>
      <c r="AJ18" s="34" t="str">
        <f t="shared" si="7"/>
        <v>1.4</v>
      </c>
      <c r="AK18" s="34" t="str">
        <f t="shared" si="8"/>
        <v/>
      </c>
      <c r="AL18" s="34" t="str">
        <f t="shared" si="9"/>
        <v/>
      </c>
      <c r="AM18" s="35" t="str">
        <f t="shared" si="10"/>
        <v/>
      </c>
      <c r="AN18" s="9" t="b">
        <f t="shared" si="11"/>
        <v>1</v>
      </c>
      <c r="AO18" s="9" t="b">
        <f t="shared" si="12"/>
        <v>0</v>
      </c>
      <c r="AP18" s="9" t="b">
        <f t="shared" si="13"/>
        <v>0</v>
      </c>
      <c r="AQ18" s="9" t="b">
        <f t="shared" si="14"/>
        <v>0</v>
      </c>
    </row>
    <row r="19" spans="1:43" ht="14.6" x14ac:dyDescent="0.4">
      <c r="A19" s="195">
        <v>10127</v>
      </c>
      <c r="B19" s="195">
        <v>12</v>
      </c>
      <c r="C19" s="195" t="s">
        <v>2791</v>
      </c>
      <c r="D19" s="195" t="s">
        <v>2792</v>
      </c>
      <c r="E19" s="9" t="str">
        <f t="shared" si="15"/>
        <v>1.4.1</v>
      </c>
      <c r="F19" s="63" t="str">
        <f t="shared" si="16"/>
        <v>2.3</v>
      </c>
      <c r="G19" s="22" t="str">
        <f t="shared" si="1"/>
        <v>Outpatient rehabilitative care</v>
      </c>
      <c r="H19" s="9">
        <f t="shared" si="2"/>
        <v>3</v>
      </c>
      <c r="I19" s="9" t="b">
        <f t="shared" si="17"/>
        <v>1</v>
      </c>
      <c r="J19" s="9" t="b">
        <f t="shared" si="18"/>
        <v>0</v>
      </c>
      <c r="K19" s="9">
        <f>IFERROR(_xlfn.AGGREGATE(15,3,ROW($I$2:$I$100)/($I$2:$I$100=TRUE),ROWS(I$2:I19))-ROW($2:$2)+1,0)</f>
        <v>25</v>
      </c>
      <c r="N19" s="9" t="b">
        <f t="shared" si="19"/>
        <v>0</v>
      </c>
      <c r="O19" s="9">
        <f>IFERROR(_xlfn.AGGREGATE(15,3,ROW(N$2:N$100)/(N$2:N$100=TRUE),ROWS(N$2:N19))-ROW($2:$2)+1,0)</f>
        <v>0</v>
      </c>
      <c r="P19" s="43" t="str">
        <f t="shared" si="20"/>
        <v/>
      </c>
      <c r="Q19" s="9" t="str">
        <f t="shared" si="21"/>
        <v/>
      </c>
      <c r="S19" s="9" t="b">
        <f t="shared" si="22"/>
        <v>0</v>
      </c>
      <c r="T19" s="9">
        <f>IFERROR(_xlfn.AGGREGATE(15,3,ROW(S$2:S$100)/(S$2:S$100=TRUE),ROWS(S$2:S19))-ROW($2:$2)+1,0)</f>
        <v>33</v>
      </c>
      <c r="U19" s="9" t="str">
        <f t="shared" si="23"/>
        <v>3.nec</v>
      </c>
      <c r="V19" s="9" t="str">
        <f t="shared" si="24"/>
        <v>Unspecified long-term care (n.e.c.)</v>
      </c>
      <c r="AA19" s="23" t="str">
        <f t="shared" si="25"/>
        <v>1.4.1</v>
      </c>
      <c r="AB19" s="22">
        <f t="shared" si="26"/>
        <v>3</v>
      </c>
      <c r="AC19" s="30" t="str">
        <f t="shared" si="3"/>
        <v>1</v>
      </c>
      <c r="AD19" s="31" t="str">
        <f t="shared" si="4"/>
        <v>1.4</v>
      </c>
      <c r="AE19" s="31" t="str">
        <f t="shared" si="5"/>
        <v>1.4.1</v>
      </c>
      <c r="AF19" s="31" t="str">
        <f t="shared" si="5"/>
        <v>1.4.1</v>
      </c>
      <c r="AG19" s="32" t="str">
        <f t="shared" si="5"/>
        <v>1.4.1</v>
      </c>
      <c r="AI19" s="33" t="str">
        <f t="shared" si="6"/>
        <v>1</v>
      </c>
      <c r="AJ19" s="34" t="str">
        <f t="shared" si="7"/>
        <v>1.4</v>
      </c>
      <c r="AK19" s="34" t="str">
        <f t="shared" si="8"/>
        <v>1.4.1</v>
      </c>
      <c r="AL19" s="34" t="str">
        <f t="shared" si="9"/>
        <v/>
      </c>
      <c r="AM19" s="35" t="str">
        <f t="shared" si="10"/>
        <v/>
      </c>
      <c r="AN19" s="9" t="b">
        <f t="shared" si="11"/>
        <v>1</v>
      </c>
      <c r="AO19" s="9" t="b">
        <f t="shared" si="12"/>
        <v>1</v>
      </c>
      <c r="AP19" s="9" t="b">
        <f t="shared" si="13"/>
        <v>0</v>
      </c>
      <c r="AQ19" s="9" t="b">
        <f t="shared" si="14"/>
        <v>0</v>
      </c>
    </row>
    <row r="20" spans="1:43" ht="14.6" x14ac:dyDescent="0.4">
      <c r="A20" s="195">
        <v>10129</v>
      </c>
      <c r="B20" s="195">
        <v>12</v>
      </c>
      <c r="C20" s="195" t="s">
        <v>2793</v>
      </c>
      <c r="D20" s="195" t="s">
        <v>2794</v>
      </c>
      <c r="E20" s="9" t="str">
        <f t="shared" si="15"/>
        <v>1.4.2</v>
      </c>
      <c r="F20" s="63" t="str">
        <f t="shared" si="16"/>
        <v>2.4</v>
      </c>
      <c r="G20" s="22" t="str">
        <f t="shared" si="1"/>
        <v>Home-based rehabilitative care</v>
      </c>
      <c r="H20" s="9">
        <f t="shared" si="2"/>
        <v>3</v>
      </c>
      <c r="I20" s="9" t="b">
        <f t="shared" si="17"/>
        <v>1</v>
      </c>
      <c r="J20" s="9" t="b">
        <f t="shared" si="18"/>
        <v>0</v>
      </c>
      <c r="K20" s="9">
        <f>IFERROR(_xlfn.AGGREGATE(15,3,ROW($I$2:$I$100)/($I$2:$I$100=TRUE),ROWS(I$2:I20))-ROW($2:$2)+1,0)</f>
        <v>26</v>
      </c>
      <c r="N20" s="9" t="b">
        <f t="shared" si="19"/>
        <v>0</v>
      </c>
      <c r="O20" s="9">
        <f>IFERROR(_xlfn.AGGREGATE(15,3,ROW(N$2:N$100)/(N$2:N$100=TRUE),ROWS(N$2:N20))-ROW($2:$2)+1,0)</f>
        <v>0</v>
      </c>
      <c r="P20" s="43" t="str">
        <f t="shared" si="20"/>
        <v/>
      </c>
      <c r="Q20" s="9" t="str">
        <f t="shared" si="21"/>
        <v/>
      </c>
      <c r="S20" s="9" t="b">
        <f t="shared" si="22"/>
        <v>0</v>
      </c>
      <c r="T20" s="9">
        <f>IFERROR(_xlfn.AGGREGATE(15,3,ROW(S$2:S$100)/(S$2:S$100=TRUE),ROWS(S$2:S20))-ROW($2:$2)+1,0)</f>
        <v>34</v>
      </c>
      <c r="U20" s="9" t="str">
        <f t="shared" si="23"/>
        <v>4</v>
      </c>
      <c r="V20" s="9" t="str">
        <f t="shared" si="24"/>
        <v>Ancillary services (non-specified by function)</v>
      </c>
      <c r="AA20" s="23" t="str">
        <f t="shared" si="25"/>
        <v>1.4.2</v>
      </c>
      <c r="AB20" s="22">
        <f t="shared" si="26"/>
        <v>3</v>
      </c>
      <c r="AC20" s="30" t="str">
        <f t="shared" si="3"/>
        <v>1</v>
      </c>
      <c r="AD20" s="31" t="str">
        <f t="shared" si="4"/>
        <v>1.4</v>
      </c>
      <c r="AE20" s="31" t="str">
        <f t="shared" si="5"/>
        <v>1.4.2</v>
      </c>
      <c r="AF20" s="31" t="str">
        <f t="shared" si="5"/>
        <v>1.4.2</v>
      </c>
      <c r="AG20" s="32" t="str">
        <f t="shared" si="5"/>
        <v>1.4.2</v>
      </c>
      <c r="AI20" s="33" t="str">
        <f t="shared" si="6"/>
        <v>1</v>
      </c>
      <c r="AJ20" s="34" t="str">
        <f t="shared" si="7"/>
        <v>1.4</v>
      </c>
      <c r="AK20" s="34" t="str">
        <f t="shared" si="8"/>
        <v>1.4.2</v>
      </c>
      <c r="AL20" s="34" t="str">
        <f t="shared" si="9"/>
        <v/>
      </c>
      <c r="AM20" s="35" t="str">
        <f t="shared" si="10"/>
        <v/>
      </c>
      <c r="AN20" s="9" t="b">
        <f t="shared" si="11"/>
        <v>1</v>
      </c>
      <c r="AO20" s="9" t="b">
        <f t="shared" si="12"/>
        <v>1</v>
      </c>
      <c r="AP20" s="9" t="b">
        <f t="shared" si="13"/>
        <v>0</v>
      </c>
      <c r="AQ20" s="9" t="b">
        <f t="shared" si="14"/>
        <v>0</v>
      </c>
    </row>
    <row r="21" spans="1:43" ht="14.6" x14ac:dyDescent="0.4">
      <c r="A21" s="195">
        <v>10128</v>
      </c>
      <c r="B21" s="195">
        <v>12</v>
      </c>
      <c r="C21" s="195" t="s">
        <v>2795</v>
      </c>
      <c r="D21" s="195" t="s">
        <v>2796</v>
      </c>
      <c r="E21" s="9" t="str">
        <f t="shared" si="15"/>
        <v>1.4.nec</v>
      </c>
      <c r="F21" s="63" t="str">
        <f t="shared" si="16"/>
        <v>2.nec</v>
      </c>
      <c r="G21" s="22" t="str">
        <f t="shared" si="1"/>
        <v>Unspecified rehabilitative care (n.e.c.)</v>
      </c>
      <c r="H21" s="9">
        <f t="shared" si="2"/>
        <v>3</v>
      </c>
      <c r="I21" s="9" t="b">
        <f t="shared" si="17"/>
        <v>1</v>
      </c>
      <c r="J21" s="9" t="b">
        <f t="shared" si="18"/>
        <v>1</v>
      </c>
      <c r="K21" s="9">
        <f>IFERROR(_xlfn.AGGREGATE(15,3,ROW($I$2:$I$100)/($I$2:$I$100=TRUE),ROWS(I$2:I21))-ROW($2:$2)+1,0)</f>
        <v>27</v>
      </c>
      <c r="N21" s="9" t="b">
        <f t="shared" si="19"/>
        <v>0</v>
      </c>
      <c r="O21" s="9">
        <f>IFERROR(_xlfn.AGGREGATE(15,3,ROW(N$2:N$100)/(N$2:N$100=TRUE),ROWS(N$2:N21))-ROW($2:$2)+1,0)</f>
        <v>0</v>
      </c>
      <c r="P21" s="43" t="str">
        <f t="shared" si="20"/>
        <v/>
      </c>
      <c r="Q21" s="9" t="str">
        <f t="shared" si="21"/>
        <v/>
      </c>
      <c r="S21" s="9" t="b">
        <f t="shared" si="22"/>
        <v>0</v>
      </c>
      <c r="T21" s="9">
        <f>IFERROR(_xlfn.AGGREGATE(15,3,ROW(S$2:S$100)/(S$2:S$100=TRUE),ROWS(S$2:S21))-ROW($2:$2)+1,0)</f>
        <v>35</v>
      </c>
      <c r="U21" s="9" t="str">
        <f t="shared" si="23"/>
        <v>4.1</v>
      </c>
      <c r="V21" s="9" t="str">
        <f t="shared" si="24"/>
        <v>Laboratory services</v>
      </c>
      <c r="AA21" s="23" t="str">
        <f t="shared" si="25"/>
        <v>1.4.nec</v>
      </c>
      <c r="AB21" s="22">
        <f t="shared" si="26"/>
        <v>3</v>
      </c>
      <c r="AC21" s="30" t="str">
        <f t="shared" si="3"/>
        <v>1</v>
      </c>
      <c r="AD21" s="31" t="str">
        <f t="shared" si="4"/>
        <v>1.4</v>
      </c>
      <c r="AE21" s="31" t="str">
        <f t="shared" si="5"/>
        <v>1.4.nec</v>
      </c>
      <c r="AF21" s="31" t="str">
        <f t="shared" si="5"/>
        <v>1.4.nec</v>
      </c>
      <c r="AG21" s="32" t="str">
        <f t="shared" si="5"/>
        <v>1.4.nec</v>
      </c>
      <c r="AI21" s="33" t="str">
        <f t="shared" si="6"/>
        <v>1</v>
      </c>
      <c r="AJ21" s="34" t="str">
        <f t="shared" si="7"/>
        <v>1.4</v>
      </c>
      <c r="AK21" s="34" t="str">
        <f t="shared" si="8"/>
        <v>1.4.nec</v>
      </c>
      <c r="AL21" s="34" t="str">
        <f t="shared" si="9"/>
        <v/>
      </c>
      <c r="AM21" s="35" t="str">
        <f t="shared" si="10"/>
        <v/>
      </c>
      <c r="AN21" s="9" t="b">
        <f t="shared" si="11"/>
        <v>1</v>
      </c>
      <c r="AO21" s="9" t="b">
        <f t="shared" si="12"/>
        <v>1</v>
      </c>
      <c r="AP21" s="9" t="b">
        <f t="shared" si="13"/>
        <v>0</v>
      </c>
      <c r="AQ21" s="9" t="b">
        <f t="shared" si="14"/>
        <v>0</v>
      </c>
    </row>
    <row r="22" spans="1:43" ht="14.6" x14ac:dyDescent="0.4">
      <c r="A22" s="195">
        <v>13</v>
      </c>
      <c r="B22" s="195">
        <v>1</v>
      </c>
      <c r="C22" s="195" t="s">
        <v>2797</v>
      </c>
      <c r="D22" s="195" t="s">
        <v>2798</v>
      </c>
      <c r="E22" s="9" t="str">
        <f t="shared" si="15"/>
        <v>1.nec</v>
      </c>
      <c r="F22" s="63" t="str">
        <f t="shared" si="16"/>
        <v>3.1</v>
      </c>
      <c r="G22" s="22" t="str">
        <f t="shared" si="1"/>
        <v>Inpatient long-term care (health)</v>
      </c>
      <c r="H22" s="9">
        <f t="shared" si="2"/>
        <v>2</v>
      </c>
      <c r="I22" s="9" t="b">
        <f t="shared" si="17"/>
        <v>1</v>
      </c>
      <c r="J22" s="9" t="b">
        <f t="shared" si="18"/>
        <v>1</v>
      </c>
      <c r="K22" s="9">
        <f>IFERROR(_xlfn.AGGREGATE(15,3,ROW($I$2:$I$100)/($I$2:$I$100=TRUE),ROWS(I$2:I22))-ROW($2:$2)+1,0)</f>
        <v>29</v>
      </c>
      <c r="N22" s="9" t="b">
        <f t="shared" si="19"/>
        <v>0</v>
      </c>
      <c r="O22" s="9">
        <f>IFERROR(_xlfn.AGGREGATE(15,3,ROW(N$2:N$100)/(N$2:N$100=TRUE),ROWS(N$2:N22))-ROW($2:$2)+1,0)</f>
        <v>0</v>
      </c>
      <c r="P22" s="43" t="str">
        <f t="shared" si="20"/>
        <v/>
      </c>
      <c r="Q22" s="9" t="str">
        <f t="shared" si="21"/>
        <v/>
      </c>
      <c r="S22" s="9" t="b">
        <f t="shared" si="22"/>
        <v>1</v>
      </c>
      <c r="T22" s="9">
        <f>IFERROR(_xlfn.AGGREGATE(15,3,ROW(S$2:S$100)/(S$2:S$100=TRUE),ROWS(S$2:S22))-ROW($2:$2)+1,0)</f>
        <v>36</v>
      </c>
      <c r="U22" s="9" t="str">
        <f t="shared" si="23"/>
        <v>4.2</v>
      </c>
      <c r="V22" s="9" t="str">
        <f t="shared" si="24"/>
        <v>Imaging services</v>
      </c>
      <c r="AA22" s="23" t="str">
        <f t="shared" si="25"/>
        <v>1.nec</v>
      </c>
      <c r="AB22" s="22">
        <f t="shared" si="26"/>
        <v>2</v>
      </c>
      <c r="AC22" s="30" t="str">
        <f t="shared" si="3"/>
        <v>1</v>
      </c>
      <c r="AD22" s="31" t="str">
        <f t="shared" si="4"/>
        <v>1.nec</v>
      </c>
      <c r="AE22" s="31" t="str">
        <f t="shared" si="5"/>
        <v>1.nec</v>
      </c>
      <c r="AF22" s="31" t="str">
        <f t="shared" si="5"/>
        <v>1.nec</v>
      </c>
      <c r="AG22" s="32" t="str">
        <f t="shared" si="5"/>
        <v>1.nec</v>
      </c>
      <c r="AI22" s="33" t="str">
        <f t="shared" si="6"/>
        <v>1</v>
      </c>
      <c r="AJ22" s="34" t="str">
        <f t="shared" si="7"/>
        <v>1.nec</v>
      </c>
      <c r="AK22" s="34" t="str">
        <f t="shared" si="8"/>
        <v/>
      </c>
      <c r="AL22" s="34" t="str">
        <f t="shared" si="9"/>
        <v/>
      </c>
      <c r="AM22" s="35" t="str">
        <f t="shared" si="10"/>
        <v/>
      </c>
      <c r="AN22" s="9" t="b">
        <f t="shared" si="11"/>
        <v>1</v>
      </c>
      <c r="AO22" s="9" t="b">
        <f t="shared" si="12"/>
        <v>0</v>
      </c>
      <c r="AP22" s="9" t="b">
        <f t="shared" si="13"/>
        <v>0</v>
      </c>
      <c r="AQ22" s="9" t="b">
        <f t="shared" si="14"/>
        <v>0</v>
      </c>
    </row>
    <row r="23" spans="1:43" ht="14.6" x14ac:dyDescent="0.4">
      <c r="A23" s="195">
        <v>14</v>
      </c>
      <c r="B23" s="195" t="s">
        <v>2748</v>
      </c>
      <c r="C23" s="195" t="s">
        <v>2799</v>
      </c>
      <c r="D23" s="195" t="s">
        <v>2800</v>
      </c>
      <c r="E23" s="9" t="str">
        <f t="shared" si="15"/>
        <v>2</v>
      </c>
      <c r="F23" s="63" t="str">
        <f t="shared" si="16"/>
        <v>3.2</v>
      </c>
      <c r="G23" s="22" t="str">
        <f t="shared" si="1"/>
        <v>Day long-term care (health)</v>
      </c>
      <c r="H23" s="9">
        <f t="shared" si="2"/>
        <v>1</v>
      </c>
      <c r="I23" s="9" t="b">
        <f t="shared" si="17"/>
        <v>0</v>
      </c>
      <c r="J23" s="9" t="b">
        <f t="shared" si="18"/>
        <v>0</v>
      </c>
      <c r="K23" s="9">
        <f>IFERROR(_xlfn.AGGREGATE(15,3,ROW($I$2:$I$100)/($I$2:$I$100=TRUE),ROWS(I$2:I23))-ROW($2:$2)+1,0)</f>
        <v>30</v>
      </c>
      <c r="N23" s="9" t="b">
        <f t="shared" si="19"/>
        <v>1</v>
      </c>
      <c r="O23" s="9">
        <f>IFERROR(_xlfn.AGGREGATE(15,3,ROW(N$2:N$100)/(N$2:N$100=TRUE),ROWS(N$2:N23))-ROW($2:$2)+1,0)</f>
        <v>0</v>
      </c>
      <c r="P23" s="43" t="str">
        <f t="shared" si="20"/>
        <v/>
      </c>
      <c r="Q23" s="9" t="str">
        <f t="shared" si="21"/>
        <v/>
      </c>
      <c r="S23" s="9" t="b">
        <f t="shared" si="22"/>
        <v>1</v>
      </c>
      <c r="T23" s="9">
        <f>IFERROR(_xlfn.AGGREGATE(15,3,ROW(S$2:S$100)/(S$2:S$100=TRUE),ROWS(S$2:S23))-ROW($2:$2)+1,0)</f>
        <v>37</v>
      </c>
      <c r="U23" s="9" t="str">
        <f t="shared" si="23"/>
        <v>4.3</v>
      </c>
      <c r="V23" s="9" t="str">
        <f t="shared" si="24"/>
        <v>Patient transportation</v>
      </c>
      <c r="AA23" s="23" t="str">
        <f t="shared" si="25"/>
        <v>2</v>
      </c>
      <c r="AB23" s="22">
        <f t="shared" si="26"/>
        <v>1</v>
      </c>
      <c r="AC23" s="30" t="str">
        <f t="shared" si="3"/>
        <v>2</v>
      </c>
      <c r="AD23" s="31" t="str">
        <f t="shared" si="4"/>
        <v>2</v>
      </c>
      <c r="AE23" s="31" t="str">
        <f t="shared" si="5"/>
        <v>2</v>
      </c>
      <c r="AF23" s="31" t="str">
        <f t="shared" si="5"/>
        <v>2</v>
      </c>
      <c r="AG23" s="32" t="str">
        <f t="shared" si="5"/>
        <v>2</v>
      </c>
      <c r="AI23" s="33" t="str">
        <f t="shared" si="6"/>
        <v>2</v>
      </c>
      <c r="AJ23" s="34" t="str">
        <f t="shared" si="7"/>
        <v/>
      </c>
      <c r="AK23" s="34" t="str">
        <f t="shared" si="8"/>
        <v/>
      </c>
      <c r="AL23" s="34" t="str">
        <f t="shared" si="9"/>
        <v/>
      </c>
      <c r="AM23" s="35" t="str">
        <f t="shared" si="10"/>
        <v/>
      </c>
      <c r="AN23" s="9" t="b">
        <f t="shared" si="11"/>
        <v>0</v>
      </c>
      <c r="AO23" s="9" t="b">
        <f t="shared" si="12"/>
        <v>0</v>
      </c>
      <c r="AP23" s="9" t="b">
        <f t="shared" si="13"/>
        <v>0</v>
      </c>
      <c r="AQ23" s="9" t="b">
        <f t="shared" si="14"/>
        <v>0</v>
      </c>
    </row>
    <row r="24" spans="1:43" ht="14.6" x14ac:dyDescent="0.4">
      <c r="A24" s="195">
        <v>15</v>
      </c>
      <c r="B24" s="195">
        <v>14</v>
      </c>
      <c r="C24" s="195" t="s">
        <v>2801</v>
      </c>
      <c r="D24" s="195" t="s">
        <v>2802</v>
      </c>
      <c r="E24" s="9" t="str">
        <f t="shared" si="15"/>
        <v>2.1</v>
      </c>
      <c r="F24" s="63" t="str">
        <f t="shared" si="16"/>
        <v>3.3</v>
      </c>
      <c r="G24" s="22" t="str">
        <f t="shared" si="1"/>
        <v>Outpatient long-term care (health)</v>
      </c>
      <c r="H24" s="9">
        <f t="shared" si="2"/>
        <v>2</v>
      </c>
      <c r="I24" s="9" t="b">
        <f t="shared" si="17"/>
        <v>1</v>
      </c>
      <c r="J24" s="9" t="b">
        <f t="shared" si="18"/>
        <v>0</v>
      </c>
      <c r="K24" s="9">
        <f>IFERROR(_xlfn.AGGREGATE(15,3,ROW($I$2:$I$100)/($I$2:$I$100=TRUE),ROWS(I$2:I24))-ROW($2:$2)+1,0)</f>
        <v>31</v>
      </c>
      <c r="N24" s="9" t="b">
        <f t="shared" si="19"/>
        <v>0</v>
      </c>
      <c r="O24" s="9">
        <f>IFERROR(_xlfn.AGGREGATE(15,3,ROW(N$2:N$100)/(N$2:N$100=TRUE),ROWS(N$2:N24))-ROW($2:$2)+1,0)</f>
        <v>0</v>
      </c>
      <c r="P24" s="43" t="str">
        <f t="shared" si="20"/>
        <v/>
      </c>
      <c r="Q24" s="9" t="str">
        <f t="shared" si="21"/>
        <v/>
      </c>
      <c r="S24" s="9" t="b">
        <f t="shared" si="22"/>
        <v>1</v>
      </c>
      <c r="T24" s="9">
        <f>IFERROR(_xlfn.AGGREGATE(15,3,ROW(S$2:S$100)/(S$2:S$100=TRUE),ROWS(S$2:S24))-ROW($2:$2)+1,0)</f>
        <v>38</v>
      </c>
      <c r="U24" s="9" t="str">
        <f t="shared" si="23"/>
        <v>4.nec</v>
      </c>
      <c r="V24" s="9" t="str">
        <f t="shared" si="24"/>
        <v>Unspecified ancillary services (n.e.c.)</v>
      </c>
      <c r="AA24" s="23" t="str">
        <f t="shared" si="25"/>
        <v>2.1</v>
      </c>
      <c r="AB24" s="22">
        <f t="shared" si="26"/>
        <v>2</v>
      </c>
      <c r="AC24" s="30" t="str">
        <f t="shared" si="3"/>
        <v>2</v>
      </c>
      <c r="AD24" s="31" t="str">
        <f t="shared" si="4"/>
        <v>2.1</v>
      </c>
      <c r="AE24" s="31" t="str">
        <f t="shared" si="5"/>
        <v>2.1</v>
      </c>
      <c r="AF24" s="31" t="str">
        <f t="shared" si="5"/>
        <v>2.1</v>
      </c>
      <c r="AG24" s="32" t="str">
        <f t="shared" si="5"/>
        <v>2.1</v>
      </c>
      <c r="AI24" s="33" t="str">
        <f t="shared" si="6"/>
        <v>2</v>
      </c>
      <c r="AJ24" s="34" t="str">
        <f t="shared" si="7"/>
        <v>2.1</v>
      </c>
      <c r="AK24" s="34" t="str">
        <f t="shared" si="8"/>
        <v/>
      </c>
      <c r="AL24" s="34" t="str">
        <f t="shared" si="9"/>
        <v/>
      </c>
      <c r="AM24" s="35" t="str">
        <f t="shared" si="10"/>
        <v/>
      </c>
      <c r="AN24" s="9" t="b">
        <f t="shared" si="11"/>
        <v>1</v>
      </c>
      <c r="AO24" s="9" t="b">
        <f t="shared" si="12"/>
        <v>0</v>
      </c>
      <c r="AP24" s="9" t="b">
        <f t="shared" si="13"/>
        <v>0</v>
      </c>
      <c r="AQ24" s="9" t="b">
        <f t="shared" si="14"/>
        <v>0</v>
      </c>
    </row>
    <row r="25" spans="1:43" ht="14.6" x14ac:dyDescent="0.4">
      <c r="A25" s="195">
        <v>16</v>
      </c>
      <c r="B25" s="195">
        <v>14</v>
      </c>
      <c r="C25" s="195" t="s">
        <v>2803</v>
      </c>
      <c r="D25" s="195" t="s">
        <v>2804</v>
      </c>
      <c r="E25" s="9" t="str">
        <f t="shared" si="15"/>
        <v>2.2</v>
      </c>
      <c r="F25" s="63" t="str">
        <f t="shared" si="16"/>
        <v>3.4</v>
      </c>
      <c r="G25" s="22" t="str">
        <f t="shared" si="1"/>
        <v>Home-based long-term care (health)</v>
      </c>
      <c r="H25" s="9">
        <f t="shared" si="2"/>
        <v>2</v>
      </c>
      <c r="I25" s="9" t="b">
        <f t="shared" si="17"/>
        <v>1</v>
      </c>
      <c r="J25" s="9" t="b">
        <f t="shared" si="18"/>
        <v>0</v>
      </c>
      <c r="K25" s="9">
        <f>IFERROR(_xlfn.AGGREGATE(15,3,ROW($I$2:$I$100)/($I$2:$I$100=TRUE),ROWS(I$2:I25))-ROW($2:$2)+1,0)</f>
        <v>32</v>
      </c>
      <c r="N25" s="9" t="b">
        <f t="shared" si="19"/>
        <v>0</v>
      </c>
      <c r="O25" s="9">
        <f>IFERROR(_xlfn.AGGREGATE(15,3,ROW(N$2:N$100)/(N$2:N$100=TRUE),ROWS(N$2:N25))-ROW($2:$2)+1,0)</f>
        <v>0</v>
      </c>
      <c r="P25" s="43" t="str">
        <f t="shared" si="20"/>
        <v/>
      </c>
      <c r="Q25" s="9" t="str">
        <f t="shared" si="21"/>
        <v/>
      </c>
      <c r="S25" s="9" t="b">
        <f t="shared" si="22"/>
        <v>1</v>
      </c>
      <c r="T25" s="9">
        <f>IFERROR(_xlfn.AGGREGATE(15,3,ROW(S$2:S$100)/(S$2:S$100=TRUE),ROWS(S$2:S25))-ROW($2:$2)+1,0)</f>
        <v>39</v>
      </c>
      <c r="U25" s="9" t="str">
        <f t="shared" si="23"/>
        <v>5</v>
      </c>
      <c r="V25" s="9" t="str">
        <f t="shared" si="24"/>
        <v>Medical goods (non-specified by function)</v>
      </c>
      <c r="AA25" s="23" t="str">
        <f t="shared" si="25"/>
        <v>2.2</v>
      </c>
      <c r="AB25" s="22">
        <f t="shared" si="26"/>
        <v>2</v>
      </c>
      <c r="AC25" s="30" t="str">
        <f t="shared" si="3"/>
        <v>2</v>
      </c>
      <c r="AD25" s="31" t="str">
        <f t="shared" si="4"/>
        <v>2.2</v>
      </c>
      <c r="AE25" s="31" t="str">
        <f t="shared" si="5"/>
        <v>2.2</v>
      </c>
      <c r="AF25" s="31" t="str">
        <f t="shared" si="5"/>
        <v>2.2</v>
      </c>
      <c r="AG25" s="32" t="str">
        <f t="shared" si="5"/>
        <v>2.2</v>
      </c>
      <c r="AI25" s="33" t="str">
        <f t="shared" si="6"/>
        <v>2</v>
      </c>
      <c r="AJ25" s="34" t="str">
        <f t="shared" si="7"/>
        <v>2.2</v>
      </c>
      <c r="AK25" s="34" t="str">
        <f t="shared" si="8"/>
        <v/>
      </c>
      <c r="AL25" s="34" t="str">
        <f t="shared" si="9"/>
        <v/>
      </c>
      <c r="AM25" s="35" t="str">
        <f t="shared" si="10"/>
        <v/>
      </c>
      <c r="AN25" s="9" t="b">
        <f t="shared" si="11"/>
        <v>1</v>
      </c>
      <c r="AO25" s="9" t="b">
        <f t="shared" si="12"/>
        <v>0</v>
      </c>
      <c r="AP25" s="9" t="b">
        <f t="shared" si="13"/>
        <v>0</v>
      </c>
      <c r="AQ25" s="9" t="b">
        <f t="shared" si="14"/>
        <v>0</v>
      </c>
    </row>
    <row r="26" spans="1:43" ht="14.6" x14ac:dyDescent="0.4">
      <c r="A26" s="195">
        <v>17</v>
      </c>
      <c r="B26" s="195">
        <v>14</v>
      </c>
      <c r="C26" s="195" t="s">
        <v>2805</v>
      </c>
      <c r="D26" s="195" t="s">
        <v>2806</v>
      </c>
      <c r="E26" s="9" t="str">
        <f t="shared" si="15"/>
        <v>2.3</v>
      </c>
      <c r="F26" s="63" t="str">
        <f t="shared" si="16"/>
        <v>3.nec</v>
      </c>
      <c r="G26" s="22" t="str">
        <f t="shared" si="1"/>
        <v>Unspecified long-term care (n.e.c.)</v>
      </c>
      <c r="H26" s="9">
        <f t="shared" si="2"/>
        <v>2</v>
      </c>
      <c r="I26" s="9" t="b">
        <f t="shared" si="17"/>
        <v>1</v>
      </c>
      <c r="J26" s="9" t="b">
        <f t="shared" si="18"/>
        <v>0</v>
      </c>
      <c r="K26" s="9">
        <f>IFERROR(_xlfn.AGGREGATE(15,3,ROW($I$2:$I$100)/($I$2:$I$100=TRUE),ROWS(I$2:I26))-ROW($2:$2)+1,0)</f>
        <v>33</v>
      </c>
      <c r="N26" s="9" t="b">
        <f t="shared" si="19"/>
        <v>0</v>
      </c>
      <c r="O26" s="9">
        <f>IFERROR(_xlfn.AGGREGATE(15,3,ROW(N$2:N$100)/(N$2:N$100=TRUE),ROWS(N$2:N26))-ROW($2:$2)+1,0)</f>
        <v>0</v>
      </c>
      <c r="P26" s="43" t="str">
        <f t="shared" si="20"/>
        <v/>
      </c>
      <c r="Q26" s="9" t="str">
        <f t="shared" si="21"/>
        <v/>
      </c>
      <c r="S26" s="9" t="b">
        <f t="shared" si="22"/>
        <v>1</v>
      </c>
      <c r="T26" s="9">
        <f>IFERROR(_xlfn.AGGREGATE(15,3,ROW(S$2:S$100)/(S$2:S$100=TRUE),ROWS(S$2:S26))-ROW($2:$2)+1,0)</f>
        <v>40</v>
      </c>
      <c r="U26" s="9" t="str">
        <f t="shared" si="23"/>
        <v>5.1</v>
      </c>
      <c r="V26" s="9" t="str">
        <f t="shared" si="24"/>
        <v>Pharmaceuticals and Other medical non-durable goods</v>
      </c>
      <c r="AA26" s="23" t="str">
        <f t="shared" si="25"/>
        <v>2.3</v>
      </c>
      <c r="AB26" s="22">
        <f t="shared" si="26"/>
        <v>2</v>
      </c>
      <c r="AC26" s="30" t="str">
        <f t="shared" si="3"/>
        <v>2</v>
      </c>
      <c r="AD26" s="31" t="str">
        <f t="shared" si="4"/>
        <v>2.3</v>
      </c>
      <c r="AE26" s="31" t="str">
        <f t="shared" si="5"/>
        <v>2.3</v>
      </c>
      <c r="AF26" s="31" t="str">
        <f t="shared" si="5"/>
        <v>2.3</v>
      </c>
      <c r="AG26" s="32" t="str">
        <f t="shared" si="5"/>
        <v>2.3</v>
      </c>
      <c r="AI26" s="33" t="str">
        <f t="shared" si="6"/>
        <v>2</v>
      </c>
      <c r="AJ26" s="34" t="str">
        <f t="shared" si="7"/>
        <v>2.3</v>
      </c>
      <c r="AK26" s="34" t="str">
        <f t="shared" si="8"/>
        <v/>
      </c>
      <c r="AL26" s="34" t="str">
        <f t="shared" si="9"/>
        <v/>
      </c>
      <c r="AM26" s="35" t="str">
        <f t="shared" si="10"/>
        <v/>
      </c>
      <c r="AN26" s="9" t="b">
        <f t="shared" si="11"/>
        <v>1</v>
      </c>
      <c r="AO26" s="9" t="b">
        <f t="shared" si="12"/>
        <v>0</v>
      </c>
      <c r="AP26" s="9" t="b">
        <f t="shared" si="13"/>
        <v>0</v>
      </c>
      <c r="AQ26" s="9" t="b">
        <f t="shared" si="14"/>
        <v>0</v>
      </c>
    </row>
    <row r="27" spans="1:43" ht="14.6" x14ac:dyDescent="0.4">
      <c r="A27" s="195">
        <v>18</v>
      </c>
      <c r="B27" s="195">
        <v>14</v>
      </c>
      <c r="C27" s="195" t="s">
        <v>2807</v>
      </c>
      <c r="D27" s="195" t="s">
        <v>2808</v>
      </c>
      <c r="E27" s="9" t="str">
        <f t="shared" si="15"/>
        <v>2.4</v>
      </c>
      <c r="F27" s="63" t="str">
        <f t="shared" si="16"/>
        <v>4.1</v>
      </c>
      <c r="G27" s="22" t="str">
        <f t="shared" si="1"/>
        <v>Laboratory services</v>
      </c>
      <c r="H27" s="9">
        <f t="shared" si="2"/>
        <v>2</v>
      </c>
      <c r="I27" s="9" t="b">
        <f t="shared" si="17"/>
        <v>1</v>
      </c>
      <c r="J27" s="9" t="b">
        <f t="shared" si="18"/>
        <v>0</v>
      </c>
      <c r="K27" s="9">
        <f>IFERROR(_xlfn.AGGREGATE(15,3,ROW($I$2:$I$100)/($I$2:$I$100=TRUE),ROWS(I$2:I27))-ROW($2:$2)+1,0)</f>
        <v>35</v>
      </c>
      <c r="N27" s="9" t="b">
        <f t="shared" si="19"/>
        <v>0</v>
      </c>
      <c r="O27" s="9">
        <f>IFERROR(_xlfn.AGGREGATE(15,3,ROW(N$2:N$100)/(N$2:N$100=TRUE),ROWS(N$2:N27))-ROW($2:$2)+1,0)</f>
        <v>0</v>
      </c>
      <c r="P27" s="43" t="str">
        <f t="shared" si="20"/>
        <v/>
      </c>
      <c r="Q27" s="9" t="str">
        <f t="shared" si="21"/>
        <v/>
      </c>
      <c r="S27" s="9" t="b">
        <f t="shared" si="22"/>
        <v>1</v>
      </c>
      <c r="T27" s="9">
        <f>IFERROR(_xlfn.AGGREGATE(15,3,ROW(S$2:S$100)/(S$2:S$100=TRUE),ROWS(S$2:S27))-ROW($2:$2)+1,0)</f>
        <v>44</v>
      </c>
      <c r="U27" s="9" t="str">
        <f t="shared" si="23"/>
        <v>5.2</v>
      </c>
      <c r="V27" s="9" t="str">
        <f t="shared" si="24"/>
        <v>Therapeutic appliances and Other medical goods</v>
      </c>
      <c r="AA27" s="23" t="str">
        <f t="shared" si="25"/>
        <v>2.4</v>
      </c>
      <c r="AB27" s="22">
        <f t="shared" si="26"/>
        <v>2</v>
      </c>
      <c r="AC27" s="30" t="str">
        <f t="shared" si="3"/>
        <v>2</v>
      </c>
      <c r="AD27" s="31" t="str">
        <f t="shared" si="4"/>
        <v>2.4</v>
      </c>
      <c r="AE27" s="31" t="str">
        <f t="shared" si="5"/>
        <v>2.4</v>
      </c>
      <c r="AF27" s="31" t="str">
        <f t="shared" si="5"/>
        <v>2.4</v>
      </c>
      <c r="AG27" s="32" t="str">
        <f t="shared" si="5"/>
        <v>2.4</v>
      </c>
      <c r="AI27" s="33" t="str">
        <f t="shared" si="6"/>
        <v>2</v>
      </c>
      <c r="AJ27" s="34" t="str">
        <f t="shared" si="7"/>
        <v>2.4</v>
      </c>
      <c r="AK27" s="34" t="str">
        <f t="shared" si="8"/>
        <v/>
      </c>
      <c r="AL27" s="34" t="str">
        <f t="shared" si="9"/>
        <v/>
      </c>
      <c r="AM27" s="35" t="str">
        <f t="shared" si="10"/>
        <v/>
      </c>
      <c r="AN27" s="9" t="b">
        <f t="shared" si="11"/>
        <v>1</v>
      </c>
      <c r="AO27" s="9" t="b">
        <f t="shared" si="12"/>
        <v>0</v>
      </c>
      <c r="AP27" s="9" t="b">
        <f t="shared" si="13"/>
        <v>0</v>
      </c>
      <c r="AQ27" s="9" t="b">
        <f t="shared" si="14"/>
        <v>0</v>
      </c>
    </row>
    <row r="28" spans="1:43" ht="14.6" x14ac:dyDescent="0.4">
      <c r="A28" s="195">
        <v>19</v>
      </c>
      <c r="B28" s="195">
        <v>14</v>
      </c>
      <c r="C28" s="195" t="s">
        <v>2809</v>
      </c>
      <c r="D28" s="195" t="s">
        <v>2810</v>
      </c>
      <c r="E28" s="9" t="str">
        <f t="shared" si="15"/>
        <v>2.nec</v>
      </c>
      <c r="F28" s="63" t="str">
        <f t="shared" si="16"/>
        <v>4.2</v>
      </c>
      <c r="G28" s="22" t="str">
        <f t="shared" si="1"/>
        <v>Imaging services</v>
      </c>
      <c r="H28" s="9">
        <f t="shared" si="2"/>
        <v>2</v>
      </c>
      <c r="I28" s="9" t="b">
        <f t="shared" si="17"/>
        <v>1</v>
      </c>
      <c r="J28" s="9" t="b">
        <f t="shared" si="18"/>
        <v>1</v>
      </c>
      <c r="K28" s="9">
        <f>IFERROR(_xlfn.AGGREGATE(15,3,ROW($I$2:$I$100)/($I$2:$I$100=TRUE),ROWS(I$2:I28))-ROW($2:$2)+1,0)</f>
        <v>36</v>
      </c>
      <c r="N28" s="9" t="b">
        <f t="shared" si="19"/>
        <v>0</v>
      </c>
      <c r="O28" s="9">
        <f>IFERROR(_xlfn.AGGREGATE(15,3,ROW(N$2:N$100)/(N$2:N$100=TRUE),ROWS(N$2:N28))-ROW($2:$2)+1,0)</f>
        <v>0</v>
      </c>
      <c r="P28" s="43" t="str">
        <f t="shared" si="20"/>
        <v/>
      </c>
      <c r="Q28" s="9" t="str">
        <f t="shared" si="21"/>
        <v/>
      </c>
      <c r="S28" s="9" t="b">
        <f t="shared" si="22"/>
        <v>1</v>
      </c>
      <c r="T28" s="9">
        <f>IFERROR(_xlfn.AGGREGATE(15,3,ROW(S$2:S$100)/(S$2:S$100=TRUE),ROWS(S$2:S28))-ROW($2:$2)+1,0)</f>
        <v>49</v>
      </c>
      <c r="U28" s="9" t="str">
        <f t="shared" si="23"/>
        <v>5.nec</v>
      </c>
      <c r="V28" s="9" t="str">
        <f t="shared" si="24"/>
        <v>Unspecified medical goods (n.e.c.)</v>
      </c>
      <c r="AA28" s="23" t="str">
        <f t="shared" si="25"/>
        <v>2.nec</v>
      </c>
      <c r="AB28" s="22">
        <f t="shared" si="26"/>
        <v>2</v>
      </c>
      <c r="AC28" s="30" t="str">
        <f t="shared" si="3"/>
        <v>2</v>
      </c>
      <c r="AD28" s="31" t="str">
        <f t="shared" si="4"/>
        <v>2.nec</v>
      </c>
      <c r="AE28" s="31" t="str">
        <f t="shared" si="5"/>
        <v>2.nec</v>
      </c>
      <c r="AF28" s="31" t="str">
        <f t="shared" si="5"/>
        <v>2.nec</v>
      </c>
      <c r="AG28" s="32" t="str">
        <f t="shared" si="5"/>
        <v>2.nec</v>
      </c>
      <c r="AI28" s="33" t="str">
        <f t="shared" si="6"/>
        <v>2</v>
      </c>
      <c r="AJ28" s="34" t="str">
        <f t="shared" si="7"/>
        <v>2.nec</v>
      </c>
      <c r="AK28" s="34" t="str">
        <f t="shared" si="8"/>
        <v/>
      </c>
      <c r="AL28" s="34" t="str">
        <f t="shared" si="9"/>
        <v/>
      </c>
      <c r="AM28" s="35" t="str">
        <f t="shared" si="10"/>
        <v/>
      </c>
      <c r="AN28" s="9" t="b">
        <f t="shared" si="11"/>
        <v>1</v>
      </c>
      <c r="AO28" s="9" t="b">
        <f t="shared" si="12"/>
        <v>0</v>
      </c>
      <c r="AP28" s="9" t="b">
        <f t="shared" si="13"/>
        <v>0</v>
      </c>
      <c r="AQ28" s="9" t="b">
        <f t="shared" si="14"/>
        <v>0</v>
      </c>
    </row>
    <row r="29" spans="1:43" ht="14.6" x14ac:dyDescent="0.4">
      <c r="A29" s="195">
        <v>20</v>
      </c>
      <c r="B29" s="195" t="s">
        <v>2748</v>
      </c>
      <c r="C29" s="195" t="s">
        <v>2811</v>
      </c>
      <c r="D29" s="195" t="s">
        <v>2812</v>
      </c>
      <c r="E29" s="9" t="str">
        <f t="shared" si="15"/>
        <v>3</v>
      </c>
      <c r="F29" s="63" t="str">
        <f t="shared" si="16"/>
        <v>4.3</v>
      </c>
      <c r="G29" s="22" t="str">
        <f t="shared" si="1"/>
        <v>Patient transportation</v>
      </c>
      <c r="H29" s="9">
        <f t="shared" si="2"/>
        <v>1</v>
      </c>
      <c r="I29" s="9" t="b">
        <f t="shared" si="17"/>
        <v>0</v>
      </c>
      <c r="J29" s="9" t="b">
        <f t="shared" si="18"/>
        <v>0</v>
      </c>
      <c r="K29" s="9">
        <f>IFERROR(_xlfn.AGGREGATE(15,3,ROW($I$2:$I$100)/($I$2:$I$100=TRUE),ROWS(I$2:I29))-ROW($2:$2)+1,0)</f>
        <v>37</v>
      </c>
      <c r="N29" s="9" t="b">
        <f t="shared" si="19"/>
        <v>1</v>
      </c>
      <c r="O29" s="9">
        <f>IFERROR(_xlfn.AGGREGATE(15,3,ROW(N$2:N$100)/(N$2:N$100=TRUE),ROWS(N$2:N29))-ROW($2:$2)+1,0)</f>
        <v>0</v>
      </c>
      <c r="P29" s="43" t="str">
        <f t="shared" si="20"/>
        <v/>
      </c>
      <c r="Q29" s="9" t="str">
        <f t="shared" si="21"/>
        <v/>
      </c>
      <c r="S29" s="9" t="b">
        <f t="shared" si="22"/>
        <v>1</v>
      </c>
      <c r="T29" s="9">
        <f>IFERROR(_xlfn.AGGREGATE(15,3,ROW(S$2:S$100)/(S$2:S$100=TRUE),ROWS(S$2:S29))-ROW($2:$2)+1,0)</f>
        <v>50</v>
      </c>
      <c r="U29" s="9" t="str">
        <f t="shared" si="23"/>
        <v>6</v>
      </c>
      <c r="V29" s="9" t="str">
        <f t="shared" si="24"/>
        <v>Preventive care</v>
      </c>
      <c r="AA29" s="23" t="str">
        <f t="shared" si="25"/>
        <v>3</v>
      </c>
      <c r="AB29" s="22">
        <f t="shared" si="26"/>
        <v>1</v>
      </c>
      <c r="AC29" s="30" t="str">
        <f t="shared" si="3"/>
        <v>3</v>
      </c>
      <c r="AD29" s="31" t="str">
        <f t="shared" si="4"/>
        <v>3</v>
      </c>
      <c r="AE29" s="31" t="str">
        <f t="shared" si="5"/>
        <v>3</v>
      </c>
      <c r="AF29" s="31" t="str">
        <f t="shared" si="5"/>
        <v>3</v>
      </c>
      <c r="AG29" s="32" t="str">
        <f t="shared" si="5"/>
        <v>3</v>
      </c>
      <c r="AI29" s="33" t="str">
        <f t="shared" si="6"/>
        <v>3</v>
      </c>
      <c r="AJ29" s="34" t="str">
        <f t="shared" si="7"/>
        <v/>
      </c>
      <c r="AK29" s="34" t="str">
        <f t="shared" si="8"/>
        <v/>
      </c>
      <c r="AL29" s="34" t="str">
        <f t="shared" si="9"/>
        <v/>
      </c>
      <c r="AM29" s="35" t="str">
        <f t="shared" si="10"/>
        <v/>
      </c>
      <c r="AN29" s="9" t="b">
        <f t="shared" si="11"/>
        <v>0</v>
      </c>
      <c r="AO29" s="9" t="b">
        <f t="shared" si="12"/>
        <v>0</v>
      </c>
      <c r="AP29" s="9" t="b">
        <f t="shared" si="13"/>
        <v>0</v>
      </c>
      <c r="AQ29" s="9" t="b">
        <f t="shared" si="14"/>
        <v>0</v>
      </c>
    </row>
    <row r="30" spans="1:43" ht="14.6" x14ac:dyDescent="0.4">
      <c r="A30" s="195">
        <v>21</v>
      </c>
      <c r="B30" s="195">
        <v>20</v>
      </c>
      <c r="C30" s="195" t="s">
        <v>2813</v>
      </c>
      <c r="D30" s="195" t="s">
        <v>2814</v>
      </c>
      <c r="E30" s="9" t="str">
        <f t="shared" si="15"/>
        <v>3.1</v>
      </c>
      <c r="F30" s="63" t="str">
        <f t="shared" si="16"/>
        <v>4.nec</v>
      </c>
      <c r="G30" s="22" t="str">
        <f t="shared" si="1"/>
        <v>Unspecified ancillary services (n.e.c.)</v>
      </c>
      <c r="H30" s="9">
        <f t="shared" si="2"/>
        <v>2</v>
      </c>
      <c r="I30" s="9" t="b">
        <f t="shared" si="17"/>
        <v>1</v>
      </c>
      <c r="J30" s="9" t="b">
        <f t="shared" si="18"/>
        <v>0</v>
      </c>
      <c r="K30" s="9">
        <f>IFERROR(_xlfn.AGGREGATE(15,3,ROW($I$2:$I$100)/($I$2:$I$100=TRUE),ROWS(I$2:I30))-ROW($2:$2)+1,0)</f>
        <v>38</v>
      </c>
      <c r="N30" s="9" t="b">
        <f t="shared" si="19"/>
        <v>0</v>
      </c>
      <c r="O30" s="9">
        <f>IFERROR(_xlfn.AGGREGATE(15,3,ROW(N$2:N$100)/(N$2:N$100=TRUE),ROWS(N$2:N30))-ROW($2:$2)+1,0)</f>
        <v>0</v>
      </c>
      <c r="P30" s="43" t="str">
        <f t="shared" si="20"/>
        <v/>
      </c>
      <c r="Q30" s="9" t="str">
        <f t="shared" si="21"/>
        <v/>
      </c>
      <c r="S30" s="9" t="b">
        <f t="shared" si="22"/>
        <v>1</v>
      </c>
      <c r="T30" s="9">
        <f>IFERROR(_xlfn.AGGREGATE(15,3,ROW(S$2:S$100)/(S$2:S$100=TRUE),ROWS(S$2:S30))-ROW($2:$2)+1,0)</f>
        <v>51</v>
      </c>
      <c r="U30" s="9" t="str">
        <f t="shared" si="23"/>
        <v>6.1</v>
      </c>
      <c r="V30" s="9" t="str">
        <f t="shared" si="24"/>
        <v>Information, education and counseling (IEC) programmes</v>
      </c>
      <c r="AA30" s="23" t="str">
        <f t="shared" si="25"/>
        <v>3.1</v>
      </c>
      <c r="AB30" s="22">
        <f t="shared" si="26"/>
        <v>2</v>
      </c>
      <c r="AC30" s="30" t="str">
        <f t="shared" si="3"/>
        <v>3</v>
      </c>
      <c r="AD30" s="31" t="str">
        <f t="shared" si="4"/>
        <v>3.1</v>
      </c>
      <c r="AE30" s="31" t="str">
        <f t="shared" si="5"/>
        <v>3.1</v>
      </c>
      <c r="AF30" s="31" t="str">
        <f t="shared" si="5"/>
        <v>3.1</v>
      </c>
      <c r="AG30" s="32" t="str">
        <f t="shared" si="5"/>
        <v>3.1</v>
      </c>
      <c r="AI30" s="33" t="str">
        <f t="shared" si="6"/>
        <v>3</v>
      </c>
      <c r="AJ30" s="34" t="str">
        <f t="shared" si="7"/>
        <v>3.1</v>
      </c>
      <c r="AK30" s="34" t="str">
        <f t="shared" si="8"/>
        <v/>
      </c>
      <c r="AL30" s="34" t="str">
        <f t="shared" si="9"/>
        <v/>
      </c>
      <c r="AM30" s="35" t="str">
        <f t="shared" si="10"/>
        <v/>
      </c>
      <c r="AN30" s="9" t="b">
        <f t="shared" si="11"/>
        <v>1</v>
      </c>
      <c r="AO30" s="9" t="b">
        <f t="shared" si="12"/>
        <v>0</v>
      </c>
      <c r="AP30" s="9" t="b">
        <f t="shared" si="13"/>
        <v>0</v>
      </c>
      <c r="AQ30" s="9" t="b">
        <f t="shared" si="14"/>
        <v>0</v>
      </c>
    </row>
    <row r="31" spans="1:43" ht="14.6" x14ac:dyDescent="0.4">
      <c r="A31" s="195">
        <v>22</v>
      </c>
      <c r="B31" s="195">
        <v>20</v>
      </c>
      <c r="C31" s="195" t="s">
        <v>2815</v>
      </c>
      <c r="D31" s="195" t="s">
        <v>2816</v>
      </c>
      <c r="E31" s="9" t="str">
        <f t="shared" si="15"/>
        <v>3.2</v>
      </c>
      <c r="F31" s="63" t="str">
        <f t="shared" si="16"/>
        <v>5.1.1</v>
      </c>
      <c r="G31" s="22" t="str">
        <f t="shared" si="1"/>
        <v>Prescribed medicines</v>
      </c>
      <c r="H31" s="9">
        <f t="shared" si="2"/>
        <v>2</v>
      </c>
      <c r="I31" s="9" t="b">
        <f t="shared" si="17"/>
        <v>1</v>
      </c>
      <c r="J31" s="9" t="b">
        <f t="shared" si="18"/>
        <v>0</v>
      </c>
      <c r="K31" s="9">
        <f>IFERROR(_xlfn.AGGREGATE(15,3,ROW($I$2:$I$100)/($I$2:$I$100=TRUE),ROWS(I$2:I31))-ROW($2:$2)+1,0)</f>
        <v>41</v>
      </c>
      <c r="N31" s="9" t="b">
        <f t="shared" si="19"/>
        <v>0</v>
      </c>
      <c r="O31" s="9">
        <f>IFERROR(_xlfn.AGGREGATE(15,3,ROW(N$2:N$100)/(N$2:N$100=TRUE),ROWS(N$2:N31))-ROW($2:$2)+1,0)</f>
        <v>0</v>
      </c>
      <c r="P31" s="43" t="str">
        <f t="shared" si="20"/>
        <v/>
      </c>
      <c r="Q31" s="9" t="str">
        <f t="shared" si="21"/>
        <v/>
      </c>
      <c r="S31" s="9" t="b">
        <f t="shared" si="22"/>
        <v>1</v>
      </c>
      <c r="T31" s="9">
        <f>IFERROR(_xlfn.AGGREGATE(15,3,ROW(S$2:S$100)/(S$2:S$100=TRUE),ROWS(S$2:S31))-ROW($2:$2)+1,0)</f>
        <v>61</v>
      </c>
      <c r="U31" s="9" t="str">
        <f t="shared" si="23"/>
        <v>6.2</v>
      </c>
      <c r="V31" s="9" t="str">
        <f t="shared" si="24"/>
        <v>Immunisation programmes</v>
      </c>
      <c r="AA31" s="23" t="str">
        <f t="shared" si="25"/>
        <v>3.2</v>
      </c>
      <c r="AB31" s="22">
        <f t="shared" si="26"/>
        <v>2</v>
      </c>
      <c r="AC31" s="30" t="str">
        <f t="shared" si="3"/>
        <v>3</v>
      </c>
      <c r="AD31" s="31" t="str">
        <f t="shared" si="4"/>
        <v>3.2</v>
      </c>
      <c r="AE31" s="31" t="str">
        <f t="shared" si="5"/>
        <v>3.2</v>
      </c>
      <c r="AF31" s="31" t="str">
        <f t="shared" si="5"/>
        <v>3.2</v>
      </c>
      <c r="AG31" s="32" t="str">
        <f t="shared" si="5"/>
        <v>3.2</v>
      </c>
      <c r="AI31" s="33" t="str">
        <f t="shared" si="6"/>
        <v>3</v>
      </c>
      <c r="AJ31" s="34" t="str">
        <f t="shared" si="7"/>
        <v>3.2</v>
      </c>
      <c r="AK31" s="34" t="str">
        <f t="shared" si="8"/>
        <v/>
      </c>
      <c r="AL31" s="34" t="str">
        <f t="shared" si="9"/>
        <v/>
      </c>
      <c r="AM31" s="35" t="str">
        <f t="shared" si="10"/>
        <v/>
      </c>
      <c r="AN31" s="9" t="b">
        <f t="shared" si="11"/>
        <v>1</v>
      </c>
      <c r="AO31" s="9" t="b">
        <f t="shared" si="12"/>
        <v>0</v>
      </c>
      <c r="AP31" s="9" t="b">
        <f t="shared" si="13"/>
        <v>0</v>
      </c>
      <c r="AQ31" s="9" t="b">
        <f t="shared" si="14"/>
        <v>0</v>
      </c>
    </row>
    <row r="32" spans="1:43" ht="14.6" x14ac:dyDescent="0.4">
      <c r="A32" s="195">
        <v>23</v>
      </c>
      <c r="B32" s="195">
        <v>20</v>
      </c>
      <c r="C32" s="195" t="s">
        <v>2817</v>
      </c>
      <c r="D32" s="195" t="s">
        <v>2818</v>
      </c>
      <c r="E32" s="9" t="str">
        <f t="shared" si="15"/>
        <v>3.3</v>
      </c>
      <c r="F32" s="63" t="str">
        <f t="shared" si="16"/>
        <v>5.1.2</v>
      </c>
      <c r="G32" s="22" t="str">
        <f t="shared" si="1"/>
        <v>Over-the-counter medicines</v>
      </c>
      <c r="H32" s="9">
        <f t="shared" si="2"/>
        <v>2</v>
      </c>
      <c r="I32" s="9" t="b">
        <f t="shared" si="17"/>
        <v>1</v>
      </c>
      <c r="J32" s="9" t="b">
        <f t="shared" si="18"/>
        <v>0</v>
      </c>
      <c r="K32" s="9">
        <f>IFERROR(_xlfn.AGGREGATE(15,3,ROW($I$2:$I$100)/($I$2:$I$100=TRUE),ROWS(I$2:I32))-ROW($2:$2)+1,0)</f>
        <v>42</v>
      </c>
      <c r="N32" s="9" t="b">
        <f t="shared" si="19"/>
        <v>0</v>
      </c>
      <c r="O32" s="9">
        <f>IFERROR(_xlfn.AGGREGATE(15,3,ROW(N$2:N$100)/(N$2:N$100=TRUE),ROWS(N$2:N32))-ROW($2:$2)+1,0)</f>
        <v>0</v>
      </c>
      <c r="P32" s="43" t="str">
        <f t="shared" si="20"/>
        <v/>
      </c>
      <c r="Q32" s="9" t="str">
        <f t="shared" si="21"/>
        <v/>
      </c>
      <c r="S32" s="9" t="b">
        <f t="shared" si="22"/>
        <v>1</v>
      </c>
      <c r="T32" s="9">
        <f>IFERROR(_xlfn.AGGREGATE(15,3,ROW(S$2:S$100)/(S$2:S$100=TRUE),ROWS(S$2:S32))-ROW($2:$2)+1,0)</f>
        <v>62</v>
      </c>
      <c r="U32" s="9" t="str">
        <f t="shared" si="23"/>
        <v>6.3</v>
      </c>
      <c r="V32" s="9" t="str">
        <f t="shared" si="24"/>
        <v>Early disease detection programmes</v>
      </c>
      <c r="AA32" s="23" t="str">
        <f t="shared" si="25"/>
        <v>3.3</v>
      </c>
      <c r="AB32" s="22">
        <f t="shared" si="26"/>
        <v>2</v>
      </c>
      <c r="AC32" s="30" t="str">
        <f t="shared" si="3"/>
        <v>3</v>
      </c>
      <c r="AD32" s="31" t="str">
        <f t="shared" si="4"/>
        <v>3.3</v>
      </c>
      <c r="AE32" s="31" t="str">
        <f t="shared" si="5"/>
        <v>3.3</v>
      </c>
      <c r="AF32" s="31" t="str">
        <f t="shared" si="5"/>
        <v>3.3</v>
      </c>
      <c r="AG32" s="32" t="str">
        <f t="shared" si="5"/>
        <v>3.3</v>
      </c>
      <c r="AI32" s="33" t="str">
        <f t="shared" si="6"/>
        <v>3</v>
      </c>
      <c r="AJ32" s="34" t="str">
        <f t="shared" si="7"/>
        <v>3.3</v>
      </c>
      <c r="AK32" s="34" t="str">
        <f t="shared" si="8"/>
        <v/>
      </c>
      <c r="AL32" s="34" t="str">
        <f t="shared" si="9"/>
        <v/>
      </c>
      <c r="AM32" s="35" t="str">
        <f t="shared" si="10"/>
        <v/>
      </c>
      <c r="AN32" s="9" t="b">
        <f t="shared" si="11"/>
        <v>1</v>
      </c>
      <c r="AO32" s="9" t="b">
        <f t="shared" si="12"/>
        <v>0</v>
      </c>
      <c r="AP32" s="9" t="b">
        <f t="shared" si="13"/>
        <v>0</v>
      </c>
      <c r="AQ32" s="9" t="b">
        <f t="shared" si="14"/>
        <v>0</v>
      </c>
    </row>
    <row r="33" spans="1:43" ht="14.6" x14ac:dyDescent="0.4">
      <c r="A33" s="195">
        <v>24</v>
      </c>
      <c r="B33" s="195">
        <v>20</v>
      </c>
      <c r="C33" s="195" t="s">
        <v>2819</v>
      </c>
      <c r="D33" s="195" t="s">
        <v>2820</v>
      </c>
      <c r="E33" s="9" t="str">
        <f t="shared" si="15"/>
        <v>3.4</v>
      </c>
      <c r="F33" s="63" t="str">
        <f t="shared" si="16"/>
        <v>5.1.3</v>
      </c>
      <c r="G33" s="22" t="str">
        <f t="shared" si="1"/>
        <v>Other medical non-durable goods</v>
      </c>
      <c r="H33" s="9">
        <f t="shared" si="2"/>
        <v>2</v>
      </c>
      <c r="I33" s="9" t="b">
        <f t="shared" si="17"/>
        <v>1</v>
      </c>
      <c r="J33" s="9" t="b">
        <f t="shared" si="18"/>
        <v>0</v>
      </c>
      <c r="K33" s="9">
        <f>IFERROR(_xlfn.AGGREGATE(15,3,ROW($I$2:$I$100)/($I$2:$I$100=TRUE),ROWS(I$2:I33))-ROW($2:$2)+1,0)</f>
        <v>43</v>
      </c>
      <c r="N33" s="9" t="b">
        <f t="shared" si="19"/>
        <v>0</v>
      </c>
      <c r="O33" s="9">
        <f>IFERROR(_xlfn.AGGREGATE(15,3,ROW(N$2:N$100)/(N$2:N$100=TRUE),ROWS(N$2:N33))-ROW($2:$2)+1,0)</f>
        <v>0</v>
      </c>
      <c r="P33" s="43" t="str">
        <f t="shared" si="20"/>
        <v/>
      </c>
      <c r="Q33" s="9" t="str">
        <f t="shared" si="21"/>
        <v/>
      </c>
      <c r="S33" s="9" t="b">
        <f t="shared" si="22"/>
        <v>1</v>
      </c>
      <c r="T33" s="9">
        <f>IFERROR(_xlfn.AGGREGATE(15,3,ROW(S$2:S$100)/(S$2:S$100=TRUE),ROWS(S$2:S33))-ROW($2:$2)+1,0)</f>
        <v>63</v>
      </c>
      <c r="U33" s="9" t="str">
        <f t="shared" si="23"/>
        <v>6.4</v>
      </c>
      <c r="V33" s="9" t="str">
        <f t="shared" si="24"/>
        <v>Healthy condition monitoring programmes</v>
      </c>
      <c r="AA33" s="23" t="str">
        <f t="shared" si="25"/>
        <v>3.4</v>
      </c>
      <c r="AB33" s="22">
        <f t="shared" si="26"/>
        <v>2</v>
      </c>
      <c r="AC33" s="30" t="str">
        <f t="shared" si="3"/>
        <v>3</v>
      </c>
      <c r="AD33" s="31" t="str">
        <f t="shared" si="4"/>
        <v>3.4</v>
      </c>
      <c r="AE33" s="31" t="str">
        <f t="shared" si="5"/>
        <v>3.4</v>
      </c>
      <c r="AF33" s="31" t="str">
        <f t="shared" si="5"/>
        <v>3.4</v>
      </c>
      <c r="AG33" s="32" t="str">
        <f t="shared" si="5"/>
        <v>3.4</v>
      </c>
      <c r="AI33" s="33" t="str">
        <f t="shared" si="6"/>
        <v>3</v>
      </c>
      <c r="AJ33" s="34" t="str">
        <f t="shared" si="7"/>
        <v>3.4</v>
      </c>
      <c r="AK33" s="34" t="str">
        <f t="shared" si="8"/>
        <v/>
      </c>
      <c r="AL33" s="34" t="str">
        <f t="shared" si="9"/>
        <v/>
      </c>
      <c r="AM33" s="35" t="str">
        <f t="shared" si="10"/>
        <v/>
      </c>
      <c r="AN33" s="9" t="b">
        <f t="shared" si="11"/>
        <v>1</v>
      </c>
      <c r="AO33" s="9" t="b">
        <f t="shared" si="12"/>
        <v>0</v>
      </c>
      <c r="AP33" s="9" t="b">
        <f t="shared" si="13"/>
        <v>0</v>
      </c>
      <c r="AQ33" s="9" t="b">
        <f t="shared" si="14"/>
        <v>0</v>
      </c>
    </row>
    <row r="34" spans="1:43" ht="14.6" x14ac:dyDescent="0.4">
      <c r="A34" s="195">
        <v>25</v>
      </c>
      <c r="B34" s="195">
        <v>20</v>
      </c>
      <c r="C34" s="195" t="s">
        <v>2821</v>
      </c>
      <c r="D34" s="195" t="s">
        <v>2822</v>
      </c>
      <c r="E34" s="9" t="str">
        <f t="shared" si="15"/>
        <v>3.nec</v>
      </c>
      <c r="F34" s="63" t="str">
        <f t="shared" si="16"/>
        <v>5.2.1</v>
      </c>
      <c r="G34" s="22" t="str">
        <f t="shared" si="1"/>
        <v>Glasses and Other vision products</v>
      </c>
      <c r="H34" s="9">
        <f t="shared" si="2"/>
        <v>2</v>
      </c>
      <c r="I34" s="9" t="b">
        <f t="shared" si="17"/>
        <v>1</v>
      </c>
      <c r="J34" s="9" t="b">
        <f t="shared" si="18"/>
        <v>1</v>
      </c>
      <c r="K34" s="9">
        <f>IFERROR(_xlfn.AGGREGATE(15,3,ROW($I$2:$I$100)/($I$2:$I$100=TRUE),ROWS(I$2:I34))-ROW($2:$2)+1,0)</f>
        <v>45</v>
      </c>
      <c r="N34" s="9" t="b">
        <f t="shared" si="19"/>
        <v>0</v>
      </c>
      <c r="O34" s="9">
        <f>IFERROR(_xlfn.AGGREGATE(15,3,ROW(N$2:N$100)/(N$2:N$100=TRUE),ROWS(N$2:N34))-ROW($2:$2)+1,0)</f>
        <v>0</v>
      </c>
      <c r="P34" s="43" t="str">
        <f t="shared" si="20"/>
        <v/>
      </c>
      <c r="Q34" s="9" t="str">
        <f t="shared" si="21"/>
        <v/>
      </c>
      <c r="S34" s="9" t="b">
        <f t="shared" si="22"/>
        <v>1</v>
      </c>
      <c r="T34" s="9">
        <f>IFERROR(_xlfn.AGGREGATE(15,3,ROW(S$2:S$100)/(S$2:S$100=TRUE),ROWS(S$2:S34))-ROW($2:$2)+1,0)</f>
        <v>64</v>
      </c>
      <c r="U34" s="9" t="str">
        <f t="shared" si="23"/>
        <v>6.5</v>
      </c>
      <c r="V34" s="9" t="str">
        <f t="shared" si="24"/>
        <v>Epidemiological surveillance and risk and disease control programmes</v>
      </c>
      <c r="AA34" s="23" t="str">
        <f t="shared" si="25"/>
        <v>3.nec</v>
      </c>
      <c r="AB34" s="22">
        <f t="shared" si="26"/>
        <v>2</v>
      </c>
      <c r="AC34" s="30" t="str">
        <f t="shared" si="3"/>
        <v>3</v>
      </c>
      <c r="AD34" s="31" t="str">
        <f t="shared" si="4"/>
        <v>3.nec</v>
      </c>
      <c r="AE34" s="31" t="str">
        <f t="shared" ref="AE34:AG54" si="27">IF(AK34="",AD34,AK34)</f>
        <v>3.nec</v>
      </c>
      <c r="AF34" s="31" t="str">
        <f t="shared" si="27"/>
        <v>3.nec</v>
      </c>
      <c r="AG34" s="32" t="str">
        <f t="shared" si="27"/>
        <v>3.nec</v>
      </c>
      <c r="AI34" s="33" t="str">
        <f t="shared" si="6"/>
        <v>3</v>
      </c>
      <c r="AJ34" s="34" t="str">
        <f t="shared" si="7"/>
        <v>3.nec</v>
      </c>
      <c r="AK34" s="34" t="str">
        <f t="shared" si="8"/>
        <v/>
      </c>
      <c r="AL34" s="34" t="str">
        <f t="shared" si="9"/>
        <v/>
      </c>
      <c r="AM34" s="35" t="str">
        <f t="shared" si="10"/>
        <v/>
      </c>
      <c r="AN34" s="9" t="b">
        <f t="shared" si="11"/>
        <v>1</v>
      </c>
      <c r="AO34" s="9" t="b">
        <f t="shared" si="12"/>
        <v>0</v>
      </c>
      <c r="AP34" s="9" t="b">
        <f t="shared" si="13"/>
        <v>0</v>
      </c>
      <c r="AQ34" s="9" t="b">
        <f t="shared" si="14"/>
        <v>0</v>
      </c>
    </row>
    <row r="35" spans="1:43" ht="14.6" x14ac:dyDescent="0.4">
      <c r="A35" s="195">
        <v>26</v>
      </c>
      <c r="B35" s="195" t="s">
        <v>2748</v>
      </c>
      <c r="C35" s="195" t="s">
        <v>2823</v>
      </c>
      <c r="D35" s="195" t="s">
        <v>2824</v>
      </c>
      <c r="E35" s="9" t="str">
        <f t="shared" si="15"/>
        <v>4</v>
      </c>
      <c r="F35" s="63" t="str">
        <f t="shared" si="16"/>
        <v>5.2.2</v>
      </c>
      <c r="G35" s="22" t="str">
        <f t="shared" si="1"/>
        <v>Hearing aids</v>
      </c>
      <c r="H35" s="9">
        <f t="shared" si="2"/>
        <v>1</v>
      </c>
      <c r="I35" s="9" t="b">
        <f t="shared" si="17"/>
        <v>0</v>
      </c>
      <c r="J35" s="9" t="b">
        <f t="shared" si="18"/>
        <v>0</v>
      </c>
      <c r="K35" s="9">
        <f>IFERROR(_xlfn.AGGREGATE(15,3,ROW($I$2:$I$100)/($I$2:$I$100=TRUE),ROWS(I$2:I35))-ROW($2:$2)+1,0)</f>
        <v>46</v>
      </c>
      <c r="N35" s="9" t="b">
        <f t="shared" si="19"/>
        <v>1</v>
      </c>
      <c r="O35" s="9">
        <f>IFERROR(_xlfn.AGGREGATE(15,3,ROW(N$2:N$100)/(N$2:N$100=TRUE),ROWS(N$2:N35))-ROW($2:$2)+1,0)</f>
        <v>0</v>
      </c>
      <c r="P35" s="43" t="str">
        <f t="shared" si="20"/>
        <v/>
      </c>
      <c r="Q35" s="9" t="str">
        <f t="shared" si="21"/>
        <v/>
      </c>
      <c r="S35" s="9" t="b">
        <f t="shared" si="22"/>
        <v>1</v>
      </c>
      <c r="T35" s="9">
        <f>IFERROR(_xlfn.AGGREGATE(15,3,ROW(S$2:S$100)/(S$2:S$100=TRUE),ROWS(S$2:S35))-ROW($2:$2)+1,0)</f>
        <v>75</v>
      </c>
      <c r="U35" s="9" t="str">
        <f t="shared" si="23"/>
        <v>6.6</v>
      </c>
      <c r="V35" s="9" t="str">
        <f t="shared" si="24"/>
        <v>Preparing for disaster and emergency response programmes</v>
      </c>
      <c r="AA35" s="23" t="str">
        <f t="shared" si="25"/>
        <v>4</v>
      </c>
      <c r="AB35" s="22">
        <f t="shared" si="26"/>
        <v>1</v>
      </c>
      <c r="AC35" s="30" t="str">
        <f t="shared" si="3"/>
        <v>4</v>
      </c>
      <c r="AD35" s="31" t="str">
        <f t="shared" si="4"/>
        <v>4</v>
      </c>
      <c r="AE35" s="31" t="str">
        <f t="shared" si="27"/>
        <v>4</v>
      </c>
      <c r="AF35" s="31" t="str">
        <f t="shared" si="27"/>
        <v>4</v>
      </c>
      <c r="AG35" s="32" t="str">
        <f t="shared" si="27"/>
        <v>4</v>
      </c>
      <c r="AI35" s="33" t="str">
        <f t="shared" si="6"/>
        <v>4</v>
      </c>
      <c r="AJ35" s="34" t="str">
        <f t="shared" si="7"/>
        <v/>
      </c>
      <c r="AK35" s="34" t="str">
        <f t="shared" si="8"/>
        <v/>
      </c>
      <c r="AL35" s="34" t="str">
        <f t="shared" si="9"/>
        <v/>
      </c>
      <c r="AM35" s="35" t="str">
        <f t="shared" si="10"/>
        <v/>
      </c>
      <c r="AN35" s="9" t="b">
        <f t="shared" si="11"/>
        <v>0</v>
      </c>
      <c r="AO35" s="9" t="b">
        <f t="shared" si="12"/>
        <v>0</v>
      </c>
      <c r="AP35" s="9" t="b">
        <f t="shared" si="13"/>
        <v>0</v>
      </c>
      <c r="AQ35" s="9" t="b">
        <f t="shared" si="14"/>
        <v>0</v>
      </c>
    </row>
    <row r="36" spans="1:43" ht="14.6" x14ac:dyDescent="0.4">
      <c r="A36" s="195">
        <v>27</v>
      </c>
      <c r="B36" s="195">
        <v>26</v>
      </c>
      <c r="C36" s="195" t="s">
        <v>2825</v>
      </c>
      <c r="D36" s="195" t="s">
        <v>2826</v>
      </c>
      <c r="E36" s="9" t="str">
        <f t="shared" si="15"/>
        <v>4.1</v>
      </c>
      <c r="F36" s="63" t="str">
        <f t="shared" si="16"/>
        <v>5.2.3</v>
      </c>
      <c r="G36" s="22" t="str">
        <f t="shared" si="1"/>
        <v>Other orthopaedic appliances and prosthetics (excluding glasses and hearing aids)</v>
      </c>
      <c r="H36" s="9">
        <f t="shared" si="2"/>
        <v>2</v>
      </c>
      <c r="I36" s="9" t="b">
        <f t="shared" si="17"/>
        <v>1</v>
      </c>
      <c r="J36" s="9" t="b">
        <f t="shared" si="18"/>
        <v>0</v>
      </c>
      <c r="K36" s="9">
        <f>IFERROR(_xlfn.AGGREGATE(15,3,ROW($I$2:$I$100)/($I$2:$I$100=TRUE),ROWS(I$2:I36))-ROW($2:$2)+1,0)</f>
        <v>47</v>
      </c>
      <c r="N36" s="9" t="b">
        <f t="shared" si="19"/>
        <v>0</v>
      </c>
      <c r="O36" s="9">
        <f>IFERROR(_xlfn.AGGREGATE(15,3,ROW(N$2:N$100)/(N$2:N$100=TRUE),ROWS(N$2:N36))-ROW($2:$2)+1,0)</f>
        <v>0</v>
      </c>
      <c r="P36" s="43" t="str">
        <f t="shared" si="20"/>
        <v/>
      </c>
      <c r="Q36" s="9" t="str">
        <f t="shared" si="21"/>
        <v/>
      </c>
      <c r="S36" s="9" t="b">
        <f t="shared" si="22"/>
        <v>1</v>
      </c>
      <c r="T36" s="9">
        <f>IFERROR(_xlfn.AGGREGATE(15,3,ROW(S$2:S$100)/(S$2:S$100=TRUE),ROWS(S$2:S36))-ROW($2:$2)+1,0)</f>
        <v>76</v>
      </c>
      <c r="U36" s="9" t="str">
        <f t="shared" si="23"/>
        <v>6.nec</v>
      </c>
      <c r="V36" s="9" t="str">
        <f t="shared" si="24"/>
        <v>Unspecified preventive care (n.e.c.)</v>
      </c>
      <c r="AA36" s="23" t="str">
        <f t="shared" si="25"/>
        <v>4.1</v>
      </c>
      <c r="AB36" s="22">
        <f t="shared" si="26"/>
        <v>2</v>
      </c>
      <c r="AC36" s="30" t="str">
        <f t="shared" si="3"/>
        <v>4</v>
      </c>
      <c r="AD36" s="31" t="str">
        <f t="shared" si="4"/>
        <v>4.1</v>
      </c>
      <c r="AE36" s="31" t="str">
        <f t="shared" si="27"/>
        <v>4.1</v>
      </c>
      <c r="AF36" s="31" t="str">
        <f t="shared" si="27"/>
        <v>4.1</v>
      </c>
      <c r="AG36" s="32" t="str">
        <f t="shared" si="27"/>
        <v>4.1</v>
      </c>
      <c r="AI36" s="33" t="str">
        <f t="shared" si="6"/>
        <v>4</v>
      </c>
      <c r="AJ36" s="34" t="str">
        <f t="shared" si="7"/>
        <v>4.1</v>
      </c>
      <c r="AK36" s="34" t="str">
        <f t="shared" si="8"/>
        <v/>
      </c>
      <c r="AL36" s="34" t="str">
        <f t="shared" si="9"/>
        <v/>
      </c>
      <c r="AM36" s="35" t="str">
        <f t="shared" si="10"/>
        <v/>
      </c>
      <c r="AN36" s="9" t="b">
        <f t="shared" si="11"/>
        <v>1</v>
      </c>
      <c r="AO36" s="9" t="b">
        <f t="shared" si="12"/>
        <v>0</v>
      </c>
      <c r="AP36" s="9" t="b">
        <f t="shared" si="13"/>
        <v>0</v>
      </c>
      <c r="AQ36" s="9" t="b">
        <f t="shared" si="14"/>
        <v>0</v>
      </c>
    </row>
    <row r="37" spans="1:43" ht="14.6" x14ac:dyDescent="0.4">
      <c r="A37" s="195">
        <v>28</v>
      </c>
      <c r="B37" s="195">
        <v>26</v>
      </c>
      <c r="C37" s="195" t="s">
        <v>2827</v>
      </c>
      <c r="D37" s="195" t="s">
        <v>2828</v>
      </c>
      <c r="E37" s="9" t="str">
        <f t="shared" si="15"/>
        <v>4.2</v>
      </c>
      <c r="F37" s="63" t="str">
        <f t="shared" si="16"/>
        <v>5.2.9</v>
      </c>
      <c r="G37" s="22" t="str">
        <f t="shared" si="1"/>
        <v>All Other medical durables, including medical technical devices</v>
      </c>
      <c r="H37" s="9">
        <f t="shared" si="2"/>
        <v>2</v>
      </c>
      <c r="I37" s="9" t="b">
        <f t="shared" si="17"/>
        <v>1</v>
      </c>
      <c r="J37" s="9" t="b">
        <f t="shared" si="18"/>
        <v>0</v>
      </c>
      <c r="K37" s="9">
        <f>IFERROR(_xlfn.AGGREGATE(15,3,ROW($I$2:$I$100)/($I$2:$I$100=TRUE),ROWS(I$2:I37))-ROW($2:$2)+1,0)</f>
        <v>48</v>
      </c>
      <c r="N37" s="9" t="b">
        <f t="shared" si="19"/>
        <v>0</v>
      </c>
      <c r="O37" s="9">
        <f>IFERROR(_xlfn.AGGREGATE(15,3,ROW(N$2:N$100)/(N$2:N$100=TRUE),ROWS(N$2:N37))-ROW($2:$2)+1,0)</f>
        <v>0</v>
      </c>
      <c r="P37" s="43" t="str">
        <f t="shared" si="20"/>
        <v/>
      </c>
      <c r="Q37" s="9" t="str">
        <f t="shared" si="21"/>
        <v/>
      </c>
      <c r="S37" s="9" t="b">
        <f t="shared" si="22"/>
        <v>1</v>
      </c>
      <c r="T37" s="9">
        <f>IFERROR(_xlfn.AGGREGATE(15,3,ROW(S$2:S$100)/(S$2:S$100=TRUE),ROWS(S$2:S37))-ROW($2:$2)+1,0)</f>
        <v>77</v>
      </c>
      <c r="U37" s="9" t="str">
        <f t="shared" si="23"/>
        <v>7</v>
      </c>
      <c r="V37" s="9" t="str">
        <f t="shared" si="24"/>
        <v>Governance, and health system and financing administration</v>
      </c>
      <c r="AA37" s="23" t="str">
        <f t="shared" si="25"/>
        <v>4.2</v>
      </c>
      <c r="AB37" s="22">
        <f t="shared" si="26"/>
        <v>2</v>
      </c>
      <c r="AC37" s="30" t="str">
        <f t="shared" si="3"/>
        <v>4</v>
      </c>
      <c r="AD37" s="31" t="str">
        <f t="shared" si="4"/>
        <v>4.2</v>
      </c>
      <c r="AE37" s="31" t="str">
        <f t="shared" si="27"/>
        <v>4.2</v>
      </c>
      <c r="AF37" s="31" t="str">
        <f t="shared" si="27"/>
        <v>4.2</v>
      </c>
      <c r="AG37" s="32" t="str">
        <f t="shared" si="27"/>
        <v>4.2</v>
      </c>
      <c r="AI37" s="33" t="str">
        <f t="shared" si="6"/>
        <v>4</v>
      </c>
      <c r="AJ37" s="34" t="str">
        <f t="shared" si="7"/>
        <v>4.2</v>
      </c>
      <c r="AK37" s="34" t="str">
        <f t="shared" si="8"/>
        <v/>
      </c>
      <c r="AL37" s="34" t="str">
        <f t="shared" si="9"/>
        <v/>
      </c>
      <c r="AM37" s="35" t="str">
        <f t="shared" si="10"/>
        <v/>
      </c>
      <c r="AN37" s="9" t="b">
        <f t="shared" si="11"/>
        <v>1</v>
      </c>
      <c r="AO37" s="9" t="b">
        <f t="shared" si="12"/>
        <v>0</v>
      </c>
      <c r="AP37" s="9" t="b">
        <f t="shared" si="13"/>
        <v>0</v>
      </c>
      <c r="AQ37" s="9" t="b">
        <f t="shared" si="14"/>
        <v>0</v>
      </c>
    </row>
    <row r="38" spans="1:43" ht="14.6" x14ac:dyDescent="0.4">
      <c r="A38" s="195">
        <v>29</v>
      </c>
      <c r="B38" s="195">
        <v>26</v>
      </c>
      <c r="C38" s="195" t="s">
        <v>2829</v>
      </c>
      <c r="D38" s="195" t="s">
        <v>2830</v>
      </c>
      <c r="E38" s="9" t="str">
        <f t="shared" si="15"/>
        <v>4.3</v>
      </c>
      <c r="F38" s="63" t="str">
        <f t="shared" si="16"/>
        <v>5.nec</v>
      </c>
      <c r="G38" s="22" t="str">
        <f t="shared" si="1"/>
        <v>Unspecified medical goods (n.e.c.)</v>
      </c>
      <c r="H38" s="9">
        <f t="shared" si="2"/>
        <v>2</v>
      </c>
      <c r="I38" s="9" t="b">
        <f t="shared" si="17"/>
        <v>1</v>
      </c>
      <c r="J38" s="9" t="b">
        <f t="shared" si="18"/>
        <v>0</v>
      </c>
      <c r="K38" s="9">
        <f>IFERROR(_xlfn.AGGREGATE(15,3,ROW($I$2:$I$100)/($I$2:$I$100=TRUE),ROWS(I$2:I38))-ROW($2:$2)+1,0)</f>
        <v>49</v>
      </c>
      <c r="N38" s="9" t="b">
        <f t="shared" si="19"/>
        <v>0</v>
      </c>
      <c r="O38" s="9">
        <f>IFERROR(_xlfn.AGGREGATE(15,3,ROW(N$2:N$100)/(N$2:N$100=TRUE),ROWS(N$2:N38))-ROW($2:$2)+1,0)</f>
        <v>0</v>
      </c>
      <c r="P38" s="43" t="str">
        <f t="shared" si="20"/>
        <v/>
      </c>
      <c r="Q38" s="9" t="str">
        <f t="shared" si="21"/>
        <v/>
      </c>
      <c r="S38" s="9" t="b">
        <f t="shared" si="22"/>
        <v>1</v>
      </c>
      <c r="T38" s="9">
        <f>IFERROR(_xlfn.AGGREGATE(15,3,ROW(S$2:S$100)/(S$2:S$100=TRUE),ROWS(S$2:S38))-ROW($2:$2)+1,0)</f>
        <v>78</v>
      </c>
      <c r="U38" s="9" t="str">
        <f t="shared" si="23"/>
        <v>7.1</v>
      </c>
      <c r="V38" s="9" t="str">
        <f t="shared" si="24"/>
        <v>Governance and Health system administration</v>
      </c>
      <c r="AA38" s="23" t="str">
        <f t="shared" si="25"/>
        <v>4.3</v>
      </c>
      <c r="AB38" s="22">
        <f t="shared" si="26"/>
        <v>2</v>
      </c>
      <c r="AC38" s="30" t="str">
        <f t="shared" si="3"/>
        <v>4</v>
      </c>
      <c r="AD38" s="31" t="str">
        <f t="shared" si="4"/>
        <v>4.3</v>
      </c>
      <c r="AE38" s="31" t="str">
        <f t="shared" si="27"/>
        <v>4.3</v>
      </c>
      <c r="AF38" s="31" t="str">
        <f t="shared" si="27"/>
        <v>4.3</v>
      </c>
      <c r="AG38" s="32" t="str">
        <f t="shared" si="27"/>
        <v>4.3</v>
      </c>
      <c r="AI38" s="33" t="str">
        <f t="shared" si="6"/>
        <v>4</v>
      </c>
      <c r="AJ38" s="34" t="str">
        <f t="shared" si="7"/>
        <v>4.3</v>
      </c>
      <c r="AK38" s="34" t="str">
        <f t="shared" si="8"/>
        <v/>
      </c>
      <c r="AL38" s="34" t="str">
        <f t="shared" si="9"/>
        <v/>
      </c>
      <c r="AM38" s="35" t="str">
        <f t="shared" si="10"/>
        <v/>
      </c>
      <c r="AN38" s="9" t="b">
        <f t="shared" si="11"/>
        <v>1</v>
      </c>
      <c r="AO38" s="9" t="b">
        <f t="shared" si="12"/>
        <v>0</v>
      </c>
      <c r="AP38" s="9" t="b">
        <f t="shared" si="13"/>
        <v>0</v>
      </c>
      <c r="AQ38" s="9" t="b">
        <f t="shared" si="14"/>
        <v>0</v>
      </c>
    </row>
    <row r="39" spans="1:43" ht="14.6" x14ac:dyDescent="0.4">
      <c r="A39" s="195">
        <v>30</v>
      </c>
      <c r="B39" s="195">
        <v>26</v>
      </c>
      <c r="C39" s="195" t="s">
        <v>2831</v>
      </c>
      <c r="D39" s="195" t="s">
        <v>2832</v>
      </c>
      <c r="E39" s="9" t="str">
        <f t="shared" si="15"/>
        <v>4.nec</v>
      </c>
      <c r="F39" s="63" t="str">
        <f t="shared" si="16"/>
        <v>6.1.1.1</v>
      </c>
      <c r="G39" s="22" t="str">
        <f t="shared" si="1"/>
        <v>Tobacco IEC programmes</v>
      </c>
      <c r="H39" s="9">
        <f t="shared" si="2"/>
        <v>2</v>
      </c>
      <c r="I39" s="9" t="b">
        <f t="shared" si="17"/>
        <v>1</v>
      </c>
      <c r="J39" s="9" t="b">
        <f t="shared" si="18"/>
        <v>1</v>
      </c>
      <c r="K39" s="9">
        <f>IFERROR(_xlfn.AGGREGATE(15,3,ROW($I$2:$I$100)/($I$2:$I$100=TRUE),ROWS(I$2:I39))-ROW($2:$2)+1,0)</f>
        <v>53</v>
      </c>
      <c r="N39" s="9" t="b">
        <f t="shared" si="19"/>
        <v>0</v>
      </c>
      <c r="O39" s="9">
        <f>IFERROR(_xlfn.AGGREGATE(15,3,ROW(N$2:N$100)/(N$2:N$100=TRUE),ROWS(N$2:N39))-ROW($2:$2)+1,0)</f>
        <v>0</v>
      </c>
      <c r="P39" s="43" t="str">
        <f t="shared" si="20"/>
        <v/>
      </c>
      <c r="Q39" s="9" t="str">
        <f t="shared" si="21"/>
        <v/>
      </c>
      <c r="S39" s="9" t="b">
        <f t="shared" si="22"/>
        <v>1</v>
      </c>
      <c r="T39" s="9">
        <f>IFERROR(_xlfn.AGGREGATE(15,3,ROW(S$2:S$100)/(S$2:S$100=TRUE),ROWS(S$2:S39))-ROW($2:$2)+1,0)</f>
        <v>83</v>
      </c>
      <c r="U39" s="9" t="str">
        <f t="shared" si="23"/>
        <v>7.2</v>
      </c>
      <c r="V39" s="9" t="str">
        <f t="shared" si="24"/>
        <v>Administration of health financing</v>
      </c>
      <c r="AA39" s="23" t="str">
        <f t="shared" si="25"/>
        <v>4.nec</v>
      </c>
      <c r="AB39" s="22">
        <f t="shared" si="26"/>
        <v>2</v>
      </c>
      <c r="AC39" s="30" t="str">
        <f t="shared" si="3"/>
        <v>4</v>
      </c>
      <c r="AD39" s="31" t="str">
        <f t="shared" si="4"/>
        <v>4.nec</v>
      </c>
      <c r="AE39" s="31" t="str">
        <f t="shared" si="27"/>
        <v>4.nec</v>
      </c>
      <c r="AF39" s="31" t="str">
        <f t="shared" si="27"/>
        <v>4.nec</v>
      </c>
      <c r="AG39" s="32" t="str">
        <f t="shared" si="27"/>
        <v>4.nec</v>
      </c>
      <c r="AI39" s="33" t="str">
        <f t="shared" si="6"/>
        <v>4</v>
      </c>
      <c r="AJ39" s="34" t="str">
        <f t="shared" si="7"/>
        <v>4.nec</v>
      </c>
      <c r="AK39" s="34" t="str">
        <f t="shared" si="8"/>
        <v/>
      </c>
      <c r="AL39" s="34" t="str">
        <f t="shared" si="9"/>
        <v/>
      </c>
      <c r="AM39" s="35" t="str">
        <f t="shared" si="10"/>
        <v/>
      </c>
      <c r="AN39" s="9" t="b">
        <f t="shared" si="11"/>
        <v>1</v>
      </c>
      <c r="AO39" s="9" t="b">
        <f t="shared" si="12"/>
        <v>0</v>
      </c>
      <c r="AP39" s="9" t="b">
        <f t="shared" si="13"/>
        <v>0</v>
      </c>
      <c r="AQ39" s="9" t="b">
        <f t="shared" si="14"/>
        <v>0</v>
      </c>
    </row>
    <row r="40" spans="1:43" ht="14.6" x14ac:dyDescent="0.4">
      <c r="A40" s="195">
        <v>31</v>
      </c>
      <c r="B40" s="195" t="s">
        <v>2748</v>
      </c>
      <c r="C40" s="195" t="s">
        <v>2833</v>
      </c>
      <c r="D40" s="195" t="s">
        <v>2834</v>
      </c>
      <c r="E40" s="9" t="str">
        <f t="shared" si="15"/>
        <v>5</v>
      </c>
      <c r="F40" s="63" t="str">
        <f t="shared" si="16"/>
        <v>6.1.1.2</v>
      </c>
      <c r="G40" s="22" t="str">
        <f t="shared" si="1"/>
        <v>Alcohol IEC programmes</v>
      </c>
      <c r="H40" s="9">
        <f t="shared" si="2"/>
        <v>1</v>
      </c>
      <c r="I40" s="9" t="b">
        <f t="shared" si="17"/>
        <v>0</v>
      </c>
      <c r="J40" s="9" t="b">
        <f t="shared" si="18"/>
        <v>0</v>
      </c>
      <c r="K40" s="9">
        <f>IFERROR(_xlfn.AGGREGATE(15,3,ROW($I$2:$I$100)/($I$2:$I$100=TRUE),ROWS(I$2:I40))-ROW($2:$2)+1,0)</f>
        <v>54</v>
      </c>
      <c r="N40" s="9" t="b">
        <f t="shared" si="19"/>
        <v>1</v>
      </c>
      <c r="O40" s="9">
        <f>IFERROR(_xlfn.AGGREGATE(15,3,ROW(N$2:N$100)/(N$2:N$100=TRUE),ROWS(N$2:N40))-ROW($2:$2)+1,0)</f>
        <v>0</v>
      </c>
      <c r="P40" s="43" t="str">
        <f t="shared" si="20"/>
        <v/>
      </c>
      <c r="Q40" s="9" t="str">
        <f t="shared" si="21"/>
        <v/>
      </c>
      <c r="S40" s="9" t="b">
        <f t="shared" si="22"/>
        <v>1</v>
      </c>
      <c r="T40" s="9">
        <f>IFERROR(_xlfn.AGGREGATE(15,3,ROW(S$2:S$100)/(S$2:S$100=TRUE),ROWS(S$2:S40))-ROW($2:$2)+1,0)</f>
        <v>87</v>
      </c>
      <c r="U40" s="9" t="str">
        <f t="shared" si="23"/>
        <v>7.nec</v>
      </c>
      <c r="V40" s="9" t="str">
        <f t="shared" si="24"/>
        <v>Unspecified governance, and health system and financing administration (n.e.c.)</v>
      </c>
      <c r="AA40" s="23" t="str">
        <f t="shared" si="25"/>
        <v>5</v>
      </c>
      <c r="AB40" s="22">
        <f t="shared" si="26"/>
        <v>1</v>
      </c>
      <c r="AC40" s="30" t="str">
        <f t="shared" si="3"/>
        <v>5</v>
      </c>
      <c r="AD40" s="31" t="str">
        <f t="shared" si="4"/>
        <v>5</v>
      </c>
      <c r="AE40" s="31" t="str">
        <f t="shared" si="27"/>
        <v>5</v>
      </c>
      <c r="AF40" s="31" t="str">
        <f t="shared" si="27"/>
        <v>5</v>
      </c>
      <c r="AG40" s="32" t="str">
        <f t="shared" si="27"/>
        <v>5</v>
      </c>
      <c r="AI40" s="33" t="str">
        <f t="shared" si="6"/>
        <v>5</v>
      </c>
      <c r="AJ40" s="34" t="str">
        <f t="shared" si="7"/>
        <v/>
      </c>
      <c r="AK40" s="34" t="str">
        <f t="shared" si="8"/>
        <v/>
      </c>
      <c r="AL40" s="34" t="str">
        <f t="shared" si="9"/>
        <v/>
      </c>
      <c r="AM40" s="35" t="str">
        <f t="shared" si="10"/>
        <v/>
      </c>
      <c r="AN40" s="9" t="b">
        <f t="shared" si="11"/>
        <v>0</v>
      </c>
      <c r="AO40" s="9" t="b">
        <f t="shared" si="12"/>
        <v>0</v>
      </c>
      <c r="AP40" s="9" t="b">
        <f t="shared" si="13"/>
        <v>0</v>
      </c>
      <c r="AQ40" s="9" t="b">
        <f t="shared" si="14"/>
        <v>0</v>
      </c>
    </row>
    <row r="41" spans="1:43" ht="14.6" x14ac:dyDescent="0.4">
      <c r="A41" s="195">
        <v>32</v>
      </c>
      <c r="B41" s="195">
        <v>31</v>
      </c>
      <c r="C41" s="195" t="s">
        <v>2835</v>
      </c>
      <c r="D41" s="195" t="s">
        <v>2836</v>
      </c>
      <c r="E41" s="9" t="str">
        <f t="shared" si="15"/>
        <v>5.1</v>
      </c>
      <c r="F41" s="63" t="str">
        <f t="shared" si="16"/>
        <v>6.1.1.3</v>
      </c>
      <c r="G41" s="22" t="str">
        <f t="shared" si="1"/>
        <v>Drugs IEC programmes</v>
      </c>
      <c r="H41" s="9">
        <f t="shared" si="2"/>
        <v>2</v>
      </c>
      <c r="I41" s="9" t="b">
        <f t="shared" si="17"/>
        <v>0</v>
      </c>
      <c r="J41" s="9" t="b">
        <f t="shared" si="18"/>
        <v>0</v>
      </c>
      <c r="K41" s="9">
        <f>IFERROR(_xlfn.AGGREGATE(15,3,ROW($I$2:$I$100)/($I$2:$I$100=TRUE),ROWS(I$2:I41))-ROW($2:$2)+1,0)</f>
        <v>55</v>
      </c>
      <c r="N41" s="9" t="b">
        <f t="shared" si="19"/>
        <v>0</v>
      </c>
      <c r="O41" s="9">
        <f>IFERROR(_xlfn.AGGREGATE(15,3,ROW(N$2:N$100)/(N$2:N$100=TRUE),ROWS(N$2:N41))-ROW($2:$2)+1,0)</f>
        <v>0</v>
      </c>
      <c r="P41" s="43" t="str">
        <f t="shared" si="20"/>
        <v/>
      </c>
      <c r="Q41" s="9" t="str">
        <f t="shared" si="21"/>
        <v/>
      </c>
      <c r="S41" s="9" t="b">
        <f t="shared" si="22"/>
        <v>1</v>
      </c>
      <c r="T41" s="9">
        <f>IFERROR(_xlfn.AGGREGATE(15,3,ROW(S$2:S$100)/(S$2:S$100=TRUE),ROWS(S$2:S41))-ROW($2:$2)+1,0)</f>
        <v>88</v>
      </c>
      <c r="U41" s="9" t="str">
        <f t="shared" si="23"/>
        <v>9</v>
      </c>
      <c r="V41" s="9" t="str">
        <f t="shared" si="24"/>
        <v>Other health care services not elsewhere classified (n.e.c.)</v>
      </c>
      <c r="AA41" s="23" t="str">
        <f t="shared" si="25"/>
        <v>5.1</v>
      </c>
      <c r="AB41" s="22">
        <f t="shared" si="26"/>
        <v>2</v>
      </c>
      <c r="AC41" s="30" t="str">
        <f t="shared" si="3"/>
        <v>5</v>
      </c>
      <c r="AD41" s="31" t="str">
        <f t="shared" si="4"/>
        <v>5.1</v>
      </c>
      <c r="AE41" s="31" t="str">
        <f t="shared" si="27"/>
        <v>5.1</v>
      </c>
      <c r="AF41" s="31" t="str">
        <f t="shared" si="27"/>
        <v>5.1</v>
      </c>
      <c r="AG41" s="32" t="str">
        <f t="shared" si="27"/>
        <v>5.1</v>
      </c>
      <c r="AI41" s="33" t="str">
        <f t="shared" si="6"/>
        <v>5</v>
      </c>
      <c r="AJ41" s="34" t="str">
        <f t="shared" si="7"/>
        <v>5.1</v>
      </c>
      <c r="AK41" s="34" t="str">
        <f t="shared" si="8"/>
        <v/>
      </c>
      <c r="AL41" s="34" t="str">
        <f t="shared" si="9"/>
        <v/>
      </c>
      <c r="AM41" s="35" t="str">
        <f t="shared" si="10"/>
        <v/>
      </c>
      <c r="AN41" s="9" t="b">
        <f t="shared" si="11"/>
        <v>1</v>
      </c>
      <c r="AO41" s="9" t="b">
        <f t="shared" si="12"/>
        <v>0</v>
      </c>
      <c r="AP41" s="9" t="b">
        <f t="shared" si="13"/>
        <v>0</v>
      </c>
      <c r="AQ41" s="9" t="b">
        <f t="shared" si="14"/>
        <v>0</v>
      </c>
    </row>
    <row r="42" spans="1:43" ht="14.6" x14ac:dyDescent="0.4">
      <c r="A42" s="195">
        <v>33</v>
      </c>
      <c r="B42" s="195">
        <v>32</v>
      </c>
      <c r="C42" s="195" t="s">
        <v>2837</v>
      </c>
      <c r="D42" s="195" t="s">
        <v>2838</v>
      </c>
      <c r="E42" s="9" t="str">
        <f t="shared" si="15"/>
        <v>5.1.1</v>
      </c>
      <c r="F42" s="63" t="str">
        <f t="shared" si="16"/>
        <v>6.1.1.nec</v>
      </c>
      <c r="G42" s="22" t="str">
        <f t="shared" si="1"/>
        <v>Other and unspecified addictive substances IEC programmes (n.e.c.)</v>
      </c>
      <c r="H42" s="9">
        <f t="shared" si="2"/>
        <v>3</v>
      </c>
      <c r="I42" s="9" t="b">
        <f t="shared" si="17"/>
        <v>1</v>
      </c>
      <c r="J42" s="9" t="b">
        <f t="shared" si="18"/>
        <v>0</v>
      </c>
      <c r="K42" s="9">
        <f>IFERROR(_xlfn.AGGREGATE(15,3,ROW($I$2:$I$100)/($I$2:$I$100=TRUE),ROWS(I$2:I42))-ROW($2:$2)+1,0)</f>
        <v>56</v>
      </c>
      <c r="N42" s="9" t="b">
        <f t="shared" si="19"/>
        <v>0</v>
      </c>
      <c r="O42" s="9">
        <f>IFERROR(_xlfn.AGGREGATE(15,3,ROW(N$2:N$100)/(N$2:N$100=TRUE),ROWS(N$2:N42))-ROW($2:$2)+1,0)</f>
        <v>0</v>
      </c>
      <c r="P42" s="43" t="str">
        <f t="shared" si="20"/>
        <v/>
      </c>
      <c r="Q42" s="9" t="str">
        <f t="shared" si="21"/>
        <v/>
      </c>
      <c r="S42" s="9" t="b">
        <f t="shared" si="22"/>
        <v>0</v>
      </c>
      <c r="T42" s="9">
        <f>IFERROR(_xlfn.AGGREGATE(15,3,ROW(S$2:S$100)/(S$2:S$100=TRUE),ROWS(S$2:S42))-ROW($2:$2)+1,0)</f>
        <v>0</v>
      </c>
      <c r="U42" s="9" t="str">
        <f t="shared" si="23"/>
        <v/>
      </c>
      <c r="V42" s="9" t="str">
        <f t="shared" si="24"/>
        <v/>
      </c>
      <c r="AA42" s="23" t="str">
        <f t="shared" si="25"/>
        <v>5.1.1</v>
      </c>
      <c r="AB42" s="22">
        <f t="shared" si="26"/>
        <v>3</v>
      </c>
      <c r="AC42" s="30" t="str">
        <f t="shared" si="3"/>
        <v>5</v>
      </c>
      <c r="AD42" s="31" t="str">
        <f t="shared" si="4"/>
        <v>5.1</v>
      </c>
      <c r="AE42" s="31" t="str">
        <f t="shared" si="27"/>
        <v>5.1.1</v>
      </c>
      <c r="AF42" s="31" t="str">
        <f t="shared" si="27"/>
        <v>5.1.1</v>
      </c>
      <c r="AG42" s="32" t="str">
        <f t="shared" si="27"/>
        <v>5.1.1</v>
      </c>
      <c r="AI42" s="33" t="str">
        <f t="shared" si="6"/>
        <v>5</v>
      </c>
      <c r="AJ42" s="34" t="str">
        <f t="shared" si="7"/>
        <v>5.1</v>
      </c>
      <c r="AK42" s="34" t="str">
        <f t="shared" si="8"/>
        <v>5.1.1</v>
      </c>
      <c r="AL42" s="34" t="str">
        <f t="shared" si="9"/>
        <v/>
      </c>
      <c r="AM42" s="35" t="str">
        <f t="shared" si="10"/>
        <v/>
      </c>
      <c r="AN42" s="9" t="b">
        <f t="shared" si="11"/>
        <v>1</v>
      </c>
      <c r="AO42" s="9" t="b">
        <f t="shared" si="12"/>
        <v>1</v>
      </c>
      <c r="AP42" s="9" t="b">
        <f t="shared" si="13"/>
        <v>0</v>
      </c>
      <c r="AQ42" s="9" t="b">
        <f t="shared" si="14"/>
        <v>0</v>
      </c>
    </row>
    <row r="43" spans="1:43" ht="14.6" x14ac:dyDescent="0.4">
      <c r="A43" s="195">
        <v>34</v>
      </c>
      <c r="B43" s="195">
        <v>32</v>
      </c>
      <c r="C43" s="195" t="s">
        <v>2839</v>
      </c>
      <c r="D43" s="195" t="s">
        <v>2840</v>
      </c>
      <c r="E43" s="9" t="str">
        <f t="shared" si="15"/>
        <v>5.1.2</v>
      </c>
      <c r="F43" s="63" t="str">
        <f t="shared" si="16"/>
        <v>6.1.2</v>
      </c>
      <c r="G43" s="22" t="str">
        <f t="shared" si="1"/>
        <v>Nutrition IEC programmes</v>
      </c>
      <c r="H43" s="9">
        <f t="shared" si="2"/>
        <v>3</v>
      </c>
      <c r="I43" s="9" t="b">
        <f t="shared" si="17"/>
        <v>1</v>
      </c>
      <c r="J43" s="9" t="b">
        <f t="shared" si="18"/>
        <v>0</v>
      </c>
      <c r="K43" s="9">
        <f>IFERROR(_xlfn.AGGREGATE(15,3,ROW($I$2:$I$100)/($I$2:$I$100=TRUE),ROWS(I$2:I43))-ROW($2:$2)+1,0)</f>
        <v>57</v>
      </c>
      <c r="N43" s="9" t="b">
        <f t="shared" si="19"/>
        <v>0</v>
      </c>
      <c r="O43" s="9">
        <f>IFERROR(_xlfn.AGGREGATE(15,3,ROW(N$2:N$100)/(N$2:N$100=TRUE),ROWS(N$2:N43))-ROW($2:$2)+1,0)</f>
        <v>0</v>
      </c>
      <c r="P43" s="43" t="str">
        <f t="shared" si="20"/>
        <v/>
      </c>
      <c r="Q43" s="9" t="str">
        <f t="shared" si="21"/>
        <v/>
      </c>
      <c r="S43" s="9" t="b">
        <f t="shared" si="22"/>
        <v>0</v>
      </c>
      <c r="T43" s="9">
        <f>IFERROR(_xlfn.AGGREGATE(15,3,ROW(S$2:S$100)/(S$2:S$100=TRUE),ROWS(S$2:S43))-ROW($2:$2)+1,0)</f>
        <v>0</v>
      </c>
      <c r="U43" s="9" t="str">
        <f t="shared" si="23"/>
        <v/>
      </c>
      <c r="V43" s="9" t="str">
        <f t="shared" si="24"/>
        <v/>
      </c>
      <c r="AA43" s="23" t="str">
        <f t="shared" si="25"/>
        <v>5.1.2</v>
      </c>
      <c r="AB43" s="22">
        <f t="shared" si="26"/>
        <v>3</v>
      </c>
      <c r="AC43" s="30" t="str">
        <f t="shared" si="3"/>
        <v>5</v>
      </c>
      <c r="AD43" s="31" t="str">
        <f t="shared" si="4"/>
        <v>5.1</v>
      </c>
      <c r="AE43" s="31" t="str">
        <f t="shared" si="27"/>
        <v>5.1.2</v>
      </c>
      <c r="AF43" s="31" t="str">
        <f t="shared" si="27"/>
        <v>5.1.2</v>
      </c>
      <c r="AG43" s="32" t="str">
        <f t="shared" si="27"/>
        <v>5.1.2</v>
      </c>
      <c r="AI43" s="33" t="str">
        <f t="shared" si="6"/>
        <v>5</v>
      </c>
      <c r="AJ43" s="34" t="str">
        <f t="shared" si="7"/>
        <v>5.1</v>
      </c>
      <c r="AK43" s="34" t="str">
        <f t="shared" si="8"/>
        <v>5.1.2</v>
      </c>
      <c r="AL43" s="34" t="str">
        <f t="shared" si="9"/>
        <v/>
      </c>
      <c r="AM43" s="35" t="str">
        <f t="shared" si="10"/>
        <v/>
      </c>
      <c r="AN43" s="9" t="b">
        <f t="shared" si="11"/>
        <v>1</v>
      </c>
      <c r="AO43" s="9" t="b">
        <f t="shared" si="12"/>
        <v>1</v>
      </c>
      <c r="AP43" s="9" t="b">
        <f t="shared" si="13"/>
        <v>0</v>
      </c>
      <c r="AQ43" s="9" t="b">
        <f t="shared" si="14"/>
        <v>0</v>
      </c>
    </row>
    <row r="44" spans="1:43" ht="14.6" x14ac:dyDescent="0.4">
      <c r="A44" s="195">
        <v>35</v>
      </c>
      <c r="B44" s="195">
        <v>32</v>
      </c>
      <c r="C44" s="195" t="s">
        <v>2841</v>
      </c>
      <c r="D44" s="195" t="s">
        <v>2842</v>
      </c>
      <c r="E44" s="9" t="str">
        <f t="shared" si="15"/>
        <v>5.1.3</v>
      </c>
      <c r="F44" s="63" t="str">
        <f t="shared" si="16"/>
        <v>6.1.3</v>
      </c>
      <c r="G44" s="22" t="str">
        <f t="shared" si="1"/>
        <v>Safe sex IEC programmes</v>
      </c>
      <c r="H44" s="9">
        <f t="shared" si="2"/>
        <v>3</v>
      </c>
      <c r="I44" s="9" t="b">
        <f t="shared" si="17"/>
        <v>1</v>
      </c>
      <c r="J44" s="9" t="b">
        <f t="shared" si="18"/>
        <v>0</v>
      </c>
      <c r="K44" s="9">
        <f>IFERROR(_xlfn.AGGREGATE(15,3,ROW($I$2:$I$100)/($I$2:$I$100=TRUE),ROWS(I$2:I44))-ROW($2:$2)+1,0)</f>
        <v>58</v>
      </c>
      <c r="N44" s="9" t="b">
        <f t="shared" si="19"/>
        <v>0</v>
      </c>
      <c r="O44" s="9">
        <f>IFERROR(_xlfn.AGGREGATE(15,3,ROW(N$2:N$100)/(N$2:N$100=TRUE),ROWS(N$2:N44))-ROW($2:$2)+1,0)</f>
        <v>0</v>
      </c>
      <c r="P44" s="43" t="str">
        <f t="shared" si="20"/>
        <v/>
      </c>
      <c r="Q44" s="9" t="str">
        <f t="shared" si="21"/>
        <v/>
      </c>
      <c r="S44" s="9" t="b">
        <f t="shared" si="22"/>
        <v>0</v>
      </c>
      <c r="T44" s="9">
        <f>IFERROR(_xlfn.AGGREGATE(15,3,ROW(S$2:S$100)/(S$2:S$100=TRUE),ROWS(S$2:S44))-ROW($2:$2)+1,0)</f>
        <v>0</v>
      </c>
      <c r="U44" s="9" t="str">
        <f t="shared" si="23"/>
        <v/>
      </c>
      <c r="V44" s="9" t="str">
        <f t="shared" si="24"/>
        <v/>
      </c>
      <c r="AA44" s="23" t="str">
        <f t="shared" si="25"/>
        <v>5.1.3</v>
      </c>
      <c r="AB44" s="22">
        <f t="shared" si="26"/>
        <v>3</v>
      </c>
      <c r="AC44" s="30" t="str">
        <f t="shared" si="3"/>
        <v>5</v>
      </c>
      <c r="AD44" s="31" t="str">
        <f t="shared" si="4"/>
        <v>5.1</v>
      </c>
      <c r="AE44" s="31" t="str">
        <f t="shared" si="27"/>
        <v>5.1.3</v>
      </c>
      <c r="AF44" s="31" t="str">
        <f t="shared" si="27"/>
        <v>5.1.3</v>
      </c>
      <c r="AG44" s="32" t="str">
        <f t="shared" si="27"/>
        <v>5.1.3</v>
      </c>
      <c r="AI44" s="33" t="str">
        <f t="shared" si="6"/>
        <v>5</v>
      </c>
      <c r="AJ44" s="34" t="str">
        <f t="shared" si="7"/>
        <v>5.1</v>
      </c>
      <c r="AK44" s="34" t="str">
        <f t="shared" si="8"/>
        <v>5.1.3</v>
      </c>
      <c r="AL44" s="34" t="str">
        <f t="shared" si="9"/>
        <v/>
      </c>
      <c r="AM44" s="35" t="str">
        <f t="shared" si="10"/>
        <v/>
      </c>
      <c r="AN44" s="9" t="b">
        <f t="shared" si="11"/>
        <v>1</v>
      </c>
      <c r="AO44" s="9" t="b">
        <f t="shared" si="12"/>
        <v>1</v>
      </c>
      <c r="AP44" s="9" t="b">
        <f t="shared" si="13"/>
        <v>0</v>
      </c>
      <c r="AQ44" s="9" t="b">
        <f t="shared" si="14"/>
        <v>0</v>
      </c>
    </row>
    <row r="45" spans="1:43" ht="14.6" x14ac:dyDescent="0.4">
      <c r="A45" s="195">
        <v>36</v>
      </c>
      <c r="B45" s="195">
        <v>31</v>
      </c>
      <c r="C45" s="195" t="s">
        <v>2843</v>
      </c>
      <c r="D45" s="195" t="s">
        <v>2844</v>
      </c>
      <c r="E45" s="9" t="str">
        <f t="shared" si="15"/>
        <v>5.2</v>
      </c>
      <c r="F45" s="63" t="str">
        <f t="shared" si="16"/>
        <v>6.1.4</v>
      </c>
      <c r="G45" s="22" t="str">
        <f t="shared" si="1"/>
        <v>Phycical inactivity IEC programmes</v>
      </c>
      <c r="H45" s="9">
        <f t="shared" si="2"/>
        <v>2</v>
      </c>
      <c r="I45" s="9" t="b">
        <f t="shared" si="17"/>
        <v>0</v>
      </c>
      <c r="J45" s="9" t="b">
        <f t="shared" si="18"/>
        <v>0</v>
      </c>
      <c r="K45" s="9">
        <f>IFERROR(_xlfn.AGGREGATE(15,3,ROW($I$2:$I$100)/($I$2:$I$100=TRUE),ROWS(I$2:I45))-ROW($2:$2)+1,0)</f>
        <v>59</v>
      </c>
      <c r="N45" s="9" t="b">
        <f t="shared" si="19"/>
        <v>0</v>
      </c>
      <c r="O45" s="9">
        <f>IFERROR(_xlfn.AGGREGATE(15,3,ROW(N$2:N$100)/(N$2:N$100=TRUE),ROWS(N$2:N45))-ROW($2:$2)+1,0)</f>
        <v>0</v>
      </c>
      <c r="P45" s="43" t="str">
        <f t="shared" si="20"/>
        <v/>
      </c>
      <c r="Q45" s="9" t="str">
        <f t="shared" si="21"/>
        <v/>
      </c>
      <c r="S45" s="9" t="b">
        <f t="shared" si="22"/>
        <v>1</v>
      </c>
      <c r="T45" s="9">
        <f>IFERROR(_xlfn.AGGREGATE(15,3,ROW(S$2:S$100)/(S$2:S$100=TRUE),ROWS(S$2:S45))-ROW($2:$2)+1,0)</f>
        <v>0</v>
      </c>
      <c r="U45" s="9" t="str">
        <f t="shared" si="23"/>
        <v/>
      </c>
      <c r="V45" s="9" t="str">
        <f t="shared" si="24"/>
        <v/>
      </c>
      <c r="AA45" s="23" t="str">
        <f t="shared" si="25"/>
        <v>5.2</v>
      </c>
      <c r="AB45" s="22">
        <f t="shared" si="26"/>
        <v>2</v>
      </c>
      <c r="AC45" s="30" t="str">
        <f t="shared" si="3"/>
        <v>5</v>
      </c>
      <c r="AD45" s="31" t="str">
        <f t="shared" si="4"/>
        <v>5.2</v>
      </c>
      <c r="AE45" s="31" t="str">
        <f t="shared" si="27"/>
        <v>5.2</v>
      </c>
      <c r="AF45" s="31" t="str">
        <f t="shared" si="27"/>
        <v>5.2</v>
      </c>
      <c r="AG45" s="32" t="str">
        <f t="shared" si="27"/>
        <v>5.2</v>
      </c>
      <c r="AI45" s="33" t="str">
        <f t="shared" si="6"/>
        <v>5</v>
      </c>
      <c r="AJ45" s="34" t="str">
        <f t="shared" si="7"/>
        <v>5.2</v>
      </c>
      <c r="AK45" s="34" t="str">
        <f t="shared" si="8"/>
        <v/>
      </c>
      <c r="AL45" s="34" t="str">
        <f t="shared" si="9"/>
        <v/>
      </c>
      <c r="AM45" s="35" t="str">
        <f t="shared" si="10"/>
        <v/>
      </c>
      <c r="AN45" s="9" t="b">
        <f t="shared" si="11"/>
        <v>1</v>
      </c>
      <c r="AO45" s="9" t="b">
        <f t="shared" si="12"/>
        <v>0</v>
      </c>
      <c r="AP45" s="9" t="b">
        <f t="shared" si="13"/>
        <v>0</v>
      </c>
      <c r="AQ45" s="9" t="b">
        <f t="shared" si="14"/>
        <v>0</v>
      </c>
    </row>
    <row r="46" spans="1:43" ht="14.6" x14ac:dyDescent="0.4">
      <c r="A46" s="195">
        <v>37</v>
      </c>
      <c r="B46" s="195">
        <v>36</v>
      </c>
      <c r="C46" s="195" t="s">
        <v>2845</v>
      </c>
      <c r="D46" s="195" t="s">
        <v>2846</v>
      </c>
      <c r="E46" s="9" t="str">
        <f t="shared" si="15"/>
        <v>5.2.1</v>
      </c>
      <c r="F46" s="63" t="str">
        <f t="shared" si="16"/>
        <v>6.1.nec</v>
      </c>
      <c r="G46" s="22" t="str">
        <f t="shared" si="1"/>
        <v>Other and unspecified IEC programmes (n.e.c.)</v>
      </c>
      <c r="H46" s="9">
        <f t="shared" si="2"/>
        <v>3</v>
      </c>
      <c r="I46" s="9" t="b">
        <f t="shared" si="17"/>
        <v>1</v>
      </c>
      <c r="J46" s="9" t="b">
        <f t="shared" si="18"/>
        <v>0</v>
      </c>
      <c r="K46" s="9">
        <f>IFERROR(_xlfn.AGGREGATE(15,3,ROW($I$2:$I$100)/($I$2:$I$100=TRUE),ROWS(I$2:I46))-ROW($2:$2)+1,0)</f>
        <v>60</v>
      </c>
      <c r="N46" s="9" t="b">
        <f t="shared" si="19"/>
        <v>0</v>
      </c>
      <c r="O46" s="9">
        <f>IFERROR(_xlfn.AGGREGATE(15,3,ROW(N$2:N$100)/(N$2:N$100=TRUE),ROWS(N$2:N46))-ROW($2:$2)+1,0)</f>
        <v>0</v>
      </c>
      <c r="P46" s="43" t="str">
        <f t="shared" si="20"/>
        <v/>
      </c>
      <c r="Q46" s="9" t="str">
        <f t="shared" si="21"/>
        <v/>
      </c>
      <c r="S46" s="9" t="b">
        <f t="shared" si="22"/>
        <v>0</v>
      </c>
      <c r="T46" s="9">
        <f>IFERROR(_xlfn.AGGREGATE(15,3,ROW(S$2:S$100)/(S$2:S$100=TRUE),ROWS(S$2:S46))-ROW($2:$2)+1,0)</f>
        <v>0</v>
      </c>
      <c r="U46" s="9" t="str">
        <f t="shared" si="23"/>
        <v/>
      </c>
      <c r="V46" s="9" t="str">
        <f t="shared" si="24"/>
        <v/>
      </c>
      <c r="AA46" s="23" t="str">
        <f t="shared" si="25"/>
        <v>5.2.1</v>
      </c>
      <c r="AB46" s="22">
        <f t="shared" si="26"/>
        <v>3</v>
      </c>
      <c r="AC46" s="30" t="str">
        <f t="shared" si="3"/>
        <v>5</v>
      </c>
      <c r="AD46" s="31" t="str">
        <f t="shared" si="4"/>
        <v>5.2</v>
      </c>
      <c r="AE46" s="31" t="str">
        <f t="shared" si="27"/>
        <v>5.2.1</v>
      </c>
      <c r="AF46" s="31" t="str">
        <f t="shared" si="27"/>
        <v>5.2.1</v>
      </c>
      <c r="AG46" s="32" t="str">
        <f t="shared" si="27"/>
        <v>5.2.1</v>
      </c>
      <c r="AI46" s="33" t="str">
        <f t="shared" si="6"/>
        <v>5</v>
      </c>
      <c r="AJ46" s="34" t="str">
        <f t="shared" si="7"/>
        <v>5.2</v>
      </c>
      <c r="AK46" s="34" t="str">
        <f t="shared" si="8"/>
        <v>5.2.1</v>
      </c>
      <c r="AL46" s="34" t="str">
        <f t="shared" si="9"/>
        <v/>
      </c>
      <c r="AM46" s="35" t="str">
        <f t="shared" si="10"/>
        <v/>
      </c>
      <c r="AN46" s="9" t="b">
        <f t="shared" si="11"/>
        <v>1</v>
      </c>
      <c r="AO46" s="9" t="b">
        <f t="shared" si="12"/>
        <v>1</v>
      </c>
      <c r="AP46" s="9" t="b">
        <f t="shared" si="13"/>
        <v>0</v>
      </c>
      <c r="AQ46" s="9" t="b">
        <f t="shared" si="14"/>
        <v>0</v>
      </c>
    </row>
    <row r="47" spans="1:43" ht="14.6" x14ac:dyDescent="0.4">
      <c r="A47" s="195">
        <v>38</v>
      </c>
      <c r="B47" s="195">
        <v>36</v>
      </c>
      <c r="C47" s="195" t="s">
        <v>2847</v>
      </c>
      <c r="D47" s="195" t="s">
        <v>2848</v>
      </c>
      <c r="E47" s="9" t="str">
        <f t="shared" si="15"/>
        <v>5.2.2</v>
      </c>
      <c r="F47" s="63" t="str">
        <f t="shared" si="16"/>
        <v>6.2</v>
      </c>
      <c r="G47" s="22" t="str">
        <f t="shared" si="1"/>
        <v>Immunisation programmes</v>
      </c>
      <c r="H47" s="9">
        <f t="shared" si="2"/>
        <v>3</v>
      </c>
      <c r="I47" s="9" t="b">
        <f t="shared" si="17"/>
        <v>1</v>
      </c>
      <c r="J47" s="9" t="b">
        <f t="shared" si="18"/>
        <v>0</v>
      </c>
      <c r="K47" s="9">
        <f>IFERROR(_xlfn.AGGREGATE(15,3,ROW($I$2:$I$100)/($I$2:$I$100=TRUE),ROWS(I$2:I47))-ROW($2:$2)+1,0)</f>
        <v>61</v>
      </c>
      <c r="N47" s="9" t="b">
        <f t="shared" si="19"/>
        <v>0</v>
      </c>
      <c r="O47" s="9">
        <f>IFERROR(_xlfn.AGGREGATE(15,3,ROW(N$2:N$100)/(N$2:N$100=TRUE),ROWS(N$2:N47))-ROW($2:$2)+1,0)</f>
        <v>0</v>
      </c>
      <c r="P47" s="43" t="str">
        <f t="shared" si="20"/>
        <v/>
      </c>
      <c r="Q47" s="9" t="str">
        <f t="shared" si="21"/>
        <v/>
      </c>
      <c r="S47" s="9" t="b">
        <f t="shared" si="22"/>
        <v>0</v>
      </c>
      <c r="T47" s="9">
        <f>IFERROR(_xlfn.AGGREGATE(15,3,ROW(S$2:S$100)/(S$2:S$100=TRUE),ROWS(S$2:S47))-ROW($2:$2)+1,0)</f>
        <v>0</v>
      </c>
      <c r="U47" s="9" t="str">
        <f t="shared" si="23"/>
        <v/>
      </c>
      <c r="V47" s="9" t="str">
        <f t="shared" si="24"/>
        <v/>
      </c>
      <c r="AA47" s="23" t="str">
        <f t="shared" si="25"/>
        <v>5.2.2</v>
      </c>
      <c r="AB47" s="22">
        <f t="shared" si="26"/>
        <v>3</v>
      </c>
      <c r="AC47" s="30" t="str">
        <f t="shared" si="3"/>
        <v>5</v>
      </c>
      <c r="AD47" s="31" t="str">
        <f t="shared" si="4"/>
        <v>5.2</v>
      </c>
      <c r="AE47" s="31" t="str">
        <f t="shared" si="27"/>
        <v>5.2.2</v>
      </c>
      <c r="AF47" s="31" t="str">
        <f t="shared" si="27"/>
        <v>5.2.2</v>
      </c>
      <c r="AG47" s="32" t="str">
        <f t="shared" si="27"/>
        <v>5.2.2</v>
      </c>
      <c r="AI47" s="33" t="str">
        <f t="shared" si="6"/>
        <v>5</v>
      </c>
      <c r="AJ47" s="34" t="str">
        <f t="shared" si="7"/>
        <v>5.2</v>
      </c>
      <c r="AK47" s="34" t="str">
        <f t="shared" si="8"/>
        <v>5.2.2</v>
      </c>
      <c r="AL47" s="34" t="str">
        <f t="shared" si="9"/>
        <v/>
      </c>
      <c r="AM47" s="35" t="str">
        <f t="shared" si="10"/>
        <v/>
      </c>
      <c r="AN47" s="9" t="b">
        <f t="shared" si="11"/>
        <v>1</v>
      </c>
      <c r="AO47" s="9" t="b">
        <f t="shared" si="12"/>
        <v>1</v>
      </c>
      <c r="AP47" s="9" t="b">
        <f t="shared" si="13"/>
        <v>0</v>
      </c>
      <c r="AQ47" s="9" t="b">
        <f t="shared" si="14"/>
        <v>0</v>
      </c>
    </row>
    <row r="48" spans="1:43" ht="14.6" x14ac:dyDescent="0.4">
      <c r="A48" s="195">
        <v>39</v>
      </c>
      <c r="B48" s="195">
        <v>36</v>
      </c>
      <c r="C48" s="195" t="s">
        <v>2849</v>
      </c>
      <c r="D48" s="195" t="s">
        <v>2850</v>
      </c>
      <c r="E48" s="9" t="str">
        <f t="shared" si="15"/>
        <v>5.2.3</v>
      </c>
      <c r="F48" s="63" t="str">
        <f t="shared" si="16"/>
        <v>6.3</v>
      </c>
      <c r="G48" s="22" t="str">
        <f t="shared" si="1"/>
        <v>Early disease detection programmes</v>
      </c>
      <c r="H48" s="9">
        <f t="shared" si="2"/>
        <v>3</v>
      </c>
      <c r="I48" s="9" t="b">
        <f t="shared" si="17"/>
        <v>1</v>
      </c>
      <c r="J48" s="9" t="b">
        <f t="shared" si="18"/>
        <v>0</v>
      </c>
      <c r="K48" s="9">
        <f>IFERROR(_xlfn.AGGREGATE(15,3,ROW($I$2:$I$100)/($I$2:$I$100=TRUE),ROWS(I$2:I48))-ROW($2:$2)+1,0)</f>
        <v>62</v>
      </c>
      <c r="N48" s="9" t="b">
        <f t="shared" si="19"/>
        <v>0</v>
      </c>
      <c r="O48" s="9">
        <f>IFERROR(_xlfn.AGGREGATE(15,3,ROW(N$2:N$100)/(N$2:N$100=TRUE),ROWS(N$2:N48))-ROW($2:$2)+1,0)</f>
        <v>0</v>
      </c>
      <c r="P48" s="43" t="str">
        <f t="shared" si="20"/>
        <v/>
      </c>
      <c r="Q48" s="9" t="str">
        <f t="shared" si="21"/>
        <v/>
      </c>
      <c r="S48" s="9" t="b">
        <f t="shared" si="22"/>
        <v>0</v>
      </c>
      <c r="T48" s="9">
        <f>IFERROR(_xlfn.AGGREGATE(15,3,ROW(S$2:S$100)/(S$2:S$100=TRUE),ROWS(S$2:S48))-ROW($2:$2)+1,0)</f>
        <v>0</v>
      </c>
      <c r="U48" s="9" t="str">
        <f t="shared" si="23"/>
        <v/>
      </c>
      <c r="V48" s="9" t="str">
        <f t="shared" si="24"/>
        <v/>
      </c>
      <c r="AA48" s="23" t="str">
        <f t="shared" si="25"/>
        <v>5.2.3</v>
      </c>
      <c r="AB48" s="22">
        <f t="shared" si="26"/>
        <v>3</v>
      </c>
      <c r="AC48" s="30" t="str">
        <f t="shared" si="3"/>
        <v>5</v>
      </c>
      <c r="AD48" s="31" t="str">
        <f t="shared" si="4"/>
        <v>5.2</v>
      </c>
      <c r="AE48" s="31" t="str">
        <f t="shared" si="27"/>
        <v>5.2.3</v>
      </c>
      <c r="AF48" s="31" t="str">
        <f t="shared" si="27"/>
        <v>5.2.3</v>
      </c>
      <c r="AG48" s="32" t="str">
        <f t="shared" si="27"/>
        <v>5.2.3</v>
      </c>
      <c r="AI48" s="33" t="str">
        <f t="shared" si="6"/>
        <v>5</v>
      </c>
      <c r="AJ48" s="34" t="str">
        <f t="shared" si="7"/>
        <v>5.2</v>
      </c>
      <c r="AK48" s="34" t="str">
        <f t="shared" si="8"/>
        <v>5.2.3</v>
      </c>
      <c r="AL48" s="34" t="str">
        <f t="shared" si="9"/>
        <v/>
      </c>
      <c r="AM48" s="35" t="str">
        <f t="shared" si="10"/>
        <v/>
      </c>
      <c r="AN48" s="9" t="b">
        <f t="shared" si="11"/>
        <v>1</v>
      </c>
      <c r="AO48" s="9" t="b">
        <f t="shared" si="12"/>
        <v>1</v>
      </c>
      <c r="AP48" s="9" t="b">
        <f t="shared" si="13"/>
        <v>0</v>
      </c>
      <c r="AQ48" s="9" t="b">
        <f t="shared" si="14"/>
        <v>0</v>
      </c>
    </row>
    <row r="49" spans="1:43" ht="14.6" x14ac:dyDescent="0.4">
      <c r="A49" s="195">
        <v>40</v>
      </c>
      <c r="B49" s="195">
        <v>36</v>
      </c>
      <c r="C49" s="195" t="s">
        <v>2851</v>
      </c>
      <c r="D49" s="195" t="s">
        <v>2852</v>
      </c>
      <c r="E49" s="9" t="str">
        <f t="shared" si="15"/>
        <v>5.2.9</v>
      </c>
      <c r="F49" s="63" t="str">
        <f t="shared" si="16"/>
        <v>6.4</v>
      </c>
      <c r="G49" s="22" t="str">
        <f t="shared" si="1"/>
        <v>Healthy condition monitoring programmes</v>
      </c>
      <c r="H49" s="9">
        <f t="shared" si="2"/>
        <v>3</v>
      </c>
      <c r="I49" s="9" t="b">
        <f t="shared" si="17"/>
        <v>1</v>
      </c>
      <c r="J49" s="9" t="b">
        <f t="shared" si="18"/>
        <v>0</v>
      </c>
      <c r="K49" s="9">
        <f>IFERROR(_xlfn.AGGREGATE(15,3,ROW($I$2:$I$100)/($I$2:$I$100=TRUE),ROWS(I$2:I49))-ROW($2:$2)+1,0)</f>
        <v>63</v>
      </c>
      <c r="N49" s="9" t="b">
        <f t="shared" si="19"/>
        <v>0</v>
      </c>
      <c r="O49" s="9">
        <f>IFERROR(_xlfn.AGGREGATE(15,3,ROW(N$2:N$100)/(N$2:N$100=TRUE),ROWS(N$2:N49))-ROW($2:$2)+1,0)</f>
        <v>0</v>
      </c>
      <c r="P49" s="43" t="str">
        <f t="shared" si="20"/>
        <v/>
      </c>
      <c r="Q49" s="9" t="str">
        <f t="shared" si="21"/>
        <v/>
      </c>
      <c r="S49" s="9" t="b">
        <f t="shared" si="22"/>
        <v>0</v>
      </c>
      <c r="T49" s="9">
        <f>IFERROR(_xlfn.AGGREGATE(15,3,ROW(S$2:S$100)/(S$2:S$100=TRUE),ROWS(S$2:S49))-ROW($2:$2)+1,0)</f>
        <v>0</v>
      </c>
      <c r="U49" s="9" t="str">
        <f t="shared" si="23"/>
        <v/>
      </c>
      <c r="V49" s="9" t="str">
        <f t="shared" si="24"/>
        <v/>
      </c>
      <c r="AA49" s="23" t="str">
        <f t="shared" si="25"/>
        <v>5.2.9</v>
      </c>
      <c r="AB49" s="22">
        <f t="shared" si="26"/>
        <v>3</v>
      </c>
      <c r="AC49" s="30" t="str">
        <f t="shared" si="3"/>
        <v>5</v>
      </c>
      <c r="AD49" s="31" t="str">
        <f t="shared" si="4"/>
        <v>5.2</v>
      </c>
      <c r="AE49" s="31" t="str">
        <f t="shared" si="27"/>
        <v>5.2.9</v>
      </c>
      <c r="AF49" s="31" t="str">
        <f t="shared" si="27"/>
        <v>5.2.9</v>
      </c>
      <c r="AG49" s="32" t="str">
        <f t="shared" si="27"/>
        <v>5.2.9</v>
      </c>
      <c r="AI49" s="33" t="str">
        <f t="shared" si="6"/>
        <v>5</v>
      </c>
      <c r="AJ49" s="34" t="str">
        <f t="shared" si="7"/>
        <v>5.2</v>
      </c>
      <c r="AK49" s="34" t="str">
        <f t="shared" si="8"/>
        <v>5.2.9</v>
      </c>
      <c r="AL49" s="34" t="str">
        <f t="shared" si="9"/>
        <v/>
      </c>
      <c r="AM49" s="35" t="str">
        <f t="shared" si="10"/>
        <v/>
      </c>
      <c r="AN49" s="9" t="b">
        <f t="shared" si="11"/>
        <v>1</v>
      </c>
      <c r="AO49" s="9" t="b">
        <f t="shared" si="12"/>
        <v>1</v>
      </c>
      <c r="AP49" s="9" t="b">
        <f t="shared" si="13"/>
        <v>0</v>
      </c>
      <c r="AQ49" s="9" t="b">
        <f t="shared" si="14"/>
        <v>0</v>
      </c>
    </row>
    <row r="50" spans="1:43" ht="14.6" x14ac:dyDescent="0.4">
      <c r="A50" s="195">
        <v>41</v>
      </c>
      <c r="B50" s="195">
        <v>31</v>
      </c>
      <c r="C50" s="195" t="s">
        <v>2853</v>
      </c>
      <c r="D50" s="195" t="s">
        <v>2854</v>
      </c>
      <c r="E50" s="9" t="str">
        <f t="shared" si="15"/>
        <v>5.nec</v>
      </c>
      <c r="F50" s="63" t="str">
        <f t="shared" si="16"/>
        <v>6.5.1</v>
      </c>
      <c r="G50" s="22" t="str">
        <f t="shared" si="1"/>
        <v>Planning &amp; Management</v>
      </c>
      <c r="H50" s="9">
        <f t="shared" si="2"/>
        <v>2</v>
      </c>
      <c r="I50" s="9" t="b">
        <f t="shared" si="17"/>
        <v>1</v>
      </c>
      <c r="J50" s="9" t="b">
        <f t="shared" si="18"/>
        <v>1</v>
      </c>
      <c r="K50" s="9">
        <f>IFERROR(_xlfn.AGGREGATE(15,3,ROW($I$2:$I$100)/($I$2:$I$100=TRUE),ROWS(I$2:I50))-ROW($2:$2)+1,0)</f>
        <v>65</v>
      </c>
      <c r="N50" s="9" t="b">
        <f t="shared" si="19"/>
        <v>0</v>
      </c>
      <c r="O50" s="9">
        <f>IFERROR(_xlfn.AGGREGATE(15,3,ROW(N$2:N$100)/(N$2:N$100=TRUE),ROWS(N$2:N50))-ROW($2:$2)+1,0)</f>
        <v>0</v>
      </c>
      <c r="P50" s="43" t="str">
        <f t="shared" si="20"/>
        <v/>
      </c>
      <c r="Q50" s="9" t="str">
        <f t="shared" si="21"/>
        <v/>
      </c>
      <c r="S50" s="9" t="b">
        <f t="shared" si="22"/>
        <v>1</v>
      </c>
      <c r="T50" s="9">
        <f>IFERROR(_xlfn.AGGREGATE(15,3,ROW(S$2:S$100)/(S$2:S$100=TRUE),ROWS(S$2:S50))-ROW($2:$2)+1,0)</f>
        <v>0</v>
      </c>
      <c r="U50" s="9" t="str">
        <f t="shared" si="23"/>
        <v/>
      </c>
      <c r="V50" s="9" t="str">
        <f t="shared" si="24"/>
        <v/>
      </c>
      <c r="AA50" s="23" t="str">
        <f t="shared" si="25"/>
        <v>5.nec</v>
      </c>
      <c r="AB50" s="22">
        <f t="shared" si="26"/>
        <v>2</v>
      </c>
      <c r="AC50" s="30" t="str">
        <f t="shared" si="3"/>
        <v>5</v>
      </c>
      <c r="AD50" s="31" t="str">
        <f t="shared" si="4"/>
        <v>5.nec</v>
      </c>
      <c r="AE50" s="31" t="str">
        <f t="shared" si="27"/>
        <v>5.nec</v>
      </c>
      <c r="AF50" s="31" t="str">
        <f t="shared" si="27"/>
        <v>5.nec</v>
      </c>
      <c r="AG50" s="32" t="str">
        <f t="shared" si="27"/>
        <v>5.nec</v>
      </c>
      <c r="AI50" s="33" t="str">
        <f t="shared" si="6"/>
        <v>5</v>
      </c>
      <c r="AJ50" s="34" t="str">
        <f t="shared" si="7"/>
        <v>5.nec</v>
      </c>
      <c r="AK50" s="34" t="str">
        <f t="shared" si="8"/>
        <v/>
      </c>
      <c r="AL50" s="34" t="str">
        <f t="shared" si="9"/>
        <v/>
      </c>
      <c r="AM50" s="35" t="str">
        <f t="shared" si="10"/>
        <v/>
      </c>
      <c r="AN50" s="9" t="b">
        <f t="shared" si="11"/>
        <v>1</v>
      </c>
      <c r="AO50" s="9" t="b">
        <f t="shared" si="12"/>
        <v>0</v>
      </c>
      <c r="AP50" s="9" t="b">
        <f t="shared" si="13"/>
        <v>0</v>
      </c>
      <c r="AQ50" s="9" t="b">
        <f t="shared" si="14"/>
        <v>0</v>
      </c>
    </row>
    <row r="51" spans="1:43" ht="14.6" x14ac:dyDescent="0.4">
      <c r="A51" s="195">
        <v>42</v>
      </c>
      <c r="B51" s="195" t="s">
        <v>2748</v>
      </c>
      <c r="C51" s="195" t="s">
        <v>2855</v>
      </c>
      <c r="D51" s="195" t="s">
        <v>2856</v>
      </c>
      <c r="E51" s="9" t="str">
        <f t="shared" si="15"/>
        <v>6</v>
      </c>
      <c r="F51" s="63" t="str">
        <f t="shared" si="16"/>
        <v>6.5.2</v>
      </c>
      <c r="G51" s="22" t="str">
        <f t="shared" si="1"/>
        <v>Monitoring &amp; Evaluation (M&amp;E)</v>
      </c>
      <c r="H51" s="9">
        <f t="shared" si="2"/>
        <v>1</v>
      </c>
      <c r="I51" s="9" t="b">
        <f t="shared" si="17"/>
        <v>0</v>
      </c>
      <c r="J51" s="9" t="b">
        <f t="shared" si="18"/>
        <v>0</v>
      </c>
      <c r="K51" s="9">
        <f>IFERROR(_xlfn.AGGREGATE(15,3,ROW($I$2:$I$100)/($I$2:$I$100=TRUE),ROWS(I$2:I51))-ROW($2:$2)+1,0)</f>
        <v>66</v>
      </c>
      <c r="N51" s="9" t="b">
        <f t="shared" si="19"/>
        <v>1</v>
      </c>
      <c r="O51" s="9">
        <f>IFERROR(_xlfn.AGGREGATE(15,3,ROW(N$2:N$100)/(N$2:N$100=TRUE),ROWS(N$2:N51))-ROW($2:$2)+1,0)</f>
        <v>0</v>
      </c>
      <c r="P51" s="43" t="str">
        <f t="shared" si="20"/>
        <v/>
      </c>
      <c r="Q51" s="9" t="str">
        <f t="shared" si="21"/>
        <v/>
      </c>
      <c r="S51" s="9" t="b">
        <f t="shared" si="22"/>
        <v>1</v>
      </c>
      <c r="T51" s="9">
        <f>IFERROR(_xlfn.AGGREGATE(15,3,ROW(S$2:S$100)/(S$2:S$100=TRUE),ROWS(S$2:S51))-ROW($2:$2)+1,0)</f>
        <v>0</v>
      </c>
      <c r="U51" s="9" t="str">
        <f t="shared" si="23"/>
        <v/>
      </c>
      <c r="V51" s="9" t="str">
        <f t="shared" si="24"/>
        <v/>
      </c>
      <c r="AA51" s="23" t="str">
        <f t="shared" si="25"/>
        <v>6</v>
      </c>
      <c r="AB51" s="22">
        <f t="shared" si="26"/>
        <v>1</v>
      </c>
      <c r="AC51" s="30" t="str">
        <f t="shared" si="3"/>
        <v>6</v>
      </c>
      <c r="AD51" s="31" t="str">
        <f t="shared" si="4"/>
        <v>6</v>
      </c>
      <c r="AE51" s="31" t="str">
        <f t="shared" si="27"/>
        <v>6</v>
      </c>
      <c r="AF51" s="31" t="str">
        <f t="shared" si="27"/>
        <v>6</v>
      </c>
      <c r="AG51" s="32" t="str">
        <f t="shared" si="27"/>
        <v>6</v>
      </c>
      <c r="AI51" s="33" t="str">
        <f t="shared" si="6"/>
        <v>6</v>
      </c>
      <c r="AJ51" s="34" t="str">
        <f t="shared" si="7"/>
        <v/>
      </c>
      <c r="AK51" s="34" t="str">
        <f t="shared" si="8"/>
        <v/>
      </c>
      <c r="AL51" s="34" t="str">
        <f t="shared" si="9"/>
        <v/>
      </c>
      <c r="AM51" s="35" t="str">
        <f t="shared" si="10"/>
        <v/>
      </c>
      <c r="AN51" s="9" t="b">
        <f t="shared" si="11"/>
        <v>0</v>
      </c>
      <c r="AO51" s="9" t="b">
        <f t="shared" si="12"/>
        <v>0</v>
      </c>
      <c r="AP51" s="9" t="b">
        <f t="shared" si="13"/>
        <v>0</v>
      </c>
      <c r="AQ51" s="9" t="b">
        <f t="shared" si="14"/>
        <v>0</v>
      </c>
    </row>
    <row r="52" spans="1:43" ht="14.6" x14ac:dyDescent="0.4">
      <c r="A52" s="195">
        <v>43</v>
      </c>
      <c r="B52" s="195">
        <v>42</v>
      </c>
      <c r="C52" s="195" t="s">
        <v>2857</v>
      </c>
      <c r="D52" s="195" t="s">
        <v>2858</v>
      </c>
      <c r="E52" s="9" t="str">
        <f t="shared" si="15"/>
        <v>6.1</v>
      </c>
      <c r="F52" s="63" t="str">
        <f t="shared" si="16"/>
        <v>6.5.3</v>
      </c>
      <c r="G52" s="22" t="str">
        <f t="shared" si="1"/>
        <v>Procurement &amp; supply management</v>
      </c>
      <c r="H52" s="9">
        <f t="shared" si="2"/>
        <v>2</v>
      </c>
      <c r="I52" s="9" t="b">
        <f t="shared" si="17"/>
        <v>0</v>
      </c>
      <c r="J52" s="9" t="b">
        <f t="shared" si="18"/>
        <v>0</v>
      </c>
      <c r="K52" s="9">
        <f>IFERROR(_xlfn.AGGREGATE(15,3,ROW($I$2:$I$100)/($I$2:$I$100=TRUE),ROWS(I$2:I52))-ROW($2:$2)+1,0)</f>
        <v>67</v>
      </c>
      <c r="N52" s="9" t="b">
        <f t="shared" si="19"/>
        <v>0</v>
      </c>
      <c r="O52" s="9">
        <f>IFERROR(_xlfn.AGGREGATE(15,3,ROW(N$2:N$100)/(N$2:N$100=TRUE),ROWS(N$2:N52))-ROW($2:$2)+1,0)</f>
        <v>0</v>
      </c>
      <c r="P52" s="43" t="str">
        <f t="shared" si="20"/>
        <v/>
      </c>
      <c r="Q52" s="9" t="str">
        <f t="shared" si="21"/>
        <v/>
      </c>
      <c r="S52" s="9" t="b">
        <f t="shared" si="22"/>
        <v>1</v>
      </c>
      <c r="T52" s="9">
        <f>IFERROR(_xlfn.AGGREGATE(15,3,ROW(S$2:S$100)/(S$2:S$100=TRUE),ROWS(S$2:S52))-ROW($2:$2)+1,0)</f>
        <v>0</v>
      </c>
      <c r="U52" s="9" t="str">
        <f t="shared" si="23"/>
        <v/>
      </c>
      <c r="V52" s="9" t="str">
        <f t="shared" si="24"/>
        <v/>
      </c>
      <c r="AA52" s="23" t="str">
        <f t="shared" si="25"/>
        <v>6.1</v>
      </c>
      <c r="AB52" s="22">
        <f t="shared" si="26"/>
        <v>2</v>
      </c>
      <c r="AC52" s="30" t="str">
        <f t="shared" si="3"/>
        <v>6</v>
      </c>
      <c r="AD52" s="31" t="str">
        <f t="shared" si="4"/>
        <v>6.1</v>
      </c>
      <c r="AE52" s="31" t="str">
        <f t="shared" si="27"/>
        <v>6.1</v>
      </c>
      <c r="AF52" s="31" t="str">
        <f t="shared" si="27"/>
        <v>6.1</v>
      </c>
      <c r="AG52" s="32" t="str">
        <f t="shared" si="27"/>
        <v>6.1</v>
      </c>
      <c r="AI52" s="33" t="str">
        <f t="shared" si="6"/>
        <v>6</v>
      </c>
      <c r="AJ52" s="34" t="str">
        <f t="shared" si="7"/>
        <v>6.1</v>
      </c>
      <c r="AK52" s="34" t="str">
        <f t="shared" si="8"/>
        <v/>
      </c>
      <c r="AL52" s="34" t="str">
        <f t="shared" si="9"/>
        <v/>
      </c>
      <c r="AM52" s="35" t="str">
        <f t="shared" si="10"/>
        <v/>
      </c>
      <c r="AN52" s="9" t="b">
        <f t="shared" si="11"/>
        <v>1</v>
      </c>
      <c r="AO52" s="9" t="b">
        <f t="shared" si="12"/>
        <v>0</v>
      </c>
      <c r="AP52" s="9" t="b">
        <f t="shared" si="13"/>
        <v>0</v>
      </c>
      <c r="AQ52" s="9" t="b">
        <f t="shared" si="14"/>
        <v>0</v>
      </c>
    </row>
    <row r="53" spans="1:43" ht="14.6" x14ac:dyDescent="0.4">
      <c r="A53" s="195">
        <v>72</v>
      </c>
      <c r="B53" s="195">
        <v>43</v>
      </c>
      <c r="C53" s="195" t="s">
        <v>2859</v>
      </c>
      <c r="D53" s="195" t="s">
        <v>2860</v>
      </c>
      <c r="E53" s="9" t="str">
        <f t="shared" si="15"/>
        <v>6.1.1</v>
      </c>
      <c r="F53" s="63" t="str">
        <f t="shared" si="16"/>
        <v>6.5.4.1</v>
      </c>
      <c r="G53" s="22" t="str">
        <f t="shared" si="1"/>
        <v>Male circumcision</v>
      </c>
      <c r="H53" s="9">
        <f t="shared" si="2"/>
        <v>3</v>
      </c>
      <c r="I53" s="9" t="b">
        <f t="shared" si="17"/>
        <v>0</v>
      </c>
      <c r="J53" s="9" t="b">
        <f t="shared" si="18"/>
        <v>0</v>
      </c>
      <c r="K53" s="9">
        <f>IFERROR(_xlfn.AGGREGATE(15,3,ROW($I$2:$I$100)/($I$2:$I$100=TRUE),ROWS(I$2:I53))-ROW($2:$2)+1,0)</f>
        <v>69</v>
      </c>
      <c r="N53" s="9" t="b">
        <f t="shared" si="19"/>
        <v>0</v>
      </c>
      <c r="O53" s="9">
        <f>IFERROR(_xlfn.AGGREGATE(15,3,ROW(N$2:N$100)/(N$2:N$100=TRUE),ROWS(N$2:N53))-ROW($2:$2)+1,0)</f>
        <v>0</v>
      </c>
      <c r="P53" s="43" t="str">
        <f t="shared" si="20"/>
        <v/>
      </c>
      <c r="Q53" s="9" t="str">
        <f t="shared" si="21"/>
        <v/>
      </c>
      <c r="S53" s="9" t="b">
        <f t="shared" si="22"/>
        <v>0</v>
      </c>
      <c r="T53" s="9">
        <f>IFERROR(_xlfn.AGGREGATE(15,3,ROW(S$2:S$100)/(S$2:S$100=TRUE),ROWS(S$2:S53))-ROW($2:$2)+1,0)</f>
        <v>0</v>
      </c>
      <c r="U53" s="9" t="str">
        <f t="shared" si="23"/>
        <v/>
      </c>
      <c r="V53" s="9" t="str">
        <f t="shared" si="24"/>
        <v/>
      </c>
      <c r="AA53" s="23" t="str">
        <f t="shared" si="25"/>
        <v>6.1.1</v>
      </c>
      <c r="AB53" s="22">
        <f t="shared" si="26"/>
        <v>3</v>
      </c>
      <c r="AC53" s="30" t="str">
        <f t="shared" si="3"/>
        <v>6</v>
      </c>
      <c r="AD53" s="31" t="str">
        <f t="shared" si="4"/>
        <v>6.1</v>
      </c>
      <c r="AE53" s="31" t="str">
        <f t="shared" si="27"/>
        <v>6.1.1</v>
      </c>
      <c r="AF53" s="31" t="str">
        <f t="shared" si="27"/>
        <v>6.1.1</v>
      </c>
      <c r="AG53" s="32" t="str">
        <f t="shared" si="27"/>
        <v>6.1.1</v>
      </c>
      <c r="AI53" s="33" t="str">
        <f t="shared" si="6"/>
        <v>6</v>
      </c>
      <c r="AJ53" s="34" t="str">
        <f t="shared" si="7"/>
        <v>6.1</v>
      </c>
      <c r="AK53" s="34" t="str">
        <f t="shared" si="8"/>
        <v>6.1.1</v>
      </c>
      <c r="AL53" s="34" t="str">
        <f t="shared" si="9"/>
        <v/>
      </c>
      <c r="AM53" s="35" t="str">
        <f t="shared" si="10"/>
        <v/>
      </c>
      <c r="AN53" s="9" t="b">
        <f t="shared" si="11"/>
        <v>1</v>
      </c>
      <c r="AO53" s="9" t="b">
        <f t="shared" si="12"/>
        <v>1</v>
      </c>
      <c r="AP53" s="9" t="b">
        <f t="shared" si="13"/>
        <v>0</v>
      </c>
      <c r="AQ53" s="9" t="b">
        <f t="shared" si="14"/>
        <v>0</v>
      </c>
    </row>
    <row r="54" spans="1:43" ht="14.6" x14ac:dyDescent="0.4">
      <c r="A54" s="195">
        <v>73</v>
      </c>
      <c r="B54" s="195">
        <v>72</v>
      </c>
      <c r="C54" s="195" t="s">
        <v>2861</v>
      </c>
      <c r="D54" s="195" t="s">
        <v>2862</v>
      </c>
      <c r="E54" s="9" t="str">
        <f t="shared" si="15"/>
        <v>6.1.1.1</v>
      </c>
      <c r="F54" s="63" t="str">
        <f t="shared" si="16"/>
        <v>6.5.4.2</v>
      </c>
      <c r="G54" s="22" t="str">
        <f t="shared" si="1"/>
        <v>Condom promotion and distribution</v>
      </c>
      <c r="H54" s="9">
        <f t="shared" si="2"/>
        <v>4</v>
      </c>
      <c r="I54" s="9" t="b">
        <f t="shared" si="17"/>
        <v>1</v>
      </c>
      <c r="J54" s="9" t="b">
        <f t="shared" si="18"/>
        <v>0</v>
      </c>
      <c r="K54" s="9">
        <f>IFERROR(_xlfn.AGGREGATE(15,3,ROW($I$2:$I$100)/($I$2:$I$100=TRUE),ROWS(I$2:I54))-ROW($2:$2)+1,0)</f>
        <v>70</v>
      </c>
      <c r="N54" s="9" t="b">
        <f t="shared" si="19"/>
        <v>0</v>
      </c>
      <c r="O54" s="9">
        <f>IFERROR(_xlfn.AGGREGATE(15,3,ROW(N$2:N$100)/(N$2:N$100=TRUE),ROWS(N$2:N54))-ROW($2:$2)+1,0)</f>
        <v>0</v>
      </c>
      <c r="P54" s="43" t="str">
        <f t="shared" si="20"/>
        <v/>
      </c>
      <c r="Q54" s="9" t="str">
        <f t="shared" si="21"/>
        <v/>
      </c>
      <c r="S54" s="9" t="b">
        <f t="shared" si="22"/>
        <v>0</v>
      </c>
      <c r="T54" s="9">
        <f>IFERROR(_xlfn.AGGREGATE(15,3,ROW(S$2:S$100)/(S$2:S$100=TRUE),ROWS(S$2:S54))-ROW($2:$2)+1,0)</f>
        <v>0</v>
      </c>
      <c r="U54" s="9" t="str">
        <f t="shared" si="23"/>
        <v/>
      </c>
      <c r="V54" s="9" t="str">
        <f t="shared" si="24"/>
        <v/>
      </c>
      <c r="AA54" s="23" t="str">
        <f t="shared" si="25"/>
        <v>6.1.1.1</v>
      </c>
      <c r="AB54" s="22">
        <f t="shared" si="26"/>
        <v>4</v>
      </c>
      <c r="AC54" s="30" t="str">
        <f t="shared" si="3"/>
        <v>6</v>
      </c>
      <c r="AD54" s="31" t="str">
        <f t="shared" si="4"/>
        <v>6.1</v>
      </c>
      <c r="AE54" s="31" t="str">
        <f t="shared" si="27"/>
        <v>6.1.1</v>
      </c>
      <c r="AF54" s="31" t="str">
        <f t="shared" si="27"/>
        <v>6.1.1.1</v>
      </c>
      <c r="AG54" s="32" t="str">
        <f t="shared" si="27"/>
        <v>6.1.1.1</v>
      </c>
      <c r="AI54" s="33" t="str">
        <f t="shared" si="6"/>
        <v>6</v>
      </c>
      <c r="AJ54" s="34" t="str">
        <f t="shared" si="7"/>
        <v>6.1</v>
      </c>
      <c r="AK54" s="34" t="str">
        <f t="shared" si="8"/>
        <v>6.1.1</v>
      </c>
      <c r="AL54" s="34" t="str">
        <f t="shared" si="9"/>
        <v>6.1.1.1</v>
      </c>
      <c r="AM54" s="35" t="str">
        <f t="shared" si="10"/>
        <v/>
      </c>
      <c r="AN54" s="9" t="b">
        <f t="shared" si="11"/>
        <v>1</v>
      </c>
      <c r="AO54" s="9" t="b">
        <f t="shared" si="12"/>
        <v>1</v>
      </c>
      <c r="AP54" s="9" t="b">
        <f t="shared" si="13"/>
        <v>1</v>
      </c>
      <c r="AQ54" s="9" t="b">
        <f t="shared" si="14"/>
        <v>0</v>
      </c>
    </row>
    <row r="55" spans="1:43" ht="14.6" x14ac:dyDescent="0.4">
      <c r="A55" s="195">
        <v>74</v>
      </c>
      <c r="B55" s="195">
        <v>72</v>
      </c>
      <c r="C55" s="195" t="s">
        <v>2863</v>
      </c>
      <c r="D55" s="195" t="s">
        <v>2864</v>
      </c>
      <c r="E55" s="9" t="str">
        <f t="shared" si="15"/>
        <v>6.1.1.2</v>
      </c>
      <c r="F55" s="63" t="str">
        <f t="shared" si="16"/>
        <v>6.5.4.3</v>
      </c>
      <c r="G55" s="22" t="str">
        <f t="shared" si="1"/>
        <v>Syringe-exchange programme</v>
      </c>
      <c r="H55" s="9">
        <f t="shared" si="2"/>
        <v>4</v>
      </c>
      <c r="I55" s="9" t="b">
        <f t="shared" si="17"/>
        <v>1</v>
      </c>
      <c r="J55" s="9" t="b">
        <f t="shared" si="18"/>
        <v>0</v>
      </c>
      <c r="K55" s="9">
        <f>IFERROR(_xlfn.AGGREGATE(15,3,ROW($I$2:$I$100)/($I$2:$I$100=TRUE),ROWS(I$2:I55))-ROW($2:$2)+1,0)</f>
        <v>71</v>
      </c>
      <c r="N55" s="9" t="b">
        <f t="shared" si="19"/>
        <v>0</v>
      </c>
      <c r="O55" s="9">
        <f>IFERROR(_xlfn.AGGREGATE(15,3,ROW(N$2:N$100)/(N$2:N$100=TRUE),ROWS(N$2:N55))-ROW($2:$2)+1,0)</f>
        <v>0</v>
      </c>
      <c r="P55" s="43" t="str">
        <f t="shared" si="20"/>
        <v/>
      </c>
      <c r="Q55" s="9" t="str">
        <f t="shared" si="21"/>
        <v/>
      </c>
      <c r="S55" s="9" t="b">
        <f t="shared" si="22"/>
        <v>0</v>
      </c>
      <c r="T55" s="9">
        <f>IFERROR(_xlfn.AGGREGATE(15,3,ROW(S$2:S$100)/(S$2:S$100=TRUE),ROWS(S$2:S55))-ROW($2:$2)+1,0)</f>
        <v>0</v>
      </c>
      <c r="U55" s="9" t="str">
        <f t="shared" si="23"/>
        <v/>
      </c>
      <c r="V55" s="9" t="str">
        <f t="shared" si="24"/>
        <v/>
      </c>
      <c r="AA55" s="23" t="str">
        <f t="shared" si="25"/>
        <v>6.1.1.2</v>
      </c>
      <c r="AB55" s="22">
        <f t="shared" si="26"/>
        <v>4</v>
      </c>
      <c r="AC55" s="30" t="str">
        <f t="shared" si="3"/>
        <v>6</v>
      </c>
      <c r="AD55" s="31" t="str">
        <f t="shared" si="4"/>
        <v>6.1</v>
      </c>
      <c r="AE55" s="31" t="str">
        <f t="shared" ref="AE55:AG70" si="28">IF(AK55="",AD55,AK55)</f>
        <v>6.1.1</v>
      </c>
      <c r="AF55" s="31" t="str">
        <f t="shared" si="28"/>
        <v>6.1.1.2</v>
      </c>
      <c r="AG55" s="32" t="str">
        <f t="shared" si="28"/>
        <v>6.1.1.2</v>
      </c>
      <c r="AI55" s="33" t="str">
        <f t="shared" si="6"/>
        <v>6</v>
      </c>
      <c r="AJ55" s="34" t="str">
        <f t="shared" si="7"/>
        <v>6.1</v>
      </c>
      <c r="AK55" s="34" t="str">
        <f t="shared" si="8"/>
        <v>6.1.1</v>
      </c>
      <c r="AL55" s="34" t="str">
        <f t="shared" si="9"/>
        <v>6.1.1.2</v>
      </c>
      <c r="AM55" s="35" t="str">
        <f t="shared" si="10"/>
        <v/>
      </c>
      <c r="AN55" s="9" t="b">
        <f t="shared" si="11"/>
        <v>1</v>
      </c>
      <c r="AO55" s="9" t="b">
        <f t="shared" si="12"/>
        <v>1</v>
      </c>
      <c r="AP55" s="9" t="b">
        <f t="shared" si="13"/>
        <v>1</v>
      </c>
      <c r="AQ55" s="9" t="b">
        <f t="shared" si="14"/>
        <v>0</v>
      </c>
    </row>
    <row r="56" spans="1:43" ht="14.6" x14ac:dyDescent="0.4">
      <c r="A56" s="195">
        <v>75</v>
      </c>
      <c r="B56" s="195">
        <v>72</v>
      </c>
      <c r="C56" s="195" t="s">
        <v>2865</v>
      </c>
      <c r="D56" s="195" t="s">
        <v>2866</v>
      </c>
      <c r="E56" s="9" t="str">
        <f t="shared" si="15"/>
        <v>6.1.1.3</v>
      </c>
      <c r="F56" s="63" t="str">
        <f t="shared" si="16"/>
        <v>6.5.4.4</v>
      </c>
      <c r="G56" s="22" t="str">
        <f t="shared" si="1"/>
        <v>Drug substitution programme</v>
      </c>
      <c r="H56" s="9">
        <f t="shared" si="2"/>
        <v>4</v>
      </c>
      <c r="I56" s="9" t="b">
        <f t="shared" si="17"/>
        <v>1</v>
      </c>
      <c r="J56" s="9" t="b">
        <f t="shared" si="18"/>
        <v>0</v>
      </c>
      <c r="K56" s="9">
        <f>IFERROR(_xlfn.AGGREGATE(15,3,ROW($I$2:$I$100)/($I$2:$I$100=TRUE),ROWS(I$2:I56))-ROW($2:$2)+1,0)</f>
        <v>72</v>
      </c>
      <c r="N56" s="9" t="b">
        <f t="shared" si="19"/>
        <v>0</v>
      </c>
      <c r="O56" s="9">
        <f>IFERROR(_xlfn.AGGREGATE(15,3,ROW(N$2:N$100)/(N$2:N$100=TRUE),ROWS(N$2:N56))-ROW($2:$2)+1,0)</f>
        <v>0</v>
      </c>
      <c r="P56" s="43" t="str">
        <f t="shared" si="20"/>
        <v/>
      </c>
      <c r="Q56" s="9" t="str">
        <f t="shared" si="21"/>
        <v/>
      </c>
      <c r="S56" s="9" t="b">
        <f t="shared" si="22"/>
        <v>0</v>
      </c>
      <c r="T56" s="9">
        <f>IFERROR(_xlfn.AGGREGATE(15,3,ROW(S$2:S$100)/(S$2:S$100=TRUE),ROWS(S$2:S56))-ROW($2:$2)+1,0)</f>
        <v>0</v>
      </c>
      <c r="U56" s="9" t="str">
        <f t="shared" si="23"/>
        <v/>
      </c>
      <c r="V56" s="9" t="str">
        <f t="shared" si="24"/>
        <v/>
      </c>
      <c r="AA56" s="23" t="str">
        <f t="shared" si="25"/>
        <v>6.1.1.3</v>
      </c>
      <c r="AB56" s="22">
        <f t="shared" si="26"/>
        <v>4</v>
      </c>
      <c r="AC56" s="30" t="str">
        <f t="shared" si="3"/>
        <v>6</v>
      </c>
      <c r="AD56" s="31" t="str">
        <f t="shared" si="4"/>
        <v>6.1</v>
      </c>
      <c r="AE56" s="31" t="str">
        <f t="shared" si="28"/>
        <v>6.1.1</v>
      </c>
      <c r="AF56" s="31" t="str">
        <f t="shared" si="28"/>
        <v>6.1.1.3</v>
      </c>
      <c r="AG56" s="32" t="str">
        <f t="shared" si="28"/>
        <v>6.1.1.3</v>
      </c>
      <c r="AI56" s="33" t="str">
        <f t="shared" si="6"/>
        <v>6</v>
      </c>
      <c r="AJ56" s="34" t="str">
        <f t="shared" si="7"/>
        <v>6.1</v>
      </c>
      <c r="AK56" s="34" t="str">
        <f t="shared" si="8"/>
        <v>6.1.1</v>
      </c>
      <c r="AL56" s="34" t="str">
        <f t="shared" si="9"/>
        <v>6.1.1.3</v>
      </c>
      <c r="AM56" s="35" t="str">
        <f t="shared" si="10"/>
        <v/>
      </c>
      <c r="AN56" s="9" t="b">
        <f t="shared" si="11"/>
        <v>1</v>
      </c>
      <c r="AO56" s="9" t="b">
        <f t="shared" si="12"/>
        <v>1</v>
      </c>
      <c r="AP56" s="9" t="b">
        <f t="shared" si="13"/>
        <v>1</v>
      </c>
      <c r="AQ56" s="9" t="b">
        <f t="shared" si="14"/>
        <v>0</v>
      </c>
    </row>
    <row r="57" spans="1:43" ht="14.6" x14ac:dyDescent="0.4">
      <c r="A57" s="195">
        <v>76</v>
      </c>
      <c r="B57" s="195">
        <v>72</v>
      </c>
      <c r="C57" s="195" t="s">
        <v>2867</v>
      </c>
      <c r="D57" s="195" t="s">
        <v>2868</v>
      </c>
      <c r="E57" s="9" t="str">
        <f t="shared" si="15"/>
        <v>6.1.1.nec</v>
      </c>
      <c r="F57" s="63" t="str">
        <f t="shared" si="16"/>
        <v>6.5.4.nec</v>
      </c>
      <c r="G57" s="22" t="str">
        <f t="shared" si="1"/>
        <v>Other and unspecified interventions (n.e.c.)</v>
      </c>
      <c r="H57" s="9">
        <f t="shared" si="2"/>
        <v>4</v>
      </c>
      <c r="I57" s="9" t="b">
        <f t="shared" si="17"/>
        <v>1</v>
      </c>
      <c r="J57" s="9" t="b">
        <f t="shared" si="18"/>
        <v>1</v>
      </c>
      <c r="K57" s="9">
        <f>IFERROR(_xlfn.AGGREGATE(15,3,ROW($I$2:$I$100)/($I$2:$I$100=TRUE),ROWS(I$2:I57))-ROW($2:$2)+1,0)</f>
        <v>73</v>
      </c>
      <c r="N57" s="9" t="b">
        <f t="shared" si="19"/>
        <v>0</v>
      </c>
      <c r="O57" s="9">
        <f>IFERROR(_xlfn.AGGREGATE(15,3,ROW(N$2:N$100)/(N$2:N$100=TRUE),ROWS(N$2:N57))-ROW($2:$2)+1,0)</f>
        <v>0</v>
      </c>
      <c r="P57" s="43" t="str">
        <f t="shared" si="20"/>
        <v/>
      </c>
      <c r="Q57" s="9" t="str">
        <f t="shared" si="21"/>
        <v/>
      </c>
      <c r="S57" s="9" t="b">
        <f t="shared" si="22"/>
        <v>0</v>
      </c>
      <c r="T57" s="9">
        <f>IFERROR(_xlfn.AGGREGATE(15,3,ROW(S$2:S$100)/(S$2:S$100=TRUE),ROWS(S$2:S57))-ROW($2:$2)+1,0)</f>
        <v>0</v>
      </c>
      <c r="U57" s="9" t="str">
        <f t="shared" si="23"/>
        <v/>
      </c>
      <c r="V57" s="9" t="str">
        <f t="shared" si="24"/>
        <v/>
      </c>
      <c r="AA57" s="23" t="str">
        <f t="shared" si="25"/>
        <v>6.1.1.nec</v>
      </c>
      <c r="AB57" s="22">
        <f t="shared" si="26"/>
        <v>4</v>
      </c>
      <c r="AC57" s="30" t="str">
        <f t="shared" si="3"/>
        <v>6</v>
      </c>
      <c r="AD57" s="31" t="str">
        <f t="shared" si="4"/>
        <v>6.1</v>
      </c>
      <c r="AE57" s="31" t="str">
        <f t="shared" si="28"/>
        <v>6.1.1</v>
      </c>
      <c r="AF57" s="31" t="str">
        <f t="shared" si="28"/>
        <v>6.1.1.nec</v>
      </c>
      <c r="AG57" s="32" t="str">
        <f t="shared" si="28"/>
        <v>6.1.1.nec</v>
      </c>
      <c r="AI57" s="33" t="str">
        <f t="shared" si="6"/>
        <v>6</v>
      </c>
      <c r="AJ57" s="34" t="str">
        <f t="shared" si="7"/>
        <v>6.1</v>
      </c>
      <c r="AK57" s="34" t="str">
        <f t="shared" si="8"/>
        <v>6.1.1</v>
      </c>
      <c r="AL57" s="34" t="str">
        <f t="shared" si="9"/>
        <v>6.1.1.nec</v>
      </c>
      <c r="AM57" s="35" t="str">
        <f t="shared" si="10"/>
        <v/>
      </c>
      <c r="AN57" s="9" t="b">
        <f t="shared" si="11"/>
        <v>1</v>
      </c>
      <c r="AO57" s="9" t="b">
        <f t="shared" si="12"/>
        <v>1</v>
      </c>
      <c r="AP57" s="9" t="b">
        <f t="shared" si="13"/>
        <v>1</v>
      </c>
      <c r="AQ57" s="9" t="b">
        <f t="shared" si="14"/>
        <v>0</v>
      </c>
    </row>
    <row r="58" spans="1:43" ht="14.6" x14ac:dyDescent="0.4">
      <c r="A58" s="195">
        <v>77</v>
      </c>
      <c r="B58" s="195">
        <v>43</v>
      </c>
      <c r="C58" s="195" t="s">
        <v>2869</v>
      </c>
      <c r="D58" s="195" t="s">
        <v>2870</v>
      </c>
      <c r="E58" s="9" t="str">
        <f t="shared" si="15"/>
        <v>6.1.2</v>
      </c>
      <c r="F58" s="63" t="str">
        <f t="shared" si="16"/>
        <v>6.5.nec</v>
      </c>
      <c r="G58" s="22" t="str">
        <f t="shared" si="1"/>
        <v>Unspecified epidemiological surveillance and risk and disease control programmes (n.e.c.)</v>
      </c>
      <c r="H58" s="9">
        <f t="shared" si="2"/>
        <v>3</v>
      </c>
      <c r="I58" s="9" t="b">
        <f t="shared" si="17"/>
        <v>1</v>
      </c>
      <c r="J58" s="9" t="b">
        <f t="shared" si="18"/>
        <v>0</v>
      </c>
      <c r="K58" s="9">
        <f>IFERROR(_xlfn.AGGREGATE(15,3,ROW($I$2:$I$100)/($I$2:$I$100=TRUE),ROWS(I$2:I58))-ROW($2:$2)+1,0)</f>
        <v>74</v>
      </c>
      <c r="N58" s="9" t="b">
        <f t="shared" si="19"/>
        <v>0</v>
      </c>
      <c r="O58" s="9">
        <f>IFERROR(_xlfn.AGGREGATE(15,3,ROW(N$2:N$100)/(N$2:N$100=TRUE),ROWS(N$2:N58))-ROW($2:$2)+1,0)</f>
        <v>0</v>
      </c>
      <c r="P58" s="43" t="str">
        <f t="shared" si="20"/>
        <v/>
      </c>
      <c r="Q58" s="9" t="str">
        <f t="shared" si="21"/>
        <v/>
      </c>
      <c r="S58" s="9" t="b">
        <f t="shared" si="22"/>
        <v>0</v>
      </c>
      <c r="T58" s="9">
        <f>IFERROR(_xlfn.AGGREGATE(15,3,ROW(S$2:S$100)/(S$2:S$100=TRUE),ROWS(S$2:S58))-ROW($2:$2)+1,0)</f>
        <v>0</v>
      </c>
      <c r="U58" s="9" t="str">
        <f t="shared" si="23"/>
        <v/>
      </c>
      <c r="V58" s="9" t="str">
        <f t="shared" si="24"/>
        <v/>
      </c>
      <c r="AA58" s="23" t="str">
        <f t="shared" si="25"/>
        <v>6.1.2</v>
      </c>
      <c r="AB58" s="22">
        <f t="shared" si="26"/>
        <v>3</v>
      </c>
      <c r="AC58" s="30" t="str">
        <f t="shared" si="3"/>
        <v>6</v>
      </c>
      <c r="AD58" s="31" t="str">
        <f t="shared" si="4"/>
        <v>6.1</v>
      </c>
      <c r="AE58" s="31" t="str">
        <f t="shared" si="28"/>
        <v>6.1.2</v>
      </c>
      <c r="AF58" s="31" t="str">
        <f t="shared" si="28"/>
        <v>6.1.2</v>
      </c>
      <c r="AG58" s="32" t="str">
        <f t="shared" si="28"/>
        <v>6.1.2</v>
      </c>
      <c r="AI58" s="33" t="str">
        <f t="shared" si="6"/>
        <v>6</v>
      </c>
      <c r="AJ58" s="34" t="str">
        <f t="shared" si="7"/>
        <v>6.1</v>
      </c>
      <c r="AK58" s="34" t="str">
        <f t="shared" si="8"/>
        <v>6.1.2</v>
      </c>
      <c r="AL58" s="34" t="str">
        <f t="shared" si="9"/>
        <v/>
      </c>
      <c r="AM58" s="35" t="str">
        <f t="shared" si="10"/>
        <v/>
      </c>
      <c r="AN58" s="9" t="b">
        <f t="shared" si="11"/>
        <v>1</v>
      </c>
      <c r="AO58" s="9" t="b">
        <f t="shared" si="12"/>
        <v>1</v>
      </c>
      <c r="AP58" s="9" t="b">
        <f t="shared" si="13"/>
        <v>0</v>
      </c>
      <c r="AQ58" s="9" t="b">
        <f t="shared" si="14"/>
        <v>0</v>
      </c>
    </row>
    <row r="59" spans="1:43" ht="14.6" x14ac:dyDescent="0.4">
      <c r="A59" s="195">
        <v>78</v>
      </c>
      <c r="B59" s="195">
        <v>43</v>
      </c>
      <c r="C59" s="195" t="s">
        <v>2871</v>
      </c>
      <c r="D59" s="195" t="s">
        <v>2872</v>
      </c>
      <c r="E59" s="9" t="str">
        <f t="shared" si="15"/>
        <v>6.1.3</v>
      </c>
      <c r="F59" s="63" t="str">
        <f t="shared" si="16"/>
        <v>6.6</v>
      </c>
      <c r="G59" s="22" t="str">
        <f t="shared" si="1"/>
        <v>Preparing for disaster and emergency response programmes</v>
      </c>
      <c r="H59" s="9">
        <f t="shared" si="2"/>
        <v>3</v>
      </c>
      <c r="I59" s="9" t="b">
        <f t="shared" si="17"/>
        <v>1</v>
      </c>
      <c r="J59" s="9" t="b">
        <f t="shared" si="18"/>
        <v>0</v>
      </c>
      <c r="K59" s="9">
        <f>IFERROR(_xlfn.AGGREGATE(15,3,ROW($I$2:$I$100)/($I$2:$I$100=TRUE),ROWS(I$2:I59))-ROW($2:$2)+1,0)</f>
        <v>75</v>
      </c>
      <c r="N59" s="9" t="b">
        <f t="shared" si="19"/>
        <v>0</v>
      </c>
      <c r="O59" s="9">
        <f>IFERROR(_xlfn.AGGREGATE(15,3,ROW(N$2:N$100)/(N$2:N$100=TRUE),ROWS(N$2:N59))-ROW($2:$2)+1,0)</f>
        <v>0</v>
      </c>
      <c r="P59" s="43" t="str">
        <f t="shared" si="20"/>
        <v/>
      </c>
      <c r="Q59" s="9" t="str">
        <f t="shared" si="21"/>
        <v/>
      </c>
      <c r="S59" s="9" t="b">
        <f t="shared" si="22"/>
        <v>0</v>
      </c>
      <c r="T59" s="9">
        <f>IFERROR(_xlfn.AGGREGATE(15,3,ROW(S$2:S$100)/(S$2:S$100=TRUE),ROWS(S$2:S59))-ROW($2:$2)+1,0)</f>
        <v>0</v>
      </c>
      <c r="U59" s="9" t="str">
        <f t="shared" si="23"/>
        <v/>
      </c>
      <c r="V59" s="9" t="str">
        <f t="shared" si="24"/>
        <v/>
      </c>
      <c r="AA59" s="23" t="str">
        <f t="shared" si="25"/>
        <v>6.1.3</v>
      </c>
      <c r="AB59" s="22">
        <f t="shared" si="26"/>
        <v>3</v>
      </c>
      <c r="AC59" s="30" t="str">
        <f t="shared" si="3"/>
        <v>6</v>
      </c>
      <c r="AD59" s="31" t="str">
        <f t="shared" si="4"/>
        <v>6.1</v>
      </c>
      <c r="AE59" s="31" t="str">
        <f t="shared" si="28"/>
        <v>6.1.3</v>
      </c>
      <c r="AF59" s="31" t="str">
        <f t="shared" si="28"/>
        <v>6.1.3</v>
      </c>
      <c r="AG59" s="32" t="str">
        <f t="shared" si="28"/>
        <v>6.1.3</v>
      </c>
      <c r="AI59" s="33" t="str">
        <f t="shared" si="6"/>
        <v>6</v>
      </c>
      <c r="AJ59" s="34" t="str">
        <f t="shared" si="7"/>
        <v>6.1</v>
      </c>
      <c r="AK59" s="34" t="str">
        <f t="shared" si="8"/>
        <v>6.1.3</v>
      </c>
      <c r="AL59" s="34" t="str">
        <f t="shared" si="9"/>
        <v/>
      </c>
      <c r="AM59" s="35" t="str">
        <f t="shared" si="10"/>
        <v/>
      </c>
      <c r="AN59" s="9" t="b">
        <f t="shared" si="11"/>
        <v>1</v>
      </c>
      <c r="AO59" s="9" t="b">
        <f t="shared" si="12"/>
        <v>1</v>
      </c>
      <c r="AP59" s="9" t="b">
        <f t="shared" si="13"/>
        <v>0</v>
      </c>
      <c r="AQ59" s="9" t="b">
        <f t="shared" si="14"/>
        <v>0</v>
      </c>
    </row>
    <row r="60" spans="1:43" ht="14.6" x14ac:dyDescent="0.4">
      <c r="A60" s="195">
        <v>79</v>
      </c>
      <c r="B60" s="195">
        <v>43</v>
      </c>
      <c r="C60" s="195" t="s">
        <v>2873</v>
      </c>
      <c r="D60" s="195" t="s">
        <v>2874</v>
      </c>
      <c r="E60" s="9" t="str">
        <f t="shared" si="15"/>
        <v>6.1.4</v>
      </c>
      <c r="F60" s="63" t="str">
        <f t="shared" si="16"/>
        <v>6.nec</v>
      </c>
      <c r="G60" s="22" t="str">
        <f t="shared" si="1"/>
        <v>Unspecified preventive care (n.e.c.)</v>
      </c>
      <c r="H60" s="9">
        <f t="shared" si="2"/>
        <v>3</v>
      </c>
      <c r="I60" s="9" t="b">
        <f t="shared" si="17"/>
        <v>1</v>
      </c>
      <c r="J60" s="9" t="b">
        <f t="shared" si="18"/>
        <v>0</v>
      </c>
      <c r="K60" s="9">
        <f>IFERROR(_xlfn.AGGREGATE(15,3,ROW($I$2:$I$100)/($I$2:$I$100=TRUE),ROWS(I$2:I60))-ROW($2:$2)+1,0)</f>
        <v>76</v>
      </c>
      <c r="N60" s="9" t="b">
        <f t="shared" si="19"/>
        <v>0</v>
      </c>
      <c r="O60" s="9">
        <f>IFERROR(_xlfn.AGGREGATE(15,3,ROW(N$2:N$100)/(N$2:N$100=TRUE),ROWS(N$2:N60))-ROW($2:$2)+1,0)</f>
        <v>0</v>
      </c>
      <c r="P60" s="43" t="str">
        <f t="shared" si="20"/>
        <v/>
      </c>
      <c r="Q60" s="9" t="str">
        <f t="shared" si="21"/>
        <v/>
      </c>
      <c r="S60" s="9" t="b">
        <f t="shared" si="22"/>
        <v>0</v>
      </c>
      <c r="T60" s="9">
        <f>IFERROR(_xlfn.AGGREGATE(15,3,ROW(S$2:S$100)/(S$2:S$100=TRUE),ROWS(S$2:S60))-ROW($2:$2)+1,0)</f>
        <v>0</v>
      </c>
      <c r="U60" s="9" t="str">
        <f t="shared" si="23"/>
        <v/>
      </c>
      <c r="V60" s="9" t="str">
        <f t="shared" si="24"/>
        <v/>
      </c>
      <c r="AA60" s="23" t="str">
        <f t="shared" si="25"/>
        <v>6.1.4</v>
      </c>
      <c r="AB60" s="22">
        <f t="shared" si="26"/>
        <v>3</v>
      </c>
      <c r="AC60" s="30" t="str">
        <f t="shared" si="3"/>
        <v>6</v>
      </c>
      <c r="AD60" s="31" t="str">
        <f t="shared" si="4"/>
        <v>6.1</v>
      </c>
      <c r="AE60" s="31" t="str">
        <f t="shared" si="28"/>
        <v>6.1.4</v>
      </c>
      <c r="AF60" s="31" t="str">
        <f t="shared" si="28"/>
        <v>6.1.4</v>
      </c>
      <c r="AG60" s="32" t="str">
        <f t="shared" si="28"/>
        <v>6.1.4</v>
      </c>
      <c r="AI60" s="33" t="str">
        <f t="shared" si="6"/>
        <v>6</v>
      </c>
      <c r="AJ60" s="34" t="str">
        <f t="shared" si="7"/>
        <v>6.1</v>
      </c>
      <c r="AK60" s="34" t="str">
        <f t="shared" si="8"/>
        <v>6.1.4</v>
      </c>
      <c r="AL60" s="34" t="str">
        <f t="shared" si="9"/>
        <v/>
      </c>
      <c r="AM60" s="35" t="str">
        <f t="shared" si="10"/>
        <v/>
      </c>
      <c r="AN60" s="9" t="b">
        <f t="shared" si="11"/>
        <v>1</v>
      </c>
      <c r="AO60" s="9" t="b">
        <f t="shared" si="12"/>
        <v>1</v>
      </c>
      <c r="AP60" s="9" t="b">
        <f t="shared" si="13"/>
        <v>0</v>
      </c>
      <c r="AQ60" s="9" t="b">
        <f t="shared" si="14"/>
        <v>0</v>
      </c>
    </row>
    <row r="61" spans="1:43" ht="14.6" x14ac:dyDescent="0.4">
      <c r="A61" s="195">
        <v>80</v>
      </c>
      <c r="B61" s="195">
        <v>43</v>
      </c>
      <c r="C61" s="195" t="s">
        <v>2875</v>
      </c>
      <c r="D61" s="195" t="s">
        <v>2876</v>
      </c>
      <c r="E61" s="9" t="str">
        <f t="shared" si="15"/>
        <v>6.1.nec</v>
      </c>
      <c r="F61" s="63" t="str">
        <f t="shared" si="16"/>
        <v>7.1.1</v>
      </c>
      <c r="G61" s="22" t="str">
        <f t="shared" si="1"/>
        <v>Planning &amp; Management</v>
      </c>
      <c r="H61" s="9">
        <f t="shared" si="2"/>
        <v>3</v>
      </c>
      <c r="I61" s="9" t="b">
        <f t="shared" si="17"/>
        <v>1</v>
      </c>
      <c r="J61" s="9" t="b">
        <f t="shared" si="18"/>
        <v>1</v>
      </c>
      <c r="K61" s="9">
        <f>IFERROR(_xlfn.AGGREGATE(15,3,ROW($I$2:$I$100)/($I$2:$I$100=TRUE),ROWS(I$2:I61))-ROW($2:$2)+1,0)</f>
        <v>79</v>
      </c>
      <c r="N61" s="9" t="b">
        <f t="shared" si="19"/>
        <v>0</v>
      </c>
      <c r="O61" s="9">
        <f>IFERROR(_xlfn.AGGREGATE(15,3,ROW(N$2:N$100)/(N$2:N$100=TRUE),ROWS(N$2:N61))-ROW($2:$2)+1,0)</f>
        <v>0</v>
      </c>
      <c r="P61" s="43" t="str">
        <f t="shared" si="20"/>
        <v/>
      </c>
      <c r="Q61" s="9" t="str">
        <f t="shared" si="21"/>
        <v/>
      </c>
      <c r="S61" s="9" t="b">
        <f t="shared" si="22"/>
        <v>0</v>
      </c>
      <c r="T61" s="9">
        <f>IFERROR(_xlfn.AGGREGATE(15,3,ROW(S$2:S$100)/(S$2:S$100=TRUE),ROWS(S$2:S61))-ROW($2:$2)+1,0)</f>
        <v>0</v>
      </c>
      <c r="U61" s="9" t="str">
        <f t="shared" si="23"/>
        <v/>
      </c>
      <c r="V61" s="9" t="str">
        <f t="shared" si="24"/>
        <v/>
      </c>
      <c r="AA61" s="23" t="str">
        <f t="shared" si="25"/>
        <v>6.1.nec</v>
      </c>
      <c r="AB61" s="22">
        <f t="shared" si="26"/>
        <v>3</v>
      </c>
      <c r="AC61" s="30" t="str">
        <f t="shared" si="3"/>
        <v>6</v>
      </c>
      <c r="AD61" s="31" t="str">
        <f t="shared" si="4"/>
        <v>6.1</v>
      </c>
      <c r="AE61" s="31" t="str">
        <f t="shared" si="28"/>
        <v>6.1.nec</v>
      </c>
      <c r="AF61" s="31" t="str">
        <f t="shared" si="28"/>
        <v>6.1.nec</v>
      </c>
      <c r="AG61" s="32" t="str">
        <f t="shared" si="28"/>
        <v>6.1.nec</v>
      </c>
      <c r="AI61" s="33" t="str">
        <f t="shared" si="6"/>
        <v>6</v>
      </c>
      <c r="AJ61" s="34" t="str">
        <f t="shared" si="7"/>
        <v>6.1</v>
      </c>
      <c r="AK61" s="34" t="str">
        <f t="shared" si="8"/>
        <v>6.1.nec</v>
      </c>
      <c r="AL61" s="34" t="str">
        <f t="shared" si="9"/>
        <v/>
      </c>
      <c r="AM61" s="35" t="str">
        <f t="shared" si="10"/>
        <v/>
      </c>
      <c r="AN61" s="9" t="b">
        <f t="shared" si="11"/>
        <v>1</v>
      </c>
      <c r="AO61" s="9" t="b">
        <f t="shared" si="12"/>
        <v>1</v>
      </c>
      <c r="AP61" s="9" t="b">
        <f t="shared" si="13"/>
        <v>0</v>
      </c>
      <c r="AQ61" s="9" t="b">
        <f t="shared" si="14"/>
        <v>0</v>
      </c>
    </row>
    <row r="62" spans="1:43" ht="14.6" x14ac:dyDescent="0.4">
      <c r="A62" s="195">
        <v>44</v>
      </c>
      <c r="B62" s="195">
        <v>42</v>
      </c>
      <c r="C62" s="195" t="s">
        <v>2877</v>
      </c>
      <c r="D62" s="195" t="s">
        <v>2878</v>
      </c>
      <c r="E62" s="9" t="str">
        <f t="shared" si="15"/>
        <v>6.2</v>
      </c>
      <c r="F62" s="63" t="str">
        <f t="shared" si="16"/>
        <v>7.1.2</v>
      </c>
      <c r="G62" s="22" t="str">
        <f t="shared" si="1"/>
        <v>Monitoring &amp; Evaluation (M&amp;E)</v>
      </c>
      <c r="H62" s="9">
        <f t="shared" si="2"/>
        <v>2</v>
      </c>
      <c r="I62" s="9" t="b">
        <f t="shared" si="17"/>
        <v>1</v>
      </c>
      <c r="J62" s="9" t="b">
        <f t="shared" si="18"/>
        <v>0</v>
      </c>
      <c r="K62" s="9">
        <f>IFERROR(_xlfn.AGGREGATE(15,3,ROW($I$2:$I$100)/($I$2:$I$100=TRUE),ROWS(I$2:I62))-ROW($2:$2)+1,0)</f>
        <v>80</v>
      </c>
      <c r="N62" s="9" t="b">
        <f t="shared" si="19"/>
        <v>0</v>
      </c>
      <c r="O62" s="9">
        <f>IFERROR(_xlfn.AGGREGATE(15,3,ROW(N$2:N$100)/(N$2:N$100=TRUE),ROWS(N$2:N62))-ROW($2:$2)+1,0)</f>
        <v>0</v>
      </c>
      <c r="P62" s="43" t="str">
        <f t="shared" si="20"/>
        <v/>
      </c>
      <c r="Q62" s="9" t="str">
        <f t="shared" si="21"/>
        <v/>
      </c>
      <c r="S62" s="9" t="b">
        <f t="shared" si="22"/>
        <v>1</v>
      </c>
      <c r="T62" s="9">
        <f>IFERROR(_xlfn.AGGREGATE(15,3,ROW(S$2:S$100)/(S$2:S$100=TRUE),ROWS(S$2:S62))-ROW($2:$2)+1,0)</f>
        <v>0</v>
      </c>
      <c r="U62" s="9" t="str">
        <f t="shared" si="23"/>
        <v/>
      </c>
      <c r="V62" s="9" t="str">
        <f t="shared" si="24"/>
        <v/>
      </c>
      <c r="AA62" s="23" t="str">
        <f t="shared" si="25"/>
        <v>6.2</v>
      </c>
      <c r="AB62" s="22">
        <f t="shared" si="26"/>
        <v>2</v>
      </c>
      <c r="AC62" s="30" t="str">
        <f t="shared" si="3"/>
        <v>6</v>
      </c>
      <c r="AD62" s="31" t="str">
        <f t="shared" si="4"/>
        <v>6.2</v>
      </c>
      <c r="AE62" s="31" t="str">
        <f t="shared" si="28"/>
        <v>6.2</v>
      </c>
      <c r="AF62" s="31" t="str">
        <f t="shared" si="28"/>
        <v>6.2</v>
      </c>
      <c r="AG62" s="32" t="str">
        <f t="shared" si="28"/>
        <v>6.2</v>
      </c>
      <c r="AI62" s="33" t="str">
        <f t="shared" si="6"/>
        <v>6</v>
      </c>
      <c r="AJ62" s="34" t="str">
        <f t="shared" si="7"/>
        <v>6.2</v>
      </c>
      <c r="AK62" s="34" t="str">
        <f t="shared" si="8"/>
        <v/>
      </c>
      <c r="AL62" s="34" t="str">
        <f t="shared" si="9"/>
        <v/>
      </c>
      <c r="AM62" s="35" t="str">
        <f t="shared" si="10"/>
        <v/>
      </c>
      <c r="AN62" s="9" t="b">
        <f t="shared" si="11"/>
        <v>1</v>
      </c>
      <c r="AO62" s="9" t="b">
        <f t="shared" si="12"/>
        <v>0</v>
      </c>
      <c r="AP62" s="9" t="b">
        <f t="shared" si="13"/>
        <v>0</v>
      </c>
      <c r="AQ62" s="9" t="b">
        <f t="shared" si="14"/>
        <v>0</v>
      </c>
    </row>
    <row r="63" spans="1:43" ht="14.6" x14ac:dyDescent="0.4">
      <c r="A63" s="195">
        <v>45</v>
      </c>
      <c r="B63" s="195">
        <v>42</v>
      </c>
      <c r="C63" s="195" t="s">
        <v>2879</v>
      </c>
      <c r="D63" s="195" t="s">
        <v>2880</v>
      </c>
      <c r="E63" s="9" t="str">
        <f t="shared" si="15"/>
        <v>6.3</v>
      </c>
      <c r="F63" s="63" t="str">
        <f t="shared" si="16"/>
        <v>7.1.3</v>
      </c>
      <c r="G63" s="22" t="str">
        <f t="shared" si="1"/>
        <v>Procurement &amp; supply management</v>
      </c>
      <c r="H63" s="9">
        <f t="shared" si="2"/>
        <v>2</v>
      </c>
      <c r="I63" s="9" t="b">
        <f t="shared" si="17"/>
        <v>1</v>
      </c>
      <c r="J63" s="9" t="b">
        <f t="shared" si="18"/>
        <v>0</v>
      </c>
      <c r="K63" s="9">
        <f>IFERROR(_xlfn.AGGREGATE(15,3,ROW($I$2:$I$100)/($I$2:$I$100=TRUE),ROWS(I$2:I63))-ROW($2:$2)+1,0)</f>
        <v>81</v>
      </c>
      <c r="N63" s="9" t="b">
        <f t="shared" si="19"/>
        <v>0</v>
      </c>
      <c r="O63" s="9">
        <f>IFERROR(_xlfn.AGGREGATE(15,3,ROW(N$2:N$100)/(N$2:N$100=TRUE),ROWS(N$2:N63))-ROW($2:$2)+1,0)</f>
        <v>0</v>
      </c>
      <c r="P63" s="43" t="str">
        <f t="shared" si="20"/>
        <v/>
      </c>
      <c r="Q63" s="9" t="str">
        <f t="shared" si="21"/>
        <v/>
      </c>
      <c r="S63" s="9" t="b">
        <f t="shared" si="22"/>
        <v>1</v>
      </c>
      <c r="T63" s="9">
        <f>IFERROR(_xlfn.AGGREGATE(15,3,ROW(S$2:S$100)/(S$2:S$100=TRUE),ROWS(S$2:S63))-ROW($2:$2)+1,0)</f>
        <v>0</v>
      </c>
      <c r="U63" s="9" t="str">
        <f t="shared" si="23"/>
        <v/>
      </c>
      <c r="V63" s="9" t="str">
        <f t="shared" si="24"/>
        <v/>
      </c>
      <c r="AA63" s="23" t="str">
        <f t="shared" si="25"/>
        <v>6.3</v>
      </c>
      <c r="AB63" s="22">
        <f t="shared" si="26"/>
        <v>2</v>
      </c>
      <c r="AC63" s="30" t="str">
        <f t="shared" si="3"/>
        <v>6</v>
      </c>
      <c r="AD63" s="31" t="str">
        <f t="shared" si="4"/>
        <v>6.3</v>
      </c>
      <c r="AE63" s="31" t="str">
        <f t="shared" si="28"/>
        <v>6.3</v>
      </c>
      <c r="AF63" s="31" t="str">
        <f t="shared" si="28"/>
        <v>6.3</v>
      </c>
      <c r="AG63" s="32" t="str">
        <f t="shared" si="28"/>
        <v>6.3</v>
      </c>
      <c r="AI63" s="33" t="str">
        <f t="shared" si="6"/>
        <v>6</v>
      </c>
      <c r="AJ63" s="34" t="str">
        <f t="shared" si="7"/>
        <v>6.3</v>
      </c>
      <c r="AK63" s="34" t="str">
        <f t="shared" si="8"/>
        <v/>
      </c>
      <c r="AL63" s="34" t="str">
        <f t="shared" si="9"/>
        <v/>
      </c>
      <c r="AM63" s="35" t="str">
        <f t="shared" si="10"/>
        <v/>
      </c>
      <c r="AN63" s="9" t="b">
        <f t="shared" si="11"/>
        <v>1</v>
      </c>
      <c r="AO63" s="9" t="b">
        <f t="shared" si="12"/>
        <v>0</v>
      </c>
      <c r="AP63" s="9" t="b">
        <f t="shared" si="13"/>
        <v>0</v>
      </c>
      <c r="AQ63" s="9" t="b">
        <f t="shared" si="14"/>
        <v>0</v>
      </c>
    </row>
    <row r="64" spans="1:43" ht="14.6" x14ac:dyDescent="0.4">
      <c r="A64" s="195">
        <v>46</v>
      </c>
      <c r="B64" s="195">
        <v>42</v>
      </c>
      <c r="C64" s="195" t="s">
        <v>2881</v>
      </c>
      <c r="D64" s="195" t="s">
        <v>2882</v>
      </c>
      <c r="E64" s="9" t="str">
        <f t="shared" si="15"/>
        <v>6.4</v>
      </c>
      <c r="F64" s="63" t="str">
        <f t="shared" si="16"/>
        <v>7.1.nec</v>
      </c>
      <c r="G64" s="22" t="str">
        <f t="shared" si="1"/>
        <v>Other governance and Health system administration (n.e.c.)</v>
      </c>
      <c r="H64" s="9">
        <f t="shared" si="2"/>
        <v>2</v>
      </c>
      <c r="I64" s="9" t="b">
        <f t="shared" si="17"/>
        <v>1</v>
      </c>
      <c r="J64" s="9" t="b">
        <f t="shared" si="18"/>
        <v>0</v>
      </c>
      <c r="K64" s="9">
        <f>IFERROR(_xlfn.AGGREGATE(15,3,ROW($I$2:$I$100)/($I$2:$I$100=TRUE),ROWS(I$2:I64))-ROW($2:$2)+1,0)</f>
        <v>82</v>
      </c>
      <c r="N64" s="9" t="b">
        <f t="shared" si="19"/>
        <v>0</v>
      </c>
      <c r="O64" s="9">
        <f>IFERROR(_xlfn.AGGREGATE(15,3,ROW(N$2:N$100)/(N$2:N$100=TRUE),ROWS(N$2:N64))-ROW($2:$2)+1,0)</f>
        <v>0</v>
      </c>
      <c r="P64" s="43" t="str">
        <f t="shared" si="20"/>
        <v/>
      </c>
      <c r="Q64" s="9" t="str">
        <f t="shared" si="21"/>
        <v/>
      </c>
      <c r="S64" s="9" t="b">
        <f t="shared" si="22"/>
        <v>1</v>
      </c>
      <c r="T64" s="9">
        <f>IFERROR(_xlfn.AGGREGATE(15,3,ROW(S$2:S$100)/(S$2:S$100=TRUE),ROWS(S$2:S64))-ROW($2:$2)+1,0)</f>
        <v>0</v>
      </c>
      <c r="U64" s="9" t="str">
        <f t="shared" si="23"/>
        <v/>
      </c>
      <c r="V64" s="9" t="str">
        <f t="shared" si="24"/>
        <v/>
      </c>
      <c r="AA64" s="23" t="str">
        <f t="shared" si="25"/>
        <v>6.4</v>
      </c>
      <c r="AB64" s="22">
        <f t="shared" si="26"/>
        <v>2</v>
      </c>
      <c r="AC64" s="30" t="str">
        <f t="shared" si="3"/>
        <v>6</v>
      </c>
      <c r="AD64" s="31" t="str">
        <f t="shared" si="4"/>
        <v>6.4</v>
      </c>
      <c r="AE64" s="31" t="str">
        <f t="shared" si="28"/>
        <v>6.4</v>
      </c>
      <c r="AF64" s="31" t="str">
        <f t="shared" si="28"/>
        <v>6.4</v>
      </c>
      <c r="AG64" s="32" t="str">
        <f t="shared" si="28"/>
        <v>6.4</v>
      </c>
      <c r="AI64" s="33" t="str">
        <f t="shared" si="6"/>
        <v>6</v>
      </c>
      <c r="AJ64" s="34" t="str">
        <f t="shared" si="7"/>
        <v>6.4</v>
      </c>
      <c r="AK64" s="34" t="str">
        <f t="shared" si="8"/>
        <v/>
      </c>
      <c r="AL64" s="34" t="str">
        <f t="shared" si="9"/>
        <v/>
      </c>
      <c r="AM64" s="35" t="str">
        <f t="shared" si="10"/>
        <v/>
      </c>
      <c r="AN64" s="9" t="b">
        <f t="shared" si="11"/>
        <v>1</v>
      </c>
      <c r="AO64" s="9" t="b">
        <f t="shared" si="12"/>
        <v>0</v>
      </c>
      <c r="AP64" s="9" t="b">
        <f t="shared" si="13"/>
        <v>0</v>
      </c>
      <c r="AQ64" s="9" t="b">
        <f t="shared" si="14"/>
        <v>0</v>
      </c>
    </row>
    <row r="65" spans="1:43" ht="14.6" x14ac:dyDescent="0.4">
      <c r="A65" s="195">
        <v>47</v>
      </c>
      <c r="B65" s="195">
        <v>42</v>
      </c>
      <c r="C65" s="195" t="s">
        <v>2883</v>
      </c>
      <c r="D65" s="195" t="s">
        <v>2884</v>
      </c>
      <c r="E65" s="9" t="str">
        <f t="shared" si="15"/>
        <v>6.5</v>
      </c>
      <c r="F65" s="63" t="str">
        <f t="shared" si="16"/>
        <v>7.2.1</v>
      </c>
      <c r="G65" s="22" t="str">
        <f t="shared" si="1"/>
        <v>Public health financing</v>
      </c>
      <c r="H65" s="9">
        <f t="shared" si="2"/>
        <v>2</v>
      </c>
      <c r="I65" s="9" t="b">
        <f t="shared" si="17"/>
        <v>0</v>
      </c>
      <c r="J65" s="9" t="b">
        <f t="shared" si="18"/>
        <v>0</v>
      </c>
      <c r="K65" s="9">
        <f>IFERROR(_xlfn.AGGREGATE(15,3,ROW($I$2:$I$100)/($I$2:$I$100=TRUE),ROWS(I$2:I65))-ROW($2:$2)+1,0)</f>
        <v>84</v>
      </c>
      <c r="N65" s="9" t="b">
        <f t="shared" si="19"/>
        <v>0</v>
      </c>
      <c r="O65" s="9">
        <f>IFERROR(_xlfn.AGGREGATE(15,3,ROW(N$2:N$100)/(N$2:N$100=TRUE),ROWS(N$2:N65))-ROW($2:$2)+1,0)</f>
        <v>0</v>
      </c>
      <c r="P65" s="43" t="str">
        <f t="shared" si="20"/>
        <v/>
      </c>
      <c r="Q65" s="9" t="str">
        <f t="shared" si="21"/>
        <v/>
      </c>
      <c r="S65" s="9" t="b">
        <f t="shared" si="22"/>
        <v>1</v>
      </c>
      <c r="T65" s="9">
        <f>IFERROR(_xlfn.AGGREGATE(15,3,ROW(S$2:S$100)/(S$2:S$100=TRUE),ROWS(S$2:S65))-ROW($2:$2)+1,0)</f>
        <v>0</v>
      </c>
      <c r="U65" s="9" t="str">
        <f t="shared" si="23"/>
        <v/>
      </c>
      <c r="V65" s="9" t="str">
        <f t="shared" si="24"/>
        <v/>
      </c>
      <c r="AA65" s="23" t="str">
        <f t="shared" si="25"/>
        <v>6.5</v>
      </c>
      <c r="AB65" s="22">
        <f t="shared" si="26"/>
        <v>2</v>
      </c>
      <c r="AC65" s="30" t="str">
        <f t="shared" si="3"/>
        <v>6</v>
      </c>
      <c r="AD65" s="31" t="str">
        <f t="shared" si="4"/>
        <v>6.5</v>
      </c>
      <c r="AE65" s="31" t="str">
        <f t="shared" si="28"/>
        <v>6.5</v>
      </c>
      <c r="AF65" s="31" t="str">
        <f t="shared" si="28"/>
        <v>6.5</v>
      </c>
      <c r="AG65" s="32" t="str">
        <f t="shared" si="28"/>
        <v>6.5</v>
      </c>
      <c r="AI65" s="33" t="str">
        <f t="shared" si="6"/>
        <v>6</v>
      </c>
      <c r="AJ65" s="34" t="str">
        <f t="shared" si="7"/>
        <v>6.5</v>
      </c>
      <c r="AK65" s="34" t="str">
        <f t="shared" si="8"/>
        <v/>
      </c>
      <c r="AL65" s="34" t="str">
        <f t="shared" si="9"/>
        <v/>
      </c>
      <c r="AM65" s="35" t="str">
        <f t="shared" si="10"/>
        <v/>
      </c>
      <c r="AN65" s="9" t="b">
        <f t="shared" si="11"/>
        <v>1</v>
      </c>
      <c r="AO65" s="9" t="b">
        <f t="shared" si="12"/>
        <v>0</v>
      </c>
      <c r="AP65" s="9" t="b">
        <f t="shared" si="13"/>
        <v>0</v>
      </c>
      <c r="AQ65" s="9" t="b">
        <f t="shared" si="14"/>
        <v>0</v>
      </c>
    </row>
    <row r="66" spans="1:43" ht="14.6" x14ac:dyDescent="0.4">
      <c r="A66" s="195">
        <v>63</v>
      </c>
      <c r="B66" s="195">
        <v>47</v>
      </c>
      <c r="C66" s="195" t="s">
        <v>2885</v>
      </c>
      <c r="D66" s="195" t="s">
        <v>2886</v>
      </c>
      <c r="E66" s="9" t="str">
        <f t="shared" si="15"/>
        <v>6.5.1</v>
      </c>
      <c r="F66" s="63" t="str">
        <f t="shared" si="16"/>
        <v>7.2.2</v>
      </c>
      <c r="G66" s="22" t="str">
        <f t="shared" ref="G66:G100" si="29">IF($K66=0,"",INDEX($D$2:$D$100,$K66))</f>
        <v>Private health financing</v>
      </c>
      <c r="H66" s="9">
        <f t="shared" ref="H66:H67" si="30">IF(OR(ISBLANK(E66),E66=""),0,LEN(E66)-LEN(SUBSTITUTE(E66,".",""))+1)</f>
        <v>3</v>
      </c>
      <c r="I66" s="9" t="b">
        <f t="shared" si="17"/>
        <v>1</v>
      </c>
      <c r="J66" s="9" t="b">
        <f t="shared" si="18"/>
        <v>0</v>
      </c>
      <c r="K66" s="9">
        <f>IFERROR(_xlfn.AGGREGATE(15,3,ROW($I$2:$I$100)/($I$2:$I$100=TRUE),ROWS(I$2:I66))-ROW($2:$2)+1,0)</f>
        <v>85</v>
      </c>
      <c r="N66" s="9" t="b">
        <f t="shared" si="19"/>
        <v>0</v>
      </c>
      <c r="O66" s="9">
        <f>IFERROR(_xlfn.AGGREGATE(15,3,ROW(N$2:N$100)/(N$2:N$100=TRUE),ROWS(N$2:N66))-ROW($2:$2)+1,0)</f>
        <v>0</v>
      </c>
      <c r="P66" s="43" t="str">
        <f t="shared" si="20"/>
        <v/>
      </c>
      <c r="Q66" s="9" t="str">
        <f t="shared" si="21"/>
        <v/>
      </c>
      <c r="S66" s="9" t="b">
        <f t="shared" si="22"/>
        <v>0</v>
      </c>
      <c r="T66" s="9">
        <f>IFERROR(_xlfn.AGGREGATE(15,3,ROW(S$2:S$100)/(S$2:S$100=TRUE),ROWS(S$2:S66))-ROW($2:$2)+1,0)</f>
        <v>0</v>
      </c>
      <c r="U66" s="9" t="str">
        <f t="shared" si="23"/>
        <v/>
      </c>
      <c r="V66" s="9" t="str">
        <f t="shared" si="24"/>
        <v/>
      </c>
      <c r="AA66" s="23" t="str">
        <f t="shared" si="25"/>
        <v>6.5.1</v>
      </c>
      <c r="AB66" s="22">
        <f t="shared" si="26"/>
        <v>3</v>
      </c>
      <c r="AC66" s="30" t="str">
        <f t="shared" ref="AC66:AC81" si="31">AI66</f>
        <v>6</v>
      </c>
      <c r="AD66" s="31" t="str">
        <f t="shared" ref="AD66:AD81" si="32">IF(AJ66="",AI66,AJ66)</f>
        <v>6.5</v>
      </c>
      <c r="AE66" s="31" t="str">
        <f t="shared" si="28"/>
        <v>6.5.1</v>
      </c>
      <c r="AF66" s="31" t="str">
        <f t="shared" si="28"/>
        <v>6.5.1</v>
      </c>
      <c r="AG66" s="32" t="str">
        <f t="shared" si="28"/>
        <v>6.5.1</v>
      </c>
      <c r="AI66" s="33" t="str">
        <f t="shared" ref="AI66:AI81" si="33">IF(AB66=AI$1,AA66,IF(AN66,LEFT(AA66,FIND("@",SUBSTITUTE(AA66,".","@",AI$1))-1),""))</f>
        <v>6</v>
      </c>
      <c r="AJ66" s="34" t="str">
        <f t="shared" ref="AJ66:AJ81" si="34">IF(AB66=AJ$1,AA66,IF(AO66,LEFT(AA66,FIND("@",SUBSTITUTE(AA66,".","@",AJ$1))-1),""))</f>
        <v>6.5</v>
      </c>
      <c r="AK66" s="34" t="str">
        <f t="shared" ref="AK66:AK81" si="35">IF(AB66=AK$1,AA66,IF(AP66,LEFT(AA66,FIND("@",SUBSTITUTE(AA66,".","@",AK$1))-1),""))</f>
        <v>6.5.1</v>
      </c>
      <c r="AL66" s="34" t="str">
        <f t="shared" ref="AL66:AL81" si="36">IF(AB66=AL$1,AA66,IF(AQ66,LEFT(AA66,FIND("@",SUBSTITUTE(AA66,".","@",AL$1))-1),""))</f>
        <v/>
      </c>
      <c r="AM66" s="35" t="str">
        <f t="shared" ref="AM66:AM81" si="37">IF(AB66&gt;AM$1,AA66,"")</f>
        <v/>
      </c>
      <c r="AN66" s="9" t="b">
        <f t="shared" ref="AN66:AN81" si="38">AB66&gt;AN$1</f>
        <v>1</v>
      </c>
      <c r="AO66" s="9" t="b">
        <f t="shared" ref="AO66:AO81" si="39">AB66&gt;AO$1</f>
        <v>1</v>
      </c>
      <c r="AP66" s="9" t="b">
        <f t="shared" ref="AP66:AP81" si="40">AB66&gt;AP$1</f>
        <v>0</v>
      </c>
      <c r="AQ66" s="9" t="b">
        <f t="shared" ref="AQ66:AQ81" si="41">AB66&gt;AQ$1</f>
        <v>0</v>
      </c>
    </row>
    <row r="67" spans="1:43" ht="14.6" x14ac:dyDescent="0.4">
      <c r="A67" s="195">
        <v>64</v>
      </c>
      <c r="B67" s="195">
        <v>47</v>
      </c>
      <c r="C67" s="195" t="s">
        <v>2887</v>
      </c>
      <c r="D67" s="195" t="s">
        <v>2888</v>
      </c>
      <c r="E67" s="9" t="str">
        <f t="shared" ref="E67:E100" si="42">IF(C67="","",RIGHT(C67,LEN(C67)-3))</f>
        <v>6.5.2</v>
      </c>
      <c r="F67" s="63" t="str">
        <f t="shared" ref="F67:F100" si="43">IF(K67=0,"",INDEX($E$2:$E$100,K67))</f>
        <v>7.2.nec</v>
      </c>
      <c r="G67" s="22" t="str">
        <f t="shared" si="29"/>
        <v>Other Administration of health financing</v>
      </c>
      <c r="H67" s="9">
        <f t="shared" si="30"/>
        <v>3</v>
      </c>
      <c r="I67" s="9" t="b">
        <f t="shared" ref="I67:I100" si="44">OR(J67,AND(H67&lt;&gt;0,OR(J68,H67&gt;=H68)))</f>
        <v>1</v>
      </c>
      <c r="J67" s="9" t="b">
        <f t="shared" ref="J67:J100" si="45">IFERROR(SEARCH("nec",E67)&gt;0,FALSE)</f>
        <v>0</v>
      </c>
      <c r="K67" s="9">
        <f>IFERROR(_xlfn.AGGREGATE(15,3,ROW($I$2:$I$100)/($I$2:$I$100=TRUE),ROWS(I$2:I67))-ROW($2:$2)+1,0)</f>
        <v>86</v>
      </c>
      <c r="N67" s="9" t="b">
        <f t="shared" ref="N67:N100" si="46">AND(H67&gt;0,H67&lt;=$N$1)</f>
        <v>0</v>
      </c>
      <c r="O67" s="9">
        <f>IFERROR(_xlfn.AGGREGATE(15,3,ROW(N$2:N$100)/(N$2:N$100=TRUE),ROWS(N$2:N67))-ROW($2:$2)+1,0)</f>
        <v>0</v>
      </c>
      <c r="P67" s="43" t="str">
        <f t="shared" ref="P67:P100" si="47">IF(O67=0,"",INDEX($E$2:$E$100,$O67))</f>
        <v/>
      </c>
      <c r="Q67" s="9" t="str">
        <f t="shared" ref="Q67:Q100" si="48">IF($O67=0,"",INDEX($D$2:$D$100,$O67))</f>
        <v/>
      </c>
      <c r="S67" s="9" t="b">
        <f t="shared" ref="S67:S100" si="49">AND($H67&gt;0,$H67&lt;=S$1)</f>
        <v>0</v>
      </c>
      <c r="T67" s="9">
        <f>IFERROR(_xlfn.AGGREGATE(15,3,ROW(S$2:S$100)/(S$2:S$100=TRUE),ROWS(S$2:S67))-ROW($2:$2)+1,0)</f>
        <v>0</v>
      </c>
      <c r="U67" s="9" t="str">
        <f t="shared" ref="U67:U100" si="50">IF(T67=0,"",INDEX($E$2:$E$100,T67))</f>
        <v/>
      </c>
      <c r="V67" s="9" t="str">
        <f t="shared" ref="V67:V100" si="51">IF(T67=0,"",INDEX($D$2:$D$100,T67))</f>
        <v/>
      </c>
      <c r="AA67" s="9" t="str">
        <f t="shared" ref="AA67:AA81" si="52">E67</f>
        <v>6.5.2</v>
      </c>
      <c r="AB67" s="9">
        <f t="shared" ref="AB67:AB81" si="53">H67</f>
        <v>3</v>
      </c>
      <c r="AC67" s="9" t="str">
        <f t="shared" si="31"/>
        <v>6</v>
      </c>
      <c r="AD67" s="9" t="str">
        <f t="shared" si="32"/>
        <v>6.5</v>
      </c>
      <c r="AE67" s="9" t="str">
        <f t="shared" si="28"/>
        <v>6.5.2</v>
      </c>
      <c r="AF67" s="9" t="str">
        <f t="shared" si="28"/>
        <v>6.5.2</v>
      </c>
      <c r="AG67" s="9" t="str">
        <f t="shared" si="28"/>
        <v>6.5.2</v>
      </c>
      <c r="AI67" s="9" t="str">
        <f t="shared" si="33"/>
        <v>6</v>
      </c>
      <c r="AJ67" s="9" t="str">
        <f t="shared" si="34"/>
        <v>6.5</v>
      </c>
      <c r="AK67" s="9" t="str">
        <f t="shared" si="35"/>
        <v>6.5.2</v>
      </c>
      <c r="AL67" s="9" t="str">
        <f t="shared" si="36"/>
        <v/>
      </c>
      <c r="AM67" s="9" t="str">
        <f t="shared" si="37"/>
        <v/>
      </c>
      <c r="AN67" s="9" t="b">
        <f t="shared" si="38"/>
        <v>1</v>
      </c>
      <c r="AO67" s="9" t="b">
        <f t="shared" si="39"/>
        <v>1</v>
      </c>
      <c r="AP67" s="9" t="b">
        <f t="shared" si="40"/>
        <v>0</v>
      </c>
      <c r="AQ67" s="9" t="b">
        <f t="shared" si="41"/>
        <v>0</v>
      </c>
    </row>
    <row r="68" spans="1:43" ht="14.6" x14ac:dyDescent="0.4">
      <c r="A68" s="195">
        <v>65</v>
      </c>
      <c r="B68" s="195">
        <v>47</v>
      </c>
      <c r="C68" s="195" t="s">
        <v>2889</v>
      </c>
      <c r="D68" s="195" t="s">
        <v>2890</v>
      </c>
      <c r="E68" s="9" t="str">
        <f t="shared" si="42"/>
        <v>6.5.3</v>
      </c>
      <c r="F68" s="63" t="str">
        <f t="shared" si="43"/>
        <v>7.nec</v>
      </c>
      <c r="G68" s="22" t="str">
        <f t="shared" si="29"/>
        <v>Unspecified governance, and health system and financing administration (n.e.c.)</v>
      </c>
      <c r="H68" s="9">
        <f>IF(OR(ISBLANK(E68),E68=""),0,LEN(E68)-LEN(SUBSTITUTE(E68,".",""))+1)</f>
        <v>3</v>
      </c>
      <c r="I68" s="9" t="b">
        <f t="shared" si="44"/>
        <v>1</v>
      </c>
      <c r="J68" s="9" t="b">
        <f t="shared" si="45"/>
        <v>0</v>
      </c>
      <c r="K68" s="9">
        <f>IFERROR(_xlfn.AGGREGATE(15,3,ROW($I$2:$I$100)/($I$2:$I$100=TRUE),ROWS(I$2:I68))-ROW($2:$2)+1,0)</f>
        <v>87</v>
      </c>
      <c r="N68" s="9" t="b">
        <f t="shared" si="46"/>
        <v>0</v>
      </c>
      <c r="O68" s="9">
        <f>IFERROR(_xlfn.AGGREGATE(15,3,ROW(N$2:N$100)/(N$2:N$100=TRUE),ROWS(N$2:N68))-ROW($2:$2)+1,0)</f>
        <v>0</v>
      </c>
      <c r="P68" s="43" t="str">
        <f t="shared" si="47"/>
        <v/>
      </c>
      <c r="Q68" s="9" t="str">
        <f t="shared" si="48"/>
        <v/>
      </c>
      <c r="S68" s="9" t="b">
        <f t="shared" si="49"/>
        <v>0</v>
      </c>
      <c r="T68" s="9">
        <f>IFERROR(_xlfn.AGGREGATE(15,3,ROW(S$2:S$100)/(S$2:S$100=TRUE),ROWS(S$2:S68))-ROW($2:$2)+1,0)</f>
        <v>0</v>
      </c>
      <c r="U68" s="9" t="str">
        <f t="shared" si="50"/>
        <v/>
      </c>
      <c r="V68" s="9" t="str">
        <f t="shared" si="51"/>
        <v/>
      </c>
      <c r="AA68" s="9" t="str">
        <f t="shared" si="52"/>
        <v>6.5.3</v>
      </c>
      <c r="AB68" s="9">
        <f t="shared" si="53"/>
        <v>3</v>
      </c>
      <c r="AC68" s="9" t="str">
        <f t="shared" si="31"/>
        <v>6</v>
      </c>
      <c r="AD68" s="9" t="str">
        <f t="shared" si="32"/>
        <v>6.5</v>
      </c>
      <c r="AE68" s="9" t="str">
        <f t="shared" si="28"/>
        <v>6.5.3</v>
      </c>
      <c r="AF68" s="9" t="str">
        <f t="shared" si="28"/>
        <v>6.5.3</v>
      </c>
      <c r="AG68" s="9" t="str">
        <f t="shared" si="28"/>
        <v>6.5.3</v>
      </c>
      <c r="AI68" s="9" t="str">
        <f t="shared" si="33"/>
        <v>6</v>
      </c>
      <c r="AJ68" s="9" t="str">
        <f t="shared" si="34"/>
        <v>6.5</v>
      </c>
      <c r="AK68" s="9" t="str">
        <f t="shared" si="35"/>
        <v>6.5.3</v>
      </c>
      <c r="AL68" s="9" t="str">
        <f t="shared" si="36"/>
        <v/>
      </c>
      <c r="AM68" s="9" t="str">
        <f t="shared" si="37"/>
        <v/>
      </c>
      <c r="AN68" s="9" t="b">
        <f t="shared" si="38"/>
        <v>1</v>
      </c>
      <c r="AO68" s="9" t="b">
        <f t="shared" si="39"/>
        <v>1</v>
      </c>
      <c r="AP68" s="9" t="b">
        <f t="shared" si="40"/>
        <v>0</v>
      </c>
      <c r="AQ68" s="9" t="b">
        <f t="shared" si="41"/>
        <v>0</v>
      </c>
    </row>
    <row r="69" spans="1:43" ht="14.6" x14ac:dyDescent="0.4">
      <c r="A69" s="195">
        <v>81</v>
      </c>
      <c r="B69" s="195">
        <v>47</v>
      </c>
      <c r="C69" s="195" t="s">
        <v>2891</v>
      </c>
      <c r="D69" s="195" t="s">
        <v>2892</v>
      </c>
      <c r="E69" s="9" t="str">
        <f t="shared" si="42"/>
        <v>6.5.4</v>
      </c>
      <c r="F69" s="63" t="str">
        <f t="shared" si="43"/>
        <v>9</v>
      </c>
      <c r="G69" s="22" t="str">
        <f t="shared" si="29"/>
        <v>Other health care services not elsewhere classified (n.e.c.)</v>
      </c>
      <c r="H69" s="9">
        <f t="shared" ref="H69:H100" si="54">IF(OR(ISBLANK(E69),E69=""),0,LEN(E69)-LEN(SUBSTITUTE(E69,".",""))+1)</f>
        <v>3</v>
      </c>
      <c r="I69" s="9" t="b">
        <f t="shared" si="44"/>
        <v>0</v>
      </c>
      <c r="J69" s="9" t="b">
        <f t="shared" si="45"/>
        <v>0</v>
      </c>
      <c r="K69" s="9">
        <f>IFERROR(_xlfn.AGGREGATE(15,3,ROW($I$2:$I$100)/($I$2:$I$100=TRUE),ROWS(I$2:I69))-ROW($2:$2)+1,0)</f>
        <v>88</v>
      </c>
      <c r="N69" s="9" t="b">
        <f t="shared" si="46"/>
        <v>0</v>
      </c>
      <c r="O69" s="9">
        <f>IFERROR(_xlfn.AGGREGATE(15,3,ROW(N$2:N$100)/(N$2:N$100=TRUE),ROWS(N$2:N69))-ROW($2:$2)+1,0)</f>
        <v>0</v>
      </c>
      <c r="P69" s="43" t="str">
        <f t="shared" si="47"/>
        <v/>
      </c>
      <c r="Q69" s="9" t="str">
        <f t="shared" si="48"/>
        <v/>
      </c>
      <c r="S69" s="9" t="b">
        <f t="shared" si="49"/>
        <v>0</v>
      </c>
      <c r="T69" s="9">
        <f>IFERROR(_xlfn.AGGREGATE(15,3,ROW(S$2:S$100)/(S$2:S$100=TRUE),ROWS(S$2:S69))-ROW($2:$2)+1,0)</f>
        <v>0</v>
      </c>
      <c r="U69" s="9" t="str">
        <f t="shared" si="50"/>
        <v/>
      </c>
      <c r="V69" s="9" t="str">
        <f t="shared" si="51"/>
        <v/>
      </c>
      <c r="AA69" s="9" t="str">
        <f t="shared" si="52"/>
        <v>6.5.4</v>
      </c>
      <c r="AB69" s="9">
        <f t="shared" si="53"/>
        <v>3</v>
      </c>
      <c r="AC69" s="9" t="str">
        <f t="shared" si="31"/>
        <v>6</v>
      </c>
      <c r="AD69" s="9" t="str">
        <f t="shared" si="32"/>
        <v>6.5</v>
      </c>
      <c r="AE69" s="9" t="str">
        <f t="shared" si="28"/>
        <v>6.5.4</v>
      </c>
      <c r="AF69" s="9" t="str">
        <f t="shared" si="28"/>
        <v>6.5.4</v>
      </c>
      <c r="AG69" s="9" t="str">
        <f t="shared" si="28"/>
        <v>6.5.4</v>
      </c>
      <c r="AI69" s="9" t="str">
        <f t="shared" si="33"/>
        <v>6</v>
      </c>
      <c r="AJ69" s="9" t="str">
        <f t="shared" si="34"/>
        <v>6.5</v>
      </c>
      <c r="AK69" s="9" t="str">
        <f t="shared" si="35"/>
        <v>6.5.4</v>
      </c>
      <c r="AL69" s="9" t="str">
        <f t="shared" si="36"/>
        <v/>
      </c>
      <c r="AM69" s="9" t="str">
        <f t="shared" si="37"/>
        <v/>
      </c>
      <c r="AN69" s="9" t="b">
        <f t="shared" si="38"/>
        <v>1</v>
      </c>
      <c r="AO69" s="9" t="b">
        <f t="shared" si="39"/>
        <v>1</v>
      </c>
      <c r="AP69" s="9" t="b">
        <f t="shared" si="40"/>
        <v>0</v>
      </c>
      <c r="AQ69" s="9" t="b">
        <f t="shared" si="41"/>
        <v>0</v>
      </c>
    </row>
    <row r="70" spans="1:43" ht="14.6" x14ac:dyDescent="0.4">
      <c r="A70" s="195">
        <v>82</v>
      </c>
      <c r="B70" s="195">
        <v>81</v>
      </c>
      <c r="C70" s="195" t="s">
        <v>2893</v>
      </c>
      <c r="D70" s="195" t="s">
        <v>2894</v>
      </c>
      <c r="E70" s="9" t="str">
        <f t="shared" si="42"/>
        <v>6.5.4.1</v>
      </c>
      <c r="F70" s="63" t="str">
        <f t="shared" si="43"/>
        <v/>
      </c>
      <c r="G70" s="22" t="str">
        <f t="shared" si="29"/>
        <v/>
      </c>
      <c r="H70" s="9">
        <f t="shared" si="54"/>
        <v>4</v>
      </c>
      <c r="I70" s="9" t="b">
        <f t="shared" si="44"/>
        <v>1</v>
      </c>
      <c r="J70" s="9" t="b">
        <f t="shared" si="45"/>
        <v>0</v>
      </c>
      <c r="K70" s="9">
        <f>IFERROR(_xlfn.AGGREGATE(15,3,ROW($I$2:$I$100)/($I$2:$I$100=TRUE),ROWS(I$2:I70))-ROW($2:$2)+1,0)</f>
        <v>0</v>
      </c>
      <c r="N70" s="9" t="b">
        <f t="shared" si="46"/>
        <v>0</v>
      </c>
      <c r="O70" s="9">
        <f>IFERROR(_xlfn.AGGREGATE(15,3,ROW(N$2:N$100)/(N$2:N$100=TRUE),ROWS(N$2:N70))-ROW($2:$2)+1,0)</f>
        <v>0</v>
      </c>
      <c r="P70" s="43" t="str">
        <f t="shared" si="47"/>
        <v/>
      </c>
      <c r="Q70" s="9" t="str">
        <f t="shared" si="48"/>
        <v/>
      </c>
      <c r="S70" s="9" t="b">
        <f t="shared" si="49"/>
        <v>0</v>
      </c>
      <c r="T70" s="9">
        <f>IFERROR(_xlfn.AGGREGATE(15,3,ROW(S$2:S$100)/(S$2:S$100=TRUE),ROWS(S$2:S70))-ROW($2:$2)+1,0)</f>
        <v>0</v>
      </c>
      <c r="U70" s="9" t="str">
        <f t="shared" si="50"/>
        <v/>
      </c>
      <c r="V70" s="9" t="str">
        <f t="shared" si="51"/>
        <v/>
      </c>
      <c r="AA70" s="9" t="str">
        <f t="shared" si="52"/>
        <v>6.5.4.1</v>
      </c>
      <c r="AB70" s="9">
        <f t="shared" si="53"/>
        <v>4</v>
      </c>
      <c r="AC70" s="9" t="str">
        <f t="shared" si="31"/>
        <v>6</v>
      </c>
      <c r="AD70" s="9" t="str">
        <f t="shared" si="32"/>
        <v>6.5</v>
      </c>
      <c r="AE70" s="9" t="str">
        <f t="shared" si="28"/>
        <v>6.5.4</v>
      </c>
      <c r="AF70" s="9" t="str">
        <f t="shared" si="28"/>
        <v>6.5.4.1</v>
      </c>
      <c r="AG70" s="9" t="str">
        <f t="shared" si="28"/>
        <v>6.5.4.1</v>
      </c>
      <c r="AI70" s="9" t="str">
        <f t="shared" si="33"/>
        <v>6</v>
      </c>
      <c r="AJ70" s="9" t="str">
        <f t="shared" si="34"/>
        <v>6.5</v>
      </c>
      <c r="AK70" s="9" t="str">
        <f t="shared" si="35"/>
        <v>6.5.4</v>
      </c>
      <c r="AL70" s="9" t="str">
        <f t="shared" si="36"/>
        <v>6.5.4.1</v>
      </c>
      <c r="AM70" s="9" t="str">
        <f t="shared" si="37"/>
        <v/>
      </c>
      <c r="AN70" s="9" t="b">
        <f t="shared" si="38"/>
        <v>1</v>
      </c>
      <c r="AO70" s="9" t="b">
        <f t="shared" si="39"/>
        <v>1</v>
      </c>
      <c r="AP70" s="9" t="b">
        <f t="shared" si="40"/>
        <v>1</v>
      </c>
      <c r="AQ70" s="9" t="b">
        <f t="shared" si="41"/>
        <v>0</v>
      </c>
    </row>
    <row r="71" spans="1:43" ht="14.6" x14ac:dyDescent="0.4">
      <c r="A71" s="195">
        <v>83</v>
      </c>
      <c r="B71" s="195">
        <v>81</v>
      </c>
      <c r="C71" s="195" t="s">
        <v>2895</v>
      </c>
      <c r="D71" s="195" t="s">
        <v>2896</v>
      </c>
      <c r="E71" s="9" t="str">
        <f t="shared" si="42"/>
        <v>6.5.4.2</v>
      </c>
      <c r="F71" s="63" t="str">
        <f t="shared" si="43"/>
        <v/>
      </c>
      <c r="G71" s="22" t="str">
        <f t="shared" si="29"/>
        <v/>
      </c>
      <c r="H71" s="9">
        <f t="shared" si="54"/>
        <v>4</v>
      </c>
      <c r="I71" s="9" t="b">
        <f t="shared" si="44"/>
        <v>1</v>
      </c>
      <c r="J71" s="9" t="b">
        <f t="shared" si="45"/>
        <v>0</v>
      </c>
      <c r="K71" s="9">
        <f>IFERROR(_xlfn.AGGREGATE(15,3,ROW($I$2:$I$100)/($I$2:$I$100=TRUE),ROWS(I$2:I71))-ROW($2:$2)+1,0)</f>
        <v>0</v>
      </c>
      <c r="N71" s="9" t="b">
        <f t="shared" si="46"/>
        <v>0</v>
      </c>
      <c r="O71" s="9">
        <f>IFERROR(_xlfn.AGGREGATE(15,3,ROW(N$2:N$100)/(N$2:N$100=TRUE),ROWS(N$2:N71))-ROW($2:$2)+1,0)</f>
        <v>0</v>
      </c>
      <c r="P71" s="43" t="str">
        <f t="shared" si="47"/>
        <v/>
      </c>
      <c r="Q71" s="9" t="str">
        <f t="shared" si="48"/>
        <v/>
      </c>
      <c r="S71" s="9" t="b">
        <f t="shared" si="49"/>
        <v>0</v>
      </c>
      <c r="T71" s="9">
        <f>IFERROR(_xlfn.AGGREGATE(15,3,ROW(S$2:S$100)/(S$2:S$100=TRUE),ROWS(S$2:S71))-ROW($2:$2)+1,0)</f>
        <v>0</v>
      </c>
      <c r="U71" s="9" t="str">
        <f t="shared" si="50"/>
        <v/>
      </c>
      <c r="V71" s="9" t="str">
        <f t="shared" si="51"/>
        <v/>
      </c>
      <c r="AA71" s="9" t="str">
        <f t="shared" si="52"/>
        <v>6.5.4.2</v>
      </c>
      <c r="AB71" s="9">
        <f t="shared" si="53"/>
        <v>4</v>
      </c>
      <c r="AC71" s="9" t="str">
        <f t="shared" si="31"/>
        <v>6</v>
      </c>
      <c r="AD71" s="9" t="str">
        <f t="shared" si="32"/>
        <v>6.5</v>
      </c>
      <c r="AE71" s="9" t="str">
        <f t="shared" ref="AE71:AG81" si="55">IF(AK71="",AD71,AK71)</f>
        <v>6.5.4</v>
      </c>
      <c r="AF71" s="9" t="str">
        <f t="shared" si="55"/>
        <v>6.5.4.2</v>
      </c>
      <c r="AG71" s="9" t="str">
        <f t="shared" si="55"/>
        <v>6.5.4.2</v>
      </c>
      <c r="AI71" s="9" t="str">
        <f t="shared" si="33"/>
        <v>6</v>
      </c>
      <c r="AJ71" s="9" t="str">
        <f t="shared" si="34"/>
        <v>6.5</v>
      </c>
      <c r="AK71" s="9" t="str">
        <f t="shared" si="35"/>
        <v>6.5.4</v>
      </c>
      <c r="AL71" s="9" t="str">
        <f t="shared" si="36"/>
        <v>6.5.4.2</v>
      </c>
      <c r="AM71" s="9" t="str">
        <f t="shared" si="37"/>
        <v/>
      </c>
      <c r="AN71" s="9" t="b">
        <f t="shared" si="38"/>
        <v>1</v>
      </c>
      <c r="AO71" s="9" t="b">
        <f t="shared" si="39"/>
        <v>1</v>
      </c>
      <c r="AP71" s="9" t="b">
        <f t="shared" si="40"/>
        <v>1</v>
      </c>
      <c r="AQ71" s="9" t="b">
        <f t="shared" si="41"/>
        <v>0</v>
      </c>
    </row>
    <row r="72" spans="1:43" ht="14.6" x14ac:dyDescent="0.4">
      <c r="A72" s="195">
        <v>84</v>
      </c>
      <c r="B72" s="195">
        <v>81</v>
      </c>
      <c r="C72" s="195" t="s">
        <v>2897</v>
      </c>
      <c r="D72" s="195" t="s">
        <v>2898</v>
      </c>
      <c r="E72" s="9" t="str">
        <f t="shared" si="42"/>
        <v>6.5.4.3</v>
      </c>
      <c r="F72" s="63" t="str">
        <f t="shared" si="43"/>
        <v/>
      </c>
      <c r="G72" s="22" t="str">
        <f t="shared" si="29"/>
        <v/>
      </c>
      <c r="H72" s="9">
        <f t="shared" si="54"/>
        <v>4</v>
      </c>
      <c r="I72" s="9" t="b">
        <f t="shared" si="44"/>
        <v>1</v>
      </c>
      <c r="J72" s="9" t="b">
        <f t="shared" si="45"/>
        <v>0</v>
      </c>
      <c r="K72" s="9">
        <f>IFERROR(_xlfn.AGGREGATE(15,3,ROW($I$2:$I$100)/($I$2:$I$100=TRUE),ROWS(I$2:I72))-ROW($2:$2)+1,0)</f>
        <v>0</v>
      </c>
      <c r="N72" s="9" t="b">
        <f t="shared" si="46"/>
        <v>0</v>
      </c>
      <c r="O72" s="9">
        <f>IFERROR(_xlfn.AGGREGATE(15,3,ROW(N$2:N$100)/(N$2:N$100=TRUE),ROWS(N$2:N72))-ROW($2:$2)+1,0)</f>
        <v>0</v>
      </c>
      <c r="P72" s="43" t="str">
        <f t="shared" si="47"/>
        <v/>
      </c>
      <c r="Q72" s="9" t="str">
        <f t="shared" si="48"/>
        <v/>
      </c>
      <c r="S72" s="9" t="b">
        <f t="shared" si="49"/>
        <v>0</v>
      </c>
      <c r="T72" s="9">
        <f>IFERROR(_xlfn.AGGREGATE(15,3,ROW(S$2:S$100)/(S$2:S$100=TRUE),ROWS(S$2:S72))-ROW($2:$2)+1,0)</f>
        <v>0</v>
      </c>
      <c r="U72" s="9" t="str">
        <f t="shared" si="50"/>
        <v/>
      </c>
      <c r="V72" s="9" t="str">
        <f t="shared" si="51"/>
        <v/>
      </c>
      <c r="AA72" s="9" t="str">
        <f t="shared" si="52"/>
        <v>6.5.4.3</v>
      </c>
      <c r="AB72" s="9">
        <f t="shared" si="53"/>
        <v>4</v>
      </c>
      <c r="AC72" s="9" t="str">
        <f t="shared" si="31"/>
        <v>6</v>
      </c>
      <c r="AD72" s="9" t="str">
        <f t="shared" si="32"/>
        <v>6.5</v>
      </c>
      <c r="AE72" s="9" t="str">
        <f t="shared" si="55"/>
        <v>6.5.4</v>
      </c>
      <c r="AF72" s="9" t="str">
        <f t="shared" si="55"/>
        <v>6.5.4.3</v>
      </c>
      <c r="AG72" s="9" t="str">
        <f t="shared" si="55"/>
        <v>6.5.4.3</v>
      </c>
      <c r="AI72" s="9" t="str">
        <f t="shared" si="33"/>
        <v>6</v>
      </c>
      <c r="AJ72" s="9" t="str">
        <f t="shared" si="34"/>
        <v>6.5</v>
      </c>
      <c r="AK72" s="9" t="str">
        <f t="shared" si="35"/>
        <v>6.5.4</v>
      </c>
      <c r="AL72" s="9" t="str">
        <f t="shared" si="36"/>
        <v>6.5.4.3</v>
      </c>
      <c r="AM72" s="9" t="str">
        <f t="shared" si="37"/>
        <v/>
      </c>
      <c r="AN72" s="9" t="b">
        <f t="shared" si="38"/>
        <v>1</v>
      </c>
      <c r="AO72" s="9" t="b">
        <f t="shared" si="39"/>
        <v>1</v>
      </c>
      <c r="AP72" s="9" t="b">
        <f t="shared" si="40"/>
        <v>1</v>
      </c>
      <c r="AQ72" s="9" t="b">
        <f t="shared" si="41"/>
        <v>0</v>
      </c>
    </row>
    <row r="73" spans="1:43" ht="14.6" x14ac:dyDescent="0.4">
      <c r="A73" s="195">
        <v>85</v>
      </c>
      <c r="B73" s="195">
        <v>81</v>
      </c>
      <c r="C73" s="195" t="s">
        <v>2899</v>
      </c>
      <c r="D73" s="195" t="s">
        <v>2900</v>
      </c>
      <c r="E73" s="9" t="str">
        <f t="shared" si="42"/>
        <v>6.5.4.4</v>
      </c>
      <c r="F73" s="63" t="str">
        <f t="shared" si="43"/>
        <v/>
      </c>
      <c r="G73" s="22" t="str">
        <f t="shared" si="29"/>
        <v/>
      </c>
      <c r="H73" s="9">
        <f t="shared" si="54"/>
        <v>4</v>
      </c>
      <c r="I73" s="9" t="b">
        <f t="shared" si="44"/>
        <v>1</v>
      </c>
      <c r="J73" s="9" t="b">
        <f t="shared" si="45"/>
        <v>0</v>
      </c>
      <c r="K73" s="9">
        <f>IFERROR(_xlfn.AGGREGATE(15,3,ROW($I$2:$I$100)/($I$2:$I$100=TRUE),ROWS(I$2:I73))-ROW($2:$2)+1,0)</f>
        <v>0</v>
      </c>
      <c r="N73" s="9" t="b">
        <f t="shared" si="46"/>
        <v>0</v>
      </c>
      <c r="O73" s="9">
        <f>IFERROR(_xlfn.AGGREGATE(15,3,ROW(N$2:N$100)/(N$2:N$100=TRUE),ROWS(N$2:N73))-ROW($2:$2)+1,0)</f>
        <v>0</v>
      </c>
      <c r="P73" s="43" t="str">
        <f t="shared" si="47"/>
        <v/>
      </c>
      <c r="Q73" s="9" t="str">
        <f t="shared" si="48"/>
        <v/>
      </c>
      <c r="S73" s="9" t="b">
        <f t="shared" si="49"/>
        <v>0</v>
      </c>
      <c r="T73" s="9">
        <f>IFERROR(_xlfn.AGGREGATE(15,3,ROW(S$2:S$100)/(S$2:S$100=TRUE),ROWS(S$2:S73))-ROW($2:$2)+1,0)</f>
        <v>0</v>
      </c>
      <c r="U73" s="9" t="str">
        <f t="shared" si="50"/>
        <v/>
      </c>
      <c r="V73" s="9" t="str">
        <f t="shared" si="51"/>
        <v/>
      </c>
      <c r="AA73" s="9" t="str">
        <f t="shared" si="52"/>
        <v>6.5.4.4</v>
      </c>
      <c r="AB73" s="9">
        <f t="shared" si="53"/>
        <v>4</v>
      </c>
      <c r="AC73" s="9" t="str">
        <f t="shared" si="31"/>
        <v>6</v>
      </c>
      <c r="AD73" s="9" t="str">
        <f t="shared" si="32"/>
        <v>6.5</v>
      </c>
      <c r="AE73" s="9" t="str">
        <f t="shared" si="55"/>
        <v>6.5.4</v>
      </c>
      <c r="AF73" s="9" t="str">
        <f t="shared" si="55"/>
        <v>6.5.4.4</v>
      </c>
      <c r="AG73" s="9" t="str">
        <f t="shared" si="55"/>
        <v>6.5.4.4</v>
      </c>
      <c r="AI73" s="9" t="str">
        <f t="shared" si="33"/>
        <v>6</v>
      </c>
      <c r="AJ73" s="9" t="str">
        <f t="shared" si="34"/>
        <v>6.5</v>
      </c>
      <c r="AK73" s="9" t="str">
        <f t="shared" si="35"/>
        <v>6.5.4</v>
      </c>
      <c r="AL73" s="9" t="str">
        <f t="shared" si="36"/>
        <v>6.5.4.4</v>
      </c>
      <c r="AM73" s="9" t="str">
        <f t="shared" si="37"/>
        <v/>
      </c>
      <c r="AN73" s="9" t="b">
        <f t="shared" si="38"/>
        <v>1</v>
      </c>
      <c r="AO73" s="9" t="b">
        <f t="shared" si="39"/>
        <v>1</v>
      </c>
      <c r="AP73" s="9" t="b">
        <f t="shared" si="40"/>
        <v>1</v>
      </c>
      <c r="AQ73" s="9" t="b">
        <f t="shared" si="41"/>
        <v>0</v>
      </c>
    </row>
    <row r="74" spans="1:43" ht="14.6" x14ac:dyDescent="0.4">
      <c r="A74" s="195">
        <v>86</v>
      </c>
      <c r="B74" s="195">
        <v>81</v>
      </c>
      <c r="C74" s="195" t="s">
        <v>2901</v>
      </c>
      <c r="D74" s="195" t="s">
        <v>2902</v>
      </c>
      <c r="E74" s="9" t="str">
        <f t="shared" si="42"/>
        <v>6.5.4.nec</v>
      </c>
      <c r="F74" s="63" t="str">
        <f t="shared" si="43"/>
        <v/>
      </c>
      <c r="G74" s="22" t="str">
        <f t="shared" si="29"/>
        <v/>
      </c>
      <c r="H74" s="9">
        <f t="shared" si="54"/>
        <v>4</v>
      </c>
      <c r="I74" s="9" t="b">
        <f t="shared" si="44"/>
        <v>1</v>
      </c>
      <c r="J74" s="9" t="b">
        <f t="shared" si="45"/>
        <v>1</v>
      </c>
      <c r="K74" s="9">
        <f>IFERROR(_xlfn.AGGREGATE(15,3,ROW($I$2:$I$100)/($I$2:$I$100=TRUE),ROWS(I$2:I74))-ROW($2:$2)+1,0)</f>
        <v>0</v>
      </c>
      <c r="N74" s="9" t="b">
        <f t="shared" si="46"/>
        <v>0</v>
      </c>
      <c r="O74" s="9">
        <f>IFERROR(_xlfn.AGGREGATE(15,3,ROW(N$2:N$100)/(N$2:N$100=TRUE),ROWS(N$2:N74))-ROW($2:$2)+1,0)</f>
        <v>0</v>
      </c>
      <c r="P74" s="43" t="str">
        <f t="shared" si="47"/>
        <v/>
      </c>
      <c r="Q74" s="9" t="str">
        <f t="shared" si="48"/>
        <v/>
      </c>
      <c r="S74" s="9" t="b">
        <f t="shared" si="49"/>
        <v>0</v>
      </c>
      <c r="T74" s="9">
        <f>IFERROR(_xlfn.AGGREGATE(15,3,ROW(S$2:S$100)/(S$2:S$100=TRUE),ROWS(S$2:S74))-ROW($2:$2)+1,0)</f>
        <v>0</v>
      </c>
      <c r="U74" s="9" t="str">
        <f t="shared" si="50"/>
        <v/>
      </c>
      <c r="V74" s="9" t="str">
        <f t="shared" si="51"/>
        <v/>
      </c>
      <c r="AA74" s="9" t="str">
        <f t="shared" si="52"/>
        <v>6.5.4.nec</v>
      </c>
      <c r="AB74" s="9">
        <f t="shared" si="53"/>
        <v>4</v>
      </c>
      <c r="AC74" s="9" t="str">
        <f t="shared" si="31"/>
        <v>6</v>
      </c>
      <c r="AD74" s="9" t="str">
        <f t="shared" si="32"/>
        <v>6.5</v>
      </c>
      <c r="AE74" s="9" t="str">
        <f t="shared" si="55"/>
        <v>6.5.4</v>
      </c>
      <c r="AF74" s="9" t="str">
        <f t="shared" si="55"/>
        <v>6.5.4.nec</v>
      </c>
      <c r="AG74" s="9" t="str">
        <f t="shared" si="55"/>
        <v>6.5.4.nec</v>
      </c>
      <c r="AI74" s="9" t="str">
        <f t="shared" si="33"/>
        <v>6</v>
      </c>
      <c r="AJ74" s="9" t="str">
        <f t="shared" si="34"/>
        <v>6.5</v>
      </c>
      <c r="AK74" s="9" t="str">
        <f t="shared" si="35"/>
        <v>6.5.4</v>
      </c>
      <c r="AL74" s="9" t="str">
        <f t="shared" si="36"/>
        <v>6.5.4.nec</v>
      </c>
      <c r="AM74" s="9" t="str">
        <f t="shared" si="37"/>
        <v/>
      </c>
      <c r="AN74" s="9" t="b">
        <f t="shared" si="38"/>
        <v>1</v>
      </c>
      <c r="AO74" s="9" t="b">
        <f t="shared" si="39"/>
        <v>1</v>
      </c>
      <c r="AP74" s="9" t="b">
        <f t="shared" si="40"/>
        <v>1</v>
      </c>
      <c r="AQ74" s="9" t="b">
        <f t="shared" si="41"/>
        <v>0</v>
      </c>
    </row>
    <row r="75" spans="1:43" ht="14.6" x14ac:dyDescent="0.4">
      <c r="A75" s="195">
        <v>66</v>
      </c>
      <c r="B75" s="195">
        <v>47</v>
      </c>
      <c r="C75" s="195" t="s">
        <v>2903</v>
      </c>
      <c r="D75" s="195" t="s">
        <v>2904</v>
      </c>
      <c r="E75" s="9" t="str">
        <f t="shared" si="42"/>
        <v>6.5.nec</v>
      </c>
      <c r="F75" s="63" t="str">
        <f t="shared" si="43"/>
        <v/>
      </c>
      <c r="G75" s="22" t="str">
        <f t="shared" si="29"/>
        <v/>
      </c>
      <c r="H75" s="9">
        <f t="shared" si="54"/>
        <v>3</v>
      </c>
      <c r="I75" s="9" t="b">
        <f t="shared" si="44"/>
        <v>1</v>
      </c>
      <c r="J75" s="9" t="b">
        <f t="shared" si="45"/>
        <v>1</v>
      </c>
      <c r="K75" s="9">
        <f>IFERROR(_xlfn.AGGREGATE(15,3,ROW($I$2:$I$100)/($I$2:$I$100=TRUE),ROWS(I$2:I75))-ROW($2:$2)+1,0)</f>
        <v>0</v>
      </c>
      <c r="N75" s="9" t="b">
        <f t="shared" si="46"/>
        <v>0</v>
      </c>
      <c r="O75" s="9">
        <f>IFERROR(_xlfn.AGGREGATE(15,3,ROW(N$2:N$100)/(N$2:N$100=TRUE),ROWS(N$2:N75))-ROW($2:$2)+1,0)</f>
        <v>0</v>
      </c>
      <c r="P75" s="43" t="str">
        <f t="shared" si="47"/>
        <v/>
      </c>
      <c r="Q75" s="9" t="str">
        <f t="shared" si="48"/>
        <v/>
      </c>
      <c r="S75" s="9" t="b">
        <f t="shared" si="49"/>
        <v>0</v>
      </c>
      <c r="T75" s="9">
        <f>IFERROR(_xlfn.AGGREGATE(15,3,ROW(S$2:S$100)/(S$2:S$100=TRUE),ROWS(S$2:S75))-ROW($2:$2)+1,0)</f>
        <v>0</v>
      </c>
      <c r="U75" s="9" t="str">
        <f t="shared" si="50"/>
        <v/>
      </c>
      <c r="V75" s="9" t="str">
        <f t="shared" si="51"/>
        <v/>
      </c>
      <c r="AA75" s="9" t="str">
        <f t="shared" si="52"/>
        <v>6.5.nec</v>
      </c>
      <c r="AB75" s="9">
        <f t="shared" si="53"/>
        <v>3</v>
      </c>
      <c r="AC75" s="9" t="str">
        <f t="shared" si="31"/>
        <v>6</v>
      </c>
      <c r="AD75" s="9" t="str">
        <f t="shared" si="32"/>
        <v>6.5</v>
      </c>
      <c r="AE75" s="9" t="str">
        <f t="shared" si="55"/>
        <v>6.5.nec</v>
      </c>
      <c r="AF75" s="9" t="str">
        <f t="shared" si="55"/>
        <v>6.5.nec</v>
      </c>
      <c r="AG75" s="9" t="str">
        <f t="shared" si="55"/>
        <v>6.5.nec</v>
      </c>
      <c r="AI75" s="9" t="str">
        <f t="shared" si="33"/>
        <v>6</v>
      </c>
      <c r="AJ75" s="9" t="str">
        <f t="shared" si="34"/>
        <v>6.5</v>
      </c>
      <c r="AK75" s="9" t="str">
        <f t="shared" si="35"/>
        <v>6.5.nec</v>
      </c>
      <c r="AL75" s="9" t="str">
        <f t="shared" si="36"/>
        <v/>
      </c>
      <c r="AM75" s="9" t="str">
        <f t="shared" si="37"/>
        <v/>
      </c>
      <c r="AN75" s="9" t="b">
        <f t="shared" si="38"/>
        <v>1</v>
      </c>
      <c r="AO75" s="9" t="b">
        <f t="shared" si="39"/>
        <v>1</v>
      </c>
      <c r="AP75" s="9" t="b">
        <f t="shared" si="40"/>
        <v>0</v>
      </c>
      <c r="AQ75" s="9" t="b">
        <f t="shared" si="41"/>
        <v>0</v>
      </c>
    </row>
    <row r="76" spans="1:43" ht="14.6" x14ac:dyDescent="0.4">
      <c r="A76" s="195">
        <v>48</v>
      </c>
      <c r="B76" s="195">
        <v>42</v>
      </c>
      <c r="C76" s="195" t="s">
        <v>2905</v>
      </c>
      <c r="D76" s="195" t="s">
        <v>2906</v>
      </c>
      <c r="E76" s="9" t="str">
        <f t="shared" si="42"/>
        <v>6.6</v>
      </c>
      <c r="F76" s="63" t="str">
        <f t="shared" si="43"/>
        <v/>
      </c>
      <c r="G76" s="22" t="str">
        <f t="shared" si="29"/>
        <v/>
      </c>
      <c r="H76" s="9">
        <f t="shared" si="54"/>
        <v>2</v>
      </c>
      <c r="I76" s="9" t="b">
        <f t="shared" si="44"/>
        <v>1</v>
      </c>
      <c r="J76" s="9" t="b">
        <f t="shared" si="45"/>
        <v>0</v>
      </c>
      <c r="K76" s="9">
        <f>IFERROR(_xlfn.AGGREGATE(15,3,ROW($I$2:$I$100)/($I$2:$I$100=TRUE),ROWS(I$2:I76))-ROW($2:$2)+1,0)</f>
        <v>0</v>
      </c>
      <c r="N76" s="9" t="b">
        <f t="shared" si="46"/>
        <v>0</v>
      </c>
      <c r="O76" s="9">
        <f>IFERROR(_xlfn.AGGREGATE(15,3,ROW(N$2:N$100)/(N$2:N$100=TRUE),ROWS(N$2:N76))-ROW($2:$2)+1,0)</f>
        <v>0</v>
      </c>
      <c r="P76" s="43" t="str">
        <f t="shared" si="47"/>
        <v/>
      </c>
      <c r="Q76" s="9" t="str">
        <f t="shared" si="48"/>
        <v/>
      </c>
      <c r="S76" s="9" t="b">
        <f t="shared" si="49"/>
        <v>1</v>
      </c>
      <c r="T76" s="9">
        <f>IFERROR(_xlfn.AGGREGATE(15,3,ROW(S$2:S$100)/(S$2:S$100=TRUE),ROWS(S$2:S76))-ROW($2:$2)+1,0)</f>
        <v>0</v>
      </c>
      <c r="U76" s="9" t="str">
        <f t="shared" si="50"/>
        <v/>
      </c>
      <c r="V76" s="9" t="str">
        <f t="shared" si="51"/>
        <v/>
      </c>
      <c r="AA76" s="9" t="str">
        <f t="shared" si="52"/>
        <v>6.6</v>
      </c>
      <c r="AB76" s="9">
        <f t="shared" si="53"/>
        <v>2</v>
      </c>
      <c r="AC76" s="9" t="str">
        <f t="shared" si="31"/>
        <v>6</v>
      </c>
      <c r="AD76" s="9" t="str">
        <f t="shared" si="32"/>
        <v>6.6</v>
      </c>
      <c r="AE76" s="9" t="str">
        <f t="shared" si="55"/>
        <v>6.6</v>
      </c>
      <c r="AF76" s="9" t="str">
        <f t="shared" si="55"/>
        <v>6.6</v>
      </c>
      <c r="AG76" s="9" t="str">
        <f t="shared" si="55"/>
        <v>6.6</v>
      </c>
      <c r="AI76" s="9" t="str">
        <f t="shared" si="33"/>
        <v>6</v>
      </c>
      <c r="AJ76" s="9" t="str">
        <f t="shared" si="34"/>
        <v>6.6</v>
      </c>
      <c r="AK76" s="9" t="str">
        <f t="shared" si="35"/>
        <v/>
      </c>
      <c r="AL76" s="9" t="str">
        <f t="shared" si="36"/>
        <v/>
      </c>
      <c r="AM76" s="9" t="str">
        <f t="shared" si="37"/>
        <v/>
      </c>
      <c r="AN76" s="9" t="b">
        <f t="shared" si="38"/>
        <v>1</v>
      </c>
      <c r="AO76" s="9" t="b">
        <f t="shared" si="39"/>
        <v>0</v>
      </c>
      <c r="AP76" s="9" t="b">
        <f t="shared" si="40"/>
        <v>0</v>
      </c>
      <c r="AQ76" s="9" t="b">
        <f t="shared" si="41"/>
        <v>0</v>
      </c>
    </row>
    <row r="77" spans="1:43" ht="14.6" x14ac:dyDescent="0.4">
      <c r="A77" s="195">
        <v>49</v>
      </c>
      <c r="B77" s="195">
        <v>42</v>
      </c>
      <c r="C77" s="195" t="s">
        <v>2907</v>
      </c>
      <c r="D77" s="195" t="s">
        <v>2908</v>
      </c>
      <c r="E77" s="9" t="str">
        <f t="shared" si="42"/>
        <v>6.nec</v>
      </c>
      <c r="F77" s="63" t="str">
        <f t="shared" si="43"/>
        <v/>
      </c>
      <c r="G77" s="22" t="str">
        <f t="shared" si="29"/>
        <v/>
      </c>
      <c r="H77" s="9">
        <f t="shared" si="54"/>
        <v>2</v>
      </c>
      <c r="I77" s="9" t="b">
        <f t="shared" si="44"/>
        <v>1</v>
      </c>
      <c r="J77" s="9" t="b">
        <f t="shared" si="45"/>
        <v>1</v>
      </c>
      <c r="K77" s="9">
        <f>IFERROR(_xlfn.AGGREGATE(15,3,ROW($I$2:$I$100)/($I$2:$I$100=TRUE),ROWS(I$2:I77))-ROW($2:$2)+1,0)</f>
        <v>0</v>
      </c>
      <c r="N77" s="9" t="b">
        <f t="shared" si="46"/>
        <v>0</v>
      </c>
      <c r="O77" s="9">
        <f>IFERROR(_xlfn.AGGREGATE(15,3,ROW(N$2:N$100)/(N$2:N$100=TRUE),ROWS(N$2:N77))-ROW($2:$2)+1,0)</f>
        <v>0</v>
      </c>
      <c r="P77" s="43" t="str">
        <f t="shared" si="47"/>
        <v/>
      </c>
      <c r="Q77" s="9" t="str">
        <f t="shared" si="48"/>
        <v/>
      </c>
      <c r="S77" s="9" t="b">
        <f t="shared" si="49"/>
        <v>1</v>
      </c>
      <c r="T77" s="9">
        <f>IFERROR(_xlfn.AGGREGATE(15,3,ROW(S$2:S$100)/(S$2:S$100=TRUE),ROWS(S$2:S77))-ROW($2:$2)+1,0)</f>
        <v>0</v>
      </c>
      <c r="U77" s="9" t="str">
        <f t="shared" si="50"/>
        <v/>
      </c>
      <c r="V77" s="9" t="str">
        <f t="shared" si="51"/>
        <v/>
      </c>
      <c r="AA77" s="9" t="str">
        <f t="shared" si="52"/>
        <v>6.nec</v>
      </c>
      <c r="AB77" s="9">
        <f t="shared" si="53"/>
        <v>2</v>
      </c>
      <c r="AC77" s="9" t="str">
        <f t="shared" si="31"/>
        <v>6</v>
      </c>
      <c r="AD77" s="9" t="str">
        <f t="shared" si="32"/>
        <v>6.nec</v>
      </c>
      <c r="AE77" s="9" t="str">
        <f t="shared" si="55"/>
        <v>6.nec</v>
      </c>
      <c r="AF77" s="9" t="str">
        <f t="shared" si="55"/>
        <v>6.nec</v>
      </c>
      <c r="AG77" s="9" t="str">
        <f t="shared" si="55"/>
        <v>6.nec</v>
      </c>
      <c r="AI77" s="9" t="str">
        <f t="shared" si="33"/>
        <v>6</v>
      </c>
      <c r="AJ77" s="9" t="str">
        <f t="shared" si="34"/>
        <v>6.nec</v>
      </c>
      <c r="AK77" s="9" t="str">
        <f t="shared" si="35"/>
        <v/>
      </c>
      <c r="AL77" s="9" t="str">
        <f t="shared" si="36"/>
        <v/>
      </c>
      <c r="AM77" s="9" t="str">
        <f t="shared" si="37"/>
        <v/>
      </c>
      <c r="AN77" s="9" t="b">
        <f t="shared" si="38"/>
        <v>1</v>
      </c>
      <c r="AO77" s="9" t="b">
        <f t="shared" si="39"/>
        <v>0</v>
      </c>
      <c r="AP77" s="9" t="b">
        <f t="shared" si="40"/>
        <v>0</v>
      </c>
      <c r="AQ77" s="9" t="b">
        <f t="shared" si="41"/>
        <v>0</v>
      </c>
    </row>
    <row r="78" spans="1:43" ht="14.6" x14ac:dyDescent="0.4">
      <c r="A78" s="195">
        <v>50</v>
      </c>
      <c r="B78" s="195" t="s">
        <v>2748</v>
      </c>
      <c r="C78" s="195" t="s">
        <v>2909</v>
      </c>
      <c r="D78" s="195" t="s">
        <v>2910</v>
      </c>
      <c r="E78" s="9" t="str">
        <f t="shared" si="42"/>
        <v>7</v>
      </c>
      <c r="F78" s="63" t="str">
        <f t="shared" si="43"/>
        <v/>
      </c>
      <c r="G78" s="22" t="str">
        <f t="shared" si="29"/>
        <v/>
      </c>
      <c r="H78" s="9">
        <f t="shared" si="54"/>
        <v>1</v>
      </c>
      <c r="I78" s="9" t="b">
        <f t="shared" si="44"/>
        <v>0</v>
      </c>
      <c r="J78" s="9" t="b">
        <f t="shared" si="45"/>
        <v>0</v>
      </c>
      <c r="K78" s="9">
        <f>IFERROR(_xlfn.AGGREGATE(15,3,ROW($I$2:$I$100)/($I$2:$I$100=TRUE),ROWS(I$2:I78))-ROW($2:$2)+1,0)</f>
        <v>0</v>
      </c>
      <c r="N78" s="9" t="b">
        <f t="shared" si="46"/>
        <v>1</v>
      </c>
      <c r="O78" s="9">
        <f>IFERROR(_xlfn.AGGREGATE(15,3,ROW(N$2:N$100)/(N$2:N$100=TRUE),ROWS(N$2:N78))-ROW($2:$2)+1,0)</f>
        <v>0</v>
      </c>
      <c r="P78" s="43" t="str">
        <f t="shared" si="47"/>
        <v/>
      </c>
      <c r="Q78" s="9" t="str">
        <f t="shared" si="48"/>
        <v/>
      </c>
      <c r="S78" s="9" t="b">
        <f t="shared" si="49"/>
        <v>1</v>
      </c>
      <c r="T78" s="9">
        <f>IFERROR(_xlfn.AGGREGATE(15,3,ROW(S$2:S$100)/(S$2:S$100=TRUE),ROWS(S$2:S78))-ROW($2:$2)+1,0)</f>
        <v>0</v>
      </c>
      <c r="U78" s="9" t="str">
        <f t="shared" si="50"/>
        <v/>
      </c>
      <c r="V78" s="9" t="str">
        <f t="shared" si="51"/>
        <v/>
      </c>
      <c r="AA78" s="9" t="str">
        <f t="shared" si="52"/>
        <v>7</v>
      </c>
      <c r="AB78" s="9">
        <f t="shared" si="53"/>
        <v>1</v>
      </c>
      <c r="AC78" s="9" t="str">
        <f t="shared" si="31"/>
        <v>7</v>
      </c>
      <c r="AD78" s="9" t="str">
        <f t="shared" si="32"/>
        <v>7</v>
      </c>
      <c r="AE78" s="9" t="str">
        <f t="shared" si="55"/>
        <v>7</v>
      </c>
      <c r="AF78" s="9" t="str">
        <f t="shared" si="55"/>
        <v>7</v>
      </c>
      <c r="AG78" s="9" t="str">
        <f t="shared" si="55"/>
        <v>7</v>
      </c>
      <c r="AI78" s="9" t="str">
        <f t="shared" si="33"/>
        <v>7</v>
      </c>
      <c r="AJ78" s="9" t="str">
        <f t="shared" si="34"/>
        <v/>
      </c>
      <c r="AK78" s="9" t="str">
        <f t="shared" si="35"/>
        <v/>
      </c>
      <c r="AL78" s="9" t="str">
        <f t="shared" si="36"/>
        <v/>
      </c>
      <c r="AM78" s="9" t="str">
        <f t="shared" si="37"/>
        <v/>
      </c>
      <c r="AN78" s="9" t="b">
        <f t="shared" si="38"/>
        <v>0</v>
      </c>
      <c r="AO78" s="9" t="b">
        <f t="shared" si="39"/>
        <v>0</v>
      </c>
      <c r="AP78" s="9" t="b">
        <f t="shared" si="40"/>
        <v>0</v>
      </c>
      <c r="AQ78" s="9" t="b">
        <f t="shared" si="41"/>
        <v>0</v>
      </c>
    </row>
    <row r="79" spans="1:43" ht="14.6" x14ac:dyDescent="0.4">
      <c r="A79" s="195">
        <v>51</v>
      </c>
      <c r="B79" s="195">
        <v>50</v>
      </c>
      <c r="C79" s="195" t="s">
        <v>2911</v>
      </c>
      <c r="D79" s="195" t="s">
        <v>2912</v>
      </c>
      <c r="E79" s="9" t="str">
        <f t="shared" si="42"/>
        <v>7.1</v>
      </c>
      <c r="F79" s="63" t="str">
        <f t="shared" si="43"/>
        <v/>
      </c>
      <c r="G79" s="22" t="str">
        <f t="shared" si="29"/>
        <v/>
      </c>
      <c r="H79" s="9">
        <f t="shared" si="54"/>
        <v>2</v>
      </c>
      <c r="I79" s="9" t="b">
        <f t="shared" si="44"/>
        <v>0</v>
      </c>
      <c r="J79" s="9" t="b">
        <f t="shared" si="45"/>
        <v>0</v>
      </c>
      <c r="K79" s="9">
        <f>IFERROR(_xlfn.AGGREGATE(15,3,ROW($I$2:$I$100)/($I$2:$I$100=TRUE),ROWS(I$2:I79))-ROW($2:$2)+1,0)</f>
        <v>0</v>
      </c>
      <c r="N79" s="9" t="b">
        <f t="shared" si="46"/>
        <v>0</v>
      </c>
      <c r="O79" s="9">
        <f>IFERROR(_xlfn.AGGREGATE(15,3,ROW(N$2:N$100)/(N$2:N$100=TRUE),ROWS(N$2:N79))-ROW($2:$2)+1,0)</f>
        <v>0</v>
      </c>
      <c r="P79" s="43" t="str">
        <f t="shared" si="47"/>
        <v/>
      </c>
      <c r="Q79" s="9" t="str">
        <f t="shared" si="48"/>
        <v/>
      </c>
      <c r="S79" s="9" t="b">
        <f t="shared" si="49"/>
        <v>1</v>
      </c>
      <c r="T79" s="9">
        <f>IFERROR(_xlfn.AGGREGATE(15,3,ROW(S$2:S$100)/(S$2:S$100=TRUE),ROWS(S$2:S79))-ROW($2:$2)+1,0)</f>
        <v>0</v>
      </c>
      <c r="U79" s="9" t="str">
        <f t="shared" si="50"/>
        <v/>
      </c>
      <c r="V79" s="9" t="str">
        <f t="shared" si="51"/>
        <v/>
      </c>
      <c r="AA79" s="9" t="str">
        <f t="shared" si="52"/>
        <v>7.1</v>
      </c>
      <c r="AB79" s="9">
        <f t="shared" si="53"/>
        <v>2</v>
      </c>
      <c r="AC79" s="9" t="str">
        <f t="shared" si="31"/>
        <v>7</v>
      </c>
      <c r="AD79" s="9" t="str">
        <f t="shared" si="32"/>
        <v>7.1</v>
      </c>
      <c r="AE79" s="9" t="str">
        <f t="shared" si="55"/>
        <v>7.1</v>
      </c>
      <c r="AF79" s="9" t="str">
        <f t="shared" si="55"/>
        <v>7.1</v>
      </c>
      <c r="AG79" s="9" t="str">
        <f t="shared" si="55"/>
        <v>7.1</v>
      </c>
      <c r="AI79" s="9" t="str">
        <f t="shared" si="33"/>
        <v>7</v>
      </c>
      <c r="AJ79" s="9" t="str">
        <f t="shared" si="34"/>
        <v>7.1</v>
      </c>
      <c r="AK79" s="9" t="str">
        <f t="shared" si="35"/>
        <v/>
      </c>
      <c r="AL79" s="9" t="str">
        <f t="shared" si="36"/>
        <v/>
      </c>
      <c r="AM79" s="9" t="str">
        <f t="shared" si="37"/>
        <v/>
      </c>
      <c r="AN79" s="9" t="b">
        <f t="shared" si="38"/>
        <v>1</v>
      </c>
      <c r="AO79" s="9" t="b">
        <f t="shared" si="39"/>
        <v>0</v>
      </c>
      <c r="AP79" s="9" t="b">
        <f t="shared" si="40"/>
        <v>0</v>
      </c>
      <c r="AQ79" s="9" t="b">
        <f t="shared" si="41"/>
        <v>0</v>
      </c>
    </row>
    <row r="80" spans="1:43" ht="14.6" x14ac:dyDescent="0.4">
      <c r="A80" s="195">
        <v>67</v>
      </c>
      <c r="B80" s="195">
        <v>51</v>
      </c>
      <c r="C80" s="195" t="s">
        <v>2913</v>
      </c>
      <c r="D80" s="195" t="s">
        <v>2886</v>
      </c>
      <c r="E80" s="9" t="str">
        <f t="shared" si="42"/>
        <v>7.1.1</v>
      </c>
      <c r="F80" s="63" t="str">
        <f t="shared" si="43"/>
        <v/>
      </c>
      <c r="G80" s="22" t="str">
        <f t="shared" si="29"/>
        <v/>
      </c>
      <c r="H80" s="9">
        <f t="shared" si="54"/>
        <v>3</v>
      </c>
      <c r="I80" s="9" t="b">
        <f t="shared" si="44"/>
        <v>1</v>
      </c>
      <c r="J80" s="9" t="b">
        <f t="shared" si="45"/>
        <v>0</v>
      </c>
      <c r="K80" s="9">
        <f>IFERROR(_xlfn.AGGREGATE(15,3,ROW($I$2:$I$100)/($I$2:$I$100=TRUE),ROWS(I$2:I80))-ROW($2:$2)+1,0)</f>
        <v>0</v>
      </c>
      <c r="N80" s="9" t="b">
        <f t="shared" si="46"/>
        <v>0</v>
      </c>
      <c r="O80" s="9">
        <f>IFERROR(_xlfn.AGGREGATE(15,3,ROW(N$2:N$100)/(N$2:N$100=TRUE),ROWS(N$2:N80))-ROW($2:$2)+1,0)</f>
        <v>0</v>
      </c>
      <c r="P80" s="43" t="str">
        <f t="shared" si="47"/>
        <v/>
      </c>
      <c r="Q80" s="9" t="str">
        <f t="shared" si="48"/>
        <v/>
      </c>
      <c r="S80" s="9" t="b">
        <f t="shared" si="49"/>
        <v>0</v>
      </c>
      <c r="T80" s="9">
        <f>IFERROR(_xlfn.AGGREGATE(15,3,ROW(S$2:S$100)/(S$2:S$100=TRUE),ROWS(S$2:S80))-ROW($2:$2)+1,0)</f>
        <v>0</v>
      </c>
      <c r="U80" s="9" t="str">
        <f t="shared" si="50"/>
        <v/>
      </c>
      <c r="V80" s="9" t="str">
        <f t="shared" si="51"/>
        <v/>
      </c>
      <c r="AA80" s="9" t="str">
        <f t="shared" si="52"/>
        <v>7.1.1</v>
      </c>
      <c r="AB80" s="9">
        <f t="shared" si="53"/>
        <v>3</v>
      </c>
      <c r="AC80" s="9" t="str">
        <f t="shared" si="31"/>
        <v>7</v>
      </c>
      <c r="AD80" s="9" t="str">
        <f t="shared" si="32"/>
        <v>7.1</v>
      </c>
      <c r="AE80" s="9" t="str">
        <f t="shared" si="55"/>
        <v>7.1.1</v>
      </c>
      <c r="AF80" s="9" t="str">
        <f t="shared" si="55"/>
        <v>7.1.1</v>
      </c>
      <c r="AG80" s="9" t="str">
        <f t="shared" si="55"/>
        <v>7.1.1</v>
      </c>
      <c r="AI80" s="9" t="str">
        <f t="shared" si="33"/>
        <v>7</v>
      </c>
      <c r="AJ80" s="9" t="str">
        <f t="shared" si="34"/>
        <v>7.1</v>
      </c>
      <c r="AK80" s="9" t="str">
        <f t="shared" si="35"/>
        <v>7.1.1</v>
      </c>
      <c r="AL80" s="9" t="str">
        <f t="shared" si="36"/>
        <v/>
      </c>
      <c r="AM80" s="9" t="str">
        <f t="shared" si="37"/>
        <v/>
      </c>
      <c r="AN80" s="9" t="b">
        <f t="shared" si="38"/>
        <v>1</v>
      </c>
      <c r="AO80" s="9" t="b">
        <f t="shared" si="39"/>
        <v>1</v>
      </c>
      <c r="AP80" s="9" t="b">
        <f t="shared" si="40"/>
        <v>0</v>
      </c>
      <c r="AQ80" s="9" t="b">
        <f t="shared" si="41"/>
        <v>0</v>
      </c>
    </row>
    <row r="81" spans="1:43" ht="14.6" x14ac:dyDescent="0.4">
      <c r="A81" s="195">
        <v>68</v>
      </c>
      <c r="B81" s="195">
        <v>51</v>
      </c>
      <c r="C81" s="195" t="s">
        <v>2914</v>
      </c>
      <c r="D81" s="195" t="s">
        <v>2888</v>
      </c>
      <c r="E81" s="9" t="str">
        <f t="shared" si="42"/>
        <v>7.1.2</v>
      </c>
      <c r="F81" s="63" t="str">
        <f t="shared" si="43"/>
        <v/>
      </c>
      <c r="G81" s="22" t="str">
        <f t="shared" si="29"/>
        <v/>
      </c>
      <c r="H81" s="9">
        <f t="shared" si="54"/>
        <v>3</v>
      </c>
      <c r="I81" s="9" t="b">
        <f t="shared" si="44"/>
        <v>1</v>
      </c>
      <c r="J81" s="9" t="b">
        <f t="shared" si="45"/>
        <v>0</v>
      </c>
      <c r="K81" s="9">
        <f>IFERROR(_xlfn.AGGREGATE(15,3,ROW($I$2:$I$100)/($I$2:$I$100=TRUE),ROWS(I$2:I81))-ROW($2:$2)+1,0)</f>
        <v>0</v>
      </c>
      <c r="N81" s="9" t="b">
        <f t="shared" si="46"/>
        <v>0</v>
      </c>
      <c r="O81" s="9">
        <f>IFERROR(_xlfn.AGGREGATE(15,3,ROW(N$2:N$100)/(N$2:N$100=TRUE),ROWS(N$2:N81))-ROW($2:$2)+1,0)</f>
        <v>0</v>
      </c>
      <c r="P81" s="43" t="str">
        <f t="shared" si="47"/>
        <v/>
      </c>
      <c r="Q81" s="9" t="str">
        <f t="shared" si="48"/>
        <v/>
      </c>
      <c r="S81" s="9" t="b">
        <f t="shared" si="49"/>
        <v>0</v>
      </c>
      <c r="T81" s="9">
        <f>IFERROR(_xlfn.AGGREGATE(15,3,ROW(S$2:S$100)/(S$2:S$100=TRUE),ROWS(S$2:S81))-ROW($2:$2)+1,0)</f>
        <v>0</v>
      </c>
      <c r="U81" s="9" t="str">
        <f t="shared" si="50"/>
        <v/>
      </c>
      <c r="V81" s="9" t="str">
        <f t="shared" si="51"/>
        <v/>
      </c>
      <c r="AA81" s="23" t="str">
        <f t="shared" si="52"/>
        <v>7.1.2</v>
      </c>
      <c r="AB81" s="22">
        <f t="shared" si="53"/>
        <v>3</v>
      </c>
      <c r="AC81" s="36" t="str">
        <f t="shared" si="31"/>
        <v>7</v>
      </c>
      <c r="AD81" s="37" t="str">
        <f t="shared" si="32"/>
        <v>7.1</v>
      </c>
      <c r="AE81" s="37" t="str">
        <f t="shared" si="55"/>
        <v>7.1.2</v>
      </c>
      <c r="AF81" s="37" t="str">
        <f t="shared" si="55"/>
        <v>7.1.2</v>
      </c>
      <c r="AG81" s="38" t="str">
        <f t="shared" si="55"/>
        <v>7.1.2</v>
      </c>
      <c r="AI81" s="39" t="str">
        <f t="shared" si="33"/>
        <v>7</v>
      </c>
      <c r="AJ81" s="40" t="str">
        <f t="shared" si="34"/>
        <v>7.1</v>
      </c>
      <c r="AK81" s="40" t="str">
        <f t="shared" si="35"/>
        <v>7.1.2</v>
      </c>
      <c r="AL81" s="40" t="str">
        <f t="shared" si="36"/>
        <v/>
      </c>
      <c r="AM81" s="41" t="str">
        <f t="shared" si="37"/>
        <v/>
      </c>
      <c r="AN81" s="9" t="b">
        <f t="shared" si="38"/>
        <v>1</v>
      </c>
      <c r="AO81" s="9" t="b">
        <f t="shared" si="39"/>
        <v>1</v>
      </c>
      <c r="AP81" s="9" t="b">
        <f t="shared" si="40"/>
        <v>0</v>
      </c>
      <c r="AQ81" s="9" t="b">
        <f t="shared" si="41"/>
        <v>0</v>
      </c>
    </row>
    <row r="82" spans="1:43" ht="14.6" x14ac:dyDescent="0.4">
      <c r="A82" s="195">
        <v>69</v>
      </c>
      <c r="B82" s="195">
        <v>51</v>
      </c>
      <c r="C82" s="195" t="s">
        <v>2915</v>
      </c>
      <c r="D82" s="195" t="s">
        <v>2890</v>
      </c>
      <c r="E82" s="9" t="str">
        <f t="shared" si="42"/>
        <v>7.1.3</v>
      </c>
      <c r="F82" s="63" t="str">
        <f t="shared" si="43"/>
        <v/>
      </c>
      <c r="G82" s="22" t="str">
        <f t="shared" si="29"/>
        <v/>
      </c>
      <c r="H82" s="9">
        <f t="shared" si="54"/>
        <v>3</v>
      </c>
      <c r="I82" s="9" t="b">
        <f t="shared" si="44"/>
        <v>1</v>
      </c>
      <c r="J82" s="9" t="b">
        <f t="shared" si="45"/>
        <v>0</v>
      </c>
      <c r="K82" s="9">
        <f>IFERROR(_xlfn.AGGREGATE(15,3,ROW($I$2:$I$100)/($I$2:$I$100=TRUE),ROWS(I$2:I82))-ROW($2:$2)+1,0)</f>
        <v>0</v>
      </c>
      <c r="N82" s="9" t="b">
        <f t="shared" si="46"/>
        <v>0</v>
      </c>
      <c r="O82" s="9">
        <f>IFERROR(_xlfn.AGGREGATE(15,3,ROW(N$2:N$100)/(N$2:N$100=TRUE),ROWS(N$2:N82))-ROW($2:$2)+1,0)</f>
        <v>0</v>
      </c>
      <c r="P82" s="43" t="str">
        <f t="shared" si="47"/>
        <v/>
      </c>
      <c r="Q82" s="9" t="str">
        <f t="shared" si="48"/>
        <v/>
      </c>
      <c r="S82" s="9" t="b">
        <f t="shared" si="49"/>
        <v>0</v>
      </c>
      <c r="T82" s="9">
        <f>IFERROR(_xlfn.AGGREGATE(15,3,ROW(S$2:S$100)/(S$2:S$100=TRUE),ROWS(S$2:S82))-ROW($2:$2)+1,0)</f>
        <v>0</v>
      </c>
      <c r="U82" s="9" t="str">
        <f t="shared" si="50"/>
        <v/>
      </c>
      <c r="V82" s="9" t="str">
        <f t="shared" si="51"/>
        <v/>
      </c>
    </row>
    <row r="83" spans="1:43" ht="14.6" x14ac:dyDescent="0.4">
      <c r="A83" s="195">
        <v>70</v>
      </c>
      <c r="B83" s="195">
        <v>51</v>
      </c>
      <c r="C83" s="195" t="s">
        <v>2916</v>
      </c>
      <c r="D83" s="195" t="s">
        <v>2917</v>
      </c>
      <c r="E83" s="9" t="str">
        <f t="shared" si="42"/>
        <v>7.1.nec</v>
      </c>
      <c r="F83" s="63" t="str">
        <f t="shared" si="43"/>
        <v/>
      </c>
      <c r="G83" s="22" t="str">
        <f t="shared" si="29"/>
        <v/>
      </c>
      <c r="H83" s="9">
        <f t="shared" si="54"/>
        <v>3</v>
      </c>
      <c r="I83" s="9" t="b">
        <f t="shared" si="44"/>
        <v>1</v>
      </c>
      <c r="J83" s="9" t="b">
        <f t="shared" si="45"/>
        <v>1</v>
      </c>
      <c r="K83" s="9">
        <f>IFERROR(_xlfn.AGGREGATE(15,3,ROW($I$2:$I$100)/($I$2:$I$100=TRUE),ROWS(I$2:I83))-ROW($2:$2)+1,0)</f>
        <v>0</v>
      </c>
      <c r="N83" s="9" t="b">
        <f t="shared" si="46"/>
        <v>0</v>
      </c>
      <c r="O83" s="9">
        <f>IFERROR(_xlfn.AGGREGATE(15,3,ROW(N$2:N$100)/(N$2:N$100=TRUE),ROWS(N$2:N83))-ROW($2:$2)+1,0)</f>
        <v>0</v>
      </c>
      <c r="P83" s="43" t="str">
        <f t="shared" si="47"/>
        <v/>
      </c>
      <c r="Q83" s="9" t="str">
        <f t="shared" si="48"/>
        <v/>
      </c>
      <c r="S83" s="9" t="b">
        <f t="shared" si="49"/>
        <v>0</v>
      </c>
      <c r="T83" s="9">
        <f>IFERROR(_xlfn.AGGREGATE(15,3,ROW(S$2:S$100)/(S$2:S$100=TRUE),ROWS(S$2:S83))-ROW($2:$2)+1,0)</f>
        <v>0</v>
      </c>
      <c r="U83" s="9" t="str">
        <f t="shared" si="50"/>
        <v/>
      </c>
      <c r="V83" s="9" t="str">
        <f t="shared" si="51"/>
        <v/>
      </c>
    </row>
    <row r="84" spans="1:43" ht="14.6" x14ac:dyDescent="0.4">
      <c r="A84" s="195">
        <v>52</v>
      </c>
      <c r="B84" s="195">
        <v>50</v>
      </c>
      <c r="C84" s="195" t="s">
        <v>2918</v>
      </c>
      <c r="D84" s="195" t="s">
        <v>2919</v>
      </c>
      <c r="E84" s="9" t="str">
        <f t="shared" si="42"/>
        <v>7.2</v>
      </c>
      <c r="F84" s="63" t="str">
        <f t="shared" si="43"/>
        <v/>
      </c>
      <c r="G84" s="22" t="str">
        <f t="shared" si="29"/>
        <v/>
      </c>
      <c r="H84" s="9">
        <f t="shared" si="54"/>
        <v>2</v>
      </c>
      <c r="I84" s="9" t="b">
        <f t="shared" si="44"/>
        <v>0</v>
      </c>
      <c r="J84" s="9" t="b">
        <f t="shared" si="45"/>
        <v>0</v>
      </c>
      <c r="K84" s="9">
        <f>IFERROR(_xlfn.AGGREGATE(15,3,ROW($I$2:$I$100)/($I$2:$I$100=TRUE),ROWS(I$2:I84))-ROW($2:$2)+1,0)</f>
        <v>0</v>
      </c>
      <c r="N84" s="9" t="b">
        <f t="shared" si="46"/>
        <v>0</v>
      </c>
      <c r="O84" s="9">
        <f>IFERROR(_xlfn.AGGREGATE(15,3,ROW(N$2:N$100)/(N$2:N$100=TRUE),ROWS(N$2:N84))-ROW($2:$2)+1,0)</f>
        <v>0</v>
      </c>
      <c r="P84" s="43" t="str">
        <f t="shared" si="47"/>
        <v/>
      </c>
      <c r="Q84" s="9" t="str">
        <f t="shared" si="48"/>
        <v/>
      </c>
      <c r="S84" s="9" t="b">
        <f t="shared" si="49"/>
        <v>1</v>
      </c>
      <c r="T84" s="9">
        <f>IFERROR(_xlfn.AGGREGATE(15,3,ROW(S$2:S$100)/(S$2:S$100=TRUE),ROWS(S$2:S84))-ROW($2:$2)+1,0)</f>
        <v>0</v>
      </c>
      <c r="U84" s="9" t="str">
        <f t="shared" si="50"/>
        <v/>
      </c>
      <c r="V84" s="9" t="str">
        <f t="shared" si="51"/>
        <v/>
      </c>
    </row>
    <row r="85" spans="1:43" ht="14.6" x14ac:dyDescent="0.4">
      <c r="A85" s="195">
        <v>10119</v>
      </c>
      <c r="B85" s="195">
        <v>52</v>
      </c>
      <c r="C85" s="195" t="s">
        <v>2920</v>
      </c>
      <c r="D85" s="195" t="s">
        <v>2921</v>
      </c>
      <c r="E85" s="9" t="str">
        <f t="shared" si="42"/>
        <v>7.2.1</v>
      </c>
      <c r="F85" s="63" t="str">
        <f t="shared" si="43"/>
        <v/>
      </c>
      <c r="G85" s="22" t="str">
        <f t="shared" si="29"/>
        <v/>
      </c>
      <c r="H85" s="9">
        <f t="shared" si="54"/>
        <v>3</v>
      </c>
      <c r="I85" s="9" t="b">
        <f t="shared" si="44"/>
        <v>1</v>
      </c>
      <c r="J85" s="9" t="b">
        <f t="shared" si="45"/>
        <v>0</v>
      </c>
      <c r="K85" s="9">
        <f>IFERROR(_xlfn.AGGREGATE(15,3,ROW($I$2:$I$100)/($I$2:$I$100=TRUE),ROWS(I$2:I85))-ROW($2:$2)+1,0)</f>
        <v>0</v>
      </c>
      <c r="N85" s="9" t="b">
        <f t="shared" si="46"/>
        <v>0</v>
      </c>
      <c r="O85" s="9">
        <f>IFERROR(_xlfn.AGGREGATE(15,3,ROW(N$2:N$100)/(N$2:N$100=TRUE),ROWS(N$2:N85))-ROW($2:$2)+1,0)</f>
        <v>0</v>
      </c>
      <c r="P85" s="43" t="str">
        <f t="shared" si="47"/>
        <v/>
      </c>
      <c r="Q85" s="9" t="str">
        <f t="shared" si="48"/>
        <v/>
      </c>
      <c r="S85" s="9" t="b">
        <f t="shared" si="49"/>
        <v>0</v>
      </c>
      <c r="T85" s="9">
        <f>IFERROR(_xlfn.AGGREGATE(15,3,ROW(S$2:S$100)/(S$2:S$100=TRUE),ROWS(S$2:S85))-ROW($2:$2)+1,0)</f>
        <v>0</v>
      </c>
      <c r="U85" s="9" t="str">
        <f t="shared" si="50"/>
        <v/>
      </c>
      <c r="V85" s="9" t="str">
        <f t="shared" si="51"/>
        <v/>
      </c>
    </row>
    <row r="86" spans="1:43" ht="14.6" x14ac:dyDescent="0.4">
      <c r="A86" s="195">
        <v>10121</v>
      </c>
      <c r="B86" s="195">
        <v>52</v>
      </c>
      <c r="C86" s="195" t="s">
        <v>2922</v>
      </c>
      <c r="D86" s="195" t="s">
        <v>2923</v>
      </c>
      <c r="E86" s="9" t="str">
        <f t="shared" si="42"/>
        <v>7.2.2</v>
      </c>
      <c r="F86" s="63" t="str">
        <f t="shared" si="43"/>
        <v/>
      </c>
      <c r="G86" s="22" t="str">
        <f t="shared" si="29"/>
        <v/>
      </c>
      <c r="H86" s="9">
        <f t="shared" si="54"/>
        <v>3</v>
      </c>
      <c r="I86" s="9" t="b">
        <f t="shared" si="44"/>
        <v>1</v>
      </c>
      <c r="J86" s="9" t="b">
        <f t="shared" si="45"/>
        <v>0</v>
      </c>
      <c r="K86" s="9">
        <f>IFERROR(_xlfn.AGGREGATE(15,3,ROW($I$2:$I$100)/($I$2:$I$100=TRUE),ROWS(I$2:I86))-ROW($2:$2)+1,0)</f>
        <v>0</v>
      </c>
      <c r="N86" s="9" t="b">
        <f t="shared" si="46"/>
        <v>0</v>
      </c>
      <c r="O86" s="9">
        <f>IFERROR(_xlfn.AGGREGATE(15,3,ROW(N$2:N$100)/(N$2:N$100=TRUE),ROWS(N$2:N86))-ROW($2:$2)+1,0)</f>
        <v>0</v>
      </c>
      <c r="P86" s="43" t="str">
        <f t="shared" si="47"/>
        <v/>
      </c>
      <c r="Q86" s="9" t="str">
        <f t="shared" si="48"/>
        <v/>
      </c>
      <c r="S86" s="9" t="b">
        <f t="shared" si="49"/>
        <v>0</v>
      </c>
      <c r="T86" s="9">
        <f>IFERROR(_xlfn.AGGREGATE(15,3,ROW(S$2:S$100)/(S$2:S$100=TRUE),ROWS(S$2:S86))-ROW($2:$2)+1,0)</f>
        <v>0</v>
      </c>
      <c r="U86" s="9" t="str">
        <f t="shared" si="50"/>
        <v/>
      </c>
      <c r="V86" s="9" t="str">
        <f t="shared" si="51"/>
        <v/>
      </c>
    </row>
    <row r="87" spans="1:43" ht="14.6" x14ac:dyDescent="0.4">
      <c r="A87" s="195">
        <v>10120</v>
      </c>
      <c r="B87" s="195">
        <v>52</v>
      </c>
      <c r="C87" s="195" t="s">
        <v>2924</v>
      </c>
      <c r="D87" s="195" t="s">
        <v>2925</v>
      </c>
      <c r="E87" s="9" t="str">
        <f t="shared" si="42"/>
        <v>7.2.nec</v>
      </c>
      <c r="F87" s="63" t="str">
        <f t="shared" si="43"/>
        <v/>
      </c>
      <c r="G87" s="22" t="str">
        <f t="shared" si="29"/>
        <v/>
      </c>
      <c r="H87" s="9">
        <f t="shared" si="54"/>
        <v>3</v>
      </c>
      <c r="I87" s="9" t="b">
        <f t="shared" si="44"/>
        <v>1</v>
      </c>
      <c r="J87" s="9" t="b">
        <f t="shared" si="45"/>
        <v>1</v>
      </c>
      <c r="K87" s="9">
        <f>IFERROR(_xlfn.AGGREGATE(15,3,ROW($I$2:$I$100)/($I$2:$I$100=TRUE),ROWS(I$2:I87))-ROW($2:$2)+1,0)</f>
        <v>0</v>
      </c>
      <c r="N87" s="9" t="b">
        <f t="shared" si="46"/>
        <v>0</v>
      </c>
      <c r="O87" s="9">
        <f>IFERROR(_xlfn.AGGREGATE(15,3,ROW(N$2:N$100)/(N$2:N$100=TRUE),ROWS(N$2:N87))-ROW($2:$2)+1,0)</f>
        <v>0</v>
      </c>
      <c r="P87" s="43" t="str">
        <f t="shared" si="47"/>
        <v/>
      </c>
      <c r="Q87" s="9" t="str">
        <f t="shared" si="48"/>
        <v/>
      </c>
      <c r="S87" s="9" t="b">
        <f t="shared" si="49"/>
        <v>0</v>
      </c>
      <c r="T87" s="9">
        <f>IFERROR(_xlfn.AGGREGATE(15,3,ROW(S$2:S$100)/(S$2:S$100=TRUE),ROWS(S$2:S87))-ROW($2:$2)+1,0)</f>
        <v>0</v>
      </c>
      <c r="U87" s="9" t="str">
        <f t="shared" si="50"/>
        <v/>
      </c>
      <c r="V87" s="9" t="str">
        <f t="shared" si="51"/>
        <v/>
      </c>
    </row>
    <row r="88" spans="1:43" ht="14.6" x14ac:dyDescent="0.4">
      <c r="A88" s="195">
        <v>53</v>
      </c>
      <c r="B88" s="195">
        <v>50</v>
      </c>
      <c r="C88" s="195" t="s">
        <v>2926</v>
      </c>
      <c r="D88" s="195" t="s">
        <v>2927</v>
      </c>
      <c r="E88" s="9" t="str">
        <f t="shared" si="42"/>
        <v>7.nec</v>
      </c>
      <c r="F88" s="63" t="str">
        <f t="shared" si="43"/>
        <v/>
      </c>
      <c r="G88" s="22" t="str">
        <f t="shared" si="29"/>
        <v/>
      </c>
      <c r="H88" s="9">
        <f t="shared" si="54"/>
        <v>2</v>
      </c>
      <c r="I88" s="9" t="b">
        <f t="shared" si="44"/>
        <v>1</v>
      </c>
      <c r="J88" s="9" t="b">
        <f t="shared" si="45"/>
        <v>1</v>
      </c>
      <c r="K88" s="9">
        <f>IFERROR(_xlfn.AGGREGATE(15,3,ROW($I$2:$I$100)/($I$2:$I$100=TRUE),ROWS(I$2:I88))-ROW($2:$2)+1,0)</f>
        <v>0</v>
      </c>
      <c r="N88" s="9" t="b">
        <f t="shared" si="46"/>
        <v>0</v>
      </c>
      <c r="O88" s="9">
        <f>IFERROR(_xlfn.AGGREGATE(15,3,ROW(N$2:N$100)/(N$2:N$100=TRUE),ROWS(N$2:N88))-ROW($2:$2)+1,0)</f>
        <v>0</v>
      </c>
      <c r="P88" s="43" t="str">
        <f t="shared" si="47"/>
        <v/>
      </c>
      <c r="Q88" s="9" t="str">
        <f t="shared" si="48"/>
        <v/>
      </c>
      <c r="S88" s="9" t="b">
        <f t="shared" si="49"/>
        <v>1</v>
      </c>
      <c r="T88" s="9">
        <f>IFERROR(_xlfn.AGGREGATE(15,3,ROW(S$2:S$100)/(S$2:S$100=TRUE),ROWS(S$2:S88))-ROW($2:$2)+1,0)</f>
        <v>0</v>
      </c>
      <c r="U88" s="9" t="str">
        <f t="shared" si="50"/>
        <v/>
      </c>
      <c r="V88" s="9" t="str">
        <f t="shared" si="51"/>
        <v/>
      </c>
    </row>
    <row r="89" spans="1:43" ht="14.6" x14ac:dyDescent="0.4">
      <c r="A89" s="195">
        <v>54</v>
      </c>
      <c r="B89" s="195" t="s">
        <v>2748</v>
      </c>
      <c r="C89" s="195" t="s">
        <v>2928</v>
      </c>
      <c r="D89" s="195" t="s">
        <v>2929</v>
      </c>
      <c r="E89" s="9" t="str">
        <f t="shared" si="42"/>
        <v>9</v>
      </c>
      <c r="F89" s="63" t="str">
        <f t="shared" si="43"/>
        <v/>
      </c>
      <c r="G89" s="22" t="str">
        <f t="shared" si="29"/>
        <v/>
      </c>
      <c r="H89" s="9">
        <f t="shared" si="54"/>
        <v>1</v>
      </c>
      <c r="I89" s="9" t="b">
        <f t="shared" si="44"/>
        <v>1</v>
      </c>
      <c r="J89" s="9" t="b">
        <f t="shared" si="45"/>
        <v>0</v>
      </c>
      <c r="K89" s="9">
        <f>IFERROR(_xlfn.AGGREGATE(15,3,ROW($I$2:$I$100)/($I$2:$I$100=TRUE),ROWS(I$2:I89))-ROW($2:$2)+1,0)</f>
        <v>0</v>
      </c>
      <c r="N89" s="9" t="b">
        <f t="shared" si="46"/>
        <v>1</v>
      </c>
      <c r="O89" s="9">
        <f>IFERROR(_xlfn.AGGREGATE(15,3,ROW(N$2:N$100)/(N$2:N$100=TRUE),ROWS(N$2:N89))-ROW($2:$2)+1,0)</f>
        <v>0</v>
      </c>
      <c r="P89" s="43" t="str">
        <f t="shared" si="47"/>
        <v/>
      </c>
      <c r="Q89" s="9" t="str">
        <f t="shared" si="48"/>
        <v/>
      </c>
      <c r="S89" s="9" t="b">
        <f t="shared" si="49"/>
        <v>1</v>
      </c>
      <c r="T89" s="9">
        <f>IFERROR(_xlfn.AGGREGATE(15,3,ROW(S$2:S$100)/(S$2:S$100=TRUE),ROWS(S$2:S89))-ROW($2:$2)+1,0)</f>
        <v>0</v>
      </c>
      <c r="U89" s="9" t="str">
        <f t="shared" si="50"/>
        <v/>
      </c>
      <c r="V89" s="9" t="str">
        <f t="shared" si="51"/>
        <v/>
      </c>
    </row>
    <row r="90" spans="1:43" x14ac:dyDescent="0.35">
      <c r="A90" s="8"/>
      <c r="B90" s="8"/>
      <c r="C90" s="8"/>
      <c r="D90" s="8"/>
      <c r="E90" s="9" t="str">
        <f t="shared" si="42"/>
        <v/>
      </c>
      <c r="F90" s="63" t="str">
        <f t="shared" si="43"/>
        <v/>
      </c>
      <c r="G90" s="22" t="str">
        <f t="shared" si="29"/>
        <v/>
      </c>
      <c r="H90" s="9">
        <f t="shared" si="54"/>
        <v>0</v>
      </c>
      <c r="I90" s="9" t="b">
        <f t="shared" si="44"/>
        <v>0</v>
      </c>
      <c r="J90" s="9" t="b">
        <f t="shared" si="45"/>
        <v>0</v>
      </c>
      <c r="K90" s="9">
        <f>IFERROR(_xlfn.AGGREGATE(15,3,ROW($I$2:$I$100)/($I$2:$I$100=TRUE),ROWS(I$2:I90))-ROW($2:$2)+1,0)</f>
        <v>0</v>
      </c>
      <c r="N90" s="9" t="b">
        <f t="shared" si="46"/>
        <v>0</v>
      </c>
      <c r="O90" s="9">
        <f>IFERROR(_xlfn.AGGREGATE(15,3,ROW(N$2:N$100)/(N$2:N$100=TRUE),ROWS(N$2:N90))-ROW($2:$2)+1,0)</f>
        <v>0</v>
      </c>
      <c r="P90" s="43" t="str">
        <f t="shared" si="47"/>
        <v/>
      </c>
      <c r="Q90" s="9" t="str">
        <f t="shared" si="48"/>
        <v/>
      </c>
      <c r="S90" s="9" t="b">
        <f t="shared" si="49"/>
        <v>0</v>
      </c>
      <c r="T90" s="9">
        <f>IFERROR(_xlfn.AGGREGATE(15,3,ROW(S$2:S$100)/(S$2:S$100=TRUE),ROWS(S$2:S90))-ROW($2:$2)+1,0)</f>
        <v>0</v>
      </c>
      <c r="U90" s="9" t="str">
        <f t="shared" si="50"/>
        <v/>
      </c>
      <c r="V90" s="9" t="str">
        <f t="shared" si="51"/>
        <v/>
      </c>
    </row>
    <row r="91" spans="1:43" x14ac:dyDescent="0.35">
      <c r="A91" s="8"/>
      <c r="B91" s="8"/>
      <c r="C91" s="8"/>
      <c r="D91" s="8"/>
      <c r="E91" s="9" t="str">
        <f t="shared" si="42"/>
        <v/>
      </c>
      <c r="F91" s="63" t="str">
        <f t="shared" si="43"/>
        <v/>
      </c>
      <c r="G91" s="22" t="str">
        <f t="shared" si="29"/>
        <v/>
      </c>
      <c r="H91" s="9">
        <f t="shared" si="54"/>
        <v>0</v>
      </c>
      <c r="I91" s="9" t="b">
        <f t="shared" si="44"/>
        <v>0</v>
      </c>
      <c r="J91" s="9" t="b">
        <f t="shared" si="45"/>
        <v>0</v>
      </c>
      <c r="K91" s="9">
        <f>IFERROR(_xlfn.AGGREGATE(15,3,ROW($I$2:$I$100)/($I$2:$I$100=TRUE),ROWS(I$2:I91))-ROW($2:$2)+1,0)</f>
        <v>0</v>
      </c>
      <c r="N91" s="9" t="b">
        <f t="shared" si="46"/>
        <v>0</v>
      </c>
      <c r="O91" s="9">
        <f>IFERROR(_xlfn.AGGREGATE(15,3,ROW(N$2:N$100)/(N$2:N$100=TRUE),ROWS(N$2:N91))-ROW($2:$2)+1,0)</f>
        <v>0</v>
      </c>
      <c r="P91" s="43" t="str">
        <f t="shared" si="47"/>
        <v/>
      </c>
      <c r="Q91" s="9" t="str">
        <f t="shared" si="48"/>
        <v/>
      </c>
      <c r="S91" s="9" t="b">
        <f t="shared" si="49"/>
        <v>0</v>
      </c>
      <c r="T91" s="9">
        <f>IFERROR(_xlfn.AGGREGATE(15,3,ROW(S$2:S$100)/(S$2:S$100=TRUE),ROWS(S$2:S91))-ROW($2:$2)+1,0)</f>
        <v>0</v>
      </c>
      <c r="U91" s="9" t="str">
        <f t="shared" si="50"/>
        <v/>
      </c>
      <c r="V91" s="9" t="str">
        <f t="shared" si="51"/>
        <v/>
      </c>
    </row>
    <row r="92" spans="1:43" x14ac:dyDescent="0.35">
      <c r="A92" s="8"/>
      <c r="B92" s="8"/>
      <c r="C92" s="8"/>
      <c r="D92" s="8"/>
      <c r="E92" s="9" t="str">
        <f t="shared" si="42"/>
        <v/>
      </c>
      <c r="F92" s="63" t="str">
        <f t="shared" si="43"/>
        <v/>
      </c>
      <c r="G92" s="22" t="str">
        <f t="shared" si="29"/>
        <v/>
      </c>
      <c r="H92" s="9">
        <f t="shared" si="54"/>
        <v>0</v>
      </c>
      <c r="I92" s="9" t="b">
        <f t="shared" si="44"/>
        <v>0</v>
      </c>
      <c r="J92" s="9" t="b">
        <f t="shared" si="45"/>
        <v>0</v>
      </c>
      <c r="K92" s="9">
        <f>IFERROR(_xlfn.AGGREGATE(15,3,ROW($I$2:$I$100)/($I$2:$I$100=TRUE),ROWS(I$2:I92))-ROW($2:$2)+1,0)</f>
        <v>0</v>
      </c>
      <c r="N92" s="9" t="b">
        <f t="shared" si="46"/>
        <v>0</v>
      </c>
      <c r="O92" s="9">
        <f>IFERROR(_xlfn.AGGREGATE(15,3,ROW(N$2:N$100)/(N$2:N$100=TRUE),ROWS(N$2:N92))-ROW($2:$2)+1,0)</f>
        <v>0</v>
      </c>
      <c r="P92" s="43" t="str">
        <f t="shared" si="47"/>
        <v/>
      </c>
      <c r="Q92" s="9" t="str">
        <f t="shared" si="48"/>
        <v/>
      </c>
      <c r="S92" s="9" t="b">
        <f t="shared" si="49"/>
        <v>0</v>
      </c>
      <c r="T92" s="9">
        <f>IFERROR(_xlfn.AGGREGATE(15,3,ROW(S$2:S$100)/(S$2:S$100=TRUE),ROWS(S$2:S92))-ROW($2:$2)+1,0)</f>
        <v>0</v>
      </c>
      <c r="U92" s="9" t="str">
        <f t="shared" si="50"/>
        <v/>
      </c>
      <c r="V92" s="9" t="str">
        <f t="shared" si="51"/>
        <v/>
      </c>
    </row>
    <row r="93" spans="1:43" x14ac:dyDescent="0.35">
      <c r="A93" s="8"/>
      <c r="B93" s="8"/>
      <c r="C93" s="8"/>
      <c r="D93" s="8"/>
      <c r="E93" s="9" t="str">
        <f t="shared" si="42"/>
        <v/>
      </c>
      <c r="F93" s="63" t="str">
        <f t="shared" si="43"/>
        <v/>
      </c>
      <c r="G93" s="22" t="str">
        <f t="shared" si="29"/>
        <v/>
      </c>
      <c r="H93" s="9">
        <f t="shared" si="54"/>
        <v>0</v>
      </c>
      <c r="I93" s="9" t="b">
        <f t="shared" si="44"/>
        <v>0</v>
      </c>
      <c r="J93" s="9" t="b">
        <f t="shared" si="45"/>
        <v>0</v>
      </c>
      <c r="K93" s="9">
        <f>IFERROR(_xlfn.AGGREGATE(15,3,ROW($I$2:$I$100)/($I$2:$I$100=TRUE),ROWS(I$2:I93))-ROW($2:$2)+1,0)</f>
        <v>0</v>
      </c>
      <c r="N93" s="9" t="b">
        <f t="shared" si="46"/>
        <v>0</v>
      </c>
      <c r="O93" s="9">
        <f>IFERROR(_xlfn.AGGREGATE(15,3,ROW(N$2:N$100)/(N$2:N$100=TRUE),ROWS(N$2:N93))-ROW($2:$2)+1,0)</f>
        <v>0</v>
      </c>
      <c r="P93" s="43" t="str">
        <f t="shared" si="47"/>
        <v/>
      </c>
      <c r="Q93" s="9" t="str">
        <f t="shared" si="48"/>
        <v/>
      </c>
      <c r="S93" s="9" t="b">
        <f t="shared" si="49"/>
        <v>0</v>
      </c>
      <c r="T93" s="9">
        <f>IFERROR(_xlfn.AGGREGATE(15,3,ROW(S$2:S$100)/(S$2:S$100=TRUE),ROWS(S$2:S93))-ROW($2:$2)+1,0)</f>
        <v>0</v>
      </c>
      <c r="U93" s="9" t="str">
        <f t="shared" si="50"/>
        <v/>
      </c>
      <c r="V93" s="9" t="str">
        <f t="shared" si="51"/>
        <v/>
      </c>
    </row>
    <row r="94" spans="1:43" x14ac:dyDescent="0.35">
      <c r="A94" s="8"/>
      <c r="B94" s="8"/>
      <c r="C94" s="8"/>
      <c r="D94" s="8"/>
      <c r="E94" s="9" t="str">
        <f t="shared" si="42"/>
        <v/>
      </c>
      <c r="F94" s="63" t="str">
        <f t="shared" si="43"/>
        <v/>
      </c>
      <c r="G94" s="22" t="str">
        <f t="shared" si="29"/>
        <v/>
      </c>
      <c r="H94" s="9">
        <f t="shared" si="54"/>
        <v>0</v>
      </c>
      <c r="I94" s="9" t="b">
        <f t="shared" si="44"/>
        <v>0</v>
      </c>
      <c r="J94" s="9" t="b">
        <f t="shared" si="45"/>
        <v>0</v>
      </c>
      <c r="K94" s="9">
        <f>IFERROR(_xlfn.AGGREGATE(15,3,ROW($I$2:$I$100)/($I$2:$I$100=TRUE),ROWS(I$2:I94))-ROW($2:$2)+1,0)</f>
        <v>0</v>
      </c>
      <c r="N94" s="9" t="b">
        <f t="shared" si="46"/>
        <v>0</v>
      </c>
      <c r="O94" s="9">
        <f>IFERROR(_xlfn.AGGREGATE(15,3,ROW(N$2:N$100)/(N$2:N$100=TRUE),ROWS(N$2:N94))-ROW($2:$2)+1,0)</f>
        <v>0</v>
      </c>
      <c r="P94" s="43" t="str">
        <f t="shared" si="47"/>
        <v/>
      </c>
      <c r="Q94" s="9" t="str">
        <f t="shared" si="48"/>
        <v/>
      </c>
      <c r="S94" s="9" t="b">
        <f t="shared" si="49"/>
        <v>0</v>
      </c>
      <c r="T94" s="9">
        <f>IFERROR(_xlfn.AGGREGATE(15,3,ROW(S$2:S$100)/(S$2:S$100=TRUE),ROWS(S$2:S94))-ROW($2:$2)+1,0)</f>
        <v>0</v>
      </c>
      <c r="U94" s="9" t="str">
        <f t="shared" si="50"/>
        <v/>
      </c>
      <c r="V94" s="9" t="str">
        <f t="shared" si="51"/>
        <v/>
      </c>
    </row>
    <row r="95" spans="1:43" x14ac:dyDescent="0.35">
      <c r="A95" s="8"/>
      <c r="B95" s="8"/>
      <c r="C95" s="8"/>
      <c r="D95" s="8"/>
      <c r="E95" s="9" t="str">
        <f t="shared" si="42"/>
        <v/>
      </c>
      <c r="F95" s="63" t="str">
        <f t="shared" si="43"/>
        <v/>
      </c>
      <c r="G95" s="22" t="str">
        <f t="shared" si="29"/>
        <v/>
      </c>
      <c r="H95" s="9">
        <f t="shared" si="54"/>
        <v>0</v>
      </c>
      <c r="I95" s="9" t="b">
        <f t="shared" si="44"/>
        <v>0</v>
      </c>
      <c r="J95" s="9" t="b">
        <f t="shared" si="45"/>
        <v>0</v>
      </c>
      <c r="K95" s="9">
        <f>IFERROR(_xlfn.AGGREGATE(15,3,ROW($I$2:$I$100)/($I$2:$I$100=TRUE),ROWS(I$2:I95))-ROW($2:$2)+1,0)</f>
        <v>0</v>
      </c>
      <c r="N95" s="9" t="b">
        <f t="shared" si="46"/>
        <v>0</v>
      </c>
      <c r="O95" s="9">
        <f>IFERROR(_xlfn.AGGREGATE(15,3,ROW(N$2:N$100)/(N$2:N$100=TRUE),ROWS(N$2:N95))-ROW($2:$2)+1,0)</f>
        <v>0</v>
      </c>
      <c r="P95" s="43" t="str">
        <f t="shared" si="47"/>
        <v/>
      </c>
      <c r="Q95" s="9" t="str">
        <f t="shared" si="48"/>
        <v/>
      </c>
      <c r="S95" s="9" t="b">
        <f t="shared" si="49"/>
        <v>0</v>
      </c>
      <c r="T95" s="9">
        <f>IFERROR(_xlfn.AGGREGATE(15,3,ROW(S$2:S$100)/(S$2:S$100=TRUE),ROWS(S$2:S95))-ROW($2:$2)+1,0)</f>
        <v>0</v>
      </c>
      <c r="U95" s="9" t="str">
        <f t="shared" si="50"/>
        <v/>
      </c>
      <c r="V95" s="9" t="str">
        <f t="shared" si="51"/>
        <v/>
      </c>
    </row>
    <row r="96" spans="1:43" x14ac:dyDescent="0.35">
      <c r="A96" s="8"/>
      <c r="B96" s="8"/>
      <c r="C96" s="8"/>
      <c r="D96" s="8"/>
      <c r="E96" s="9" t="str">
        <f t="shared" si="42"/>
        <v/>
      </c>
      <c r="F96" s="63" t="str">
        <f t="shared" si="43"/>
        <v/>
      </c>
      <c r="G96" s="22" t="str">
        <f t="shared" si="29"/>
        <v/>
      </c>
      <c r="H96" s="9">
        <f t="shared" si="54"/>
        <v>0</v>
      </c>
      <c r="I96" s="9" t="b">
        <f t="shared" si="44"/>
        <v>0</v>
      </c>
      <c r="J96" s="9" t="b">
        <f t="shared" si="45"/>
        <v>0</v>
      </c>
      <c r="K96" s="9">
        <f>IFERROR(_xlfn.AGGREGATE(15,3,ROW($I$2:$I$100)/($I$2:$I$100=TRUE),ROWS(I$2:I96))-ROW($2:$2)+1,0)</f>
        <v>0</v>
      </c>
      <c r="N96" s="9" t="b">
        <f t="shared" si="46"/>
        <v>0</v>
      </c>
      <c r="O96" s="9">
        <f>IFERROR(_xlfn.AGGREGATE(15,3,ROW(N$2:N$100)/(N$2:N$100=TRUE),ROWS(N$2:N96))-ROW($2:$2)+1,0)</f>
        <v>0</v>
      </c>
      <c r="P96" s="43" t="str">
        <f t="shared" si="47"/>
        <v/>
      </c>
      <c r="Q96" s="9" t="str">
        <f t="shared" si="48"/>
        <v/>
      </c>
      <c r="S96" s="9" t="b">
        <f t="shared" si="49"/>
        <v>0</v>
      </c>
      <c r="T96" s="9">
        <f>IFERROR(_xlfn.AGGREGATE(15,3,ROW(S$2:S$100)/(S$2:S$100=TRUE),ROWS(S$2:S96))-ROW($2:$2)+1,0)</f>
        <v>0</v>
      </c>
      <c r="U96" s="9" t="str">
        <f t="shared" si="50"/>
        <v/>
      </c>
      <c r="V96" s="9" t="str">
        <f t="shared" si="51"/>
        <v/>
      </c>
    </row>
    <row r="97" spans="1:22" x14ac:dyDescent="0.35">
      <c r="A97" s="8"/>
      <c r="B97" s="8"/>
      <c r="C97" s="8"/>
      <c r="D97" s="8"/>
      <c r="E97" s="9" t="str">
        <f t="shared" si="42"/>
        <v/>
      </c>
      <c r="F97" s="63" t="str">
        <f t="shared" si="43"/>
        <v/>
      </c>
      <c r="G97" s="22" t="str">
        <f t="shared" si="29"/>
        <v/>
      </c>
      <c r="H97" s="9">
        <f t="shared" si="54"/>
        <v>0</v>
      </c>
      <c r="I97" s="9" t="b">
        <f t="shared" si="44"/>
        <v>0</v>
      </c>
      <c r="J97" s="9" t="b">
        <f t="shared" si="45"/>
        <v>0</v>
      </c>
      <c r="K97" s="9">
        <f>IFERROR(_xlfn.AGGREGATE(15,3,ROW($I$2:$I$100)/($I$2:$I$100=TRUE),ROWS(I$2:I97))-ROW($2:$2)+1,0)</f>
        <v>0</v>
      </c>
      <c r="N97" s="9" t="b">
        <f t="shared" si="46"/>
        <v>0</v>
      </c>
      <c r="O97" s="9">
        <f>IFERROR(_xlfn.AGGREGATE(15,3,ROW(N$2:N$100)/(N$2:N$100=TRUE),ROWS(N$2:N97))-ROW($2:$2)+1,0)</f>
        <v>0</v>
      </c>
      <c r="P97" s="43" t="str">
        <f t="shared" si="47"/>
        <v/>
      </c>
      <c r="Q97" s="9" t="str">
        <f t="shared" si="48"/>
        <v/>
      </c>
      <c r="S97" s="9" t="b">
        <f t="shared" si="49"/>
        <v>0</v>
      </c>
      <c r="T97" s="9">
        <f>IFERROR(_xlfn.AGGREGATE(15,3,ROW(S$2:S$100)/(S$2:S$100=TRUE),ROWS(S$2:S97))-ROW($2:$2)+1,0)</f>
        <v>0</v>
      </c>
      <c r="U97" s="9" t="str">
        <f t="shared" si="50"/>
        <v/>
      </c>
      <c r="V97" s="9" t="str">
        <f t="shared" si="51"/>
        <v/>
      </c>
    </row>
    <row r="98" spans="1:22" x14ac:dyDescent="0.35">
      <c r="A98" s="8"/>
      <c r="B98" s="8"/>
      <c r="C98" s="8"/>
      <c r="D98" s="8"/>
      <c r="E98" s="9" t="str">
        <f t="shared" si="42"/>
        <v/>
      </c>
      <c r="F98" s="63" t="str">
        <f t="shared" si="43"/>
        <v/>
      </c>
      <c r="G98" s="22" t="str">
        <f t="shared" si="29"/>
        <v/>
      </c>
      <c r="H98" s="9">
        <f t="shared" si="54"/>
        <v>0</v>
      </c>
      <c r="I98" s="9" t="b">
        <f t="shared" si="44"/>
        <v>0</v>
      </c>
      <c r="J98" s="9" t="b">
        <f t="shared" si="45"/>
        <v>0</v>
      </c>
      <c r="K98" s="9">
        <f>IFERROR(_xlfn.AGGREGATE(15,3,ROW($I$2:$I$100)/($I$2:$I$100=TRUE),ROWS(I$2:I98))-ROW($2:$2)+1,0)</f>
        <v>0</v>
      </c>
      <c r="N98" s="9" t="b">
        <f t="shared" si="46"/>
        <v>0</v>
      </c>
      <c r="O98" s="9">
        <f>IFERROR(_xlfn.AGGREGATE(15,3,ROW(N$2:N$100)/(N$2:N$100=TRUE),ROWS(N$2:N98))-ROW($2:$2)+1,0)</f>
        <v>0</v>
      </c>
      <c r="P98" s="43" t="str">
        <f t="shared" si="47"/>
        <v/>
      </c>
      <c r="Q98" s="9" t="str">
        <f t="shared" si="48"/>
        <v/>
      </c>
      <c r="S98" s="9" t="b">
        <f t="shared" si="49"/>
        <v>0</v>
      </c>
      <c r="T98" s="9">
        <f>IFERROR(_xlfn.AGGREGATE(15,3,ROW(S$2:S$100)/(S$2:S$100=TRUE),ROWS(S$2:S98))-ROW($2:$2)+1,0)</f>
        <v>0</v>
      </c>
      <c r="U98" s="9" t="str">
        <f t="shared" si="50"/>
        <v/>
      </c>
      <c r="V98" s="9" t="str">
        <f t="shared" si="51"/>
        <v/>
      </c>
    </row>
    <row r="99" spans="1:22" x14ac:dyDescent="0.35">
      <c r="A99" s="8"/>
      <c r="B99" s="8"/>
      <c r="C99" s="8"/>
      <c r="D99" s="8"/>
      <c r="E99" s="9" t="str">
        <f t="shared" si="42"/>
        <v/>
      </c>
      <c r="F99" s="63" t="str">
        <f t="shared" si="43"/>
        <v/>
      </c>
      <c r="G99" s="22" t="str">
        <f t="shared" si="29"/>
        <v/>
      </c>
      <c r="H99" s="9">
        <f t="shared" si="54"/>
        <v>0</v>
      </c>
      <c r="I99" s="9" t="b">
        <f t="shared" si="44"/>
        <v>0</v>
      </c>
      <c r="J99" s="9" t="b">
        <f t="shared" si="45"/>
        <v>0</v>
      </c>
      <c r="K99" s="9">
        <f>IFERROR(_xlfn.AGGREGATE(15,3,ROW($I$2:$I$100)/($I$2:$I$100=TRUE),ROWS(I$2:I99))-ROW($2:$2)+1,0)</f>
        <v>0</v>
      </c>
      <c r="N99" s="9" t="b">
        <f t="shared" si="46"/>
        <v>0</v>
      </c>
      <c r="O99" s="9">
        <f>IFERROR(_xlfn.AGGREGATE(15,3,ROW(N$2:N$100)/(N$2:N$100=TRUE),ROWS(N$2:N99))-ROW($2:$2)+1,0)</f>
        <v>0</v>
      </c>
      <c r="P99" s="43" t="str">
        <f t="shared" si="47"/>
        <v/>
      </c>
      <c r="Q99" s="9" t="str">
        <f t="shared" si="48"/>
        <v/>
      </c>
      <c r="S99" s="9" t="b">
        <f t="shared" si="49"/>
        <v>0</v>
      </c>
      <c r="T99" s="9">
        <f>IFERROR(_xlfn.AGGREGATE(15,3,ROW(S$2:S$100)/(S$2:S$100=TRUE),ROWS(S$2:S99))-ROW($2:$2)+1,0)</f>
        <v>0</v>
      </c>
      <c r="U99" s="9" t="str">
        <f t="shared" si="50"/>
        <v/>
      </c>
      <c r="V99" s="9" t="str">
        <f t="shared" si="51"/>
        <v/>
      </c>
    </row>
    <row r="100" spans="1:22" x14ac:dyDescent="0.35">
      <c r="A100" s="8"/>
      <c r="B100" s="8"/>
      <c r="C100" s="8"/>
      <c r="D100" s="8"/>
      <c r="E100" s="9" t="str">
        <f t="shared" si="42"/>
        <v/>
      </c>
      <c r="F100" s="63" t="str">
        <f t="shared" si="43"/>
        <v/>
      </c>
      <c r="G100" s="22" t="str">
        <f t="shared" si="29"/>
        <v/>
      </c>
      <c r="H100" s="9">
        <f t="shared" si="54"/>
        <v>0</v>
      </c>
      <c r="I100" s="9" t="b">
        <f t="shared" si="44"/>
        <v>0</v>
      </c>
      <c r="J100" s="9" t="b">
        <f t="shared" si="45"/>
        <v>0</v>
      </c>
      <c r="K100" s="9">
        <f>IFERROR(_xlfn.AGGREGATE(15,3,ROW($I$2:$I$100)/($I$2:$I$100=TRUE),ROWS(I$2:I100))-ROW($2:$2)+1,0)</f>
        <v>0</v>
      </c>
      <c r="N100" s="9" t="b">
        <f t="shared" si="46"/>
        <v>0</v>
      </c>
      <c r="O100" s="9">
        <f>IFERROR(_xlfn.AGGREGATE(15,3,ROW(N$2:N$100)/(N$2:N$100=TRUE),ROWS(N$2:N100))-ROW($2:$2)+1,0)</f>
        <v>0</v>
      </c>
      <c r="P100" s="43" t="str">
        <f t="shared" si="47"/>
        <v/>
      </c>
      <c r="Q100" s="9" t="str">
        <f t="shared" si="48"/>
        <v/>
      </c>
      <c r="S100" s="9" t="b">
        <f t="shared" si="49"/>
        <v>0</v>
      </c>
      <c r="T100" s="9">
        <f>IFERROR(_xlfn.AGGREGATE(15,3,ROW(S$2:S$100)/(S$2:S$100=TRUE),ROWS(S$2:S100))-ROW($2:$2)+1,0)</f>
        <v>0</v>
      </c>
      <c r="U100" s="9" t="str">
        <f t="shared" si="50"/>
        <v/>
      </c>
      <c r="V100" s="9" t="str">
        <f t="shared" si="51"/>
        <v/>
      </c>
    </row>
  </sheetData>
  <sheetProtection algorithmName="SHA-512" hashValue="MkUFESm80ei+dVD4ep6UHVgTeqZKzVw3vsbDKyQ+9VEuSNGdrfWXWvkG1faufaRDo3iyymeI5wuuPy3/CQiVCQ==" saltValue="egWmfaUzV8+zImi3+PLGhw==" spinCount="100000" sheet="1" objects="1" formatCells="0" autoFilter="0"/>
  <autoFilter ref="A1:G100" xr:uid="{33403EFF-5F6B-4D1F-A578-902E9799914F}"/>
  <dataValidations disablePrompts="1" count="1">
    <dataValidation type="list" allowBlank="1" showInputMessage="1" showErrorMessage="1" sqref="N1" xr:uid="{BB7D15AD-D577-4111-AAD4-5879F61EACE4}">
      <formula1>"1,2,3,4,5,6,10"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DF12B-7348-4B4A-87AC-D9E4F23E263F}">
  <sheetPr codeName="Sheet6">
    <tabColor theme="5"/>
  </sheetPr>
  <dimension ref="A1:AQ100"/>
  <sheetViews>
    <sheetView workbookViewId="0">
      <selection activeCell="D36" sqref="D36"/>
    </sheetView>
  </sheetViews>
  <sheetFormatPr defaultColWidth="0" defaultRowHeight="12" zeroHeight="1" x14ac:dyDescent="0.35"/>
  <cols>
    <col min="1" max="3" width="7.3046875" style="9" customWidth="1"/>
    <col min="4" max="4" width="70" style="9" bestFit="1" customWidth="1"/>
    <col min="5" max="6" width="7.3046875" style="9" customWidth="1"/>
    <col min="7" max="7" width="79.3046875" style="9" bestFit="1" customWidth="1"/>
    <col min="8" max="27" width="7.3046875" style="9" hidden="1" customWidth="1"/>
    <col min="28" max="28" width="9.15234375" style="9" hidden="1" customWidth="1"/>
    <col min="29" max="16384" width="7.3046875" style="9" hidden="1"/>
  </cols>
  <sheetData>
    <row r="1" spans="1:43" ht="14.6" x14ac:dyDescent="0.4">
      <c r="A1" s="8" t="s">
        <v>2749</v>
      </c>
      <c r="B1" s="8" t="s">
        <v>2750</v>
      </c>
      <c r="C1" s="8" t="s">
        <v>2751</v>
      </c>
      <c r="D1" s="8" t="s">
        <v>2752</v>
      </c>
      <c r="E1" s="9" t="s">
        <v>1025</v>
      </c>
      <c r="F1" s="9" t="str">
        <f>"_"&amp;E1</f>
        <v>_HP</v>
      </c>
      <c r="G1" s="9" t="str">
        <f>E1&amp;"_Dscr"</f>
        <v>HP_Dscr</v>
      </c>
      <c r="H1" s="10" t="s">
        <v>2753</v>
      </c>
      <c r="K1" s="11">
        <f>COUNTIF(I2:I$100,TRUE)</f>
        <v>41</v>
      </c>
      <c r="N1" s="12">
        <v>1</v>
      </c>
      <c r="O1" s="13">
        <f>COUNTIF(N2:N100,TRUE)</f>
        <v>10</v>
      </c>
      <c r="S1" s="12">
        <v>2</v>
      </c>
      <c r="T1" s="13">
        <f>COUNTIF(S2:S100,TRUE)</f>
        <v>37</v>
      </c>
      <c r="AA1" s="14" t="s">
        <v>2755</v>
      </c>
      <c r="AB1" s="10" t="s">
        <v>2756</v>
      </c>
      <c r="AC1" s="15">
        <v>1</v>
      </c>
      <c r="AD1" s="16">
        <f>AJ1</f>
        <v>2</v>
      </c>
      <c r="AE1" s="16">
        <f>AK1</f>
        <v>3</v>
      </c>
      <c r="AF1" s="16">
        <f>AL1</f>
        <v>4</v>
      </c>
      <c r="AG1" s="17">
        <f>AM1</f>
        <v>5</v>
      </c>
      <c r="AH1" s="18"/>
      <c r="AI1" s="19">
        <f>AN1</f>
        <v>1</v>
      </c>
      <c r="AJ1" s="20">
        <f>AO1</f>
        <v>2</v>
      </c>
      <c r="AK1" s="20">
        <f>AP1</f>
        <v>3</v>
      </c>
      <c r="AL1" s="20">
        <f>AQ1</f>
        <v>4</v>
      </c>
      <c r="AM1" s="21">
        <v>5</v>
      </c>
      <c r="AN1" s="9">
        <v>1</v>
      </c>
      <c r="AO1" s="9">
        <f>AN1+1</f>
        <v>2</v>
      </c>
      <c r="AP1" s="9">
        <f t="shared" ref="AP1:AQ1" si="0">AO1+1</f>
        <v>3</v>
      </c>
      <c r="AQ1" s="9">
        <f t="shared" si="0"/>
        <v>4</v>
      </c>
    </row>
    <row r="2" spans="1:43" ht="14.6" x14ac:dyDescent="0.4">
      <c r="A2" s="8">
        <v>1</v>
      </c>
      <c r="B2" s="8" t="s">
        <v>2748</v>
      </c>
      <c r="C2" s="8" t="s">
        <v>2930</v>
      </c>
      <c r="D2" s="8" t="s">
        <v>2931</v>
      </c>
      <c r="E2" s="9" t="str">
        <f>IF(C2="","",RIGHT(C2,LEN(C2)-3))</f>
        <v>1</v>
      </c>
      <c r="F2" s="63" t="str">
        <f>IF($K2=0,"",INDEX($E$2:$E$100,$K2))</f>
        <v>1.1</v>
      </c>
      <c r="G2" s="22" t="str">
        <f t="shared" ref="G2:G65" si="1">IF($K2=0,"",INDEX($D$2:$D$100,$K2))</f>
        <v>General hospitals</v>
      </c>
      <c r="H2" s="9">
        <f t="shared" ref="H2:H65" si="2">IF(OR(ISBLANK(E2),E2=""),0,LEN(E2)-LEN(SUBSTITUTE(E2,".",""))+1)</f>
        <v>1</v>
      </c>
      <c r="I2" s="9" t="b">
        <f>OR(J2,AND(H2&lt;&gt;0,OR(J3,H2&gt;=H3)))</f>
        <v>0</v>
      </c>
      <c r="J2" s="9" t="b">
        <f>IFERROR(SEARCH("nec",E2)&gt;0,FALSE)</f>
        <v>0</v>
      </c>
      <c r="K2" s="9">
        <f>IF((ROW(2:2)-ROW($1:$1))&gt;$K$1,0,IFERROR(_xlfn.AGGREGATE(15,3,ROW($I$2:$I$100)/($I$2:$I$100=TRUE),ROWS(I$2:I2))-ROW($2:$2)+1,0))</f>
        <v>2</v>
      </c>
      <c r="L2" s="9">
        <f t="shared" ref="L2:L65" si="3">ROW(2:2)-ROW($1:$1)</f>
        <v>1</v>
      </c>
      <c r="N2" s="9" t="b">
        <f>AND($H2&gt;0,$H2&lt;=N$1)</f>
        <v>1</v>
      </c>
      <c r="O2" s="9">
        <f>IFERROR(_xlfn.AGGREGATE(15,3,ROW(N$2:N$100)/(N$2:N$100=TRUE),ROWS(N$2:N2))-ROW($2:$2)+1,0)</f>
        <v>1</v>
      </c>
      <c r="P2" s="9" t="str">
        <f>IF(O2=0,"",INDEX($E$2:$E$100,O2))</f>
        <v>1</v>
      </c>
      <c r="Q2" s="9" t="str">
        <f>IF(O2=0,"",INDEX($D$2:$D$100,O2))</f>
        <v>Hospitals</v>
      </c>
      <c r="S2" s="9" t="b">
        <f>AND($H2&gt;0,$H2&lt;=S$1)</f>
        <v>1</v>
      </c>
      <c r="T2" s="9">
        <f>IFERROR(_xlfn.AGGREGATE(15,3,ROW(S$2:S$100)/(S$2:S$100=TRUE),ROWS(S$2:S2))-ROW($2:$2)+1,0)</f>
        <v>1</v>
      </c>
      <c r="U2" s="9" t="str">
        <f>IF(T2=0,"",INDEX($E$2:$E$100,T2))</f>
        <v>1</v>
      </c>
      <c r="V2" s="9" t="str">
        <f>IF(T2=0,"",INDEX($D$2:$D$100,T2))</f>
        <v>Hospitals</v>
      </c>
      <c r="AA2" s="23" t="str">
        <f t="shared" ref="AA2:AA55" si="4">E2</f>
        <v>1</v>
      </c>
      <c r="AB2" s="22">
        <f t="shared" ref="AB2:AB55" si="5">H2</f>
        <v>1</v>
      </c>
      <c r="AC2" s="24" t="str">
        <f t="shared" ref="AC2:AC55" si="6">AI2</f>
        <v>1</v>
      </c>
      <c r="AD2" s="25" t="str">
        <f t="shared" ref="AD2:AD55" si="7">IF(AJ2="",AI2,AJ2)</f>
        <v>1</v>
      </c>
      <c r="AE2" s="25" t="str">
        <f t="shared" ref="AE2:AG33" si="8">IF(AK2="",AD2,AK2)</f>
        <v>1</v>
      </c>
      <c r="AF2" s="25" t="str">
        <f t="shared" si="8"/>
        <v>1</v>
      </c>
      <c r="AG2" s="26" t="str">
        <f t="shared" si="8"/>
        <v>1</v>
      </c>
      <c r="AI2" s="27" t="str">
        <f t="shared" ref="AI2:AI55" si="9">IF(AB2=AI$1,AA2,IF(AN2,LEFT(AA2,FIND("@",SUBSTITUTE(AA2,".","@",AI$1))-1),""))</f>
        <v>1</v>
      </c>
      <c r="AJ2" s="28" t="str">
        <f t="shared" ref="AJ2:AJ55" si="10">IF(AB2=AJ$1,AA2,IF(AO2,LEFT(AA2,FIND("@",SUBSTITUTE(AA2,".","@",AJ$1))-1),""))</f>
        <v/>
      </c>
      <c r="AK2" s="28" t="str">
        <f t="shared" ref="AK2:AK55" si="11">IF(AB2=AK$1,AA2,IF(AP2,LEFT(AA2,FIND("@",SUBSTITUTE(AA2,".","@",AK$1))-1),""))</f>
        <v/>
      </c>
      <c r="AL2" s="28" t="str">
        <f t="shared" ref="AL2:AL55" si="12">IF(AB2=AL$1,AA2,IF(AQ2,LEFT(AA2,FIND("@",SUBSTITUTE(AA2,".","@",AL$1))-1),""))</f>
        <v/>
      </c>
      <c r="AM2" s="29" t="str">
        <f t="shared" ref="AM2:AM55" si="13">IF(AB2&gt;AM$1,AA2,"")</f>
        <v/>
      </c>
      <c r="AN2" s="9" t="b">
        <f t="shared" ref="AN2:AN55" si="14">AB2&gt;AN$1</f>
        <v>0</v>
      </c>
      <c r="AO2" s="9" t="b">
        <f t="shared" ref="AO2:AO55" si="15">AB2&gt;AO$1</f>
        <v>0</v>
      </c>
      <c r="AP2" s="9" t="b">
        <f t="shared" ref="AP2:AP55" si="16">AB2&gt;AP$1</f>
        <v>0</v>
      </c>
      <c r="AQ2" s="9" t="b">
        <f t="shared" ref="AQ2:AQ55" si="17">AB2&gt;AQ$1</f>
        <v>0</v>
      </c>
    </row>
    <row r="3" spans="1:43" ht="14.6" x14ac:dyDescent="0.4">
      <c r="A3" s="8">
        <v>2</v>
      </c>
      <c r="B3" s="8">
        <v>1</v>
      </c>
      <c r="C3" s="8" t="s">
        <v>2932</v>
      </c>
      <c r="D3" s="8" t="s">
        <v>1055</v>
      </c>
      <c r="E3" s="9" t="str">
        <f t="shared" ref="E3:E66" si="18">IF(C3="","",RIGHT(C3,LEN(C3)-3))</f>
        <v>1.1</v>
      </c>
      <c r="F3" s="63" t="str">
        <f t="shared" ref="F3:F66" si="19">IF(K3=0,"",INDEX($E$2:$E$100,K3))</f>
        <v>1.2</v>
      </c>
      <c r="G3" s="22" t="str">
        <f t="shared" si="1"/>
        <v>Mental health hospitals</v>
      </c>
      <c r="H3" s="9">
        <f t="shared" si="2"/>
        <v>2</v>
      </c>
      <c r="I3" s="9" t="b">
        <f t="shared" ref="I3:I66" si="20">OR(J3,AND(H3&lt;&gt;0,OR(J4,H3&gt;=H4)))</f>
        <v>1</v>
      </c>
      <c r="J3" s="9" t="b">
        <f t="shared" ref="J3:J66" si="21">IFERROR(SEARCH("nec",E3)&gt;0,FALSE)</f>
        <v>0</v>
      </c>
      <c r="K3" s="9">
        <f>IF((ROW(3:3)-ROW($1:$1))&gt;$K$1,0,IFERROR(_xlfn.AGGREGATE(15,3,ROW($I$2:$I$100)/($I$2:$I$100=TRUE),ROWS(I$2:I3))-ROW($2:$2)+1,0))</f>
        <v>3</v>
      </c>
      <c r="L3" s="9">
        <f t="shared" si="3"/>
        <v>2</v>
      </c>
      <c r="N3" s="9" t="b">
        <f t="shared" ref="N3:N66" si="22">AND($H3&gt;0,$H3&lt;=N$1)</f>
        <v>0</v>
      </c>
      <c r="O3" s="9">
        <f>IFERROR(_xlfn.AGGREGATE(15,3,ROW(N$2:N$100)/(N$2:N$100=TRUE),ROWS(N$2:N3))-ROW($2:$2)+1,0)</f>
        <v>9</v>
      </c>
      <c r="P3" s="9" t="str">
        <f t="shared" ref="P3:P66" si="23">IF(O3=0,"",INDEX($E$2:$E$100,O3))</f>
        <v>2</v>
      </c>
      <c r="Q3" s="9" t="str">
        <f t="shared" ref="Q3:Q66" si="24">IF(O3=0,"",INDEX($D$2:$D$100,O3))</f>
        <v>Residential long-term care facilities</v>
      </c>
      <c r="S3" s="9" t="b">
        <f t="shared" ref="S3:S66" si="25">AND($H3&gt;0,$H3&lt;=S$1)</f>
        <v>1</v>
      </c>
      <c r="T3" s="9">
        <f>IFERROR(_xlfn.AGGREGATE(15,3,ROW(S$2:S$100)/(S$2:S$100=TRUE),ROWS(S$2:S3))-ROW($2:$2)+1,0)</f>
        <v>2</v>
      </c>
      <c r="U3" s="9" t="str">
        <f t="shared" ref="U3:U66" si="26">IF(T3=0,"",INDEX($E$2:$E$100,T3))</f>
        <v>1.1</v>
      </c>
      <c r="V3" s="9" t="str">
        <f t="shared" ref="V3:V66" si="27">IF(T3=0,"",INDEX($D$2:$D$100,T3))</f>
        <v>General hospitals</v>
      </c>
      <c r="AA3" s="23" t="str">
        <f t="shared" si="4"/>
        <v>1.1</v>
      </c>
      <c r="AB3" s="22">
        <f t="shared" si="5"/>
        <v>2</v>
      </c>
      <c r="AC3" s="30" t="str">
        <f t="shared" si="6"/>
        <v>1</v>
      </c>
      <c r="AD3" s="31" t="str">
        <f t="shared" si="7"/>
        <v>1.1</v>
      </c>
      <c r="AE3" s="31" t="str">
        <f t="shared" si="8"/>
        <v>1.1</v>
      </c>
      <c r="AF3" s="31" t="str">
        <f t="shared" si="8"/>
        <v>1.1</v>
      </c>
      <c r="AG3" s="32" t="str">
        <f t="shared" si="8"/>
        <v>1.1</v>
      </c>
      <c r="AI3" s="33" t="str">
        <f t="shared" si="9"/>
        <v>1</v>
      </c>
      <c r="AJ3" s="34" t="str">
        <f t="shared" si="10"/>
        <v>1.1</v>
      </c>
      <c r="AK3" s="34" t="str">
        <f t="shared" si="11"/>
        <v/>
      </c>
      <c r="AL3" s="34" t="str">
        <f t="shared" si="12"/>
        <v/>
      </c>
      <c r="AM3" s="35" t="str">
        <f t="shared" si="13"/>
        <v/>
      </c>
      <c r="AN3" s="9" t="b">
        <f t="shared" si="14"/>
        <v>1</v>
      </c>
      <c r="AO3" s="9" t="b">
        <f t="shared" si="15"/>
        <v>0</v>
      </c>
      <c r="AP3" s="9" t="b">
        <f t="shared" si="16"/>
        <v>0</v>
      </c>
      <c r="AQ3" s="9" t="b">
        <f t="shared" si="17"/>
        <v>0</v>
      </c>
    </row>
    <row r="4" spans="1:43" ht="14.6" x14ac:dyDescent="0.4">
      <c r="A4" s="8">
        <v>3</v>
      </c>
      <c r="B4" s="8">
        <v>1</v>
      </c>
      <c r="C4" s="8" t="s">
        <v>2933</v>
      </c>
      <c r="D4" s="8" t="s">
        <v>2934</v>
      </c>
      <c r="E4" s="9" t="str">
        <f t="shared" si="18"/>
        <v>1.2</v>
      </c>
      <c r="F4" s="63" t="str">
        <f t="shared" si="19"/>
        <v>1.3.1</v>
      </c>
      <c r="G4" s="22" t="str">
        <f t="shared" si="1"/>
        <v>Maternal House</v>
      </c>
      <c r="H4" s="9">
        <f t="shared" si="2"/>
        <v>2</v>
      </c>
      <c r="I4" s="9" t="b">
        <f t="shared" si="20"/>
        <v>1</v>
      </c>
      <c r="J4" s="9" t="b">
        <f t="shared" si="21"/>
        <v>0</v>
      </c>
      <c r="K4" s="9">
        <f>IF((ROW(4:4)-ROW($1:$1))&gt;$K$1,0,IFERROR(_xlfn.AGGREGATE(15,3,ROW($I$2:$I$100)/($I$2:$I$100=TRUE),ROWS(I$2:I4))-ROW($2:$2)+1,0))</f>
        <v>5</v>
      </c>
      <c r="L4" s="9">
        <f t="shared" si="3"/>
        <v>3</v>
      </c>
      <c r="N4" s="9" t="b">
        <f t="shared" si="22"/>
        <v>0</v>
      </c>
      <c r="O4" s="9">
        <f>IFERROR(_xlfn.AGGREGATE(15,3,ROW(N$2:N$100)/(N$2:N$100=TRUE),ROWS(N$2:N4))-ROW($2:$2)+1,0)</f>
        <v>13</v>
      </c>
      <c r="P4" s="9" t="str">
        <f t="shared" si="23"/>
        <v>3</v>
      </c>
      <c r="Q4" s="9" t="str">
        <f t="shared" si="24"/>
        <v>Providers of ambulatory health care</v>
      </c>
      <c r="S4" s="9" t="b">
        <f t="shared" si="25"/>
        <v>1</v>
      </c>
      <c r="T4" s="9">
        <f>IFERROR(_xlfn.AGGREGATE(15,3,ROW(S$2:S$100)/(S$2:S$100=TRUE),ROWS(S$2:S4))-ROW($2:$2)+1,0)</f>
        <v>3</v>
      </c>
      <c r="U4" s="9" t="str">
        <f t="shared" si="26"/>
        <v>1.2</v>
      </c>
      <c r="V4" s="9" t="str">
        <f t="shared" si="27"/>
        <v>Mental health hospitals</v>
      </c>
      <c r="AA4" s="23" t="str">
        <f t="shared" si="4"/>
        <v>1.2</v>
      </c>
      <c r="AB4" s="22">
        <f t="shared" si="5"/>
        <v>2</v>
      </c>
      <c r="AC4" s="30" t="str">
        <f t="shared" si="6"/>
        <v>1</v>
      </c>
      <c r="AD4" s="31" t="str">
        <f t="shared" si="7"/>
        <v>1.2</v>
      </c>
      <c r="AE4" s="31" t="str">
        <f t="shared" si="8"/>
        <v>1.2</v>
      </c>
      <c r="AF4" s="31" t="str">
        <f t="shared" si="8"/>
        <v>1.2</v>
      </c>
      <c r="AG4" s="32" t="str">
        <f t="shared" si="8"/>
        <v>1.2</v>
      </c>
      <c r="AI4" s="33" t="str">
        <f t="shared" si="9"/>
        <v>1</v>
      </c>
      <c r="AJ4" s="34" t="str">
        <f t="shared" si="10"/>
        <v>1.2</v>
      </c>
      <c r="AK4" s="34" t="str">
        <f t="shared" si="11"/>
        <v/>
      </c>
      <c r="AL4" s="34" t="str">
        <f t="shared" si="12"/>
        <v/>
      </c>
      <c r="AM4" s="35" t="str">
        <f t="shared" si="13"/>
        <v/>
      </c>
      <c r="AN4" s="9" t="b">
        <f t="shared" si="14"/>
        <v>1</v>
      </c>
      <c r="AO4" s="9" t="b">
        <f t="shared" si="15"/>
        <v>0</v>
      </c>
      <c r="AP4" s="9" t="b">
        <f t="shared" si="16"/>
        <v>0</v>
      </c>
      <c r="AQ4" s="9" t="b">
        <f t="shared" si="17"/>
        <v>0</v>
      </c>
    </row>
    <row r="5" spans="1:43" ht="14.6" x14ac:dyDescent="0.4">
      <c r="A5" s="8">
        <v>4</v>
      </c>
      <c r="B5" s="8">
        <v>1</v>
      </c>
      <c r="C5" s="8" t="s">
        <v>2935</v>
      </c>
      <c r="D5" s="8" t="s">
        <v>2936</v>
      </c>
      <c r="E5" s="9" t="str">
        <f t="shared" si="18"/>
        <v>1.3</v>
      </c>
      <c r="F5" s="63" t="str">
        <f t="shared" si="19"/>
        <v>1.3.2</v>
      </c>
      <c r="G5" s="22" t="str">
        <f t="shared" si="1"/>
        <v>TB-Pulmonary Hospital</v>
      </c>
      <c r="H5" s="9">
        <f t="shared" si="2"/>
        <v>2</v>
      </c>
      <c r="I5" s="9" t="b">
        <f t="shared" si="20"/>
        <v>0</v>
      </c>
      <c r="J5" s="9" t="b">
        <f t="shared" si="21"/>
        <v>0</v>
      </c>
      <c r="K5" s="9">
        <f>IF((ROW(5:5)-ROW($1:$1))&gt;$K$1,0,IFERROR(_xlfn.AGGREGATE(15,3,ROW($I$2:$I$100)/($I$2:$I$100=TRUE),ROWS(I$2:I5))-ROW($2:$2)+1,0))</f>
        <v>6</v>
      </c>
      <c r="L5" s="9">
        <f t="shared" si="3"/>
        <v>4</v>
      </c>
      <c r="N5" s="9" t="b">
        <f t="shared" si="22"/>
        <v>0</v>
      </c>
      <c r="O5" s="9">
        <f>IFERROR(_xlfn.AGGREGATE(15,3,ROW(N$2:N$100)/(N$2:N$100=TRUE),ROWS(N$2:N5))-ROW($2:$2)+1,0)</f>
        <v>32</v>
      </c>
      <c r="P5" s="9" t="str">
        <f t="shared" si="23"/>
        <v>4</v>
      </c>
      <c r="Q5" s="9" t="str">
        <f t="shared" si="24"/>
        <v>Providers of ancillary services</v>
      </c>
      <c r="S5" s="9" t="b">
        <f t="shared" si="25"/>
        <v>1</v>
      </c>
      <c r="T5" s="9">
        <f>IFERROR(_xlfn.AGGREGATE(15,3,ROW(S$2:S$100)/(S$2:S$100=TRUE),ROWS(S$2:S5))-ROW($2:$2)+1,0)</f>
        <v>4</v>
      </c>
      <c r="U5" s="9" t="str">
        <f t="shared" si="26"/>
        <v>1.3</v>
      </c>
      <c r="V5" s="9" t="str">
        <f t="shared" si="27"/>
        <v>Specialised hospitals (Other than mental health hospitals)</v>
      </c>
      <c r="AA5" s="23" t="str">
        <f t="shared" si="4"/>
        <v>1.3</v>
      </c>
      <c r="AB5" s="22">
        <f t="shared" si="5"/>
        <v>2</v>
      </c>
      <c r="AC5" s="30" t="str">
        <f t="shared" si="6"/>
        <v>1</v>
      </c>
      <c r="AD5" s="31" t="str">
        <f t="shared" si="7"/>
        <v>1.3</v>
      </c>
      <c r="AE5" s="31" t="str">
        <f t="shared" si="8"/>
        <v>1.3</v>
      </c>
      <c r="AF5" s="31" t="str">
        <f t="shared" si="8"/>
        <v>1.3</v>
      </c>
      <c r="AG5" s="32" t="str">
        <f t="shared" si="8"/>
        <v>1.3</v>
      </c>
      <c r="AI5" s="33" t="str">
        <f t="shared" si="9"/>
        <v>1</v>
      </c>
      <c r="AJ5" s="34" t="str">
        <f t="shared" si="10"/>
        <v>1.3</v>
      </c>
      <c r="AK5" s="34" t="str">
        <f t="shared" si="11"/>
        <v/>
      </c>
      <c r="AL5" s="34" t="str">
        <f t="shared" si="12"/>
        <v/>
      </c>
      <c r="AM5" s="35" t="str">
        <f t="shared" si="13"/>
        <v/>
      </c>
      <c r="AN5" s="9" t="b">
        <f t="shared" si="14"/>
        <v>1</v>
      </c>
      <c r="AO5" s="9" t="b">
        <f t="shared" si="15"/>
        <v>0</v>
      </c>
      <c r="AP5" s="9" t="b">
        <f t="shared" si="16"/>
        <v>0</v>
      </c>
      <c r="AQ5" s="9" t="b">
        <f t="shared" si="17"/>
        <v>0</v>
      </c>
    </row>
    <row r="6" spans="1:43" ht="14.6" x14ac:dyDescent="0.4">
      <c r="A6" s="8">
        <v>10114</v>
      </c>
      <c r="B6" s="8">
        <v>4</v>
      </c>
      <c r="C6" s="8" t="s">
        <v>2937</v>
      </c>
      <c r="D6" s="8" t="s">
        <v>2938</v>
      </c>
      <c r="E6" s="9" t="str">
        <f t="shared" si="18"/>
        <v>1.3.1</v>
      </c>
      <c r="F6" s="63" t="str">
        <f t="shared" si="19"/>
        <v>1.3.nec</v>
      </c>
      <c r="G6" s="22" t="str">
        <f t="shared" si="1"/>
        <v>Other Specialised hospitals (Other than mental health hospitals)</v>
      </c>
      <c r="H6" s="9">
        <f t="shared" si="2"/>
        <v>3</v>
      </c>
      <c r="I6" s="9" t="b">
        <f t="shared" si="20"/>
        <v>1</v>
      </c>
      <c r="J6" s="9" t="b">
        <f t="shared" si="21"/>
        <v>0</v>
      </c>
      <c r="K6" s="9">
        <f>IF((ROW(6:6)-ROW($1:$1))&gt;$K$1,0,IFERROR(_xlfn.AGGREGATE(15,3,ROW($I$2:$I$100)/($I$2:$I$100=TRUE),ROWS(I$2:I6))-ROW($2:$2)+1,0))</f>
        <v>7</v>
      </c>
      <c r="L6" s="9">
        <f t="shared" si="3"/>
        <v>5</v>
      </c>
      <c r="N6" s="9" t="b">
        <f t="shared" si="22"/>
        <v>0</v>
      </c>
      <c r="O6" s="9">
        <f>IFERROR(_xlfn.AGGREGATE(15,3,ROW(N$2:N$100)/(N$2:N$100=TRUE),ROWS(N$2:N6))-ROW($2:$2)+1,0)</f>
        <v>36</v>
      </c>
      <c r="P6" s="9" t="str">
        <f t="shared" si="23"/>
        <v>5</v>
      </c>
      <c r="Q6" s="9" t="str">
        <f t="shared" si="24"/>
        <v>Retailers and Other providers of medical goods</v>
      </c>
      <c r="S6" s="9" t="b">
        <f t="shared" si="25"/>
        <v>0</v>
      </c>
      <c r="T6" s="9">
        <f>IFERROR(_xlfn.AGGREGATE(15,3,ROW(S$2:S$100)/(S$2:S$100=TRUE),ROWS(S$2:S6))-ROW($2:$2)+1,0)</f>
        <v>8</v>
      </c>
      <c r="U6" s="9" t="str">
        <f t="shared" si="26"/>
        <v>1.nec</v>
      </c>
      <c r="V6" s="9" t="str">
        <f t="shared" si="27"/>
        <v>Unspecified hospitals (n.e.c.)</v>
      </c>
      <c r="AA6" s="23" t="str">
        <f t="shared" si="4"/>
        <v>1.3.1</v>
      </c>
      <c r="AB6" s="22">
        <f t="shared" si="5"/>
        <v>3</v>
      </c>
      <c r="AC6" s="30" t="str">
        <f t="shared" si="6"/>
        <v>1</v>
      </c>
      <c r="AD6" s="31" t="str">
        <f t="shared" si="7"/>
        <v>1.3</v>
      </c>
      <c r="AE6" s="31" t="str">
        <f t="shared" si="8"/>
        <v>1.3.1</v>
      </c>
      <c r="AF6" s="31" t="str">
        <f t="shared" si="8"/>
        <v>1.3.1</v>
      </c>
      <c r="AG6" s="32" t="str">
        <f t="shared" si="8"/>
        <v>1.3.1</v>
      </c>
      <c r="AI6" s="33" t="str">
        <f t="shared" si="9"/>
        <v>1</v>
      </c>
      <c r="AJ6" s="34" t="str">
        <f t="shared" si="10"/>
        <v>1.3</v>
      </c>
      <c r="AK6" s="34" t="str">
        <f t="shared" si="11"/>
        <v>1.3.1</v>
      </c>
      <c r="AL6" s="34" t="str">
        <f t="shared" si="12"/>
        <v/>
      </c>
      <c r="AM6" s="35" t="str">
        <f t="shared" si="13"/>
        <v/>
      </c>
      <c r="AN6" s="9" t="b">
        <f t="shared" si="14"/>
        <v>1</v>
      </c>
      <c r="AO6" s="9" t="b">
        <f t="shared" si="15"/>
        <v>1</v>
      </c>
      <c r="AP6" s="9" t="b">
        <f t="shared" si="16"/>
        <v>0</v>
      </c>
      <c r="AQ6" s="9" t="b">
        <f t="shared" si="17"/>
        <v>0</v>
      </c>
    </row>
    <row r="7" spans="1:43" ht="14.6" x14ac:dyDescent="0.4">
      <c r="A7" s="8">
        <v>10116</v>
      </c>
      <c r="B7" s="8">
        <v>4</v>
      </c>
      <c r="C7" s="8" t="s">
        <v>2939</v>
      </c>
      <c r="D7" s="8" t="s">
        <v>2940</v>
      </c>
      <c r="E7" s="9" t="str">
        <f t="shared" si="18"/>
        <v>1.3.2</v>
      </c>
      <c r="F7" s="63" t="str">
        <f t="shared" si="19"/>
        <v>1.nec</v>
      </c>
      <c r="G7" s="22" t="str">
        <f t="shared" si="1"/>
        <v>Unspecified hospitals (n.e.c.)</v>
      </c>
      <c r="H7" s="9">
        <f t="shared" si="2"/>
        <v>3</v>
      </c>
      <c r="I7" s="9" t="b">
        <f t="shared" si="20"/>
        <v>1</v>
      </c>
      <c r="J7" s="9" t="b">
        <f t="shared" si="21"/>
        <v>0</v>
      </c>
      <c r="K7" s="9">
        <f>IF((ROW(7:7)-ROW($1:$1))&gt;$K$1,0,IFERROR(_xlfn.AGGREGATE(15,3,ROW($I$2:$I$100)/($I$2:$I$100=TRUE),ROWS(I$2:I7))-ROW($2:$2)+1,0))</f>
        <v>8</v>
      </c>
      <c r="L7" s="9">
        <f t="shared" si="3"/>
        <v>6</v>
      </c>
      <c r="N7" s="9" t="b">
        <f t="shared" si="22"/>
        <v>0</v>
      </c>
      <c r="O7" s="9">
        <f>IFERROR(_xlfn.AGGREGATE(15,3,ROW(N$2:N$100)/(N$2:N$100=TRUE),ROWS(N$2:N7))-ROW($2:$2)+1,0)</f>
        <v>40</v>
      </c>
      <c r="P7" s="9" t="str">
        <f t="shared" si="23"/>
        <v>6</v>
      </c>
      <c r="Q7" s="9" t="str">
        <f t="shared" si="24"/>
        <v>Providers of preventive care</v>
      </c>
      <c r="S7" s="9" t="b">
        <f t="shared" si="25"/>
        <v>0</v>
      </c>
      <c r="T7" s="9">
        <f>IFERROR(_xlfn.AGGREGATE(15,3,ROW(S$2:S$100)/(S$2:S$100=TRUE),ROWS(S$2:S7))-ROW($2:$2)+1,0)</f>
        <v>9</v>
      </c>
      <c r="U7" s="9" t="str">
        <f t="shared" si="26"/>
        <v>2</v>
      </c>
      <c r="V7" s="9" t="str">
        <f t="shared" si="27"/>
        <v>Residential long-term care facilities</v>
      </c>
      <c r="AA7" s="23" t="str">
        <f t="shared" si="4"/>
        <v>1.3.2</v>
      </c>
      <c r="AB7" s="22">
        <f t="shared" si="5"/>
        <v>3</v>
      </c>
      <c r="AC7" s="30" t="str">
        <f t="shared" si="6"/>
        <v>1</v>
      </c>
      <c r="AD7" s="31" t="str">
        <f t="shared" si="7"/>
        <v>1.3</v>
      </c>
      <c r="AE7" s="31" t="str">
        <f t="shared" si="8"/>
        <v>1.3.2</v>
      </c>
      <c r="AF7" s="31" t="str">
        <f t="shared" si="8"/>
        <v>1.3.2</v>
      </c>
      <c r="AG7" s="32" t="str">
        <f t="shared" si="8"/>
        <v>1.3.2</v>
      </c>
      <c r="AI7" s="33" t="str">
        <f t="shared" si="9"/>
        <v>1</v>
      </c>
      <c r="AJ7" s="34" t="str">
        <f t="shared" si="10"/>
        <v>1.3</v>
      </c>
      <c r="AK7" s="34" t="str">
        <f t="shared" si="11"/>
        <v>1.3.2</v>
      </c>
      <c r="AL7" s="34" t="str">
        <f t="shared" si="12"/>
        <v/>
      </c>
      <c r="AM7" s="35" t="str">
        <f t="shared" si="13"/>
        <v/>
      </c>
      <c r="AN7" s="9" t="b">
        <f t="shared" si="14"/>
        <v>1</v>
      </c>
      <c r="AO7" s="9" t="b">
        <f t="shared" si="15"/>
        <v>1</v>
      </c>
      <c r="AP7" s="9" t="b">
        <f t="shared" si="16"/>
        <v>0</v>
      </c>
      <c r="AQ7" s="9" t="b">
        <f t="shared" si="17"/>
        <v>0</v>
      </c>
    </row>
    <row r="8" spans="1:43" ht="14.6" x14ac:dyDescent="0.4">
      <c r="A8" s="8">
        <v>10115</v>
      </c>
      <c r="B8" s="8">
        <v>4</v>
      </c>
      <c r="C8" s="8" t="s">
        <v>2941</v>
      </c>
      <c r="D8" s="8" t="s">
        <v>2942</v>
      </c>
      <c r="E8" s="9" t="str">
        <f t="shared" si="18"/>
        <v>1.3.nec</v>
      </c>
      <c r="F8" s="63" t="str">
        <f t="shared" si="19"/>
        <v>2.1</v>
      </c>
      <c r="G8" s="22" t="str">
        <f t="shared" si="1"/>
        <v>Long-term nursing care facilities</v>
      </c>
      <c r="H8" s="9">
        <f t="shared" si="2"/>
        <v>3</v>
      </c>
      <c r="I8" s="9" t="b">
        <f t="shared" si="20"/>
        <v>1</v>
      </c>
      <c r="J8" s="9" t="b">
        <f t="shared" si="21"/>
        <v>1</v>
      </c>
      <c r="K8" s="9">
        <f>IF((ROW(8:8)-ROW($1:$1))&gt;$K$1,0,IFERROR(_xlfn.AGGREGATE(15,3,ROW($I$2:$I$100)/($I$2:$I$100=TRUE),ROWS(I$2:I8))-ROW($2:$2)+1,0))</f>
        <v>10</v>
      </c>
      <c r="L8" s="9">
        <f t="shared" si="3"/>
        <v>7</v>
      </c>
      <c r="N8" s="9" t="b">
        <f t="shared" si="22"/>
        <v>0</v>
      </c>
      <c r="O8" s="9">
        <f>IFERROR(_xlfn.AGGREGATE(15,3,ROW(N$2:N$100)/(N$2:N$100=TRUE),ROWS(N$2:N8))-ROW($2:$2)+1,0)</f>
        <v>41</v>
      </c>
      <c r="P8" s="9" t="str">
        <f t="shared" si="23"/>
        <v>7</v>
      </c>
      <c r="Q8" s="9" t="str">
        <f t="shared" si="24"/>
        <v>Providers of health care system administration and financing</v>
      </c>
      <c r="S8" s="9" t="b">
        <f t="shared" si="25"/>
        <v>0</v>
      </c>
      <c r="T8" s="9">
        <f>IFERROR(_xlfn.AGGREGATE(15,3,ROW(S$2:S$100)/(S$2:S$100=TRUE),ROWS(S$2:S8))-ROW($2:$2)+1,0)</f>
        <v>10</v>
      </c>
      <c r="U8" s="9" t="str">
        <f t="shared" si="26"/>
        <v>2.1</v>
      </c>
      <c r="V8" s="9" t="str">
        <f t="shared" si="27"/>
        <v>Long-term nursing care facilities</v>
      </c>
      <c r="AA8" s="23" t="str">
        <f t="shared" si="4"/>
        <v>1.3.nec</v>
      </c>
      <c r="AB8" s="22">
        <f t="shared" si="5"/>
        <v>3</v>
      </c>
      <c r="AC8" s="30" t="str">
        <f t="shared" si="6"/>
        <v>1</v>
      </c>
      <c r="AD8" s="31" t="str">
        <f t="shared" si="7"/>
        <v>1.3</v>
      </c>
      <c r="AE8" s="31" t="str">
        <f t="shared" si="8"/>
        <v>1.3.nec</v>
      </c>
      <c r="AF8" s="31" t="str">
        <f t="shared" si="8"/>
        <v>1.3.nec</v>
      </c>
      <c r="AG8" s="32" t="str">
        <f t="shared" si="8"/>
        <v>1.3.nec</v>
      </c>
      <c r="AI8" s="33" t="str">
        <f t="shared" si="9"/>
        <v>1</v>
      </c>
      <c r="AJ8" s="34" t="str">
        <f t="shared" si="10"/>
        <v>1.3</v>
      </c>
      <c r="AK8" s="34" t="str">
        <f t="shared" si="11"/>
        <v>1.3.nec</v>
      </c>
      <c r="AL8" s="34" t="str">
        <f t="shared" si="12"/>
        <v/>
      </c>
      <c r="AM8" s="35" t="str">
        <f t="shared" si="13"/>
        <v/>
      </c>
      <c r="AN8" s="9" t="b">
        <f t="shared" si="14"/>
        <v>1</v>
      </c>
      <c r="AO8" s="9" t="b">
        <f t="shared" si="15"/>
        <v>1</v>
      </c>
      <c r="AP8" s="9" t="b">
        <f t="shared" si="16"/>
        <v>0</v>
      </c>
      <c r="AQ8" s="9" t="b">
        <f t="shared" si="17"/>
        <v>0</v>
      </c>
    </row>
    <row r="9" spans="1:43" ht="14.6" x14ac:dyDescent="0.4">
      <c r="A9" s="8">
        <v>5</v>
      </c>
      <c r="B9" s="8">
        <v>1</v>
      </c>
      <c r="C9" s="8" t="s">
        <v>2943</v>
      </c>
      <c r="D9" s="8" t="s">
        <v>2944</v>
      </c>
      <c r="E9" s="9" t="str">
        <f t="shared" si="18"/>
        <v>1.nec</v>
      </c>
      <c r="F9" s="63" t="str">
        <f t="shared" si="19"/>
        <v>2.2</v>
      </c>
      <c r="G9" s="22" t="str">
        <f t="shared" si="1"/>
        <v>Mental health and substance abuse facilities</v>
      </c>
      <c r="H9" s="9">
        <f t="shared" si="2"/>
        <v>2</v>
      </c>
      <c r="I9" s="9" t="b">
        <f t="shared" si="20"/>
        <v>1</v>
      </c>
      <c r="J9" s="9" t="b">
        <f t="shared" si="21"/>
        <v>1</v>
      </c>
      <c r="K9" s="9">
        <f>IF((ROW(9:9)-ROW($1:$1))&gt;$K$1,0,IFERROR(_xlfn.AGGREGATE(15,3,ROW($I$2:$I$100)/($I$2:$I$100=TRUE),ROWS(I$2:I9))-ROW($2:$2)+1,0))</f>
        <v>11</v>
      </c>
      <c r="L9" s="9">
        <f t="shared" si="3"/>
        <v>8</v>
      </c>
      <c r="N9" s="9" t="b">
        <f t="shared" si="22"/>
        <v>0</v>
      </c>
      <c r="O9" s="9">
        <f>IFERROR(_xlfn.AGGREGATE(15,3,ROW(N$2:N$100)/(N$2:N$100=TRUE),ROWS(N$2:N9))-ROW($2:$2)+1,0)</f>
        <v>46</v>
      </c>
      <c r="P9" s="9" t="str">
        <f t="shared" si="23"/>
        <v>8</v>
      </c>
      <c r="Q9" s="9" t="str">
        <f t="shared" si="24"/>
        <v>Rest of economy</v>
      </c>
      <c r="S9" s="9" t="b">
        <f t="shared" si="25"/>
        <v>1</v>
      </c>
      <c r="T9" s="9">
        <f>IFERROR(_xlfn.AGGREGATE(15,3,ROW(S$2:S$100)/(S$2:S$100=TRUE),ROWS(S$2:S9))-ROW($2:$2)+1,0)</f>
        <v>11</v>
      </c>
      <c r="U9" s="9" t="str">
        <f t="shared" si="26"/>
        <v>2.2</v>
      </c>
      <c r="V9" s="9" t="str">
        <f t="shared" si="27"/>
        <v>Mental health and substance abuse facilities</v>
      </c>
      <c r="AA9" s="23" t="str">
        <f t="shared" si="4"/>
        <v>1.nec</v>
      </c>
      <c r="AB9" s="22">
        <f t="shared" si="5"/>
        <v>2</v>
      </c>
      <c r="AC9" s="30" t="str">
        <f t="shared" si="6"/>
        <v>1</v>
      </c>
      <c r="AD9" s="31" t="str">
        <f t="shared" si="7"/>
        <v>1.nec</v>
      </c>
      <c r="AE9" s="31" t="str">
        <f t="shared" si="8"/>
        <v>1.nec</v>
      </c>
      <c r="AF9" s="31" t="str">
        <f t="shared" si="8"/>
        <v>1.nec</v>
      </c>
      <c r="AG9" s="32" t="str">
        <f t="shared" si="8"/>
        <v>1.nec</v>
      </c>
      <c r="AI9" s="33" t="str">
        <f t="shared" si="9"/>
        <v>1</v>
      </c>
      <c r="AJ9" s="34" t="str">
        <f t="shared" si="10"/>
        <v>1.nec</v>
      </c>
      <c r="AK9" s="34" t="str">
        <f t="shared" si="11"/>
        <v/>
      </c>
      <c r="AL9" s="34" t="str">
        <f t="shared" si="12"/>
        <v/>
      </c>
      <c r="AM9" s="35" t="str">
        <f t="shared" si="13"/>
        <v/>
      </c>
      <c r="AN9" s="9" t="b">
        <f t="shared" si="14"/>
        <v>1</v>
      </c>
      <c r="AO9" s="9" t="b">
        <f t="shared" si="15"/>
        <v>0</v>
      </c>
      <c r="AP9" s="9" t="b">
        <f t="shared" si="16"/>
        <v>0</v>
      </c>
      <c r="AQ9" s="9" t="b">
        <f t="shared" si="17"/>
        <v>0</v>
      </c>
    </row>
    <row r="10" spans="1:43" ht="14.6" x14ac:dyDescent="0.4">
      <c r="A10" s="8">
        <v>6</v>
      </c>
      <c r="B10" s="8" t="s">
        <v>2748</v>
      </c>
      <c r="C10" s="8" t="s">
        <v>2945</v>
      </c>
      <c r="D10" s="8" t="s">
        <v>2946</v>
      </c>
      <c r="E10" s="9" t="str">
        <f t="shared" si="18"/>
        <v>2</v>
      </c>
      <c r="F10" s="63" t="str">
        <f t="shared" si="19"/>
        <v>2.9</v>
      </c>
      <c r="G10" s="22" t="str">
        <f t="shared" si="1"/>
        <v>Other residential long-term care facilities</v>
      </c>
      <c r="H10" s="9">
        <f t="shared" si="2"/>
        <v>1</v>
      </c>
      <c r="I10" s="9" t="b">
        <f t="shared" si="20"/>
        <v>0</v>
      </c>
      <c r="J10" s="9" t="b">
        <f t="shared" si="21"/>
        <v>0</v>
      </c>
      <c r="K10" s="9">
        <f>IF((ROW(10:10)-ROW($1:$1))&gt;$K$1,0,IFERROR(_xlfn.AGGREGATE(15,3,ROW($I$2:$I$100)/($I$2:$I$100=TRUE),ROWS(I$2:I10))-ROW($2:$2)+1,0))</f>
        <v>12</v>
      </c>
      <c r="L10" s="9">
        <f t="shared" si="3"/>
        <v>9</v>
      </c>
      <c r="N10" s="9" t="b">
        <f t="shared" si="22"/>
        <v>1</v>
      </c>
      <c r="O10" s="9">
        <f>IFERROR(_xlfn.AGGREGATE(15,3,ROW(N$2:N$100)/(N$2:N$100=TRUE),ROWS(N$2:N10))-ROW($2:$2)+1,0)</f>
        <v>51</v>
      </c>
      <c r="P10" s="9" t="str">
        <f t="shared" si="23"/>
        <v>9</v>
      </c>
      <c r="Q10" s="9" t="str">
        <f t="shared" si="24"/>
        <v>Rest of the world</v>
      </c>
      <c r="S10" s="9" t="b">
        <f t="shared" si="25"/>
        <v>1</v>
      </c>
      <c r="T10" s="9">
        <f>IFERROR(_xlfn.AGGREGATE(15,3,ROW(S$2:S$100)/(S$2:S$100=TRUE),ROWS(S$2:S10))-ROW($2:$2)+1,0)</f>
        <v>12</v>
      </c>
      <c r="U10" s="9" t="str">
        <f t="shared" si="26"/>
        <v>2.9</v>
      </c>
      <c r="V10" s="9" t="str">
        <f t="shared" si="27"/>
        <v>Other residential long-term care facilities</v>
      </c>
      <c r="AA10" s="23" t="str">
        <f t="shared" si="4"/>
        <v>2</v>
      </c>
      <c r="AB10" s="22">
        <f t="shared" si="5"/>
        <v>1</v>
      </c>
      <c r="AC10" s="30" t="str">
        <f t="shared" si="6"/>
        <v>2</v>
      </c>
      <c r="AD10" s="31" t="str">
        <f t="shared" si="7"/>
        <v>2</v>
      </c>
      <c r="AE10" s="31" t="str">
        <f t="shared" si="8"/>
        <v>2</v>
      </c>
      <c r="AF10" s="31" t="str">
        <f t="shared" si="8"/>
        <v>2</v>
      </c>
      <c r="AG10" s="32" t="str">
        <f t="shared" si="8"/>
        <v>2</v>
      </c>
      <c r="AI10" s="33" t="str">
        <f t="shared" si="9"/>
        <v>2</v>
      </c>
      <c r="AJ10" s="34" t="str">
        <f t="shared" si="10"/>
        <v/>
      </c>
      <c r="AK10" s="34" t="str">
        <f t="shared" si="11"/>
        <v/>
      </c>
      <c r="AL10" s="34" t="str">
        <f t="shared" si="12"/>
        <v/>
      </c>
      <c r="AM10" s="35" t="str">
        <f t="shared" si="13"/>
        <v/>
      </c>
      <c r="AN10" s="9" t="b">
        <f t="shared" si="14"/>
        <v>0</v>
      </c>
      <c r="AO10" s="9" t="b">
        <f t="shared" si="15"/>
        <v>0</v>
      </c>
      <c r="AP10" s="9" t="b">
        <f t="shared" si="16"/>
        <v>0</v>
      </c>
      <c r="AQ10" s="9" t="b">
        <f t="shared" si="17"/>
        <v>0</v>
      </c>
    </row>
    <row r="11" spans="1:43" ht="14.6" x14ac:dyDescent="0.4">
      <c r="A11" s="8">
        <v>7</v>
      </c>
      <c r="B11" s="8">
        <v>6</v>
      </c>
      <c r="C11" s="8" t="s">
        <v>2947</v>
      </c>
      <c r="D11" s="8" t="s">
        <v>2948</v>
      </c>
      <c r="E11" s="9" t="str">
        <f t="shared" si="18"/>
        <v>2.1</v>
      </c>
      <c r="F11" s="63" t="str">
        <f t="shared" si="19"/>
        <v>3.1.1</v>
      </c>
      <c r="G11" s="22" t="str">
        <f t="shared" si="1"/>
        <v>Offices of general medical practitioners</v>
      </c>
      <c r="H11" s="9">
        <f t="shared" si="2"/>
        <v>2</v>
      </c>
      <c r="I11" s="9" t="b">
        <f t="shared" si="20"/>
        <v>1</v>
      </c>
      <c r="J11" s="9" t="b">
        <f t="shared" si="21"/>
        <v>0</v>
      </c>
      <c r="K11" s="9">
        <f>IF((ROW(11:11)-ROW($1:$1))&gt;$K$1,0,IFERROR(_xlfn.AGGREGATE(15,3,ROW($I$2:$I$100)/($I$2:$I$100=TRUE),ROWS(I$2:I11))-ROW($2:$2)+1,0))</f>
        <v>15</v>
      </c>
      <c r="L11" s="9">
        <f t="shared" si="3"/>
        <v>10</v>
      </c>
      <c r="N11" s="9" t="b">
        <f t="shared" si="22"/>
        <v>0</v>
      </c>
      <c r="O11" s="9">
        <f>IFERROR(_xlfn.AGGREGATE(15,3,ROW(N$2:N$100)/(N$2:N$100=TRUE),ROWS(N$2:N11))-ROW($2:$2)+1,0)</f>
        <v>52</v>
      </c>
      <c r="P11" s="9" t="str">
        <f t="shared" si="23"/>
        <v>nec</v>
      </c>
      <c r="Q11" s="9" t="str">
        <f t="shared" si="24"/>
        <v>Unspecified health care providers (n.e.c.)</v>
      </c>
      <c r="S11" s="9" t="b">
        <f t="shared" si="25"/>
        <v>1</v>
      </c>
      <c r="T11" s="9">
        <f>IFERROR(_xlfn.AGGREGATE(15,3,ROW(S$2:S$100)/(S$2:S$100=TRUE),ROWS(S$2:S11))-ROW($2:$2)+1,0)</f>
        <v>13</v>
      </c>
      <c r="U11" s="9" t="str">
        <f t="shared" si="26"/>
        <v>3</v>
      </c>
      <c r="V11" s="9" t="str">
        <f t="shared" si="27"/>
        <v>Providers of ambulatory health care</v>
      </c>
      <c r="AA11" s="23" t="str">
        <f t="shared" si="4"/>
        <v>2.1</v>
      </c>
      <c r="AB11" s="22">
        <f t="shared" si="5"/>
        <v>2</v>
      </c>
      <c r="AC11" s="30" t="str">
        <f t="shared" si="6"/>
        <v>2</v>
      </c>
      <c r="AD11" s="31" t="str">
        <f t="shared" si="7"/>
        <v>2.1</v>
      </c>
      <c r="AE11" s="31" t="str">
        <f t="shared" si="8"/>
        <v>2.1</v>
      </c>
      <c r="AF11" s="31" t="str">
        <f t="shared" si="8"/>
        <v>2.1</v>
      </c>
      <c r="AG11" s="32" t="str">
        <f t="shared" si="8"/>
        <v>2.1</v>
      </c>
      <c r="AI11" s="33" t="str">
        <f t="shared" si="9"/>
        <v>2</v>
      </c>
      <c r="AJ11" s="34" t="str">
        <f t="shared" si="10"/>
        <v>2.1</v>
      </c>
      <c r="AK11" s="34" t="str">
        <f t="shared" si="11"/>
        <v/>
      </c>
      <c r="AL11" s="34" t="str">
        <f t="shared" si="12"/>
        <v/>
      </c>
      <c r="AM11" s="35" t="str">
        <f t="shared" si="13"/>
        <v/>
      </c>
      <c r="AN11" s="9" t="b">
        <f t="shared" si="14"/>
        <v>1</v>
      </c>
      <c r="AO11" s="9" t="b">
        <f t="shared" si="15"/>
        <v>0</v>
      </c>
      <c r="AP11" s="9" t="b">
        <f t="shared" si="16"/>
        <v>0</v>
      </c>
      <c r="AQ11" s="9" t="b">
        <f t="shared" si="17"/>
        <v>0</v>
      </c>
    </row>
    <row r="12" spans="1:43" ht="14.6" x14ac:dyDescent="0.4">
      <c r="A12" s="8">
        <v>8</v>
      </c>
      <c r="B12" s="8">
        <v>6</v>
      </c>
      <c r="C12" s="8" t="s">
        <v>2949</v>
      </c>
      <c r="D12" s="8" t="s">
        <v>2950</v>
      </c>
      <c r="E12" s="9" t="str">
        <f t="shared" si="18"/>
        <v>2.2</v>
      </c>
      <c r="F12" s="63" t="str">
        <f t="shared" si="19"/>
        <v>3.1.2</v>
      </c>
      <c r="G12" s="22" t="str">
        <f t="shared" si="1"/>
        <v>Offices of mental medical specialists</v>
      </c>
      <c r="H12" s="9">
        <f t="shared" si="2"/>
        <v>2</v>
      </c>
      <c r="I12" s="9" t="b">
        <f t="shared" si="20"/>
        <v>1</v>
      </c>
      <c r="J12" s="9" t="b">
        <f t="shared" si="21"/>
        <v>0</v>
      </c>
      <c r="K12" s="9">
        <f>IF((ROW(12:12)-ROW($1:$1))&gt;$K$1,0,IFERROR(_xlfn.AGGREGATE(15,3,ROW($I$2:$I$100)/($I$2:$I$100=TRUE),ROWS(I$2:I12))-ROW($2:$2)+1,0))</f>
        <v>16</v>
      </c>
      <c r="L12" s="9">
        <f t="shared" si="3"/>
        <v>11</v>
      </c>
      <c r="N12" s="9" t="b">
        <f t="shared" si="22"/>
        <v>0</v>
      </c>
      <c r="O12" s="9">
        <f>IFERROR(_xlfn.AGGREGATE(15,3,ROW(N$2:N$100)/(N$2:N$100=TRUE),ROWS(N$2:N12))-ROW($2:$2)+1,0)</f>
        <v>0</v>
      </c>
      <c r="P12" s="9" t="str">
        <f t="shared" si="23"/>
        <v/>
      </c>
      <c r="Q12" s="9" t="str">
        <f t="shared" si="24"/>
        <v/>
      </c>
      <c r="S12" s="9" t="b">
        <f t="shared" si="25"/>
        <v>1</v>
      </c>
      <c r="T12" s="9">
        <f>IFERROR(_xlfn.AGGREGATE(15,3,ROW(S$2:S$100)/(S$2:S$100=TRUE),ROWS(S$2:S12))-ROW($2:$2)+1,0)</f>
        <v>14</v>
      </c>
      <c r="U12" s="9" t="str">
        <f t="shared" si="26"/>
        <v>3.1</v>
      </c>
      <c r="V12" s="9" t="str">
        <f t="shared" si="27"/>
        <v>Medical practices</v>
      </c>
      <c r="AA12" s="23" t="str">
        <f t="shared" si="4"/>
        <v>2.2</v>
      </c>
      <c r="AB12" s="22">
        <f t="shared" si="5"/>
        <v>2</v>
      </c>
      <c r="AC12" s="30" t="str">
        <f t="shared" si="6"/>
        <v>2</v>
      </c>
      <c r="AD12" s="31" t="str">
        <f t="shared" si="7"/>
        <v>2.2</v>
      </c>
      <c r="AE12" s="31" t="str">
        <f t="shared" si="8"/>
        <v>2.2</v>
      </c>
      <c r="AF12" s="31" t="str">
        <f t="shared" si="8"/>
        <v>2.2</v>
      </c>
      <c r="AG12" s="32" t="str">
        <f t="shared" si="8"/>
        <v>2.2</v>
      </c>
      <c r="AI12" s="33" t="str">
        <f t="shared" si="9"/>
        <v>2</v>
      </c>
      <c r="AJ12" s="34" t="str">
        <f t="shared" si="10"/>
        <v>2.2</v>
      </c>
      <c r="AK12" s="34" t="str">
        <f t="shared" si="11"/>
        <v/>
      </c>
      <c r="AL12" s="34" t="str">
        <f t="shared" si="12"/>
        <v/>
      </c>
      <c r="AM12" s="35" t="str">
        <f t="shared" si="13"/>
        <v/>
      </c>
      <c r="AN12" s="9" t="b">
        <f t="shared" si="14"/>
        <v>1</v>
      </c>
      <c r="AO12" s="9" t="b">
        <f t="shared" si="15"/>
        <v>0</v>
      </c>
      <c r="AP12" s="9" t="b">
        <f t="shared" si="16"/>
        <v>0</v>
      </c>
      <c r="AQ12" s="9" t="b">
        <f t="shared" si="17"/>
        <v>0</v>
      </c>
    </row>
    <row r="13" spans="1:43" ht="14.6" x14ac:dyDescent="0.4">
      <c r="A13" s="8">
        <v>9</v>
      </c>
      <c r="B13" s="8">
        <v>6</v>
      </c>
      <c r="C13" s="8" t="s">
        <v>2951</v>
      </c>
      <c r="D13" s="8" t="s">
        <v>2952</v>
      </c>
      <c r="E13" s="9" t="str">
        <f t="shared" si="18"/>
        <v>2.9</v>
      </c>
      <c r="F13" s="63" t="str">
        <f t="shared" si="19"/>
        <v>3.1.3</v>
      </c>
      <c r="G13" s="22" t="str">
        <f t="shared" si="1"/>
        <v>Offices of medical specialists (Other than mental medical specialists)</v>
      </c>
      <c r="H13" s="9">
        <f t="shared" si="2"/>
        <v>2</v>
      </c>
      <c r="I13" s="9" t="b">
        <f t="shared" si="20"/>
        <v>1</v>
      </c>
      <c r="J13" s="9" t="b">
        <f t="shared" si="21"/>
        <v>0</v>
      </c>
      <c r="K13" s="9">
        <f>IF((ROW(13:13)-ROW($1:$1))&gt;$K$1,0,IFERROR(_xlfn.AGGREGATE(15,3,ROW($I$2:$I$100)/($I$2:$I$100=TRUE),ROWS(I$2:I13))-ROW($2:$2)+1,0))</f>
        <v>17</v>
      </c>
      <c r="L13" s="9">
        <f t="shared" si="3"/>
        <v>12</v>
      </c>
      <c r="N13" s="9" t="b">
        <f t="shared" si="22"/>
        <v>0</v>
      </c>
      <c r="O13" s="9">
        <f>IFERROR(_xlfn.AGGREGATE(15,3,ROW(N$2:N$100)/(N$2:N$100=TRUE),ROWS(N$2:N13))-ROW($2:$2)+1,0)</f>
        <v>0</v>
      </c>
      <c r="P13" s="9" t="str">
        <f t="shared" si="23"/>
        <v/>
      </c>
      <c r="Q13" s="9" t="str">
        <f t="shared" si="24"/>
        <v/>
      </c>
      <c r="S13" s="9" t="b">
        <f t="shared" si="25"/>
        <v>1</v>
      </c>
      <c r="T13" s="9">
        <f>IFERROR(_xlfn.AGGREGATE(15,3,ROW(S$2:S$100)/(S$2:S$100=TRUE),ROWS(S$2:S13))-ROW($2:$2)+1,0)</f>
        <v>19</v>
      </c>
      <c r="U13" s="9" t="str">
        <f t="shared" si="26"/>
        <v>3.2</v>
      </c>
      <c r="V13" s="9" t="str">
        <f t="shared" si="27"/>
        <v>Dental practice</v>
      </c>
      <c r="AA13" s="23" t="str">
        <f t="shared" si="4"/>
        <v>2.9</v>
      </c>
      <c r="AB13" s="22">
        <f t="shared" si="5"/>
        <v>2</v>
      </c>
      <c r="AC13" s="30" t="str">
        <f t="shared" si="6"/>
        <v>2</v>
      </c>
      <c r="AD13" s="31" t="str">
        <f t="shared" si="7"/>
        <v>2.9</v>
      </c>
      <c r="AE13" s="31" t="str">
        <f t="shared" si="8"/>
        <v>2.9</v>
      </c>
      <c r="AF13" s="31" t="str">
        <f t="shared" si="8"/>
        <v>2.9</v>
      </c>
      <c r="AG13" s="32" t="str">
        <f t="shared" si="8"/>
        <v>2.9</v>
      </c>
      <c r="AI13" s="33" t="str">
        <f t="shared" si="9"/>
        <v>2</v>
      </c>
      <c r="AJ13" s="34" t="str">
        <f t="shared" si="10"/>
        <v>2.9</v>
      </c>
      <c r="AK13" s="34" t="str">
        <f t="shared" si="11"/>
        <v/>
      </c>
      <c r="AL13" s="34" t="str">
        <f t="shared" si="12"/>
        <v/>
      </c>
      <c r="AM13" s="35" t="str">
        <f t="shared" si="13"/>
        <v/>
      </c>
      <c r="AN13" s="9" t="b">
        <f t="shared" si="14"/>
        <v>1</v>
      </c>
      <c r="AO13" s="9" t="b">
        <f t="shared" si="15"/>
        <v>0</v>
      </c>
      <c r="AP13" s="9" t="b">
        <f t="shared" si="16"/>
        <v>0</v>
      </c>
      <c r="AQ13" s="9" t="b">
        <f t="shared" si="17"/>
        <v>0</v>
      </c>
    </row>
    <row r="14" spans="1:43" ht="14.6" x14ac:dyDescent="0.4">
      <c r="A14" s="8">
        <v>10</v>
      </c>
      <c r="B14" s="8" t="s">
        <v>2748</v>
      </c>
      <c r="C14" s="8" t="s">
        <v>2953</v>
      </c>
      <c r="D14" s="8" t="s">
        <v>2954</v>
      </c>
      <c r="E14" s="9" t="str">
        <f t="shared" si="18"/>
        <v>3</v>
      </c>
      <c r="F14" s="63" t="str">
        <f t="shared" si="19"/>
        <v>3.1.nec</v>
      </c>
      <c r="G14" s="22" t="str">
        <f t="shared" si="1"/>
        <v>Unspecified medical practices (n.e.c.)</v>
      </c>
      <c r="H14" s="9">
        <f t="shared" si="2"/>
        <v>1</v>
      </c>
      <c r="I14" s="9" t="b">
        <f t="shared" si="20"/>
        <v>0</v>
      </c>
      <c r="J14" s="9" t="b">
        <f t="shared" si="21"/>
        <v>0</v>
      </c>
      <c r="K14" s="9">
        <f>IF((ROW(14:14)-ROW($1:$1))&gt;$K$1,0,IFERROR(_xlfn.AGGREGATE(15,3,ROW($I$2:$I$100)/($I$2:$I$100=TRUE),ROWS(I$2:I14))-ROW($2:$2)+1,0))</f>
        <v>18</v>
      </c>
      <c r="L14" s="9">
        <f t="shared" si="3"/>
        <v>13</v>
      </c>
      <c r="N14" s="9" t="b">
        <f t="shared" si="22"/>
        <v>1</v>
      </c>
      <c r="O14" s="9">
        <f>IFERROR(_xlfn.AGGREGATE(15,3,ROW(N$2:N$100)/(N$2:N$100=TRUE),ROWS(N$2:N14))-ROW($2:$2)+1,0)</f>
        <v>0</v>
      </c>
      <c r="P14" s="9" t="str">
        <f t="shared" si="23"/>
        <v/>
      </c>
      <c r="Q14" s="9" t="str">
        <f t="shared" si="24"/>
        <v/>
      </c>
      <c r="S14" s="9" t="b">
        <f t="shared" si="25"/>
        <v>1</v>
      </c>
      <c r="T14" s="9">
        <f>IFERROR(_xlfn.AGGREGATE(15,3,ROW(S$2:S$100)/(S$2:S$100=TRUE),ROWS(S$2:S14))-ROW($2:$2)+1,0)</f>
        <v>20</v>
      </c>
      <c r="U14" s="9" t="str">
        <f t="shared" si="26"/>
        <v>3.3</v>
      </c>
      <c r="V14" s="9" t="str">
        <f t="shared" si="27"/>
        <v>Other health care practitioners</v>
      </c>
      <c r="AA14" s="23" t="str">
        <f t="shared" si="4"/>
        <v>3</v>
      </c>
      <c r="AB14" s="22">
        <f t="shared" si="5"/>
        <v>1</v>
      </c>
      <c r="AC14" s="30" t="str">
        <f t="shared" si="6"/>
        <v>3</v>
      </c>
      <c r="AD14" s="31" t="str">
        <f t="shared" si="7"/>
        <v>3</v>
      </c>
      <c r="AE14" s="31" t="str">
        <f t="shared" si="8"/>
        <v>3</v>
      </c>
      <c r="AF14" s="31" t="str">
        <f t="shared" si="8"/>
        <v>3</v>
      </c>
      <c r="AG14" s="32" t="str">
        <f t="shared" si="8"/>
        <v>3</v>
      </c>
      <c r="AI14" s="33" t="str">
        <f t="shared" si="9"/>
        <v>3</v>
      </c>
      <c r="AJ14" s="34" t="str">
        <f t="shared" si="10"/>
        <v/>
      </c>
      <c r="AK14" s="34" t="str">
        <f t="shared" si="11"/>
        <v/>
      </c>
      <c r="AL14" s="34" t="str">
        <f t="shared" si="12"/>
        <v/>
      </c>
      <c r="AM14" s="35" t="str">
        <f t="shared" si="13"/>
        <v/>
      </c>
      <c r="AN14" s="9" t="b">
        <f t="shared" si="14"/>
        <v>0</v>
      </c>
      <c r="AO14" s="9" t="b">
        <f t="shared" si="15"/>
        <v>0</v>
      </c>
      <c r="AP14" s="9" t="b">
        <f t="shared" si="16"/>
        <v>0</v>
      </c>
      <c r="AQ14" s="9" t="b">
        <f t="shared" si="17"/>
        <v>0</v>
      </c>
    </row>
    <row r="15" spans="1:43" ht="14.6" x14ac:dyDescent="0.4">
      <c r="A15" s="8">
        <v>11</v>
      </c>
      <c r="B15" s="8">
        <v>10</v>
      </c>
      <c r="C15" s="8" t="s">
        <v>2955</v>
      </c>
      <c r="D15" s="8" t="s">
        <v>2956</v>
      </c>
      <c r="E15" s="9" t="str">
        <f t="shared" si="18"/>
        <v>3.1</v>
      </c>
      <c r="F15" s="63" t="str">
        <f t="shared" si="19"/>
        <v>3.2</v>
      </c>
      <c r="G15" s="22" t="str">
        <f t="shared" si="1"/>
        <v>Dental practice</v>
      </c>
      <c r="H15" s="9">
        <f t="shared" si="2"/>
        <v>2</v>
      </c>
      <c r="I15" s="9" t="b">
        <f t="shared" si="20"/>
        <v>0</v>
      </c>
      <c r="J15" s="9" t="b">
        <f t="shared" si="21"/>
        <v>0</v>
      </c>
      <c r="K15" s="9">
        <f>IF((ROW(15:15)-ROW($1:$1))&gt;$K$1,0,IFERROR(_xlfn.AGGREGATE(15,3,ROW($I$2:$I$100)/($I$2:$I$100=TRUE),ROWS(I$2:I15))-ROW($2:$2)+1,0))</f>
        <v>19</v>
      </c>
      <c r="L15" s="9">
        <f t="shared" si="3"/>
        <v>14</v>
      </c>
      <c r="N15" s="9" t="b">
        <f t="shared" si="22"/>
        <v>0</v>
      </c>
      <c r="O15" s="9">
        <f>IFERROR(_xlfn.AGGREGATE(15,3,ROW(N$2:N$100)/(N$2:N$100=TRUE),ROWS(N$2:N15))-ROW($2:$2)+1,0)</f>
        <v>0</v>
      </c>
      <c r="P15" s="9" t="str">
        <f t="shared" si="23"/>
        <v/>
      </c>
      <c r="Q15" s="9" t="str">
        <f t="shared" si="24"/>
        <v/>
      </c>
      <c r="S15" s="9" t="b">
        <f t="shared" si="25"/>
        <v>1</v>
      </c>
      <c r="T15" s="9">
        <f>IFERROR(_xlfn.AGGREGATE(15,3,ROW(S$2:S$100)/(S$2:S$100=TRUE),ROWS(S$2:S15))-ROW($2:$2)+1,0)</f>
        <v>21</v>
      </c>
      <c r="U15" s="9" t="str">
        <f t="shared" si="26"/>
        <v>3.4</v>
      </c>
      <c r="V15" s="9" t="str">
        <f t="shared" si="27"/>
        <v>Ambulatory health care centres</v>
      </c>
      <c r="AA15" s="23" t="str">
        <f t="shared" si="4"/>
        <v>3.1</v>
      </c>
      <c r="AB15" s="22">
        <f t="shared" si="5"/>
        <v>2</v>
      </c>
      <c r="AC15" s="30" t="str">
        <f t="shared" si="6"/>
        <v>3</v>
      </c>
      <c r="AD15" s="31" t="str">
        <f t="shared" si="7"/>
        <v>3.1</v>
      </c>
      <c r="AE15" s="31" t="str">
        <f t="shared" si="8"/>
        <v>3.1</v>
      </c>
      <c r="AF15" s="31" t="str">
        <f t="shared" si="8"/>
        <v>3.1</v>
      </c>
      <c r="AG15" s="32" t="str">
        <f t="shared" si="8"/>
        <v>3.1</v>
      </c>
      <c r="AI15" s="33" t="str">
        <f t="shared" si="9"/>
        <v>3</v>
      </c>
      <c r="AJ15" s="34" t="str">
        <f t="shared" si="10"/>
        <v>3.1</v>
      </c>
      <c r="AK15" s="34" t="str">
        <f t="shared" si="11"/>
        <v/>
      </c>
      <c r="AL15" s="34" t="str">
        <f t="shared" si="12"/>
        <v/>
      </c>
      <c r="AM15" s="35" t="str">
        <f t="shared" si="13"/>
        <v/>
      </c>
      <c r="AN15" s="9" t="b">
        <f t="shared" si="14"/>
        <v>1</v>
      </c>
      <c r="AO15" s="9" t="b">
        <f t="shared" si="15"/>
        <v>0</v>
      </c>
      <c r="AP15" s="9" t="b">
        <f t="shared" si="16"/>
        <v>0</v>
      </c>
      <c r="AQ15" s="9" t="b">
        <f t="shared" si="17"/>
        <v>0</v>
      </c>
    </row>
    <row r="16" spans="1:43" ht="14.6" x14ac:dyDescent="0.4">
      <c r="A16" s="8">
        <v>12</v>
      </c>
      <c r="B16" s="8">
        <v>11</v>
      </c>
      <c r="C16" s="8" t="s">
        <v>2957</v>
      </c>
      <c r="D16" s="8" t="s">
        <v>2958</v>
      </c>
      <c r="E16" s="9" t="str">
        <f t="shared" si="18"/>
        <v>3.1.1</v>
      </c>
      <c r="F16" s="63" t="str">
        <f t="shared" si="19"/>
        <v>3.3</v>
      </c>
      <c r="G16" s="22" t="str">
        <f t="shared" si="1"/>
        <v>Other health care practitioners</v>
      </c>
      <c r="H16" s="9">
        <f t="shared" si="2"/>
        <v>3</v>
      </c>
      <c r="I16" s="9" t="b">
        <f t="shared" si="20"/>
        <v>1</v>
      </c>
      <c r="J16" s="9" t="b">
        <f t="shared" si="21"/>
        <v>0</v>
      </c>
      <c r="K16" s="9">
        <f>IF((ROW(16:16)-ROW($1:$1))&gt;$K$1,0,IFERROR(_xlfn.AGGREGATE(15,3,ROW($I$2:$I$100)/($I$2:$I$100=TRUE),ROWS(I$2:I16))-ROW($2:$2)+1,0))</f>
        <v>20</v>
      </c>
      <c r="L16" s="9">
        <f t="shared" si="3"/>
        <v>15</v>
      </c>
      <c r="N16" s="9" t="b">
        <f t="shared" si="22"/>
        <v>0</v>
      </c>
      <c r="O16" s="9">
        <f>IFERROR(_xlfn.AGGREGATE(15,3,ROW(N$2:N$100)/(N$2:N$100=TRUE),ROWS(N$2:N16))-ROW($2:$2)+1,0)</f>
        <v>0</v>
      </c>
      <c r="P16" s="9" t="str">
        <f t="shared" si="23"/>
        <v/>
      </c>
      <c r="Q16" s="9" t="str">
        <f t="shared" si="24"/>
        <v/>
      </c>
      <c r="S16" s="9" t="b">
        <f t="shared" si="25"/>
        <v>0</v>
      </c>
      <c r="T16" s="9">
        <f>IFERROR(_xlfn.AGGREGATE(15,3,ROW(S$2:S$100)/(S$2:S$100=TRUE),ROWS(S$2:S16))-ROW($2:$2)+1,0)</f>
        <v>30</v>
      </c>
      <c r="U16" s="9" t="str">
        <f t="shared" si="26"/>
        <v>3.5</v>
      </c>
      <c r="V16" s="9" t="str">
        <f t="shared" si="27"/>
        <v>Providers of home health care services</v>
      </c>
      <c r="AA16" s="23" t="str">
        <f t="shared" si="4"/>
        <v>3.1.1</v>
      </c>
      <c r="AB16" s="22">
        <f t="shared" si="5"/>
        <v>3</v>
      </c>
      <c r="AC16" s="30" t="str">
        <f t="shared" si="6"/>
        <v>3</v>
      </c>
      <c r="AD16" s="31" t="str">
        <f t="shared" si="7"/>
        <v>3.1</v>
      </c>
      <c r="AE16" s="31" t="str">
        <f t="shared" si="8"/>
        <v>3.1.1</v>
      </c>
      <c r="AF16" s="31" t="str">
        <f t="shared" si="8"/>
        <v>3.1.1</v>
      </c>
      <c r="AG16" s="32" t="str">
        <f t="shared" si="8"/>
        <v>3.1.1</v>
      </c>
      <c r="AI16" s="33" t="str">
        <f t="shared" si="9"/>
        <v>3</v>
      </c>
      <c r="AJ16" s="34" t="str">
        <f t="shared" si="10"/>
        <v>3.1</v>
      </c>
      <c r="AK16" s="34" t="str">
        <f t="shared" si="11"/>
        <v>3.1.1</v>
      </c>
      <c r="AL16" s="34" t="str">
        <f t="shared" si="12"/>
        <v/>
      </c>
      <c r="AM16" s="35" t="str">
        <f t="shared" si="13"/>
        <v/>
      </c>
      <c r="AN16" s="9" t="b">
        <f t="shared" si="14"/>
        <v>1</v>
      </c>
      <c r="AO16" s="9" t="b">
        <f t="shared" si="15"/>
        <v>1</v>
      </c>
      <c r="AP16" s="9" t="b">
        <f t="shared" si="16"/>
        <v>0</v>
      </c>
      <c r="AQ16" s="9" t="b">
        <f t="shared" si="17"/>
        <v>0</v>
      </c>
    </row>
    <row r="17" spans="1:43" ht="14.6" x14ac:dyDescent="0.4">
      <c r="A17" s="8">
        <v>13</v>
      </c>
      <c r="B17" s="8">
        <v>11</v>
      </c>
      <c r="C17" s="8" t="s">
        <v>2959</v>
      </c>
      <c r="D17" s="8" t="s">
        <v>2960</v>
      </c>
      <c r="E17" s="9" t="str">
        <f t="shared" si="18"/>
        <v>3.1.2</v>
      </c>
      <c r="F17" s="63" t="str">
        <f t="shared" si="19"/>
        <v>3.4.1</v>
      </c>
      <c r="G17" s="22" t="str">
        <f t="shared" si="1"/>
        <v>Family planning centres</v>
      </c>
      <c r="H17" s="9">
        <f t="shared" si="2"/>
        <v>3</v>
      </c>
      <c r="I17" s="9" t="b">
        <f t="shared" si="20"/>
        <v>1</v>
      </c>
      <c r="J17" s="9" t="b">
        <f t="shared" si="21"/>
        <v>0</v>
      </c>
      <c r="K17" s="9">
        <f>IF((ROW(17:17)-ROW($1:$1))&gt;$K$1,0,IFERROR(_xlfn.AGGREGATE(15,3,ROW($I$2:$I$100)/($I$2:$I$100=TRUE),ROWS(I$2:I17))-ROW($2:$2)+1,0))</f>
        <v>22</v>
      </c>
      <c r="L17" s="9">
        <f t="shared" si="3"/>
        <v>16</v>
      </c>
      <c r="N17" s="9" t="b">
        <f t="shared" si="22"/>
        <v>0</v>
      </c>
      <c r="O17" s="9">
        <f>IFERROR(_xlfn.AGGREGATE(15,3,ROW(N$2:N$100)/(N$2:N$100=TRUE),ROWS(N$2:N17))-ROW($2:$2)+1,0)</f>
        <v>0</v>
      </c>
      <c r="P17" s="9" t="str">
        <f t="shared" si="23"/>
        <v/>
      </c>
      <c r="Q17" s="9" t="str">
        <f t="shared" si="24"/>
        <v/>
      </c>
      <c r="S17" s="9" t="b">
        <f t="shared" si="25"/>
        <v>0</v>
      </c>
      <c r="T17" s="9">
        <f>IFERROR(_xlfn.AGGREGATE(15,3,ROW(S$2:S$100)/(S$2:S$100=TRUE),ROWS(S$2:S17))-ROW($2:$2)+1,0)</f>
        <v>31</v>
      </c>
      <c r="U17" s="9" t="str">
        <f t="shared" si="26"/>
        <v>3.nec</v>
      </c>
      <c r="V17" s="9" t="str">
        <f t="shared" si="27"/>
        <v>Unspecified providers of ambulatory health care (n.e.c.)</v>
      </c>
      <c r="AA17" s="23" t="str">
        <f t="shared" si="4"/>
        <v>3.1.2</v>
      </c>
      <c r="AB17" s="22">
        <f t="shared" si="5"/>
        <v>3</v>
      </c>
      <c r="AC17" s="30" t="str">
        <f t="shared" si="6"/>
        <v>3</v>
      </c>
      <c r="AD17" s="31" t="str">
        <f t="shared" si="7"/>
        <v>3.1</v>
      </c>
      <c r="AE17" s="31" t="str">
        <f t="shared" si="8"/>
        <v>3.1.2</v>
      </c>
      <c r="AF17" s="31" t="str">
        <f t="shared" si="8"/>
        <v>3.1.2</v>
      </c>
      <c r="AG17" s="32" t="str">
        <f t="shared" si="8"/>
        <v>3.1.2</v>
      </c>
      <c r="AI17" s="33" t="str">
        <f t="shared" si="9"/>
        <v>3</v>
      </c>
      <c r="AJ17" s="34" t="str">
        <f t="shared" si="10"/>
        <v>3.1</v>
      </c>
      <c r="AK17" s="34" t="str">
        <f t="shared" si="11"/>
        <v>3.1.2</v>
      </c>
      <c r="AL17" s="34" t="str">
        <f t="shared" si="12"/>
        <v/>
      </c>
      <c r="AM17" s="35" t="str">
        <f t="shared" si="13"/>
        <v/>
      </c>
      <c r="AN17" s="9" t="b">
        <f t="shared" si="14"/>
        <v>1</v>
      </c>
      <c r="AO17" s="9" t="b">
        <f t="shared" si="15"/>
        <v>1</v>
      </c>
      <c r="AP17" s="9" t="b">
        <f t="shared" si="16"/>
        <v>0</v>
      </c>
      <c r="AQ17" s="9" t="b">
        <f t="shared" si="17"/>
        <v>0</v>
      </c>
    </row>
    <row r="18" spans="1:43" ht="14.6" x14ac:dyDescent="0.4">
      <c r="A18" s="8">
        <v>14</v>
      </c>
      <c r="B18" s="8">
        <v>11</v>
      </c>
      <c r="C18" s="8" t="s">
        <v>2961</v>
      </c>
      <c r="D18" s="8" t="s">
        <v>2962</v>
      </c>
      <c r="E18" s="9" t="str">
        <f t="shared" si="18"/>
        <v>3.1.3</v>
      </c>
      <c r="F18" s="63" t="str">
        <f t="shared" si="19"/>
        <v>3.4.2</v>
      </c>
      <c r="G18" s="22" t="str">
        <f t="shared" si="1"/>
        <v>Ambulatory mental health and substance abuse centres</v>
      </c>
      <c r="H18" s="9">
        <f t="shared" si="2"/>
        <v>3</v>
      </c>
      <c r="I18" s="9" t="b">
        <f t="shared" si="20"/>
        <v>1</v>
      </c>
      <c r="J18" s="9" t="b">
        <f t="shared" si="21"/>
        <v>0</v>
      </c>
      <c r="K18" s="9">
        <f>IF((ROW(18:18)-ROW($1:$1))&gt;$K$1,0,IFERROR(_xlfn.AGGREGATE(15,3,ROW($I$2:$I$100)/($I$2:$I$100=TRUE),ROWS(I$2:I18))-ROW($2:$2)+1,0))</f>
        <v>23</v>
      </c>
      <c r="L18" s="9">
        <f t="shared" si="3"/>
        <v>17</v>
      </c>
      <c r="N18" s="9" t="b">
        <f t="shared" si="22"/>
        <v>0</v>
      </c>
      <c r="O18" s="9">
        <f>IFERROR(_xlfn.AGGREGATE(15,3,ROW(N$2:N$100)/(N$2:N$100=TRUE),ROWS(N$2:N18))-ROW($2:$2)+1,0)</f>
        <v>0</v>
      </c>
      <c r="P18" s="9" t="str">
        <f t="shared" si="23"/>
        <v/>
      </c>
      <c r="Q18" s="9" t="str">
        <f t="shared" si="24"/>
        <v/>
      </c>
      <c r="S18" s="9" t="b">
        <f t="shared" si="25"/>
        <v>0</v>
      </c>
      <c r="T18" s="9">
        <f>IFERROR(_xlfn.AGGREGATE(15,3,ROW(S$2:S$100)/(S$2:S$100=TRUE),ROWS(S$2:S18))-ROW($2:$2)+1,0)</f>
        <v>32</v>
      </c>
      <c r="U18" s="9" t="str">
        <f t="shared" si="26"/>
        <v>4</v>
      </c>
      <c r="V18" s="9" t="str">
        <f t="shared" si="27"/>
        <v>Providers of ancillary services</v>
      </c>
      <c r="AA18" s="23" t="str">
        <f t="shared" si="4"/>
        <v>3.1.3</v>
      </c>
      <c r="AB18" s="22">
        <f t="shared" si="5"/>
        <v>3</v>
      </c>
      <c r="AC18" s="30" t="str">
        <f t="shared" si="6"/>
        <v>3</v>
      </c>
      <c r="AD18" s="31" t="str">
        <f t="shared" si="7"/>
        <v>3.1</v>
      </c>
      <c r="AE18" s="31" t="str">
        <f t="shared" si="8"/>
        <v>3.1.3</v>
      </c>
      <c r="AF18" s="31" t="str">
        <f t="shared" si="8"/>
        <v>3.1.3</v>
      </c>
      <c r="AG18" s="32" t="str">
        <f t="shared" si="8"/>
        <v>3.1.3</v>
      </c>
      <c r="AI18" s="33" t="str">
        <f t="shared" si="9"/>
        <v>3</v>
      </c>
      <c r="AJ18" s="34" t="str">
        <f t="shared" si="10"/>
        <v>3.1</v>
      </c>
      <c r="AK18" s="34" t="str">
        <f t="shared" si="11"/>
        <v>3.1.3</v>
      </c>
      <c r="AL18" s="34" t="str">
        <f t="shared" si="12"/>
        <v/>
      </c>
      <c r="AM18" s="35" t="str">
        <f t="shared" si="13"/>
        <v/>
      </c>
      <c r="AN18" s="9" t="b">
        <f t="shared" si="14"/>
        <v>1</v>
      </c>
      <c r="AO18" s="9" t="b">
        <f t="shared" si="15"/>
        <v>1</v>
      </c>
      <c r="AP18" s="9" t="b">
        <f t="shared" si="16"/>
        <v>0</v>
      </c>
      <c r="AQ18" s="9" t="b">
        <f t="shared" si="17"/>
        <v>0</v>
      </c>
    </row>
    <row r="19" spans="1:43" ht="14.6" x14ac:dyDescent="0.4">
      <c r="A19" s="8">
        <v>45</v>
      </c>
      <c r="B19" s="8">
        <v>11</v>
      </c>
      <c r="C19" s="8" t="s">
        <v>2963</v>
      </c>
      <c r="D19" s="8" t="s">
        <v>2964</v>
      </c>
      <c r="E19" s="9" t="str">
        <f t="shared" si="18"/>
        <v>3.1.nec</v>
      </c>
      <c r="F19" s="63" t="str">
        <f t="shared" si="19"/>
        <v>3.4.3</v>
      </c>
      <c r="G19" s="22" t="str">
        <f t="shared" si="1"/>
        <v>Free-standing ambulatory surgery centres</v>
      </c>
      <c r="H19" s="9">
        <f t="shared" si="2"/>
        <v>3</v>
      </c>
      <c r="I19" s="9" t="b">
        <f t="shared" si="20"/>
        <v>1</v>
      </c>
      <c r="J19" s="9" t="b">
        <f t="shared" si="21"/>
        <v>1</v>
      </c>
      <c r="K19" s="9">
        <f>IF((ROW(19:19)-ROW($1:$1))&gt;$K$1,0,IFERROR(_xlfn.AGGREGATE(15,3,ROW($I$2:$I$100)/($I$2:$I$100=TRUE),ROWS(I$2:I19))-ROW($2:$2)+1,0))</f>
        <v>24</v>
      </c>
      <c r="L19" s="9">
        <f t="shared" si="3"/>
        <v>18</v>
      </c>
      <c r="N19" s="9" t="b">
        <f t="shared" si="22"/>
        <v>0</v>
      </c>
      <c r="O19" s="9">
        <f>IFERROR(_xlfn.AGGREGATE(15,3,ROW(N$2:N$100)/(N$2:N$100=TRUE),ROWS(N$2:N19))-ROW($2:$2)+1,0)</f>
        <v>0</v>
      </c>
      <c r="P19" s="9" t="str">
        <f t="shared" si="23"/>
        <v/>
      </c>
      <c r="Q19" s="9" t="str">
        <f t="shared" si="24"/>
        <v/>
      </c>
      <c r="S19" s="9" t="b">
        <f t="shared" si="25"/>
        <v>0</v>
      </c>
      <c r="T19" s="9">
        <f>IFERROR(_xlfn.AGGREGATE(15,3,ROW(S$2:S$100)/(S$2:S$100=TRUE),ROWS(S$2:S19))-ROW($2:$2)+1,0)</f>
        <v>33</v>
      </c>
      <c r="U19" s="9" t="str">
        <f t="shared" si="26"/>
        <v>4.1</v>
      </c>
      <c r="V19" s="9" t="str">
        <f t="shared" si="27"/>
        <v>Providers of patient transportation and emergency rescue</v>
      </c>
      <c r="AA19" s="23" t="str">
        <f t="shared" si="4"/>
        <v>3.1.nec</v>
      </c>
      <c r="AB19" s="22">
        <f t="shared" si="5"/>
        <v>3</v>
      </c>
      <c r="AC19" s="30" t="str">
        <f t="shared" si="6"/>
        <v>3</v>
      </c>
      <c r="AD19" s="31" t="str">
        <f t="shared" si="7"/>
        <v>3.1</v>
      </c>
      <c r="AE19" s="31" t="str">
        <f t="shared" si="8"/>
        <v>3.1.nec</v>
      </c>
      <c r="AF19" s="31" t="str">
        <f t="shared" si="8"/>
        <v>3.1.nec</v>
      </c>
      <c r="AG19" s="32" t="str">
        <f t="shared" si="8"/>
        <v>3.1.nec</v>
      </c>
      <c r="AI19" s="33" t="str">
        <f t="shared" si="9"/>
        <v>3</v>
      </c>
      <c r="AJ19" s="34" t="str">
        <f t="shared" si="10"/>
        <v>3.1</v>
      </c>
      <c r="AK19" s="34" t="str">
        <f t="shared" si="11"/>
        <v>3.1.nec</v>
      </c>
      <c r="AL19" s="34" t="str">
        <f t="shared" si="12"/>
        <v/>
      </c>
      <c r="AM19" s="35" t="str">
        <f t="shared" si="13"/>
        <v/>
      </c>
      <c r="AN19" s="9" t="b">
        <f t="shared" si="14"/>
        <v>1</v>
      </c>
      <c r="AO19" s="9" t="b">
        <f t="shared" si="15"/>
        <v>1</v>
      </c>
      <c r="AP19" s="9" t="b">
        <f t="shared" si="16"/>
        <v>0</v>
      </c>
      <c r="AQ19" s="9" t="b">
        <f t="shared" si="17"/>
        <v>0</v>
      </c>
    </row>
    <row r="20" spans="1:43" ht="14.6" x14ac:dyDescent="0.4">
      <c r="A20" s="8">
        <v>15</v>
      </c>
      <c r="B20" s="8">
        <v>10</v>
      </c>
      <c r="C20" s="8" t="s">
        <v>2965</v>
      </c>
      <c r="D20" s="8" t="s">
        <v>2966</v>
      </c>
      <c r="E20" s="9" t="str">
        <f t="shared" si="18"/>
        <v>3.2</v>
      </c>
      <c r="F20" s="63" t="str">
        <f t="shared" si="19"/>
        <v>3.4.4</v>
      </c>
      <c r="G20" s="22" t="str">
        <f t="shared" si="1"/>
        <v>Dialysis care centres</v>
      </c>
      <c r="H20" s="9">
        <f t="shared" si="2"/>
        <v>2</v>
      </c>
      <c r="I20" s="9" t="b">
        <f t="shared" si="20"/>
        <v>1</v>
      </c>
      <c r="J20" s="9" t="b">
        <f t="shared" si="21"/>
        <v>0</v>
      </c>
      <c r="K20" s="9">
        <f>IF((ROW(20:20)-ROW($1:$1))&gt;$K$1,0,IFERROR(_xlfn.AGGREGATE(15,3,ROW($I$2:$I$100)/($I$2:$I$100=TRUE),ROWS(I$2:I20))-ROW($2:$2)+1,0))</f>
        <v>25</v>
      </c>
      <c r="L20" s="9">
        <f t="shared" si="3"/>
        <v>19</v>
      </c>
      <c r="N20" s="9" t="b">
        <f t="shared" si="22"/>
        <v>0</v>
      </c>
      <c r="O20" s="9">
        <f>IFERROR(_xlfn.AGGREGATE(15,3,ROW(N$2:N$100)/(N$2:N$100=TRUE),ROWS(N$2:N20))-ROW($2:$2)+1,0)</f>
        <v>0</v>
      </c>
      <c r="P20" s="9" t="str">
        <f t="shared" si="23"/>
        <v/>
      </c>
      <c r="Q20" s="9" t="str">
        <f t="shared" si="24"/>
        <v/>
      </c>
      <c r="S20" s="9" t="b">
        <f t="shared" si="25"/>
        <v>1</v>
      </c>
      <c r="T20" s="9">
        <f>IFERROR(_xlfn.AGGREGATE(15,3,ROW(S$2:S$100)/(S$2:S$100=TRUE),ROWS(S$2:S20))-ROW($2:$2)+1,0)</f>
        <v>34</v>
      </c>
      <c r="U20" s="9" t="str">
        <f t="shared" si="26"/>
        <v>4.2</v>
      </c>
      <c r="V20" s="9" t="str">
        <f t="shared" si="27"/>
        <v>Medical and diagnostic laboratories</v>
      </c>
      <c r="AA20" s="23" t="str">
        <f t="shared" si="4"/>
        <v>3.2</v>
      </c>
      <c r="AB20" s="22">
        <f t="shared" si="5"/>
        <v>2</v>
      </c>
      <c r="AC20" s="30" t="str">
        <f t="shared" si="6"/>
        <v>3</v>
      </c>
      <c r="AD20" s="31" t="str">
        <f t="shared" si="7"/>
        <v>3.2</v>
      </c>
      <c r="AE20" s="31" t="str">
        <f t="shared" si="8"/>
        <v>3.2</v>
      </c>
      <c r="AF20" s="31" t="str">
        <f t="shared" si="8"/>
        <v>3.2</v>
      </c>
      <c r="AG20" s="32" t="str">
        <f t="shared" si="8"/>
        <v>3.2</v>
      </c>
      <c r="AI20" s="33" t="str">
        <f t="shared" si="9"/>
        <v>3</v>
      </c>
      <c r="AJ20" s="34" t="str">
        <f t="shared" si="10"/>
        <v>3.2</v>
      </c>
      <c r="AK20" s="34" t="str">
        <f t="shared" si="11"/>
        <v/>
      </c>
      <c r="AL20" s="34" t="str">
        <f t="shared" si="12"/>
        <v/>
      </c>
      <c r="AM20" s="35" t="str">
        <f t="shared" si="13"/>
        <v/>
      </c>
      <c r="AN20" s="9" t="b">
        <f t="shared" si="14"/>
        <v>1</v>
      </c>
      <c r="AO20" s="9" t="b">
        <f t="shared" si="15"/>
        <v>0</v>
      </c>
      <c r="AP20" s="9" t="b">
        <f t="shared" si="16"/>
        <v>0</v>
      </c>
      <c r="AQ20" s="9" t="b">
        <f t="shared" si="17"/>
        <v>0</v>
      </c>
    </row>
    <row r="21" spans="1:43" ht="14.6" x14ac:dyDescent="0.4">
      <c r="A21" s="8">
        <v>16</v>
      </c>
      <c r="B21" s="8">
        <v>10</v>
      </c>
      <c r="C21" s="8" t="s">
        <v>2967</v>
      </c>
      <c r="D21" s="8" t="s">
        <v>2968</v>
      </c>
      <c r="E21" s="9" t="str">
        <f t="shared" si="18"/>
        <v>3.3</v>
      </c>
      <c r="F21" s="63" t="str">
        <f t="shared" si="19"/>
        <v>3.4.5</v>
      </c>
      <c r="G21" s="22" t="str">
        <f t="shared" si="1"/>
        <v>Non-specialised ambulatory health care centres</v>
      </c>
      <c r="H21" s="9">
        <f t="shared" si="2"/>
        <v>2</v>
      </c>
      <c r="I21" s="9" t="b">
        <f t="shared" si="20"/>
        <v>1</v>
      </c>
      <c r="J21" s="9" t="b">
        <f t="shared" si="21"/>
        <v>0</v>
      </c>
      <c r="K21" s="9">
        <f>IF((ROW(21:21)-ROW($1:$1))&gt;$K$1,0,IFERROR(_xlfn.AGGREGATE(15,3,ROW($I$2:$I$100)/($I$2:$I$100=TRUE),ROWS(I$2:I21))-ROW($2:$2)+1,0))</f>
        <v>26</v>
      </c>
      <c r="L21" s="9">
        <f t="shared" si="3"/>
        <v>20</v>
      </c>
      <c r="N21" s="9" t="b">
        <f t="shared" si="22"/>
        <v>0</v>
      </c>
      <c r="O21" s="9">
        <f>IFERROR(_xlfn.AGGREGATE(15,3,ROW(N$2:N$100)/(N$2:N$100=TRUE),ROWS(N$2:N21))-ROW($2:$2)+1,0)</f>
        <v>0</v>
      </c>
      <c r="P21" s="9" t="str">
        <f t="shared" si="23"/>
        <v/>
      </c>
      <c r="Q21" s="9" t="str">
        <f t="shared" si="24"/>
        <v/>
      </c>
      <c r="S21" s="9" t="b">
        <f t="shared" si="25"/>
        <v>1</v>
      </c>
      <c r="T21" s="9">
        <f>IFERROR(_xlfn.AGGREGATE(15,3,ROW(S$2:S$100)/(S$2:S$100=TRUE),ROWS(S$2:S21))-ROW($2:$2)+1,0)</f>
        <v>35</v>
      </c>
      <c r="U21" s="9" t="str">
        <f t="shared" si="26"/>
        <v>4.9</v>
      </c>
      <c r="V21" s="9" t="str">
        <f t="shared" si="27"/>
        <v>Other providers of ancillary services</v>
      </c>
      <c r="AA21" s="23" t="str">
        <f t="shared" si="4"/>
        <v>3.3</v>
      </c>
      <c r="AB21" s="22">
        <f t="shared" si="5"/>
        <v>2</v>
      </c>
      <c r="AC21" s="30" t="str">
        <f t="shared" si="6"/>
        <v>3</v>
      </c>
      <c r="AD21" s="31" t="str">
        <f t="shared" si="7"/>
        <v>3.3</v>
      </c>
      <c r="AE21" s="31" t="str">
        <f t="shared" si="8"/>
        <v>3.3</v>
      </c>
      <c r="AF21" s="31" t="str">
        <f t="shared" si="8"/>
        <v>3.3</v>
      </c>
      <c r="AG21" s="32" t="str">
        <f t="shared" si="8"/>
        <v>3.3</v>
      </c>
      <c r="AI21" s="33" t="str">
        <f t="shared" si="9"/>
        <v>3</v>
      </c>
      <c r="AJ21" s="34" t="str">
        <f t="shared" si="10"/>
        <v>3.3</v>
      </c>
      <c r="AK21" s="34" t="str">
        <f t="shared" si="11"/>
        <v/>
      </c>
      <c r="AL21" s="34" t="str">
        <f t="shared" si="12"/>
        <v/>
      </c>
      <c r="AM21" s="35" t="str">
        <f t="shared" si="13"/>
        <v/>
      </c>
      <c r="AN21" s="9" t="b">
        <f t="shared" si="14"/>
        <v>1</v>
      </c>
      <c r="AO21" s="9" t="b">
        <f t="shared" si="15"/>
        <v>0</v>
      </c>
      <c r="AP21" s="9" t="b">
        <f t="shared" si="16"/>
        <v>0</v>
      </c>
      <c r="AQ21" s="9" t="b">
        <f t="shared" si="17"/>
        <v>0</v>
      </c>
    </row>
    <row r="22" spans="1:43" ht="14.6" x14ac:dyDescent="0.4">
      <c r="A22" s="8">
        <v>17</v>
      </c>
      <c r="B22" s="8">
        <v>10</v>
      </c>
      <c r="C22" s="8" t="s">
        <v>2969</v>
      </c>
      <c r="D22" s="8" t="s">
        <v>2970</v>
      </c>
      <c r="E22" s="9" t="str">
        <f t="shared" si="18"/>
        <v>3.4</v>
      </c>
      <c r="F22" s="63" t="str">
        <f t="shared" si="19"/>
        <v>3.4.9.1</v>
      </c>
      <c r="G22" s="22" t="str">
        <f t="shared" si="1"/>
        <v>General ambulatories</v>
      </c>
      <c r="H22" s="9">
        <f t="shared" si="2"/>
        <v>2</v>
      </c>
      <c r="I22" s="9" t="b">
        <f t="shared" si="20"/>
        <v>0</v>
      </c>
      <c r="J22" s="9" t="b">
        <f t="shared" si="21"/>
        <v>0</v>
      </c>
      <c r="K22" s="9">
        <f>IF((ROW(22:22)-ROW($1:$1))&gt;$K$1,0,IFERROR(_xlfn.AGGREGATE(15,3,ROW($I$2:$I$100)/($I$2:$I$100=TRUE),ROWS(I$2:I22))-ROW($2:$2)+1,0))</f>
        <v>28</v>
      </c>
      <c r="L22" s="9">
        <f t="shared" si="3"/>
        <v>21</v>
      </c>
      <c r="N22" s="9" t="b">
        <f t="shared" si="22"/>
        <v>0</v>
      </c>
      <c r="O22" s="9">
        <f>IFERROR(_xlfn.AGGREGATE(15,3,ROW(N$2:N$100)/(N$2:N$100=TRUE),ROWS(N$2:N22))-ROW($2:$2)+1,0)</f>
        <v>0</v>
      </c>
      <c r="P22" s="9" t="str">
        <f t="shared" si="23"/>
        <v/>
      </c>
      <c r="Q22" s="9" t="str">
        <f t="shared" si="24"/>
        <v/>
      </c>
      <c r="S22" s="9" t="b">
        <f t="shared" si="25"/>
        <v>1</v>
      </c>
      <c r="T22" s="9">
        <f>IFERROR(_xlfn.AGGREGATE(15,3,ROW(S$2:S$100)/(S$2:S$100=TRUE),ROWS(S$2:S22))-ROW($2:$2)+1,0)</f>
        <v>36</v>
      </c>
      <c r="U22" s="9" t="str">
        <f t="shared" si="26"/>
        <v>5</v>
      </c>
      <c r="V22" s="9" t="str">
        <f t="shared" si="27"/>
        <v>Retailers and Other providers of medical goods</v>
      </c>
      <c r="AA22" s="23" t="str">
        <f t="shared" si="4"/>
        <v>3.4</v>
      </c>
      <c r="AB22" s="22">
        <f t="shared" si="5"/>
        <v>2</v>
      </c>
      <c r="AC22" s="30" t="str">
        <f t="shared" si="6"/>
        <v>3</v>
      </c>
      <c r="AD22" s="31" t="str">
        <f t="shared" si="7"/>
        <v>3.4</v>
      </c>
      <c r="AE22" s="31" t="str">
        <f t="shared" si="8"/>
        <v>3.4</v>
      </c>
      <c r="AF22" s="31" t="str">
        <f t="shared" si="8"/>
        <v>3.4</v>
      </c>
      <c r="AG22" s="32" t="str">
        <f t="shared" si="8"/>
        <v>3.4</v>
      </c>
      <c r="AI22" s="33" t="str">
        <f t="shared" si="9"/>
        <v>3</v>
      </c>
      <c r="AJ22" s="34" t="str">
        <f t="shared" si="10"/>
        <v>3.4</v>
      </c>
      <c r="AK22" s="34" t="str">
        <f t="shared" si="11"/>
        <v/>
      </c>
      <c r="AL22" s="34" t="str">
        <f t="shared" si="12"/>
        <v/>
      </c>
      <c r="AM22" s="35" t="str">
        <f t="shared" si="13"/>
        <v/>
      </c>
      <c r="AN22" s="9" t="b">
        <f t="shared" si="14"/>
        <v>1</v>
      </c>
      <c r="AO22" s="9" t="b">
        <f t="shared" si="15"/>
        <v>0</v>
      </c>
      <c r="AP22" s="9" t="b">
        <f t="shared" si="16"/>
        <v>0</v>
      </c>
      <c r="AQ22" s="9" t="b">
        <f t="shared" si="17"/>
        <v>0</v>
      </c>
    </row>
    <row r="23" spans="1:43" ht="14.6" x14ac:dyDescent="0.4">
      <c r="A23" s="8">
        <v>18</v>
      </c>
      <c r="B23" s="8">
        <v>17</v>
      </c>
      <c r="C23" s="8" t="s">
        <v>2971</v>
      </c>
      <c r="D23" s="8" t="s">
        <v>2972</v>
      </c>
      <c r="E23" s="9" t="str">
        <f t="shared" si="18"/>
        <v>3.4.1</v>
      </c>
      <c r="F23" s="63" t="str">
        <f t="shared" si="19"/>
        <v>3.4.9.nec</v>
      </c>
      <c r="G23" s="22" t="str">
        <f t="shared" si="1"/>
        <v>Other All Other ambulatory centres</v>
      </c>
      <c r="H23" s="9">
        <f t="shared" si="2"/>
        <v>3</v>
      </c>
      <c r="I23" s="9" t="b">
        <f t="shared" si="20"/>
        <v>1</v>
      </c>
      <c r="J23" s="9" t="b">
        <f t="shared" si="21"/>
        <v>0</v>
      </c>
      <c r="K23" s="9">
        <f>IF((ROW(23:23)-ROW($1:$1))&gt;$K$1,0,IFERROR(_xlfn.AGGREGATE(15,3,ROW($I$2:$I$100)/($I$2:$I$100=TRUE),ROWS(I$2:I23))-ROW($2:$2)+1,0))</f>
        <v>29</v>
      </c>
      <c r="L23" s="9">
        <f t="shared" si="3"/>
        <v>22</v>
      </c>
      <c r="N23" s="9" t="b">
        <f t="shared" si="22"/>
        <v>0</v>
      </c>
      <c r="O23" s="9">
        <f>IFERROR(_xlfn.AGGREGATE(15,3,ROW(N$2:N$100)/(N$2:N$100=TRUE),ROWS(N$2:N23))-ROW($2:$2)+1,0)</f>
        <v>0</v>
      </c>
      <c r="P23" s="9" t="str">
        <f t="shared" si="23"/>
        <v/>
      </c>
      <c r="Q23" s="9" t="str">
        <f t="shared" si="24"/>
        <v/>
      </c>
      <c r="S23" s="9" t="b">
        <f t="shared" si="25"/>
        <v>0</v>
      </c>
      <c r="T23" s="9">
        <f>IFERROR(_xlfn.AGGREGATE(15,3,ROW(S$2:S$100)/(S$2:S$100=TRUE),ROWS(S$2:S23))-ROW($2:$2)+1,0)</f>
        <v>37</v>
      </c>
      <c r="U23" s="9" t="str">
        <f t="shared" si="26"/>
        <v>5.1</v>
      </c>
      <c r="V23" s="9" t="str">
        <f t="shared" si="27"/>
        <v>Pharmacies</v>
      </c>
      <c r="AA23" s="23" t="str">
        <f t="shared" si="4"/>
        <v>3.4.1</v>
      </c>
      <c r="AB23" s="22">
        <f t="shared" si="5"/>
        <v>3</v>
      </c>
      <c r="AC23" s="30" t="str">
        <f t="shared" si="6"/>
        <v>3</v>
      </c>
      <c r="AD23" s="31" t="str">
        <f t="shared" si="7"/>
        <v>3.4</v>
      </c>
      <c r="AE23" s="31" t="str">
        <f t="shared" si="8"/>
        <v>3.4.1</v>
      </c>
      <c r="AF23" s="31" t="str">
        <f t="shared" si="8"/>
        <v>3.4.1</v>
      </c>
      <c r="AG23" s="32" t="str">
        <f t="shared" si="8"/>
        <v>3.4.1</v>
      </c>
      <c r="AI23" s="33" t="str">
        <f t="shared" si="9"/>
        <v>3</v>
      </c>
      <c r="AJ23" s="34" t="str">
        <f t="shared" si="10"/>
        <v>3.4</v>
      </c>
      <c r="AK23" s="34" t="str">
        <f t="shared" si="11"/>
        <v>3.4.1</v>
      </c>
      <c r="AL23" s="34" t="str">
        <f t="shared" si="12"/>
        <v/>
      </c>
      <c r="AM23" s="35" t="str">
        <f t="shared" si="13"/>
        <v/>
      </c>
      <c r="AN23" s="9" t="b">
        <f t="shared" si="14"/>
        <v>1</v>
      </c>
      <c r="AO23" s="9" t="b">
        <f t="shared" si="15"/>
        <v>1</v>
      </c>
      <c r="AP23" s="9" t="b">
        <f t="shared" si="16"/>
        <v>0</v>
      </c>
      <c r="AQ23" s="9" t="b">
        <f t="shared" si="17"/>
        <v>0</v>
      </c>
    </row>
    <row r="24" spans="1:43" ht="14.6" x14ac:dyDescent="0.4">
      <c r="A24" s="8">
        <v>19</v>
      </c>
      <c r="B24" s="8">
        <v>17</v>
      </c>
      <c r="C24" s="8" t="s">
        <v>2973</v>
      </c>
      <c r="D24" s="8" t="s">
        <v>2974</v>
      </c>
      <c r="E24" s="9" t="str">
        <f t="shared" si="18"/>
        <v>3.4.2</v>
      </c>
      <c r="F24" s="63" t="str">
        <f t="shared" si="19"/>
        <v>3.5</v>
      </c>
      <c r="G24" s="22" t="str">
        <f t="shared" si="1"/>
        <v>Providers of home health care services</v>
      </c>
      <c r="H24" s="9">
        <f t="shared" si="2"/>
        <v>3</v>
      </c>
      <c r="I24" s="9" t="b">
        <f t="shared" si="20"/>
        <v>1</v>
      </c>
      <c r="J24" s="9" t="b">
        <f t="shared" si="21"/>
        <v>0</v>
      </c>
      <c r="K24" s="9">
        <f>IF((ROW(24:24)-ROW($1:$1))&gt;$K$1,0,IFERROR(_xlfn.AGGREGATE(15,3,ROW($I$2:$I$100)/($I$2:$I$100=TRUE),ROWS(I$2:I24))-ROW($2:$2)+1,0))</f>
        <v>30</v>
      </c>
      <c r="L24" s="9">
        <f t="shared" si="3"/>
        <v>23</v>
      </c>
      <c r="N24" s="9" t="b">
        <f t="shared" si="22"/>
        <v>0</v>
      </c>
      <c r="O24" s="9">
        <f>IFERROR(_xlfn.AGGREGATE(15,3,ROW(N$2:N$100)/(N$2:N$100=TRUE),ROWS(N$2:N24))-ROW($2:$2)+1,0)</f>
        <v>0</v>
      </c>
      <c r="P24" s="9" t="str">
        <f t="shared" si="23"/>
        <v/>
      </c>
      <c r="Q24" s="9" t="str">
        <f t="shared" si="24"/>
        <v/>
      </c>
      <c r="S24" s="9" t="b">
        <f t="shared" si="25"/>
        <v>0</v>
      </c>
      <c r="T24" s="9">
        <f>IFERROR(_xlfn.AGGREGATE(15,3,ROW(S$2:S$100)/(S$2:S$100=TRUE),ROWS(S$2:S24))-ROW($2:$2)+1,0)</f>
        <v>38</v>
      </c>
      <c r="U24" s="9" t="str">
        <f t="shared" si="26"/>
        <v>5.2</v>
      </c>
      <c r="V24" s="9" t="str">
        <f t="shared" si="27"/>
        <v>Retail sellers and Other suppliers of durable medical goods and medical appliances</v>
      </c>
      <c r="AA24" s="23" t="str">
        <f t="shared" si="4"/>
        <v>3.4.2</v>
      </c>
      <c r="AB24" s="22">
        <f t="shared" si="5"/>
        <v>3</v>
      </c>
      <c r="AC24" s="30" t="str">
        <f t="shared" si="6"/>
        <v>3</v>
      </c>
      <c r="AD24" s="31" t="str">
        <f t="shared" si="7"/>
        <v>3.4</v>
      </c>
      <c r="AE24" s="31" t="str">
        <f t="shared" si="8"/>
        <v>3.4.2</v>
      </c>
      <c r="AF24" s="31" t="str">
        <f t="shared" si="8"/>
        <v>3.4.2</v>
      </c>
      <c r="AG24" s="32" t="str">
        <f t="shared" si="8"/>
        <v>3.4.2</v>
      </c>
      <c r="AI24" s="33" t="str">
        <f t="shared" si="9"/>
        <v>3</v>
      </c>
      <c r="AJ24" s="34" t="str">
        <f t="shared" si="10"/>
        <v>3.4</v>
      </c>
      <c r="AK24" s="34" t="str">
        <f t="shared" si="11"/>
        <v>3.4.2</v>
      </c>
      <c r="AL24" s="34" t="str">
        <f t="shared" si="12"/>
        <v/>
      </c>
      <c r="AM24" s="35" t="str">
        <f t="shared" si="13"/>
        <v/>
      </c>
      <c r="AN24" s="9" t="b">
        <f t="shared" si="14"/>
        <v>1</v>
      </c>
      <c r="AO24" s="9" t="b">
        <f t="shared" si="15"/>
        <v>1</v>
      </c>
      <c r="AP24" s="9" t="b">
        <f t="shared" si="16"/>
        <v>0</v>
      </c>
      <c r="AQ24" s="9" t="b">
        <f t="shared" si="17"/>
        <v>0</v>
      </c>
    </row>
    <row r="25" spans="1:43" ht="14.6" x14ac:dyDescent="0.4">
      <c r="A25" s="8">
        <v>20</v>
      </c>
      <c r="B25" s="8">
        <v>17</v>
      </c>
      <c r="C25" s="8" t="s">
        <v>2975</v>
      </c>
      <c r="D25" s="8" t="s">
        <v>2976</v>
      </c>
      <c r="E25" s="9" t="str">
        <f t="shared" si="18"/>
        <v>3.4.3</v>
      </c>
      <c r="F25" s="63" t="str">
        <f t="shared" si="19"/>
        <v>3.nec</v>
      </c>
      <c r="G25" s="22" t="str">
        <f t="shared" si="1"/>
        <v>Unspecified providers of ambulatory health care (n.e.c.)</v>
      </c>
      <c r="H25" s="9">
        <f t="shared" si="2"/>
        <v>3</v>
      </c>
      <c r="I25" s="9" t="b">
        <f t="shared" si="20"/>
        <v>1</v>
      </c>
      <c r="J25" s="9" t="b">
        <f t="shared" si="21"/>
        <v>0</v>
      </c>
      <c r="K25" s="9">
        <f>IF((ROW(25:25)-ROW($1:$1))&gt;$K$1,0,IFERROR(_xlfn.AGGREGATE(15,3,ROW($I$2:$I$100)/($I$2:$I$100=TRUE),ROWS(I$2:I25))-ROW($2:$2)+1,0))</f>
        <v>31</v>
      </c>
      <c r="L25" s="9">
        <f t="shared" si="3"/>
        <v>24</v>
      </c>
      <c r="N25" s="9" t="b">
        <f t="shared" si="22"/>
        <v>0</v>
      </c>
      <c r="O25" s="9">
        <f>IFERROR(_xlfn.AGGREGATE(15,3,ROW(N$2:N$100)/(N$2:N$100=TRUE),ROWS(N$2:N25))-ROW($2:$2)+1,0)</f>
        <v>0</v>
      </c>
      <c r="P25" s="9" t="str">
        <f t="shared" si="23"/>
        <v/>
      </c>
      <c r="Q25" s="9" t="str">
        <f t="shared" si="24"/>
        <v/>
      </c>
      <c r="S25" s="9" t="b">
        <f t="shared" si="25"/>
        <v>0</v>
      </c>
      <c r="T25" s="9">
        <f>IFERROR(_xlfn.AGGREGATE(15,3,ROW(S$2:S$100)/(S$2:S$100=TRUE),ROWS(S$2:S25))-ROW($2:$2)+1,0)</f>
        <v>39</v>
      </c>
      <c r="U25" s="9" t="str">
        <f t="shared" si="26"/>
        <v>5.9</v>
      </c>
      <c r="V25" s="9" t="str">
        <f t="shared" si="27"/>
        <v>All Other miscellaneous sellers and Other suppliers of pharmaceuticals and medical goods</v>
      </c>
      <c r="AA25" s="23" t="str">
        <f t="shared" si="4"/>
        <v>3.4.3</v>
      </c>
      <c r="AB25" s="22">
        <f t="shared" si="5"/>
        <v>3</v>
      </c>
      <c r="AC25" s="30" t="str">
        <f t="shared" si="6"/>
        <v>3</v>
      </c>
      <c r="AD25" s="31" t="str">
        <f t="shared" si="7"/>
        <v>3.4</v>
      </c>
      <c r="AE25" s="31" t="str">
        <f t="shared" si="8"/>
        <v>3.4.3</v>
      </c>
      <c r="AF25" s="31" t="str">
        <f t="shared" si="8"/>
        <v>3.4.3</v>
      </c>
      <c r="AG25" s="32" t="str">
        <f t="shared" si="8"/>
        <v>3.4.3</v>
      </c>
      <c r="AI25" s="33" t="str">
        <f t="shared" si="9"/>
        <v>3</v>
      </c>
      <c r="AJ25" s="34" t="str">
        <f t="shared" si="10"/>
        <v>3.4</v>
      </c>
      <c r="AK25" s="34" t="str">
        <f t="shared" si="11"/>
        <v>3.4.3</v>
      </c>
      <c r="AL25" s="34" t="str">
        <f t="shared" si="12"/>
        <v/>
      </c>
      <c r="AM25" s="35" t="str">
        <f t="shared" si="13"/>
        <v/>
      </c>
      <c r="AN25" s="9" t="b">
        <f t="shared" si="14"/>
        <v>1</v>
      </c>
      <c r="AO25" s="9" t="b">
        <f t="shared" si="15"/>
        <v>1</v>
      </c>
      <c r="AP25" s="9" t="b">
        <f t="shared" si="16"/>
        <v>0</v>
      </c>
      <c r="AQ25" s="9" t="b">
        <f t="shared" si="17"/>
        <v>0</v>
      </c>
    </row>
    <row r="26" spans="1:43" ht="14.6" x14ac:dyDescent="0.4">
      <c r="A26" s="8">
        <v>21</v>
      </c>
      <c r="B26" s="8">
        <v>17</v>
      </c>
      <c r="C26" s="8" t="s">
        <v>2977</v>
      </c>
      <c r="D26" s="8" t="s">
        <v>2978</v>
      </c>
      <c r="E26" s="9" t="str">
        <f t="shared" si="18"/>
        <v>3.4.4</v>
      </c>
      <c r="F26" s="63" t="str">
        <f t="shared" si="19"/>
        <v>4.1</v>
      </c>
      <c r="G26" s="22" t="str">
        <f t="shared" si="1"/>
        <v>Providers of patient transportation and emergency rescue</v>
      </c>
      <c r="H26" s="9">
        <f t="shared" si="2"/>
        <v>3</v>
      </c>
      <c r="I26" s="9" t="b">
        <f t="shared" si="20"/>
        <v>1</v>
      </c>
      <c r="J26" s="9" t="b">
        <f t="shared" si="21"/>
        <v>0</v>
      </c>
      <c r="K26" s="9">
        <f>IF((ROW(26:26)-ROW($1:$1))&gt;$K$1,0,IFERROR(_xlfn.AGGREGATE(15,3,ROW($I$2:$I$100)/($I$2:$I$100=TRUE),ROWS(I$2:I26))-ROW($2:$2)+1,0))</f>
        <v>33</v>
      </c>
      <c r="L26" s="9">
        <f t="shared" si="3"/>
        <v>25</v>
      </c>
      <c r="N26" s="9" t="b">
        <f t="shared" si="22"/>
        <v>0</v>
      </c>
      <c r="O26" s="9">
        <f>IFERROR(_xlfn.AGGREGATE(15,3,ROW(N$2:N$100)/(N$2:N$100=TRUE),ROWS(N$2:N26))-ROW($2:$2)+1,0)</f>
        <v>0</v>
      </c>
      <c r="P26" s="9" t="str">
        <f t="shared" si="23"/>
        <v/>
      </c>
      <c r="Q26" s="9" t="str">
        <f t="shared" si="24"/>
        <v/>
      </c>
      <c r="S26" s="9" t="b">
        <f t="shared" si="25"/>
        <v>0</v>
      </c>
      <c r="T26" s="9">
        <f>IFERROR(_xlfn.AGGREGATE(15,3,ROW(S$2:S$100)/(S$2:S$100=TRUE),ROWS(S$2:S26))-ROW($2:$2)+1,0)</f>
        <v>40</v>
      </c>
      <c r="U26" s="9" t="str">
        <f t="shared" si="26"/>
        <v>6</v>
      </c>
      <c r="V26" s="9" t="str">
        <f t="shared" si="27"/>
        <v>Providers of preventive care</v>
      </c>
      <c r="AA26" s="23" t="str">
        <f t="shared" si="4"/>
        <v>3.4.4</v>
      </c>
      <c r="AB26" s="22">
        <f t="shared" si="5"/>
        <v>3</v>
      </c>
      <c r="AC26" s="30" t="str">
        <f t="shared" si="6"/>
        <v>3</v>
      </c>
      <c r="AD26" s="31" t="str">
        <f t="shared" si="7"/>
        <v>3.4</v>
      </c>
      <c r="AE26" s="31" t="str">
        <f t="shared" si="8"/>
        <v>3.4.4</v>
      </c>
      <c r="AF26" s="31" t="str">
        <f t="shared" si="8"/>
        <v>3.4.4</v>
      </c>
      <c r="AG26" s="32" t="str">
        <f t="shared" si="8"/>
        <v>3.4.4</v>
      </c>
      <c r="AI26" s="33" t="str">
        <f t="shared" si="9"/>
        <v>3</v>
      </c>
      <c r="AJ26" s="34" t="str">
        <f t="shared" si="10"/>
        <v>3.4</v>
      </c>
      <c r="AK26" s="34" t="str">
        <f t="shared" si="11"/>
        <v>3.4.4</v>
      </c>
      <c r="AL26" s="34" t="str">
        <f t="shared" si="12"/>
        <v/>
      </c>
      <c r="AM26" s="35" t="str">
        <f t="shared" si="13"/>
        <v/>
      </c>
      <c r="AN26" s="9" t="b">
        <f t="shared" si="14"/>
        <v>1</v>
      </c>
      <c r="AO26" s="9" t="b">
        <f t="shared" si="15"/>
        <v>1</v>
      </c>
      <c r="AP26" s="9" t="b">
        <f t="shared" si="16"/>
        <v>0</v>
      </c>
      <c r="AQ26" s="9" t="b">
        <f t="shared" si="17"/>
        <v>0</v>
      </c>
    </row>
    <row r="27" spans="1:43" ht="14.6" x14ac:dyDescent="0.4">
      <c r="A27" s="8">
        <v>46</v>
      </c>
      <c r="B27" s="8">
        <v>17</v>
      </c>
      <c r="C27" s="8" t="s">
        <v>2979</v>
      </c>
      <c r="D27" s="8" t="s">
        <v>2980</v>
      </c>
      <c r="E27" s="9" t="str">
        <f t="shared" si="18"/>
        <v>3.4.5</v>
      </c>
      <c r="F27" s="63" t="str">
        <f t="shared" si="19"/>
        <v>4.2</v>
      </c>
      <c r="G27" s="22" t="str">
        <f t="shared" si="1"/>
        <v>Medical and diagnostic laboratories</v>
      </c>
      <c r="H27" s="9">
        <f t="shared" si="2"/>
        <v>3</v>
      </c>
      <c r="I27" s="9" t="b">
        <f t="shared" si="20"/>
        <v>1</v>
      </c>
      <c r="J27" s="9" t="b">
        <f t="shared" si="21"/>
        <v>0</v>
      </c>
      <c r="K27" s="9">
        <f>IF((ROW(27:27)-ROW($1:$1))&gt;$K$1,0,IFERROR(_xlfn.AGGREGATE(15,3,ROW($I$2:$I$100)/($I$2:$I$100=TRUE),ROWS(I$2:I27))-ROW($2:$2)+1,0))</f>
        <v>34</v>
      </c>
      <c r="L27" s="9">
        <f t="shared" si="3"/>
        <v>26</v>
      </c>
      <c r="N27" s="9" t="b">
        <f t="shared" si="22"/>
        <v>0</v>
      </c>
      <c r="O27" s="9">
        <f>IFERROR(_xlfn.AGGREGATE(15,3,ROW(N$2:N$100)/(N$2:N$100=TRUE),ROWS(N$2:N27))-ROW($2:$2)+1,0)</f>
        <v>0</v>
      </c>
      <c r="P27" s="9" t="str">
        <f t="shared" si="23"/>
        <v/>
      </c>
      <c r="Q27" s="9" t="str">
        <f t="shared" si="24"/>
        <v/>
      </c>
      <c r="S27" s="9" t="b">
        <f t="shared" si="25"/>
        <v>0</v>
      </c>
      <c r="T27" s="9">
        <f>IFERROR(_xlfn.AGGREGATE(15,3,ROW(S$2:S$100)/(S$2:S$100=TRUE),ROWS(S$2:S27))-ROW($2:$2)+1,0)</f>
        <v>41</v>
      </c>
      <c r="U27" s="9" t="str">
        <f t="shared" si="26"/>
        <v>7</v>
      </c>
      <c r="V27" s="9" t="str">
        <f t="shared" si="27"/>
        <v>Providers of health care system administration and financing</v>
      </c>
      <c r="AA27" s="23" t="str">
        <f t="shared" si="4"/>
        <v>3.4.5</v>
      </c>
      <c r="AB27" s="22">
        <f t="shared" si="5"/>
        <v>3</v>
      </c>
      <c r="AC27" s="30" t="str">
        <f t="shared" si="6"/>
        <v>3</v>
      </c>
      <c r="AD27" s="31" t="str">
        <f t="shared" si="7"/>
        <v>3.4</v>
      </c>
      <c r="AE27" s="31" t="str">
        <f t="shared" si="8"/>
        <v>3.4.5</v>
      </c>
      <c r="AF27" s="31" t="str">
        <f t="shared" si="8"/>
        <v>3.4.5</v>
      </c>
      <c r="AG27" s="32" t="str">
        <f t="shared" si="8"/>
        <v>3.4.5</v>
      </c>
      <c r="AI27" s="33" t="str">
        <f t="shared" si="9"/>
        <v>3</v>
      </c>
      <c r="AJ27" s="34" t="str">
        <f t="shared" si="10"/>
        <v>3.4</v>
      </c>
      <c r="AK27" s="34" t="str">
        <f t="shared" si="11"/>
        <v>3.4.5</v>
      </c>
      <c r="AL27" s="34" t="str">
        <f t="shared" si="12"/>
        <v/>
      </c>
      <c r="AM27" s="35" t="str">
        <f t="shared" si="13"/>
        <v/>
      </c>
      <c r="AN27" s="9" t="b">
        <f t="shared" si="14"/>
        <v>1</v>
      </c>
      <c r="AO27" s="9" t="b">
        <f t="shared" si="15"/>
        <v>1</v>
      </c>
      <c r="AP27" s="9" t="b">
        <f t="shared" si="16"/>
        <v>0</v>
      </c>
      <c r="AQ27" s="9" t="b">
        <f t="shared" si="17"/>
        <v>0</v>
      </c>
    </row>
    <row r="28" spans="1:43" ht="14.6" x14ac:dyDescent="0.4">
      <c r="A28" s="8">
        <v>22</v>
      </c>
      <c r="B28" s="8">
        <v>17</v>
      </c>
      <c r="C28" s="8" t="s">
        <v>2981</v>
      </c>
      <c r="D28" s="8" t="s">
        <v>2982</v>
      </c>
      <c r="E28" s="9" t="str">
        <f t="shared" si="18"/>
        <v>3.4.9</v>
      </c>
      <c r="F28" s="63" t="str">
        <f t="shared" si="19"/>
        <v>4.9</v>
      </c>
      <c r="G28" s="22" t="str">
        <f t="shared" si="1"/>
        <v>Other providers of ancillary services</v>
      </c>
      <c r="H28" s="9">
        <f t="shared" si="2"/>
        <v>3</v>
      </c>
      <c r="I28" s="9" t="b">
        <f t="shared" si="20"/>
        <v>0</v>
      </c>
      <c r="J28" s="9" t="b">
        <f t="shared" si="21"/>
        <v>0</v>
      </c>
      <c r="K28" s="9">
        <f>IF((ROW(28:28)-ROW($1:$1))&gt;$K$1,0,IFERROR(_xlfn.AGGREGATE(15,3,ROW($I$2:$I$100)/($I$2:$I$100=TRUE),ROWS(I$2:I28))-ROW($2:$2)+1,0))</f>
        <v>35</v>
      </c>
      <c r="L28" s="9">
        <f t="shared" si="3"/>
        <v>27</v>
      </c>
      <c r="N28" s="9" t="b">
        <f t="shared" si="22"/>
        <v>0</v>
      </c>
      <c r="O28" s="9">
        <f>IFERROR(_xlfn.AGGREGATE(15,3,ROW(N$2:N$100)/(N$2:N$100=TRUE),ROWS(N$2:N28))-ROW($2:$2)+1,0)</f>
        <v>0</v>
      </c>
      <c r="P28" s="9" t="str">
        <f t="shared" si="23"/>
        <v/>
      </c>
      <c r="Q28" s="9" t="str">
        <f t="shared" si="24"/>
        <v/>
      </c>
      <c r="S28" s="9" t="b">
        <f t="shared" si="25"/>
        <v>0</v>
      </c>
      <c r="T28" s="9">
        <f>IFERROR(_xlfn.AGGREGATE(15,3,ROW(S$2:S$100)/(S$2:S$100=TRUE),ROWS(S$2:S28))-ROW($2:$2)+1,0)</f>
        <v>42</v>
      </c>
      <c r="U28" s="9" t="str">
        <f t="shared" si="26"/>
        <v>7.1</v>
      </c>
      <c r="V28" s="9" t="str">
        <f t="shared" si="27"/>
        <v>Government health administration agencies</v>
      </c>
      <c r="AA28" s="23" t="str">
        <f t="shared" si="4"/>
        <v>3.4.9</v>
      </c>
      <c r="AB28" s="22">
        <f t="shared" si="5"/>
        <v>3</v>
      </c>
      <c r="AC28" s="30" t="str">
        <f t="shared" si="6"/>
        <v>3</v>
      </c>
      <c r="AD28" s="31" t="str">
        <f t="shared" si="7"/>
        <v>3.4</v>
      </c>
      <c r="AE28" s="31" t="str">
        <f t="shared" si="8"/>
        <v>3.4.9</v>
      </c>
      <c r="AF28" s="31" t="str">
        <f t="shared" si="8"/>
        <v>3.4.9</v>
      </c>
      <c r="AG28" s="32" t="str">
        <f t="shared" si="8"/>
        <v>3.4.9</v>
      </c>
      <c r="AI28" s="33" t="str">
        <f t="shared" si="9"/>
        <v>3</v>
      </c>
      <c r="AJ28" s="34" t="str">
        <f t="shared" si="10"/>
        <v>3.4</v>
      </c>
      <c r="AK28" s="34" t="str">
        <f t="shared" si="11"/>
        <v>3.4.9</v>
      </c>
      <c r="AL28" s="34" t="str">
        <f t="shared" si="12"/>
        <v/>
      </c>
      <c r="AM28" s="35" t="str">
        <f t="shared" si="13"/>
        <v/>
      </c>
      <c r="AN28" s="9" t="b">
        <f t="shared" si="14"/>
        <v>1</v>
      </c>
      <c r="AO28" s="9" t="b">
        <f t="shared" si="15"/>
        <v>1</v>
      </c>
      <c r="AP28" s="9" t="b">
        <f t="shared" si="16"/>
        <v>0</v>
      </c>
      <c r="AQ28" s="9" t="b">
        <f t="shared" si="17"/>
        <v>0</v>
      </c>
    </row>
    <row r="29" spans="1:43" ht="14.6" x14ac:dyDescent="0.4">
      <c r="A29" s="8">
        <v>10117</v>
      </c>
      <c r="B29" s="8">
        <v>22</v>
      </c>
      <c r="C29" s="8" t="s">
        <v>2983</v>
      </c>
      <c r="D29" s="8" t="s">
        <v>2984</v>
      </c>
      <c r="E29" s="9" t="str">
        <f t="shared" si="18"/>
        <v>3.4.9.1</v>
      </c>
      <c r="F29" s="63" t="str">
        <f t="shared" si="19"/>
        <v>5.1</v>
      </c>
      <c r="G29" s="22" t="str">
        <f t="shared" si="1"/>
        <v>Pharmacies</v>
      </c>
      <c r="H29" s="9">
        <f t="shared" si="2"/>
        <v>4</v>
      </c>
      <c r="I29" s="9" t="b">
        <f t="shared" si="20"/>
        <v>1</v>
      </c>
      <c r="J29" s="9" t="b">
        <f t="shared" si="21"/>
        <v>0</v>
      </c>
      <c r="K29" s="9">
        <f>IF((ROW(29:29)-ROW($1:$1))&gt;$K$1,0,IFERROR(_xlfn.AGGREGATE(15,3,ROW($I$2:$I$100)/($I$2:$I$100=TRUE),ROWS(I$2:I29))-ROW($2:$2)+1,0))</f>
        <v>37</v>
      </c>
      <c r="L29" s="9">
        <f t="shared" si="3"/>
        <v>28</v>
      </c>
      <c r="N29" s="9" t="b">
        <f t="shared" si="22"/>
        <v>0</v>
      </c>
      <c r="O29" s="9">
        <f>IFERROR(_xlfn.AGGREGATE(15,3,ROW(N$2:N$100)/(N$2:N$100=TRUE),ROWS(N$2:N29))-ROW($2:$2)+1,0)</f>
        <v>0</v>
      </c>
      <c r="P29" s="9" t="str">
        <f t="shared" si="23"/>
        <v/>
      </c>
      <c r="Q29" s="9" t="str">
        <f t="shared" si="24"/>
        <v/>
      </c>
      <c r="S29" s="9" t="b">
        <f t="shared" si="25"/>
        <v>0</v>
      </c>
      <c r="T29" s="9">
        <f>IFERROR(_xlfn.AGGREGATE(15,3,ROW(S$2:S$100)/(S$2:S$100=TRUE),ROWS(S$2:S29))-ROW($2:$2)+1,0)</f>
        <v>43</v>
      </c>
      <c r="U29" s="9" t="str">
        <f t="shared" si="26"/>
        <v>7.2</v>
      </c>
      <c r="V29" s="9" t="str">
        <f t="shared" si="27"/>
        <v>Social health insurance agencies</v>
      </c>
      <c r="AA29" s="23" t="str">
        <f t="shared" si="4"/>
        <v>3.4.9.1</v>
      </c>
      <c r="AB29" s="22">
        <f t="shared" si="5"/>
        <v>4</v>
      </c>
      <c r="AC29" s="30" t="str">
        <f t="shared" si="6"/>
        <v>3</v>
      </c>
      <c r="AD29" s="31" t="str">
        <f t="shared" si="7"/>
        <v>3.4</v>
      </c>
      <c r="AE29" s="31" t="str">
        <f t="shared" si="8"/>
        <v>3.4.9</v>
      </c>
      <c r="AF29" s="31" t="str">
        <f t="shared" si="8"/>
        <v>3.4.9.1</v>
      </c>
      <c r="AG29" s="32" t="str">
        <f t="shared" si="8"/>
        <v>3.4.9.1</v>
      </c>
      <c r="AI29" s="33" t="str">
        <f t="shared" si="9"/>
        <v>3</v>
      </c>
      <c r="AJ29" s="34" t="str">
        <f t="shared" si="10"/>
        <v>3.4</v>
      </c>
      <c r="AK29" s="34" t="str">
        <f t="shared" si="11"/>
        <v>3.4.9</v>
      </c>
      <c r="AL29" s="34" t="str">
        <f t="shared" si="12"/>
        <v>3.4.9.1</v>
      </c>
      <c r="AM29" s="35" t="str">
        <f t="shared" si="13"/>
        <v/>
      </c>
      <c r="AN29" s="9" t="b">
        <f t="shared" si="14"/>
        <v>1</v>
      </c>
      <c r="AO29" s="9" t="b">
        <f t="shared" si="15"/>
        <v>1</v>
      </c>
      <c r="AP29" s="9" t="b">
        <f t="shared" si="16"/>
        <v>1</v>
      </c>
      <c r="AQ29" s="9" t="b">
        <f t="shared" si="17"/>
        <v>0</v>
      </c>
    </row>
    <row r="30" spans="1:43" ht="14.6" x14ac:dyDescent="0.4">
      <c r="A30" s="8">
        <v>10118</v>
      </c>
      <c r="B30" s="8">
        <v>22</v>
      </c>
      <c r="C30" s="8" t="s">
        <v>2985</v>
      </c>
      <c r="D30" s="8" t="s">
        <v>2986</v>
      </c>
      <c r="E30" s="9" t="str">
        <f t="shared" si="18"/>
        <v>3.4.9.nec</v>
      </c>
      <c r="F30" s="63" t="str">
        <f t="shared" si="19"/>
        <v>5.2</v>
      </c>
      <c r="G30" s="22" t="str">
        <f t="shared" si="1"/>
        <v>Retail sellers and Other suppliers of durable medical goods and medical appliances</v>
      </c>
      <c r="H30" s="9">
        <f t="shared" si="2"/>
        <v>4</v>
      </c>
      <c r="I30" s="9" t="b">
        <f t="shared" si="20"/>
        <v>1</v>
      </c>
      <c r="J30" s="9" t="b">
        <f t="shared" si="21"/>
        <v>1</v>
      </c>
      <c r="K30" s="9">
        <f>IF((ROW(30:30)-ROW($1:$1))&gt;$K$1,0,IFERROR(_xlfn.AGGREGATE(15,3,ROW($I$2:$I$100)/($I$2:$I$100=TRUE),ROWS(I$2:I30))-ROW($2:$2)+1,0))</f>
        <v>38</v>
      </c>
      <c r="L30" s="9">
        <f t="shared" si="3"/>
        <v>29</v>
      </c>
      <c r="N30" s="9" t="b">
        <f t="shared" si="22"/>
        <v>0</v>
      </c>
      <c r="O30" s="9">
        <f>IFERROR(_xlfn.AGGREGATE(15,3,ROW(N$2:N$100)/(N$2:N$100=TRUE),ROWS(N$2:N30))-ROW($2:$2)+1,0)</f>
        <v>0</v>
      </c>
      <c r="P30" s="9" t="str">
        <f t="shared" si="23"/>
        <v/>
      </c>
      <c r="Q30" s="9" t="str">
        <f t="shared" si="24"/>
        <v/>
      </c>
      <c r="S30" s="9" t="b">
        <f t="shared" si="25"/>
        <v>0</v>
      </c>
      <c r="T30" s="9">
        <f>IFERROR(_xlfn.AGGREGATE(15,3,ROW(S$2:S$100)/(S$2:S$100=TRUE),ROWS(S$2:S30))-ROW($2:$2)+1,0)</f>
        <v>44</v>
      </c>
      <c r="U30" s="9" t="str">
        <f t="shared" si="26"/>
        <v>7.3</v>
      </c>
      <c r="V30" s="9" t="str">
        <f t="shared" si="27"/>
        <v>Private health insurance administration agencies</v>
      </c>
      <c r="AA30" s="23" t="str">
        <f t="shared" si="4"/>
        <v>3.4.9.nec</v>
      </c>
      <c r="AB30" s="22">
        <f t="shared" si="5"/>
        <v>4</v>
      </c>
      <c r="AC30" s="30" t="str">
        <f t="shared" si="6"/>
        <v>3</v>
      </c>
      <c r="AD30" s="31" t="str">
        <f t="shared" si="7"/>
        <v>3.4</v>
      </c>
      <c r="AE30" s="31" t="str">
        <f t="shared" si="8"/>
        <v>3.4.9</v>
      </c>
      <c r="AF30" s="31" t="str">
        <f t="shared" si="8"/>
        <v>3.4.9.nec</v>
      </c>
      <c r="AG30" s="32" t="str">
        <f t="shared" si="8"/>
        <v>3.4.9.nec</v>
      </c>
      <c r="AI30" s="33" t="str">
        <f t="shared" si="9"/>
        <v>3</v>
      </c>
      <c r="AJ30" s="34" t="str">
        <f t="shared" si="10"/>
        <v>3.4</v>
      </c>
      <c r="AK30" s="34" t="str">
        <f t="shared" si="11"/>
        <v>3.4.9</v>
      </c>
      <c r="AL30" s="34" t="str">
        <f t="shared" si="12"/>
        <v>3.4.9.nec</v>
      </c>
      <c r="AM30" s="35" t="str">
        <f t="shared" si="13"/>
        <v/>
      </c>
      <c r="AN30" s="9" t="b">
        <f t="shared" si="14"/>
        <v>1</v>
      </c>
      <c r="AO30" s="9" t="b">
        <f t="shared" si="15"/>
        <v>1</v>
      </c>
      <c r="AP30" s="9" t="b">
        <f t="shared" si="16"/>
        <v>1</v>
      </c>
      <c r="AQ30" s="9" t="b">
        <f t="shared" si="17"/>
        <v>0</v>
      </c>
    </row>
    <row r="31" spans="1:43" ht="14.6" x14ac:dyDescent="0.4">
      <c r="A31" s="8">
        <v>23</v>
      </c>
      <c r="B31" s="8">
        <v>10</v>
      </c>
      <c r="C31" s="8" t="s">
        <v>2987</v>
      </c>
      <c r="D31" s="8" t="s">
        <v>2988</v>
      </c>
      <c r="E31" s="9" t="str">
        <f t="shared" si="18"/>
        <v>3.5</v>
      </c>
      <c r="F31" s="63" t="str">
        <f t="shared" si="19"/>
        <v>5.9</v>
      </c>
      <c r="G31" s="22" t="str">
        <f t="shared" si="1"/>
        <v>All Other miscellaneous sellers and Other suppliers of pharmaceuticals and medical goods</v>
      </c>
      <c r="H31" s="9">
        <f t="shared" si="2"/>
        <v>2</v>
      </c>
      <c r="I31" s="9" t="b">
        <f t="shared" si="20"/>
        <v>1</v>
      </c>
      <c r="J31" s="9" t="b">
        <f t="shared" si="21"/>
        <v>0</v>
      </c>
      <c r="K31" s="9">
        <f>IF((ROW(31:31)-ROW($1:$1))&gt;$K$1,0,IFERROR(_xlfn.AGGREGATE(15,3,ROW($I$2:$I$100)/($I$2:$I$100=TRUE),ROWS(I$2:I31))-ROW($2:$2)+1,0))</f>
        <v>39</v>
      </c>
      <c r="L31" s="9">
        <f t="shared" si="3"/>
        <v>30</v>
      </c>
      <c r="N31" s="9" t="b">
        <f t="shared" si="22"/>
        <v>0</v>
      </c>
      <c r="O31" s="9">
        <f>IFERROR(_xlfn.AGGREGATE(15,3,ROW(N$2:N$100)/(N$2:N$100=TRUE),ROWS(N$2:N31))-ROW($2:$2)+1,0)</f>
        <v>0</v>
      </c>
      <c r="P31" s="9" t="str">
        <f t="shared" si="23"/>
        <v/>
      </c>
      <c r="Q31" s="9" t="str">
        <f t="shared" si="24"/>
        <v/>
      </c>
      <c r="S31" s="9" t="b">
        <f t="shared" si="25"/>
        <v>1</v>
      </c>
      <c r="T31" s="9">
        <f>IFERROR(_xlfn.AGGREGATE(15,3,ROW(S$2:S$100)/(S$2:S$100=TRUE),ROWS(S$2:S31))-ROW($2:$2)+1,0)</f>
        <v>45</v>
      </c>
      <c r="U31" s="9" t="str">
        <f t="shared" si="26"/>
        <v>7.9</v>
      </c>
      <c r="V31" s="9" t="str">
        <f t="shared" si="27"/>
        <v>Other administration agencies</v>
      </c>
      <c r="AA31" s="23" t="str">
        <f t="shared" si="4"/>
        <v>3.5</v>
      </c>
      <c r="AB31" s="22">
        <f t="shared" si="5"/>
        <v>2</v>
      </c>
      <c r="AC31" s="30" t="str">
        <f t="shared" si="6"/>
        <v>3</v>
      </c>
      <c r="AD31" s="31" t="str">
        <f t="shared" si="7"/>
        <v>3.5</v>
      </c>
      <c r="AE31" s="31" t="str">
        <f t="shared" si="8"/>
        <v>3.5</v>
      </c>
      <c r="AF31" s="31" t="str">
        <f t="shared" si="8"/>
        <v>3.5</v>
      </c>
      <c r="AG31" s="32" t="str">
        <f t="shared" si="8"/>
        <v>3.5</v>
      </c>
      <c r="AI31" s="33" t="str">
        <f t="shared" si="9"/>
        <v>3</v>
      </c>
      <c r="AJ31" s="34" t="str">
        <f t="shared" si="10"/>
        <v>3.5</v>
      </c>
      <c r="AK31" s="34" t="str">
        <f t="shared" si="11"/>
        <v/>
      </c>
      <c r="AL31" s="34" t="str">
        <f t="shared" si="12"/>
        <v/>
      </c>
      <c r="AM31" s="35" t="str">
        <f t="shared" si="13"/>
        <v/>
      </c>
      <c r="AN31" s="9" t="b">
        <f t="shared" si="14"/>
        <v>1</v>
      </c>
      <c r="AO31" s="9" t="b">
        <f t="shared" si="15"/>
        <v>0</v>
      </c>
      <c r="AP31" s="9" t="b">
        <f t="shared" si="16"/>
        <v>0</v>
      </c>
      <c r="AQ31" s="9" t="b">
        <f t="shared" si="17"/>
        <v>0</v>
      </c>
    </row>
    <row r="32" spans="1:43" ht="14.6" x14ac:dyDescent="0.4">
      <c r="A32" s="8">
        <v>24</v>
      </c>
      <c r="B32" s="8">
        <v>10</v>
      </c>
      <c r="C32" s="8" t="s">
        <v>2989</v>
      </c>
      <c r="D32" s="8" t="s">
        <v>2990</v>
      </c>
      <c r="E32" s="9" t="str">
        <f t="shared" si="18"/>
        <v>3.nec</v>
      </c>
      <c r="F32" s="63" t="str">
        <f t="shared" si="19"/>
        <v>6</v>
      </c>
      <c r="G32" s="22" t="str">
        <f t="shared" si="1"/>
        <v>Providers of preventive care</v>
      </c>
      <c r="H32" s="9">
        <f t="shared" si="2"/>
        <v>2</v>
      </c>
      <c r="I32" s="9" t="b">
        <f t="shared" si="20"/>
        <v>1</v>
      </c>
      <c r="J32" s="9" t="b">
        <f t="shared" si="21"/>
        <v>1</v>
      </c>
      <c r="K32" s="9">
        <f>IF((ROW(32:32)-ROW($1:$1))&gt;$K$1,0,IFERROR(_xlfn.AGGREGATE(15,3,ROW($I$2:$I$100)/($I$2:$I$100=TRUE),ROWS(I$2:I32))-ROW($2:$2)+1,0))</f>
        <v>40</v>
      </c>
      <c r="L32" s="9">
        <f t="shared" si="3"/>
        <v>31</v>
      </c>
      <c r="N32" s="9" t="b">
        <f t="shared" si="22"/>
        <v>0</v>
      </c>
      <c r="O32" s="9">
        <f>IFERROR(_xlfn.AGGREGATE(15,3,ROW(N$2:N$100)/(N$2:N$100=TRUE),ROWS(N$2:N32))-ROW($2:$2)+1,0)</f>
        <v>0</v>
      </c>
      <c r="P32" s="9" t="str">
        <f t="shared" si="23"/>
        <v/>
      </c>
      <c r="Q32" s="9" t="str">
        <f t="shared" si="24"/>
        <v/>
      </c>
      <c r="S32" s="9" t="b">
        <f t="shared" si="25"/>
        <v>1</v>
      </c>
      <c r="T32" s="9">
        <f>IFERROR(_xlfn.AGGREGATE(15,3,ROW(S$2:S$100)/(S$2:S$100=TRUE),ROWS(S$2:S32))-ROW($2:$2)+1,0)</f>
        <v>46</v>
      </c>
      <c r="U32" s="9" t="str">
        <f t="shared" si="26"/>
        <v>8</v>
      </c>
      <c r="V32" s="9" t="str">
        <f t="shared" si="27"/>
        <v>Rest of economy</v>
      </c>
      <c r="AA32" s="23" t="str">
        <f t="shared" si="4"/>
        <v>3.nec</v>
      </c>
      <c r="AB32" s="22">
        <f t="shared" si="5"/>
        <v>2</v>
      </c>
      <c r="AC32" s="30" t="str">
        <f t="shared" si="6"/>
        <v>3</v>
      </c>
      <c r="AD32" s="31" t="str">
        <f t="shared" si="7"/>
        <v>3.nec</v>
      </c>
      <c r="AE32" s="31" t="str">
        <f t="shared" si="8"/>
        <v>3.nec</v>
      </c>
      <c r="AF32" s="31" t="str">
        <f t="shared" si="8"/>
        <v>3.nec</v>
      </c>
      <c r="AG32" s="32" t="str">
        <f t="shared" si="8"/>
        <v>3.nec</v>
      </c>
      <c r="AI32" s="33" t="str">
        <f t="shared" si="9"/>
        <v>3</v>
      </c>
      <c r="AJ32" s="34" t="str">
        <f t="shared" si="10"/>
        <v>3.nec</v>
      </c>
      <c r="AK32" s="34" t="str">
        <f t="shared" si="11"/>
        <v/>
      </c>
      <c r="AL32" s="34" t="str">
        <f t="shared" si="12"/>
        <v/>
      </c>
      <c r="AM32" s="35" t="str">
        <f t="shared" si="13"/>
        <v/>
      </c>
      <c r="AN32" s="9" t="b">
        <f t="shared" si="14"/>
        <v>1</v>
      </c>
      <c r="AO32" s="9" t="b">
        <f t="shared" si="15"/>
        <v>0</v>
      </c>
      <c r="AP32" s="9" t="b">
        <f t="shared" si="16"/>
        <v>0</v>
      </c>
      <c r="AQ32" s="9" t="b">
        <f t="shared" si="17"/>
        <v>0</v>
      </c>
    </row>
    <row r="33" spans="1:43" ht="14.6" x14ac:dyDescent="0.4">
      <c r="A33" s="8">
        <v>25</v>
      </c>
      <c r="B33" s="8" t="s">
        <v>2748</v>
      </c>
      <c r="C33" s="8" t="s">
        <v>2991</v>
      </c>
      <c r="D33" s="8" t="s">
        <v>2992</v>
      </c>
      <c r="E33" s="9" t="str">
        <f t="shared" si="18"/>
        <v>4</v>
      </c>
      <c r="F33" s="63" t="str">
        <f t="shared" si="19"/>
        <v>7.1</v>
      </c>
      <c r="G33" s="22" t="str">
        <f t="shared" si="1"/>
        <v>Government health administration agencies</v>
      </c>
      <c r="H33" s="9">
        <f t="shared" si="2"/>
        <v>1</v>
      </c>
      <c r="I33" s="9" t="b">
        <f t="shared" si="20"/>
        <v>0</v>
      </c>
      <c r="J33" s="9" t="b">
        <f t="shared" si="21"/>
        <v>0</v>
      </c>
      <c r="K33" s="9">
        <f>IF((ROW(33:33)-ROW($1:$1))&gt;$K$1,0,IFERROR(_xlfn.AGGREGATE(15,3,ROW($I$2:$I$100)/($I$2:$I$100=TRUE),ROWS(I$2:I33))-ROW($2:$2)+1,0))</f>
        <v>42</v>
      </c>
      <c r="L33" s="9">
        <f t="shared" si="3"/>
        <v>32</v>
      </c>
      <c r="N33" s="9" t="b">
        <f t="shared" si="22"/>
        <v>1</v>
      </c>
      <c r="O33" s="9">
        <f>IFERROR(_xlfn.AGGREGATE(15,3,ROW(N$2:N$100)/(N$2:N$100=TRUE),ROWS(N$2:N33))-ROW($2:$2)+1,0)</f>
        <v>0</v>
      </c>
      <c r="P33" s="9" t="str">
        <f t="shared" si="23"/>
        <v/>
      </c>
      <c r="Q33" s="9" t="str">
        <f t="shared" si="24"/>
        <v/>
      </c>
      <c r="S33" s="9" t="b">
        <f t="shared" si="25"/>
        <v>1</v>
      </c>
      <c r="T33" s="9">
        <f>IFERROR(_xlfn.AGGREGATE(15,3,ROW(S$2:S$100)/(S$2:S$100=TRUE),ROWS(S$2:S33))-ROW($2:$2)+1,0)</f>
        <v>47</v>
      </c>
      <c r="U33" s="9" t="str">
        <f t="shared" si="26"/>
        <v>8.1</v>
      </c>
      <c r="V33" s="9" t="str">
        <f t="shared" si="27"/>
        <v>Households as providers of home health care</v>
      </c>
      <c r="AA33" s="23" t="str">
        <f t="shared" si="4"/>
        <v>4</v>
      </c>
      <c r="AB33" s="22">
        <f t="shared" si="5"/>
        <v>1</v>
      </c>
      <c r="AC33" s="30" t="str">
        <f t="shared" si="6"/>
        <v>4</v>
      </c>
      <c r="AD33" s="31" t="str">
        <f t="shared" si="7"/>
        <v>4</v>
      </c>
      <c r="AE33" s="31" t="str">
        <f t="shared" si="8"/>
        <v>4</v>
      </c>
      <c r="AF33" s="31" t="str">
        <f t="shared" si="8"/>
        <v>4</v>
      </c>
      <c r="AG33" s="32" t="str">
        <f t="shared" si="8"/>
        <v>4</v>
      </c>
      <c r="AI33" s="33" t="str">
        <f t="shared" si="9"/>
        <v>4</v>
      </c>
      <c r="AJ33" s="34" t="str">
        <f t="shared" si="10"/>
        <v/>
      </c>
      <c r="AK33" s="34" t="str">
        <f t="shared" si="11"/>
        <v/>
      </c>
      <c r="AL33" s="34" t="str">
        <f t="shared" si="12"/>
        <v/>
      </c>
      <c r="AM33" s="35" t="str">
        <f t="shared" si="13"/>
        <v/>
      </c>
      <c r="AN33" s="9" t="b">
        <f t="shared" si="14"/>
        <v>0</v>
      </c>
      <c r="AO33" s="9" t="b">
        <f t="shared" si="15"/>
        <v>0</v>
      </c>
      <c r="AP33" s="9" t="b">
        <f t="shared" si="16"/>
        <v>0</v>
      </c>
      <c r="AQ33" s="9" t="b">
        <f t="shared" si="17"/>
        <v>0</v>
      </c>
    </row>
    <row r="34" spans="1:43" ht="14.6" x14ac:dyDescent="0.4">
      <c r="A34" s="8">
        <v>26</v>
      </c>
      <c r="B34" s="8">
        <v>25</v>
      </c>
      <c r="C34" s="8" t="s">
        <v>2993</v>
      </c>
      <c r="D34" s="8" t="s">
        <v>2994</v>
      </c>
      <c r="E34" s="9" t="str">
        <f t="shared" si="18"/>
        <v>4.1</v>
      </c>
      <c r="F34" s="63" t="str">
        <f t="shared" si="19"/>
        <v>7.2</v>
      </c>
      <c r="G34" s="22" t="str">
        <f t="shared" si="1"/>
        <v>Social health insurance agencies</v>
      </c>
      <c r="H34" s="9">
        <f t="shared" si="2"/>
        <v>2</v>
      </c>
      <c r="I34" s="9" t="b">
        <f t="shared" si="20"/>
        <v>1</v>
      </c>
      <c r="J34" s="9" t="b">
        <f t="shared" si="21"/>
        <v>0</v>
      </c>
      <c r="K34" s="9">
        <f>IF((ROW(34:34)-ROW($1:$1))&gt;$K$1,0,IFERROR(_xlfn.AGGREGATE(15,3,ROW($I$2:$I$100)/($I$2:$I$100=TRUE),ROWS(I$2:I34))-ROW($2:$2)+1,0))</f>
        <v>43</v>
      </c>
      <c r="L34" s="9">
        <f t="shared" si="3"/>
        <v>33</v>
      </c>
      <c r="N34" s="9" t="b">
        <f t="shared" si="22"/>
        <v>0</v>
      </c>
      <c r="O34" s="9">
        <f>IFERROR(_xlfn.AGGREGATE(15,3,ROW(N$2:N$100)/(N$2:N$100=TRUE),ROWS(N$2:N34))-ROW($2:$2)+1,0)</f>
        <v>0</v>
      </c>
      <c r="P34" s="9" t="str">
        <f t="shared" si="23"/>
        <v/>
      </c>
      <c r="Q34" s="9" t="str">
        <f t="shared" si="24"/>
        <v/>
      </c>
      <c r="S34" s="9" t="b">
        <f t="shared" si="25"/>
        <v>1</v>
      </c>
      <c r="T34" s="9">
        <f>IFERROR(_xlfn.AGGREGATE(15,3,ROW(S$2:S$100)/(S$2:S$100=TRUE),ROWS(S$2:S34))-ROW($2:$2)+1,0)</f>
        <v>48</v>
      </c>
      <c r="U34" s="9" t="str">
        <f t="shared" si="26"/>
        <v>8.2</v>
      </c>
      <c r="V34" s="9" t="str">
        <f t="shared" si="27"/>
        <v>All Other industries as secondary providers of health care</v>
      </c>
      <c r="AA34" s="23" t="str">
        <f t="shared" si="4"/>
        <v>4.1</v>
      </c>
      <c r="AB34" s="22">
        <f t="shared" si="5"/>
        <v>2</v>
      </c>
      <c r="AC34" s="30" t="str">
        <f t="shared" si="6"/>
        <v>4</v>
      </c>
      <c r="AD34" s="31" t="str">
        <f t="shared" si="7"/>
        <v>4.1</v>
      </c>
      <c r="AE34" s="31" t="str">
        <f t="shared" ref="AE34:AG55" si="28">IF(AK34="",AD34,AK34)</f>
        <v>4.1</v>
      </c>
      <c r="AF34" s="31" t="str">
        <f t="shared" si="28"/>
        <v>4.1</v>
      </c>
      <c r="AG34" s="32" t="str">
        <f t="shared" si="28"/>
        <v>4.1</v>
      </c>
      <c r="AI34" s="33" t="str">
        <f t="shared" si="9"/>
        <v>4</v>
      </c>
      <c r="AJ34" s="34" t="str">
        <f t="shared" si="10"/>
        <v>4.1</v>
      </c>
      <c r="AK34" s="34" t="str">
        <f t="shared" si="11"/>
        <v/>
      </c>
      <c r="AL34" s="34" t="str">
        <f t="shared" si="12"/>
        <v/>
      </c>
      <c r="AM34" s="35" t="str">
        <f t="shared" si="13"/>
        <v/>
      </c>
      <c r="AN34" s="9" t="b">
        <f t="shared" si="14"/>
        <v>1</v>
      </c>
      <c r="AO34" s="9" t="b">
        <f t="shared" si="15"/>
        <v>0</v>
      </c>
      <c r="AP34" s="9" t="b">
        <f t="shared" si="16"/>
        <v>0</v>
      </c>
      <c r="AQ34" s="9" t="b">
        <f t="shared" si="17"/>
        <v>0</v>
      </c>
    </row>
    <row r="35" spans="1:43" ht="14.6" x14ac:dyDescent="0.4">
      <c r="A35" s="8">
        <v>27</v>
      </c>
      <c r="B35" s="8">
        <v>25</v>
      </c>
      <c r="C35" s="8" t="s">
        <v>2995</v>
      </c>
      <c r="D35" s="8" t="s">
        <v>2996</v>
      </c>
      <c r="E35" s="9" t="str">
        <f t="shared" si="18"/>
        <v>4.2</v>
      </c>
      <c r="F35" s="63" t="str">
        <f t="shared" si="19"/>
        <v>7.3</v>
      </c>
      <c r="G35" s="22" t="str">
        <f t="shared" si="1"/>
        <v>Private health insurance administration agencies</v>
      </c>
      <c r="H35" s="9">
        <f t="shared" si="2"/>
        <v>2</v>
      </c>
      <c r="I35" s="9" t="b">
        <f t="shared" si="20"/>
        <v>1</v>
      </c>
      <c r="J35" s="9" t="b">
        <f t="shared" si="21"/>
        <v>0</v>
      </c>
      <c r="K35" s="9">
        <f>IF((ROW(35:35)-ROW($1:$1))&gt;$K$1,0,IFERROR(_xlfn.AGGREGATE(15,3,ROW($I$2:$I$100)/($I$2:$I$100=TRUE),ROWS(I$2:I35))-ROW($2:$2)+1,0))</f>
        <v>44</v>
      </c>
      <c r="L35" s="9">
        <f t="shared" si="3"/>
        <v>34</v>
      </c>
      <c r="N35" s="9" t="b">
        <f t="shared" si="22"/>
        <v>0</v>
      </c>
      <c r="O35" s="9">
        <f>IFERROR(_xlfn.AGGREGATE(15,3,ROW(N$2:N$100)/(N$2:N$100=TRUE),ROWS(N$2:N35))-ROW($2:$2)+1,0)</f>
        <v>0</v>
      </c>
      <c r="P35" s="9" t="str">
        <f t="shared" si="23"/>
        <v/>
      </c>
      <c r="Q35" s="9" t="str">
        <f t="shared" si="24"/>
        <v/>
      </c>
      <c r="S35" s="9" t="b">
        <f t="shared" si="25"/>
        <v>1</v>
      </c>
      <c r="T35" s="9">
        <f>IFERROR(_xlfn.AGGREGATE(15,3,ROW(S$2:S$100)/(S$2:S$100=TRUE),ROWS(S$2:S35))-ROW($2:$2)+1,0)</f>
        <v>49</v>
      </c>
      <c r="U35" s="9" t="str">
        <f t="shared" si="26"/>
        <v>8.3</v>
      </c>
      <c r="V35" s="9" t="str">
        <f t="shared" si="27"/>
        <v>Community health workers (or village health worker, community health aide, etc.)</v>
      </c>
      <c r="AA35" s="23" t="str">
        <f t="shared" si="4"/>
        <v>4.2</v>
      </c>
      <c r="AB35" s="22">
        <f t="shared" si="5"/>
        <v>2</v>
      </c>
      <c r="AC35" s="30" t="str">
        <f t="shared" si="6"/>
        <v>4</v>
      </c>
      <c r="AD35" s="31" t="str">
        <f t="shared" si="7"/>
        <v>4.2</v>
      </c>
      <c r="AE35" s="31" t="str">
        <f t="shared" si="28"/>
        <v>4.2</v>
      </c>
      <c r="AF35" s="31" t="str">
        <f t="shared" si="28"/>
        <v>4.2</v>
      </c>
      <c r="AG35" s="32" t="str">
        <f t="shared" si="28"/>
        <v>4.2</v>
      </c>
      <c r="AI35" s="33" t="str">
        <f t="shared" si="9"/>
        <v>4</v>
      </c>
      <c r="AJ35" s="34" t="str">
        <f t="shared" si="10"/>
        <v>4.2</v>
      </c>
      <c r="AK35" s="34" t="str">
        <f t="shared" si="11"/>
        <v/>
      </c>
      <c r="AL35" s="34" t="str">
        <f t="shared" si="12"/>
        <v/>
      </c>
      <c r="AM35" s="35" t="str">
        <f t="shared" si="13"/>
        <v/>
      </c>
      <c r="AN35" s="9" t="b">
        <f t="shared" si="14"/>
        <v>1</v>
      </c>
      <c r="AO35" s="9" t="b">
        <f t="shared" si="15"/>
        <v>0</v>
      </c>
      <c r="AP35" s="9" t="b">
        <f t="shared" si="16"/>
        <v>0</v>
      </c>
      <c r="AQ35" s="9" t="b">
        <f t="shared" si="17"/>
        <v>0</v>
      </c>
    </row>
    <row r="36" spans="1:43" ht="14.6" x14ac:dyDescent="0.4">
      <c r="A36" s="8">
        <v>28</v>
      </c>
      <c r="B36" s="8">
        <v>25</v>
      </c>
      <c r="C36" s="8" t="s">
        <v>2997</v>
      </c>
      <c r="D36" s="8" t="s">
        <v>2998</v>
      </c>
      <c r="E36" s="9" t="str">
        <f t="shared" si="18"/>
        <v>4.9</v>
      </c>
      <c r="F36" s="63" t="str">
        <f t="shared" si="19"/>
        <v>7.9</v>
      </c>
      <c r="G36" s="22" t="str">
        <f t="shared" si="1"/>
        <v>Other administration agencies</v>
      </c>
      <c r="H36" s="9">
        <f t="shared" si="2"/>
        <v>2</v>
      </c>
      <c r="I36" s="9" t="b">
        <f t="shared" si="20"/>
        <v>1</v>
      </c>
      <c r="J36" s="9" t="b">
        <f t="shared" si="21"/>
        <v>0</v>
      </c>
      <c r="K36" s="9">
        <f>IF((ROW(36:36)-ROW($1:$1))&gt;$K$1,0,IFERROR(_xlfn.AGGREGATE(15,3,ROW($I$2:$I$100)/($I$2:$I$100=TRUE),ROWS(I$2:I36))-ROW($2:$2)+1,0))</f>
        <v>45</v>
      </c>
      <c r="L36" s="9">
        <f t="shared" si="3"/>
        <v>35</v>
      </c>
      <c r="N36" s="9" t="b">
        <f t="shared" si="22"/>
        <v>0</v>
      </c>
      <c r="O36" s="9">
        <f>IFERROR(_xlfn.AGGREGATE(15,3,ROW(N$2:N$100)/(N$2:N$100=TRUE),ROWS(N$2:N36))-ROW($2:$2)+1,0)</f>
        <v>0</v>
      </c>
      <c r="P36" s="9" t="str">
        <f t="shared" si="23"/>
        <v/>
      </c>
      <c r="Q36" s="9" t="str">
        <f t="shared" si="24"/>
        <v/>
      </c>
      <c r="S36" s="9" t="b">
        <f t="shared" si="25"/>
        <v>1</v>
      </c>
      <c r="T36" s="9">
        <f>IFERROR(_xlfn.AGGREGATE(15,3,ROW(S$2:S$100)/(S$2:S$100=TRUE),ROWS(S$2:S36))-ROW($2:$2)+1,0)</f>
        <v>50</v>
      </c>
      <c r="U36" s="9" t="str">
        <f t="shared" si="26"/>
        <v>8.9</v>
      </c>
      <c r="V36" s="9" t="str">
        <f t="shared" si="27"/>
        <v>Other industries n.e.c.</v>
      </c>
      <c r="AA36" s="23" t="str">
        <f t="shared" si="4"/>
        <v>4.9</v>
      </c>
      <c r="AB36" s="22">
        <f t="shared" si="5"/>
        <v>2</v>
      </c>
      <c r="AC36" s="30" t="str">
        <f t="shared" si="6"/>
        <v>4</v>
      </c>
      <c r="AD36" s="31" t="str">
        <f t="shared" si="7"/>
        <v>4.9</v>
      </c>
      <c r="AE36" s="31" t="str">
        <f t="shared" si="28"/>
        <v>4.9</v>
      </c>
      <c r="AF36" s="31" t="str">
        <f t="shared" si="28"/>
        <v>4.9</v>
      </c>
      <c r="AG36" s="32" t="str">
        <f t="shared" si="28"/>
        <v>4.9</v>
      </c>
      <c r="AI36" s="33" t="str">
        <f t="shared" si="9"/>
        <v>4</v>
      </c>
      <c r="AJ36" s="34" t="str">
        <f t="shared" si="10"/>
        <v>4.9</v>
      </c>
      <c r="AK36" s="34" t="str">
        <f t="shared" si="11"/>
        <v/>
      </c>
      <c r="AL36" s="34" t="str">
        <f t="shared" si="12"/>
        <v/>
      </c>
      <c r="AM36" s="35" t="str">
        <f t="shared" si="13"/>
        <v/>
      </c>
      <c r="AN36" s="9" t="b">
        <f t="shared" si="14"/>
        <v>1</v>
      </c>
      <c r="AO36" s="9" t="b">
        <f t="shared" si="15"/>
        <v>0</v>
      </c>
      <c r="AP36" s="9" t="b">
        <f t="shared" si="16"/>
        <v>0</v>
      </c>
      <c r="AQ36" s="9" t="b">
        <f t="shared" si="17"/>
        <v>0</v>
      </c>
    </row>
    <row r="37" spans="1:43" ht="14.6" x14ac:dyDescent="0.4">
      <c r="A37" s="8">
        <v>29</v>
      </c>
      <c r="B37" s="8" t="s">
        <v>2748</v>
      </c>
      <c r="C37" s="8" t="s">
        <v>2999</v>
      </c>
      <c r="D37" s="8" t="s">
        <v>3000</v>
      </c>
      <c r="E37" s="9" t="str">
        <f t="shared" si="18"/>
        <v>5</v>
      </c>
      <c r="F37" s="63" t="str">
        <f t="shared" si="19"/>
        <v>8.1</v>
      </c>
      <c r="G37" s="22" t="str">
        <f t="shared" si="1"/>
        <v>Households as providers of home health care</v>
      </c>
      <c r="H37" s="9">
        <f t="shared" si="2"/>
        <v>1</v>
      </c>
      <c r="I37" s="9" t="b">
        <f t="shared" si="20"/>
        <v>0</v>
      </c>
      <c r="J37" s="9" t="b">
        <f t="shared" si="21"/>
        <v>0</v>
      </c>
      <c r="K37" s="9">
        <f>IF((ROW(37:37)-ROW($1:$1))&gt;$K$1,0,IFERROR(_xlfn.AGGREGATE(15,3,ROW($I$2:$I$100)/($I$2:$I$100=TRUE),ROWS(I$2:I37))-ROW($2:$2)+1,0))</f>
        <v>47</v>
      </c>
      <c r="L37" s="9">
        <f t="shared" si="3"/>
        <v>36</v>
      </c>
      <c r="N37" s="9" t="b">
        <f t="shared" si="22"/>
        <v>1</v>
      </c>
      <c r="O37" s="9">
        <f>IFERROR(_xlfn.AGGREGATE(15,3,ROW(N$2:N$100)/(N$2:N$100=TRUE),ROWS(N$2:N37))-ROW($2:$2)+1,0)</f>
        <v>0</v>
      </c>
      <c r="P37" s="9" t="str">
        <f t="shared" si="23"/>
        <v/>
      </c>
      <c r="Q37" s="9" t="str">
        <f t="shared" si="24"/>
        <v/>
      </c>
      <c r="S37" s="9" t="b">
        <f t="shared" si="25"/>
        <v>1</v>
      </c>
      <c r="T37" s="9">
        <f>IFERROR(_xlfn.AGGREGATE(15,3,ROW(S$2:S$100)/(S$2:S$100=TRUE),ROWS(S$2:S37))-ROW($2:$2)+1,0)</f>
        <v>51</v>
      </c>
      <c r="U37" s="9" t="str">
        <f t="shared" si="26"/>
        <v>9</v>
      </c>
      <c r="V37" s="9" t="str">
        <f t="shared" si="27"/>
        <v>Rest of the world</v>
      </c>
      <c r="AA37" s="23" t="str">
        <f t="shared" si="4"/>
        <v>5</v>
      </c>
      <c r="AB37" s="22">
        <f t="shared" si="5"/>
        <v>1</v>
      </c>
      <c r="AC37" s="30" t="str">
        <f t="shared" si="6"/>
        <v>5</v>
      </c>
      <c r="AD37" s="31" t="str">
        <f t="shared" si="7"/>
        <v>5</v>
      </c>
      <c r="AE37" s="31" t="str">
        <f t="shared" si="28"/>
        <v>5</v>
      </c>
      <c r="AF37" s="31" t="str">
        <f t="shared" si="28"/>
        <v>5</v>
      </c>
      <c r="AG37" s="32" t="str">
        <f t="shared" si="28"/>
        <v>5</v>
      </c>
      <c r="AI37" s="33" t="str">
        <f t="shared" si="9"/>
        <v>5</v>
      </c>
      <c r="AJ37" s="34" t="str">
        <f t="shared" si="10"/>
        <v/>
      </c>
      <c r="AK37" s="34" t="str">
        <f t="shared" si="11"/>
        <v/>
      </c>
      <c r="AL37" s="34" t="str">
        <f t="shared" si="12"/>
        <v/>
      </c>
      <c r="AM37" s="35" t="str">
        <f t="shared" si="13"/>
        <v/>
      </c>
      <c r="AN37" s="9" t="b">
        <f t="shared" si="14"/>
        <v>0</v>
      </c>
      <c r="AO37" s="9" t="b">
        <f t="shared" si="15"/>
        <v>0</v>
      </c>
      <c r="AP37" s="9" t="b">
        <f t="shared" si="16"/>
        <v>0</v>
      </c>
      <c r="AQ37" s="9" t="b">
        <f t="shared" si="17"/>
        <v>0</v>
      </c>
    </row>
    <row r="38" spans="1:43" ht="14.6" x14ac:dyDescent="0.4">
      <c r="A38" s="8">
        <v>30</v>
      </c>
      <c r="B38" s="8">
        <v>29</v>
      </c>
      <c r="C38" s="8" t="s">
        <v>3001</v>
      </c>
      <c r="D38" s="8" t="s">
        <v>1036</v>
      </c>
      <c r="E38" s="9" t="str">
        <f t="shared" si="18"/>
        <v>5.1</v>
      </c>
      <c r="F38" s="63" t="str">
        <f t="shared" si="19"/>
        <v>8.2</v>
      </c>
      <c r="G38" s="22" t="str">
        <f t="shared" si="1"/>
        <v>All Other industries as secondary providers of health care</v>
      </c>
      <c r="H38" s="9">
        <f t="shared" si="2"/>
        <v>2</v>
      </c>
      <c r="I38" s="9" t="b">
        <f t="shared" si="20"/>
        <v>1</v>
      </c>
      <c r="J38" s="9" t="b">
        <f t="shared" si="21"/>
        <v>0</v>
      </c>
      <c r="K38" s="9">
        <f>IF((ROW(38:38)-ROW($1:$1))&gt;$K$1,0,IFERROR(_xlfn.AGGREGATE(15,3,ROW($I$2:$I$100)/($I$2:$I$100=TRUE),ROWS(I$2:I38))-ROW($2:$2)+1,0))</f>
        <v>48</v>
      </c>
      <c r="L38" s="9">
        <f t="shared" si="3"/>
        <v>37</v>
      </c>
      <c r="N38" s="9" t="b">
        <f t="shared" si="22"/>
        <v>0</v>
      </c>
      <c r="O38" s="9">
        <f>IFERROR(_xlfn.AGGREGATE(15,3,ROW(N$2:N$100)/(N$2:N$100=TRUE),ROWS(N$2:N38))-ROW($2:$2)+1,0)</f>
        <v>0</v>
      </c>
      <c r="P38" s="9" t="str">
        <f t="shared" si="23"/>
        <v/>
      </c>
      <c r="Q38" s="9" t="str">
        <f t="shared" si="24"/>
        <v/>
      </c>
      <c r="S38" s="9" t="b">
        <f t="shared" si="25"/>
        <v>1</v>
      </c>
      <c r="T38" s="9">
        <f>IFERROR(_xlfn.AGGREGATE(15,3,ROW(S$2:S$100)/(S$2:S$100=TRUE),ROWS(S$2:S38))-ROW($2:$2)+1,0)</f>
        <v>52</v>
      </c>
      <c r="U38" s="9" t="str">
        <f t="shared" si="26"/>
        <v>nec</v>
      </c>
      <c r="V38" s="9" t="str">
        <f t="shared" si="27"/>
        <v>Unspecified health care providers (n.e.c.)</v>
      </c>
      <c r="AA38" s="23" t="str">
        <f t="shared" si="4"/>
        <v>5.1</v>
      </c>
      <c r="AB38" s="22">
        <f t="shared" si="5"/>
        <v>2</v>
      </c>
      <c r="AC38" s="30" t="str">
        <f t="shared" si="6"/>
        <v>5</v>
      </c>
      <c r="AD38" s="31" t="str">
        <f t="shared" si="7"/>
        <v>5.1</v>
      </c>
      <c r="AE38" s="31" t="str">
        <f t="shared" si="28"/>
        <v>5.1</v>
      </c>
      <c r="AF38" s="31" t="str">
        <f t="shared" si="28"/>
        <v>5.1</v>
      </c>
      <c r="AG38" s="32" t="str">
        <f t="shared" si="28"/>
        <v>5.1</v>
      </c>
      <c r="AI38" s="33" t="str">
        <f t="shared" si="9"/>
        <v>5</v>
      </c>
      <c r="AJ38" s="34" t="str">
        <f t="shared" si="10"/>
        <v>5.1</v>
      </c>
      <c r="AK38" s="34" t="str">
        <f t="shared" si="11"/>
        <v/>
      </c>
      <c r="AL38" s="34" t="str">
        <f t="shared" si="12"/>
        <v/>
      </c>
      <c r="AM38" s="35" t="str">
        <f t="shared" si="13"/>
        <v/>
      </c>
      <c r="AN38" s="9" t="b">
        <f t="shared" si="14"/>
        <v>1</v>
      </c>
      <c r="AO38" s="9" t="b">
        <f t="shared" si="15"/>
        <v>0</v>
      </c>
      <c r="AP38" s="9" t="b">
        <f t="shared" si="16"/>
        <v>0</v>
      </c>
      <c r="AQ38" s="9" t="b">
        <f t="shared" si="17"/>
        <v>0</v>
      </c>
    </row>
    <row r="39" spans="1:43" ht="14.6" x14ac:dyDescent="0.4">
      <c r="A39" s="8">
        <v>31</v>
      </c>
      <c r="B39" s="8">
        <v>29</v>
      </c>
      <c r="C39" s="8" t="s">
        <v>3002</v>
      </c>
      <c r="D39" s="8" t="s">
        <v>3003</v>
      </c>
      <c r="E39" s="9" t="str">
        <f t="shared" si="18"/>
        <v>5.2</v>
      </c>
      <c r="F39" s="63" t="str">
        <f t="shared" si="19"/>
        <v>8.3</v>
      </c>
      <c r="G39" s="22" t="str">
        <f t="shared" si="1"/>
        <v>Community health workers (or village health worker, community health aide, etc.)</v>
      </c>
      <c r="H39" s="9">
        <f t="shared" si="2"/>
        <v>2</v>
      </c>
      <c r="I39" s="9" t="b">
        <f t="shared" si="20"/>
        <v>1</v>
      </c>
      <c r="J39" s="9" t="b">
        <f t="shared" si="21"/>
        <v>0</v>
      </c>
      <c r="K39" s="9">
        <f>IF((ROW(39:39)-ROW($1:$1))&gt;$K$1,0,IFERROR(_xlfn.AGGREGATE(15,3,ROW($I$2:$I$100)/($I$2:$I$100=TRUE),ROWS(I$2:I39))-ROW($2:$2)+1,0))</f>
        <v>49</v>
      </c>
      <c r="L39" s="9">
        <f t="shared" si="3"/>
        <v>38</v>
      </c>
      <c r="N39" s="9" t="b">
        <f t="shared" si="22"/>
        <v>0</v>
      </c>
      <c r="O39" s="9">
        <f>IFERROR(_xlfn.AGGREGATE(15,3,ROW(N$2:N$100)/(N$2:N$100=TRUE),ROWS(N$2:N39))-ROW($2:$2)+1,0)</f>
        <v>0</v>
      </c>
      <c r="P39" s="9" t="str">
        <f t="shared" si="23"/>
        <v/>
      </c>
      <c r="Q39" s="9" t="str">
        <f t="shared" si="24"/>
        <v/>
      </c>
      <c r="S39" s="9" t="b">
        <f t="shared" si="25"/>
        <v>1</v>
      </c>
      <c r="T39" s="9">
        <f>IFERROR(_xlfn.AGGREGATE(15,3,ROW(S$2:S$100)/(S$2:S$100=TRUE),ROWS(S$2:S39))-ROW($2:$2)+1,0)</f>
        <v>0</v>
      </c>
      <c r="U39" s="9" t="str">
        <f t="shared" si="26"/>
        <v/>
      </c>
      <c r="V39" s="9" t="str">
        <f t="shared" si="27"/>
        <v/>
      </c>
      <c r="AA39" s="23" t="str">
        <f t="shared" si="4"/>
        <v>5.2</v>
      </c>
      <c r="AB39" s="22">
        <f t="shared" si="5"/>
        <v>2</v>
      </c>
      <c r="AC39" s="30" t="str">
        <f t="shared" si="6"/>
        <v>5</v>
      </c>
      <c r="AD39" s="31" t="str">
        <f t="shared" si="7"/>
        <v>5.2</v>
      </c>
      <c r="AE39" s="31" t="str">
        <f t="shared" si="28"/>
        <v>5.2</v>
      </c>
      <c r="AF39" s="31" t="str">
        <f t="shared" si="28"/>
        <v>5.2</v>
      </c>
      <c r="AG39" s="32" t="str">
        <f t="shared" si="28"/>
        <v>5.2</v>
      </c>
      <c r="AI39" s="33" t="str">
        <f t="shared" si="9"/>
        <v>5</v>
      </c>
      <c r="AJ39" s="34" t="str">
        <f t="shared" si="10"/>
        <v>5.2</v>
      </c>
      <c r="AK39" s="34" t="str">
        <f t="shared" si="11"/>
        <v/>
      </c>
      <c r="AL39" s="34" t="str">
        <f t="shared" si="12"/>
        <v/>
      </c>
      <c r="AM39" s="35" t="str">
        <f t="shared" si="13"/>
        <v/>
      </c>
      <c r="AN39" s="9" t="b">
        <f t="shared" si="14"/>
        <v>1</v>
      </c>
      <c r="AO39" s="9" t="b">
        <f t="shared" si="15"/>
        <v>0</v>
      </c>
      <c r="AP39" s="9" t="b">
        <f t="shared" si="16"/>
        <v>0</v>
      </c>
      <c r="AQ39" s="9" t="b">
        <f t="shared" si="17"/>
        <v>0</v>
      </c>
    </row>
    <row r="40" spans="1:43" ht="14.6" x14ac:dyDescent="0.4">
      <c r="A40" s="8">
        <v>32</v>
      </c>
      <c r="B40" s="8">
        <v>29</v>
      </c>
      <c r="C40" s="8" t="s">
        <v>3004</v>
      </c>
      <c r="D40" s="8" t="s">
        <v>3005</v>
      </c>
      <c r="E40" s="9" t="str">
        <f t="shared" si="18"/>
        <v>5.9</v>
      </c>
      <c r="F40" s="63" t="str">
        <f t="shared" si="19"/>
        <v>8.9</v>
      </c>
      <c r="G40" s="22" t="str">
        <f t="shared" si="1"/>
        <v>Other industries n.e.c.</v>
      </c>
      <c r="H40" s="9">
        <f t="shared" si="2"/>
        <v>2</v>
      </c>
      <c r="I40" s="9" t="b">
        <f t="shared" si="20"/>
        <v>1</v>
      </c>
      <c r="J40" s="9" t="b">
        <f t="shared" si="21"/>
        <v>0</v>
      </c>
      <c r="K40" s="9">
        <f>IF((ROW(40:40)-ROW($1:$1))&gt;$K$1,0,IFERROR(_xlfn.AGGREGATE(15,3,ROW($I$2:$I$100)/($I$2:$I$100=TRUE),ROWS(I$2:I40))-ROW($2:$2)+1,0))</f>
        <v>50</v>
      </c>
      <c r="L40" s="9">
        <f t="shared" si="3"/>
        <v>39</v>
      </c>
      <c r="N40" s="9" t="b">
        <f t="shared" si="22"/>
        <v>0</v>
      </c>
      <c r="O40" s="9">
        <f>IFERROR(_xlfn.AGGREGATE(15,3,ROW(N$2:N$100)/(N$2:N$100=TRUE),ROWS(N$2:N40))-ROW($2:$2)+1,0)</f>
        <v>0</v>
      </c>
      <c r="P40" s="9" t="str">
        <f t="shared" si="23"/>
        <v/>
      </c>
      <c r="Q40" s="9" t="str">
        <f t="shared" si="24"/>
        <v/>
      </c>
      <c r="S40" s="9" t="b">
        <f t="shared" si="25"/>
        <v>1</v>
      </c>
      <c r="T40" s="9">
        <f>IFERROR(_xlfn.AGGREGATE(15,3,ROW(S$2:S$100)/(S$2:S$100=TRUE),ROWS(S$2:S40))-ROW($2:$2)+1,0)</f>
        <v>0</v>
      </c>
      <c r="U40" s="9" t="str">
        <f t="shared" si="26"/>
        <v/>
      </c>
      <c r="V40" s="9" t="str">
        <f t="shared" si="27"/>
        <v/>
      </c>
      <c r="AA40" s="23" t="str">
        <f t="shared" si="4"/>
        <v>5.9</v>
      </c>
      <c r="AB40" s="22">
        <f t="shared" si="5"/>
        <v>2</v>
      </c>
      <c r="AC40" s="30" t="str">
        <f t="shared" si="6"/>
        <v>5</v>
      </c>
      <c r="AD40" s="31" t="str">
        <f t="shared" si="7"/>
        <v>5.9</v>
      </c>
      <c r="AE40" s="31" t="str">
        <f t="shared" si="28"/>
        <v>5.9</v>
      </c>
      <c r="AF40" s="31" t="str">
        <f t="shared" si="28"/>
        <v>5.9</v>
      </c>
      <c r="AG40" s="32" t="str">
        <f t="shared" si="28"/>
        <v>5.9</v>
      </c>
      <c r="AI40" s="33" t="str">
        <f t="shared" si="9"/>
        <v>5</v>
      </c>
      <c r="AJ40" s="34" t="str">
        <f t="shared" si="10"/>
        <v>5.9</v>
      </c>
      <c r="AK40" s="34" t="str">
        <f t="shared" si="11"/>
        <v/>
      </c>
      <c r="AL40" s="34" t="str">
        <f t="shared" si="12"/>
        <v/>
      </c>
      <c r="AM40" s="35" t="str">
        <f t="shared" si="13"/>
        <v/>
      </c>
      <c r="AN40" s="9" t="b">
        <f t="shared" si="14"/>
        <v>1</v>
      </c>
      <c r="AO40" s="9" t="b">
        <f t="shared" si="15"/>
        <v>0</v>
      </c>
      <c r="AP40" s="9" t="b">
        <f t="shared" si="16"/>
        <v>0</v>
      </c>
      <c r="AQ40" s="9" t="b">
        <f t="shared" si="17"/>
        <v>0</v>
      </c>
    </row>
    <row r="41" spans="1:43" ht="14.6" x14ac:dyDescent="0.4">
      <c r="A41" s="8">
        <v>33</v>
      </c>
      <c r="B41" s="8" t="s">
        <v>2748</v>
      </c>
      <c r="C41" s="8" t="s">
        <v>3006</v>
      </c>
      <c r="D41" s="8" t="s">
        <v>3007</v>
      </c>
      <c r="E41" s="9" t="str">
        <f t="shared" si="18"/>
        <v>6</v>
      </c>
      <c r="F41" s="63" t="str">
        <f t="shared" si="19"/>
        <v>9</v>
      </c>
      <c r="G41" s="22" t="str">
        <f t="shared" si="1"/>
        <v>Rest of the world</v>
      </c>
      <c r="H41" s="9">
        <f t="shared" si="2"/>
        <v>1</v>
      </c>
      <c r="I41" s="9" t="b">
        <f t="shared" si="20"/>
        <v>1</v>
      </c>
      <c r="J41" s="9" t="b">
        <f t="shared" si="21"/>
        <v>0</v>
      </c>
      <c r="K41" s="9">
        <f>IF((ROW(41:41)-ROW($1:$1))&gt;$K$1,0,IFERROR(_xlfn.AGGREGATE(15,3,ROW($I$2:$I$100)/($I$2:$I$100=TRUE),ROWS(I$2:I41))-ROW($2:$2)+1,0))</f>
        <v>51</v>
      </c>
      <c r="L41" s="9">
        <f t="shared" si="3"/>
        <v>40</v>
      </c>
      <c r="N41" s="9" t="b">
        <f t="shared" si="22"/>
        <v>1</v>
      </c>
      <c r="O41" s="9">
        <f>IFERROR(_xlfn.AGGREGATE(15,3,ROW(N$2:N$100)/(N$2:N$100=TRUE),ROWS(N$2:N41))-ROW($2:$2)+1,0)</f>
        <v>0</v>
      </c>
      <c r="P41" s="9" t="str">
        <f t="shared" si="23"/>
        <v/>
      </c>
      <c r="Q41" s="9" t="str">
        <f t="shared" si="24"/>
        <v/>
      </c>
      <c r="S41" s="9" t="b">
        <f t="shared" si="25"/>
        <v>1</v>
      </c>
      <c r="T41" s="9">
        <f>IFERROR(_xlfn.AGGREGATE(15,3,ROW(S$2:S$100)/(S$2:S$100=TRUE),ROWS(S$2:S41))-ROW($2:$2)+1,0)</f>
        <v>0</v>
      </c>
      <c r="U41" s="9" t="str">
        <f t="shared" si="26"/>
        <v/>
      </c>
      <c r="V41" s="9" t="str">
        <f t="shared" si="27"/>
        <v/>
      </c>
      <c r="AA41" s="23" t="str">
        <f t="shared" si="4"/>
        <v>6</v>
      </c>
      <c r="AB41" s="22">
        <f t="shared" si="5"/>
        <v>1</v>
      </c>
      <c r="AC41" s="30" t="str">
        <f t="shared" si="6"/>
        <v>6</v>
      </c>
      <c r="AD41" s="31" t="str">
        <f t="shared" si="7"/>
        <v>6</v>
      </c>
      <c r="AE41" s="31" t="str">
        <f t="shared" si="28"/>
        <v>6</v>
      </c>
      <c r="AF41" s="31" t="str">
        <f t="shared" si="28"/>
        <v>6</v>
      </c>
      <c r="AG41" s="32" t="str">
        <f t="shared" si="28"/>
        <v>6</v>
      </c>
      <c r="AI41" s="33" t="str">
        <f t="shared" si="9"/>
        <v>6</v>
      </c>
      <c r="AJ41" s="34" t="str">
        <f t="shared" si="10"/>
        <v/>
      </c>
      <c r="AK41" s="34" t="str">
        <f t="shared" si="11"/>
        <v/>
      </c>
      <c r="AL41" s="34" t="str">
        <f t="shared" si="12"/>
        <v/>
      </c>
      <c r="AM41" s="35" t="str">
        <f t="shared" si="13"/>
        <v/>
      </c>
      <c r="AN41" s="9" t="b">
        <f t="shared" si="14"/>
        <v>0</v>
      </c>
      <c r="AO41" s="9" t="b">
        <f t="shared" si="15"/>
        <v>0</v>
      </c>
      <c r="AP41" s="9" t="b">
        <f t="shared" si="16"/>
        <v>0</v>
      </c>
      <c r="AQ41" s="9" t="b">
        <f t="shared" si="17"/>
        <v>0</v>
      </c>
    </row>
    <row r="42" spans="1:43" ht="14.6" x14ac:dyDescent="0.4">
      <c r="A42" s="8">
        <v>34</v>
      </c>
      <c r="B42" s="8" t="s">
        <v>2748</v>
      </c>
      <c r="C42" s="8" t="s">
        <v>3008</v>
      </c>
      <c r="D42" s="8" t="s">
        <v>3009</v>
      </c>
      <c r="E42" s="9" t="str">
        <f t="shared" si="18"/>
        <v>7</v>
      </c>
      <c r="F42" s="63" t="str">
        <f t="shared" si="19"/>
        <v>nec</v>
      </c>
      <c r="G42" s="22" t="str">
        <f t="shared" si="1"/>
        <v>Unspecified health care providers (n.e.c.)</v>
      </c>
      <c r="H42" s="9">
        <f t="shared" si="2"/>
        <v>1</v>
      </c>
      <c r="I42" s="9" t="b">
        <f t="shared" si="20"/>
        <v>0</v>
      </c>
      <c r="J42" s="9" t="b">
        <f t="shared" si="21"/>
        <v>0</v>
      </c>
      <c r="K42" s="9">
        <f>IF((ROW(42:42)-ROW($1:$1))&gt;$K$1,0,IFERROR(_xlfn.AGGREGATE(15,3,ROW($I$2:$I$100)/($I$2:$I$100=TRUE),ROWS(I$2:I42))-ROW($2:$2)+1,0))</f>
        <v>52</v>
      </c>
      <c r="L42" s="9">
        <f t="shared" si="3"/>
        <v>41</v>
      </c>
      <c r="N42" s="9" t="b">
        <f t="shared" si="22"/>
        <v>1</v>
      </c>
      <c r="O42" s="9">
        <f>IFERROR(_xlfn.AGGREGATE(15,3,ROW(N$2:N$100)/(N$2:N$100=TRUE),ROWS(N$2:N42))-ROW($2:$2)+1,0)</f>
        <v>0</v>
      </c>
      <c r="P42" s="9" t="str">
        <f t="shared" si="23"/>
        <v/>
      </c>
      <c r="Q42" s="9" t="str">
        <f t="shared" si="24"/>
        <v/>
      </c>
      <c r="S42" s="9" t="b">
        <f t="shared" si="25"/>
        <v>1</v>
      </c>
      <c r="T42" s="9">
        <f>IFERROR(_xlfn.AGGREGATE(15,3,ROW(S$2:S$100)/(S$2:S$100=TRUE),ROWS(S$2:S42))-ROW($2:$2)+1,0)</f>
        <v>0</v>
      </c>
      <c r="U42" s="9" t="str">
        <f t="shared" si="26"/>
        <v/>
      </c>
      <c r="V42" s="9" t="str">
        <f t="shared" si="27"/>
        <v/>
      </c>
      <c r="AA42" s="23" t="str">
        <f t="shared" si="4"/>
        <v>7</v>
      </c>
      <c r="AB42" s="22">
        <f t="shared" si="5"/>
        <v>1</v>
      </c>
      <c r="AC42" s="30" t="str">
        <f t="shared" si="6"/>
        <v>7</v>
      </c>
      <c r="AD42" s="31" t="str">
        <f t="shared" si="7"/>
        <v>7</v>
      </c>
      <c r="AE42" s="31" t="str">
        <f t="shared" si="28"/>
        <v>7</v>
      </c>
      <c r="AF42" s="31" t="str">
        <f t="shared" si="28"/>
        <v>7</v>
      </c>
      <c r="AG42" s="32" t="str">
        <f t="shared" si="28"/>
        <v>7</v>
      </c>
      <c r="AI42" s="33" t="str">
        <f t="shared" si="9"/>
        <v>7</v>
      </c>
      <c r="AJ42" s="34" t="str">
        <f t="shared" si="10"/>
        <v/>
      </c>
      <c r="AK42" s="34" t="str">
        <f t="shared" si="11"/>
        <v/>
      </c>
      <c r="AL42" s="34" t="str">
        <f t="shared" si="12"/>
        <v/>
      </c>
      <c r="AM42" s="35" t="str">
        <f t="shared" si="13"/>
        <v/>
      </c>
      <c r="AN42" s="9" t="b">
        <f t="shared" si="14"/>
        <v>0</v>
      </c>
      <c r="AO42" s="9" t="b">
        <f t="shared" si="15"/>
        <v>0</v>
      </c>
      <c r="AP42" s="9" t="b">
        <f t="shared" si="16"/>
        <v>0</v>
      </c>
      <c r="AQ42" s="9" t="b">
        <f t="shared" si="17"/>
        <v>0</v>
      </c>
    </row>
    <row r="43" spans="1:43" ht="14.6" x14ac:dyDescent="0.4">
      <c r="A43" s="8">
        <v>35</v>
      </c>
      <c r="B43" s="8">
        <v>34</v>
      </c>
      <c r="C43" s="8" t="s">
        <v>3010</v>
      </c>
      <c r="D43" s="8" t="s">
        <v>3011</v>
      </c>
      <c r="E43" s="9" t="str">
        <f t="shared" si="18"/>
        <v>7.1</v>
      </c>
      <c r="F43" s="63" t="str">
        <f t="shared" si="19"/>
        <v/>
      </c>
      <c r="G43" s="22" t="str">
        <f t="shared" si="1"/>
        <v/>
      </c>
      <c r="H43" s="9">
        <f t="shared" si="2"/>
        <v>2</v>
      </c>
      <c r="I43" s="9" t="b">
        <f t="shared" si="20"/>
        <v>1</v>
      </c>
      <c r="J43" s="9" t="b">
        <f t="shared" si="21"/>
        <v>0</v>
      </c>
      <c r="K43" s="9">
        <f>IF((ROW(43:43)-ROW($1:$1))&gt;$K$1,0,IFERROR(_xlfn.AGGREGATE(15,3,ROW($I$2:$I$100)/($I$2:$I$100=TRUE),ROWS(I$2:I43))-ROW($2:$2)+1,0))</f>
        <v>0</v>
      </c>
      <c r="L43" s="9">
        <f t="shared" si="3"/>
        <v>42</v>
      </c>
      <c r="N43" s="9" t="b">
        <f t="shared" si="22"/>
        <v>0</v>
      </c>
      <c r="O43" s="9">
        <f>IFERROR(_xlfn.AGGREGATE(15,3,ROW(N$2:N$100)/(N$2:N$100=TRUE),ROWS(N$2:N43))-ROW($2:$2)+1,0)</f>
        <v>0</v>
      </c>
      <c r="P43" s="9" t="str">
        <f t="shared" si="23"/>
        <v/>
      </c>
      <c r="Q43" s="9" t="str">
        <f t="shared" si="24"/>
        <v/>
      </c>
      <c r="S43" s="9" t="b">
        <f t="shared" si="25"/>
        <v>1</v>
      </c>
      <c r="T43" s="9">
        <f>IFERROR(_xlfn.AGGREGATE(15,3,ROW(S$2:S$100)/(S$2:S$100=TRUE),ROWS(S$2:S43))-ROW($2:$2)+1,0)</f>
        <v>0</v>
      </c>
      <c r="U43" s="9" t="str">
        <f t="shared" si="26"/>
        <v/>
      </c>
      <c r="V43" s="9" t="str">
        <f t="shared" si="27"/>
        <v/>
      </c>
      <c r="AA43" s="23" t="str">
        <f t="shared" si="4"/>
        <v>7.1</v>
      </c>
      <c r="AB43" s="22">
        <f t="shared" si="5"/>
        <v>2</v>
      </c>
      <c r="AC43" s="30" t="str">
        <f t="shared" si="6"/>
        <v>7</v>
      </c>
      <c r="AD43" s="31" t="str">
        <f t="shared" si="7"/>
        <v>7.1</v>
      </c>
      <c r="AE43" s="31" t="str">
        <f t="shared" si="28"/>
        <v>7.1</v>
      </c>
      <c r="AF43" s="31" t="str">
        <f t="shared" si="28"/>
        <v>7.1</v>
      </c>
      <c r="AG43" s="32" t="str">
        <f t="shared" si="28"/>
        <v>7.1</v>
      </c>
      <c r="AI43" s="33" t="str">
        <f t="shared" si="9"/>
        <v>7</v>
      </c>
      <c r="AJ43" s="34" t="str">
        <f t="shared" si="10"/>
        <v>7.1</v>
      </c>
      <c r="AK43" s="34" t="str">
        <f t="shared" si="11"/>
        <v/>
      </c>
      <c r="AL43" s="34" t="str">
        <f t="shared" si="12"/>
        <v/>
      </c>
      <c r="AM43" s="35" t="str">
        <f t="shared" si="13"/>
        <v/>
      </c>
      <c r="AN43" s="9" t="b">
        <f t="shared" si="14"/>
        <v>1</v>
      </c>
      <c r="AO43" s="9" t="b">
        <f t="shared" si="15"/>
        <v>0</v>
      </c>
      <c r="AP43" s="9" t="b">
        <f t="shared" si="16"/>
        <v>0</v>
      </c>
      <c r="AQ43" s="9" t="b">
        <f t="shared" si="17"/>
        <v>0</v>
      </c>
    </row>
    <row r="44" spans="1:43" ht="14.6" x14ac:dyDescent="0.4">
      <c r="A44" s="8">
        <v>36</v>
      </c>
      <c r="B44" s="8">
        <v>34</v>
      </c>
      <c r="C44" s="8" t="s">
        <v>3012</v>
      </c>
      <c r="D44" s="8" t="s">
        <v>3013</v>
      </c>
      <c r="E44" s="9" t="str">
        <f t="shared" si="18"/>
        <v>7.2</v>
      </c>
      <c r="F44" s="63" t="str">
        <f t="shared" si="19"/>
        <v/>
      </c>
      <c r="G44" s="22" t="str">
        <f t="shared" si="1"/>
        <v/>
      </c>
      <c r="H44" s="9">
        <f t="shared" si="2"/>
        <v>2</v>
      </c>
      <c r="I44" s="9" t="b">
        <f t="shared" si="20"/>
        <v>1</v>
      </c>
      <c r="J44" s="9" t="b">
        <f t="shared" si="21"/>
        <v>0</v>
      </c>
      <c r="K44" s="9">
        <f>IF((ROW(44:44)-ROW($1:$1))&gt;$K$1,0,IFERROR(_xlfn.AGGREGATE(15,3,ROW($I$2:$I$100)/($I$2:$I$100=TRUE),ROWS(I$2:I44))-ROW($2:$2)+1,0))</f>
        <v>0</v>
      </c>
      <c r="L44" s="9">
        <f t="shared" si="3"/>
        <v>43</v>
      </c>
      <c r="N44" s="9" t="b">
        <f t="shared" si="22"/>
        <v>0</v>
      </c>
      <c r="O44" s="9">
        <f>IFERROR(_xlfn.AGGREGATE(15,3,ROW(N$2:N$100)/(N$2:N$100=TRUE),ROWS(N$2:N44))-ROW($2:$2)+1,0)</f>
        <v>0</v>
      </c>
      <c r="P44" s="9" t="str">
        <f t="shared" si="23"/>
        <v/>
      </c>
      <c r="Q44" s="9" t="str">
        <f t="shared" si="24"/>
        <v/>
      </c>
      <c r="S44" s="9" t="b">
        <f t="shared" si="25"/>
        <v>1</v>
      </c>
      <c r="T44" s="9">
        <f>IFERROR(_xlfn.AGGREGATE(15,3,ROW(S$2:S$100)/(S$2:S$100=TRUE),ROWS(S$2:S44))-ROW($2:$2)+1,0)</f>
        <v>0</v>
      </c>
      <c r="U44" s="9" t="str">
        <f t="shared" si="26"/>
        <v/>
      </c>
      <c r="V44" s="9" t="str">
        <f t="shared" si="27"/>
        <v/>
      </c>
      <c r="AA44" s="23" t="str">
        <f t="shared" si="4"/>
        <v>7.2</v>
      </c>
      <c r="AB44" s="22">
        <f t="shared" si="5"/>
        <v>2</v>
      </c>
      <c r="AC44" s="30" t="str">
        <f t="shared" si="6"/>
        <v>7</v>
      </c>
      <c r="AD44" s="31" t="str">
        <f t="shared" si="7"/>
        <v>7.2</v>
      </c>
      <c r="AE44" s="31" t="str">
        <f t="shared" si="28"/>
        <v>7.2</v>
      </c>
      <c r="AF44" s="31" t="str">
        <f t="shared" si="28"/>
        <v>7.2</v>
      </c>
      <c r="AG44" s="32" t="str">
        <f t="shared" si="28"/>
        <v>7.2</v>
      </c>
      <c r="AI44" s="33" t="str">
        <f t="shared" si="9"/>
        <v>7</v>
      </c>
      <c r="AJ44" s="34" t="str">
        <f t="shared" si="10"/>
        <v>7.2</v>
      </c>
      <c r="AK44" s="34" t="str">
        <f t="shared" si="11"/>
        <v/>
      </c>
      <c r="AL44" s="34" t="str">
        <f t="shared" si="12"/>
        <v/>
      </c>
      <c r="AM44" s="35" t="str">
        <f t="shared" si="13"/>
        <v/>
      </c>
      <c r="AN44" s="9" t="b">
        <f t="shared" si="14"/>
        <v>1</v>
      </c>
      <c r="AO44" s="9" t="b">
        <f t="shared" si="15"/>
        <v>0</v>
      </c>
      <c r="AP44" s="9" t="b">
        <f t="shared" si="16"/>
        <v>0</v>
      </c>
      <c r="AQ44" s="9" t="b">
        <f t="shared" si="17"/>
        <v>0</v>
      </c>
    </row>
    <row r="45" spans="1:43" ht="14.6" x14ac:dyDescent="0.4">
      <c r="A45" s="8">
        <v>37</v>
      </c>
      <c r="B45" s="8">
        <v>34</v>
      </c>
      <c r="C45" s="8" t="s">
        <v>3014</v>
      </c>
      <c r="D45" s="8" t="s">
        <v>3015</v>
      </c>
      <c r="E45" s="9" t="str">
        <f t="shared" si="18"/>
        <v>7.3</v>
      </c>
      <c r="F45" s="63" t="str">
        <f t="shared" si="19"/>
        <v/>
      </c>
      <c r="G45" s="22" t="str">
        <f t="shared" si="1"/>
        <v/>
      </c>
      <c r="H45" s="9">
        <f t="shared" si="2"/>
        <v>2</v>
      </c>
      <c r="I45" s="9" t="b">
        <f t="shared" si="20"/>
        <v>1</v>
      </c>
      <c r="J45" s="9" t="b">
        <f t="shared" si="21"/>
        <v>0</v>
      </c>
      <c r="K45" s="9">
        <f>IF((ROW(45:45)-ROW($1:$1))&gt;$K$1,0,IFERROR(_xlfn.AGGREGATE(15,3,ROW($I$2:$I$100)/($I$2:$I$100=TRUE),ROWS(I$2:I45))-ROW($2:$2)+1,0))</f>
        <v>0</v>
      </c>
      <c r="L45" s="9">
        <f t="shared" si="3"/>
        <v>44</v>
      </c>
      <c r="N45" s="9" t="b">
        <f t="shared" si="22"/>
        <v>0</v>
      </c>
      <c r="O45" s="9">
        <f>IFERROR(_xlfn.AGGREGATE(15,3,ROW(N$2:N$100)/(N$2:N$100=TRUE),ROWS(N$2:N45))-ROW($2:$2)+1,0)</f>
        <v>0</v>
      </c>
      <c r="P45" s="9" t="str">
        <f t="shared" si="23"/>
        <v/>
      </c>
      <c r="Q45" s="9" t="str">
        <f t="shared" si="24"/>
        <v/>
      </c>
      <c r="S45" s="9" t="b">
        <f t="shared" si="25"/>
        <v>1</v>
      </c>
      <c r="T45" s="9">
        <f>IFERROR(_xlfn.AGGREGATE(15,3,ROW(S$2:S$100)/(S$2:S$100=TRUE),ROWS(S$2:S45))-ROW($2:$2)+1,0)</f>
        <v>0</v>
      </c>
      <c r="U45" s="9" t="str">
        <f t="shared" si="26"/>
        <v/>
      </c>
      <c r="V45" s="9" t="str">
        <f t="shared" si="27"/>
        <v/>
      </c>
      <c r="AA45" s="23" t="str">
        <f t="shared" si="4"/>
        <v>7.3</v>
      </c>
      <c r="AB45" s="22">
        <f t="shared" si="5"/>
        <v>2</v>
      </c>
      <c r="AC45" s="30" t="str">
        <f t="shared" si="6"/>
        <v>7</v>
      </c>
      <c r="AD45" s="31" t="str">
        <f t="shared" si="7"/>
        <v>7.3</v>
      </c>
      <c r="AE45" s="31" t="str">
        <f t="shared" si="28"/>
        <v>7.3</v>
      </c>
      <c r="AF45" s="31" t="str">
        <f t="shared" si="28"/>
        <v>7.3</v>
      </c>
      <c r="AG45" s="32" t="str">
        <f t="shared" si="28"/>
        <v>7.3</v>
      </c>
      <c r="AI45" s="33" t="str">
        <f t="shared" si="9"/>
        <v>7</v>
      </c>
      <c r="AJ45" s="34" t="str">
        <f t="shared" si="10"/>
        <v>7.3</v>
      </c>
      <c r="AK45" s="34" t="str">
        <f t="shared" si="11"/>
        <v/>
      </c>
      <c r="AL45" s="34" t="str">
        <f t="shared" si="12"/>
        <v/>
      </c>
      <c r="AM45" s="35" t="str">
        <f t="shared" si="13"/>
        <v/>
      </c>
      <c r="AN45" s="9" t="b">
        <f t="shared" si="14"/>
        <v>1</v>
      </c>
      <c r="AO45" s="9" t="b">
        <f t="shared" si="15"/>
        <v>0</v>
      </c>
      <c r="AP45" s="9" t="b">
        <f t="shared" si="16"/>
        <v>0</v>
      </c>
      <c r="AQ45" s="9" t="b">
        <f t="shared" si="17"/>
        <v>0</v>
      </c>
    </row>
    <row r="46" spans="1:43" ht="14.6" x14ac:dyDescent="0.4">
      <c r="A46" s="8">
        <v>38</v>
      </c>
      <c r="B46" s="8">
        <v>34</v>
      </c>
      <c r="C46" s="8" t="s">
        <v>3016</v>
      </c>
      <c r="D46" s="8" t="s">
        <v>3017</v>
      </c>
      <c r="E46" s="9" t="str">
        <f t="shared" si="18"/>
        <v>7.9</v>
      </c>
      <c r="F46" s="63" t="str">
        <f t="shared" si="19"/>
        <v/>
      </c>
      <c r="G46" s="22" t="str">
        <f t="shared" si="1"/>
        <v/>
      </c>
      <c r="H46" s="9">
        <f t="shared" si="2"/>
        <v>2</v>
      </c>
      <c r="I46" s="9" t="b">
        <f t="shared" si="20"/>
        <v>1</v>
      </c>
      <c r="J46" s="9" t="b">
        <f t="shared" si="21"/>
        <v>0</v>
      </c>
      <c r="K46" s="9">
        <f>IF((ROW(46:46)-ROW($1:$1))&gt;$K$1,0,IFERROR(_xlfn.AGGREGATE(15,3,ROW($I$2:$I$100)/($I$2:$I$100=TRUE),ROWS(I$2:I46))-ROW($2:$2)+1,0))</f>
        <v>0</v>
      </c>
      <c r="L46" s="9">
        <f t="shared" si="3"/>
        <v>45</v>
      </c>
      <c r="N46" s="9" t="b">
        <f t="shared" si="22"/>
        <v>0</v>
      </c>
      <c r="O46" s="9">
        <f>IFERROR(_xlfn.AGGREGATE(15,3,ROW(N$2:N$100)/(N$2:N$100=TRUE),ROWS(N$2:N46))-ROW($2:$2)+1,0)</f>
        <v>0</v>
      </c>
      <c r="P46" s="9" t="str">
        <f t="shared" si="23"/>
        <v/>
      </c>
      <c r="Q46" s="9" t="str">
        <f t="shared" si="24"/>
        <v/>
      </c>
      <c r="S46" s="9" t="b">
        <f t="shared" si="25"/>
        <v>1</v>
      </c>
      <c r="T46" s="9">
        <f>IFERROR(_xlfn.AGGREGATE(15,3,ROW(S$2:S$100)/(S$2:S$100=TRUE),ROWS(S$2:S46))-ROW($2:$2)+1,0)</f>
        <v>0</v>
      </c>
      <c r="U46" s="9" t="str">
        <f t="shared" si="26"/>
        <v/>
      </c>
      <c r="V46" s="9" t="str">
        <f t="shared" si="27"/>
        <v/>
      </c>
      <c r="AA46" s="23" t="str">
        <f t="shared" si="4"/>
        <v>7.9</v>
      </c>
      <c r="AB46" s="22">
        <f t="shared" si="5"/>
        <v>2</v>
      </c>
      <c r="AC46" s="30" t="str">
        <f t="shared" si="6"/>
        <v>7</v>
      </c>
      <c r="AD46" s="31" t="str">
        <f t="shared" si="7"/>
        <v>7.9</v>
      </c>
      <c r="AE46" s="31" t="str">
        <f t="shared" si="28"/>
        <v>7.9</v>
      </c>
      <c r="AF46" s="31" t="str">
        <f t="shared" si="28"/>
        <v>7.9</v>
      </c>
      <c r="AG46" s="32" t="str">
        <f t="shared" si="28"/>
        <v>7.9</v>
      </c>
      <c r="AI46" s="33" t="str">
        <f t="shared" si="9"/>
        <v>7</v>
      </c>
      <c r="AJ46" s="34" t="str">
        <f t="shared" si="10"/>
        <v>7.9</v>
      </c>
      <c r="AK46" s="34" t="str">
        <f t="shared" si="11"/>
        <v/>
      </c>
      <c r="AL46" s="34" t="str">
        <f t="shared" si="12"/>
        <v/>
      </c>
      <c r="AM46" s="35" t="str">
        <f t="shared" si="13"/>
        <v/>
      </c>
      <c r="AN46" s="9" t="b">
        <f t="shared" si="14"/>
        <v>1</v>
      </c>
      <c r="AO46" s="9" t="b">
        <f t="shared" si="15"/>
        <v>0</v>
      </c>
      <c r="AP46" s="9" t="b">
        <f t="shared" si="16"/>
        <v>0</v>
      </c>
      <c r="AQ46" s="9" t="b">
        <f t="shared" si="17"/>
        <v>0</v>
      </c>
    </row>
    <row r="47" spans="1:43" ht="14.6" x14ac:dyDescent="0.4">
      <c r="A47" s="8">
        <v>39</v>
      </c>
      <c r="B47" s="8" t="s">
        <v>2748</v>
      </c>
      <c r="C47" s="8" t="s">
        <v>3018</v>
      </c>
      <c r="D47" s="8" t="s">
        <v>3019</v>
      </c>
      <c r="E47" s="9" t="str">
        <f t="shared" si="18"/>
        <v>8</v>
      </c>
      <c r="F47" s="63" t="str">
        <f t="shared" si="19"/>
        <v/>
      </c>
      <c r="G47" s="22" t="str">
        <f t="shared" si="1"/>
        <v/>
      </c>
      <c r="H47" s="9">
        <f t="shared" si="2"/>
        <v>1</v>
      </c>
      <c r="I47" s="9" t="b">
        <f t="shared" si="20"/>
        <v>0</v>
      </c>
      <c r="J47" s="9" t="b">
        <f t="shared" si="21"/>
        <v>0</v>
      </c>
      <c r="K47" s="9">
        <f>IF((ROW(47:47)-ROW($1:$1))&gt;$K$1,0,IFERROR(_xlfn.AGGREGATE(15,3,ROW($I$2:$I$100)/($I$2:$I$100=TRUE),ROWS(I$2:I47))-ROW($2:$2)+1,0))</f>
        <v>0</v>
      </c>
      <c r="L47" s="9">
        <f t="shared" si="3"/>
        <v>46</v>
      </c>
      <c r="N47" s="9" t="b">
        <f t="shared" si="22"/>
        <v>1</v>
      </c>
      <c r="O47" s="9">
        <f>IFERROR(_xlfn.AGGREGATE(15,3,ROW(N$2:N$100)/(N$2:N$100=TRUE),ROWS(N$2:N47))-ROW($2:$2)+1,0)</f>
        <v>0</v>
      </c>
      <c r="P47" s="9" t="str">
        <f t="shared" si="23"/>
        <v/>
      </c>
      <c r="Q47" s="9" t="str">
        <f t="shared" si="24"/>
        <v/>
      </c>
      <c r="S47" s="9" t="b">
        <f t="shared" si="25"/>
        <v>1</v>
      </c>
      <c r="T47" s="9">
        <f>IFERROR(_xlfn.AGGREGATE(15,3,ROW(S$2:S$100)/(S$2:S$100=TRUE),ROWS(S$2:S47))-ROW($2:$2)+1,0)</f>
        <v>0</v>
      </c>
      <c r="U47" s="9" t="str">
        <f t="shared" si="26"/>
        <v/>
      </c>
      <c r="V47" s="9" t="str">
        <f t="shared" si="27"/>
        <v/>
      </c>
      <c r="AA47" s="23" t="str">
        <f t="shared" si="4"/>
        <v>8</v>
      </c>
      <c r="AB47" s="22">
        <f t="shared" si="5"/>
        <v>1</v>
      </c>
      <c r="AC47" s="30" t="str">
        <f t="shared" si="6"/>
        <v>8</v>
      </c>
      <c r="AD47" s="31" t="str">
        <f t="shared" si="7"/>
        <v>8</v>
      </c>
      <c r="AE47" s="31" t="str">
        <f t="shared" si="28"/>
        <v>8</v>
      </c>
      <c r="AF47" s="31" t="str">
        <f t="shared" si="28"/>
        <v>8</v>
      </c>
      <c r="AG47" s="32" t="str">
        <f t="shared" si="28"/>
        <v>8</v>
      </c>
      <c r="AI47" s="33" t="str">
        <f t="shared" si="9"/>
        <v>8</v>
      </c>
      <c r="AJ47" s="34" t="str">
        <f t="shared" si="10"/>
        <v/>
      </c>
      <c r="AK47" s="34" t="str">
        <f t="shared" si="11"/>
        <v/>
      </c>
      <c r="AL47" s="34" t="str">
        <f t="shared" si="12"/>
        <v/>
      </c>
      <c r="AM47" s="35" t="str">
        <f t="shared" si="13"/>
        <v/>
      </c>
      <c r="AN47" s="9" t="b">
        <f t="shared" si="14"/>
        <v>0</v>
      </c>
      <c r="AO47" s="9" t="b">
        <f t="shared" si="15"/>
        <v>0</v>
      </c>
      <c r="AP47" s="9" t="b">
        <f t="shared" si="16"/>
        <v>0</v>
      </c>
      <c r="AQ47" s="9" t="b">
        <f t="shared" si="17"/>
        <v>0</v>
      </c>
    </row>
    <row r="48" spans="1:43" ht="14.6" x14ac:dyDescent="0.4">
      <c r="A48" s="8">
        <v>40</v>
      </c>
      <c r="B48" s="8">
        <v>39</v>
      </c>
      <c r="C48" s="8" t="s">
        <v>3020</v>
      </c>
      <c r="D48" s="8" t="s">
        <v>3021</v>
      </c>
      <c r="E48" s="9" t="str">
        <f t="shared" si="18"/>
        <v>8.1</v>
      </c>
      <c r="F48" s="63" t="str">
        <f t="shared" si="19"/>
        <v/>
      </c>
      <c r="G48" s="22" t="str">
        <f t="shared" si="1"/>
        <v/>
      </c>
      <c r="H48" s="9">
        <f t="shared" si="2"/>
        <v>2</v>
      </c>
      <c r="I48" s="9" t="b">
        <f t="shared" si="20"/>
        <v>1</v>
      </c>
      <c r="J48" s="9" t="b">
        <f t="shared" si="21"/>
        <v>0</v>
      </c>
      <c r="K48" s="9">
        <f>IF((ROW(48:48)-ROW($1:$1))&gt;$K$1,0,IFERROR(_xlfn.AGGREGATE(15,3,ROW($I$2:$I$100)/($I$2:$I$100=TRUE),ROWS(I$2:I48))-ROW($2:$2)+1,0))</f>
        <v>0</v>
      </c>
      <c r="L48" s="9">
        <f t="shared" si="3"/>
        <v>47</v>
      </c>
      <c r="N48" s="9" t="b">
        <f t="shared" si="22"/>
        <v>0</v>
      </c>
      <c r="O48" s="9">
        <f>IFERROR(_xlfn.AGGREGATE(15,3,ROW(N$2:N$100)/(N$2:N$100=TRUE),ROWS(N$2:N48))-ROW($2:$2)+1,0)</f>
        <v>0</v>
      </c>
      <c r="P48" s="9" t="str">
        <f t="shared" si="23"/>
        <v/>
      </c>
      <c r="Q48" s="9" t="str">
        <f t="shared" si="24"/>
        <v/>
      </c>
      <c r="S48" s="9" t="b">
        <f t="shared" si="25"/>
        <v>1</v>
      </c>
      <c r="T48" s="9">
        <f>IFERROR(_xlfn.AGGREGATE(15,3,ROW(S$2:S$100)/(S$2:S$100=TRUE),ROWS(S$2:S48))-ROW($2:$2)+1,0)</f>
        <v>0</v>
      </c>
      <c r="U48" s="9" t="str">
        <f t="shared" si="26"/>
        <v/>
      </c>
      <c r="V48" s="9" t="str">
        <f t="shared" si="27"/>
        <v/>
      </c>
      <c r="AA48" s="23" t="str">
        <f t="shared" si="4"/>
        <v>8.1</v>
      </c>
      <c r="AB48" s="22">
        <f t="shared" si="5"/>
        <v>2</v>
      </c>
      <c r="AC48" s="30" t="str">
        <f t="shared" si="6"/>
        <v>8</v>
      </c>
      <c r="AD48" s="31" t="str">
        <f t="shared" si="7"/>
        <v>8.1</v>
      </c>
      <c r="AE48" s="31" t="str">
        <f t="shared" si="28"/>
        <v>8.1</v>
      </c>
      <c r="AF48" s="31" t="str">
        <f t="shared" si="28"/>
        <v>8.1</v>
      </c>
      <c r="AG48" s="32" t="str">
        <f t="shared" si="28"/>
        <v>8.1</v>
      </c>
      <c r="AI48" s="33" t="str">
        <f t="shared" si="9"/>
        <v>8</v>
      </c>
      <c r="AJ48" s="34" t="str">
        <f t="shared" si="10"/>
        <v>8.1</v>
      </c>
      <c r="AK48" s="34" t="str">
        <f t="shared" si="11"/>
        <v/>
      </c>
      <c r="AL48" s="34" t="str">
        <f t="shared" si="12"/>
        <v/>
      </c>
      <c r="AM48" s="35" t="str">
        <f t="shared" si="13"/>
        <v/>
      </c>
      <c r="AN48" s="9" t="b">
        <f t="shared" si="14"/>
        <v>1</v>
      </c>
      <c r="AO48" s="9" t="b">
        <f t="shared" si="15"/>
        <v>0</v>
      </c>
      <c r="AP48" s="9" t="b">
        <f t="shared" si="16"/>
        <v>0</v>
      </c>
      <c r="AQ48" s="9" t="b">
        <f t="shared" si="17"/>
        <v>0</v>
      </c>
    </row>
    <row r="49" spans="1:43" ht="14.6" x14ac:dyDescent="0.4">
      <c r="A49" s="8">
        <v>41</v>
      </c>
      <c r="B49" s="8">
        <v>39</v>
      </c>
      <c r="C49" s="8" t="s">
        <v>3022</v>
      </c>
      <c r="D49" s="8" t="s">
        <v>3023</v>
      </c>
      <c r="E49" s="9" t="str">
        <f t="shared" si="18"/>
        <v>8.2</v>
      </c>
      <c r="F49" s="63" t="str">
        <f t="shared" si="19"/>
        <v/>
      </c>
      <c r="G49" s="22" t="str">
        <f t="shared" si="1"/>
        <v/>
      </c>
      <c r="H49" s="9">
        <f t="shared" si="2"/>
        <v>2</v>
      </c>
      <c r="I49" s="9" t="b">
        <f t="shared" si="20"/>
        <v>1</v>
      </c>
      <c r="J49" s="9" t="b">
        <f t="shared" si="21"/>
        <v>0</v>
      </c>
      <c r="K49" s="9">
        <f>IF((ROW(49:49)-ROW($1:$1))&gt;$K$1,0,IFERROR(_xlfn.AGGREGATE(15,3,ROW($I$2:$I$100)/($I$2:$I$100=TRUE),ROWS(I$2:I49))-ROW($2:$2)+1,0))</f>
        <v>0</v>
      </c>
      <c r="L49" s="9">
        <f t="shared" si="3"/>
        <v>48</v>
      </c>
      <c r="N49" s="9" t="b">
        <f t="shared" si="22"/>
        <v>0</v>
      </c>
      <c r="O49" s="9">
        <f>IFERROR(_xlfn.AGGREGATE(15,3,ROW(N$2:N$100)/(N$2:N$100=TRUE),ROWS(N$2:N49))-ROW($2:$2)+1,0)</f>
        <v>0</v>
      </c>
      <c r="P49" s="9" t="str">
        <f t="shared" si="23"/>
        <v/>
      </c>
      <c r="Q49" s="9" t="str">
        <f t="shared" si="24"/>
        <v/>
      </c>
      <c r="S49" s="9" t="b">
        <f t="shared" si="25"/>
        <v>1</v>
      </c>
      <c r="T49" s="9">
        <f>IFERROR(_xlfn.AGGREGATE(15,3,ROW(S$2:S$100)/(S$2:S$100=TRUE),ROWS(S$2:S49))-ROW($2:$2)+1,0)</f>
        <v>0</v>
      </c>
      <c r="U49" s="9" t="str">
        <f t="shared" si="26"/>
        <v/>
      </c>
      <c r="V49" s="9" t="str">
        <f t="shared" si="27"/>
        <v/>
      </c>
      <c r="AA49" s="23" t="str">
        <f t="shared" si="4"/>
        <v>8.2</v>
      </c>
      <c r="AB49" s="22">
        <f t="shared" si="5"/>
        <v>2</v>
      </c>
      <c r="AC49" s="30" t="str">
        <f t="shared" si="6"/>
        <v>8</v>
      </c>
      <c r="AD49" s="31" t="str">
        <f t="shared" si="7"/>
        <v>8.2</v>
      </c>
      <c r="AE49" s="31" t="str">
        <f t="shared" si="28"/>
        <v>8.2</v>
      </c>
      <c r="AF49" s="31" t="str">
        <f t="shared" si="28"/>
        <v>8.2</v>
      </c>
      <c r="AG49" s="32" t="str">
        <f t="shared" si="28"/>
        <v>8.2</v>
      </c>
      <c r="AI49" s="33" t="str">
        <f t="shared" si="9"/>
        <v>8</v>
      </c>
      <c r="AJ49" s="34" t="str">
        <f t="shared" si="10"/>
        <v>8.2</v>
      </c>
      <c r="AK49" s="34" t="str">
        <f t="shared" si="11"/>
        <v/>
      </c>
      <c r="AL49" s="34" t="str">
        <f t="shared" si="12"/>
        <v/>
      </c>
      <c r="AM49" s="35" t="str">
        <f t="shared" si="13"/>
        <v/>
      </c>
      <c r="AN49" s="9" t="b">
        <f t="shared" si="14"/>
        <v>1</v>
      </c>
      <c r="AO49" s="9" t="b">
        <f t="shared" si="15"/>
        <v>0</v>
      </c>
      <c r="AP49" s="9" t="b">
        <f t="shared" si="16"/>
        <v>0</v>
      </c>
      <c r="AQ49" s="9" t="b">
        <f t="shared" si="17"/>
        <v>0</v>
      </c>
    </row>
    <row r="50" spans="1:43" ht="14.6" x14ac:dyDescent="0.4">
      <c r="A50" s="8">
        <v>47</v>
      </c>
      <c r="B50" s="8">
        <v>39</v>
      </c>
      <c r="C50" s="8" t="s">
        <v>3024</v>
      </c>
      <c r="D50" s="8" t="s">
        <v>3025</v>
      </c>
      <c r="E50" s="9" t="str">
        <f t="shared" si="18"/>
        <v>8.3</v>
      </c>
      <c r="F50" s="63" t="str">
        <f t="shared" si="19"/>
        <v/>
      </c>
      <c r="G50" s="22" t="str">
        <f t="shared" si="1"/>
        <v/>
      </c>
      <c r="H50" s="9">
        <f t="shared" si="2"/>
        <v>2</v>
      </c>
      <c r="I50" s="9" t="b">
        <f t="shared" si="20"/>
        <v>1</v>
      </c>
      <c r="J50" s="9" t="b">
        <f t="shared" si="21"/>
        <v>0</v>
      </c>
      <c r="K50" s="9">
        <f>IF((ROW(50:50)-ROW($1:$1))&gt;$K$1,0,IFERROR(_xlfn.AGGREGATE(15,3,ROW($I$2:$I$100)/($I$2:$I$100=TRUE),ROWS(I$2:I50))-ROW($2:$2)+1,0))</f>
        <v>0</v>
      </c>
      <c r="L50" s="9">
        <f t="shared" si="3"/>
        <v>49</v>
      </c>
      <c r="N50" s="9" t="b">
        <f t="shared" si="22"/>
        <v>0</v>
      </c>
      <c r="O50" s="9">
        <f>IFERROR(_xlfn.AGGREGATE(15,3,ROW(N$2:N$100)/(N$2:N$100=TRUE),ROWS(N$2:N50))-ROW($2:$2)+1,0)</f>
        <v>0</v>
      </c>
      <c r="P50" s="9" t="str">
        <f t="shared" si="23"/>
        <v/>
      </c>
      <c r="Q50" s="9" t="str">
        <f t="shared" si="24"/>
        <v/>
      </c>
      <c r="S50" s="9" t="b">
        <f t="shared" si="25"/>
        <v>1</v>
      </c>
      <c r="T50" s="9">
        <f>IFERROR(_xlfn.AGGREGATE(15,3,ROW(S$2:S$100)/(S$2:S$100=TRUE),ROWS(S$2:S50))-ROW($2:$2)+1,0)</f>
        <v>0</v>
      </c>
      <c r="U50" s="9" t="str">
        <f t="shared" si="26"/>
        <v/>
      </c>
      <c r="V50" s="9" t="str">
        <f t="shared" si="27"/>
        <v/>
      </c>
      <c r="AA50" s="23" t="str">
        <f t="shared" si="4"/>
        <v>8.3</v>
      </c>
      <c r="AB50" s="22">
        <f t="shared" si="5"/>
        <v>2</v>
      </c>
      <c r="AC50" s="30" t="str">
        <f t="shared" si="6"/>
        <v>8</v>
      </c>
      <c r="AD50" s="31" t="str">
        <f t="shared" si="7"/>
        <v>8.3</v>
      </c>
      <c r="AE50" s="31" t="str">
        <f t="shared" si="28"/>
        <v>8.3</v>
      </c>
      <c r="AF50" s="31" t="str">
        <f t="shared" si="28"/>
        <v>8.3</v>
      </c>
      <c r="AG50" s="32" t="str">
        <f t="shared" si="28"/>
        <v>8.3</v>
      </c>
      <c r="AI50" s="33" t="str">
        <f t="shared" si="9"/>
        <v>8</v>
      </c>
      <c r="AJ50" s="34" t="str">
        <f t="shared" si="10"/>
        <v>8.3</v>
      </c>
      <c r="AK50" s="34" t="str">
        <f t="shared" si="11"/>
        <v/>
      </c>
      <c r="AL50" s="34" t="str">
        <f t="shared" si="12"/>
        <v/>
      </c>
      <c r="AM50" s="35" t="str">
        <f t="shared" si="13"/>
        <v/>
      </c>
      <c r="AN50" s="9" t="b">
        <f t="shared" si="14"/>
        <v>1</v>
      </c>
      <c r="AO50" s="9" t="b">
        <f t="shared" si="15"/>
        <v>0</v>
      </c>
      <c r="AP50" s="9" t="b">
        <f t="shared" si="16"/>
        <v>0</v>
      </c>
      <c r="AQ50" s="9" t="b">
        <f t="shared" si="17"/>
        <v>0</v>
      </c>
    </row>
    <row r="51" spans="1:43" ht="14.6" x14ac:dyDescent="0.4">
      <c r="A51" s="8">
        <v>42</v>
      </c>
      <c r="B51" s="8">
        <v>39</v>
      </c>
      <c r="C51" s="8" t="s">
        <v>3026</v>
      </c>
      <c r="D51" s="8" t="s">
        <v>3027</v>
      </c>
      <c r="E51" s="9" t="str">
        <f t="shared" si="18"/>
        <v>8.9</v>
      </c>
      <c r="F51" s="63" t="str">
        <f t="shared" si="19"/>
        <v/>
      </c>
      <c r="G51" s="22" t="str">
        <f t="shared" si="1"/>
        <v/>
      </c>
      <c r="H51" s="9">
        <f t="shared" si="2"/>
        <v>2</v>
      </c>
      <c r="I51" s="9" t="b">
        <f t="shared" si="20"/>
        <v>1</v>
      </c>
      <c r="J51" s="9" t="b">
        <f t="shared" si="21"/>
        <v>0</v>
      </c>
      <c r="K51" s="9">
        <f>IF((ROW(51:51)-ROW($1:$1))&gt;$K$1,0,IFERROR(_xlfn.AGGREGATE(15,3,ROW($I$2:$I$100)/($I$2:$I$100=TRUE),ROWS(I$2:I51))-ROW($2:$2)+1,0))</f>
        <v>0</v>
      </c>
      <c r="L51" s="9">
        <f t="shared" si="3"/>
        <v>50</v>
      </c>
      <c r="N51" s="9" t="b">
        <f t="shared" si="22"/>
        <v>0</v>
      </c>
      <c r="O51" s="9">
        <f>IFERROR(_xlfn.AGGREGATE(15,3,ROW(N$2:N$100)/(N$2:N$100=TRUE),ROWS(N$2:N51))-ROW($2:$2)+1,0)</f>
        <v>0</v>
      </c>
      <c r="P51" s="9" t="str">
        <f t="shared" si="23"/>
        <v/>
      </c>
      <c r="Q51" s="9" t="str">
        <f t="shared" si="24"/>
        <v/>
      </c>
      <c r="S51" s="9" t="b">
        <f t="shared" si="25"/>
        <v>1</v>
      </c>
      <c r="T51" s="9">
        <f>IFERROR(_xlfn.AGGREGATE(15,3,ROW(S$2:S$100)/(S$2:S$100=TRUE),ROWS(S$2:S51))-ROW($2:$2)+1,0)</f>
        <v>0</v>
      </c>
      <c r="U51" s="9" t="str">
        <f t="shared" si="26"/>
        <v/>
      </c>
      <c r="V51" s="9" t="str">
        <f t="shared" si="27"/>
        <v/>
      </c>
      <c r="AA51" s="23" t="str">
        <f t="shared" si="4"/>
        <v>8.9</v>
      </c>
      <c r="AB51" s="22">
        <f t="shared" si="5"/>
        <v>2</v>
      </c>
      <c r="AC51" s="30" t="str">
        <f t="shared" si="6"/>
        <v>8</v>
      </c>
      <c r="AD51" s="31" t="str">
        <f t="shared" si="7"/>
        <v>8.9</v>
      </c>
      <c r="AE51" s="31" t="str">
        <f t="shared" si="28"/>
        <v>8.9</v>
      </c>
      <c r="AF51" s="31" t="str">
        <f t="shared" si="28"/>
        <v>8.9</v>
      </c>
      <c r="AG51" s="32" t="str">
        <f t="shared" si="28"/>
        <v>8.9</v>
      </c>
      <c r="AI51" s="33" t="str">
        <f t="shared" si="9"/>
        <v>8</v>
      </c>
      <c r="AJ51" s="34" t="str">
        <f t="shared" si="10"/>
        <v>8.9</v>
      </c>
      <c r="AK51" s="34" t="str">
        <f t="shared" si="11"/>
        <v/>
      </c>
      <c r="AL51" s="34" t="str">
        <f t="shared" si="12"/>
        <v/>
      </c>
      <c r="AM51" s="35" t="str">
        <f t="shared" si="13"/>
        <v/>
      </c>
      <c r="AN51" s="9" t="b">
        <f t="shared" si="14"/>
        <v>1</v>
      </c>
      <c r="AO51" s="9" t="b">
        <f t="shared" si="15"/>
        <v>0</v>
      </c>
      <c r="AP51" s="9" t="b">
        <f t="shared" si="16"/>
        <v>0</v>
      </c>
      <c r="AQ51" s="9" t="b">
        <f t="shared" si="17"/>
        <v>0</v>
      </c>
    </row>
    <row r="52" spans="1:43" ht="14.6" x14ac:dyDescent="0.4">
      <c r="A52" s="8">
        <v>43</v>
      </c>
      <c r="B52" s="8" t="s">
        <v>2748</v>
      </c>
      <c r="C52" s="8" t="s">
        <v>3028</v>
      </c>
      <c r="D52" s="8" t="s">
        <v>3029</v>
      </c>
      <c r="E52" s="9" t="str">
        <f t="shared" si="18"/>
        <v>9</v>
      </c>
      <c r="F52" s="63" t="str">
        <f t="shared" si="19"/>
        <v/>
      </c>
      <c r="G52" s="22" t="str">
        <f t="shared" si="1"/>
        <v/>
      </c>
      <c r="H52" s="9">
        <f t="shared" si="2"/>
        <v>1</v>
      </c>
      <c r="I52" s="9" t="b">
        <f t="shared" si="20"/>
        <v>1</v>
      </c>
      <c r="J52" s="9" t="b">
        <f t="shared" si="21"/>
        <v>0</v>
      </c>
      <c r="K52" s="9">
        <f>IF((ROW(52:52)-ROW($1:$1))&gt;$K$1,0,IFERROR(_xlfn.AGGREGATE(15,3,ROW($I$2:$I$100)/($I$2:$I$100=TRUE),ROWS(I$2:I52))-ROW($2:$2)+1,0))</f>
        <v>0</v>
      </c>
      <c r="L52" s="9">
        <f t="shared" si="3"/>
        <v>51</v>
      </c>
      <c r="N52" s="9" t="b">
        <f t="shared" si="22"/>
        <v>1</v>
      </c>
      <c r="O52" s="9">
        <f>IFERROR(_xlfn.AGGREGATE(15,3,ROW(N$2:N$100)/(N$2:N$100=TRUE),ROWS(N$2:N52))-ROW($2:$2)+1,0)</f>
        <v>0</v>
      </c>
      <c r="P52" s="9" t="str">
        <f t="shared" si="23"/>
        <v/>
      </c>
      <c r="Q52" s="9" t="str">
        <f t="shared" si="24"/>
        <v/>
      </c>
      <c r="S52" s="9" t="b">
        <f t="shared" si="25"/>
        <v>1</v>
      </c>
      <c r="T52" s="9">
        <f>IFERROR(_xlfn.AGGREGATE(15,3,ROW(S$2:S$100)/(S$2:S$100=TRUE),ROWS(S$2:S52))-ROW($2:$2)+1,0)</f>
        <v>0</v>
      </c>
      <c r="U52" s="9" t="str">
        <f t="shared" si="26"/>
        <v/>
      </c>
      <c r="V52" s="9" t="str">
        <f t="shared" si="27"/>
        <v/>
      </c>
      <c r="AA52" s="23" t="str">
        <f t="shared" si="4"/>
        <v>9</v>
      </c>
      <c r="AB52" s="22">
        <f t="shared" si="5"/>
        <v>1</v>
      </c>
      <c r="AC52" s="30" t="str">
        <f t="shared" si="6"/>
        <v>9</v>
      </c>
      <c r="AD52" s="31" t="str">
        <f t="shared" si="7"/>
        <v>9</v>
      </c>
      <c r="AE52" s="31" t="str">
        <f t="shared" si="28"/>
        <v>9</v>
      </c>
      <c r="AF52" s="31" t="str">
        <f t="shared" si="28"/>
        <v>9</v>
      </c>
      <c r="AG52" s="32" t="str">
        <f t="shared" si="28"/>
        <v>9</v>
      </c>
      <c r="AI52" s="33" t="str">
        <f t="shared" si="9"/>
        <v>9</v>
      </c>
      <c r="AJ52" s="34" t="str">
        <f t="shared" si="10"/>
        <v/>
      </c>
      <c r="AK52" s="34" t="str">
        <f t="shared" si="11"/>
        <v/>
      </c>
      <c r="AL52" s="34" t="str">
        <f t="shared" si="12"/>
        <v/>
      </c>
      <c r="AM52" s="35" t="str">
        <f t="shared" si="13"/>
        <v/>
      </c>
      <c r="AN52" s="9" t="b">
        <f t="shared" si="14"/>
        <v>0</v>
      </c>
      <c r="AO52" s="9" t="b">
        <f t="shared" si="15"/>
        <v>0</v>
      </c>
      <c r="AP52" s="9" t="b">
        <f t="shared" si="16"/>
        <v>0</v>
      </c>
      <c r="AQ52" s="9" t="b">
        <f t="shared" si="17"/>
        <v>0</v>
      </c>
    </row>
    <row r="53" spans="1:43" ht="14.6" x14ac:dyDescent="0.4">
      <c r="A53" s="8">
        <v>44</v>
      </c>
      <c r="B53" s="8" t="s">
        <v>2748</v>
      </c>
      <c r="C53" s="8" t="s">
        <v>3030</v>
      </c>
      <c r="D53" s="8" t="s">
        <v>3031</v>
      </c>
      <c r="E53" s="9" t="str">
        <f t="shared" si="18"/>
        <v>nec</v>
      </c>
      <c r="F53" s="63" t="str">
        <f t="shared" si="19"/>
        <v/>
      </c>
      <c r="G53" s="22" t="str">
        <f t="shared" si="1"/>
        <v/>
      </c>
      <c r="H53" s="9">
        <f t="shared" si="2"/>
        <v>1</v>
      </c>
      <c r="I53" s="9" t="b">
        <f t="shared" si="20"/>
        <v>1</v>
      </c>
      <c r="J53" s="9" t="b">
        <f t="shared" si="21"/>
        <v>1</v>
      </c>
      <c r="K53" s="9">
        <f>IF((ROW(53:53)-ROW($1:$1))&gt;$K$1,0,IFERROR(_xlfn.AGGREGATE(15,3,ROW($I$2:$I$100)/($I$2:$I$100=TRUE),ROWS(I$2:I53))-ROW($2:$2)+1,0))</f>
        <v>0</v>
      </c>
      <c r="L53" s="9">
        <f t="shared" si="3"/>
        <v>52</v>
      </c>
      <c r="N53" s="9" t="b">
        <f t="shared" si="22"/>
        <v>1</v>
      </c>
      <c r="O53" s="9">
        <f>IFERROR(_xlfn.AGGREGATE(15,3,ROW(N$2:N$100)/(N$2:N$100=TRUE),ROWS(N$2:N53))-ROW($2:$2)+1,0)</f>
        <v>0</v>
      </c>
      <c r="P53" s="9" t="str">
        <f t="shared" si="23"/>
        <v/>
      </c>
      <c r="Q53" s="9" t="str">
        <f t="shared" si="24"/>
        <v/>
      </c>
      <c r="S53" s="9" t="b">
        <f t="shared" si="25"/>
        <v>1</v>
      </c>
      <c r="T53" s="9">
        <f>IFERROR(_xlfn.AGGREGATE(15,3,ROW(S$2:S$100)/(S$2:S$100=TRUE),ROWS(S$2:S53))-ROW($2:$2)+1,0)</f>
        <v>0</v>
      </c>
      <c r="U53" s="9" t="str">
        <f t="shared" si="26"/>
        <v/>
      </c>
      <c r="V53" s="9" t="str">
        <f t="shared" si="27"/>
        <v/>
      </c>
      <c r="AA53" s="23" t="str">
        <f t="shared" si="4"/>
        <v>nec</v>
      </c>
      <c r="AB53" s="22">
        <f t="shared" si="5"/>
        <v>1</v>
      </c>
      <c r="AC53" s="30" t="str">
        <f t="shared" si="6"/>
        <v>nec</v>
      </c>
      <c r="AD53" s="31" t="str">
        <f t="shared" si="7"/>
        <v>nec</v>
      </c>
      <c r="AE53" s="31" t="str">
        <f t="shared" si="28"/>
        <v>nec</v>
      </c>
      <c r="AF53" s="31" t="str">
        <f t="shared" si="28"/>
        <v>nec</v>
      </c>
      <c r="AG53" s="32" t="str">
        <f t="shared" si="28"/>
        <v>nec</v>
      </c>
      <c r="AI53" s="33" t="str">
        <f t="shared" si="9"/>
        <v>nec</v>
      </c>
      <c r="AJ53" s="34" t="str">
        <f t="shared" si="10"/>
        <v/>
      </c>
      <c r="AK53" s="34" t="str">
        <f t="shared" si="11"/>
        <v/>
      </c>
      <c r="AL53" s="34" t="str">
        <f t="shared" si="12"/>
        <v/>
      </c>
      <c r="AM53" s="35" t="str">
        <f t="shared" si="13"/>
        <v/>
      </c>
      <c r="AN53" s="9" t="b">
        <f t="shared" si="14"/>
        <v>0</v>
      </c>
      <c r="AO53" s="9" t="b">
        <f t="shared" si="15"/>
        <v>0</v>
      </c>
      <c r="AP53" s="9" t="b">
        <f t="shared" si="16"/>
        <v>0</v>
      </c>
      <c r="AQ53" s="9" t="b">
        <f t="shared" si="17"/>
        <v>0</v>
      </c>
    </row>
    <row r="54" spans="1:43" ht="14.6" x14ac:dyDescent="0.4">
      <c r="A54" s="8"/>
      <c r="B54" s="8"/>
      <c r="C54" s="8"/>
      <c r="D54" s="8"/>
      <c r="E54" s="9" t="str">
        <f t="shared" si="18"/>
        <v/>
      </c>
      <c r="F54" s="63" t="str">
        <f t="shared" si="19"/>
        <v/>
      </c>
      <c r="G54" s="22" t="str">
        <f t="shared" si="1"/>
        <v/>
      </c>
      <c r="H54" s="9">
        <f t="shared" si="2"/>
        <v>0</v>
      </c>
      <c r="I54" s="9" t="b">
        <f t="shared" si="20"/>
        <v>0</v>
      </c>
      <c r="J54" s="9" t="b">
        <f t="shared" si="21"/>
        <v>0</v>
      </c>
      <c r="K54" s="9">
        <f>IF((ROW(54:54)-ROW($1:$1))&gt;$K$1,0,IFERROR(_xlfn.AGGREGATE(15,3,ROW($I$2:$I$100)/($I$2:$I$100=TRUE),ROWS(I$2:I54))-ROW($2:$2)+1,0))</f>
        <v>0</v>
      </c>
      <c r="L54" s="9">
        <f t="shared" si="3"/>
        <v>53</v>
      </c>
      <c r="N54" s="9" t="b">
        <f t="shared" si="22"/>
        <v>0</v>
      </c>
      <c r="O54" s="9">
        <f>IFERROR(_xlfn.AGGREGATE(15,3,ROW(N$2:N$100)/(N$2:N$100=TRUE),ROWS(N$2:N54))-ROW($2:$2)+1,0)</f>
        <v>0</v>
      </c>
      <c r="P54" s="9" t="str">
        <f t="shared" si="23"/>
        <v/>
      </c>
      <c r="Q54" s="9" t="str">
        <f t="shared" si="24"/>
        <v/>
      </c>
      <c r="S54" s="9" t="b">
        <f t="shared" si="25"/>
        <v>0</v>
      </c>
      <c r="T54" s="9">
        <f>IFERROR(_xlfn.AGGREGATE(15,3,ROW(S$2:S$100)/(S$2:S$100=TRUE),ROWS(S$2:S54))-ROW($2:$2)+1,0)</f>
        <v>0</v>
      </c>
      <c r="U54" s="9" t="str">
        <f t="shared" si="26"/>
        <v/>
      </c>
      <c r="V54" s="9" t="str">
        <f t="shared" si="27"/>
        <v/>
      </c>
      <c r="AA54" s="23" t="str">
        <f t="shared" si="4"/>
        <v/>
      </c>
      <c r="AB54" s="22">
        <f t="shared" si="5"/>
        <v>0</v>
      </c>
      <c r="AC54" s="30" t="str">
        <f t="shared" si="6"/>
        <v/>
      </c>
      <c r="AD54" s="31" t="str">
        <f t="shared" si="7"/>
        <v/>
      </c>
      <c r="AE54" s="31" t="str">
        <f t="shared" si="28"/>
        <v/>
      </c>
      <c r="AF54" s="31" t="str">
        <f t="shared" si="28"/>
        <v/>
      </c>
      <c r="AG54" s="32" t="str">
        <f t="shared" si="28"/>
        <v/>
      </c>
      <c r="AI54" s="33" t="str">
        <f t="shared" si="9"/>
        <v/>
      </c>
      <c r="AJ54" s="34" t="str">
        <f t="shared" si="10"/>
        <v/>
      </c>
      <c r="AK54" s="34" t="str">
        <f t="shared" si="11"/>
        <v/>
      </c>
      <c r="AL54" s="34" t="str">
        <f t="shared" si="12"/>
        <v/>
      </c>
      <c r="AM54" s="35" t="str">
        <f t="shared" si="13"/>
        <v/>
      </c>
      <c r="AN54" s="9" t="b">
        <f t="shared" si="14"/>
        <v>0</v>
      </c>
      <c r="AO54" s="9" t="b">
        <f t="shared" si="15"/>
        <v>0</v>
      </c>
      <c r="AP54" s="9" t="b">
        <f t="shared" si="16"/>
        <v>0</v>
      </c>
      <c r="AQ54" s="9" t="b">
        <f t="shared" si="17"/>
        <v>0</v>
      </c>
    </row>
    <row r="55" spans="1:43" ht="14.6" x14ac:dyDescent="0.4">
      <c r="A55" s="8"/>
      <c r="B55" s="8"/>
      <c r="C55" s="8"/>
      <c r="D55" s="8"/>
      <c r="E55" s="9" t="str">
        <f t="shared" si="18"/>
        <v/>
      </c>
      <c r="F55" s="63" t="str">
        <f t="shared" si="19"/>
        <v/>
      </c>
      <c r="G55" s="22" t="str">
        <f t="shared" si="1"/>
        <v/>
      </c>
      <c r="H55" s="9">
        <f t="shared" si="2"/>
        <v>0</v>
      </c>
      <c r="I55" s="9" t="b">
        <f t="shared" si="20"/>
        <v>0</v>
      </c>
      <c r="J55" s="9" t="b">
        <f t="shared" si="21"/>
        <v>0</v>
      </c>
      <c r="K55" s="9">
        <f>IF((ROW(55:55)-ROW($1:$1))&gt;$K$1,0,IFERROR(_xlfn.AGGREGATE(15,3,ROW($I$2:$I$100)/($I$2:$I$100=TRUE),ROWS(I$2:I55))-ROW($2:$2)+1,0))</f>
        <v>0</v>
      </c>
      <c r="L55" s="9">
        <f t="shared" si="3"/>
        <v>54</v>
      </c>
      <c r="N55" s="9" t="b">
        <f t="shared" si="22"/>
        <v>0</v>
      </c>
      <c r="O55" s="9">
        <f>IFERROR(_xlfn.AGGREGATE(15,3,ROW(N$2:N$100)/(N$2:N$100=TRUE),ROWS(N$2:N55))-ROW($2:$2)+1,0)</f>
        <v>0</v>
      </c>
      <c r="P55" s="9" t="str">
        <f t="shared" si="23"/>
        <v/>
      </c>
      <c r="Q55" s="9" t="str">
        <f t="shared" si="24"/>
        <v/>
      </c>
      <c r="S55" s="9" t="b">
        <f t="shared" si="25"/>
        <v>0</v>
      </c>
      <c r="T55" s="9">
        <f>IFERROR(_xlfn.AGGREGATE(15,3,ROW(S$2:S$100)/(S$2:S$100=TRUE),ROWS(S$2:S55))-ROW($2:$2)+1,0)</f>
        <v>0</v>
      </c>
      <c r="U55" s="9" t="str">
        <f t="shared" si="26"/>
        <v/>
      </c>
      <c r="V55" s="9" t="str">
        <f t="shared" si="27"/>
        <v/>
      </c>
      <c r="AA55" s="23" t="str">
        <f t="shared" si="4"/>
        <v/>
      </c>
      <c r="AB55" s="22">
        <f t="shared" si="5"/>
        <v>0</v>
      </c>
      <c r="AC55" s="36" t="str">
        <f t="shared" si="6"/>
        <v/>
      </c>
      <c r="AD55" s="37" t="str">
        <f t="shared" si="7"/>
        <v/>
      </c>
      <c r="AE55" s="37" t="str">
        <f t="shared" si="28"/>
        <v/>
      </c>
      <c r="AF55" s="37" t="str">
        <f t="shared" si="28"/>
        <v/>
      </c>
      <c r="AG55" s="38" t="str">
        <f t="shared" si="28"/>
        <v/>
      </c>
      <c r="AI55" s="39" t="str">
        <f t="shared" si="9"/>
        <v/>
      </c>
      <c r="AJ55" s="40" t="str">
        <f t="shared" si="10"/>
        <v/>
      </c>
      <c r="AK55" s="40" t="str">
        <f t="shared" si="11"/>
        <v/>
      </c>
      <c r="AL55" s="40" t="str">
        <f t="shared" si="12"/>
        <v/>
      </c>
      <c r="AM55" s="41" t="str">
        <f t="shared" si="13"/>
        <v/>
      </c>
      <c r="AN55" s="9" t="b">
        <f t="shared" si="14"/>
        <v>0</v>
      </c>
      <c r="AO55" s="9" t="b">
        <f t="shared" si="15"/>
        <v>0</v>
      </c>
      <c r="AP55" s="9" t="b">
        <f t="shared" si="16"/>
        <v>0</v>
      </c>
      <c r="AQ55" s="9" t="b">
        <f t="shared" si="17"/>
        <v>0</v>
      </c>
    </row>
    <row r="56" spans="1:43" x14ac:dyDescent="0.35">
      <c r="A56" s="8"/>
      <c r="B56" s="8"/>
      <c r="C56" s="8"/>
      <c r="D56" s="8"/>
      <c r="E56" s="9" t="str">
        <f t="shared" si="18"/>
        <v/>
      </c>
      <c r="F56" s="63" t="str">
        <f t="shared" si="19"/>
        <v/>
      </c>
      <c r="G56" s="22" t="str">
        <f t="shared" si="1"/>
        <v/>
      </c>
      <c r="H56" s="9">
        <f t="shared" si="2"/>
        <v>0</v>
      </c>
      <c r="I56" s="9" t="b">
        <f t="shared" si="20"/>
        <v>0</v>
      </c>
      <c r="J56" s="9" t="b">
        <f t="shared" si="21"/>
        <v>0</v>
      </c>
      <c r="K56" s="9">
        <f>IF((ROW(56:56)-ROW($1:$1))&gt;$K$1,0,IFERROR(_xlfn.AGGREGATE(15,3,ROW($I$2:$I$100)/($I$2:$I$100=TRUE),ROWS(I$2:I56))-ROW($2:$2)+1,0))</f>
        <v>0</v>
      </c>
      <c r="L56" s="9">
        <f t="shared" si="3"/>
        <v>55</v>
      </c>
      <c r="N56" s="9" t="b">
        <f t="shared" si="22"/>
        <v>0</v>
      </c>
      <c r="O56" s="9">
        <f>IFERROR(_xlfn.AGGREGATE(15,3,ROW(N$2:N$100)/(N$2:N$100=TRUE),ROWS(N$2:N56))-ROW($2:$2)+1,0)</f>
        <v>0</v>
      </c>
      <c r="P56" s="9" t="str">
        <f t="shared" si="23"/>
        <v/>
      </c>
      <c r="Q56" s="9" t="str">
        <f t="shared" si="24"/>
        <v/>
      </c>
      <c r="S56" s="9" t="b">
        <f t="shared" si="25"/>
        <v>0</v>
      </c>
      <c r="T56" s="9">
        <f>IFERROR(_xlfn.AGGREGATE(15,3,ROW(S$2:S$100)/(S$2:S$100=TRUE),ROWS(S$2:S56))-ROW($2:$2)+1,0)</f>
        <v>0</v>
      </c>
      <c r="U56" s="9" t="str">
        <f t="shared" si="26"/>
        <v/>
      </c>
      <c r="V56" s="9" t="str">
        <f t="shared" si="27"/>
        <v/>
      </c>
    </row>
    <row r="57" spans="1:43" x14ac:dyDescent="0.35">
      <c r="A57" s="8"/>
      <c r="B57" s="8"/>
      <c r="C57" s="8"/>
      <c r="D57" s="8"/>
      <c r="E57" s="9" t="str">
        <f t="shared" si="18"/>
        <v/>
      </c>
      <c r="F57" s="63" t="str">
        <f t="shared" si="19"/>
        <v/>
      </c>
      <c r="G57" s="22" t="str">
        <f t="shared" si="1"/>
        <v/>
      </c>
      <c r="H57" s="9">
        <f t="shared" si="2"/>
        <v>0</v>
      </c>
      <c r="I57" s="9" t="b">
        <f t="shared" si="20"/>
        <v>0</v>
      </c>
      <c r="J57" s="9" t="b">
        <f t="shared" si="21"/>
        <v>0</v>
      </c>
      <c r="K57" s="9">
        <f>IF((ROW(57:57)-ROW($1:$1))&gt;$K$1,0,IFERROR(_xlfn.AGGREGATE(15,3,ROW($I$2:$I$100)/($I$2:$I$100=TRUE),ROWS(I$2:I57))-ROW($2:$2)+1,0))</f>
        <v>0</v>
      </c>
      <c r="L57" s="9">
        <f t="shared" si="3"/>
        <v>56</v>
      </c>
      <c r="N57" s="9" t="b">
        <f t="shared" si="22"/>
        <v>0</v>
      </c>
      <c r="O57" s="9">
        <f>IFERROR(_xlfn.AGGREGATE(15,3,ROW(N$2:N$100)/(N$2:N$100=TRUE),ROWS(N$2:N57))-ROW($2:$2)+1,0)</f>
        <v>0</v>
      </c>
      <c r="P57" s="9" t="str">
        <f t="shared" si="23"/>
        <v/>
      </c>
      <c r="Q57" s="9" t="str">
        <f t="shared" si="24"/>
        <v/>
      </c>
      <c r="S57" s="9" t="b">
        <f t="shared" si="25"/>
        <v>0</v>
      </c>
      <c r="T57" s="9">
        <f>IFERROR(_xlfn.AGGREGATE(15,3,ROW(S$2:S$100)/(S$2:S$100=TRUE),ROWS(S$2:S57))-ROW($2:$2)+1,0)</f>
        <v>0</v>
      </c>
      <c r="U57" s="9" t="str">
        <f t="shared" si="26"/>
        <v/>
      </c>
      <c r="V57" s="9" t="str">
        <f t="shared" si="27"/>
        <v/>
      </c>
    </row>
    <row r="58" spans="1:43" x14ac:dyDescent="0.35">
      <c r="A58" s="8"/>
      <c r="B58" s="8"/>
      <c r="C58" s="8"/>
      <c r="D58" s="8"/>
      <c r="E58" s="9" t="str">
        <f t="shared" si="18"/>
        <v/>
      </c>
      <c r="F58" s="63" t="str">
        <f t="shared" si="19"/>
        <v/>
      </c>
      <c r="G58" s="22" t="str">
        <f t="shared" si="1"/>
        <v/>
      </c>
      <c r="H58" s="9">
        <f t="shared" si="2"/>
        <v>0</v>
      </c>
      <c r="I58" s="9" t="b">
        <f t="shared" si="20"/>
        <v>0</v>
      </c>
      <c r="J58" s="9" t="b">
        <f t="shared" si="21"/>
        <v>0</v>
      </c>
      <c r="K58" s="9">
        <f>IF((ROW(58:58)-ROW($1:$1))&gt;$K$1,0,IFERROR(_xlfn.AGGREGATE(15,3,ROW($I$2:$I$100)/($I$2:$I$100=TRUE),ROWS(I$2:I58))-ROW($2:$2)+1,0))</f>
        <v>0</v>
      </c>
      <c r="L58" s="9">
        <f t="shared" si="3"/>
        <v>57</v>
      </c>
      <c r="N58" s="9" t="b">
        <f t="shared" si="22"/>
        <v>0</v>
      </c>
      <c r="O58" s="9">
        <f>IFERROR(_xlfn.AGGREGATE(15,3,ROW(N$2:N$100)/(N$2:N$100=TRUE),ROWS(N$2:N58))-ROW($2:$2)+1,0)</f>
        <v>0</v>
      </c>
      <c r="P58" s="9" t="str">
        <f t="shared" si="23"/>
        <v/>
      </c>
      <c r="Q58" s="9" t="str">
        <f t="shared" si="24"/>
        <v/>
      </c>
      <c r="S58" s="9" t="b">
        <f t="shared" si="25"/>
        <v>0</v>
      </c>
      <c r="T58" s="9">
        <f>IFERROR(_xlfn.AGGREGATE(15,3,ROW(S$2:S$100)/(S$2:S$100=TRUE),ROWS(S$2:S58))-ROW($2:$2)+1,0)</f>
        <v>0</v>
      </c>
      <c r="U58" s="9" t="str">
        <f t="shared" si="26"/>
        <v/>
      </c>
      <c r="V58" s="9" t="str">
        <f t="shared" si="27"/>
        <v/>
      </c>
    </row>
    <row r="59" spans="1:43" x14ac:dyDescent="0.35">
      <c r="A59" s="8"/>
      <c r="B59" s="8"/>
      <c r="C59" s="8"/>
      <c r="D59" s="8"/>
      <c r="E59" s="9" t="str">
        <f t="shared" si="18"/>
        <v/>
      </c>
      <c r="F59" s="63" t="str">
        <f t="shared" si="19"/>
        <v/>
      </c>
      <c r="G59" s="22" t="str">
        <f t="shared" si="1"/>
        <v/>
      </c>
      <c r="H59" s="9">
        <f t="shared" si="2"/>
        <v>0</v>
      </c>
      <c r="I59" s="9" t="b">
        <f t="shared" si="20"/>
        <v>0</v>
      </c>
      <c r="J59" s="9" t="b">
        <f t="shared" si="21"/>
        <v>0</v>
      </c>
      <c r="K59" s="9">
        <f>IF((ROW(59:59)-ROW($1:$1))&gt;$K$1,0,IFERROR(_xlfn.AGGREGATE(15,3,ROW($I$2:$I$100)/($I$2:$I$100=TRUE),ROWS(I$2:I59))-ROW($2:$2)+1,0))</f>
        <v>0</v>
      </c>
      <c r="L59" s="9">
        <f t="shared" si="3"/>
        <v>58</v>
      </c>
      <c r="N59" s="9" t="b">
        <f t="shared" si="22"/>
        <v>0</v>
      </c>
      <c r="O59" s="9">
        <f>IFERROR(_xlfn.AGGREGATE(15,3,ROW(N$2:N$100)/(N$2:N$100=TRUE),ROWS(N$2:N59))-ROW($2:$2)+1,0)</f>
        <v>0</v>
      </c>
      <c r="P59" s="9" t="str">
        <f t="shared" si="23"/>
        <v/>
      </c>
      <c r="Q59" s="9" t="str">
        <f t="shared" si="24"/>
        <v/>
      </c>
      <c r="S59" s="9" t="b">
        <f t="shared" si="25"/>
        <v>0</v>
      </c>
      <c r="T59" s="9">
        <f>IFERROR(_xlfn.AGGREGATE(15,3,ROW(S$2:S$100)/(S$2:S$100=TRUE),ROWS(S$2:S59))-ROW($2:$2)+1,0)</f>
        <v>0</v>
      </c>
      <c r="U59" s="9" t="str">
        <f t="shared" si="26"/>
        <v/>
      </c>
      <c r="V59" s="9" t="str">
        <f t="shared" si="27"/>
        <v/>
      </c>
    </row>
    <row r="60" spans="1:43" x14ac:dyDescent="0.35">
      <c r="A60" s="8"/>
      <c r="B60" s="8"/>
      <c r="C60" s="8"/>
      <c r="D60" s="8"/>
      <c r="E60" s="9" t="str">
        <f t="shared" si="18"/>
        <v/>
      </c>
      <c r="F60" s="63" t="str">
        <f t="shared" si="19"/>
        <v/>
      </c>
      <c r="G60" s="22" t="str">
        <f t="shared" si="1"/>
        <v/>
      </c>
      <c r="H60" s="9">
        <f t="shared" si="2"/>
        <v>0</v>
      </c>
      <c r="I60" s="9" t="b">
        <f t="shared" si="20"/>
        <v>0</v>
      </c>
      <c r="J60" s="9" t="b">
        <f t="shared" si="21"/>
        <v>0</v>
      </c>
      <c r="K60" s="9">
        <f>IF((ROW(60:60)-ROW($1:$1))&gt;$K$1,0,IFERROR(_xlfn.AGGREGATE(15,3,ROW($I$2:$I$100)/($I$2:$I$100=TRUE),ROWS(I$2:I60))-ROW($2:$2)+1,0))</f>
        <v>0</v>
      </c>
      <c r="L60" s="9">
        <f t="shared" si="3"/>
        <v>59</v>
      </c>
      <c r="N60" s="9" t="b">
        <f t="shared" si="22"/>
        <v>0</v>
      </c>
      <c r="O60" s="9">
        <f>IFERROR(_xlfn.AGGREGATE(15,3,ROW(N$2:N$100)/(N$2:N$100=TRUE),ROWS(N$2:N60))-ROW($2:$2)+1,0)</f>
        <v>0</v>
      </c>
      <c r="P60" s="9" t="str">
        <f t="shared" si="23"/>
        <v/>
      </c>
      <c r="Q60" s="9" t="str">
        <f t="shared" si="24"/>
        <v/>
      </c>
      <c r="S60" s="9" t="b">
        <f t="shared" si="25"/>
        <v>0</v>
      </c>
      <c r="T60" s="9">
        <f>IFERROR(_xlfn.AGGREGATE(15,3,ROW(S$2:S$100)/(S$2:S$100=TRUE),ROWS(S$2:S60))-ROW($2:$2)+1,0)</f>
        <v>0</v>
      </c>
      <c r="U60" s="9" t="str">
        <f t="shared" si="26"/>
        <v/>
      </c>
      <c r="V60" s="9" t="str">
        <f t="shared" si="27"/>
        <v/>
      </c>
    </row>
    <row r="61" spans="1:43" x14ac:dyDescent="0.35">
      <c r="A61" s="8"/>
      <c r="B61" s="8"/>
      <c r="C61" s="8"/>
      <c r="D61" s="8"/>
      <c r="E61" s="9" t="str">
        <f t="shared" si="18"/>
        <v/>
      </c>
      <c r="F61" s="63" t="str">
        <f t="shared" si="19"/>
        <v/>
      </c>
      <c r="G61" s="22" t="str">
        <f t="shared" si="1"/>
        <v/>
      </c>
      <c r="H61" s="9">
        <f t="shared" si="2"/>
        <v>0</v>
      </c>
      <c r="I61" s="9" t="b">
        <f t="shared" si="20"/>
        <v>0</v>
      </c>
      <c r="J61" s="9" t="b">
        <f t="shared" si="21"/>
        <v>0</v>
      </c>
      <c r="K61" s="9">
        <f>IF((ROW(61:61)-ROW($1:$1))&gt;$K$1,0,IFERROR(_xlfn.AGGREGATE(15,3,ROW($I$2:$I$100)/($I$2:$I$100=TRUE),ROWS(I$2:I61))-ROW($2:$2)+1,0))</f>
        <v>0</v>
      </c>
      <c r="L61" s="9">
        <f t="shared" si="3"/>
        <v>60</v>
      </c>
      <c r="N61" s="9" t="b">
        <f t="shared" si="22"/>
        <v>0</v>
      </c>
      <c r="O61" s="9">
        <f>IFERROR(_xlfn.AGGREGATE(15,3,ROW(N$2:N$100)/(N$2:N$100=TRUE),ROWS(N$2:N61))-ROW($2:$2)+1,0)</f>
        <v>0</v>
      </c>
      <c r="P61" s="9" t="str">
        <f t="shared" si="23"/>
        <v/>
      </c>
      <c r="Q61" s="9" t="str">
        <f t="shared" si="24"/>
        <v/>
      </c>
      <c r="S61" s="9" t="b">
        <f t="shared" si="25"/>
        <v>0</v>
      </c>
      <c r="T61" s="9">
        <f>IFERROR(_xlfn.AGGREGATE(15,3,ROW(S$2:S$100)/(S$2:S$100=TRUE),ROWS(S$2:S61))-ROW($2:$2)+1,0)</f>
        <v>0</v>
      </c>
      <c r="U61" s="9" t="str">
        <f t="shared" si="26"/>
        <v/>
      </c>
      <c r="V61" s="9" t="str">
        <f t="shared" si="27"/>
        <v/>
      </c>
    </row>
    <row r="62" spans="1:43" x14ac:dyDescent="0.35">
      <c r="A62" s="8"/>
      <c r="B62" s="8"/>
      <c r="C62" s="8"/>
      <c r="D62" s="8"/>
      <c r="E62" s="9" t="str">
        <f t="shared" si="18"/>
        <v/>
      </c>
      <c r="F62" s="63" t="str">
        <f t="shared" si="19"/>
        <v/>
      </c>
      <c r="G62" s="22" t="str">
        <f t="shared" si="1"/>
        <v/>
      </c>
      <c r="H62" s="9">
        <f t="shared" si="2"/>
        <v>0</v>
      </c>
      <c r="I62" s="9" t="b">
        <f t="shared" si="20"/>
        <v>0</v>
      </c>
      <c r="J62" s="9" t="b">
        <f t="shared" si="21"/>
        <v>0</v>
      </c>
      <c r="K62" s="9">
        <f>IF((ROW(62:62)-ROW($1:$1))&gt;$K$1,0,IFERROR(_xlfn.AGGREGATE(15,3,ROW($I$2:$I$100)/($I$2:$I$100=TRUE),ROWS(I$2:I62))-ROW($2:$2)+1,0))</f>
        <v>0</v>
      </c>
      <c r="L62" s="9">
        <f t="shared" si="3"/>
        <v>61</v>
      </c>
      <c r="N62" s="9" t="b">
        <f t="shared" si="22"/>
        <v>0</v>
      </c>
      <c r="O62" s="9">
        <f>IFERROR(_xlfn.AGGREGATE(15,3,ROW(N$2:N$100)/(N$2:N$100=TRUE),ROWS(N$2:N62))-ROW($2:$2)+1,0)</f>
        <v>0</v>
      </c>
      <c r="P62" s="9" t="str">
        <f t="shared" si="23"/>
        <v/>
      </c>
      <c r="Q62" s="9" t="str">
        <f t="shared" si="24"/>
        <v/>
      </c>
      <c r="S62" s="9" t="b">
        <f t="shared" si="25"/>
        <v>0</v>
      </c>
      <c r="T62" s="9">
        <f>IFERROR(_xlfn.AGGREGATE(15,3,ROW(S$2:S$100)/(S$2:S$100=TRUE),ROWS(S$2:S62))-ROW($2:$2)+1,0)</f>
        <v>0</v>
      </c>
      <c r="U62" s="9" t="str">
        <f t="shared" si="26"/>
        <v/>
      </c>
      <c r="V62" s="9" t="str">
        <f t="shared" si="27"/>
        <v/>
      </c>
    </row>
    <row r="63" spans="1:43" x14ac:dyDescent="0.35">
      <c r="A63" s="8"/>
      <c r="B63" s="8"/>
      <c r="C63" s="8"/>
      <c r="D63" s="8"/>
      <c r="E63" s="9" t="str">
        <f t="shared" si="18"/>
        <v/>
      </c>
      <c r="F63" s="63" t="str">
        <f t="shared" si="19"/>
        <v/>
      </c>
      <c r="G63" s="22" t="str">
        <f t="shared" si="1"/>
        <v/>
      </c>
      <c r="H63" s="9">
        <f t="shared" si="2"/>
        <v>0</v>
      </c>
      <c r="I63" s="9" t="b">
        <f t="shared" si="20"/>
        <v>0</v>
      </c>
      <c r="J63" s="9" t="b">
        <f t="shared" si="21"/>
        <v>0</v>
      </c>
      <c r="K63" s="9">
        <f>IF((ROW(63:63)-ROW($1:$1))&gt;$K$1,0,IFERROR(_xlfn.AGGREGATE(15,3,ROW($I$2:$I$100)/($I$2:$I$100=TRUE),ROWS(I$2:I63))-ROW($2:$2)+1,0))</f>
        <v>0</v>
      </c>
      <c r="L63" s="9">
        <f t="shared" si="3"/>
        <v>62</v>
      </c>
      <c r="N63" s="9" t="b">
        <f t="shared" si="22"/>
        <v>0</v>
      </c>
      <c r="O63" s="9">
        <f>IFERROR(_xlfn.AGGREGATE(15,3,ROW(N$2:N$100)/(N$2:N$100=TRUE),ROWS(N$2:N63))-ROW($2:$2)+1,0)</f>
        <v>0</v>
      </c>
      <c r="P63" s="9" t="str">
        <f t="shared" si="23"/>
        <v/>
      </c>
      <c r="Q63" s="9" t="str">
        <f t="shared" si="24"/>
        <v/>
      </c>
      <c r="S63" s="9" t="b">
        <f t="shared" si="25"/>
        <v>0</v>
      </c>
      <c r="T63" s="9">
        <f>IFERROR(_xlfn.AGGREGATE(15,3,ROW(S$2:S$100)/(S$2:S$100=TRUE),ROWS(S$2:S63))-ROW($2:$2)+1,0)</f>
        <v>0</v>
      </c>
      <c r="U63" s="9" t="str">
        <f t="shared" si="26"/>
        <v/>
      </c>
      <c r="V63" s="9" t="str">
        <f t="shared" si="27"/>
        <v/>
      </c>
    </row>
    <row r="64" spans="1:43" x14ac:dyDescent="0.35">
      <c r="A64" s="8"/>
      <c r="B64" s="8"/>
      <c r="C64" s="8"/>
      <c r="D64" s="8"/>
      <c r="E64" s="9" t="str">
        <f t="shared" si="18"/>
        <v/>
      </c>
      <c r="F64" s="63" t="str">
        <f t="shared" si="19"/>
        <v/>
      </c>
      <c r="G64" s="22" t="str">
        <f t="shared" si="1"/>
        <v/>
      </c>
      <c r="H64" s="9">
        <f t="shared" si="2"/>
        <v>0</v>
      </c>
      <c r="I64" s="9" t="b">
        <f t="shared" si="20"/>
        <v>0</v>
      </c>
      <c r="J64" s="9" t="b">
        <f t="shared" si="21"/>
        <v>0</v>
      </c>
      <c r="K64" s="9">
        <f>IF((ROW(64:64)-ROW($1:$1))&gt;$K$1,0,IFERROR(_xlfn.AGGREGATE(15,3,ROW($I$2:$I$100)/($I$2:$I$100=TRUE),ROWS(I$2:I64))-ROW($2:$2)+1,0))</f>
        <v>0</v>
      </c>
      <c r="L64" s="9">
        <f t="shared" si="3"/>
        <v>63</v>
      </c>
      <c r="N64" s="9" t="b">
        <f t="shared" si="22"/>
        <v>0</v>
      </c>
      <c r="O64" s="9">
        <f>IFERROR(_xlfn.AGGREGATE(15,3,ROW(N$2:N$100)/(N$2:N$100=TRUE),ROWS(N$2:N64))-ROW($2:$2)+1,0)</f>
        <v>0</v>
      </c>
      <c r="P64" s="9" t="str">
        <f t="shared" si="23"/>
        <v/>
      </c>
      <c r="Q64" s="9" t="str">
        <f t="shared" si="24"/>
        <v/>
      </c>
      <c r="S64" s="9" t="b">
        <f t="shared" si="25"/>
        <v>0</v>
      </c>
      <c r="T64" s="9">
        <f>IFERROR(_xlfn.AGGREGATE(15,3,ROW(S$2:S$100)/(S$2:S$100=TRUE),ROWS(S$2:S64))-ROW($2:$2)+1,0)</f>
        <v>0</v>
      </c>
      <c r="U64" s="9" t="str">
        <f t="shared" si="26"/>
        <v/>
      </c>
      <c r="V64" s="9" t="str">
        <f t="shared" si="27"/>
        <v/>
      </c>
    </row>
    <row r="65" spans="1:22" x14ac:dyDescent="0.35">
      <c r="A65" s="8"/>
      <c r="B65" s="8"/>
      <c r="C65" s="8"/>
      <c r="D65" s="8"/>
      <c r="E65" s="9" t="str">
        <f t="shared" si="18"/>
        <v/>
      </c>
      <c r="F65" s="63" t="str">
        <f t="shared" si="19"/>
        <v/>
      </c>
      <c r="G65" s="22" t="str">
        <f t="shared" si="1"/>
        <v/>
      </c>
      <c r="H65" s="9">
        <f t="shared" si="2"/>
        <v>0</v>
      </c>
      <c r="I65" s="9" t="b">
        <f t="shared" si="20"/>
        <v>0</v>
      </c>
      <c r="J65" s="9" t="b">
        <f t="shared" si="21"/>
        <v>0</v>
      </c>
      <c r="K65" s="9">
        <f>IF((ROW(65:65)-ROW($1:$1))&gt;$K$1,0,IFERROR(_xlfn.AGGREGATE(15,3,ROW($I$2:$I$100)/($I$2:$I$100=TRUE),ROWS(I$2:I65))-ROW($2:$2)+1,0))</f>
        <v>0</v>
      </c>
      <c r="L65" s="9">
        <f t="shared" si="3"/>
        <v>64</v>
      </c>
      <c r="N65" s="9" t="b">
        <f t="shared" si="22"/>
        <v>0</v>
      </c>
      <c r="O65" s="9">
        <f>IFERROR(_xlfn.AGGREGATE(15,3,ROW(N$2:N$100)/(N$2:N$100=TRUE),ROWS(N$2:N65))-ROW($2:$2)+1,0)</f>
        <v>0</v>
      </c>
      <c r="P65" s="9" t="str">
        <f t="shared" si="23"/>
        <v/>
      </c>
      <c r="Q65" s="9" t="str">
        <f t="shared" si="24"/>
        <v/>
      </c>
      <c r="S65" s="9" t="b">
        <f t="shared" si="25"/>
        <v>0</v>
      </c>
      <c r="T65" s="9">
        <f>IFERROR(_xlfn.AGGREGATE(15,3,ROW(S$2:S$100)/(S$2:S$100=TRUE),ROWS(S$2:S65))-ROW($2:$2)+1,0)</f>
        <v>0</v>
      </c>
      <c r="U65" s="9" t="str">
        <f t="shared" si="26"/>
        <v/>
      </c>
      <c r="V65" s="9" t="str">
        <f t="shared" si="27"/>
        <v/>
      </c>
    </row>
    <row r="66" spans="1:22" x14ac:dyDescent="0.35">
      <c r="A66" s="8"/>
      <c r="B66" s="8"/>
      <c r="C66" s="8"/>
      <c r="D66" s="8"/>
      <c r="E66" s="9" t="str">
        <f t="shared" si="18"/>
        <v/>
      </c>
      <c r="F66" s="63" t="str">
        <f t="shared" si="19"/>
        <v/>
      </c>
      <c r="G66" s="22" t="str">
        <f t="shared" ref="G66:G100" si="29">IF($K66=0,"",INDEX($D$2:$D$100,$K66))</f>
        <v/>
      </c>
      <c r="H66" s="9">
        <f t="shared" ref="H66:H67" si="30">IF(OR(ISBLANK(E66),E66=""),0,LEN(E66)-LEN(SUBSTITUTE(E66,".",""))+1)</f>
        <v>0</v>
      </c>
      <c r="I66" s="9" t="b">
        <f t="shared" si="20"/>
        <v>0</v>
      </c>
      <c r="J66" s="9" t="b">
        <f t="shared" si="21"/>
        <v>0</v>
      </c>
      <c r="K66" s="9">
        <f>IF((ROW(66:66)-ROW($1:$1))&gt;$K$1,0,IFERROR(_xlfn.AGGREGATE(15,3,ROW($I$2:$I$100)/($I$2:$I$100=TRUE),ROWS(I$2:I66))-ROW($2:$2)+1,0))</f>
        <v>0</v>
      </c>
      <c r="L66" s="9">
        <f t="shared" ref="L66:L100" si="31">ROW(66:66)-ROW($1:$1)</f>
        <v>65</v>
      </c>
      <c r="N66" s="9" t="b">
        <f t="shared" si="22"/>
        <v>0</v>
      </c>
      <c r="O66" s="9">
        <f>IFERROR(_xlfn.AGGREGATE(15,3,ROW(N$2:N$100)/(N$2:N$100=TRUE),ROWS(N$2:N66))-ROW($2:$2)+1,0)</f>
        <v>0</v>
      </c>
      <c r="P66" s="9" t="str">
        <f t="shared" si="23"/>
        <v/>
      </c>
      <c r="Q66" s="9" t="str">
        <f t="shared" si="24"/>
        <v/>
      </c>
      <c r="S66" s="9" t="b">
        <f t="shared" si="25"/>
        <v>0</v>
      </c>
      <c r="T66" s="9">
        <f>IFERROR(_xlfn.AGGREGATE(15,3,ROW(S$2:S$100)/(S$2:S$100=TRUE),ROWS(S$2:S66))-ROW($2:$2)+1,0)</f>
        <v>0</v>
      </c>
      <c r="U66" s="9" t="str">
        <f t="shared" si="26"/>
        <v/>
      </c>
      <c r="V66" s="9" t="str">
        <f t="shared" si="27"/>
        <v/>
      </c>
    </row>
    <row r="67" spans="1:22" x14ac:dyDescent="0.35">
      <c r="A67" s="8"/>
      <c r="B67" s="8"/>
      <c r="C67" s="8"/>
      <c r="D67" s="8"/>
      <c r="E67" s="9" t="str">
        <f t="shared" ref="E67:E100" si="32">IF(C67="","",RIGHT(C67,LEN(C67)-3))</f>
        <v/>
      </c>
      <c r="F67" s="63" t="str">
        <f t="shared" ref="F67:F100" si="33">IF(K67=0,"",INDEX($E$2:$E$100,K67))</f>
        <v/>
      </c>
      <c r="G67" s="22" t="str">
        <f t="shared" si="29"/>
        <v/>
      </c>
      <c r="H67" s="9">
        <f t="shared" si="30"/>
        <v>0</v>
      </c>
      <c r="I67" s="9" t="b">
        <f t="shared" ref="I67:I100" si="34">OR(J67,AND(H67&lt;&gt;0,OR(J68,H67&gt;=H68)))</f>
        <v>0</v>
      </c>
      <c r="J67" s="9" t="b">
        <f t="shared" ref="J67:J100" si="35">IFERROR(SEARCH("nec",E67)&gt;0,FALSE)</f>
        <v>0</v>
      </c>
      <c r="K67" s="9">
        <f>IF((ROW(67:67)-ROW($1:$1))&gt;$K$1,0,IFERROR(_xlfn.AGGREGATE(15,3,ROW($I$2:$I$100)/($I$2:$I$100=TRUE),ROWS(I$2:I67))-ROW($2:$2)+1,0))</f>
        <v>0</v>
      </c>
      <c r="L67" s="9">
        <f t="shared" si="31"/>
        <v>66</v>
      </c>
      <c r="N67" s="9" t="b">
        <f t="shared" ref="N67:N100" si="36">AND($H67&gt;0,$H67&lt;=N$1)</f>
        <v>0</v>
      </c>
      <c r="O67" s="9">
        <f>IFERROR(_xlfn.AGGREGATE(15,3,ROW(N$2:N$100)/(N$2:N$100=TRUE),ROWS(N$2:N67))-ROW($2:$2)+1,0)</f>
        <v>0</v>
      </c>
      <c r="P67" s="9" t="str">
        <f t="shared" ref="P67:P100" si="37">IF(O67=0,"",INDEX($E$2:$E$100,O67))</f>
        <v/>
      </c>
      <c r="Q67" s="9" t="str">
        <f t="shared" ref="Q67:Q100" si="38">IF(O67=0,"",INDEX($D$2:$D$100,O67))</f>
        <v/>
      </c>
      <c r="S67" s="9" t="b">
        <f t="shared" ref="S67:S100" si="39">AND($H67&gt;0,$H67&lt;=S$1)</f>
        <v>0</v>
      </c>
      <c r="T67" s="9">
        <f>IFERROR(_xlfn.AGGREGATE(15,3,ROW(S$2:S$100)/(S$2:S$100=TRUE),ROWS(S$2:S67))-ROW($2:$2)+1,0)</f>
        <v>0</v>
      </c>
      <c r="U67" s="9" t="str">
        <f t="shared" ref="U67:U100" si="40">IF(T67=0,"",INDEX($E$2:$E$100,T67))</f>
        <v/>
      </c>
      <c r="V67" s="9" t="str">
        <f t="shared" ref="V67:V100" si="41">IF(T67=0,"",INDEX($D$2:$D$100,T67))</f>
        <v/>
      </c>
    </row>
    <row r="68" spans="1:22" x14ac:dyDescent="0.35">
      <c r="A68" s="8"/>
      <c r="B68" s="8"/>
      <c r="C68" s="8"/>
      <c r="D68" s="8"/>
      <c r="E68" s="9" t="str">
        <f t="shared" si="32"/>
        <v/>
      </c>
      <c r="F68" s="63" t="str">
        <f t="shared" si="33"/>
        <v/>
      </c>
      <c r="G68" s="22" t="str">
        <f t="shared" si="29"/>
        <v/>
      </c>
      <c r="H68" s="9">
        <f>IF(OR(ISBLANK(E68),E68=""),0,LEN(E68)-LEN(SUBSTITUTE(E68,".",""))+1)</f>
        <v>0</v>
      </c>
      <c r="I68" s="9" t="b">
        <f t="shared" si="34"/>
        <v>0</v>
      </c>
      <c r="J68" s="9" t="b">
        <f t="shared" si="35"/>
        <v>0</v>
      </c>
      <c r="K68" s="9">
        <f>IF((ROW(68:68)-ROW($1:$1))&gt;$K$1,0,IFERROR(_xlfn.AGGREGATE(15,3,ROW($I$2:$I$100)/($I$2:$I$100=TRUE),ROWS(I$2:I68))-ROW($2:$2)+1,0))</f>
        <v>0</v>
      </c>
      <c r="L68" s="9">
        <f t="shared" si="31"/>
        <v>67</v>
      </c>
      <c r="N68" s="9" t="b">
        <f t="shared" si="36"/>
        <v>0</v>
      </c>
      <c r="O68" s="9">
        <f>IFERROR(_xlfn.AGGREGATE(15,3,ROW(N$2:N$100)/(N$2:N$100=TRUE),ROWS(N$2:N68))-ROW($2:$2)+1,0)</f>
        <v>0</v>
      </c>
      <c r="P68" s="9" t="str">
        <f t="shared" si="37"/>
        <v/>
      </c>
      <c r="Q68" s="9" t="str">
        <f t="shared" si="38"/>
        <v/>
      </c>
      <c r="S68" s="9" t="b">
        <f t="shared" si="39"/>
        <v>0</v>
      </c>
      <c r="T68" s="9">
        <f>IFERROR(_xlfn.AGGREGATE(15,3,ROW(S$2:S$100)/(S$2:S$100=TRUE),ROWS(S$2:S68))-ROW($2:$2)+1,0)</f>
        <v>0</v>
      </c>
      <c r="U68" s="9" t="str">
        <f t="shared" si="40"/>
        <v/>
      </c>
      <c r="V68" s="9" t="str">
        <f t="shared" si="41"/>
        <v/>
      </c>
    </row>
    <row r="69" spans="1:22" x14ac:dyDescent="0.35">
      <c r="A69" s="8"/>
      <c r="B69" s="8"/>
      <c r="C69" s="8"/>
      <c r="D69" s="8"/>
      <c r="E69" s="9" t="str">
        <f t="shared" si="32"/>
        <v/>
      </c>
      <c r="F69" s="63" t="str">
        <f t="shared" si="33"/>
        <v/>
      </c>
      <c r="G69" s="22" t="str">
        <f t="shared" si="29"/>
        <v/>
      </c>
      <c r="H69" s="9">
        <f t="shared" ref="H69:H100" si="42">IF(OR(ISBLANK(E69),E69=""),0,LEN(E69)-LEN(SUBSTITUTE(E69,".",""))+1)</f>
        <v>0</v>
      </c>
      <c r="I69" s="9" t="b">
        <f t="shared" si="34"/>
        <v>0</v>
      </c>
      <c r="J69" s="9" t="b">
        <f t="shared" si="35"/>
        <v>0</v>
      </c>
      <c r="K69" s="9">
        <f>IF((ROW(69:69)-ROW($1:$1))&gt;$K$1,0,IFERROR(_xlfn.AGGREGATE(15,3,ROW($I$2:$I$100)/($I$2:$I$100=TRUE),ROWS(I$2:I69))-ROW($2:$2)+1,0))</f>
        <v>0</v>
      </c>
      <c r="L69" s="9">
        <f t="shared" si="31"/>
        <v>68</v>
      </c>
      <c r="N69" s="9" t="b">
        <f t="shared" si="36"/>
        <v>0</v>
      </c>
      <c r="O69" s="9">
        <f>IFERROR(_xlfn.AGGREGATE(15,3,ROW(N$2:N$100)/(N$2:N$100=TRUE),ROWS(N$2:N69))-ROW($2:$2)+1,0)</f>
        <v>0</v>
      </c>
      <c r="P69" s="9" t="str">
        <f t="shared" si="37"/>
        <v/>
      </c>
      <c r="Q69" s="9" t="str">
        <f t="shared" si="38"/>
        <v/>
      </c>
      <c r="S69" s="9" t="b">
        <f t="shared" si="39"/>
        <v>0</v>
      </c>
      <c r="T69" s="9">
        <f>IFERROR(_xlfn.AGGREGATE(15,3,ROW(S$2:S$100)/(S$2:S$100=TRUE),ROWS(S$2:S69))-ROW($2:$2)+1,0)</f>
        <v>0</v>
      </c>
      <c r="U69" s="9" t="str">
        <f t="shared" si="40"/>
        <v/>
      </c>
      <c r="V69" s="9" t="str">
        <f t="shared" si="41"/>
        <v/>
      </c>
    </row>
    <row r="70" spans="1:22" x14ac:dyDescent="0.35">
      <c r="A70" s="8"/>
      <c r="B70" s="8"/>
      <c r="C70" s="8"/>
      <c r="D70" s="8"/>
      <c r="E70" s="9" t="str">
        <f t="shared" si="32"/>
        <v/>
      </c>
      <c r="F70" s="63" t="str">
        <f t="shared" si="33"/>
        <v/>
      </c>
      <c r="G70" s="22" t="str">
        <f t="shared" si="29"/>
        <v/>
      </c>
      <c r="H70" s="9">
        <f t="shared" si="42"/>
        <v>0</v>
      </c>
      <c r="I70" s="9" t="b">
        <f t="shared" si="34"/>
        <v>0</v>
      </c>
      <c r="J70" s="9" t="b">
        <f t="shared" si="35"/>
        <v>0</v>
      </c>
      <c r="K70" s="9">
        <f>IF((ROW(70:70)-ROW($1:$1))&gt;$K$1,0,IFERROR(_xlfn.AGGREGATE(15,3,ROW($I$2:$I$100)/($I$2:$I$100=TRUE),ROWS(I$2:I70))-ROW($2:$2)+1,0))</f>
        <v>0</v>
      </c>
      <c r="L70" s="9">
        <f t="shared" si="31"/>
        <v>69</v>
      </c>
      <c r="N70" s="9" t="b">
        <f t="shared" si="36"/>
        <v>0</v>
      </c>
      <c r="O70" s="9">
        <f>IFERROR(_xlfn.AGGREGATE(15,3,ROW(N$2:N$100)/(N$2:N$100=TRUE),ROWS(N$2:N70))-ROW($2:$2)+1,0)</f>
        <v>0</v>
      </c>
      <c r="P70" s="9" t="str">
        <f t="shared" si="37"/>
        <v/>
      </c>
      <c r="Q70" s="9" t="str">
        <f t="shared" si="38"/>
        <v/>
      </c>
      <c r="S70" s="9" t="b">
        <f t="shared" si="39"/>
        <v>0</v>
      </c>
      <c r="T70" s="9">
        <f>IFERROR(_xlfn.AGGREGATE(15,3,ROW(S$2:S$100)/(S$2:S$100=TRUE),ROWS(S$2:S70))-ROW($2:$2)+1,0)</f>
        <v>0</v>
      </c>
      <c r="U70" s="9" t="str">
        <f t="shared" si="40"/>
        <v/>
      </c>
      <c r="V70" s="9" t="str">
        <f t="shared" si="41"/>
        <v/>
      </c>
    </row>
    <row r="71" spans="1:22" x14ac:dyDescent="0.35">
      <c r="A71" s="8"/>
      <c r="B71" s="8"/>
      <c r="C71" s="8"/>
      <c r="D71" s="8"/>
      <c r="E71" s="9" t="str">
        <f t="shared" si="32"/>
        <v/>
      </c>
      <c r="F71" s="63" t="str">
        <f t="shared" si="33"/>
        <v/>
      </c>
      <c r="G71" s="22" t="str">
        <f t="shared" si="29"/>
        <v/>
      </c>
      <c r="H71" s="9">
        <f t="shared" si="42"/>
        <v>0</v>
      </c>
      <c r="I71" s="9" t="b">
        <f t="shared" si="34"/>
        <v>0</v>
      </c>
      <c r="J71" s="9" t="b">
        <f t="shared" si="35"/>
        <v>0</v>
      </c>
      <c r="K71" s="9">
        <f>IF((ROW(71:71)-ROW($1:$1))&gt;$K$1,0,IFERROR(_xlfn.AGGREGATE(15,3,ROW($I$2:$I$100)/($I$2:$I$100=TRUE),ROWS(I$2:I71))-ROW($2:$2)+1,0))</f>
        <v>0</v>
      </c>
      <c r="L71" s="9">
        <f t="shared" si="31"/>
        <v>70</v>
      </c>
      <c r="N71" s="9" t="b">
        <f t="shared" si="36"/>
        <v>0</v>
      </c>
      <c r="O71" s="9">
        <f>IFERROR(_xlfn.AGGREGATE(15,3,ROW(N$2:N$100)/(N$2:N$100=TRUE),ROWS(N$2:N71))-ROW($2:$2)+1,0)</f>
        <v>0</v>
      </c>
      <c r="P71" s="9" t="str">
        <f t="shared" si="37"/>
        <v/>
      </c>
      <c r="Q71" s="9" t="str">
        <f t="shared" si="38"/>
        <v/>
      </c>
      <c r="S71" s="9" t="b">
        <f t="shared" si="39"/>
        <v>0</v>
      </c>
      <c r="T71" s="9">
        <f>IFERROR(_xlfn.AGGREGATE(15,3,ROW(S$2:S$100)/(S$2:S$100=TRUE),ROWS(S$2:S71))-ROW($2:$2)+1,0)</f>
        <v>0</v>
      </c>
      <c r="U71" s="9" t="str">
        <f t="shared" si="40"/>
        <v/>
      </c>
      <c r="V71" s="9" t="str">
        <f t="shared" si="41"/>
        <v/>
      </c>
    </row>
    <row r="72" spans="1:22" x14ac:dyDescent="0.35">
      <c r="A72" s="8"/>
      <c r="B72" s="8"/>
      <c r="C72" s="8"/>
      <c r="D72" s="8"/>
      <c r="E72" s="9" t="str">
        <f t="shared" si="32"/>
        <v/>
      </c>
      <c r="F72" s="63" t="str">
        <f t="shared" si="33"/>
        <v/>
      </c>
      <c r="G72" s="22" t="str">
        <f t="shared" si="29"/>
        <v/>
      </c>
      <c r="H72" s="9">
        <f t="shared" si="42"/>
        <v>0</v>
      </c>
      <c r="I72" s="9" t="b">
        <f t="shared" si="34"/>
        <v>0</v>
      </c>
      <c r="J72" s="9" t="b">
        <f t="shared" si="35"/>
        <v>0</v>
      </c>
      <c r="K72" s="9">
        <f>IF((ROW(72:72)-ROW($1:$1))&gt;$K$1,0,IFERROR(_xlfn.AGGREGATE(15,3,ROW($I$2:$I$100)/($I$2:$I$100=TRUE),ROWS(I$2:I72))-ROW($2:$2)+1,0))</f>
        <v>0</v>
      </c>
      <c r="L72" s="9">
        <f t="shared" si="31"/>
        <v>71</v>
      </c>
      <c r="N72" s="9" t="b">
        <f t="shared" si="36"/>
        <v>0</v>
      </c>
      <c r="O72" s="9">
        <f>IFERROR(_xlfn.AGGREGATE(15,3,ROW(N$2:N$100)/(N$2:N$100=TRUE),ROWS(N$2:N72))-ROW($2:$2)+1,0)</f>
        <v>0</v>
      </c>
      <c r="P72" s="9" t="str">
        <f t="shared" si="37"/>
        <v/>
      </c>
      <c r="Q72" s="9" t="str">
        <f t="shared" si="38"/>
        <v/>
      </c>
      <c r="S72" s="9" t="b">
        <f t="shared" si="39"/>
        <v>0</v>
      </c>
      <c r="T72" s="9">
        <f>IFERROR(_xlfn.AGGREGATE(15,3,ROW(S$2:S$100)/(S$2:S$100=TRUE),ROWS(S$2:S72))-ROW($2:$2)+1,0)</f>
        <v>0</v>
      </c>
      <c r="U72" s="9" t="str">
        <f t="shared" si="40"/>
        <v/>
      </c>
      <c r="V72" s="9" t="str">
        <f t="shared" si="41"/>
        <v/>
      </c>
    </row>
    <row r="73" spans="1:22" x14ac:dyDescent="0.35">
      <c r="A73" s="8"/>
      <c r="B73" s="8"/>
      <c r="C73" s="8"/>
      <c r="D73" s="8"/>
      <c r="E73" s="9" t="str">
        <f t="shared" si="32"/>
        <v/>
      </c>
      <c r="F73" s="63" t="str">
        <f t="shared" si="33"/>
        <v/>
      </c>
      <c r="G73" s="22" t="str">
        <f t="shared" si="29"/>
        <v/>
      </c>
      <c r="H73" s="9">
        <f t="shared" si="42"/>
        <v>0</v>
      </c>
      <c r="I73" s="9" t="b">
        <f t="shared" si="34"/>
        <v>0</v>
      </c>
      <c r="J73" s="9" t="b">
        <f t="shared" si="35"/>
        <v>0</v>
      </c>
      <c r="K73" s="9">
        <f>IF((ROW(73:73)-ROW($1:$1))&gt;$K$1,0,IFERROR(_xlfn.AGGREGATE(15,3,ROW($I$2:$I$100)/($I$2:$I$100=TRUE),ROWS(I$2:I73))-ROW($2:$2)+1,0))</f>
        <v>0</v>
      </c>
      <c r="L73" s="9">
        <f t="shared" si="31"/>
        <v>72</v>
      </c>
      <c r="N73" s="9" t="b">
        <f t="shared" si="36"/>
        <v>0</v>
      </c>
      <c r="O73" s="9">
        <f>IFERROR(_xlfn.AGGREGATE(15,3,ROW(N$2:N$100)/(N$2:N$100=TRUE),ROWS(N$2:N73))-ROW($2:$2)+1,0)</f>
        <v>0</v>
      </c>
      <c r="P73" s="9" t="str">
        <f t="shared" si="37"/>
        <v/>
      </c>
      <c r="Q73" s="9" t="str">
        <f t="shared" si="38"/>
        <v/>
      </c>
      <c r="S73" s="9" t="b">
        <f t="shared" si="39"/>
        <v>0</v>
      </c>
      <c r="T73" s="9">
        <f>IFERROR(_xlfn.AGGREGATE(15,3,ROW(S$2:S$100)/(S$2:S$100=TRUE),ROWS(S$2:S73))-ROW($2:$2)+1,0)</f>
        <v>0</v>
      </c>
      <c r="U73" s="9" t="str">
        <f t="shared" si="40"/>
        <v/>
      </c>
      <c r="V73" s="9" t="str">
        <f t="shared" si="41"/>
        <v/>
      </c>
    </row>
    <row r="74" spans="1:22" x14ac:dyDescent="0.35">
      <c r="A74" s="8"/>
      <c r="B74" s="8"/>
      <c r="C74" s="8"/>
      <c r="D74" s="8"/>
      <c r="E74" s="9" t="str">
        <f t="shared" si="32"/>
        <v/>
      </c>
      <c r="F74" s="63" t="str">
        <f t="shared" si="33"/>
        <v/>
      </c>
      <c r="G74" s="22" t="str">
        <f t="shared" si="29"/>
        <v/>
      </c>
      <c r="H74" s="9">
        <f t="shared" si="42"/>
        <v>0</v>
      </c>
      <c r="I74" s="9" t="b">
        <f t="shared" si="34"/>
        <v>0</v>
      </c>
      <c r="J74" s="9" t="b">
        <f t="shared" si="35"/>
        <v>0</v>
      </c>
      <c r="K74" s="9">
        <f>IF((ROW(74:74)-ROW($1:$1))&gt;$K$1,0,IFERROR(_xlfn.AGGREGATE(15,3,ROW($I$2:$I$100)/($I$2:$I$100=TRUE),ROWS(I$2:I74))-ROW($2:$2)+1,0))</f>
        <v>0</v>
      </c>
      <c r="L74" s="9">
        <f t="shared" si="31"/>
        <v>73</v>
      </c>
      <c r="N74" s="9" t="b">
        <f t="shared" si="36"/>
        <v>0</v>
      </c>
      <c r="O74" s="9">
        <f>IFERROR(_xlfn.AGGREGATE(15,3,ROW(N$2:N$100)/(N$2:N$100=TRUE),ROWS(N$2:N74))-ROW($2:$2)+1,0)</f>
        <v>0</v>
      </c>
      <c r="P74" s="9" t="str">
        <f t="shared" si="37"/>
        <v/>
      </c>
      <c r="Q74" s="9" t="str">
        <f t="shared" si="38"/>
        <v/>
      </c>
      <c r="S74" s="9" t="b">
        <f t="shared" si="39"/>
        <v>0</v>
      </c>
      <c r="T74" s="9">
        <f>IFERROR(_xlfn.AGGREGATE(15,3,ROW(S$2:S$100)/(S$2:S$100=TRUE),ROWS(S$2:S74))-ROW($2:$2)+1,0)</f>
        <v>0</v>
      </c>
      <c r="U74" s="9" t="str">
        <f t="shared" si="40"/>
        <v/>
      </c>
      <c r="V74" s="9" t="str">
        <f t="shared" si="41"/>
        <v/>
      </c>
    </row>
    <row r="75" spans="1:22" x14ac:dyDescent="0.35">
      <c r="A75" s="8"/>
      <c r="B75" s="8"/>
      <c r="C75" s="8"/>
      <c r="D75" s="8"/>
      <c r="E75" s="9" t="str">
        <f t="shared" si="32"/>
        <v/>
      </c>
      <c r="F75" s="63" t="str">
        <f t="shared" si="33"/>
        <v/>
      </c>
      <c r="G75" s="22" t="str">
        <f t="shared" si="29"/>
        <v/>
      </c>
      <c r="H75" s="9">
        <f t="shared" si="42"/>
        <v>0</v>
      </c>
      <c r="I75" s="9" t="b">
        <f t="shared" si="34"/>
        <v>0</v>
      </c>
      <c r="J75" s="9" t="b">
        <f t="shared" si="35"/>
        <v>0</v>
      </c>
      <c r="K75" s="9">
        <f>IF((ROW(75:75)-ROW($1:$1))&gt;$K$1,0,IFERROR(_xlfn.AGGREGATE(15,3,ROW($I$2:$I$100)/($I$2:$I$100=TRUE),ROWS(I$2:I75))-ROW($2:$2)+1,0))</f>
        <v>0</v>
      </c>
      <c r="L75" s="9">
        <f t="shared" si="31"/>
        <v>74</v>
      </c>
      <c r="N75" s="9" t="b">
        <f t="shared" si="36"/>
        <v>0</v>
      </c>
      <c r="O75" s="9">
        <f>IFERROR(_xlfn.AGGREGATE(15,3,ROW(N$2:N$100)/(N$2:N$100=TRUE),ROWS(N$2:N75))-ROW($2:$2)+1,0)</f>
        <v>0</v>
      </c>
      <c r="P75" s="9" t="str">
        <f t="shared" si="37"/>
        <v/>
      </c>
      <c r="Q75" s="9" t="str">
        <f t="shared" si="38"/>
        <v/>
      </c>
      <c r="S75" s="9" t="b">
        <f t="shared" si="39"/>
        <v>0</v>
      </c>
      <c r="T75" s="9">
        <f>IFERROR(_xlfn.AGGREGATE(15,3,ROW(S$2:S$100)/(S$2:S$100=TRUE),ROWS(S$2:S75))-ROW($2:$2)+1,0)</f>
        <v>0</v>
      </c>
      <c r="U75" s="9" t="str">
        <f t="shared" si="40"/>
        <v/>
      </c>
      <c r="V75" s="9" t="str">
        <f t="shared" si="41"/>
        <v/>
      </c>
    </row>
    <row r="76" spans="1:22" x14ac:dyDescent="0.35">
      <c r="A76" s="8"/>
      <c r="B76" s="8"/>
      <c r="C76" s="8"/>
      <c r="D76" s="8"/>
      <c r="E76" s="9" t="str">
        <f t="shared" si="32"/>
        <v/>
      </c>
      <c r="F76" s="63" t="str">
        <f t="shared" si="33"/>
        <v/>
      </c>
      <c r="G76" s="22" t="str">
        <f t="shared" si="29"/>
        <v/>
      </c>
      <c r="H76" s="9">
        <f t="shared" si="42"/>
        <v>0</v>
      </c>
      <c r="I76" s="9" t="b">
        <f t="shared" si="34"/>
        <v>0</v>
      </c>
      <c r="J76" s="9" t="b">
        <f t="shared" si="35"/>
        <v>0</v>
      </c>
      <c r="K76" s="9">
        <f>IF((ROW(76:76)-ROW($1:$1))&gt;$K$1,0,IFERROR(_xlfn.AGGREGATE(15,3,ROW($I$2:$I$100)/($I$2:$I$100=TRUE),ROWS(I$2:I76))-ROW($2:$2)+1,0))</f>
        <v>0</v>
      </c>
      <c r="L76" s="9">
        <f t="shared" si="31"/>
        <v>75</v>
      </c>
      <c r="N76" s="9" t="b">
        <f t="shared" si="36"/>
        <v>0</v>
      </c>
      <c r="O76" s="9">
        <f>IFERROR(_xlfn.AGGREGATE(15,3,ROW(N$2:N$100)/(N$2:N$100=TRUE),ROWS(N$2:N76))-ROW($2:$2)+1,0)</f>
        <v>0</v>
      </c>
      <c r="P76" s="9" t="str">
        <f t="shared" si="37"/>
        <v/>
      </c>
      <c r="Q76" s="9" t="str">
        <f t="shared" si="38"/>
        <v/>
      </c>
      <c r="S76" s="9" t="b">
        <f t="shared" si="39"/>
        <v>0</v>
      </c>
      <c r="T76" s="9">
        <f>IFERROR(_xlfn.AGGREGATE(15,3,ROW(S$2:S$100)/(S$2:S$100=TRUE),ROWS(S$2:S76))-ROW($2:$2)+1,0)</f>
        <v>0</v>
      </c>
      <c r="U76" s="9" t="str">
        <f t="shared" si="40"/>
        <v/>
      </c>
      <c r="V76" s="9" t="str">
        <f t="shared" si="41"/>
        <v/>
      </c>
    </row>
    <row r="77" spans="1:22" x14ac:dyDescent="0.35">
      <c r="A77" s="8"/>
      <c r="B77" s="8"/>
      <c r="C77" s="8"/>
      <c r="D77" s="8"/>
      <c r="E77" s="9" t="str">
        <f t="shared" si="32"/>
        <v/>
      </c>
      <c r="F77" s="63" t="str">
        <f t="shared" si="33"/>
        <v/>
      </c>
      <c r="G77" s="22" t="str">
        <f t="shared" si="29"/>
        <v/>
      </c>
      <c r="H77" s="9">
        <f t="shared" si="42"/>
        <v>0</v>
      </c>
      <c r="I77" s="9" t="b">
        <f t="shared" si="34"/>
        <v>0</v>
      </c>
      <c r="J77" s="9" t="b">
        <f t="shared" si="35"/>
        <v>0</v>
      </c>
      <c r="K77" s="9">
        <f>IF((ROW(77:77)-ROW($1:$1))&gt;$K$1,0,IFERROR(_xlfn.AGGREGATE(15,3,ROW($I$2:$I$100)/($I$2:$I$100=TRUE),ROWS(I$2:I77))-ROW($2:$2)+1,0))</f>
        <v>0</v>
      </c>
      <c r="L77" s="9">
        <f t="shared" si="31"/>
        <v>76</v>
      </c>
      <c r="N77" s="9" t="b">
        <f t="shared" si="36"/>
        <v>0</v>
      </c>
      <c r="O77" s="9">
        <f>IFERROR(_xlfn.AGGREGATE(15,3,ROW(N$2:N$100)/(N$2:N$100=TRUE),ROWS(N$2:N77))-ROW($2:$2)+1,0)</f>
        <v>0</v>
      </c>
      <c r="P77" s="9" t="str">
        <f t="shared" si="37"/>
        <v/>
      </c>
      <c r="Q77" s="9" t="str">
        <f t="shared" si="38"/>
        <v/>
      </c>
      <c r="S77" s="9" t="b">
        <f t="shared" si="39"/>
        <v>0</v>
      </c>
      <c r="T77" s="9">
        <f>IFERROR(_xlfn.AGGREGATE(15,3,ROW(S$2:S$100)/(S$2:S$100=TRUE),ROWS(S$2:S77))-ROW($2:$2)+1,0)</f>
        <v>0</v>
      </c>
      <c r="U77" s="9" t="str">
        <f t="shared" si="40"/>
        <v/>
      </c>
      <c r="V77" s="9" t="str">
        <f t="shared" si="41"/>
        <v/>
      </c>
    </row>
    <row r="78" spans="1:22" x14ac:dyDescent="0.35">
      <c r="A78" s="8"/>
      <c r="B78" s="8"/>
      <c r="C78" s="8"/>
      <c r="D78" s="8"/>
      <c r="E78" s="9" t="str">
        <f t="shared" si="32"/>
        <v/>
      </c>
      <c r="F78" s="63" t="str">
        <f t="shared" si="33"/>
        <v/>
      </c>
      <c r="G78" s="22" t="str">
        <f t="shared" si="29"/>
        <v/>
      </c>
      <c r="H78" s="9">
        <f t="shared" si="42"/>
        <v>0</v>
      </c>
      <c r="I78" s="9" t="b">
        <f t="shared" si="34"/>
        <v>0</v>
      </c>
      <c r="J78" s="9" t="b">
        <f t="shared" si="35"/>
        <v>0</v>
      </c>
      <c r="K78" s="9">
        <f>IF((ROW(78:78)-ROW($1:$1))&gt;$K$1,0,IFERROR(_xlfn.AGGREGATE(15,3,ROW($I$2:$I$100)/($I$2:$I$100=TRUE),ROWS(I$2:I78))-ROW($2:$2)+1,0))</f>
        <v>0</v>
      </c>
      <c r="L78" s="9">
        <f t="shared" si="31"/>
        <v>77</v>
      </c>
      <c r="N78" s="9" t="b">
        <f t="shared" si="36"/>
        <v>0</v>
      </c>
      <c r="O78" s="9">
        <f>IFERROR(_xlfn.AGGREGATE(15,3,ROW(N$2:N$100)/(N$2:N$100=TRUE),ROWS(N$2:N78))-ROW($2:$2)+1,0)</f>
        <v>0</v>
      </c>
      <c r="P78" s="9" t="str">
        <f t="shared" si="37"/>
        <v/>
      </c>
      <c r="Q78" s="9" t="str">
        <f t="shared" si="38"/>
        <v/>
      </c>
      <c r="S78" s="9" t="b">
        <f t="shared" si="39"/>
        <v>0</v>
      </c>
      <c r="T78" s="9">
        <f>IFERROR(_xlfn.AGGREGATE(15,3,ROW(S$2:S$100)/(S$2:S$100=TRUE),ROWS(S$2:S78))-ROW($2:$2)+1,0)</f>
        <v>0</v>
      </c>
      <c r="U78" s="9" t="str">
        <f t="shared" si="40"/>
        <v/>
      </c>
      <c r="V78" s="9" t="str">
        <f t="shared" si="41"/>
        <v/>
      </c>
    </row>
    <row r="79" spans="1:22" x14ac:dyDescent="0.35">
      <c r="A79" s="8"/>
      <c r="B79" s="8"/>
      <c r="C79" s="8"/>
      <c r="D79" s="8"/>
      <c r="E79" s="9" t="str">
        <f t="shared" si="32"/>
        <v/>
      </c>
      <c r="F79" s="63" t="str">
        <f t="shared" si="33"/>
        <v/>
      </c>
      <c r="G79" s="22" t="str">
        <f t="shared" si="29"/>
        <v/>
      </c>
      <c r="H79" s="9">
        <f t="shared" si="42"/>
        <v>0</v>
      </c>
      <c r="I79" s="9" t="b">
        <f t="shared" si="34"/>
        <v>0</v>
      </c>
      <c r="J79" s="9" t="b">
        <f t="shared" si="35"/>
        <v>0</v>
      </c>
      <c r="K79" s="9">
        <f>IF((ROW(79:79)-ROW($1:$1))&gt;$K$1,0,IFERROR(_xlfn.AGGREGATE(15,3,ROW($I$2:$I$100)/($I$2:$I$100=TRUE),ROWS(I$2:I79))-ROW($2:$2)+1,0))</f>
        <v>0</v>
      </c>
      <c r="L79" s="9">
        <f t="shared" si="31"/>
        <v>78</v>
      </c>
      <c r="N79" s="9" t="b">
        <f t="shared" si="36"/>
        <v>0</v>
      </c>
      <c r="O79" s="9">
        <f>IFERROR(_xlfn.AGGREGATE(15,3,ROW(N$2:N$100)/(N$2:N$100=TRUE),ROWS(N$2:N79))-ROW($2:$2)+1,0)</f>
        <v>0</v>
      </c>
      <c r="P79" s="9" t="str">
        <f t="shared" si="37"/>
        <v/>
      </c>
      <c r="Q79" s="9" t="str">
        <f t="shared" si="38"/>
        <v/>
      </c>
      <c r="S79" s="9" t="b">
        <f t="shared" si="39"/>
        <v>0</v>
      </c>
      <c r="T79" s="9">
        <f>IFERROR(_xlfn.AGGREGATE(15,3,ROW(S$2:S$100)/(S$2:S$100=TRUE),ROWS(S$2:S79))-ROW($2:$2)+1,0)</f>
        <v>0</v>
      </c>
      <c r="U79" s="9" t="str">
        <f t="shared" si="40"/>
        <v/>
      </c>
      <c r="V79" s="9" t="str">
        <f t="shared" si="41"/>
        <v/>
      </c>
    </row>
    <row r="80" spans="1:22" x14ac:dyDescent="0.35">
      <c r="A80" s="8"/>
      <c r="B80" s="8"/>
      <c r="C80" s="8"/>
      <c r="D80" s="8"/>
      <c r="E80" s="9" t="str">
        <f t="shared" si="32"/>
        <v/>
      </c>
      <c r="F80" s="63" t="str">
        <f t="shared" si="33"/>
        <v/>
      </c>
      <c r="G80" s="22" t="str">
        <f t="shared" si="29"/>
        <v/>
      </c>
      <c r="H80" s="9">
        <f t="shared" si="42"/>
        <v>0</v>
      </c>
      <c r="I80" s="9" t="b">
        <f t="shared" si="34"/>
        <v>0</v>
      </c>
      <c r="J80" s="9" t="b">
        <f t="shared" si="35"/>
        <v>0</v>
      </c>
      <c r="K80" s="9">
        <f>IF((ROW(80:80)-ROW($1:$1))&gt;$K$1,0,IFERROR(_xlfn.AGGREGATE(15,3,ROW($I$2:$I$100)/($I$2:$I$100=TRUE),ROWS(I$2:I80))-ROW($2:$2)+1,0))</f>
        <v>0</v>
      </c>
      <c r="L80" s="9">
        <f t="shared" si="31"/>
        <v>79</v>
      </c>
      <c r="N80" s="9" t="b">
        <f t="shared" si="36"/>
        <v>0</v>
      </c>
      <c r="O80" s="9">
        <f>IFERROR(_xlfn.AGGREGATE(15,3,ROW(N$2:N$100)/(N$2:N$100=TRUE),ROWS(N$2:N80))-ROW($2:$2)+1,0)</f>
        <v>0</v>
      </c>
      <c r="P80" s="9" t="str">
        <f t="shared" si="37"/>
        <v/>
      </c>
      <c r="Q80" s="9" t="str">
        <f t="shared" si="38"/>
        <v/>
      </c>
      <c r="S80" s="9" t="b">
        <f t="shared" si="39"/>
        <v>0</v>
      </c>
      <c r="T80" s="9">
        <f>IFERROR(_xlfn.AGGREGATE(15,3,ROW(S$2:S$100)/(S$2:S$100=TRUE),ROWS(S$2:S80))-ROW($2:$2)+1,0)</f>
        <v>0</v>
      </c>
      <c r="U80" s="9" t="str">
        <f t="shared" si="40"/>
        <v/>
      </c>
      <c r="V80" s="9" t="str">
        <f t="shared" si="41"/>
        <v/>
      </c>
    </row>
    <row r="81" spans="1:22" x14ac:dyDescent="0.35">
      <c r="A81" s="8"/>
      <c r="B81" s="8"/>
      <c r="C81" s="8"/>
      <c r="D81" s="8"/>
      <c r="E81" s="9" t="str">
        <f t="shared" si="32"/>
        <v/>
      </c>
      <c r="F81" s="63" t="str">
        <f t="shared" si="33"/>
        <v/>
      </c>
      <c r="G81" s="22" t="str">
        <f t="shared" si="29"/>
        <v/>
      </c>
      <c r="H81" s="9">
        <f t="shared" si="42"/>
        <v>0</v>
      </c>
      <c r="I81" s="9" t="b">
        <f t="shared" si="34"/>
        <v>0</v>
      </c>
      <c r="J81" s="9" t="b">
        <f t="shared" si="35"/>
        <v>0</v>
      </c>
      <c r="K81" s="9">
        <f>IF((ROW(81:81)-ROW($1:$1))&gt;$K$1,0,IFERROR(_xlfn.AGGREGATE(15,3,ROW($I$2:$I$100)/($I$2:$I$100=TRUE),ROWS(I$2:I81))-ROW($2:$2)+1,0))</f>
        <v>0</v>
      </c>
      <c r="L81" s="9">
        <f t="shared" si="31"/>
        <v>80</v>
      </c>
      <c r="N81" s="9" t="b">
        <f t="shared" si="36"/>
        <v>0</v>
      </c>
      <c r="O81" s="9">
        <f>IFERROR(_xlfn.AGGREGATE(15,3,ROW(N$2:N$100)/(N$2:N$100=TRUE),ROWS(N$2:N81))-ROW($2:$2)+1,0)</f>
        <v>0</v>
      </c>
      <c r="P81" s="9" t="str">
        <f t="shared" si="37"/>
        <v/>
      </c>
      <c r="Q81" s="9" t="str">
        <f t="shared" si="38"/>
        <v/>
      </c>
      <c r="S81" s="9" t="b">
        <f t="shared" si="39"/>
        <v>0</v>
      </c>
      <c r="T81" s="9">
        <f>IFERROR(_xlfn.AGGREGATE(15,3,ROW(S$2:S$100)/(S$2:S$100=TRUE),ROWS(S$2:S81))-ROW($2:$2)+1,0)</f>
        <v>0</v>
      </c>
      <c r="U81" s="9" t="str">
        <f t="shared" si="40"/>
        <v/>
      </c>
      <c r="V81" s="9" t="str">
        <f t="shared" si="41"/>
        <v/>
      </c>
    </row>
    <row r="82" spans="1:22" x14ac:dyDescent="0.35">
      <c r="A82" s="8"/>
      <c r="B82" s="8"/>
      <c r="C82" s="8"/>
      <c r="D82" s="8"/>
      <c r="E82" s="9" t="str">
        <f t="shared" si="32"/>
        <v/>
      </c>
      <c r="F82" s="63" t="str">
        <f t="shared" si="33"/>
        <v/>
      </c>
      <c r="G82" s="22" t="str">
        <f t="shared" si="29"/>
        <v/>
      </c>
      <c r="H82" s="9">
        <f t="shared" si="42"/>
        <v>0</v>
      </c>
      <c r="I82" s="9" t="b">
        <f t="shared" si="34"/>
        <v>0</v>
      </c>
      <c r="J82" s="9" t="b">
        <f t="shared" si="35"/>
        <v>0</v>
      </c>
      <c r="K82" s="9">
        <f>IF((ROW(82:82)-ROW($1:$1))&gt;$K$1,0,IFERROR(_xlfn.AGGREGATE(15,3,ROW($I$2:$I$100)/($I$2:$I$100=TRUE),ROWS(I$2:I82))-ROW($2:$2)+1,0))</f>
        <v>0</v>
      </c>
      <c r="L82" s="9">
        <f t="shared" si="31"/>
        <v>81</v>
      </c>
      <c r="N82" s="9" t="b">
        <f t="shared" si="36"/>
        <v>0</v>
      </c>
      <c r="O82" s="9">
        <f>IFERROR(_xlfn.AGGREGATE(15,3,ROW(N$2:N$100)/(N$2:N$100=TRUE),ROWS(N$2:N82))-ROW($2:$2)+1,0)</f>
        <v>0</v>
      </c>
      <c r="P82" s="9" t="str">
        <f t="shared" si="37"/>
        <v/>
      </c>
      <c r="Q82" s="9" t="str">
        <f t="shared" si="38"/>
        <v/>
      </c>
      <c r="S82" s="9" t="b">
        <f t="shared" si="39"/>
        <v>0</v>
      </c>
      <c r="T82" s="9">
        <f>IFERROR(_xlfn.AGGREGATE(15,3,ROW(S$2:S$100)/(S$2:S$100=TRUE),ROWS(S$2:S82))-ROW($2:$2)+1,0)</f>
        <v>0</v>
      </c>
      <c r="U82" s="9" t="str">
        <f t="shared" si="40"/>
        <v/>
      </c>
      <c r="V82" s="9" t="str">
        <f t="shared" si="41"/>
        <v/>
      </c>
    </row>
    <row r="83" spans="1:22" x14ac:dyDescent="0.35">
      <c r="A83" s="8"/>
      <c r="B83" s="8"/>
      <c r="C83" s="8"/>
      <c r="D83" s="8"/>
      <c r="E83" s="9" t="str">
        <f t="shared" si="32"/>
        <v/>
      </c>
      <c r="F83" s="63" t="str">
        <f t="shared" si="33"/>
        <v/>
      </c>
      <c r="G83" s="22" t="str">
        <f t="shared" si="29"/>
        <v/>
      </c>
      <c r="H83" s="9">
        <f t="shared" si="42"/>
        <v>0</v>
      </c>
      <c r="I83" s="9" t="b">
        <f t="shared" si="34"/>
        <v>0</v>
      </c>
      <c r="J83" s="9" t="b">
        <f t="shared" si="35"/>
        <v>0</v>
      </c>
      <c r="K83" s="9">
        <f>IF((ROW(83:83)-ROW($1:$1))&gt;$K$1,0,IFERROR(_xlfn.AGGREGATE(15,3,ROW($I$2:$I$100)/($I$2:$I$100=TRUE),ROWS(I$2:I83))-ROW($2:$2)+1,0))</f>
        <v>0</v>
      </c>
      <c r="L83" s="9">
        <f t="shared" si="31"/>
        <v>82</v>
      </c>
      <c r="N83" s="9" t="b">
        <f t="shared" si="36"/>
        <v>0</v>
      </c>
      <c r="O83" s="9">
        <f>IFERROR(_xlfn.AGGREGATE(15,3,ROW(N$2:N$100)/(N$2:N$100=TRUE),ROWS(N$2:N83))-ROW($2:$2)+1,0)</f>
        <v>0</v>
      </c>
      <c r="P83" s="9" t="str">
        <f t="shared" si="37"/>
        <v/>
      </c>
      <c r="Q83" s="9" t="str">
        <f t="shared" si="38"/>
        <v/>
      </c>
      <c r="S83" s="9" t="b">
        <f t="shared" si="39"/>
        <v>0</v>
      </c>
      <c r="T83" s="9">
        <f>IFERROR(_xlfn.AGGREGATE(15,3,ROW(S$2:S$100)/(S$2:S$100=TRUE),ROWS(S$2:S83))-ROW($2:$2)+1,0)</f>
        <v>0</v>
      </c>
      <c r="U83" s="9" t="str">
        <f t="shared" si="40"/>
        <v/>
      </c>
      <c r="V83" s="9" t="str">
        <f t="shared" si="41"/>
        <v/>
      </c>
    </row>
    <row r="84" spans="1:22" x14ac:dyDescent="0.35">
      <c r="A84" s="8"/>
      <c r="B84" s="8"/>
      <c r="C84" s="8"/>
      <c r="D84" s="8"/>
      <c r="E84" s="9" t="str">
        <f t="shared" si="32"/>
        <v/>
      </c>
      <c r="F84" s="63" t="str">
        <f t="shared" si="33"/>
        <v/>
      </c>
      <c r="G84" s="22" t="str">
        <f t="shared" si="29"/>
        <v/>
      </c>
      <c r="H84" s="9">
        <f t="shared" si="42"/>
        <v>0</v>
      </c>
      <c r="I84" s="9" t="b">
        <f t="shared" si="34"/>
        <v>0</v>
      </c>
      <c r="J84" s="9" t="b">
        <f t="shared" si="35"/>
        <v>0</v>
      </c>
      <c r="K84" s="9">
        <f>IF((ROW(84:84)-ROW($1:$1))&gt;$K$1,0,IFERROR(_xlfn.AGGREGATE(15,3,ROW($I$2:$I$100)/($I$2:$I$100=TRUE),ROWS(I$2:I84))-ROW($2:$2)+1,0))</f>
        <v>0</v>
      </c>
      <c r="L84" s="9">
        <f t="shared" si="31"/>
        <v>83</v>
      </c>
      <c r="N84" s="9" t="b">
        <f t="shared" si="36"/>
        <v>0</v>
      </c>
      <c r="O84" s="9">
        <f>IFERROR(_xlfn.AGGREGATE(15,3,ROW(N$2:N$100)/(N$2:N$100=TRUE),ROWS(N$2:N84))-ROW($2:$2)+1,0)</f>
        <v>0</v>
      </c>
      <c r="P84" s="9" t="str">
        <f t="shared" si="37"/>
        <v/>
      </c>
      <c r="Q84" s="9" t="str">
        <f t="shared" si="38"/>
        <v/>
      </c>
      <c r="S84" s="9" t="b">
        <f t="shared" si="39"/>
        <v>0</v>
      </c>
      <c r="T84" s="9">
        <f>IFERROR(_xlfn.AGGREGATE(15,3,ROW(S$2:S$100)/(S$2:S$100=TRUE),ROWS(S$2:S84))-ROW($2:$2)+1,0)</f>
        <v>0</v>
      </c>
      <c r="U84" s="9" t="str">
        <f t="shared" si="40"/>
        <v/>
      </c>
      <c r="V84" s="9" t="str">
        <f t="shared" si="41"/>
        <v/>
      </c>
    </row>
    <row r="85" spans="1:22" x14ac:dyDescent="0.35">
      <c r="A85" s="8"/>
      <c r="B85" s="8"/>
      <c r="C85" s="8"/>
      <c r="D85" s="8"/>
      <c r="E85" s="9" t="str">
        <f t="shared" si="32"/>
        <v/>
      </c>
      <c r="F85" s="63" t="str">
        <f t="shared" si="33"/>
        <v/>
      </c>
      <c r="G85" s="22" t="str">
        <f t="shared" si="29"/>
        <v/>
      </c>
      <c r="H85" s="9">
        <f t="shared" si="42"/>
        <v>0</v>
      </c>
      <c r="I85" s="9" t="b">
        <f t="shared" si="34"/>
        <v>0</v>
      </c>
      <c r="J85" s="9" t="b">
        <f t="shared" si="35"/>
        <v>0</v>
      </c>
      <c r="K85" s="9">
        <f>IF((ROW(85:85)-ROW($1:$1))&gt;$K$1,0,IFERROR(_xlfn.AGGREGATE(15,3,ROW($I$2:$I$100)/($I$2:$I$100=TRUE),ROWS(I$2:I85))-ROW($2:$2)+1,0))</f>
        <v>0</v>
      </c>
      <c r="L85" s="9">
        <f t="shared" si="31"/>
        <v>84</v>
      </c>
      <c r="N85" s="9" t="b">
        <f t="shared" si="36"/>
        <v>0</v>
      </c>
      <c r="O85" s="9">
        <f>IFERROR(_xlfn.AGGREGATE(15,3,ROW(N$2:N$100)/(N$2:N$100=TRUE),ROWS(N$2:N85))-ROW($2:$2)+1,0)</f>
        <v>0</v>
      </c>
      <c r="P85" s="9" t="str">
        <f t="shared" si="37"/>
        <v/>
      </c>
      <c r="Q85" s="9" t="str">
        <f t="shared" si="38"/>
        <v/>
      </c>
      <c r="S85" s="9" t="b">
        <f t="shared" si="39"/>
        <v>0</v>
      </c>
      <c r="T85" s="9">
        <f>IFERROR(_xlfn.AGGREGATE(15,3,ROW(S$2:S$100)/(S$2:S$100=TRUE),ROWS(S$2:S85))-ROW($2:$2)+1,0)</f>
        <v>0</v>
      </c>
      <c r="U85" s="9" t="str">
        <f t="shared" si="40"/>
        <v/>
      </c>
      <c r="V85" s="9" t="str">
        <f t="shared" si="41"/>
        <v/>
      </c>
    </row>
    <row r="86" spans="1:22" x14ac:dyDescent="0.35">
      <c r="A86" s="8"/>
      <c r="B86" s="8"/>
      <c r="C86" s="8"/>
      <c r="D86" s="8"/>
      <c r="E86" s="9" t="str">
        <f t="shared" si="32"/>
        <v/>
      </c>
      <c r="F86" s="63" t="str">
        <f t="shared" si="33"/>
        <v/>
      </c>
      <c r="G86" s="22" t="str">
        <f t="shared" si="29"/>
        <v/>
      </c>
      <c r="H86" s="9">
        <f t="shared" si="42"/>
        <v>0</v>
      </c>
      <c r="I86" s="9" t="b">
        <f t="shared" si="34"/>
        <v>0</v>
      </c>
      <c r="J86" s="9" t="b">
        <f t="shared" si="35"/>
        <v>0</v>
      </c>
      <c r="K86" s="9">
        <f>IF((ROW(86:86)-ROW($1:$1))&gt;$K$1,0,IFERROR(_xlfn.AGGREGATE(15,3,ROW($I$2:$I$100)/($I$2:$I$100=TRUE),ROWS(I$2:I86))-ROW($2:$2)+1,0))</f>
        <v>0</v>
      </c>
      <c r="L86" s="9">
        <f t="shared" si="31"/>
        <v>85</v>
      </c>
      <c r="N86" s="9" t="b">
        <f t="shared" si="36"/>
        <v>0</v>
      </c>
      <c r="O86" s="9">
        <f>IFERROR(_xlfn.AGGREGATE(15,3,ROW(N$2:N$100)/(N$2:N$100=TRUE),ROWS(N$2:N86))-ROW($2:$2)+1,0)</f>
        <v>0</v>
      </c>
      <c r="P86" s="9" t="str">
        <f t="shared" si="37"/>
        <v/>
      </c>
      <c r="Q86" s="9" t="str">
        <f t="shared" si="38"/>
        <v/>
      </c>
      <c r="S86" s="9" t="b">
        <f t="shared" si="39"/>
        <v>0</v>
      </c>
      <c r="T86" s="9">
        <f>IFERROR(_xlfn.AGGREGATE(15,3,ROW(S$2:S$100)/(S$2:S$100=TRUE),ROWS(S$2:S86))-ROW($2:$2)+1,0)</f>
        <v>0</v>
      </c>
      <c r="U86" s="9" t="str">
        <f t="shared" si="40"/>
        <v/>
      </c>
      <c r="V86" s="9" t="str">
        <f t="shared" si="41"/>
        <v/>
      </c>
    </row>
    <row r="87" spans="1:22" x14ac:dyDescent="0.35">
      <c r="A87" s="8"/>
      <c r="B87" s="8"/>
      <c r="C87" s="8"/>
      <c r="D87" s="8"/>
      <c r="E87" s="9" t="str">
        <f t="shared" si="32"/>
        <v/>
      </c>
      <c r="F87" s="63" t="str">
        <f t="shared" si="33"/>
        <v/>
      </c>
      <c r="G87" s="22" t="str">
        <f t="shared" si="29"/>
        <v/>
      </c>
      <c r="H87" s="9">
        <f t="shared" si="42"/>
        <v>0</v>
      </c>
      <c r="I87" s="9" t="b">
        <f t="shared" si="34"/>
        <v>0</v>
      </c>
      <c r="J87" s="9" t="b">
        <f t="shared" si="35"/>
        <v>0</v>
      </c>
      <c r="K87" s="9">
        <f>IF((ROW(87:87)-ROW($1:$1))&gt;$K$1,0,IFERROR(_xlfn.AGGREGATE(15,3,ROW($I$2:$I$100)/($I$2:$I$100=TRUE),ROWS(I$2:I87))-ROW($2:$2)+1,0))</f>
        <v>0</v>
      </c>
      <c r="L87" s="9">
        <f t="shared" si="31"/>
        <v>86</v>
      </c>
      <c r="N87" s="9" t="b">
        <f t="shared" si="36"/>
        <v>0</v>
      </c>
      <c r="O87" s="9">
        <f>IFERROR(_xlfn.AGGREGATE(15,3,ROW(N$2:N$100)/(N$2:N$100=TRUE),ROWS(N$2:N87))-ROW($2:$2)+1,0)</f>
        <v>0</v>
      </c>
      <c r="P87" s="9" t="str">
        <f t="shared" si="37"/>
        <v/>
      </c>
      <c r="Q87" s="9" t="str">
        <f t="shared" si="38"/>
        <v/>
      </c>
      <c r="S87" s="9" t="b">
        <f t="shared" si="39"/>
        <v>0</v>
      </c>
      <c r="T87" s="9">
        <f>IFERROR(_xlfn.AGGREGATE(15,3,ROW(S$2:S$100)/(S$2:S$100=TRUE),ROWS(S$2:S87))-ROW($2:$2)+1,0)</f>
        <v>0</v>
      </c>
      <c r="U87" s="9" t="str">
        <f t="shared" si="40"/>
        <v/>
      </c>
      <c r="V87" s="9" t="str">
        <f t="shared" si="41"/>
        <v/>
      </c>
    </row>
    <row r="88" spans="1:22" x14ac:dyDescent="0.35">
      <c r="A88" s="8"/>
      <c r="B88" s="8"/>
      <c r="C88" s="8"/>
      <c r="D88" s="8"/>
      <c r="E88" s="9" t="str">
        <f t="shared" si="32"/>
        <v/>
      </c>
      <c r="F88" s="63" t="str">
        <f t="shared" si="33"/>
        <v/>
      </c>
      <c r="G88" s="22" t="str">
        <f t="shared" si="29"/>
        <v/>
      </c>
      <c r="H88" s="9">
        <f t="shared" si="42"/>
        <v>0</v>
      </c>
      <c r="I88" s="9" t="b">
        <f t="shared" si="34"/>
        <v>0</v>
      </c>
      <c r="J88" s="9" t="b">
        <f t="shared" si="35"/>
        <v>0</v>
      </c>
      <c r="K88" s="9">
        <f>IF((ROW(88:88)-ROW($1:$1))&gt;$K$1,0,IFERROR(_xlfn.AGGREGATE(15,3,ROW($I$2:$I$100)/($I$2:$I$100=TRUE),ROWS(I$2:I88))-ROW($2:$2)+1,0))</f>
        <v>0</v>
      </c>
      <c r="L88" s="9">
        <f t="shared" si="31"/>
        <v>87</v>
      </c>
      <c r="N88" s="9" t="b">
        <f t="shared" si="36"/>
        <v>0</v>
      </c>
      <c r="O88" s="9">
        <f>IFERROR(_xlfn.AGGREGATE(15,3,ROW(N$2:N$100)/(N$2:N$100=TRUE),ROWS(N$2:N88))-ROW($2:$2)+1,0)</f>
        <v>0</v>
      </c>
      <c r="P88" s="9" t="str">
        <f t="shared" si="37"/>
        <v/>
      </c>
      <c r="Q88" s="9" t="str">
        <f t="shared" si="38"/>
        <v/>
      </c>
      <c r="S88" s="9" t="b">
        <f t="shared" si="39"/>
        <v>0</v>
      </c>
      <c r="T88" s="9">
        <f>IFERROR(_xlfn.AGGREGATE(15,3,ROW(S$2:S$100)/(S$2:S$100=TRUE),ROWS(S$2:S88))-ROW($2:$2)+1,0)</f>
        <v>0</v>
      </c>
      <c r="U88" s="9" t="str">
        <f t="shared" si="40"/>
        <v/>
      </c>
      <c r="V88" s="9" t="str">
        <f t="shared" si="41"/>
        <v/>
      </c>
    </row>
    <row r="89" spans="1:22" x14ac:dyDescent="0.35">
      <c r="A89" s="8"/>
      <c r="B89" s="8"/>
      <c r="C89" s="8"/>
      <c r="D89" s="8"/>
      <c r="E89" s="9" t="str">
        <f t="shared" si="32"/>
        <v/>
      </c>
      <c r="F89" s="63" t="str">
        <f t="shared" si="33"/>
        <v/>
      </c>
      <c r="G89" s="22" t="str">
        <f t="shared" si="29"/>
        <v/>
      </c>
      <c r="H89" s="9">
        <f t="shared" si="42"/>
        <v>0</v>
      </c>
      <c r="I89" s="9" t="b">
        <f t="shared" si="34"/>
        <v>0</v>
      </c>
      <c r="J89" s="9" t="b">
        <f t="shared" si="35"/>
        <v>0</v>
      </c>
      <c r="K89" s="9">
        <f>IF((ROW(89:89)-ROW($1:$1))&gt;$K$1,0,IFERROR(_xlfn.AGGREGATE(15,3,ROW($I$2:$I$100)/($I$2:$I$100=TRUE),ROWS(I$2:I89))-ROW($2:$2)+1,0))</f>
        <v>0</v>
      </c>
      <c r="L89" s="9">
        <f t="shared" si="31"/>
        <v>88</v>
      </c>
      <c r="N89" s="9" t="b">
        <f t="shared" si="36"/>
        <v>0</v>
      </c>
      <c r="O89" s="9">
        <f>IFERROR(_xlfn.AGGREGATE(15,3,ROW(N$2:N$100)/(N$2:N$100=TRUE),ROWS(N$2:N89))-ROW($2:$2)+1,0)</f>
        <v>0</v>
      </c>
      <c r="P89" s="9" t="str">
        <f t="shared" si="37"/>
        <v/>
      </c>
      <c r="Q89" s="9" t="str">
        <f t="shared" si="38"/>
        <v/>
      </c>
      <c r="S89" s="9" t="b">
        <f t="shared" si="39"/>
        <v>0</v>
      </c>
      <c r="T89" s="9">
        <f>IFERROR(_xlfn.AGGREGATE(15,3,ROW(S$2:S$100)/(S$2:S$100=TRUE),ROWS(S$2:S89))-ROW($2:$2)+1,0)</f>
        <v>0</v>
      </c>
      <c r="U89" s="9" t="str">
        <f t="shared" si="40"/>
        <v/>
      </c>
      <c r="V89" s="9" t="str">
        <f t="shared" si="41"/>
        <v/>
      </c>
    </row>
    <row r="90" spans="1:22" x14ac:dyDescent="0.35">
      <c r="A90" s="8"/>
      <c r="B90" s="8"/>
      <c r="C90" s="8"/>
      <c r="D90" s="8"/>
      <c r="E90" s="9" t="str">
        <f t="shared" si="32"/>
        <v/>
      </c>
      <c r="F90" s="63" t="str">
        <f t="shared" si="33"/>
        <v/>
      </c>
      <c r="G90" s="22" t="str">
        <f t="shared" si="29"/>
        <v/>
      </c>
      <c r="H90" s="9">
        <f t="shared" si="42"/>
        <v>0</v>
      </c>
      <c r="I90" s="9" t="b">
        <f t="shared" si="34"/>
        <v>0</v>
      </c>
      <c r="J90" s="9" t="b">
        <f t="shared" si="35"/>
        <v>0</v>
      </c>
      <c r="K90" s="9">
        <f>IF((ROW(90:90)-ROW($1:$1))&gt;$K$1,0,IFERROR(_xlfn.AGGREGATE(15,3,ROW($I$2:$I$100)/($I$2:$I$100=TRUE),ROWS(I$2:I90))-ROW($2:$2)+1,0))</f>
        <v>0</v>
      </c>
      <c r="L90" s="9">
        <f t="shared" si="31"/>
        <v>89</v>
      </c>
      <c r="N90" s="9" t="b">
        <f t="shared" si="36"/>
        <v>0</v>
      </c>
      <c r="O90" s="9">
        <f>IFERROR(_xlfn.AGGREGATE(15,3,ROW(N$2:N$100)/(N$2:N$100=TRUE),ROWS(N$2:N90))-ROW($2:$2)+1,0)</f>
        <v>0</v>
      </c>
      <c r="P90" s="9" t="str">
        <f t="shared" si="37"/>
        <v/>
      </c>
      <c r="Q90" s="9" t="str">
        <f t="shared" si="38"/>
        <v/>
      </c>
      <c r="S90" s="9" t="b">
        <f t="shared" si="39"/>
        <v>0</v>
      </c>
      <c r="T90" s="9">
        <f>IFERROR(_xlfn.AGGREGATE(15,3,ROW(S$2:S$100)/(S$2:S$100=TRUE),ROWS(S$2:S90))-ROW($2:$2)+1,0)</f>
        <v>0</v>
      </c>
      <c r="U90" s="9" t="str">
        <f t="shared" si="40"/>
        <v/>
      </c>
      <c r="V90" s="9" t="str">
        <f t="shared" si="41"/>
        <v/>
      </c>
    </row>
    <row r="91" spans="1:22" x14ac:dyDescent="0.35">
      <c r="A91" s="8"/>
      <c r="B91" s="8"/>
      <c r="C91" s="8"/>
      <c r="D91" s="8"/>
      <c r="E91" s="9" t="str">
        <f t="shared" si="32"/>
        <v/>
      </c>
      <c r="F91" s="63" t="str">
        <f t="shared" si="33"/>
        <v/>
      </c>
      <c r="G91" s="22" t="str">
        <f t="shared" si="29"/>
        <v/>
      </c>
      <c r="H91" s="9">
        <f t="shared" si="42"/>
        <v>0</v>
      </c>
      <c r="I91" s="9" t="b">
        <f t="shared" si="34"/>
        <v>0</v>
      </c>
      <c r="J91" s="9" t="b">
        <f t="shared" si="35"/>
        <v>0</v>
      </c>
      <c r="K91" s="9">
        <f>IF((ROW(91:91)-ROW($1:$1))&gt;$K$1,0,IFERROR(_xlfn.AGGREGATE(15,3,ROW($I$2:$I$100)/($I$2:$I$100=TRUE),ROWS(I$2:I91))-ROW($2:$2)+1,0))</f>
        <v>0</v>
      </c>
      <c r="L91" s="9">
        <f t="shared" si="31"/>
        <v>90</v>
      </c>
      <c r="N91" s="9" t="b">
        <f t="shared" si="36"/>
        <v>0</v>
      </c>
      <c r="O91" s="9">
        <f>IFERROR(_xlfn.AGGREGATE(15,3,ROW(N$2:N$100)/(N$2:N$100=TRUE),ROWS(N$2:N91))-ROW($2:$2)+1,0)</f>
        <v>0</v>
      </c>
      <c r="P91" s="9" t="str">
        <f t="shared" si="37"/>
        <v/>
      </c>
      <c r="Q91" s="9" t="str">
        <f t="shared" si="38"/>
        <v/>
      </c>
      <c r="S91" s="9" t="b">
        <f t="shared" si="39"/>
        <v>0</v>
      </c>
      <c r="T91" s="9">
        <f>IFERROR(_xlfn.AGGREGATE(15,3,ROW(S$2:S$100)/(S$2:S$100=TRUE),ROWS(S$2:S91))-ROW($2:$2)+1,0)</f>
        <v>0</v>
      </c>
      <c r="U91" s="9" t="str">
        <f t="shared" si="40"/>
        <v/>
      </c>
      <c r="V91" s="9" t="str">
        <f t="shared" si="41"/>
        <v/>
      </c>
    </row>
    <row r="92" spans="1:22" x14ac:dyDescent="0.35">
      <c r="A92" s="8"/>
      <c r="B92" s="8"/>
      <c r="C92" s="8"/>
      <c r="D92" s="8"/>
      <c r="E92" s="9" t="str">
        <f t="shared" si="32"/>
        <v/>
      </c>
      <c r="F92" s="63" t="str">
        <f t="shared" si="33"/>
        <v/>
      </c>
      <c r="G92" s="22" t="str">
        <f t="shared" si="29"/>
        <v/>
      </c>
      <c r="H92" s="9">
        <f t="shared" si="42"/>
        <v>0</v>
      </c>
      <c r="I92" s="9" t="b">
        <f t="shared" si="34"/>
        <v>0</v>
      </c>
      <c r="J92" s="9" t="b">
        <f t="shared" si="35"/>
        <v>0</v>
      </c>
      <c r="K92" s="9">
        <f>IF((ROW(92:92)-ROW($1:$1))&gt;$K$1,0,IFERROR(_xlfn.AGGREGATE(15,3,ROW($I$2:$I$100)/($I$2:$I$100=TRUE),ROWS(I$2:I92))-ROW($2:$2)+1,0))</f>
        <v>0</v>
      </c>
      <c r="L92" s="9">
        <f t="shared" si="31"/>
        <v>91</v>
      </c>
      <c r="N92" s="9" t="b">
        <f t="shared" si="36"/>
        <v>0</v>
      </c>
      <c r="O92" s="9">
        <f>IFERROR(_xlfn.AGGREGATE(15,3,ROW(N$2:N$100)/(N$2:N$100=TRUE),ROWS(N$2:N92))-ROW($2:$2)+1,0)</f>
        <v>0</v>
      </c>
      <c r="P92" s="9" t="str">
        <f t="shared" si="37"/>
        <v/>
      </c>
      <c r="Q92" s="9" t="str">
        <f t="shared" si="38"/>
        <v/>
      </c>
      <c r="S92" s="9" t="b">
        <f t="shared" si="39"/>
        <v>0</v>
      </c>
      <c r="T92" s="9">
        <f>IFERROR(_xlfn.AGGREGATE(15,3,ROW(S$2:S$100)/(S$2:S$100=TRUE),ROWS(S$2:S92))-ROW($2:$2)+1,0)</f>
        <v>0</v>
      </c>
      <c r="U92" s="9" t="str">
        <f t="shared" si="40"/>
        <v/>
      </c>
      <c r="V92" s="9" t="str">
        <f t="shared" si="41"/>
        <v/>
      </c>
    </row>
    <row r="93" spans="1:22" x14ac:dyDescent="0.35">
      <c r="A93" s="8"/>
      <c r="B93" s="8"/>
      <c r="C93" s="8"/>
      <c r="D93" s="8"/>
      <c r="E93" s="9" t="str">
        <f t="shared" si="32"/>
        <v/>
      </c>
      <c r="F93" s="63" t="str">
        <f t="shared" si="33"/>
        <v/>
      </c>
      <c r="G93" s="22" t="str">
        <f t="shared" si="29"/>
        <v/>
      </c>
      <c r="H93" s="9">
        <f t="shared" si="42"/>
        <v>0</v>
      </c>
      <c r="I93" s="9" t="b">
        <f t="shared" si="34"/>
        <v>0</v>
      </c>
      <c r="J93" s="9" t="b">
        <f t="shared" si="35"/>
        <v>0</v>
      </c>
      <c r="K93" s="9">
        <f>IF((ROW(93:93)-ROW($1:$1))&gt;$K$1,0,IFERROR(_xlfn.AGGREGATE(15,3,ROW($I$2:$I$100)/($I$2:$I$100=TRUE),ROWS(I$2:I93))-ROW($2:$2)+1,0))</f>
        <v>0</v>
      </c>
      <c r="L93" s="9">
        <f t="shared" si="31"/>
        <v>92</v>
      </c>
      <c r="N93" s="9" t="b">
        <f t="shared" si="36"/>
        <v>0</v>
      </c>
      <c r="O93" s="9">
        <f>IFERROR(_xlfn.AGGREGATE(15,3,ROW(N$2:N$100)/(N$2:N$100=TRUE),ROWS(N$2:N93))-ROW($2:$2)+1,0)</f>
        <v>0</v>
      </c>
      <c r="P93" s="9" t="str">
        <f t="shared" si="37"/>
        <v/>
      </c>
      <c r="Q93" s="9" t="str">
        <f t="shared" si="38"/>
        <v/>
      </c>
      <c r="S93" s="9" t="b">
        <f t="shared" si="39"/>
        <v>0</v>
      </c>
      <c r="T93" s="9">
        <f>IFERROR(_xlfn.AGGREGATE(15,3,ROW(S$2:S$100)/(S$2:S$100=TRUE),ROWS(S$2:S93))-ROW($2:$2)+1,0)</f>
        <v>0</v>
      </c>
      <c r="U93" s="9" t="str">
        <f t="shared" si="40"/>
        <v/>
      </c>
      <c r="V93" s="9" t="str">
        <f t="shared" si="41"/>
        <v/>
      </c>
    </row>
    <row r="94" spans="1:22" x14ac:dyDescent="0.35">
      <c r="A94" s="8"/>
      <c r="B94" s="8"/>
      <c r="C94" s="8"/>
      <c r="D94" s="8"/>
      <c r="E94" s="9" t="str">
        <f t="shared" si="32"/>
        <v/>
      </c>
      <c r="F94" s="63" t="str">
        <f t="shared" si="33"/>
        <v/>
      </c>
      <c r="G94" s="22" t="str">
        <f t="shared" si="29"/>
        <v/>
      </c>
      <c r="H94" s="9">
        <f t="shared" si="42"/>
        <v>0</v>
      </c>
      <c r="I94" s="9" t="b">
        <f t="shared" si="34"/>
        <v>0</v>
      </c>
      <c r="J94" s="9" t="b">
        <f t="shared" si="35"/>
        <v>0</v>
      </c>
      <c r="K94" s="9">
        <f>IF((ROW(94:94)-ROW($1:$1))&gt;$K$1,0,IFERROR(_xlfn.AGGREGATE(15,3,ROW($I$2:$I$100)/($I$2:$I$100=TRUE),ROWS(I$2:I94))-ROW($2:$2)+1,0))</f>
        <v>0</v>
      </c>
      <c r="L94" s="9">
        <f t="shared" si="31"/>
        <v>93</v>
      </c>
      <c r="N94" s="9" t="b">
        <f t="shared" si="36"/>
        <v>0</v>
      </c>
      <c r="O94" s="9">
        <f>IFERROR(_xlfn.AGGREGATE(15,3,ROW(N$2:N$100)/(N$2:N$100=TRUE),ROWS(N$2:N94))-ROW($2:$2)+1,0)</f>
        <v>0</v>
      </c>
      <c r="P94" s="9" t="str">
        <f t="shared" si="37"/>
        <v/>
      </c>
      <c r="Q94" s="9" t="str">
        <f t="shared" si="38"/>
        <v/>
      </c>
      <c r="S94" s="9" t="b">
        <f t="shared" si="39"/>
        <v>0</v>
      </c>
      <c r="T94" s="9">
        <f>IFERROR(_xlfn.AGGREGATE(15,3,ROW(S$2:S$100)/(S$2:S$100=TRUE),ROWS(S$2:S94))-ROW($2:$2)+1,0)</f>
        <v>0</v>
      </c>
      <c r="U94" s="9" t="str">
        <f t="shared" si="40"/>
        <v/>
      </c>
      <c r="V94" s="9" t="str">
        <f t="shared" si="41"/>
        <v/>
      </c>
    </row>
    <row r="95" spans="1:22" x14ac:dyDescent="0.35">
      <c r="A95" s="8"/>
      <c r="B95" s="8"/>
      <c r="C95" s="8"/>
      <c r="D95" s="8"/>
      <c r="E95" s="9" t="str">
        <f t="shared" si="32"/>
        <v/>
      </c>
      <c r="F95" s="63" t="str">
        <f t="shared" si="33"/>
        <v/>
      </c>
      <c r="G95" s="22" t="str">
        <f t="shared" si="29"/>
        <v/>
      </c>
      <c r="H95" s="9">
        <f t="shared" si="42"/>
        <v>0</v>
      </c>
      <c r="I95" s="9" t="b">
        <f t="shared" si="34"/>
        <v>0</v>
      </c>
      <c r="J95" s="9" t="b">
        <f t="shared" si="35"/>
        <v>0</v>
      </c>
      <c r="K95" s="9">
        <f>IF((ROW(95:95)-ROW($1:$1))&gt;$K$1,0,IFERROR(_xlfn.AGGREGATE(15,3,ROW($I$2:$I$100)/($I$2:$I$100=TRUE),ROWS(I$2:I95))-ROW($2:$2)+1,0))</f>
        <v>0</v>
      </c>
      <c r="L95" s="9">
        <f t="shared" si="31"/>
        <v>94</v>
      </c>
      <c r="N95" s="9" t="b">
        <f t="shared" si="36"/>
        <v>0</v>
      </c>
      <c r="O95" s="9">
        <f>IFERROR(_xlfn.AGGREGATE(15,3,ROW(N$2:N$100)/(N$2:N$100=TRUE),ROWS(N$2:N95))-ROW($2:$2)+1,0)</f>
        <v>0</v>
      </c>
      <c r="P95" s="9" t="str">
        <f t="shared" si="37"/>
        <v/>
      </c>
      <c r="Q95" s="9" t="str">
        <f t="shared" si="38"/>
        <v/>
      </c>
      <c r="S95" s="9" t="b">
        <f t="shared" si="39"/>
        <v>0</v>
      </c>
      <c r="T95" s="9">
        <f>IFERROR(_xlfn.AGGREGATE(15,3,ROW(S$2:S$100)/(S$2:S$100=TRUE),ROWS(S$2:S95))-ROW($2:$2)+1,0)</f>
        <v>0</v>
      </c>
      <c r="U95" s="9" t="str">
        <f t="shared" si="40"/>
        <v/>
      </c>
      <c r="V95" s="9" t="str">
        <f t="shared" si="41"/>
        <v/>
      </c>
    </row>
    <row r="96" spans="1:22" x14ac:dyDescent="0.35">
      <c r="A96" s="8"/>
      <c r="B96" s="8"/>
      <c r="C96" s="8"/>
      <c r="D96" s="8"/>
      <c r="E96" s="9" t="str">
        <f t="shared" si="32"/>
        <v/>
      </c>
      <c r="F96" s="63" t="str">
        <f t="shared" si="33"/>
        <v/>
      </c>
      <c r="G96" s="22" t="str">
        <f t="shared" si="29"/>
        <v/>
      </c>
      <c r="H96" s="9">
        <f t="shared" si="42"/>
        <v>0</v>
      </c>
      <c r="I96" s="9" t="b">
        <f t="shared" si="34"/>
        <v>0</v>
      </c>
      <c r="J96" s="9" t="b">
        <f t="shared" si="35"/>
        <v>0</v>
      </c>
      <c r="K96" s="9">
        <f>IF((ROW(96:96)-ROW($1:$1))&gt;$K$1,0,IFERROR(_xlfn.AGGREGATE(15,3,ROW($I$2:$I$100)/($I$2:$I$100=TRUE),ROWS(I$2:I96))-ROW($2:$2)+1,0))</f>
        <v>0</v>
      </c>
      <c r="L96" s="9">
        <f t="shared" si="31"/>
        <v>95</v>
      </c>
      <c r="N96" s="9" t="b">
        <f t="shared" si="36"/>
        <v>0</v>
      </c>
      <c r="O96" s="9">
        <f>IFERROR(_xlfn.AGGREGATE(15,3,ROW(N$2:N$100)/(N$2:N$100=TRUE),ROWS(N$2:N96))-ROW($2:$2)+1,0)</f>
        <v>0</v>
      </c>
      <c r="P96" s="9" t="str">
        <f t="shared" si="37"/>
        <v/>
      </c>
      <c r="Q96" s="9" t="str">
        <f t="shared" si="38"/>
        <v/>
      </c>
      <c r="S96" s="9" t="b">
        <f t="shared" si="39"/>
        <v>0</v>
      </c>
      <c r="T96" s="9">
        <f>IFERROR(_xlfn.AGGREGATE(15,3,ROW(S$2:S$100)/(S$2:S$100=TRUE),ROWS(S$2:S96))-ROW($2:$2)+1,0)</f>
        <v>0</v>
      </c>
      <c r="U96" s="9" t="str">
        <f t="shared" si="40"/>
        <v/>
      </c>
      <c r="V96" s="9" t="str">
        <f t="shared" si="41"/>
        <v/>
      </c>
    </row>
    <row r="97" spans="1:22" x14ac:dyDescent="0.35">
      <c r="A97" s="8"/>
      <c r="B97" s="8"/>
      <c r="C97" s="8"/>
      <c r="D97" s="8"/>
      <c r="E97" s="9" t="str">
        <f t="shared" si="32"/>
        <v/>
      </c>
      <c r="F97" s="63" t="str">
        <f t="shared" si="33"/>
        <v/>
      </c>
      <c r="G97" s="22" t="str">
        <f t="shared" si="29"/>
        <v/>
      </c>
      <c r="H97" s="9">
        <f t="shared" si="42"/>
        <v>0</v>
      </c>
      <c r="I97" s="9" t="b">
        <f t="shared" si="34"/>
        <v>0</v>
      </c>
      <c r="J97" s="9" t="b">
        <f t="shared" si="35"/>
        <v>0</v>
      </c>
      <c r="K97" s="9">
        <f>IF((ROW(97:97)-ROW($1:$1))&gt;$K$1,0,IFERROR(_xlfn.AGGREGATE(15,3,ROW($I$2:$I$100)/($I$2:$I$100=TRUE),ROWS(I$2:I97))-ROW($2:$2)+1,0))</f>
        <v>0</v>
      </c>
      <c r="L97" s="9">
        <f t="shared" si="31"/>
        <v>96</v>
      </c>
      <c r="N97" s="9" t="b">
        <f t="shared" si="36"/>
        <v>0</v>
      </c>
      <c r="O97" s="9">
        <f>IFERROR(_xlfn.AGGREGATE(15,3,ROW(N$2:N$100)/(N$2:N$100=TRUE),ROWS(N$2:N97))-ROW($2:$2)+1,0)</f>
        <v>0</v>
      </c>
      <c r="P97" s="9" t="str">
        <f t="shared" si="37"/>
        <v/>
      </c>
      <c r="Q97" s="9" t="str">
        <f t="shared" si="38"/>
        <v/>
      </c>
      <c r="S97" s="9" t="b">
        <f t="shared" si="39"/>
        <v>0</v>
      </c>
      <c r="T97" s="9">
        <f>IFERROR(_xlfn.AGGREGATE(15,3,ROW(S$2:S$100)/(S$2:S$100=TRUE),ROWS(S$2:S97))-ROW($2:$2)+1,0)</f>
        <v>0</v>
      </c>
      <c r="U97" s="9" t="str">
        <f t="shared" si="40"/>
        <v/>
      </c>
      <c r="V97" s="9" t="str">
        <f t="shared" si="41"/>
        <v/>
      </c>
    </row>
    <row r="98" spans="1:22" x14ac:dyDescent="0.35">
      <c r="A98" s="8"/>
      <c r="B98" s="8"/>
      <c r="C98" s="8"/>
      <c r="D98" s="8"/>
      <c r="E98" s="9" t="str">
        <f t="shared" si="32"/>
        <v/>
      </c>
      <c r="F98" s="63" t="str">
        <f t="shared" si="33"/>
        <v/>
      </c>
      <c r="G98" s="22" t="str">
        <f t="shared" si="29"/>
        <v/>
      </c>
      <c r="H98" s="9">
        <f t="shared" si="42"/>
        <v>0</v>
      </c>
      <c r="I98" s="9" t="b">
        <f t="shared" si="34"/>
        <v>0</v>
      </c>
      <c r="J98" s="9" t="b">
        <f t="shared" si="35"/>
        <v>0</v>
      </c>
      <c r="K98" s="9">
        <f>IF((ROW(98:98)-ROW($1:$1))&gt;$K$1,0,IFERROR(_xlfn.AGGREGATE(15,3,ROW($I$2:$I$100)/($I$2:$I$100=TRUE),ROWS(I$2:I98))-ROW($2:$2)+1,0))</f>
        <v>0</v>
      </c>
      <c r="L98" s="9">
        <f t="shared" si="31"/>
        <v>97</v>
      </c>
      <c r="N98" s="9" t="b">
        <f t="shared" si="36"/>
        <v>0</v>
      </c>
      <c r="O98" s="9">
        <f>IFERROR(_xlfn.AGGREGATE(15,3,ROW(N$2:N$100)/(N$2:N$100=TRUE),ROWS(N$2:N98))-ROW($2:$2)+1,0)</f>
        <v>0</v>
      </c>
      <c r="P98" s="9" t="str">
        <f t="shared" si="37"/>
        <v/>
      </c>
      <c r="Q98" s="9" t="str">
        <f t="shared" si="38"/>
        <v/>
      </c>
      <c r="S98" s="9" t="b">
        <f t="shared" si="39"/>
        <v>0</v>
      </c>
      <c r="T98" s="9">
        <f>IFERROR(_xlfn.AGGREGATE(15,3,ROW(S$2:S$100)/(S$2:S$100=TRUE),ROWS(S$2:S98))-ROW($2:$2)+1,0)</f>
        <v>0</v>
      </c>
      <c r="U98" s="9" t="str">
        <f t="shared" si="40"/>
        <v/>
      </c>
      <c r="V98" s="9" t="str">
        <f t="shared" si="41"/>
        <v/>
      </c>
    </row>
    <row r="99" spans="1:22" x14ac:dyDescent="0.35">
      <c r="A99" s="8"/>
      <c r="B99" s="8"/>
      <c r="C99" s="8"/>
      <c r="D99" s="8"/>
      <c r="E99" s="9" t="str">
        <f t="shared" si="32"/>
        <v/>
      </c>
      <c r="F99" s="63" t="str">
        <f t="shared" si="33"/>
        <v/>
      </c>
      <c r="G99" s="22" t="str">
        <f t="shared" si="29"/>
        <v/>
      </c>
      <c r="H99" s="9">
        <f t="shared" si="42"/>
        <v>0</v>
      </c>
      <c r="I99" s="9" t="b">
        <f t="shared" si="34"/>
        <v>0</v>
      </c>
      <c r="J99" s="9" t="b">
        <f t="shared" si="35"/>
        <v>0</v>
      </c>
      <c r="K99" s="9">
        <f>IF((ROW(99:99)-ROW($1:$1))&gt;$K$1,0,IFERROR(_xlfn.AGGREGATE(15,3,ROW($I$2:$I$100)/($I$2:$I$100=TRUE),ROWS(I$2:I99))-ROW($2:$2)+1,0))</f>
        <v>0</v>
      </c>
      <c r="L99" s="9">
        <f t="shared" si="31"/>
        <v>98</v>
      </c>
      <c r="N99" s="9" t="b">
        <f t="shared" si="36"/>
        <v>0</v>
      </c>
      <c r="O99" s="9">
        <f>IFERROR(_xlfn.AGGREGATE(15,3,ROW(N$2:N$100)/(N$2:N$100=TRUE),ROWS(N$2:N99))-ROW($2:$2)+1,0)</f>
        <v>0</v>
      </c>
      <c r="P99" s="9" t="str">
        <f t="shared" si="37"/>
        <v/>
      </c>
      <c r="Q99" s="9" t="str">
        <f t="shared" si="38"/>
        <v/>
      </c>
      <c r="S99" s="9" t="b">
        <f t="shared" si="39"/>
        <v>0</v>
      </c>
      <c r="T99" s="9">
        <f>IFERROR(_xlfn.AGGREGATE(15,3,ROW(S$2:S$100)/(S$2:S$100=TRUE),ROWS(S$2:S99))-ROW($2:$2)+1,0)</f>
        <v>0</v>
      </c>
      <c r="U99" s="9" t="str">
        <f t="shared" si="40"/>
        <v/>
      </c>
      <c r="V99" s="9" t="str">
        <f t="shared" si="41"/>
        <v/>
      </c>
    </row>
    <row r="100" spans="1:22" x14ac:dyDescent="0.35">
      <c r="A100" s="8"/>
      <c r="B100" s="8"/>
      <c r="C100" s="8"/>
      <c r="D100" s="8"/>
      <c r="E100" s="9" t="str">
        <f t="shared" si="32"/>
        <v/>
      </c>
      <c r="F100" s="63" t="str">
        <f t="shared" si="33"/>
        <v/>
      </c>
      <c r="G100" s="22" t="str">
        <f t="shared" si="29"/>
        <v/>
      </c>
      <c r="H100" s="9">
        <f t="shared" si="42"/>
        <v>0</v>
      </c>
      <c r="I100" s="9" t="b">
        <f t="shared" si="34"/>
        <v>0</v>
      </c>
      <c r="J100" s="9" t="b">
        <f t="shared" si="35"/>
        <v>0</v>
      </c>
      <c r="K100" s="9">
        <f>IF((ROW(100:100)-ROW($1:$1))&gt;$K$1,0,IFERROR(_xlfn.AGGREGATE(15,3,ROW($I$2:$I$100)/($I$2:$I$100=TRUE),ROWS(I$2:I100))-ROW($2:$2)+1,0))</f>
        <v>0</v>
      </c>
      <c r="L100" s="9">
        <f t="shared" si="31"/>
        <v>99</v>
      </c>
      <c r="N100" s="9" t="b">
        <f t="shared" si="36"/>
        <v>0</v>
      </c>
      <c r="O100" s="9">
        <f>IFERROR(_xlfn.AGGREGATE(15,3,ROW(N$2:N$100)/(N$2:N$100=TRUE),ROWS(N$2:N100))-ROW($2:$2)+1,0)</f>
        <v>0</v>
      </c>
      <c r="P100" s="9" t="str">
        <f t="shared" si="37"/>
        <v/>
      </c>
      <c r="Q100" s="9" t="str">
        <f t="shared" si="38"/>
        <v/>
      </c>
      <c r="S100" s="9" t="b">
        <f t="shared" si="39"/>
        <v>0</v>
      </c>
      <c r="T100" s="9">
        <f>IFERROR(_xlfn.AGGREGATE(15,3,ROW(S$2:S$100)/(S$2:S$100=TRUE),ROWS(S$2:S100))-ROW($2:$2)+1,0)</f>
        <v>0</v>
      </c>
      <c r="U100" s="9" t="str">
        <f t="shared" si="40"/>
        <v/>
      </c>
      <c r="V100" s="9" t="str">
        <f t="shared" si="41"/>
        <v/>
      </c>
    </row>
  </sheetData>
  <sheetProtection algorithmName="SHA-512" hashValue="VglcUjVpGVzYlzt4tfgWjQ24vMbmCzIH3HSgoq4TW+Ulv4GjLqlD5+fSMEbOAH9sdjIR+hdmS/WMbNcnumlOVQ==" saltValue="j77ngTZ2D0h1grYwcVwFJg==" spinCount="100000" sheet="1" objects="1" formatCells="0" autoFilter="0"/>
  <autoFilter ref="A1:E55" xr:uid="{45FF58F7-7E27-41FB-BE6D-183F876CFF41}"/>
  <dataValidations disablePrompts="1" count="1">
    <dataValidation type="list" allowBlank="1" showInputMessage="1" showErrorMessage="1" sqref="N1 S1" xr:uid="{E378CE92-D313-43D3-8222-9981366D4F48}">
      <formula1>"1,2,3,4,5,6,10"</formula1>
    </dataValidation>
  </dataValidation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5E1802-DC7C-44EF-9E42-9258EB8A2317}">
  <sheetPr codeName="Sheet7"/>
  <dimension ref="A1:K100"/>
  <sheetViews>
    <sheetView workbookViewId="0">
      <selection activeCell="D8" sqref="D8"/>
    </sheetView>
  </sheetViews>
  <sheetFormatPr defaultColWidth="0" defaultRowHeight="12" customHeight="1" zeroHeight="1" x14ac:dyDescent="0.35"/>
  <cols>
    <col min="1" max="3" width="7.69140625" style="9" customWidth="1"/>
    <col min="4" max="4" width="26.84375" style="9" bestFit="1" customWidth="1"/>
    <col min="5" max="6" width="7.69140625" style="9" customWidth="1"/>
    <col min="7" max="7" width="26.84375" style="9" bestFit="1" customWidth="1"/>
    <col min="8" max="11" width="0" style="9" hidden="1" customWidth="1"/>
    <col min="12" max="16384" width="7.69140625" style="9" hidden="1"/>
  </cols>
  <sheetData>
    <row r="1" spans="1:11" x14ac:dyDescent="0.35">
      <c r="A1" s="8" t="s">
        <v>2749</v>
      </c>
      <c r="B1" s="8" t="s">
        <v>2750</v>
      </c>
      <c r="C1" s="8" t="s">
        <v>2751</v>
      </c>
      <c r="D1" s="8" t="s">
        <v>2752</v>
      </c>
      <c r="E1" s="42" t="s">
        <v>1031</v>
      </c>
      <c r="F1" s="9" t="str">
        <f>"_"&amp;E1</f>
        <v>_AGE</v>
      </c>
      <c r="G1" s="9" t="str">
        <f>E1&amp;"_Dscr"</f>
        <v>AGE_Dscr</v>
      </c>
      <c r="H1" s="10" t="s">
        <v>2753</v>
      </c>
      <c r="J1" s="11">
        <f>COUNT(K2:K$61)-COUNTIF(K2:K$61,0)</f>
        <v>7</v>
      </c>
      <c r="K1" s="42" t="s">
        <v>2754</v>
      </c>
    </row>
    <row r="2" spans="1:11" x14ac:dyDescent="0.35">
      <c r="A2" s="8">
        <v>1</v>
      </c>
      <c r="B2" s="8" t="s">
        <v>2748</v>
      </c>
      <c r="C2" s="8" t="s">
        <v>3032</v>
      </c>
      <c r="D2" s="8" t="s">
        <v>3033</v>
      </c>
      <c r="E2" s="9" t="str">
        <f>IF(C2="","",RIGHT(C2,LEN(C2)-4))</f>
        <v>1</v>
      </c>
      <c r="F2" s="22" t="str">
        <f>IF($K2=0,"",INDEX($E$2:$E$61,$K2))</f>
        <v>1</v>
      </c>
      <c r="G2" s="22" t="str">
        <f>IF($K2=0,"",INDEX($D$2:$D$61,$K2))</f>
        <v>&lt; 5 years old</v>
      </c>
      <c r="H2" s="9">
        <f t="shared" ref="H2:H20" si="0">IF(OR(ISBLANK(E2),E2=""),0,LEN(E2)-LEN(SUBSTITUTE(E2,".",""))+1)</f>
        <v>1</v>
      </c>
      <c r="I2" s="9" t="b">
        <f>OR(J2,AND(H2&lt;&gt;0,OR(J3,H2&gt;=H3)))</f>
        <v>1</v>
      </c>
      <c r="J2" s="9" t="b">
        <f>IFERROR(SEARCH("nec",E2)&gt;0,FALSE)</f>
        <v>0</v>
      </c>
      <c r="K2" s="9">
        <f>IFERROR(_xlfn.AGGREGATE(15,3,ROW($I$2:$I$61)/($I$2:$I$61=TRUE),ROWS(I$2:I2))-ROW($2:$2)+1,0)</f>
        <v>1</v>
      </c>
    </row>
    <row r="3" spans="1:11" x14ac:dyDescent="0.35">
      <c r="A3" s="8">
        <v>2</v>
      </c>
      <c r="B3" s="8" t="s">
        <v>2748</v>
      </c>
      <c r="C3" s="8" t="s">
        <v>3034</v>
      </c>
      <c r="D3" s="8" t="s">
        <v>3035</v>
      </c>
      <c r="E3" s="9" t="str">
        <f t="shared" ref="E3:E33" si="1">IF(C3="","",RIGHT(C3,LEN(C3)-4))</f>
        <v>2</v>
      </c>
      <c r="F3" s="22" t="str">
        <f>IF($K3=0,"",INDEX($E$2:$E$61,$K3))</f>
        <v>2.1</v>
      </c>
      <c r="G3" s="22" t="str">
        <f>IF($K3=0,"",INDEX($D$2:$D$61,$K3))</f>
        <v>5 - 18</v>
      </c>
      <c r="H3" s="9">
        <f t="shared" si="0"/>
        <v>1</v>
      </c>
      <c r="I3" s="9" t="b">
        <f t="shared" ref="I3:I66" si="2">OR(J3,AND(H3&lt;&gt;0,OR(J4,H3&gt;=H4)))</f>
        <v>0</v>
      </c>
      <c r="J3" s="9" t="b">
        <f>IFERROR(SEARCH("nec",E3)&gt;0,FALSE)</f>
        <v>0</v>
      </c>
      <c r="K3" s="9">
        <f>IFERROR(_xlfn.AGGREGATE(15,3,ROW($I$2:$I$61)/($I$2:$I$61=TRUE),ROWS(I$2:I3))-ROW($2:$2)+1,0)</f>
        <v>3</v>
      </c>
    </row>
    <row r="4" spans="1:11" x14ac:dyDescent="0.35">
      <c r="A4" s="8">
        <v>10000</v>
      </c>
      <c r="B4" s="8">
        <v>2</v>
      </c>
      <c r="C4" s="8" t="s">
        <v>3036</v>
      </c>
      <c r="D4" s="8" t="s">
        <v>3037</v>
      </c>
      <c r="E4" s="9" t="str">
        <f t="shared" si="1"/>
        <v>2.1</v>
      </c>
      <c r="F4" s="22" t="str">
        <f>IF($K4=0,"",INDEX($E$2:$E$61,$K4))</f>
        <v>2.2.1</v>
      </c>
      <c r="G4" s="22" t="str">
        <f>IF($K4=0,"",INDEX($D$2:$D$61,$K4))</f>
        <v>19 - 64</v>
      </c>
      <c r="H4" s="9">
        <f t="shared" si="0"/>
        <v>2</v>
      </c>
      <c r="I4" s="9" t="b">
        <f t="shared" si="2"/>
        <v>1</v>
      </c>
      <c r="J4" s="9" t="b">
        <f t="shared" ref="J4:J20" si="3">IFERROR(SEARCH("nec",E4)&gt;0,FALSE)</f>
        <v>0</v>
      </c>
      <c r="K4" s="9">
        <f>IFERROR(_xlfn.AGGREGATE(15,3,ROW($I$2:$I$61)/($I$2:$I$61=TRUE),ROWS(I$2:I4))-ROW($2:$2)+1,0)</f>
        <v>5</v>
      </c>
    </row>
    <row r="5" spans="1:11" x14ac:dyDescent="0.35">
      <c r="A5" s="8">
        <v>10002</v>
      </c>
      <c r="B5" s="8">
        <v>2</v>
      </c>
      <c r="C5" s="8" t="s">
        <v>3038</v>
      </c>
      <c r="D5" s="8" t="s">
        <v>3039</v>
      </c>
      <c r="E5" s="9" t="str">
        <f t="shared" si="1"/>
        <v>2.2</v>
      </c>
      <c r="F5" s="22" t="str">
        <f>IF($K5=0,"",INDEX($E$2:$E$61,$K5))</f>
        <v>2.2.2</v>
      </c>
      <c r="G5" s="22" t="str">
        <f>IF($K5=0,"",INDEX($D$2:$D$61,$K5))</f>
        <v>65+</v>
      </c>
      <c r="H5" s="9">
        <f t="shared" si="0"/>
        <v>2</v>
      </c>
      <c r="I5" s="9" t="b">
        <f t="shared" si="2"/>
        <v>0</v>
      </c>
      <c r="J5" s="9" t="b">
        <f t="shared" si="3"/>
        <v>0</v>
      </c>
      <c r="K5" s="9">
        <f>IFERROR(_xlfn.AGGREGATE(15,3,ROW($I$2:$I$61)/($I$2:$I$61=TRUE),ROWS(I$2:I5))-ROW($2:$2)+1,0)</f>
        <v>6</v>
      </c>
    </row>
    <row r="6" spans="1:11" x14ac:dyDescent="0.35">
      <c r="A6" s="8">
        <v>10003</v>
      </c>
      <c r="B6" s="8">
        <v>10002</v>
      </c>
      <c r="C6" s="8" t="s">
        <v>3040</v>
      </c>
      <c r="D6" s="8" t="s">
        <v>3041</v>
      </c>
      <c r="E6" s="9" t="str">
        <f t="shared" si="1"/>
        <v>2.2.1</v>
      </c>
      <c r="F6" s="22" t="str">
        <f>IF($K6=0,"",INDEX($E$2:$E$61,$K6))</f>
        <v>2.2.nec</v>
      </c>
      <c r="G6" s="22" t="str">
        <f>IF($K6=0,"",INDEX($D$2:$D$61,$K6))</f>
        <v>Other ≥ 19</v>
      </c>
      <c r="H6" s="9">
        <f t="shared" si="0"/>
        <v>3</v>
      </c>
      <c r="I6" s="9" t="b">
        <f t="shared" si="2"/>
        <v>1</v>
      </c>
      <c r="J6" s="9" t="b">
        <f t="shared" si="3"/>
        <v>0</v>
      </c>
      <c r="K6" s="9">
        <f>IFERROR(_xlfn.AGGREGATE(15,3,ROW($I$2:$I$61)/($I$2:$I$61=TRUE),ROWS(I$2:I6))-ROW($2:$2)+1,0)</f>
        <v>7</v>
      </c>
    </row>
    <row r="7" spans="1:11" x14ac:dyDescent="0.35">
      <c r="A7" s="8">
        <v>10005</v>
      </c>
      <c r="B7" s="8">
        <v>10002</v>
      </c>
      <c r="C7" s="8" t="s">
        <v>3042</v>
      </c>
      <c r="D7" s="8" t="s">
        <v>3043</v>
      </c>
      <c r="E7" s="9" t="str">
        <f t="shared" si="1"/>
        <v>2.2.2</v>
      </c>
      <c r="F7" s="22" t="str">
        <f t="shared" ref="F7:F20" si="4">IF($K7=0,"",INDEX($E$2:$E$61,$K7))</f>
        <v>2.nec</v>
      </c>
      <c r="G7" s="22" t="str">
        <f t="shared" ref="G7:G20" si="5">IF($K7=0,"",INDEX($D$2:$D$61,$K7))</f>
        <v>Other ≥ 5 years old</v>
      </c>
      <c r="H7" s="9">
        <f t="shared" si="0"/>
        <v>3</v>
      </c>
      <c r="I7" s="9" t="b">
        <f t="shared" si="2"/>
        <v>1</v>
      </c>
      <c r="J7" s="9" t="b">
        <f t="shared" si="3"/>
        <v>0</v>
      </c>
      <c r="K7" s="9">
        <f>IFERROR(_xlfn.AGGREGATE(15,3,ROW($I$2:$I$61)/($I$2:$I$61=TRUE),ROWS(I$2:I7))-ROW($2:$2)+1,0)</f>
        <v>8</v>
      </c>
    </row>
    <row r="8" spans="1:11" x14ac:dyDescent="0.35">
      <c r="A8" s="8">
        <v>10004</v>
      </c>
      <c r="B8" s="8">
        <v>10002</v>
      </c>
      <c r="C8" s="8" t="s">
        <v>3044</v>
      </c>
      <c r="D8" s="8" t="s">
        <v>3045</v>
      </c>
      <c r="E8" s="9" t="str">
        <f t="shared" si="1"/>
        <v>2.2.nec</v>
      </c>
      <c r="F8" s="22" t="str">
        <f t="shared" si="4"/>
        <v>nec</v>
      </c>
      <c r="G8" s="22" t="str">
        <f t="shared" si="5"/>
        <v>Other and unspecified age (n.e.c.)</v>
      </c>
      <c r="H8" s="9">
        <f t="shared" si="0"/>
        <v>3</v>
      </c>
      <c r="I8" s="9" t="b">
        <f t="shared" si="2"/>
        <v>1</v>
      </c>
      <c r="J8" s="9" t="b">
        <f t="shared" si="3"/>
        <v>1</v>
      </c>
      <c r="K8" s="9">
        <f>IFERROR(_xlfn.AGGREGATE(15,3,ROW($I$2:$I$61)/($I$2:$I$61=TRUE),ROWS(I$2:I8))-ROW($2:$2)+1,0)</f>
        <v>9</v>
      </c>
    </row>
    <row r="9" spans="1:11" x14ac:dyDescent="0.35">
      <c r="A9" s="8">
        <v>10001</v>
      </c>
      <c r="B9" s="8">
        <v>2</v>
      </c>
      <c r="C9" s="8" t="s">
        <v>3046</v>
      </c>
      <c r="D9" s="8" t="s">
        <v>3047</v>
      </c>
      <c r="E9" s="9" t="str">
        <f t="shared" si="1"/>
        <v>2.nec</v>
      </c>
      <c r="F9" s="22" t="str">
        <f t="shared" si="4"/>
        <v/>
      </c>
      <c r="G9" s="22" t="str">
        <f t="shared" si="5"/>
        <v/>
      </c>
      <c r="H9" s="9">
        <f t="shared" si="0"/>
        <v>2</v>
      </c>
      <c r="I9" s="9" t="b">
        <f t="shared" si="2"/>
        <v>1</v>
      </c>
      <c r="J9" s="9" t="b">
        <f t="shared" si="3"/>
        <v>1</v>
      </c>
      <c r="K9" s="9">
        <f>IFERROR(_xlfn.AGGREGATE(15,3,ROW($I$2:$I$61)/($I$2:$I$61=TRUE),ROWS(I$2:I9))-ROW($2:$2)+1,0)</f>
        <v>0</v>
      </c>
    </row>
    <row r="10" spans="1:11" x14ac:dyDescent="0.35">
      <c r="A10" s="8">
        <v>3</v>
      </c>
      <c r="B10" s="8" t="s">
        <v>2748</v>
      </c>
      <c r="C10" s="8" t="s">
        <v>3048</v>
      </c>
      <c r="D10" s="8" t="s">
        <v>3049</v>
      </c>
      <c r="E10" s="9" t="str">
        <f t="shared" si="1"/>
        <v>nec</v>
      </c>
      <c r="F10" s="22" t="str">
        <f t="shared" si="4"/>
        <v/>
      </c>
      <c r="G10" s="22" t="str">
        <f t="shared" si="5"/>
        <v/>
      </c>
      <c r="H10" s="9">
        <f t="shared" si="0"/>
        <v>1</v>
      </c>
      <c r="I10" s="9" t="b">
        <f t="shared" si="2"/>
        <v>1</v>
      </c>
      <c r="J10" s="9" t="b">
        <f t="shared" si="3"/>
        <v>1</v>
      </c>
      <c r="K10" s="9">
        <f>IFERROR(_xlfn.AGGREGATE(15,3,ROW($I$2:$I$61)/($I$2:$I$61=TRUE),ROWS(I$2:I10))-ROW($2:$2)+1,0)</f>
        <v>0</v>
      </c>
    </row>
    <row r="11" spans="1:11" x14ac:dyDescent="0.35">
      <c r="A11" s="8"/>
      <c r="B11" s="8"/>
      <c r="C11" s="8"/>
      <c r="D11" s="8"/>
      <c r="E11" s="9" t="str">
        <f t="shared" si="1"/>
        <v/>
      </c>
      <c r="F11" s="22" t="str">
        <f t="shared" si="4"/>
        <v/>
      </c>
      <c r="G11" s="22" t="str">
        <f t="shared" si="5"/>
        <v/>
      </c>
      <c r="H11" s="9">
        <f t="shared" si="0"/>
        <v>0</v>
      </c>
      <c r="I11" s="9" t="b">
        <f t="shared" si="2"/>
        <v>0</v>
      </c>
      <c r="J11" s="9" t="b">
        <f t="shared" si="3"/>
        <v>0</v>
      </c>
      <c r="K11" s="9">
        <f>IFERROR(_xlfn.AGGREGATE(15,3,ROW($I$2:$I$61)/($I$2:$I$61=TRUE),ROWS(I$2:I11))-ROW($2:$2)+1,0)</f>
        <v>0</v>
      </c>
    </row>
    <row r="12" spans="1:11" x14ac:dyDescent="0.35">
      <c r="A12" s="8"/>
      <c r="B12" s="8"/>
      <c r="C12" s="8"/>
      <c r="D12" s="8"/>
      <c r="E12" s="9" t="str">
        <f t="shared" si="1"/>
        <v/>
      </c>
      <c r="F12" s="22" t="str">
        <f t="shared" si="4"/>
        <v/>
      </c>
      <c r="G12" s="22" t="str">
        <f t="shared" si="5"/>
        <v/>
      </c>
      <c r="H12" s="9">
        <f t="shared" si="0"/>
        <v>0</v>
      </c>
      <c r="I12" s="9" t="b">
        <f t="shared" si="2"/>
        <v>0</v>
      </c>
      <c r="J12" s="9" t="b">
        <f t="shared" si="3"/>
        <v>0</v>
      </c>
      <c r="K12" s="9">
        <f>IFERROR(_xlfn.AGGREGATE(15,3,ROW($I$2:$I$61)/($I$2:$I$61=TRUE),ROWS(I$2:I12))-ROW($2:$2)+1,0)</f>
        <v>0</v>
      </c>
    </row>
    <row r="13" spans="1:11" x14ac:dyDescent="0.35">
      <c r="A13" s="8"/>
      <c r="B13" s="8"/>
      <c r="C13" s="8"/>
      <c r="D13" s="8"/>
      <c r="E13" s="9" t="str">
        <f t="shared" si="1"/>
        <v/>
      </c>
      <c r="F13" s="22" t="str">
        <f t="shared" si="4"/>
        <v/>
      </c>
      <c r="G13" s="22" t="str">
        <f t="shared" si="5"/>
        <v/>
      </c>
      <c r="H13" s="9">
        <f t="shared" si="0"/>
        <v>0</v>
      </c>
      <c r="I13" s="9" t="b">
        <f t="shared" si="2"/>
        <v>0</v>
      </c>
      <c r="J13" s="9" t="b">
        <f t="shared" si="3"/>
        <v>0</v>
      </c>
      <c r="K13" s="9">
        <f>IFERROR(_xlfn.AGGREGATE(15,3,ROW($I$2:$I$61)/($I$2:$I$61=TRUE),ROWS(I$2:I13))-ROW($2:$2)+1,0)</f>
        <v>0</v>
      </c>
    </row>
    <row r="14" spans="1:11" x14ac:dyDescent="0.35">
      <c r="A14" s="8"/>
      <c r="B14" s="8"/>
      <c r="C14" s="8"/>
      <c r="D14" s="8"/>
      <c r="E14" s="9" t="str">
        <f t="shared" si="1"/>
        <v/>
      </c>
      <c r="F14" s="22" t="str">
        <f t="shared" si="4"/>
        <v/>
      </c>
      <c r="G14" s="22" t="str">
        <f t="shared" si="5"/>
        <v/>
      </c>
      <c r="H14" s="9">
        <f t="shared" si="0"/>
        <v>0</v>
      </c>
      <c r="I14" s="9" t="b">
        <f t="shared" si="2"/>
        <v>0</v>
      </c>
      <c r="J14" s="9" t="b">
        <f t="shared" si="3"/>
        <v>0</v>
      </c>
      <c r="K14" s="9">
        <f>IFERROR(_xlfn.AGGREGATE(15,3,ROW($I$2:$I$61)/($I$2:$I$61=TRUE),ROWS(I$2:I14))-ROW($2:$2)+1,0)</f>
        <v>0</v>
      </c>
    </row>
    <row r="15" spans="1:11" x14ac:dyDescent="0.35">
      <c r="A15" s="8"/>
      <c r="B15" s="8"/>
      <c r="C15" s="8"/>
      <c r="D15" s="8"/>
      <c r="E15" s="9" t="str">
        <f t="shared" si="1"/>
        <v/>
      </c>
      <c r="F15" s="22" t="str">
        <f t="shared" si="4"/>
        <v/>
      </c>
      <c r="G15" s="22" t="str">
        <f t="shared" si="5"/>
        <v/>
      </c>
      <c r="H15" s="9">
        <f t="shared" si="0"/>
        <v>0</v>
      </c>
      <c r="I15" s="9" t="b">
        <f t="shared" si="2"/>
        <v>0</v>
      </c>
      <c r="J15" s="9" t="b">
        <f t="shared" si="3"/>
        <v>0</v>
      </c>
      <c r="K15" s="9">
        <f>IFERROR(_xlfn.AGGREGATE(15,3,ROW($I$2:$I$61)/($I$2:$I$61=TRUE),ROWS(I$2:I15))-ROW($2:$2)+1,0)</f>
        <v>0</v>
      </c>
    </row>
    <row r="16" spans="1:11" x14ac:dyDescent="0.35">
      <c r="A16" s="8"/>
      <c r="B16" s="8"/>
      <c r="C16" s="8"/>
      <c r="D16" s="8"/>
      <c r="E16" s="9" t="str">
        <f t="shared" si="1"/>
        <v/>
      </c>
      <c r="F16" s="22" t="str">
        <f t="shared" si="4"/>
        <v/>
      </c>
      <c r="G16" s="22" t="str">
        <f t="shared" si="5"/>
        <v/>
      </c>
      <c r="H16" s="9">
        <f t="shared" si="0"/>
        <v>0</v>
      </c>
      <c r="I16" s="9" t="b">
        <f t="shared" si="2"/>
        <v>0</v>
      </c>
      <c r="J16" s="9" t="b">
        <f t="shared" si="3"/>
        <v>0</v>
      </c>
      <c r="K16" s="9">
        <f>IFERROR(_xlfn.AGGREGATE(15,3,ROW($I$2:$I$61)/($I$2:$I$61=TRUE),ROWS(I$2:I16))-ROW($2:$2)+1,0)</f>
        <v>0</v>
      </c>
    </row>
    <row r="17" spans="1:11" x14ac:dyDescent="0.35">
      <c r="A17" s="8"/>
      <c r="B17" s="8"/>
      <c r="C17" s="8"/>
      <c r="D17" s="8"/>
      <c r="E17" s="9" t="str">
        <f t="shared" si="1"/>
        <v/>
      </c>
      <c r="F17" s="22" t="str">
        <f t="shared" si="4"/>
        <v/>
      </c>
      <c r="G17" s="22" t="str">
        <f t="shared" si="5"/>
        <v/>
      </c>
      <c r="H17" s="9">
        <f t="shared" si="0"/>
        <v>0</v>
      </c>
      <c r="I17" s="9" t="b">
        <f t="shared" si="2"/>
        <v>0</v>
      </c>
      <c r="J17" s="9" t="b">
        <f t="shared" si="3"/>
        <v>0</v>
      </c>
      <c r="K17" s="9">
        <f>IFERROR(_xlfn.AGGREGATE(15,3,ROW($I$2:$I$61)/($I$2:$I$61=TRUE),ROWS(I$2:I17))-ROW($2:$2)+1,0)</f>
        <v>0</v>
      </c>
    </row>
    <row r="18" spans="1:11" x14ac:dyDescent="0.35">
      <c r="A18" s="8"/>
      <c r="B18" s="8"/>
      <c r="C18" s="8"/>
      <c r="D18" s="8"/>
      <c r="E18" s="9" t="str">
        <f t="shared" si="1"/>
        <v/>
      </c>
      <c r="F18" s="22" t="str">
        <f t="shared" si="4"/>
        <v/>
      </c>
      <c r="G18" s="22" t="str">
        <f t="shared" si="5"/>
        <v/>
      </c>
      <c r="H18" s="9">
        <f t="shared" si="0"/>
        <v>0</v>
      </c>
      <c r="I18" s="9" t="b">
        <f t="shared" si="2"/>
        <v>0</v>
      </c>
      <c r="J18" s="9" t="b">
        <f t="shared" si="3"/>
        <v>0</v>
      </c>
      <c r="K18" s="9">
        <f>IFERROR(_xlfn.AGGREGATE(15,3,ROW($I$2:$I$61)/($I$2:$I$61=TRUE),ROWS(I$2:I18))-ROW($2:$2)+1,0)</f>
        <v>0</v>
      </c>
    </row>
    <row r="19" spans="1:11" x14ac:dyDescent="0.35">
      <c r="A19" s="8"/>
      <c r="B19" s="8"/>
      <c r="C19" s="8"/>
      <c r="D19" s="8"/>
      <c r="E19" s="9" t="str">
        <f t="shared" si="1"/>
        <v/>
      </c>
      <c r="F19" s="22" t="str">
        <f t="shared" si="4"/>
        <v/>
      </c>
      <c r="G19" s="22" t="str">
        <f t="shared" si="5"/>
        <v/>
      </c>
      <c r="H19" s="9">
        <f t="shared" si="0"/>
        <v>0</v>
      </c>
      <c r="I19" s="9" t="b">
        <f t="shared" si="2"/>
        <v>0</v>
      </c>
      <c r="J19" s="9" t="b">
        <f t="shared" si="3"/>
        <v>0</v>
      </c>
      <c r="K19" s="9">
        <f>IFERROR(_xlfn.AGGREGATE(15,3,ROW($I$2:$I$61)/($I$2:$I$61=TRUE),ROWS(I$2:I19))-ROW($2:$2)+1,0)</f>
        <v>0</v>
      </c>
    </row>
    <row r="20" spans="1:11" x14ac:dyDescent="0.35">
      <c r="A20" s="8"/>
      <c r="B20" s="8"/>
      <c r="C20" s="8"/>
      <c r="D20" s="8"/>
      <c r="E20" s="9" t="str">
        <f t="shared" si="1"/>
        <v/>
      </c>
      <c r="F20" s="22" t="str">
        <f t="shared" si="4"/>
        <v/>
      </c>
      <c r="G20" s="22" t="str">
        <f t="shared" si="5"/>
        <v/>
      </c>
      <c r="H20" s="9">
        <f t="shared" si="0"/>
        <v>0</v>
      </c>
      <c r="I20" s="9" t="b">
        <f t="shared" si="2"/>
        <v>0</v>
      </c>
      <c r="J20" s="9" t="b">
        <f t="shared" si="3"/>
        <v>0</v>
      </c>
      <c r="K20" s="9">
        <f>IFERROR(_xlfn.AGGREGATE(15,3,ROW($I$2:$I$61)/($I$2:$I$61=TRUE),ROWS(I$2:I20))-ROW($2:$2)+1,0)</f>
        <v>0</v>
      </c>
    </row>
    <row r="21" spans="1:11" hidden="1" x14ac:dyDescent="0.35">
      <c r="A21" s="8"/>
      <c r="B21" s="8"/>
      <c r="C21" s="8"/>
      <c r="D21" s="8"/>
      <c r="E21" s="9" t="str">
        <f t="shared" si="1"/>
        <v/>
      </c>
      <c r="I21" s="9" t="b">
        <f t="shared" si="2"/>
        <v>0</v>
      </c>
    </row>
    <row r="22" spans="1:11" hidden="1" x14ac:dyDescent="0.35">
      <c r="A22" s="8"/>
      <c r="B22" s="8"/>
      <c r="C22" s="8"/>
      <c r="D22" s="8"/>
      <c r="E22" s="9" t="str">
        <f t="shared" si="1"/>
        <v/>
      </c>
      <c r="I22" s="9" t="b">
        <f t="shared" si="2"/>
        <v>0</v>
      </c>
    </row>
    <row r="23" spans="1:11" hidden="1" x14ac:dyDescent="0.35">
      <c r="A23" s="8"/>
      <c r="B23" s="8"/>
      <c r="C23" s="8"/>
      <c r="D23" s="8"/>
      <c r="E23" s="9" t="str">
        <f t="shared" si="1"/>
        <v/>
      </c>
      <c r="I23" s="9" t="b">
        <f t="shared" si="2"/>
        <v>0</v>
      </c>
    </row>
    <row r="24" spans="1:11" hidden="1" x14ac:dyDescent="0.35">
      <c r="A24" s="8"/>
      <c r="B24" s="8"/>
      <c r="C24" s="8"/>
      <c r="D24" s="8"/>
      <c r="E24" s="9" t="str">
        <f t="shared" si="1"/>
        <v/>
      </c>
      <c r="I24" s="9" t="b">
        <f t="shared" si="2"/>
        <v>0</v>
      </c>
    </row>
    <row r="25" spans="1:11" hidden="1" x14ac:dyDescent="0.35">
      <c r="A25" s="8"/>
      <c r="B25" s="8"/>
      <c r="C25" s="8"/>
      <c r="D25" s="8"/>
      <c r="E25" s="9" t="str">
        <f t="shared" si="1"/>
        <v/>
      </c>
      <c r="I25" s="9" t="b">
        <f t="shared" si="2"/>
        <v>0</v>
      </c>
    </row>
    <row r="26" spans="1:11" hidden="1" x14ac:dyDescent="0.35">
      <c r="A26" s="8"/>
      <c r="B26" s="8"/>
      <c r="C26" s="8"/>
      <c r="D26" s="8"/>
      <c r="E26" s="9" t="str">
        <f t="shared" si="1"/>
        <v/>
      </c>
      <c r="I26" s="9" t="b">
        <f t="shared" si="2"/>
        <v>0</v>
      </c>
    </row>
    <row r="27" spans="1:11" hidden="1" x14ac:dyDescent="0.35">
      <c r="A27" s="8"/>
      <c r="B27" s="8"/>
      <c r="C27" s="8"/>
      <c r="D27" s="8"/>
      <c r="E27" s="9" t="str">
        <f t="shared" si="1"/>
        <v/>
      </c>
      <c r="I27" s="9" t="b">
        <f t="shared" si="2"/>
        <v>0</v>
      </c>
    </row>
    <row r="28" spans="1:11" hidden="1" x14ac:dyDescent="0.35">
      <c r="A28" s="8"/>
      <c r="B28" s="8"/>
      <c r="C28" s="8"/>
      <c r="D28" s="8"/>
      <c r="E28" s="9" t="str">
        <f t="shared" si="1"/>
        <v/>
      </c>
      <c r="I28" s="9" t="b">
        <f t="shared" si="2"/>
        <v>0</v>
      </c>
    </row>
    <row r="29" spans="1:11" hidden="1" x14ac:dyDescent="0.35">
      <c r="A29" s="8"/>
      <c r="B29" s="8"/>
      <c r="C29" s="8"/>
      <c r="D29" s="8"/>
      <c r="E29" s="9" t="str">
        <f t="shared" si="1"/>
        <v/>
      </c>
      <c r="I29" s="9" t="b">
        <f t="shared" si="2"/>
        <v>0</v>
      </c>
    </row>
    <row r="30" spans="1:11" hidden="1" x14ac:dyDescent="0.35">
      <c r="A30" s="8"/>
      <c r="B30" s="8"/>
      <c r="C30" s="8"/>
      <c r="D30" s="8"/>
      <c r="E30" s="9" t="str">
        <f t="shared" si="1"/>
        <v/>
      </c>
      <c r="I30" s="9" t="b">
        <f t="shared" si="2"/>
        <v>0</v>
      </c>
    </row>
    <row r="31" spans="1:11" hidden="1" x14ac:dyDescent="0.35">
      <c r="A31" s="8"/>
      <c r="B31" s="8"/>
      <c r="C31" s="8"/>
      <c r="D31" s="8"/>
      <c r="E31" s="9" t="str">
        <f t="shared" si="1"/>
        <v/>
      </c>
      <c r="I31" s="9" t="b">
        <f t="shared" si="2"/>
        <v>0</v>
      </c>
    </row>
    <row r="32" spans="1:11" hidden="1" x14ac:dyDescent="0.35">
      <c r="A32" s="8"/>
      <c r="B32" s="8"/>
      <c r="C32" s="8"/>
      <c r="D32" s="8"/>
      <c r="E32" s="9" t="str">
        <f t="shared" si="1"/>
        <v/>
      </c>
      <c r="I32" s="9" t="b">
        <f t="shared" si="2"/>
        <v>0</v>
      </c>
    </row>
    <row r="33" spans="1:9" hidden="1" x14ac:dyDescent="0.35">
      <c r="A33" s="8"/>
      <c r="B33" s="8"/>
      <c r="C33" s="8"/>
      <c r="D33" s="8"/>
      <c r="E33" s="9" t="str">
        <f t="shared" si="1"/>
        <v/>
      </c>
      <c r="I33" s="9" t="b">
        <f t="shared" si="2"/>
        <v>0</v>
      </c>
    </row>
    <row r="34" spans="1:9" hidden="1" x14ac:dyDescent="0.35">
      <c r="A34" s="8"/>
      <c r="B34" s="8"/>
      <c r="C34" s="8"/>
      <c r="D34" s="8"/>
      <c r="I34" s="9" t="b">
        <f t="shared" si="2"/>
        <v>0</v>
      </c>
    </row>
    <row r="35" spans="1:9" hidden="1" x14ac:dyDescent="0.35">
      <c r="A35" s="8"/>
      <c r="B35" s="8"/>
      <c r="C35" s="8"/>
      <c r="D35" s="8"/>
      <c r="I35" s="9" t="b">
        <f t="shared" si="2"/>
        <v>0</v>
      </c>
    </row>
    <row r="36" spans="1:9" hidden="1" x14ac:dyDescent="0.35">
      <c r="A36" s="8"/>
      <c r="B36" s="8"/>
      <c r="C36" s="8"/>
      <c r="D36" s="8"/>
      <c r="I36" s="9" t="b">
        <f t="shared" si="2"/>
        <v>0</v>
      </c>
    </row>
    <row r="37" spans="1:9" hidden="1" x14ac:dyDescent="0.35">
      <c r="A37" s="8"/>
      <c r="B37" s="8"/>
      <c r="C37" s="8"/>
      <c r="D37" s="8"/>
      <c r="I37" s="9" t="b">
        <f t="shared" si="2"/>
        <v>0</v>
      </c>
    </row>
    <row r="38" spans="1:9" hidden="1" x14ac:dyDescent="0.35">
      <c r="A38" s="8"/>
      <c r="B38" s="8"/>
      <c r="C38" s="8"/>
      <c r="D38" s="8"/>
      <c r="I38" s="9" t="b">
        <f t="shared" si="2"/>
        <v>0</v>
      </c>
    </row>
    <row r="39" spans="1:9" hidden="1" x14ac:dyDescent="0.35">
      <c r="A39" s="8"/>
      <c r="B39" s="8"/>
      <c r="C39" s="8"/>
      <c r="D39" s="8"/>
      <c r="I39" s="9" t="b">
        <f t="shared" si="2"/>
        <v>0</v>
      </c>
    </row>
    <row r="40" spans="1:9" hidden="1" x14ac:dyDescent="0.35">
      <c r="A40" s="8"/>
      <c r="B40" s="8"/>
      <c r="C40" s="8"/>
      <c r="D40" s="8"/>
      <c r="I40" s="9" t="b">
        <f t="shared" si="2"/>
        <v>0</v>
      </c>
    </row>
    <row r="41" spans="1:9" hidden="1" x14ac:dyDescent="0.35">
      <c r="A41" s="8"/>
      <c r="B41" s="8"/>
      <c r="C41" s="8"/>
      <c r="D41" s="8"/>
      <c r="I41" s="9" t="b">
        <f t="shared" si="2"/>
        <v>0</v>
      </c>
    </row>
    <row r="42" spans="1:9" hidden="1" x14ac:dyDescent="0.35">
      <c r="A42" s="8"/>
      <c r="B42" s="8"/>
      <c r="C42" s="8"/>
      <c r="D42" s="8"/>
      <c r="I42" s="9" t="b">
        <f t="shared" si="2"/>
        <v>0</v>
      </c>
    </row>
    <row r="43" spans="1:9" hidden="1" x14ac:dyDescent="0.35">
      <c r="A43" s="8"/>
      <c r="B43" s="8"/>
      <c r="C43" s="8"/>
      <c r="D43" s="8"/>
      <c r="I43" s="9" t="b">
        <f t="shared" si="2"/>
        <v>0</v>
      </c>
    </row>
    <row r="44" spans="1:9" hidden="1" x14ac:dyDescent="0.35">
      <c r="A44" s="8"/>
      <c r="B44" s="8"/>
      <c r="C44" s="8"/>
      <c r="D44" s="8"/>
      <c r="I44" s="9" t="b">
        <f t="shared" si="2"/>
        <v>0</v>
      </c>
    </row>
    <row r="45" spans="1:9" hidden="1" x14ac:dyDescent="0.35">
      <c r="A45" s="8"/>
      <c r="B45" s="8"/>
      <c r="C45" s="8"/>
      <c r="D45" s="8"/>
      <c r="I45" s="9" t="b">
        <f t="shared" si="2"/>
        <v>0</v>
      </c>
    </row>
    <row r="46" spans="1:9" hidden="1" x14ac:dyDescent="0.35">
      <c r="A46" s="8"/>
      <c r="B46" s="8"/>
      <c r="C46" s="8"/>
      <c r="D46" s="8"/>
      <c r="I46" s="9" t="b">
        <f t="shared" si="2"/>
        <v>0</v>
      </c>
    </row>
    <row r="47" spans="1:9" hidden="1" x14ac:dyDescent="0.35">
      <c r="A47" s="8"/>
      <c r="B47" s="8"/>
      <c r="C47" s="8"/>
      <c r="D47" s="8"/>
      <c r="I47" s="9" t="b">
        <f t="shared" si="2"/>
        <v>0</v>
      </c>
    </row>
    <row r="48" spans="1:9" hidden="1" x14ac:dyDescent="0.35">
      <c r="A48" s="8"/>
      <c r="B48" s="8"/>
      <c r="C48" s="8"/>
      <c r="D48" s="8"/>
      <c r="I48" s="9" t="b">
        <f t="shared" si="2"/>
        <v>0</v>
      </c>
    </row>
    <row r="49" spans="1:9" hidden="1" x14ac:dyDescent="0.35">
      <c r="A49" s="8"/>
      <c r="B49" s="8"/>
      <c r="C49" s="8"/>
      <c r="D49" s="8"/>
      <c r="I49" s="9" t="b">
        <f t="shared" si="2"/>
        <v>0</v>
      </c>
    </row>
    <row r="50" spans="1:9" hidden="1" x14ac:dyDescent="0.35">
      <c r="A50" s="8"/>
      <c r="B50" s="8"/>
      <c r="C50" s="8"/>
      <c r="D50" s="8"/>
      <c r="I50" s="9" t="b">
        <f t="shared" si="2"/>
        <v>0</v>
      </c>
    </row>
    <row r="51" spans="1:9" hidden="1" x14ac:dyDescent="0.35">
      <c r="A51" s="8"/>
      <c r="B51" s="8"/>
      <c r="C51" s="8"/>
      <c r="D51" s="8"/>
      <c r="I51" s="9" t="b">
        <f t="shared" si="2"/>
        <v>0</v>
      </c>
    </row>
    <row r="52" spans="1:9" hidden="1" x14ac:dyDescent="0.35">
      <c r="A52" s="8"/>
      <c r="B52" s="8"/>
      <c r="C52" s="8"/>
      <c r="D52" s="8"/>
      <c r="I52" s="9" t="b">
        <f t="shared" si="2"/>
        <v>0</v>
      </c>
    </row>
    <row r="53" spans="1:9" hidden="1" x14ac:dyDescent="0.35">
      <c r="A53" s="8"/>
      <c r="B53" s="8"/>
      <c r="C53" s="8"/>
      <c r="D53" s="8"/>
      <c r="I53" s="9" t="b">
        <f t="shared" si="2"/>
        <v>0</v>
      </c>
    </row>
    <row r="54" spans="1:9" hidden="1" x14ac:dyDescent="0.35">
      <c r="A54" s="8"/>
      <c r="B54" s="8"/>
      <c r="C54" s="8"/>
      <c r="D54" s="8"/>
      <c r="I54" s="9" t="b">
        <f t="shared" si="2"/>
        <v>0</v>
      </c>
    </row>
    <row r="55" spans="1:9" hidden="1" x14ac:dyDescent="0.35">
      <c r="A55" s="8"/>
      <c r="B55" s="8"/>
      <c r="C55" s="8"/>
      <c r="D55" s="8"/>
      <c r="I55" s="9" t="b">
        <f t="shared" si="2"/>
        <v>0</v>
      </c>
    </row>
    <row r="56" spans="1:9" hidden="1" x14ac:dyDescent="0.35">
      <c r="A56" s="8"/>
      <c r="B56" s="8"/>
      <c r="C56" s="8"/>
      <c r="D56" s="8"/>
      <c r="I56" s="9" t="b">
        <f t="shared" si="2"/>
        <v>0</v>
      </c>
    </row>
    <row r="57" spans="1:9" hidden="1" x14ac:dyDescent="0.35">
      <c r="A57" s="8"/>
      <c r="B57" s="8"/>
      <c r="C57" s="8"/>
      <c r="D57" s="8"/>
      <c r="I57" s="9" t="b">
        <f t="shared" si="2"/>
        <v>0</v>
      </c>
    </row>
    <row r="58" spans="1:9" hidden="1" x14ac:dyDescent="0.35">
      <c r="A58" s="8"/>
      <c r="B58" s="8"/>
      <c r="C58" s="8"/>
      <c r="D58" s="8"/>
      <c r="I58" s="9" t="b">
        <f t="shared" si="2"/>
        <v>0</v>
      </c>
    </row>
    <row r="59" spans="1:9" hidden="1" x14ac:dyDescent="0.35">
      <c r="A59" s="8"/>
      <c r="B59" s="8"/>
      <c r="C59" s="8"/>
      <c r="D59" s="8"/>
      <c r="I59" s="9" t="b">
        <f t="shared" si="2"/>
        <v>0</v>
      </c>
    </row>
    <row r="60" spans="1:9" hidden="1" x14ac:dyDescent="0.35">
      <c r="A60" s="8"/>
      <c r="B60" s="8"/>
      <c r="C60" s="8"/>
      <c r="D60" s="8"/>
      <c r="I60" s="9" t="b">
        <f t="shared" si="2"/>
        <v>0</v>
      </c>
    </row>
    <row r="61" spans="1:9" hidden="1" x14ac:dyDescent="0.35">
      <c r="A61" s="8"/>
      <c r="B61" s="8"/>
      <c r="C61" s="8"/>
      <c r="D61" s="8"/>
      <c r="I61" s="9" t="b">
        <f t="shared" si="2"/>
        <v>0</v>
      </c>
    </row>
    <row r="62" spans="1:9" hidden="1" x14ac:dyDescent="0.35">
      <c r="A62" s="8"/>
      <c r="B62" s="8"/>
      <c r="C62" s="8"/>
      <c r="D62" s="8"/>
      <c r="I62" s="9" t="b">
        <f t="shared" si="2"/>
        <v>0</v>
      </c>
    </row>
    <row r="63" spans="1:9" hidden="1" x14ac:dyDescent="0.35">
      <c r="A63" s="8"/>
      <c r="B63" s="8"/>
      <c r="C63" s="8"/>
      <c r="D63" s="8"/>
      <c r="I63" s="9" t="b">
        <f t="shared" si="2"/>
        <v>0</v>
      </c>
    </row>
    <row r="64" spans="1:9" hidden="1" x14ac:dyDescent="0.35">
      <c r="A64" s="8"/>
      <c r="B64" s="8"/>
      <c r="C64" s="8"/>
      <c r="D64" s="8"/>
      <c r="I64" s="9" t="b">
        <f t="shared" si="2"/>
        <v>0</v>
      </c>
    </row>
    <row r="65" spans="1:9" hidden="1" x14ac:dyDescent="0.35">
      <c r="A65" s="8"/>
      <c r="B65" s="8"/>
      <c r="C65" s="8"/>
      <c r="D65" s="8"/>
      <c r="I65" s="9" t="b">
        <f t="shared" si="2"/>
        <v>0</v>
      </c>
    </row>
    <row r="66" spans="1:9" hidden="1" x14ac:dyDescent="0.35">
      <c r="A66" s="8"/>
      <c r="B66" s="8"/>
      <c r="C66" s="8"/>
      <c r="D66" s="8"/>
      <c r="I66" s="9" t="b">
        <f t="shared" si="2"/>
        <v>0</v>
      </c>
    </row>
    <row r="67" spans="1:9" hidden="1" x14ac:dyDescent="0.35">
      <c r="A67" s="8"/>
      <c r="B67" s="8"/>
      <c r="C67" s="8"/>
      <c r="D67" s="8"/>
      <c r="I67" s="9" t="b">
        <f t="shared" ref="I67:I100" si="6">OR(J67,AND(H67&lt;&gt;0,OR(J68,H67&gt;=H68)))</f>
        <v>0</v>
      </c>
    </row>
    <row r="68" spans="1:9" hidden="1" x14ac:dyDescent="0.35">
      <c r="A68" s="8"/>
      <c r="B68" s="8"/>
      <c r="C68" s="8"/>
      <c r="D68" s="8"/>
      <c r="I68" s="9" t="b">
        <f t="shared" si="6"/>
        <v>0</v>
      </c>
    </row>
    <row r="69" spans="1:9" hidden="1" x14ac:dyDescent="0.35">
      <c r="A69" s="8"/>
      <c r="B69" s="8"/>
      <c r="C69" s="8"/>
      <c r="D69" s="8"/>
      <c r="I69" s="9" t="b">
        <f t="shared" si="6"/>
        <v>0</v>
      </c>
    </row>
    <row r="70" spans="1:9" hidden="1" x14ac:dyDescent="0.35">
      <c r="A70" s="8"/>
      <c r="B70" s="8"/>
      <c r="C70" s="8"/>
      <c r="D70" s="8"/>
      <c r="I70" s="9" t="b">
        <f t="shared" si="6"/>
        <v>0</v>
      </c>
    </row>
    <row r="71" spans="1:9" hidden="1" x14ac:dyDescent="0.35">
      <c r="A71" s="8"/>
      <c r="B71" s="8"/>
      <c r="C71" s="8"/>
      <c r="D71" s="8"/>
      <c r="I71" s="9" t="b">
        <f t="shared" si="6"/>
        <v>0</v>
      </c>
    </row>
    <row r="72" spans="1:9" hidden="1" x14ac:dyDescent="0.35">
      <c r="A72" s="8"/>
      <c r="B72" s="8"/>
      <c r="C72" s="8"/>
      <c r="D72" s="8"/>
      <c r="I72" s="9" t="b">
        <f t="shared" si="6"/>
        <v>0</v>
      </c>
    </row>
    <row r="73" spans="1:9" hidden="1" x14ac:dyDescent="0.35">
      <c r="A73" s="8"/>
      <c r="B73" s="8"/>
      <c r="C73" s="8"/>
      <c r="D73" s="8"/>
      <c r="I73" s="9" t="b">
        <f t="shared" si="6"/>
        <v>0</v>
      </c>
    </row>
    <row r="74" spans="1:9" hidden="1" x14ac:dyDescent="0.35">
      <c r="A74" s="8"/>
      <c r="B74" s="8"/>
      <c r="C74" s="8"/>
      <c r="D74" s="8"/>
      <c r="I74" s="9" t="b">
        <f t="shared" si="6"/>
        <v>0</v>
      </c>
    </row>
    <row r="75" spans="1:9" hidden="1" x14ac:dyDescent="0.35">
      <c r="A75" s="8"/>
      <c r="B75" s="8"/>
      <c r="C75" s="8"/>
      <c r="D75" s="8"/>
      <c r="I75" s="9" t="b">
        <f t="shared" si="6"/>
        <v>0</v>
      </c>
    </row>
    <row r="76" spans="1:9" hidden="1" x14ac:dyDescent="0.35">
      <c r="A76" s="8"/>
      <c r="B76" s="8"/>
      <c r="C76" s="8"/>
      <c r="D76" s="8"/>
      <c r="I76" s="9" t="b">
        <f t="shared" si="6"/>
        <v>0</v>
      </c>
    </row>
    <row r="77" spans="1:9" hidden="1" x14ac:dyDescent="0.35">
      <c r="A77" s="8"/>
      <c r="B77" s="8"/>
      <c r="C77" s="8"/>
      <c r="D77" s="8"/>
      <c r="I77" s="9" t="b">
        <f t="shared" si="6"/>
        <v>0</v>
      </c>
    </row>
    <row r="78" spans="1:9" hidden="1" x14ac:dyDescent="0.35">
      <c r="A78" s="8"/>
      <c r="B78" s="8"/>
      <c r="C78" s="8"/>
      <c r="D78" s="8"/>
      <c r="I78" s="9" t="b">
        <f t="shared" si="6"/>
        <v>0</v>
      </c>
    </row>
    <row r="79" spans="1:9" hidden="1" x14ac:dyDescent="0.35">
      <c r="A79" s="8"/>
      <c r="B79" s="8"/>
      <c r="C79" s="8"/>
      <c r="D79" s="8"/>
      <c r="I79" s="9" t="b">
        <f t="shared" si="6"/>
        <v>0</v>
      </c>
    </row>
    <row r="80" spans="1:9" hidden="1" x14ac:dyDescent="0.35">
      <c r="A80" s="8"/>
      <c r="B80" s="8"/>
      <c r="C80" s="8"/>
      <c r="D80" s="8"/>
      <c r="I80" s="9" t="b">
        <f t="shared" si="6"/>
        <v>0</v>
      </c>
    </row>
    <row r="81" spans="1:9" hidden="1" x14ac:dyDescent="0.35">
      <c r="A81" s="8"/>
      <c r="B81" s="8"/>
      <c r="C81" s="8"/>
      <c r="D81" s="8"/>
      <c r="I81" s="9" t="b">
        <f t="shared" si="6"/>
        <v>0</v>
      </c>
    </row>
    <row r="82" spans="1:9" hidden="1" x14ac:dyDescent="0.35">
      <c r="A82" s="8"/>
      <c r="B82" s="8"/>
      <c r="C82" s="8"/>
      <c r="D82" s="8"/>
      <c r="I82" s="9" t="b">
        <f t="shared" si="6"/>
        <v>0</v>
      </c>
    </row>
    <row r="83" spans="1:9" hidden="1" x14ac:dyDescent="0.35">
      <c r="A83" s="8"/>
      <c r="B83" s="8"/>
      <c r="C83" s="8"/>
      <c r="D83" s="8"/>
      <c r="I83" s="9" t="b">
        <f t="shared" si="6"/>
        <v>0</v>
      </c>
    </row>
    <row r="84" spans="1:9" hidden="1" x14ac:dyDescent="0.35">
      <c r="A84" s="8"/>
      <c r="B84" s="8"/>
      <c r="C84" s="8"/>
      <c r="D84" s="8"/>
      <c r="I84" s="9" t="b">
        <f t="shared" si="6"/>
        <v>0</v>
      </c>
    </row>
    <row r="85" spans="1:9" hidden="1" x14ac:dyDescent="0.35">
      <c r="A85" s="8"/>
      <c r="B85" s="8"/>
      <c r="C85" s="8"/>
      <c r="D85" s="8"/>
      <c r="I85" s="9" t="b">
        <f t="shared" si="6"/>
        <v>0</v>
      </c>
    </row>
    <row r="86" spans="1:9" hidden="1" x14ac:dyDescent="0.35">
      <c r="A86" s="8"/>
      <c r="B86" s="8"/>
      <c r="C86" s="8"/>
      <c r="D86" s="8"/>
      <c r="I86" s="9" t="b">
        <f t="shared" si="6"/>
        <v>0</v>
      </c>
    </row>
    <row r="87" spans="1:9" hidden="1" x14ac:dyDescent="0.35">
      <c r="A87" s="8"/>
      <c r="B87" s="8"/>
      <c r="C87" s="8"/>
      <c r="D87" s="8"/>
      <c r="I87" s="9" t="b">
        <f t="shared" si="6"/>
        <v>0</v>
      </c>
    </row>
    <row r="88" spans="1:9" hidden="1" x14ac:dyDescent="0.35">
      <c r="A88" s="8"/>
      <c r="B88" s="8"/>
      <c r="C88" s="8"/>
      <c r="D88" s="8"/>
      <c r="I88" s="9" t="b">
        <f t="shared" si="6"/>
        <v>0</v>
      </c>
    </row>
    <row r="89" spans="1:9" hidden="1" x14ac:dyDescent="0.35">
      <c r="A89" s="8"/>
      <c r="B89" s="8"/>
      <c r="C89" s="8"/>
      <c r="D89" s="8"/>
      <c r="I89" s="9" t="b">
        <f t="shared" si="6"/>
        <v>0</v>
      </c>
    </row>
    <row r="90" spans="1:9" hidden="1" x14ac:dyDescent="0.35">
      <c r="A90" s="8"/>
      <c r="B90" s="8"/>
      <c r="C90" s="8"/>
      <c r="D90" s="8"/>
      <c r="I90" s="9" t="b">
        <f t="shared" si="6"/>
        <v>0</v>
      </c>
    </row>
    <row r="91" spans="1:9" hidden="1" x14ac:dyDescent="0.35">
      <c r="A91" s="8"/>
      <c r="B91" s="8"/>
      <c r="C91" s="8"/>
      <c r="D91" s="8"/>
      <c r="I91" s="9" t="b">
        <f t="shared" si="6"/>
        <v>0</v>
      </c>
    </row>
    <row r="92" spans="1:9" hidden="1" x14ac:dyDescent="0.35">
      <c r="A92" s="8"/>
      <c r="B92" s="8"/>
      <c r="C92" s="8"/>
      <c r="D92" s="8"/>
      <c r="I92" s="9" t="b">
        <f t="shared" si="6"/>
        <v>0</v>
      </c>
    </row>
    <row r="93" spans="1:9" hidden="1" x14ac:dyDescent="0.35">
      <c r="A93" s="8"/>
      <c r="B93" s="8"/>
      <c r="C93" s="8"/>
      <c r="D93" s="8"/>
      <c r="I93" s="9" t="b">
        <f t="shared" si="6"/>
        <v>0</v>
      </c>
    </row>
    <row r="94" spans="1:9" hidden="1" x14ac:dyDescent="0.35">
      <c r="A94" s="8"/>
      <c r="B94" s="8"/>
      <c r="C94" s="8"/>
      <c r="D94" s="8"/>
      <c r="I94" s="9" t="b">
        <f t="shared" si="6"/>
        <v>0</v>
      </c>
    </row>
    <row r="95" spans="1:9" hidden="1" x14ac:dyDescent="0.35">
      <c r="A95" s="8"/>
      <c r="B95" s="8"/>
      <c r="C95" s="8"/>
      <c r="D95" s="8"/>
      <c r="I95" s="9" t="b">
        <f t="shared" si="6"/>
        <v>0</v>
      </c>
    </row>
    <row r="96" spans="1:9" hidden="1" x14ac:dyDescent="0.35">
      <c r="A96" s="8"/>
      <c r="B96" s="8"/>
      <c r="C96" s="8"/>
      <c r="D96" s="8"/>
      <c r="I96" s="9" t="b">
        <f t="shared" si="6"/>
        <v>0</v>
      </c>
    </row>
    <row r="97" spans="1:9" hidden="1" x14ac:dyDescent="0.35">
      <c r="A97" s="8"/>
      <c r="B97" s="8"/>
      <c r="C97" s="8"/>
      <c r="D97" s="8"/>
      <c r="I97" s="9" t="b">
        <f t="shared" si="6"/>
        <v>0</v>
      </c>
    </row>
    <row r="98" spans="1:9" hidden="1" x14ac:dyDescent="0.35">
      <c r="A98" s="8"/>
      <c r="B98" s="8"/>
      <c r="C98" s="8"/>
      <c r="D98" s="8"/>
      <c r="I98" s="9" t="b">
        <f t="shared" si="6"/>
        <v>0</v>
      </c>
    </row>
    <row r="99" spans="1:9" hidden="1" x14ac:dyDescent="0.35">
      <c r="A99" s="8"/>
      <c r="B99" s="8"/>
      <c r="C99" s="8"/>
      <c r="D99" s="8"/>
      <c r="I99" s="9" t="b">
        <f t="shared" si="6"/>
        <v>0</v>
      </c>
    </row>
    <row r="100" spans="1:9" hidden="1" x14ac:dyDescent="0.35">
      <c r="A100" s="8"/>
      <c r="B100" s="8"/>
      <c r="C100" s="8"/>
      <c r="D100" s="8"/>
      <c r="I100" s="9" t="b">
        <f t="shared" si="6"/>
        <v>0</v>
      </c>
    </row>
  </sheetData>
  <sheetProtection algorithmName="SHA-512" hashValue="P5YWs8vGSjiZ9udxo3wCFEW393tjbKp5G7Q31YxjWtV0v5yyJxrwpLSOAxwTz4eTK3255QZGQgcKBEN5M0rPgw==" saltValue="E4HT5zf8s8vEbgZJYZh8VQ==" spinCount="100000" sheet="1" objects="1" formatCells="0" autoFilter="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DDE63-7792-47D0-9095-069E3634150F}">
  <sheetPr codeName="Sheet8"/>
  <dimension ref="A1:T100"/>
  <sheetViews>
    <sheetView workbookViewId="0"/>
  </sheetViews>
  <sheetFormatPr defaultColWidth="0" defaultRowHeight="12" customHeight="1" zeroHeight="1" x14ac:dyDescent="0.35"/>
  <cols>
    <col min="1" max="2" width="7.69140625" style="9" customWidth="1"/>
    <col min="3" max="3" width="14.15234375" style="9" customWidth="1"/>
    <col min="4" max="4" width="40.15234375" style="9" bestFit="1" customWidth="1"/>
    <col min="5" max="6" width="7.69140625" style="9" customWidth="1"/>
    <col min="7" max="7" width="38.69140625" style="9" bestFit="1" customWidth="1"/>
    <col min="8" max="12" width="7.69140625" style="9" hidden="1" customWidth="1"/>
    <col min="13" max="20" width="0" style="9" hidden="1" customWidth="1"/>
    <col min="21" max="16384" width="7.69140625" style="9" hidden="1"/>
  </cols>
  <sheetData>
    <row r="1" spans="1:20" x14ac:dyDescent="0.35">
      <c r="A1" s="44" t="s">
        <v>2749</v>
      </c>
      <c r="B1" s="44" t="s">
        <v>2750</v>
      </c>
      <c r="C1" s="44" t="s">
        <v>2751</v>
      </c>
      <c r="D1" s="44" t="s">
        <v>2752</v>
      </c>
      <c r="E1" s="42" t="s">
        <v>1029</v>
      </c>
      <c r="F1" s="9" t="str">
        <f>"_"&amp;E1</f>
        <v>_BEN</v>
      </c>
      <c r="G1" s="9" t="str">
        <f>E1&amp;"_Dscr"</f>
        <v>BEN_Dscr</v>
      </c>
      <c r="H1" s="45" t="s">
        <v>2753</v>
      </c>
      <c r="K1" s="11">
        <f>COUNT(K2:K$100)-COUNTIF(K2:K$100,0)</f>
        <v>14</v>
      </c>
      <c r="N1" s="12">
        <v>1</v>
      </c>
      <c r="T1" s="9" t="s">
        <v>2756</v>
      </c>
    </row>
    <row r="2" spans="1:20" x14ac:dyDescent="0.35">
      <c r="A2" s="8">
        <v>1</v>
      </c>
      <c r="B2" s="8" t="s">
        <v>2748</v>
      </c>
      <c r="C2" s="8" t="s">
        <v>3050</v>
      </c>
      <c r="D2" s="8" t="s">
        <v>3051</v>
      </c>
      <c r="E2" s="9" t="str">
        <f>IF(ISBLANK(C2),"",RIGHT(C2,LEN(C2)-4))</f>
        <v>1</v>
      </c>
      <c r="F2" s="63" t="str">
        <f>IF($K2=0,"",INDEX($E$2:$E$100,$K2))</f>
        <v>1</v>
      </c>
      <c r="G2" s="22" t="str">
        <f t="shared" ref="G2:G65" si="0">IF($K2=0,"",INDEX($D$2:$D$100,$K2))</f>
        <v>Sex Workers</v>
      </c>
      <c r="H2" s="9">
        <f t="shared" ref="H2:H65" si="1">IF(OR(ISBLANK(E2),E2=""),0,LEN(E2)-LEN(SUBSTITUTE(E2,".",""))+1)</f>
        <v>1</v>
      </c>
      <c r="I2" s="9" t="b">
        <f>OR(J2,AND(H2&lt;&gt;0,OR(J3,H2&gt;=H3)))</f>
        <v>1</v>
      </c>
      <c r="J2" s="9" t="b">
        <f>IFERROR(SEARCH("nec",E2)&gt;0,FALSE)</f>
        <v>0</v>
      </c>
      <c r="K2" s="9">
        <f>IFERROR(_xlfn.AGGREGATE(15,3,ROW($I$2:$I$100)/($I$2:$I$100=TRUE),ROWS(I$2:I2))-ROW($2:$2)+1,0)</f>
        <v>1</v>
      </c>
      <c r="N2" s="9" t="b">
        <f>AND(H2&gt;0,H2&lt;=$N$1)</f>
        <v>1</v>
      </c>
      <c r="O2" s="9">
        <f>IFERROR(_xlfn.AGGREGATE(15,3,ROW(N$2:N$100)/(N$2:N$100=TRUE),ROWS(N$2:N2))-ROW($2:$2)+1,0)</f>
        <v>1</v>
      </c>
      <c r="P2" s="9" t="str">
        <f>IF(O2=0,"",INDEX($E$2:$E$100,$O2))</f>
        <v>1</v>
      </c>
      <c r="Q2" s="9" t="str">
        <f>IF($O2=0,"",INDEX($D$2:$D$100,$O2))</f>
        <v>Sex Workers</v>
      </c>
    </row>
    <row r="3" spans="1:20" x14ac:dyDescent="0.35">
      <c r="A3" s="8">
        <v>2</v>
      </c>
      <c r="B3" s="8" t="s">
        <v>2748</v>
      </c>
      <c r="C3" s="8" t="s">
        <v>3052</v>
      </c>
      <c r="D3" s="8" t="s">
        <v>3053</v>
      </c>
      <c r="E3" s="9" t="str">
        <f t="shared" ref="E3:E38" si="2">IF(ISBLANK(C3),"",RIGHT(C3,LEN(C3)-4))</f>
        <v>2</v>
      </c>
      <c r="F3" s="63" t="str">
        <f t="shared" ref="F3:F66" si="3">IF(K3=0,"",INDEX($E$2:$E$100,K3))</f>
        <v>2</v>
      </c>
      <c r="G3" s="22" t="str">
        <f t="shared" si="0"/>
        <v>Men who have sex with men</v>
      </c>
      <c r="H3" s="9">
        <f t="shared" si="1"/>
        <v>1</v>
      </c>
      <c r="I3" s="9" t="b">
        <f t="shared" ref="I3:I66" si="4">OR(J3,AND(H3&lt;&gt;0,OR(J4,H3&gt;=H4)))</f>
        <v>1</v>
      </c>
      <c r="J3" s="9" t="b">
        <f t="shared" ref="J3:J66" si="5">IFERROR(SEARCH("nec",E3)&gt;0,FALSE)</f>
        <v>0</v>
      </c>
      <c r="K3" s="9">
        <f>IFERROR(_xlfn.AGGREGATE(15,3,ROW($I$2:$I$100)/($I$2:$I$100=TRUE),ROWS(I$2:I3))-ROW($2:$2)+1,0)</f>
        <v>2</v>
      </c>
      <c r="N3" s="9" t="b">
        <f t="shared" ref="N3:N66" si="6">AND(H3&gt;0,H3&lt;=$N$1)</f>
        <v>1</v>
      </c>
      <c r="O3" s="9">
        <f>IFERROR(_xlfn.AGGREGATE(15,3,ROW(N$2:N$100)/(N$2:N$100=TRUE),ROWS(N$2:N3))-ROW($2:$2)+1,0)</f>
        <v>2</v>
      </c>
      <c r="P3" s="9" t="str">
        <f t="shared" ref="P3:P66" si="7">IF(O3=0,"",INDEX($E$2:$E$100,$O3))</f>
        <v>2</v>
      </c>
      <c r="Q3" s="9" t="str">
        <f t="shared" ref="Q3:Q66" si="8">IF($O3=0,"",INDEX($D$2:$D$100,$O3))</f>
        <v>Men who have sex with men</v>
      </c>
    </row>
    <row r="4" spans="1:20" x14ac:dyDescent="0.35">
      <c r="A4" s="8">
        <v>3</v>
      </c>
      <c r="B4" s="8" t="s">
        <v>2748</v>
      </c>
      <c r="C4" s="8" t="s">
        <v>3054</v>
      </c>
      <c r="D4" s="8" t="s">
        <v>3055</v>
      </c>
      <c r="E4" s="9" t="str">
        <f t="shared" si="2"/>
        <v>3</v>
      </c>
      <c r="F4" s="63" t="str">
        <f t="shared" si="3"/>
        <v>3</v>
      </c>
      <c r="G4" s="22" t="str">
        <f t="shared" si="0"/>
        <v>Transgender people</v>
      </c>
      <c r="H4" s="9">
        <f t="shared" si="1"/>
        <v>1</v>
      </c>
      <c r="I4" s="9" t="b">
        <f t="shared" si="4"/>
        <v>1</v>
      </c>
      <c r="J4" s="9" t="b">
        <f t="shared" si="5"/>
        <v>0</v>
      </c>
      <c r="K4" s="9">
        <f>IFERROR(_xlfn.AGGREGATE(15,3,ROW($I$2:$I$100)/($I$2:$I$100=TRUE),ROWS(I$2:I4))-ROW($2:$2)+1,0)</f>
        <v>3</v>
      </c>
      <c r="N4" s="9" t="b">
        <f t="shared" si="6"/>
        <v>1</v>
      </c>
      <c r="O4" s="9">
        <f>IFERROR(_xlfn.AGGREGATE(15,3,ROW(N$2:N$100)/(N$2:N$100=TRUE),ROWS(N$2:N4))-ROW($2:$2)+1,0)</f>
        <v>3</v>
      </c>
      <c r="P4" s="9" t="str">
        <f t="shared" si="7"/>
        <v>3</v>
      </c>
      <c r="Q4" s="9" t="str">
        <f t="shared" si="8"/>
        <v>Transgender people</v>
      </c>
    </row>
    <row r="5" spans="1:20" x14ac:dyDescent="0.35">
      <c r="A5" s="8">
        <v>4</v>
      </c>
      <c r="B5" s="8" t="s">
        <v>2748</v>
      </c>
      <c r="C5" s="8" t="s">
        <v>3056</v>
      </c>
      <c r="D5" s="8" t="s">
        <v>3057</v>
      </c>
      <c r="E5" s="9" t="str">
        <f t="shared" si="2"/>
        <v>4</v>
      </c>
      <c r="F5" s="63" t="str">
        <f t="shared" si="3"/>
        <v>4</v>
      </c>
      <c r="G5" s="22" t="str">
        <f t="shared" si="0"/>
        <v>Injecting drug users (IDUs)</v>
      </c>
      <c r="H5" s="9">
        <f t="shared" si="1"/>
        <v>1</v>
      </c>
      <c r="I5" s="9" t="b">
        <f t="shared" si="4"/>
        <v>1</v>
      </c>
      <c r="J5" s="9" t="b">
        <f t="shared" si="5"/>
        <v>0</v>
      </c>
      <c r="K5" s="9">
        <f>IFERROR(_xlfn.AGGREGATE(15,3,ROW($I$2:$I$100)/($I$2:$I$100=TRUE),ROWS(I$2:I5))-ROW($2:$2)+1,0)</f>
        <v>4</v>
      </c>
      <c r="N5" s="9" t="b">
        <f t="shared" si="6"/>
        <v>1</v>
      </c>
      <c r="O5" s="9">
        <f>IFERROR(_xlfn.AGGREGATE(15,3,ROW(N$2:N$100)/(N$2:N$100=TRUE),ROWS(N$2:N5))-ROW($2:$2)+1,0)</f>
        <v>4</v>
      </c>
      <c r="P5" s="9" t="str">
        <f t="shared" si="7"/>
        <v>4</v>
      </c>
      <c r="Q5" s="9" t="str">
        <f t="shared" si="8"/>
        <v>Injecting drug users (IDUs)</v>
      </c>
    </row>
    <row r="6" spans="1:20" x14ac:dyDescent="0.35">
      <c r="A6" s="8">
        <v>5</v>
      </c>
      <c r="B6" s="8" t="s">
        <v>2748</v>
      </c>
      <c r="C6" s="8" t="s">
        <v>3058</v>
      </c>
      <c r="D6" s="8" t="s">
        <v>3059</v>
      </c>
      <c r="E6" s="9" t="str">
        <f t="shared" si="2"/>
        <v>5</v>
      </c>
      <c r="F6" s="63" t="str">
        <f t="shared" si="3"/>
        <v>5</v>
      </c>
      <c r="G6" s="22" t="str">
        <f t="shared" si="0"/>
        <v>Serodiscordant couples</v>
      </c>
      <c r="H6" s="9">
        <f t="shared" si="1"/>
        <v>1</v>
      </c>
      <c r="I6" s="9" t="b">
        <f t="shared" si="4"/>
        <v>1</v>
      </c>
      <c r="J6" s="9" t="b">
        <f t="shared" si="5"/>
        <v>0</v>
      </c>
      <c r="K6" s="9">
        <f>IFERROR(_xlfn.AGGREGATE(15,3,ROW($I$2:$I$100)/($I$2:$I$100=TRUE),ROWS(I$2:I6))-ROW($2:$2)+1,0)</f>
        <v>5</v>
      </c>
      <c r="N6" s="9" t="b">
        <f t="shared" si="6"/>
        <v>1</v>
      </c>
      <c r="O6" s="9">
        <f>IFERROR(_xlfn.AGGREGATE(15,3,ROW(N$2:N$100)/(N$2:N$100=TRUE),ROWS(N$2:N6))-ROW($2:$2)+1,0)</f>
        <v>5</v>
      </c>
      <c r="P6" s="9" t="str">
        <f t="shared" si="7"/>
        <v>5</v>
      </c>
      <c r="Q6" s="9" t="str">
        <f t="shared" si="8"/>
        <v>Serodiscordant couples</v>
      </c>
    </row>
    <row r="7" spans="1:20" x14ac:dyDescent="0.35">
      <c r="A7" s="8">
        <v>6</v>
      </c>
      <c r="B7" s="8" t="s">
        <v>2748</v>
      </c>
      <c r="C7" s="8" t="s">
        <v>3060</v>
      </c>
      <c r="D7" s="8" t="s">
        <v>3061</v>
      </c>
      <c r="E7" s="9" t="str">
        <f t="shared" si="2"/>
        <v>6</v>
      </c>
      <c r="F7" s="63" t="str">
        <f t="shared" si="3"/>
        <v>6</v>
      </c>
      <c r="G7" s="22" t="str">
        <f t="shared" si="0"/>
        <v>Mothers and Children</v>
      </c>
      <c r="H7" s="9">
        <f t="shared" si="1"/>
        <v>1</v>
      </c>
      <c r="I7" s="9" t="b">
        <f t="shared" si="4"/>
        <v>1</v>
      </c>
      <c r="J7" s="9" t="b">
        <f t="shared" si="5"/>
        <v>0</v>
      </c>
      <c r="K7" s="9">
        <f>IFERROR(_xlfn.AGGREGATE(15,3,ROW($I$2:$I$100)/($I$2:$I$100=TRUE),ROWS(I$2:I7))-ROW($2:$2)+1,0)</f>
        <v>6</v>
      </c>
      <c r="N7" s="9" t="b">
        <f t="shared" si="6"/>
        <v>1</v>
      </c>
      <c r="O7" s="9">
        <f>IFERROR(_xlfn.AGGREGATE(15,3,ROW(N$2:N$100)/(N$2:N$100=TRUE),ROWS(N$2:N7))-ROW($2:$2)+1,0)</f>
        <v>6</v>
      </c>
      <c r="P7" s="9" t="str">
        <f t="shared" si="7"/>
        <v>6</v>
      </c>
      <c r="Q7" s="9" t="str">
        <f t="shared" si="8"/>
        <v>Mothers and Children</v>
      </c>
    </row>
    <row r="8" spans="1:20" x14ac:dyDescent="0.35">
      <c r="A8" s="8">
        <v>7</v>
      </c>
      <c r="B8" s="8" t="s">
        <v>2748</v>
      </c>
      <c r="C8" s="8" t="s">
        <v>3062</v>
      </c>
      <c r="D8" s="8" t="s">
        <v>3063</v>
      </c>
      <c r="E8" s="9" t="str">
        <f t="shared" si="2"/>
        <v>7</v>
      </c>
      <c r="F8" s="63" t="str">
        <f t="shared" si="3"/>
        <v>7</v>
      </c>
      <c r="G8" s="22" t="str">
        <f t="shared" si="0"/>
        <v>Clients of STD Clinics</v>
      </c>
      <c r="H8" s="9">
        <f t="shared" si="1"/>
        <v>1</v>
      </c>
      <c r="I8" s="9" t="b">
        <f t="shared" si="4"/>
        <v>1</v>
      </c>
      <c r="J8" s="9" t="b">
        <f t="shared" si="5"/>
        <v>0</v>
      </c>
      <c r="K8" s="9">
        <f>IFERROR(_xlfn.AGGREGATE(15,3,ROW($I$2:$I$100)/($I$2:$I$100=TRUE),ROWS(I$2:I8))-ROW($2:$2)+1,0)</f>
        <v>7</v>
      </c>
      <c r="N8" s="9" t="b">
        <f t="shared" si="6"/>
        <v>1</v>
      </c>
      <c r="O8" s="9">
        <f>IFERROR(_xlfn.AGGREGATE(15,3,ROW(N$2:N$100)/(N$2:N$100=TRUE),ROWS(N$2:N8))-ROW($2:$2)+1,0)</f>
        <v>7</v>
      </c>
      <c r="P8" s="9" t="str">
        <f t="shared" si="7"/>
        <v>7</v>
      </c>
      <c r="Q8" s="9" t="str">
        <f t="shared" si="8"/>
        <v>Clients of STD Clinics</v>
      </c>
    </row>
    <row r="9" spans="1:20" x14ac:dyDescent="0.35">
      <c r="A9" s="8">
        <v>8</v>
      </c>
      <c r="B9" s="8" t="s">
        <v>2748</v>
      </c>
      <c r="C9" s="8" t="s">
        <v>3064</v>
      </c>
      <c r="D9" s="8" t="s">
        <v>3065</v>
      </c>
      <c r="E9" s="9" t="str">
        <f t="shared" si="2"/>
        <v>8</v>
      </c>
      <c r="F9" s="63" t="str">
        <f t="shared" si="3"/>
        <v>8</v>
      </c>
      <c r="G9" s="22" t="str">
        <f t="shared" si="0"/>
        <v>Mobile and displaced populations</v>
      </c>
      <c r="H9" s="9">
        <f t="shared" si="1"/>
        <v>1</v>
      </c>
      <c r="I9" s="9" t="b">
        <f t="shared" si="4"/>
        <v>1</v>
      </c>
      <c r="J9" s="9" t="b">
        <f t="shared" si="5"/>
        <v>0</v>
      </c>
      <c r="K9" s="9">
        <f>IFERROR(_xlfn.AGGREGATE(15,3,ROW($I$2:$I$100)/($I$2:$I$100=TRUE),ROWS(I$2:I9))-ROW($2:$2)+1,0)</f>
        <v>8</v>
      </c>
      <c r="N9" s="9" t="b">
        <f t="shared" si="6"/>
        <v>1</v>
      </c>
      <c r="O9" s="9">
        <f>IFERROR(_xlfn.AGGREGATE(15,3,ROW(N$2:N$100)/(N$2:N$100=TRUE),ROWS(N$2:N9))-ROW($2:$2)+1,0)</f>
        <v>8</v>
      </c>
      <c r="P9" s="9" t="str">
        <f t="shared" si="7"/>
        <v>8</v>
      </c>
      <c r="Q9" s="9" t="str">
        <f t="shared" si="8"/>
        <v>Mobile and displaced populations</v>
      </c>
    </row>
    <row r="10" spans="1:20" x14ac:dyDescent="0.35">
      <c r="A10" s="8">
        <v>9</v>
      </c>
      <c r="B10" s="8" t="s">
        <v>2748</v>
      </c>
      <c r="C10" s="8" t="s">
        <v>3066</v>
      </c>
      <c r="D10" s="8" t="s">
        <v>3067</v>
      </c>
      <c r="E10" s="9" t="str">
        <f t="shared" si="2"/>
        <v>9</v>
      </c>
      <c r="F10" s="63" t="str">
        <f t="shared" si="3"/>
        <v>9</v>
      </c>
      <c r="G10" s="22" t="str">
        <f t="shared" si="0"/>
        <v>Uniformed and institutionalized populations</v>
      </c>
      <c r="H10" s="9">
        <f t="shared" si="1"/>
        <v>1</v>
      </c>
      <c r="I10" s="9" t="b">
        <f t="shared" si="4"/>
        <v>1</v>
      </c>
      <c r="J10" s="9" t="b">
        <f t="shared" si="5"/>
        <v>0</v>
      </c>
      <c r="K10" s="9">
        <f>IFERROR(_xlfn.AGGREGATE(15,3,ROW($I$2:$I$100)/($I$2:$I$100=TRUE),ROWS(I$2:I10))-ROW($2:$2)+1,0)</f>
        <v>9</v>
      </c>
      <c r="L10" s="9" t="b">
        <f>(E10+0)&lt;(E11+0)</f>
        <v>1</v>
      </c>
      <c r="N10" s="9" t="b">
        <f t="shared" si="6"/>
        <v>1</v>
      </c>
      <c r="O10" s="9">
        <f>IFERROR(_xlfn.AGGREGATE(15,3,ROW(N$2:N$100)/(N$2:N$100=TRUE),ROWS(N$2:N10))-ROW($2:$2)+1,0)</f>
        <v>9</v>
      </c>
      <c r="P10" s="9" t="str">
        <f t="shared" si="7"/>
        <v>9</v>
      </c>
      <c r="Q10" s="9" t="str">
        <f t="shared" si="8"/>
        <v>Uniformed and institutionalized populations</v>
      </c>
    </row>
    <row r="11" spans="1:20" x14ac:dyDescent="0.35">
      <c r="A11" s="8">
        <v>10</v>
      </c>
      <c r="B11" s="8" t="s">
        <v>2748</v>
      </c>
      <c r="C11" s="8" t="s">
        <v>3068</v>
      </c>
      <c r="D11" s="8" t="s">
        <v>3069</v>
      </c>
      <c r="E11" s="9" t="str">
        <f t="shared" si="2"/>
        <v>10</v>
      </c>
      <c r="F11" s="63" t="str">
        <f t="shared" si="3"/>
        <v>10</v>
      </c>
      <c r="G11" s="22" t="str">
        <f t="shared" si="0"/>
        <v xml:space="preserve">Orphans and Vulnerable Children (OVC) </v>
      </c>
      <c r="H11" s="9">
        <f t="shared" si="1"/>
        <v>1</v>
      </c>
      <c r="I11" s="9" t="b">
        <f t="shared" si="4"/>
        <v>1</v>
      </c>
      <c r="J11" s="9" t="b">
        <f t="shared" si="5"/>
        <v>0</v>
      </c>
      <c r="K11" s="9">
        <f>IFERROR(_xlfn.AGGREGATE(15,3,ROW($I$2:$I$100)/($I$2:$I$100=TRUE),ROWS(I$2:I11))-ROW($2:$2)+1,0)</f>
        <v>10</v>
      </c>
      <c r="N11" s="9" t="b">
        <f t="shared" si="6"/>
        <v>1</v>
      </c>
      <c r="O11" s="9">
        <f>IFERROR(_xlfn.AGGREGATE(15,3,ROW(N$2:N$100)/(N$2:N$100=TRUE),ROWS(N$2:N11))-ROW($2:$2)+1,0)</f>
        <v>10</v>
      </c>
      <c r="P11" s="9" t="str">
        <f t="shared" si="7"/>
        <v>10</v>
      </c>
      <c r="Q11" s="9" t="str">
        <f t="shared" si="8"/>
        <v xml:space="preserve">Orphans and Vulnerable Children (OVC) </v>
      </c>
    </row>
    <row r="12" spans="1:20" x14ac:dyDescent="0.35">
      <c r="A12" s="8">
        <v>11</v>
      </c>
      <c r="B12" s="8" t="s">
        <v>2748</v>
      </c>
      <c r="C12" s="8" t="s">
        <v>3070</v>
      </c>
      <c r="D12" s="8" t="s">
        <v>3071</v>
      </c>
      <c r="E12" s="9" t="str">
        <f t="shared" si="2"/>
        <v>11</v>
      </c>
      <c r="F12" s="63" t="str">
        <f t="shared" si="3"/>
        <v>11</v>
      </c>
      <c r="G12" s="22" t="str">
        <f t="shared" si="0"/>
        <v>Other key populations</v>
      </c>
      <c r="H12" s="9">
        <f t="shared" si="1"/>
        <v>1</v>
      </c>
      <c r="I12" s="9" t="b">
        <f t="shared" si="4"/>
        <v>1</v>
      </c>
      <c r="J12" s="9" t="b">
        <f t="shared" si="5"/>
        <v>0</v>
      </c>
      <c r="K12" s="9">
        <f>IFERROR(_xlfn.AGGREGATE(15,3,ROW($I$2:$I$100)/($I$2:$I$100=TRUE),ROWS(I$2:I12))-ROW($2:$2)+1,0)</f>
        <v>11</v>
      </c>
      <c r="N12" s="9" t="b">
        <f t="shared" si="6"/>
        <v>1</v>
      </c>
      <c r="O12" s="9">
        <f>IFERROR(_xlfn.AGGREGATE(15,3,ROW(N$2:N$100)/(N$2:N$100=TRUE),ROWS(N$2:N12))-ROW($2:$2)+1,0)</f>
        <v>11</v>
      </c>
      <c r="P12" s="9" t="str">
        <f t="shared" si="7"/>
        <v>11</v>
      </c>
      <c r="Q12" s="9" t="str">
        <f t="shared" si="8"/>
        <v>Other key populations</v>
      </c>
    </row>
    <row r="13" spans="1:20" x14ac:dyDescent="0.35">
      <c r="A13" s="8">
        <v>12</v>
      </c>
      <c r="B13" s="8" t="s">
        <v>2748</v>
      </c>
      <c r="C13" s="8" t="s">
        <v>3072</v>
      </c>
      <c r="D13" s="8" t="s">
        <v>3073</v>
      </c>
      <c r="E13" s="9" t="str">
        <f t="shared" si="2"/>
        <v>12</v>
      </c>
      <c r="F13" s="63" t="str">
        <f t="shared" si="3"/>
        <v>12</v>
      </c>
      <c r="G13" s="22" t="str">
        <f t="shared" si="0"/>
        <v>People living with HIV</v>
      </c>
      <c r="H13" s="9">
        <f t="shared" si="1"/>
        <v>1</v>
      </c>
      <c r="I13" s="9" t="b">
        <f t="shared" si="4"/>
        <v>1</v>
      </c>
      <c r="J13" s="9" t="b">
        <f t="shared" si="5"/>
        <v>0</v>
      </c>
      <c r="K13" s="9">
        <f>IFERROR(_xlfn.AGGREGATE(15,3,ROW($I$2:$I$100)/($I$2:$I$100=TRUE),ROWS(I$2:I13))-ROW($2:$2)+1,0)</f>
        <v>12</v>
      </c>
      <c r="N13" s="9" t="b">
        <f t="shared" si="6"/>
        <v>1</v>
      </c>
      <c r="O13" s="9">
        <f>IFERROR(_xlfn.AGGREGATE(15,3,ROW(N$2:N$100)/(N$2:N$100=TRUE),ROWS(N$2:N13))-ROW($2:$2)+1,0)</f>
        <v>12</v>
      </c>
      <c r="P13" s="9" t="str">
        <f t="shared" si="7"/>
        <v>12</v>
      </c>
      <c r="Q13" s="9" t="str">
        <f t="shared" si="8"/>
        <v>People living with HIV</v>
      </c>
    </row>
    <row r="14" spans="1:20" x14ac:dyDescent="0.35">
      <c r="A14" s="8">
        <v>13</v>
      </c>
      <c r="B14" s="8" t="s">
        <v>2748</v>
      </c>
      <c r="C14" s="8" t="s">
        <v>3074</v>
      </c>
      <c r="D14" s="8" t="s">
        <v>3075</v>
      </c>
      <c r="E14" s="9" t="str">
        <f t="shared" si="2"/>
        <v>13</v>
      </c>
      <c r="F14" s="63" t="str">
        <f t="shared" si="3"/>
        <v>13</v>
      </c>
      <c r="G14" s="22" t="str">
        <f t="shared" si="0"/>
        <v>General population</v>
      </c>
      <c r="H14" s="9">
        <f t="shared" si="1"/>
        <v>1</v>
      </c>
      <c r="I14" s="9" t="b">
        <f t="shared" si="4"/>
        <v>1</v>
      </c>
      <c r="J14" s="9" t="b">
        <f t="shared" si="5"/>
        <v>0</v>
      </c>
      <c r="K14" s="9">
        <f>IFERROR(_xlfn.AGGREGATE(15,3,ROW($I$2:$I$100)/($I$2:$I$100=TRUE),ROWS(I$2:I14))-ROW($2:$2)+1,0)</f>
        <v>13</v>
      </c>
      <c r="N14" s="9" t="b">
        <f t="shared" si="6"/>
        <v>1</v>
      </c>
      <c r="O14" s="9">
        <f>IFERROR(_xlfn.AGGREGATE(15,3,ROW(N$2:N$100)/(N$2:N$100=TRUE),ROWS(N$2:N14))-ROW($2:$2)+1,0)</f>
        <v>13</v>
      </c>
      <c r="P14" s="9" t="str">
        <f t="shared" si="7"/>
        <v>13</v>
      </c>
      <c r="Q14" s="9" t="str">
        <f t="shared" si="8"/>
        <v>General population</v>
      </c>
    </row>
    <row r="15" spans="1:20" x14ac:dyDescent="0.35">
      <c r="A15" s="8">
        <v>14</v>
      </c>
      <c r="B15" s="8" t="s">
        <v>2748</v>
      </c>
      <c r="C15" s="8" t="s">
        <v>3076</v>
      </c>
      <c r="D15" s="8" t="s">
        <v>3077</v>
      </c>
      <c r="E15" s="9" t="str">
        <f t="shared" si="2"/>
        <v>nec</v>
      </c>
      <c r="F15" s="63" t="str">
        <f t="shared" si="3"/>
        <v>nec</v>
      </c>
      <c r="G15" s="22" t="str">
        <f t="shared" si="0"/>
        <v>Other and unspecified beneficiaries (n.e.c.)</v>
      </c>
      <c r="H15" s="9">
        <f t="shared" si="1"/>
        <v>1</v>
      </c>
      <c r="I15" s="9" t="b">
        <f t="shared" si="4"/>
        <v>1</v>
      </c>
      <c r="J15" s="9" t="b">
        <f t="shared" si="5"/>
        <v>1</v>
      </c>
      <c r="K15" s="9">
        <f>IFERROR(_xlfn.AGGREGATE(15,3,ROW($I$2:$I$100)/($I$2:$I$100=TRUE),ROWS(I$2:I15))-ROW($2:$2)+1,0)</f>
        <v>14</v>
      </c>
      <c r="N15" s="9" t="b">
        <f t="shared" si="6"/>
        <v>1</v>
      </c>
      <c r="O15" s="9">
        <f>IFERROR(_xlfn.AGGREGATE(15,3,ROW(N$2:N$100)/(N$2:N$100=TRUE),ROWS(N$2:N15))-ROW($2:$2)+1,0)</f>
        <v>14</v>
      </c>
      <c r="P15" s="9" t="str">
        <f t="shared" si="7"/>
        <v>nec</v>
      </c>
      <c r="Q15" s="9" t="str">
        <f t="shared" si="8"/>
        <v>Other and unspecified beneficiaries (n.e.c.)</v>
      </c>
    </row>
    <row r="16" spans="1:20" x14ac:dyDescent="0.35">
      <c r="A16" s="8"/>
      <c r="B16" s="8"/>
      <c r="C16" s="8"/>
      <c r="D16" s="8"/>
      <c r="E16" s="9" t="str">
        <f t="shared" si="2"/>
        <v/>
      </c>
      <c r="F16" s="63" t="str">
        <f t="shared" si="3"/>
        <v/>
      </c>
      <c r="G16" s="22" t="str">
        <f t="shared" si="0"/>
        <v/>
      </c>
      <c r="H16" s="9">
        <f t="shared" si="1"/>
        <v>0</v>
      </c>
      <c r="I16" s="9" t="b">
        <f t="shared" si="4"/>
        <v>0</v>
      </c>
      <c r="J16" s="9" t="b">
        <f t="shared" si="5"/>
        <v>0</v>
      </c>
      <c r="K16" s="9">
        <f>IFERROR(_xlfn.AGGREGATE(15,3,ROW($I$2:$I$100)/($I$2:$I$100=TRUE),ROWS(I$2:I16))-ROW($2:$2)+1,0)</f>
        <v>0</v>
      </c>
      <c r="N16" s="9" t="b">
        <f t="shared" si="6"/>
        <v>0</v>
      </c>
      <c r="O16" s="9">
        <f>IFERROR(_xlfn.AGGREGATE(15,3,ROW(N$2:N$100)/(N$2:N$100=TRUE),ROWS(N$2:N16))-ROW($2:$2)+1,0)</f>
        <v>0</v>
      </c>
      <c r="P16" s="9" t="str">
        <f t="shared" si="7"/>
        <v/>
      </c>
      <c r="Q16" s="9" t="str">
        <f t="shared" si="8"/>
        <v/>
      </c>
    </row>
    <row r="17" spans="1:17" x14ac:dyDescent="0.35">
      <c r="A17" s="8"/>
      <c r="B17" s="8"/>
      <c r="C17" s="8"/>
      <c r="D17" s="8"/>
      <c r="E17" s="9" t="str">
        <f t="shared" si="2"/>
        <v/>
      </c>
      <c r="F17" s="63" t="str">
        <f t="shared" si="3"/>
        <v/>
      </c>
      <c r="G17" s="22" t="str">
        <f t="shared" si="0"/>
        <v/>
      </c>
      <c r="H17" s="9">
        <f t="shared" si="1"/>
        <v>0</v>
      </c>
      <c r="I17" s="9" t="b">
        <f t="shared" si="4"/>
        <v>0</v>
      </c>
      <c r="J17" s="9" t="b">
        <f t="shared" si="5"/>
        <v>0</v>
      </c>
      <c r="K17" s="9">
        <f>IFERROR(_xlfn.AGGREGATE(15,3,ROW($I$2:$I$100)/($I$2:$I$100=TRUE),ROWS(I$2:I17))-ROW($2:$2)+1,0)</f>
        <v>0</v>
      </c>
      <c r="N17" s="9" t="b">
        <f t="shared" si="6"/>
        <v>0</v>
      </c>
      <c r="O17" s="9">
        <f>IFERROR(_xlfn.AGGREGATE(15,3,ROW(N$2:N$100)/(N$2:N$100=TRUE),ROWS(N$2:N17))-ROW($2:$2)+1,0)</f>
        <v>0</v>
      </c>
      <c r="P17" s="9" t="str">
        <f t="shared" si="7"/>
        <v/>
      </c>
      <c r="Q17" s="9" t="str">
        <f t="shared" si="8"/>
        <v/>
      </c>
    </row>
    <row r="18" spans="1:17" x14ac:dyDescent="0.35">
      <c r="A18" s="8"/>
      <c r="B18" s="8"/>
      <c r="C18" s="8"/>
      <c r="D18" s="8"/>
      <c r="E18" s="9" t="str">
        <f t="shared" si="2"/>
        <v/>
      </c>
      <c r="F18" s="63" t="str">
        <f t="shared" si="3"/>
        <v/>
      </c>
      <c r="G18" s="22" t="str">
        <f t="shared" si="0"/>
        <v/>
      </c>
      <c r="H18" s="9">
        <f t="shared" si="1"/>
        <v>0</v>
      </c>
      <c r="I18" s="9" t="b">
        <f t="shared" si="4"/>
        <v>0</v>
      </c>
      <c r="J18" s="9" t="b">
        <f t="shared" si="5"/>
        <v>0</v>
      </c>
      <c r="K18" s="9">
        <f>IFERROR(_xlfn.AGGREGATE(15,3,ROW($I$2:$I$100)/($I$2:$I$100=TRUE),ROWS(I$2:I18))-ROW($2:$2)+1,0)</f>
        <v>0</v>
      </c>
      <c r="N18" s="9" t="b">
        <f t="shared" si="6"/>
        <v>0</v>
      </c>
      <c r="O18" s="9">
        <f>IFERROR(_xlfn.AGGREGATE(15,3,ROW(N$2:N$100)/(N$2:N$100=TRUE),ROWS(N$2:N18))-ROW($2:$2)+1,0)</f>
        <v>0</v>
      </c>
      <c r="P18" s="9" t="str">
        <f t="shared" si="7"/>
        <v/>
      </c>
      <c r="Q18" s="9" t="str">
        <f t="shared" si="8"/>
        <v/>
      </c>
    </row>
    <row r="19" spans="1:17" x14ac:dyDescent="0.35">
      <c r="A19" s="8"/>
      <c r="B19" s="8"/>
      <c r="C19" s="8"/>
      <c r="D19" s="8"/>
      <c r="E19" s="9" t="str">
        <f t="shared" si="2"/>
        <v/>
      </c>
      <c r="F19" s="63" t="str">
        <f t="shared" si="3"/>
        <v/>
      </c>
      <c r="G19" s="22" t="str">
        <f t="shared" si="0"/>
        <v/>
      </c>
      <c r="H19" s="9">
        <f t="shared" si="1"/>
        <v>0</v>
      </c>
      <c r="I19" s="9" t="b">
        <f t="shared" si="4"/>
        <v>0</v>
      </c>
      <c r="J19" s="9" t="b">
        <f t="shared" si="5"/>
        <v>0</v>
      </c>
      <c r="K19" s="9">
        <f>IFERROR(_xlfn.AGGREGATE(15,3,ROW($I$2:$I$100)/($I$2:$I$100=TRUE),ROWS(I$2:I19))-ROW($2:$2)+1,0)</f>
        <v>0</v>
      </c>
      <c r="N19" s="9" t="b">
        <f t="shared" si="6"/>
        <v>0</v>
      </c>
      <c r="O19" s="9">
        <f>IFERROR(_xlfn.AGGREGATE(15,3,ROW(N$2:N$100)/(N$2:N$100=TRUE),ROWS(N$2:N19))-ROW($2:$2)+1,0)</f>
        <v>0</v>
      </c>
      <c r="P19" s="9" t="str">
        <f t="shared" si="7"/>
        <v/>
      </c>
      <c r="Q19" s="9" t="str">
        <f t="shared" si="8"/>
        <v/>
      </c>
    </row>
    <row r="20" spans="1:17" x14ac:dyDescent="0.35">
      <c r="A20" s="8"/>
      <c r="B20" s="8"/>
      <c r="C20" s="8"/>
      <c r="D20" s="8"/>
      <c r="E20" s="9" t="str">
        <f t="shared" si="2"/>
        <v/>
      </c>
      <c r="F20" s="63" t="str">
        <f t="shared" si="3"/>
        <v/>
      </c>
      <c r="G20" s="22" t="str">
        <f t="shared" si="0"/>
        <v/>
      </c>
      <c r="H20" s="9">
        <f t="shared" si="1"/>
        <v>0</v>
      </c>
      <c r="I20" s="9" t="b">
        <f t="shared" si="4"/>
        <v>0</v>
      </c>
      <c r="J20" s="9" t="b">
        <f t="shared" si="5"/>
        <v>0</v>
      </c>
      <c r="K20" s="9">
        <f>IFERROR(_xlfn.AGGREGATE(15,3,ROW($I$2:$I$100)/($I$2:$I$100=TRUE),ROWS(I$2:I20))-ROW($2:$2)+1,0)</f>
        <v>0</v>
      </c>
      <c r="N20" s="9" t="b">
        <f t="shared" si="6"/>
        <v>0</v>
      </c>
      <c r="O20" s="9">
        <f>IFERROR(_xlfn.AGGREGATE(15,3,ROW(N$2:N$100)/(N$2:N$100=TRUE),ROWS(N$2:N20))-ROW($2:$2)+1,0)</f>
        <v>0</v>
      </c>
      <c r="P20" s="9" t="str">
        <f t="shared" si="7"/>
        <v/>
      </c>
      <c r="Q20" s="9" t="str">
        <f t="shared" si="8"/>
        <v/>
      </c>
    </row>
    <row r="21" spans="1:17" x14ac:dyDescent="0.35">
      <c r="A21" s="8"/>
      <c r="B21" s="8"/>
      <c r="C21" s="8"/>
      <c r="D21" s="8"/>
      <c r="E21" s="9" t="str">
        <f t="shared" si="2"/>
        <v/>
      </c>
      <c r="F21" s="63" t="str">
        <f t="shared" si="3"/>
        <v/>
      </c>
      <c r="G21" s="22" t="str">
        <f t="shared" si="0"/>
        <v/>
      </c>
      <c r="H21" s="9">
        <f t="shared" si="1"/>
        <v>0</v>
      </c>
      <c r="I21" s="9" t="b">
        <f t="shared" si="4"/>
        <v>0</v>
      </c>
      <c r="J21" s="9" t="b">
        <f t="shared" si="5"/>
        <v>0</v>
      </c>
      <c r="K21" s="9">
        <f>IFERROR(_xlfn.AGGREGATE(15,3,ROW($I$2:$I$100)/($I$2:$I$100=TRUE),ROWS(I$2:I21))-ROW($2:$2)+1,0)</f>
        <v>0</v>
      </c>
      <c r="N21" s="9" t="b">
        <f t="shared" si="6"/>
        <v>0</v>
      </c>
      <c r="O21" s="9">
        <f>IFERROR(_xlfn.AGGREGATE(15,3,ROW(N$2:N$100)/(N$2:N$100=TRUE),ROWS(N$2:N21))-ROW($2:$2)+1,0)</f>
        <v>0</v>
      </c>
      <c r="P21" s="9" t="str">
        <f t="shared" si="7"/>
        <v/>
      </c>
      <c r="Q21" s="9" t="str">
        <f t="shared" si="8"/>
        <v/>
      </c>
    </row>
    <row r="22" spans="1:17" x14ac:dyDescent="0.35">
      <c r="A22" s="8"/>
      <c r="B22" s="8"/>
      <c r="C22" s="8"/>
      <c r="D22" s="8"/>
      <c r="E22" s="9" t="str">
        <f t="shared" si="2"/>
        <v/>
      </c>
      <c r="F22" s="63" t="str">
        <f t="shared" si="3"/>
        <v/>
      </c>
      <c r="G22" s="22" t="str">
        <f t="shared" si="0"/>
        <v/>
      </c>
      <c r="H22" s="9">
        <f t="shared" si="1"/>
        <v>0</v>
      </c>
      <c r="I22" s="9" t="b">
        <f t="shared" si="4"/>
        <v>0</v>
      </c>
      <c r="J22" s="9" t="b">
        <f t="shared" si="5"/>
        <v>0</v>
      </c>
      <c r="K22" s="9">
        <f>IFERROR(_xlfn.AGGREGATE(15,3,ROW($I$2:$I$100)/($I$2:$I$100=TRUE),ROWS(I$2:I22))-ROW($2:$2)+1,0)</f>
        <v>0</v>
      </c>
      <c r="N22" s="9" t="b">
        <f t="shared" si="6"/>
        <v>0</v>
      </c>
      <c r="O22" s="9">
        <f>IFERROR(_xlfn.AGGREGATE(15,3,ROW(N$2:N$100)/(N$2:N$100=TRUE),ROWS(N$2:N22))-ROW($2:$2)+1,0)</f>
        <v>0</v>
      </c>
      <c r="P22" s="9" t="str">
        <f t="shared" si="7"/>
        <v/>
      </c>
      <c r="Q22" s="9" t="str">
        <f t="shared" si="8"/>
        <v/>
      </c>
    </row>
    <row r="23" spans="1:17" x14ac:dyDescent="0.35">
      <c r="A23" s="8"/>
      <c r="B23" s="8"/>
      <c r="C23" s="8"/>
      <c r="D23" s="8"/>
      <c r="E23" s="9" t="str">
        <f t="shared" si="2"/>
        <v/>
      </c>
      <c r="F23" s="63" t="str">
        <f t="shared" si="3"/>
        <v/>
      </c>
      <c r="G23" s="22" t="str">
        <f t="shared" si="0"/>
        <v/>
      </c>
      <c r="H23" s="9">
        <f t="shared" si="1"/>
        <v>0</v>
      </c>
      <c r="I23" s="9" t="b">
        <f t="shared" si="4"/>
        <v>0</v>
      </c>
      <c r="J23" s="9" t="b">
        <f t="shared" si="5"/>
        <v>0</v>
      </c>
      <c r="K23" s="9">
        <f>IFERROR(_xlfn.AGGREGATE(15,3,ROW($I$2:$I$100)/($I$2:$I$100=TRUE),ROWS(I$2:I23))-ROW($2:$2)+1,0)</f>
        <v>0</v>
      </c>
      <c r="N23" s="9" t="b">
        <f t="shared" si="6"/>
        <v>0</v>
      </c>
      <c r="O23" s="9">
        <f>IFERROR(_xlfn.AGGREGATE(15,3,ROW(N$2:N$100)/(N$2:N$100=TRUE),ROWS(N$2:N23))-ROW($2:$2)+1,0)</f>
        <v>0</v>
      </c>
      <c r="P23" s="9" t="str">
        <f t="shared" si="7"/>
        <v/>
      </c>
      <c r="Q23" s="9" t="str">
        <f t="shared" si="8"/>
        <v/>
      </c>
    </row>
    <row r="24" spans="1:17" x14ac:dyDescent="0.35">
      <c r="A24" s="8"/>
      <c r="B24" s="8"/>
      <c r="C24" s="8"/>
      <c r="D24" s="8"/>
      <c r="E24" s="9" t="str">
        <f t="shared" si="2"/>
        <v/>
      </c>
      <c r="F24" s="63" t="str">
        <f t="shared" si="3"/>
        <v/>
      </c>
      <c r="G24" s="22" t="str">
        <f t="shared" si="0"/>
        <v/>
      </c>
      <c r="H24" s="9">
        <f t="shared" si="1"/>
        <v>0</v>
      </c>
      <c r="I24" s="9" t="b">
        <f t="shared" si="4"/>
        <v>0</v>
      </c>
      <c r="J24" s="9" t="b">
        <f t="shared" si="5"/>
        <v>0</v>
      </c>
      <c r="K24" s="9">
        <f>IFERROR(_xlfn.AGGREGATE(15,3,ROW($I$2:$I$100)/($I$2:$I$100=TRUE),ROWS(I$2:I24))-ROW($2:$2)+1,0)</f>
        <v>0</v>
      </c>
      <c r="N24" s="9" t="b">
        <f t="shared" si="6"/>
        <v>0</v>
      </c>
      <c r="O24" s="9">
        <f>IFERROR(_xlfn.AGGREGATE(15,3,ROW(N$2:N$100)/(N$2:N$100=TRUE),ROWS(N$2:N24))-ROW($2:$2)+1,0)</f>
        <v>0</v>
      </c>
      <c r="P24" s="9" t="str">
        <f t="shared" si="7"/>
        <v/>
      </c>
      <c r="Q24" s="9" t="str">
        <f t="shared" si="8"/>
        <v/>
      </c>
    </row>
    <row r="25" spans="1:17" x14ac:dyDescent="0.35">
      <c r="A25" s="8"/>
      <c r="B25" s="8"/>
      <c r="C25" s="8"/>
      <c r="D25" s="8"/>
      <c r="E25" s="9" t="str">
        <f t="shared" si="2"/>
        <v/>
      </c>
      <c r="F25" s="63" t="str">
        <f t="shared" si="3"/>
        <v/>
      </c>
      <c r="G25" s="22" t="str">
        <f t="shared" si="0"/>
        <v/>
      </c>
      <c r="H25" s="9">
        <f t="shared" si="1"/>
        <v>0</v>
      </c>
      <c r="I25" s="9" t="b">
        <f t="shared" si="4"/>
        <v>0</v>
      </c>
      <c r="J25" s="9" t="b">
        <f t="shared" si="5"/>
        <v>0</v>
      </c>
      <c r="K25" s="9">
        <f>IFERROR(_xlfn.AGGREGATE(15,3,ROW($I$2:$I$100)/($I$2:$I$100=TRUE),ROWS(I$2:I25))-ROW($2:$2)+1,0)</f>
        <v>0</v>
      </c>
      <c r="N25" s="9" t="b">
        <f t="shared" si="6"/>
        <v>0</v>
      </c>
      <c r="O25" s="9">
        <f>IFERROR(_xlfn.AGGREGATE(15,3,ROW(N$2:N$100)/(N$2:N$100=TRUE),ROWS(N$2:N25))-ROW($2:$2)+1,0)</f>
        <v>0</v>
      </c>
      <c r="P25" s="9" t="str">
        <f t="shared" si="7"/>
        <v/>
      </c>
      <c r="Q25" s="9" t="str">
        <f t="shared" si="8"/>
        <v/>
      </c>
    </row>
    <row r="26" spans="1:17" x14ac:dyDescent="0.35">
      <c r="A26" s="8"/>
      <c r="B26" s="8"/>
      <c r="C26" s="8"/>
      <c r="D26" s="8"/>
      <c r="E26" s="9" t="str">
        <f t="shared" si="2"/>
        <v/>
      </c>
      <c r="F26" s="63" t="str">
        <f t="shared" si="3"/>
        <v/>
      </c>
      <c r="G26" s="22" t="str">
        <f t="shared" si="0"/>
        <v/>
      </c>
      <c r="H26" s="9">
        <f t="shared" si="1"/>
        <v>0</v>
      </c>
      <c r="I26" s="9" t="b">
        <f t="shared" si="4"/>
        <v>0</v>
      </c>
      <c r="J26" s="9" t="b">
        <f t="shared" si="5"/>
        <v>0</v>
      </c>
      <c r="K26" s="9">
        <f>IFERROR(_xlfn.AGGREGATE(15,3,ROW($I$2:$I$100)/($I$2:$I$100=TRUE),ROWS(I$2:I26))-ROW($2:$2)+1,0)</f>
        <v>0</v>
      </c>
      <c r="N26" s="9" t="b">
        <f t="shared" si="6"/>
        <v>0</v>
      </c>
      <c r="O26" s="9">
        <f>IFERROR(_xlfn.AGGREGATE(15,3,ROW(N$2:N$100)/(N$2:N$100=TRUE),ROWS(N$2:N26))-ROW($2:$2)+1,0)</f>
        <v>0</v>
      </c>
      <c r="P26" s="9" t="str">
        <f t="shared" si="7"/>
        <v/>
      </c>
      <c r="Q26" s="9" t="str">
        <f t="shared" si="8"/>
        <v/>
      </c>
    </row>
    <row r="27" spans="1:17" x14ac:dyDescent="0.35">
      <c r="A27" s="8"/>
      <c r="B27" s="8"/>
      <c r="C27" s="8"/>
      <c r="D27" s="8"/>
      <c r="E27" s="9" t="str">
        <f t="shared" si="2"/>
        <v/>
      </c>
      <c r="F27" s="63" t="str">
        <f t="shared" si="3"/>
        <v/>
      </c>
      <c r="G27" s="22" t="str">
        <f t="shared" si="0"/>
        <v/>
      </c>
      <c r="H27" s="9">
        <f t="shared" si="1"/>
        <v>0</v>
      </c>
      <c r="I27" s="9" t="b">
        <f t="shared" si="4"/>
        <v>0</v>
      </c>
      <c r="J27" s="9" t="b">
        <f t="shared" si="5"/>
        <v>0</v>
      </c>
      <c r="K27" s="9">
        <f>IFERROR(_xlfn.AGGREGATE(15,3,ROW($I$2:$I$100)/($I$2:$I$100=TRUE),ROWS(I$2:I27))-ROW($2:$2)+1,0)</f>
        <v>0</v>
      </c>
      <c r="N27" s="9" t="b">
        <f t="shared" si="6"/>
        <v>0</v>
      </c>
      <c r="O27" s="9">
        <f>IFERROR(_xlfn.AGGREGATE(15,3,ROW(N$2:N$100)/(N$2:N$100=TRUE),ROWS(N$2:N27))-ROW($2:$2)+1,0)</f>
        <v>0</v>
      </c>
      <c r="P27" s="9" t="str">
        <f t="shared" si="7"/>
        <v/>
      </c>
      <c r="Q27" s="9" t="str">
        <f t="shared" si="8"/>
        <v/>
      </c>
    </row>
    <row r="28" spans="1:17" x14ac:dyDescent="0.35">
      <c r="A28" s="8"/>
      <c r="B28" s="8"/>
      <c r="C28" s="8"/>
      <c r="D28" s="8"/>
      <c r="E28" s="9" t="str">
        <f t="shared" si="2"/>
        <v/>
      </c>
      <c r="F28" s="63" t="str">
        <f t="shared" si="3"/>
        <v/>
      </c>
      <c r="G28" s="22" t="str">
        <f t="shared" si="0"/>
        <v/>
      </c>
      <c r="H28" s="9">
        <f t="shared" si="1"/>
        <v>0</v>
      </c>
      <c r="I28" s="9" t="b">
        <f t="shared" si="4"/>
        <v>0</v>
      </c>
      <c r="J28" s="9" t="b">
        <f t="shared" si="5"/>
        <v>0</v>
      </c>
      <c r="K28" s="9">
        <f>IFERROR(_xlfn.AGGREGATE(15,3,ROW($I$2:$I$100)/($I$2:$I$100=TRUE),ROWS(I$2:I28))-ROW($2:$2)+1,0)</f>
        <v>0</v>
      </c>
      <c r="N28" s="9" t="b">
        <f t="shared" si="6"/>
        <v>0</v>
      </c>
      <c r="O28" s="9">
        <f>IFERROR(_xlfn.AGGREGATE(15,3,ROW(N$2:N$100)/(N$2:N$100=TRUE),ROWS(N$2:N28))-ROW($2:$2)+1,0)</f>
        <v>0</v>
      </c>
      <c r="P28" s="9" t="str">
        <f t="shared" si="7"/>
        <v/>
      </c>
      <c r="Q28" s="9" t="str">
        <f t="shared" si="8"/>
        <v/>
      </c>
    </row>
    <row r="29" spans="1:17" x14ac:dyDescent="0.35">
      <c r="A29" s="8"/>
      <c r="B29" s="8"/>
      <c r="C29" s="8"/>
      <c r="D29" s="8"/>
      <c r="E29" s="9" t="str">
        <f t="shared" si="2"/>
        <v/>
      </c>
      <c r="F29" s="63" t="str">
        <f t="shared" si="3"/>
        <v/>
      </c>
      <c r="G29" s="22" t="str">
        <f t="shared" si="0"/>
        <v/>
      </c>
      <c r="H29" s="9">
        <f t="shared" si="1"/>
        <v>0</v>
      </c>
      <c r="I29" s="9" t="b">
        <f t="shared" si="4"/>
        <v>0</v>
      </c>
      <c r="J29" s="9" t="b">
        <f t="shared" si="5"/>
        <v>0</v>
      </c>
      <c r="K29" s="9">
        <f>IFERROR(_xlfn.AGGREGATE(15,3,ROW($I$2:$I$100)/($I$2:$I$100=TRUE),ROWS(I$2:I29))-ROW($2:$2)+1,0)</f>
        <v>0</v>
      </c>
      <c r="N29" s="9" t="b">
        <f t="shared" si="6"/>
        <v>0</v>
      </c>
      <c r="O29" s="9">
        <f>IFERROR(_xlfn.AGGREGATE(15,3,ROW(N$2:N$100)/(N$2:N$100=TRUE),ROWS(N$2:N29))-ROW($2:$2)+1,0)</f>
        <v>0</v>
      </c>
      <c r="P29" s="9" t="str">
        <f t="shared" si="7"/>
        <v/>
      </c>
      <c r="Q29" s="9" t="str">
        <f t="shared" si="8"/>
        <v/>
      </c>
    </row>
    <row r="30" spans="1:17" x14ac:dyDescent="0.35">
      <c r="A30" s="8"/>
      <c r="B30" s="8"/>
      <c r="C30" s="8"/>
      <c r="D30" s="8"/>
      <c r="E30" s="9" t="str">
        <f t="shared" si="2"/>
        <v/>
      </c>
      <c r="F30" s="63" t="str">
        <f t="shared" si="3"/>
        <v/>
      </c>
      <c r="G30" s="22" t="str">
        <f t="shared" si="0"/>
        <v/>
      </c>
      <c r="H30" s="9">
        <f t="shared" si="1"/>
        <v>0</v>
      </c>
      <c r="I30" s="9" t="b">
        <f t="shared" si="4"/>
        <v>0</v>
      </c>
      <c r="J30" s="9" t="b">
        <f t="shared" si="5"/>
        <v>0</v>
      </c>
      <c r="K30" s="9">
        <f>IFERROR(_xlfn.AGGREGATE(15,3,ROW($I$2:$I$100)/($I$2:$I$100=TRUE),ROWS(I$2:I30))-ROW($2:$2)+1,0)</f>
        <v>0</v>
      </c>
      <c r="N30" s="9" t="b">
        <f t="shared" si="6"/>
        <v>0</v>
      </c>
      <c r="O30" s="9">
        <f>IFERROR(_xlfn.AGGREGATE(15,3,ROW(N$2:N$100)/(N$2:N$100=TRUE),ROWS(N$2:N30))-ROW($2:$2)+1,0)</f>
        <v>0</v>
      </c>
      <c r="P30" s="9" t="str">
        <f t="shared" si="7"/>
        <v/>
      </c>
      <c r="Q30" s="9" t="str">
        <f t="shared" si="8"/>
        <v/>
      </c>
    </row>
    <row r="31" spans="1:17" x14ac:dyDescent="0.35">
      <c r="A31" s="8"/>
      <c r="B31" s="8"/>
      <c r="C31" s="8"/>
      <c r="D31" s="8"/>
      <c r="E31" s="9" t="str">
        <f t="shared" si="2"/>
        <v/>
      </c>
      <c r="F31" s="63" t="str">
        <f t="shared" si="3"/>
        <v/>
      </c>
      <c r="G31" s="22" t="str">
        <f t="shared" si="0"/>
        <v/>
      </c>
      <c r="H31" s="9">
        <f t="shared" si="1"/>
        <v>0</v>
      </c>
      <c r="I31" s="9" t="b">
        <f t="shared" si="4"/>
        <v>0</v>
      </c>
      <c r="J31" s="9" t="b">
        <f t="shared" si="5"/>
        <v>0</v>
      </c>
      <c r="K31" s="9">
        <f>IFERROR(_xlfn.AGGREGATE(15,3,ROW($I$2:$I$100)/($I$2:$I$100=TRUE),ROWS(I$2:I31))-ROW($2:$2)+1,0)</f>
        <v>0</v>
      </c>
      <c r="N31" s="9" t="b">
        <f t="shared" si="6"/>
        <v>0</v>
      </c>
      <c r="O31" s="9">
        <f>IFERROR(_xlfn.AGGREGATE(15,3,ROW(N$2:N$100)/(N$2:N$100=TRUE),ROWS(N$2:N31))-ROW($2:$2)+1,0)</f>
        <v>0</v>
      </c>
      <c r="P31" s="9" t="str">
        <f t="shared" si="7"/>
        <v/>
      </c>
      <c r="Q31" s="9" t="str">
        <f t="shared" si="8"/>
        <v/>
      </c>
    </row>
    <row r="32" spans="1:17" x14ac:dyDescent="0.35">
      <c r="A32" s="8"/>
      <c r="B32" s="8"/>
      <c r="C32" s="8"/>
      <c r="D32" s="8"/>
      <c r="E32" s="9" t="str">
        <f t="shared" si="2"/>
        <v/>
      </c>
      <c r="F32" s="63" t="str">
        <f t="shared" si="3"/>
        <v/>
      </c>
      <c r="G32" s="22" t="str">
        <f t="shared" si="0"/>
        <v/>
      </c>
      <c r="H32" s="9">
        <f t="shared" si="1"/>
        <v>0</v>
      </c>
      <c r="I32" s="9" t="b">
        <f t="shared" si="4"/>
        <v>0</v>
      </c>
      <c r="J32" s="9" t="b">
        <f t="shared" si="5"/>
        <v>0</v>
      </c>
      <c r="K32" s="9">
        <f>IFERROR(_xlfn.AGGREGATE(15,3,ROW($I$2:$I$100)/($I$2:$I$100=TRUE),ROWS(I$2:I32))-ROW($2:$2)+1,0)</f>
        <v>0</v>
      </c>
      <c r="N32" s="9" t="b">
        <f t="shared" si="6"/>
        <v>0</v>
      </c>
      <c r="O32" s="9">
        <f>IFERROR(_xlfn.AGGREGATE(15,3,ROW(N$2:N$100)/(N$2:N$100=TRUE),ROWS(N$2:N32))-ROW($2:$2)+1,0)</f>
        <v>0</v>
      </c>
      <c r="P32" s="9" t="str">
        <f t="shared" si="7"/>
        <v/>
      </c>
      <c r="Q32" s="9" t="str">
        <f t="shared" si="8"/>
        <v/>
      </c>
    </row>
    <row r="33" spans="1:17" x14ac:dyDescent="0.35">
      <c r="A33" s="8"/>
      <c r="B33" s="8"/>
      <c r="C33" s="8"/>
      <c r="D33" s="8"/>
      <c r="E33" s="9" t="str">
        <f t="shared" si="2"/>
        <v/>
      </c>
      <c r="F33" s="63" t="str">
        <f t="shared" si="3"/>
        <v/>
      </c>
      <c r="G33" s="22" t="str">
        <f t="shared" si="0"/>
        <v/>
      </c>
      <c r="H33" s="9">
        <f t="shared" si="1"/>
        <v>0</v>
      </c>
      <c r="I33" s="9" t="b">
        <f t="shared" si="4"/>
        <v>0</v>
      </c>
      <c r="J33" s="9" t="b">
        <f t="shared" si="5"/>
        <v>0</v>
      </c>
      <c r="K33" s="9">
        <f>IFERROR(_xlfn.AGGREGATE(15,3,ROW($I$2:$I$100)/($I$2:$I$100=TRUE),ROWS(I$2:I33))-ROW($2:$2)+1,0)</f>
        <v>0</v>
      </c>
      <c r="N33" s="9" t="b">
        <f t="shared" si="6"/>
        <v>0</v>
      </c>
      <c r="O33" s="9">
        <f>IFERROR(_xlfn.AGGREGATE(15,3,ROW(N$2:N$100)/(N$2:N$100=TRUE),ROWS(N$2:N33))-ROW($2:$2)+1,0)</f>
        <v>0</v>
      </c>
      <c r="P33" s="9" t="str">
        <f t="shared" si="7"/>
        <v/>
      </c>
      <c r="Q33" s="9" t="str">
        <f t="shared" si="8"/>
        <v/>
      </c>
    </row>
    <row r="34" spans="1:17" x14ac:dyDescent="0.35">
      <c r="A34" s="8"/>
      <c r="B34" s="8"/>
      <c r="C34" s="8"/>
      <c r="D34" s="8"/>
      <c r="E34" s="9" t="str">
        <f t="shared" si="2"/>
        <v/>
      </c>
      <c r="F34" s="63" t="str">
        <f t="shared" si="3"/>
        <v/>
      </c>
      <c r="G34" s="22" t="str">
        <f t="shared" si="0"/>
        <v/>
      </c>
      <c r="H34" s="9">
        <f t="shared" si="1"/>
        <v>0</v>
      </c>
      <c r="I34" s="9" t="b">
        <f t="shared" si="4"/>
        <v>0</v>
      </c>
      <c r="J34" s="9" t="b">
        <f t="shared" si="5"/>
        <v>0</v>
      </c>
      <c r="K34" s="9">
        <f>IFERROR(_xlfn.AGGREGATE(15,3,ROW($I$2:$I$100)/($I$2:$I$100=TRUE),ROWS(I$2:I34))-ROW($2:$2)+1,0)</f>
        <v>0</v>
      </c>
      <c r="N34" s="9" t="b">
        <f t="shared" si="6"/>
        <v>0</v>
      </c>
      <c r="O34" s="9">
        <f>IFERROR(_xlfn.AGGREGATE(15,3,ROW(N$2:N$100)/(N$2:N$100=TRUE),ROWS(N$2:N34))-ROW($2:$2)+1,0)</f>
        <v>0</v>
      </c>
      <c r="P34" s="9" t="str">
        <f t="shared" si="7"/>
        <v/>
      </c>
      <c r="Q34" s="9" t="str">
        <f t="shared" si="8"/>
        <v/>
      </c>
    </row>
    <row r="35" spans="1:17" x14ac:dyDescent="0.35">
      <c r="A35" s="8"/>
      <c r="B35" s="8"/>
      <c r="C35" s="8"/>
      <c r="D35" s="8"/>
      <c r="E35" s="9" t="str">
        <f t="shared" si="2"/>
        <v/>
      </c>
      <c r="F35" s="63" t="str">
        <f t="shared" si="3"/>
        <v/>
      </c>
      <c r="G35" s="22" t="str">
        <f t="shared" si="0"/>
        <v/>
      </c>
      <c r="H35" s="9">
        <f t="shared" si="1"/>
        <v>0</v>
      </c>
      <c r="I35" s="9" t="b">
        <f t="shared" si="4"/>
        <v>0</v>
      </c>
      <c r="J35" s="9" t="b">
        <f t="shared" si="5"/>
        <v>0</v>
      </c>
      <c r="K35" s="9">
        <f>IFERROR(_xlfn.AGGREGATE(15,3,ROW($I$2:$I$100)/($I$2:$I$100=TRUE),ROWS(I$2:I35))-ROW($2:$2)+1,0)</f>
        <v>0</v>
      </c>
      <c r="N35" s="9" t="b">
        <f t="shared" si="6"/>
        <v>0</v>
      </c>
      <c r="O35" s="9">
        <f>IFERROR(_xlfn.AGGREGATE(15,3,ROW(N$2:N$100)/(N$2:N$100=TRUE),ROWS(N$2:N35))-ROW($2:$2)+1,0)</f>
        <v>0</v>
      </c>
      <c r="P35" s="9" t="str">
        <f t="shared" si="7"/>
        <v/>
      </c>
      <c r="Q35" s="9" t="str">
        <f t="shared" si="8"/>
        <v/>
      </c>
    </row>
    <row r="36" spans="1:17" x14ac:dyDescent="0.35">
      <c r="A36" s="8"/>
      <c r="B36" s="8"/>
      <c r="C36" s="8"/>
      <c r="D36" s="8"/>
      <c r="E36" s="9" t="str">
        <f t="shared" si="2"/>
        <v/>
      </c>
      <c r="F36" s="63" t="str">
        <f t="shared" si="3"/>
        <v/>
      </c>
      <c r="G36" s="22" t="str">
        <f t="shared" si="0"/>
        <v/>
      </c>
      <c r="H36" s="9">
        <f t="shared" si="1"/>
        <v>0</v>
      </c>
      <c r="I36" s="9" t="b">
        <f t="shared" si="4"/>
        <v>0</v>
      </c>
      <c r="J36" s="9" t="b">
        <f t="shared" si="5"/>
        <v>0</v>
      </c>
      <c r="K36" s="9">
        <f>IFERROR(_xlfn.AGGREGATE(15,3,ROW($I$2:$I$100)/($I$2:$I$100=TRUE),ROWS(I$2:I36))-ROW($2:$2)+1,0)</f>
        <v>0</v>
      </c>
      <c r="N36" s="9" t="b">
        <f t="shared" si="6"/>
        <v>0</v>
      </c>
      <c r="O36" s="9">
        <f>IFERROR(_xlfn.AGGREGATE(15,3,ROW(N$2:N$100)/(N$2:N$100=TRUE),ROWS(N$2:N36))-ROW($2:$2)+1,0)</f>
        <v>0</v>
      </c>
      <c r="P36" s="9" t="str">
        <f t="shared" si="7"/>
        <v/>
      </c>
      <c r="Q36" s="9" t="str">
        <f t="shared" si="8"/>
        <v/>
      </c>
    </row>
    <row r="37" spans="1:17" x14ac:dyDescent="0.35">
      <c r="A37" s="8"/>
      <c r="B37" s="8"/>
      <c r="C37" s="8"/>
      <c r="D37" s="8"/>
      <c r="E37" s="9" t="str">
        <f t="shared" si="2"/>
        <v/>
      </c>
      <c r="F37" s="63" t="str">
        <f t="shared" si="3"/>
        <v/>
      </c>
      <c r="G37" s="22" t="str">
        <f t="shared" si="0"/>
        <v/>
      </c>
      <c r="H37" s="9">
        <f t="shared" si="1"/>
        <v>0</v>
      </c>
      <c r="I37" s="9" t="b">
        <f t="shared" si="4"/>
        <v>0</v>
      </c>
      <c r="J37" s="9" t="b">
        <f t="shared" si="5"/>
        <v>0</v>
      </c>
      <c r="K37" s="9">
        <f>IFERROR(_xlfn.AGGREGATE(15,3,ROW($I$2:$I$100)/($I$2:$I$100=TRUE),ROWS(I$2:I37))-ROW($2:$2)+1,0)</f>
        <v>0</v>
      </c>
      <c r="N37" s="9" t="b">
        <f t="shared" si="6"/>
        <v>0</v>
      </c>
      <c r="O37" s="9">
        <f>IFERROR(_xlfn.AGGREGATE(15,3,ROW(N$2:N$100)/(N$2:N$100=TRUE),ROWS(N$2:N37))-ROW($2:$2)+1,0)</f>
        <v>0</v>
      </c>
      <c r="P37" s="9" t="str">
        <f t="shared" si="7"/>
        <v/>
      </c>
      <c r="Q37" s="9" t="str">
        <f t="shared" si="8"/>
        <v/>
      </c>
    </row>
    <row r="38" spans="1:17" x14ac:dyDescent="0.35">
      <c r="A38" s="8"/>
      <c r="B38" s="8"/>
      <c r="C38" s="8"/>
      <c r="D38" s="8"/>
      <c r="E38" s="9" t="str">
        <f t="shared" si="2"/>
        <v/>
      </c>
      <c r="F38" s="63" t="str">
        <f t="shared" si="3"/>
        <v/>
      </c>
      <c r="G38" s="22" t="str">
        <f t="shared" si="0"/>
        <v/>
      </c>
      <c r="H38" s="9">
        <f t="shared" si="1"/>
        <v>0</v>
      </c>
      <c r="I38" s="9" t="b">
        <f t="shared" si="4"/>
        <v>0</v>
      </c>
      <c r="J38" s="9" t="b">
        <f t="shared" si="5"/>
        <v>0</v>
      </c>
      <c r="K38" s="9">
        <f>IFERROR(_xlfn.AGGREGATE(15,3,ROW($I$2:$I$100)/($I$2:$I$100=TRUE),ROWS(I$2:I38))-ROW($2:$2)+1,0)</f>
        <v>0</v>
      </c>
      <c r="N38" s="9" t="b">
        <f t="shared" si="6"/>
        <v>0</v>
      </c>
      <c r="O38" s="9">
        <f>IFERROR(_xlfn.AGGREGATE(15,3,ROW(N$2:N$100)/(N$2:N$100=TRUE),ROWS(N$2:N38))-ROW($2:$2)+1,0)</f>
        <v>0</v>
      </c>
      <c r="P38" s="9" t="str">
        <f t="shared" si="7"/>
        <v/>
      </c>
      <c r="Q38" s="9" t="str">
        <f t="shared" si="8"/>
        <v/>
      </c>
    </row>
    <row r="39" spans="1:17" hidden="1" x14ac:dyDescent="0.35">
      <c r="A39" s="8"/>
      <c r="B39" s="8"/>
      <c r="C39" s="8"/>
      <c r="D39" s="8"/>
      <c r="F39" s="22" t="str">
        <f t="shared" si="3"/>
        <v/>
      </c>
      <c r="G39" s="22" t="str">
        <f t="shared" si="0"/>
        <v/>
      </c>
      <c r="H39" s="9">
        <f t="shared" si="1"/>
        <v>0</v>
      </c>
      <c r="I39" s="9" t="b">
        <f t="shared" si="4"/>
        <v>0</v>
      </c>
      <c r="J39" s="9" t="b">
        <f t="shared" si="5"/>
        <v>0</v>
      </c>
      <c r="K39" s="9">
        <f>IFERROR(_xlfn.AGGREGATE(15,3,ROW($I$2:$I$100)/($I$2:$I$100=TRUE),ROWS(I$2:I39))-ROW($2:$2)+1,0)</f>
        <v>0</v>
      </c>
      <c r="N39" s="9" t="b">
        <f t="shared" si="6"/>
        <v>0</v>
      </c>
      <c r="O39" s="9">
        <f>IFERROR(_xlfn.AGGREGATE(15,3,ROW(N$2:N$100)/(N$2:N$100=TRUE),ROWS(N$2:N39))-ROW($2:$2)+1,0)</f>
        <v>0</v>
      </c>
      <c r="P39" s="9" t="str">
        <f t="shared" si="7"/>
        <v/>
      </c>
      <c r="Q39" s="9" t="str">
        <f t="shared" si="8"/>
        <v/>
      </c>
    </row>
    <row r="40" spans="1:17" hidden="1" x14ac:dyDescent="0.35">
      <c r="A40" s="8"/>
      <c r="B40" s="8"/>
      <c r="C40" s="8"/>
      <c r="D40" s="8"/>
      <c r="F40" s="22" t="str">
        <f t="shared" si="3"/>
        <v/>
      </c>
      <c r="G40" s="22" t="str">
        <f t="shared" si="0"/>
        <v/>
      </c>
      <c r="H40" s="9">
        <f t="shared" si="1"/>
        <v>0</v>
      </c>
      <c r="I40" s="9" t="b">
        <f t="shared" si="4"/>
        <v>0</v>
      </c>
      <c r="J40" s="9" t="b">
        <f t="shared" si="5"/>
        <v>0</v>
      </c>
      <c r="K40" s="9">
        <f>IFERROR(_xlfn.AGGREGATE(15,3,ROW($I$2:$I$100)/($I$2:$I$100=TRUE),ROWS(I$2:I40))-ROW($2:$2)+1,0)</f>
        <v>0</v>
      </c>
      <c r="N40" s="9" t="b">
        <f t="shared" si="6"/>
        <v>0</v>
      </c>
      <c r="O40" s="9">
        <f>IFERROR(_xlfn.AGGREGATE(15,3,ROW(N$2:N$100)/(N$2:N$100=TRUE),ROWS(N$2:N40))-ROW($2:$2)+1,0)</f>
        <v>0</v>
      </c>
      <c r="P40" s="9" t="str">
        <f t="shared" si="7"/>
        <v/>
      </c>
      <c r="Q40" s="9" t="str">
        <f t="shared" si="8"/>
        <v/>
      </c>
    </row>
    <row r="41" spans="1:17" hidden="1" x14ac:dyDescent="0.35">
      <c r="A41" s="8"/>
      <c r="B41" s="8"/>
      <c r="C41" s="8"/>
      <c r="D41" s="8"/>
      <c r="F41" s="22" t="str">
        <f t="shared" si="3"/>
        <v/>
      </c>
      <c r="G41" s="22" t="str">
        <f t="shared" si="0"/>
        <v/>
      </c>
      <c r="H41" s="9">
        <f t="shared" si="1"/>
        <v>0</v>
      </c>
      <c r="I41" s="9" t="b">
        <f t="shared" si="4"/>
        <v>0</v>
      </c>
      <c r="J41" s="9" t="b">
        <f t="shared" si="5"/>
        <v>0</v>
      </c>
      <c r="K41" s="9">
        <f>IFERROR(_xlfn.AGGREGATE(15,3,ROW($I$2:$I$100)/($I$2:$I$100=TRUE),ROWS(I$2:I41))-ROW($2:$2)+1,0)</f>
        <v>0</v>
      </c>
      <c r="N41" s="9" t="b">
        <f t="shared" si="6"/>
        <v>0</v>
      </c>
      <c r="O41" s="9">
        <f>IFERROR(_xlfn.AGGREGATE(15,3,ROW(N$2:N$100)/(N$2:N$100=TRUE),ROWS(N$2:N41))-ROW($2:$2)+1,0)</f>
        <v>0</v>
      </c>
      <c r="P41" s="9" t="str">
        <f t="shared" si="7"/>
        <v/>
      </c>
      <c r="Q41" s="9" t="str">
        <f t="shared" si="8"/>
        <v/>
      </c>
    </row>
    <row r="42" spans="1:17" hidden="1" x14ac:dyDescent="0.35">
      <c r="A42" s="8"/>
      <c r="B42" s="8"/>
      <c r="C42" s="8"/>
      <c r="D42" s="8"/>
      <c r="F42" s="22" t="str">
        <f t="shared" si="3"/>
        <v/>
      </c>
      <c r="G42" s="22" t="str">
        <f t="shared" si="0"/>
        <v/>
      </c>
      <c r="H42" s="9">
        <f t="shared" si="1"/>
        <v>0</v>
      </c>
      <c r="I42" s="9" t="b">
        <f t="shared" si="4"/>
        <v>0</v>
      </c>
      <c r="J42" s="9" t="b">
        <f t="shared" si="5"/>
        <v>0</v>
      </c>
      <c r="K42" s="9">
        <f>IFERROR(_xlfn.AGGREGATE(15,3,ROW($I$2:$I$100)/($I$2:$I$100=TRUE),ROWS(I$2:I42))-ROW($2:$2)+1,0)</f>
        <v>0</v>
      </c>
      <c r="N42" s="9" t="b">
        <f t="shared" si="6"/>
        <v>0</v>
      </c>
      <c r="O42" s="9">
        <f>IFERROR(_xlfn.AGGREGATE(15,3,ROW(N$2:N$100)/(N$2:N$100=TRUE),ROWS(N$2:N42))-ROW($2:$2)+1,0)</f>
        <v>0</v>
      </c>
      <c r="P42" s="9" t="str">
        <f t="shared" si="7"/>
        <v/>
      </c>
      <c r="Q42" s="9" t="str">
        <f t="shared" si="8"/>
        <v/>
      </c>
    </row>
    <row r="43" spans="1:17" hidden="1" x14ac:dyDescent="0.35">
      <c r="A43" s="8"/>
      <c r="B43" s="8"/>
      <c r="C43" s="8"/>
      <c r="D43" s="8"/>
      <c r="F43" s="22" t="str">
        <f t="shared" si="3"/>
        <v/>
      </c>
      <c r="G43" s="22" t="str">
        <f t="shared" si="0"/>
        <v/>
      </c>
      <c r="H43" s="9">
        <f t="shared" si="1"/>
        <v>0</v>
      </c>
      <c r="I43" s="9" t="b">
        <f t="shared" si="4"/>
        <v>0</v>
      </c>
      <c r="J43" s="9" t="b">
        <f t="shared" si="5"/>
        <v>0</v>
      </c>
      <c r="K43" s="9">
        <f>IFERROR(_xlfn.AGGREGATE(15,3,ROW($I$2:$I$100)/($I$2:$I$100=TRUE),ROWS(I$2:I43))-ROW($2:$2)+1,0)</f>
        <v>0</v>
      </c>
      <c r="N43" s="9" t="b">
        <f t="shared" si="6"/>
        <v>0</v>
      </c>
      <c r="O43" s="9">
        <f>IFERROR(_xlfn.AGGREGATE(15,3,ROW(N$2:N$100)/(N$2:N$100=TRUE),ROWS(N$2:N43))-ROW($2:$2)+1,0)</f>
        <v>0</v>
      </c>
      <c r="P43" s="9" t="str">
        <f t="shared" si="7"/>
        <v/>
      </c>
      <c r="Q43" s="9" t="str">
        <f t="shared" si="8"/>
        <v/>
      </c>
    </row>
    <row r="44" spans="1:17" hidden="1" x14ac:dyDescent="0.35">
      <c r="A44" s="8"/>
      <c r="B44" s="8"/>
      <c r="C44" s="8"/>
      <c r="D44" s="8"/>
      <c r="F44" s="22" t="str">
        <f t="shared" si="3"/>
        <v/>
      </c>
      <c r="G44" s="22" t="str">
        <f t="shared" si="0"/>
        <v/>
      </c>
      <c r="H44" s="9">
        <f t="shared" si="1"/>
        <v>0</v>
      </c>
      <c r="I44" s="9" t="b">
        <f t="shared" si="4"/>
        <v>0</v>
      </c>
      <c r="J44" s="9" t="b">
        <f t="shared" si="5"/>
        <v>0</v>
      </c>
      <c r="K44" s="9">
        <f>IFERROR(_xlfn.AGGREGATE(15,3,ROW($I$2:$I$100)/($I$2:$I$100=TRUE),ROWS(I$2:I44))-ROW($2:$2)+1,0)</f>
        <v>0</v>
      </c>
      <c r="N44" s="9" t="b">
        <f t="shared" si="6"/>
        <v>0</v>
      </c>
      <c r="O44" s="9">
        <f>IFERROR(_xlfn.AGGREGATE(15,3,ROW(N$2:N$100)/(N$2:N$100=TRUE),ROWS(N$2:N44))-ROW($2:$2)+1,0)</f>
        <v>0</v>
      </c>
      <c r="P44" s="9" t="str">
        <f t="shared" si="7"/>
        <v/>
      </c>
      <c r="Q44" s="9" t="str">
        <f t="shared" si="8"/>
        <v/>
      </c>
    </row>
    <row r="45" spans="1:17" hidden="1" x14ac:dyDescent="0.35">
      <c r="A45" s="8"/>
      <c r="B45" s="8"/>
      <c r="C45" s="8"/>
      <c r="D45" s="8"/>
      <c r="F45" s="22" t="str">
        <f t="shared" si="3"/>
        <v/>
      </c>
      <c r="G45" s="22" t="str">
        <f t="shared" si="0"/>
        <v/>
      </c>
      <c r="H45" s="9">
        <f t="shared" si="1"/>
        <v>0</v>
      </c>
      <c r="I45" s="9" t="b">
        <f t="shared" si="4"/>
        <v>0</v>
      </c>
      <c r="J45" s="9" t="b">
        <f t="shared" si="5"/>
        <v>0</v>
      </c>
      <c r="K45" s="9">
        <f>IFERROR(_xlfn.AGGREGATE(15,3,ROW($I$2:$I$100)/($I$2:$I$100=TRUE),ROWS(I$2:I45))-ROW($2:$2)+1,0)</f>
        <v>0</v>
      </c>
      <c r="N45" s="9" t="b">
        <f t="shared" si="6"/>
        <v>0</v>
      </c>
      <c r="O45" s="9">
        <f>IFERROR(_xlfn.AGGREGATE(15,3,ROW(N$2:N$100)/(N$2:N$100=TRUE),ROWS(N$2:N45))-ROW($2:$2)+1,0)</f>
        <v>0</v>
      </c>
      <c r="P45" s="9" t="str">
        <f t="shared" si="7"/>
        <v/>
      </c>
      <c r="Q45" s="9" t="str">
        <f t="shared" si="8"/>
        <v/>
      </c>
    </row>
    <row r="46" spans="1:17" hidden="1" x14ac:dyDescent="0.35">
      <c r="A46" s="8"/>
      <c r="B46" s="8"/>
      <c r="C46" s="8"/>
      <c r="D46" s="8"/>
      <c r="F46" s="22" t="str">
        <f t="shared" si="3"/>
        <v/>
      </c>
      <c r="G46" s="22" t="str">
        <f t="shared" si="0"/>
        <v/>
      </c>
      <c r="H46" s="9">
        <f t="shared" si="1"/>
        <v>0</v>
      </c>
      <c r="I46" s="9" t="b">
        <f t="shared" si="4"/>
        <v>0</v>
      </c>
      <c r="J46" s="9" t="b">
        <f t="shared" si="5"/>
        <v>0</v>
      </c>
      <c r="K46" s="9">
        <f>IFERROR(_xlfn.AGGREGATE(15,3,ROW($I$2:$I$100)/($I$2:$I$100=TRUE),ROWS(I$2:I46))-ROW($2:$2)+1,0)</f>
        <v>0</v>
      </c>
      <c r="N46" s="9" t="b">
        <f t="shared" si="6"/>
        <v>0</v>
      </c>
      <c r="O46" s="9">
        <f>IFERROR(_xlfn.AGGREGATE(15,3,ROW(N$2:N$100)/(N$2:N$100=TRUE),ROWS(N$2:N46))-ROW($2:$2)+1,0)</f>
        <v>0</v>
      </c>
      <c r="P46" s="9" t="str">
        <f t="shared" si="7"/>
        <v/>
      </c>
      <c r="Q46" s="9" t="str">
        <f t="shared" si="8"/>
        <v/>
      </c>
    </row>
    <row r="47" spans="1:17" hidden="1" x14ac:dyDescent="0.35">
      <c r="A47" s="8"/>
      <c r="B47" s="8"/>
      <c r="C47" s="8"/>
      <c r="D47" s="8"/>
      <c r="F47" s="22" t="str">
        <f t="shared" si="3"/>
        <v/>
      </c>
      <c r="G47" s="22" t="str">
        <f t="shared" si="0"/>
        <v/>
      </c>
      <c r="H47" s="9">
        <f t="shared" si="1"/>
        <v>0</v>
      </c>
      <c r="I47" s="9" t="b">
        <f t="shared" si="4"/>
        <v>0</v>
      </c>
      <c r="J47" s="9" t="b">
        <f t="shared" si="5"/>
        <v>0</v>
      </c>
      <c r="K47" s="9">
        <f>IFERROR(_xlfn.AGGREGATE(15,3,ROW($I$2:$I$100)/($I$2:$I$100=TRUE),ROWS(I$2:I47))-ROW($2:$2)+1,0)</f>
        <v>0</v>
      </c>
      <c r="N47" s="9" t="b">
        <f t="shared" si="6"/>
        <v>0</v>
      </c>
      <c r="O47" s="9">
        <f>IFERROR(_xlfn.AGGREGATE(15,3,ROW(N$2:N$100)/(N$2:N$100=TRUE),ROWS(N$2:N47))-ROW($2:$2)+1,0)</f>
        <v>0</v>
      </c>
      <c r="P47" s="9" t="str">
        <f t="shared" si="7"/>
        <v/>
      </c>
      <c r="Q47" s="9" t="str">
        <f t="shared" si="8"/>
        <v/>
      </c>
    </row>
    <row r="48" spans="1:17" hidden="1" x14ac:dyDescent="0.35">
      <c r="A48" s="8"/>
      <c r="B48" s="8"/>
      <c r="C48" s="8"/>
      <c r="D48" s="8"/>
      <c r="F48" s="22" t="str">
        <f t="shared" si="3"/>
        <v/>
      </c>
      <c r="G48" s="22" t="str">
        <f t="shared" si="0"/>
        <v/>
      </c>
      <c r="H48" s="9">
        <f t="shared" si="1"/>
        <v>0</v>
      </c>
      <c r="I48" s="9" t="b">
        <f t="shared" si="4"/>
        <v>0</v>
      </c>
      <c r="J48" s="9" t="b">
        <f t="shared" si="5"/>
        <v>0</v>
      </c>
      <c r="K48" s="9">
        <f>IFERROR(_xlfn.AGGREGATE(15,3,ROW($I$2:$I$100)/($I$2:$I$100=TRUE),ROWS(I$2:I48))-ROW($2:$2)+1,0)</f>
        <v>0</v>
      </c>
      <c r="N48" s="9" t="b">
        <f t="shared" si="6"/>
        <v>0</v>
      </c>
      <c r="O48" s="9">
        <f>IFERROR(_xlfn.AGGREGATE(15,3,ROW(N$2:N$100)/(N$2:N$100=TRUE),ROWS(N$2:N48))-ROW($2:$2)+1,0)</f>
        <v>0</v>
      </c>
      <c r="P48" s="9" t="str">
        <f t="shared" si="7"/>
        <v/>
      </c>
      <c r="Q48" s="9" t="str">
        <f t="shared" si="8"/>
        <v/>
      </c>
    </row>
    <row r="49" spans="1:17" hidden="1" x14ac:dyDescent="0.35">
      <c r="A49" s="8"/>
      <c r="B49" s="8"/>
      <c r="C49" s="8"/>
      <c r="D49" s="8"/>
      <c r="F49" s="22" t="str">
        <f t="shared" si="3"/>
        <v/>
      </c>
      <c r="G49" s="22" t="str">
        <f t="shared" si="0"/>
        <v/>
      </c>
      <c r="H49" s="9">
        <f t="shared" si="1"/>
        <v>0</v>
      </c>
      <c r="I49" s="9" t="b">
        <f t="shared" si="4"/>
        <v>0</v>
      </c>
      <c r="J49" s="9" t="b">
        <f t="shared" si="5"/>
        <v>0</v>
      </c>
      <c r="K49" s="9">
        <f>IFERROR(_xlfn.AGGREGATE(15,3,ROW($I$2:$I$100)/($I$2:$I$100=TRUE),ROWS(I$2:I49))-ROW($2:$2)+1,0)</f>
        <v>0</v>
      </c>
      <c r="N49" s="9" t="b">
        <f t="shared" si="6"/>
        <v>0</v>
      </c>
      <c r="O49" s="9">
        <f>IFERROR(_xlfn.AGGREGATE(15,3,ROW(N$2:N$100)/(N$2:N$100=TRUE),ROWS(N$2:N49))-ROW($2:$2)+1,0)</f>
        <v>0</v>
      </c>
      <c r="P49" s="9" t="str">
        <f t="shared" si="7"/>
        <v/>
      </c>
      <c r="Q49" s="9" t="str">
        <f t="shared" si="8"/>
        <v/>
      </c>
    </row>
    <row r="50" spans="1:17" hidden="1" x14ac:dyDescent="0.35">
      <c r="A50" s="8"/>
      <c r="B50" s="8"/>
      <c r="C50" s="8"/>
      <c r="D50" s="8"/>
      <c r="F50" s="22" t="str">
        <f t="shared" si="3"/>
        <v/>
      </c>
      <c r="G50" s="22" t="str">
        <f t="shared" si="0"/>
        <v/>
      </c>
      <c r="H50" s="9">
        <f t="shared" si="1"/>
        <v>0</v>
      </c>
      <c r="I50" s="9" t="b">
        <f t="shared" si="4"/>
        <v>0</v>
      </c>
      <c r="J50" s="9" t="b">
        <f t="shared" si="5"/>
        <v>0</v>
      </c>
      <c r="K50" s="9">
        <f>IFERROR(_xlfn.AGGREGATE(15,3,ROW($I$2:$I$100)/($I$2:$I$100=TRUE),ROWS(I$2:I50))-ROW($2:$2)+1,0)</f>
        <v>0</v>
      </c>
      <c r="N50" s="9" t="b">
        <f t="shared" si="6"/>
        <v>0</v>
      </c>
      <c r="O50" s="9">
        <f>IFERROR(_xlfn.AGGREGATE(15,3,ROW(N$2:N$100)/(N$2:N$100=TRUE),ROWS(N$2:N50))-ROW($2:$2)+1,0)</f>
        <v>0</v>
      </c>
      <c r="P50" s="9" t="str">
        <f t="shared" si="7"/>
        <v/>
      </c>
      <c r="Q50" s="9" t="str">
        <f t="shared" si="8"/>
        <v/>
      </c>
    </row>
    <row r="51" spans="1:17" hidden="1" x14ac:dyDescent="0.35">
      <c r="A51" s="8"/>
      <c r="B51" s="8"/>
      <c r="C51" s="8"/>
      <c r="D51" s="8"/>
      <c r="F51" s="22" t="str">
        <f t="shared" si="3"/>
        <v/>
      </c>
      <c r="G51" s="22" t="str">
        <f t="shared" si="0"/>
        <v/>
      </c>
      <c r="H51" s="9">
        <f t="shared" si="1"/>
        <v>0</v>
      </c>
      <c r="I51" s="9" t="b">
        <f t="shared" si="4"/>
        <v>0</v>
      </c>
      <c r="J51" s="9" t="b">
        <f t="shared" si="5"/>
        <v>0</v>
      </c>
      <c r="K51" s="9">
        <f>IFERROR(_xlfn.AGGREGATE(15,3,ROW($I$2:$I$100)/($I$2:$I$100=TRUE),ROWS(I$2:I51))-ROW($2:$2)+1,0)</f>
        <v>0</v>
      </c>
      <c r="N51" s="9" t="b">
        <f t="shared" si="6"/>
        <v>0</v>
      </c>
      <c r="O51" s="9">
        <f>IFERROR(_xlfn.AGGREGATE(15,3,ROW(N$2:N$100)/(N$2:N$100=TRUE),ROWS(N$2:N51))-ROW($2:$2)+1,0)</f>
        <v>0</v>
      </c>
      <c r="P51" s="9" t="str">
        <f t="shared" si="7"/>
        <v/>
      </c>
      <c r="Q51" s="9" t="str">
        <f t="shared" si="8"/>
        <v/>
      </c>
    </row>
    <row r="52" spans="1:17" hidden="1" x14ac:dyDescent="0.35">
      <c r="A52" s="8"/>
      <c r="B52" s="8"/>
      <c r="C52" s="8"/>
      <c r="D52" s="8"/>
      <c r="F52" s="22" t="str">
        <f t="shared" si="3"/>
        <v/>
      </c>
      <c r="G52" s="22" t="str">
        <f t="shared" si="0"/>
        <v/>
      </c>
      <c r="H52" s="9">
        <f t="shared" si="1"/>
        <v>0</v>
      </c>
      <c r="I52" s="9" t="b">
        <f t="shared" si="4"/>
        <v>0</v>
      </c>
      <c r="J52" s="9" t="b">
        <f t="shared" si="5"/>
        <v>0</v>
      </c>
      <c r="K52" s="9">
        <f>IFERROR(_xlfn.AGGREGATE(15,3,ROW($I$2:$I$100)/($I$2:$I$100=TRUE),ROWS(I$2:I52))-ROW($2:$2)+1,0)</f>
        <v>0</v>
      </c>
      <c r="N52" s="9" t="b">
        <f t="shared" si="6"/>
        <v>0</v>
      </c>
      <c r="O52" s="9">
        <f>IFERROR(_xlfn.AGGREGATE(15,3,ROW(N$2:N$100)/(N$2:N$100=TRUE),ROWS(N$2:N52))-ROW($2:$2)+1,0)</f>
        <v>0</v>
      </c>
      <c r="P52" s="9" t="str">
        <f t="shared" si="7"/>
        <v/>
      </c>
      <c r="Q52" s="9" t="str">
        <f t="shared" si="8"/>
        <v/>
      </c>
    </row>
    <row r="53" spans="1:17" hidden="1" x14ac:dyDescent="0.35">
      <c r="A53" s="8"/>
      <c r="B53" s="8"/>
      <c r="C53" s="8"/>
      <c r="D53" s="8"/>
      <c r="F53" s="22" t="str">
        <f t="shared" si="3"/>
        <v/>
      </c>
      <c r="G53" s="22" t="str">
        <f t="shared" si="0"/>
        <v/>
      </c>
      <c r="H53" s="9">
        <f t="shared" si="1"/>
        <v>0</v>
      </c>
      <c r="I53" s="9" t="b">
        <f t="shared" si="4"/>
        <v>0</v>
      </c>
      <c r="J53" s="9" t="b">
        <f t="shared" si="5"/>
        <v>0</v>
      </c>
      <c r="K53" s="9">
        <f>IFERROR(_xlfn.AGGREGATE(15,3,ROW($I$2:$I$100)/($I$2:$I$100=TRUE),ROWS(I$2:I53))-ROW($2:$2)+1,0)</f>
        <v>0</v>
      </c>
      <c r="N53" s="9" t="b">
        <f t="shared" si="6"/>
        <v>0</v>
      </c>
      <c r="O53" s="9">
        <f>IFERROR(_xlfn.AGGREGATE(15,3,ROW(N$2:N$100)/(N$2:N$100=TRUE),ROWS(N$2:N53))-ROW($2:$2)+1,0)</f>
        <v>0</v>
      </c>
      <c r="P53" s="9" t="str">
        <f t="shared" si="7"/>
        <v/>
      </c>
      <c r="Q53" s="9" t="str">
        <f t="shared" si="8"/>
        <v/>
      </c>
    </row>
    <row r="54" spans="1:17" hidden="1" x14ac:dyDescent="0.35">
      <c r="A54" s="8"/>
      <c r="B54" s="8"/>
      <c r="C54" s="8"/>
      <c r="D54" s="8"/>
      <c r="F54" s="22" t="str">
        <f t="shared" si="3"/>
        <v/>
      </c>
      <c r="G54" s="22" t="str">
        <f t="shared" si="0"/>
        <v/>
      </c>
      <c r="H54" s="9">
        <f t="shared" si="1"/>
        <v>0</v>
      </c>
      <c r="I54" s="9" t="b">
        <f t="shared" si="4"/>
        <v>0</v>
      </c>
      <c r="J54" s="9" t="b">
        <f t="shared" si="5"/>
        <v>0</v>
      </c>
      <c r="K54" s="9">
        <f>IFERROR(_xlfn.AGGREGATE(15,3,ROW($I$2:$I$100)/($I$2:$I$100=TRUE),ROWS(I$2:I54))-ROW($2:$2)+1,0)</f>
        <v>0</v>
      </c>
      <c r="N54" s="9" t="b">
        <f t="shared" si="6"/>
        <v>0</v>
      </c>
      <c r="O54" s="9">
        <f>IFERROR(_xlfn.AGGREGATE(15,3,ROW(N$2:N$100)/(N$2:N$100=TRUE),ROWS(N$2:N54))-ROW($2:$2)+1,0)</f>
        <v>0</v>
      </c>
      <c r="P54" s="9" t="str">
        <f t="shared" si="7"/>
        <v/>
      </c>
      <c r="Q54" s="9" t="str">
        <f t="shared" si="8"/>
        <v/>
      </c>
    </row>
    <row r="55" spans="1:17" hidden="1" x14ac:dyDescent="0.35">
      <c r="A55" s="8"/>
      <c r="B55" s="8"/>
      <c r="C55" s="8"/>
      <c r="D55" s="8"/>
      <c r="F55" s="22" t="str">
        <f t="shared" si="3"/>
        <v/>
      </c>
      <c r="G55" s="22" t="str">
        <f t="shared" si="0"/>
        <v/>
      </c>
      <c r="H55" s="9">
        <f t="shared" si="1"/>
        <v>0</v>
      </c>
      <c r="I55" s="9" t="b">
        <f t="shared" si="4"/>
        <v>0</v>
      </c>
      <c r="J55" s="9" t="b">
        <f t="shared" si="5"/>
        <v>0</v>
      </c>
      <c r="K55" s="9">
        <f>IFERROR(_xlfn.AGGREGATE(15,3,ROW($I$2:$I$100)/($I$2:$I$100=TRUE),ROWS(I$2:I55))-ROW($2:$2)+1,0)</f>
        <v>0</v>
      </c>
      <c r="N55" s="9" t="b">
        <f t="shared" si="6"/>
        <v>0</v>
      </c>
      <c r="O55" s="9">
        <f>IFERROR(_xlfn.AGGREGATE(15,3,ROW(N$2:N$100)/(N$2:N$100=TRUE),ROWS(N$2:N55))-ROW($2:$2)+1,0)</f>
        <v>0</v>
      </c>
      <c r="P55" s="9" t="str">
        <f t="shared" si="7"/>
        <v/>
      </c>
      <c r="Q55" s="9" t="str">
        <f t="shared" si="8"/>
        <v/>
      </c>
    </row>
    <row r="56" spans="1:17" hidden="1" x14ac:dyDescent="0.35">
      <c r="A56" s="8"/>
      <c r="B56" s="8"/>
      <c r="C56" s="8"/>
      <c r="D56" s="8"/>
      <c r="F56" s="22" t="str">
        <f t="shared" si="3"/>
        <v/>
      </c>
      <c r="G56" s="22" t="str">
        <f t="shared" si="0"/>
        <v/>
      </c>
      <c r="H56" s="9">
        <f t="shared" si="1"/>
        <v>0</v>
      </c>
      <c r="I56" s="9" t="b">
        <f t="shared" si="4"/>
        <v>0</v>
      </c>
      <c r="J56" s="9" t="b">
        <f t="shared" si="5"/>
        <v>0</v>
      </c>
      <c r="K56" s="9">
        <f>IFERROR(_xlfn.AGGREGATE(15,3,ROW($I$2:$I$100)/($I$2:$I$100=TRUE),ROWS(I$2:I56))-ROW($2:$2)+1,0)</f>
        <v>0</v>
      </c>
      <c r="N56" s="9" t="b">
        <f t="shared" si="6"/>
        <v>0</v>
      </c>
      <c r="O56" s="9">
        <f>IFERROR(_xlfn.AGGREGATE(15,3,ROW(N$2:N$100)/(N$2:N$100=TRUE),ROWS(N$2:N56))-ROW($2:$2)+1,0)</f>
        <v>0</v>
      </c>
      <c r="P56" s="9" t="str">
        <f t="shared" si="7"/>
        <v/>
      </c>
      <c r="Q56" s="9" t="str">
        <f t="shared" si="8"/>
        <v/>
      </c>
    </row>
    <row r="57" spans="1:17" hidden="1" x14ac:dyDescent="0.35">
      <c r="A57" s="8"/>
      <c r="B57" s="8"/>
      <c r="C57" s="8"/>
      <c r="D57" s="8"/>
      <c r="F57" s="22" t="str">
        <f t="shared" si="3"/>
        <v/>
      </c>
      <c r="G57" s="22" t="str">
        <f t="shared" si="0"/>
        <v/>
      </c>
      <c r="H57" s="9">
        <f t="shared" si="1"/>
        <v>0</v>
      </c>
      <c r="I57" s="9" t="b">
        <f t="shared" si="4"/>
        <v>0</v>
      </c>
      <c r="J57" s="9" t="b">
        <f t="shared" si="5"/>
        <v>0</v>
      </c>
      <c r="K57" s="9">
        <f>IFERROR(_xlfn.AGGREGATE(15,3,ROW($I$2:$I$100)/($I$2:$I$100=TRUE),ROWS(I$2:I57))-ROW($2:$2)+1,0)</f>
        <v>0</v>
      </c>
      <c r="N57" s="9" t="b">
        <f t="shared" si="6"/>
        <v>0</v>
      </c>
      <c r="O57" s="9">
        <f>IFERROR(_xlfn.AGGREGATE(15,3,ROW(N$2:N$100)/(N$2:N$100=TRUE),ROWS(N$2:N57))-ROW($2:$2)+1,0)</f>
        <v>0</v>
      </c>
      <c r="P57" s="9" t="str">
        <f t="shared" si="7"/>
        <v/>
      </c>
      <c r="Q57" s="9" t="str">
        <f t="shared" si="8"/>
        <v/>
      </c>
    </row>
    <row r="58" spans="1:17" hidden="1" x14ac:dyDescent="0.35">
      <c r="A58" s="8"/>
      <c r="B58" s="8"/>
      <c r="C58" s="8"/>
      <c r="D58" s="8"/>
      <c r="F58" s="22" t="str">
        <f t="shared" si="3"/>
        <v/>
      </c>
      <c r="G58" s="22" t="str">
        <f t="shared" si="0"/>
        <v/>
      </c>
      <c r="H58" s="9">
        <f t="shared" si="1"/>
        <v>0</v>
      </c>
      <c r="I58" s="9" t="b">
        <f t="shared" si="4"/>
        <v>0</v>
      </c>
      <c r="J58" s="9" t="b">
        <f t="shared" si="5"/>
        <v>0</v>
      </c>
      <c r="K58" s="9">
        <f>IFERROR(_xlfn.AGGREGATE(15,3,ROW($I$2:$I$100)/($I$2:$I$100=TRUE),ROWS(I$2:I58))-ROW($2:$2)+1,0)</f>
        <v>0</v>
      </c>
      <c r="N58" s="9" t="b">
        <f t="shared" si="6"/>
        <v>0</v>
      </c>
      <c r="O58" s="9">
        <f>IFERROR(_xlfn.AGGREGATE(15,3,ROW(N$2:N$100)/(N$2:N$100=TRUE),ROWS(N$2:N58))-ROW($2:$2)+1,0)</f>
        <v>0</v>
      </c>
      <c r="P58" s="9" t="str">
        <f t="shared" si="7"/>
        <v/>
      </c>
      <c r="Q58" s="9" t="str">
        <f t="shared" si="8"/>
        <v/>
      </c>
    </row>
    <row r="59" spans="1:17" hidden="1" x14ac:dyDescent="0.35">
      <c r="A59" s="8"/>
      <c r="B59" s="8"/>
      <c r="C59" s="8"/>
      <c r="D59" s="8"/>
      <c r="F59" s="22" t="str">
        <f t="shared" si="3"/>
        <v/>
      </c>
      <c r="G59" s="22" t="str">
        <f t="shared" si="0"/>
        <v/>
      </c>
      <c r="H59" s="9">
        <f t="shared" si="1"/>
        <v>0</v>
      </c>
      <c r="I59" s="9" t="b">
        <f t="shared" si="4"/>
        <v>0</v>
      </c>
      <c r="J59" s="9" t="b">
        <f t="shared" si="5"/>
        <v>0</v>
      </c>
      <c r="K59" s="9">
        <f>IFERROR(_xlfn.AGGREGATE(15,3,ROW($I$2:$I$100)/($I$2:$I$100=TRUE),ROWS(I$2:I59))-ROW($2:$2)+1,0)</f>
        <v>0</v>
      </c>
      <c r="N59" s="9" t="b">
        <f t="shared" si="6"/>
        <v>0</v>
      </c>
      <c r="O59" s="9">
        <f>IFERROR(_xlfn.AGGREGATE(15,3,ROW(N$2:N$100)/(N$2:N$100=TRUE),ROWS(N$2:N59))-ROW($2:$2)+1,0)</f>
        <v>0</v>
      </c>
      <c r="P59" s="9" t="str">
        <f t="shared" si="7"/>
        <v/>
      </c>
      <c r="Q59" s="9" t="str">
        <f t="shared" si="8"/>
        <v/>
      </c>
    </row>
    <row r="60" spans="1:17" hidden="1" x14ac:dyDescent="0.35">
      <c r="A60" s="8"/>
      <c r="B60" s="8"/>
      <c r="C60" s="8"/>
      <c r="D60" s="8"/>
      <c r="F60" s="22" t="str">
        <f t="shared" si="3"/>
        <v/>
      </c>
      <c r="G60" s="22" t="str">
        <f t="shared" si="0"/>
        <v/>
      </c>
      <c r="H60" s="9">
        <f t="shared" si="1"/>
        <v>0</v>
      </c>
      <c r="I60" s="9" t="b">
        <f t="shared" si="4"/>
        <v>0</v>
      </c>
      <c r="J60" s="9" t="b">
        <f t="shared" si="5"/>
        <v>0</v>
      </c>
      <c r="K60" s="9">
        <f>IFERROR(_xlfn.AGGREGATE(15,3,ROW($I$2:$I$100)/($I$2:$I$100=TRUE),ROWS(I$2:I60))-ROW($2:$2)+1,0)</f>
        <v>0</v>
      </c>
      <c r="N60" s="9" t="b">
        <f t="shared" si="6"/>
        <v>0</v>
      </c>
      <c r="O60" s="9">
        <f>IFERROR(_xlfn.AGGREGATE(15,3,ROW(N$2:N$100)/(N$2:N$100=TRUE),ROWS(N$2:N60))-ROW($2:$2)+1,0)</f>
        <v>0</v>
      </c>
      <c r="P60" s="9" t="str">
        <f t="shared" si="7"/>
        <v/>
      </c>
      <c r="Q60" s="9" t="str">
        <f t="shared" si="8"/>
        <v/>
      </c>
    </row>
    <row r="61" spans="1:17" hidden="1" x14ac:dyDescent="0.35">
      <c r="A61" s="8"/>
      <c r="B61" s="8"/>
      <c r="C61" s="8"/>
      <c r="D61" s="8"/>
      <c r="F61" s="22" t="str">
        <f t="shared" si="3"/>
        <v/>
      </c>
      <c r="G61" s="22" t="str">
        <f t="shared" si="0"/>
        <v/>
      </c>
      <c r="H61" s="9">
        <f t="shared" si="1"/>
        <v>0</v>
      </c>
      <c r="I61" s="9" t="b">
        <f t="shared" si="4"/>
        <v>0</v>
      </c>
      <c r="J61" s="9" t="b">
        <f t="shared" si="5"/>
        <v>0</v>
      </c>
      <c r="K61" s="9">
        <f>IFERROR(_xlfn.AGGREGATE(15,3,ROW($I$2:$I$100)/($I$2:$I$100=TRUE),ROWS(I$2:I61))-ROW($2:$2)+1,0)</f>
        <v>0</v>
      </c>
      <c r="N61" s="9" t="b">
        <f t="shared" si="6"/>
        <v>0</v>
      </c>
      <c r="O61" s="9">
        <f>IFERROR(_xlfn.AGGREGATE(15,3,ROW(N$2:N$100)/(N$2:N$100=TRUE),ROWS(N$2:N61))-ROW($2:$2)+1,0)</f>
        <v>0</v>
      </c>
      <c r="P61" s="9" t="str">
        <f t="shared" si="7"/>
        <v/>
      </c>
      <c r="Q61" s="9" t="str">
        <f t="shared" si="8"/>
        <v/>
      </c>
    </row>
    <row r="62" spans="1:17" hidden="1" x14ac:dyDescent="0.35">
      <c r="A62" s="8"/>
      <c r="B62" s="8"/>
      <c r="C62" s="8"/>
      <c r="D62" s="8"/>
      <c r="F62" s="22" t="str">
        <f t="shared" si="3"/>
        <v/>
      </c>
      <c r="G62" s="22" t="str">
        <f t="shared" si="0"/>
        <v/>
      </c>
      <c r="H62" s="9">
        <f t="shared" si="1"/>
        <v>0</v>
      </c>
      <c r="I62" s="9" t="b">
        <f t="shared" si="4"/>
        <v>0</v>
      </c>
      <c r="J62" s="9" t="b">
        <f t="shared" si="5"/>
        <v>0</v>
      </c>
      <c r="K62" s="9">
        <f>IFERROR(_xlfn.AGGREGATE(15,3,ROW($I$2:$I$100)/($I$2:$I$100=TRUE),ROWS(I$2:I62))-ROW($2:$2)+1,0)</f>
        <v>0</v>
      </c>
      <c r="N62" s="9" t="b">
        <f t="shared" si="6"/>
        <v>0</v>
      </c>
      <c r="O62" s="9">
        <f>IFERROR(_xlfn.AGGREGATE(15,3,ROW(N$2:N$100)/(N$2:N$100=TRUE),ROWS(N$2:N62))-ROW($2:$2)+1,0)</f>
        <v>0</v>
      </c>
      <c r="P62" s="9" t="str">
        <f t="shared" si="7"/>
        <v/>
      </c>
      <c r="Q62" s="9" t="str">
        <f t="shared" si="8"/>
        <v/>
      </c>
    </row>
    <row r="63" spans="1:17" hidden="1" x14ac:dyDescent="0.35">
      <c r="A63" s="8"/>
      <c r="B63" s="8"/>
      <c r="C63" s="8"/>
      <c r="D63" s="8"/>
      <c r="F63" s="22" t="str">
        <f t="shared" si="3"/>
        <v/>
      </c>
      <c r="G63" s="22" t="str">
        <f t="shared" si="0"/>
        <v/>
      </c>
      <c r="H63" s="9">
        <f t="shared" si="1"/>
        <v>0</v>
      </c>
      <c r="I63" s="9" t="b">
        <f t="shared" si="4"/>
        <v>0</v>
      </c>
      <c r="J63" s="9" t="b">
        <f t="shared" si="5"/>
        <v>0</v>
      </c>
      <c r="K63" s="9">
        <f>IFERROR(_xlfn.AGGREGATE(15,3,ROW($I$2:$I$100)/($I$2:$I$100=TRUE),ROWS(I$2:I63))-ROW($2:$2)+1,0)</f>
        <v>0</v>
      </c>
      <c r="N63" s="9" t="b">
        <f t="shared" si="6"/>
        <v>0</v>
      </c>
      <c r="O63" s="9">
        <f>IFERROR(_xlfn.AGGREGATE(15,3,ROW(N$2:N$100)/(N$2:N$100=TRUE),ROWS(N$2:N63))-ROW($2:$2)+1,0)</f>
        <v>0</v>
      </c>
      <c r="P63" s="9" t="str">
        <f t="shared" si="7"/>
        <v/>
      </c>
      <c r="Q63" s="9" t="str">
        <f t="shared" si="8"/>
        <v/>
      </c>
    </row>
    <row r="64" spans="1:17" hidden="1" x14ac:dyDescent="0.35">
      <c r="A64" s="8"/>
      <c r="B64" s="8"/>
      <c r="C64" s="8"/>
      <c r="D64" s="8"/>
      <c r="F64" s="22" t="str">
        <f t="shared" si="3"/>
        <v/>
      </c>
      <c r="G64" s="22" t="str">
        <f t="shared" si="0"/>
        <v/>
      </c>
      <c r="H64" s="9">
        <f t="shared" si="1"/>
        <v>0</v>
      </c>
      <c r="I64" s="9" t="b">
        <f t="shared" si="4"/>
        <v>0</v>
      </c>
      <c r="J64" s="9" t="b">
        <f t="shared" si="5"/>
        <v>0</v>
      </c>
      <c r="K64" s="9">
        <f>IFERROR(_xlfn.AGGREGATE(15,3,ROW($I$2:$I$100)/($I$2:$I$100=TRUE),ROWS(I$2:I64))-ROW($2:$2)+1,0)</f>
        <v>0</v>
      </c>
      <c r="N64" s="9" t="b">
        <f t="shared" si="6"/>
        <v>0</v>
      </c>
      <c r="O64" s="9">
        <f>IFERROR(_xlfn.AGGREGATE(15,3,ROW(N$2:N$100)/(N$2:N$100=TRUE),ROWS(N$2:N64))-ROW($2:$2)+1,0)</f>
        <v>0</v>
      </c>
      <c r="P64" s="9" t="str">
        <f t="shared" si="7"/>
        <v/>
      </c>
      <c r="Q64" s="9" t="str">
        <f t="shared" si="8"/>
        <v/>
      </c>
    </row>
    <row r="65" spans="1:17" hidden="1" x14ac:dyDescent="0.35">
      <c r="A65" s="8"/>
      <c r="B65" s="8"/>
      <c r="C65" s="8"/>
      <c r="D65" s="8"/>
      <c r="F65" s="22" t="str">
        <f t="shared" si="3"/>
        <v/>
      </c>
      <c r="G65" s="22" t="str">
        <f t="shared" si="0"/>
        <v/>
      </c>
      <c r="H65" s="9">
        <f t="shared" si="1"/>
        <v>0</v>
      </c>
      <c r="I65" s="9" t="b">
        <f t="shared" si="4"/>
        <v>0</v>
      </c>
      <c r="J65" s="9" t="b">
        <f t="shared" si="5"/>
        <v>0</v>
      </c>
      <c r="K65" s="9">
        <f>IFERROR(_xlfn.AGGREGATE(15,3,ROW($I$2:$I$100)/($I$2:$I$100=TRUE),ROWS(I$2:I65))-ROW($2:$2)+1,0)</f>
        <v>0</v>
      </c>
      <c r="N65" s="9" t="b">
        <f t="shared" si="6"/>
        <v>0</v>
      </c>
      <c r="O65" s="9">
        <f>IFERROR(_xlfn.AGGREGATE(15,3,ROW(N$2:N$100)/(N$2:N$100=TRUE),ROWS(N$2:N65))-ROW($2:$2)+1,0)</f>
        <v>0</v>
      </c>
      <c r="P65" s="9" t="str">
        <f t="shared" si="7"/>
        <v/>
      </c>
      <c r="Q65" s="9" t="str">
        <f t="shared" si="8"/>
        <v/>
      </c>
    </row>
    <row r="66" spans="1:17" hidden="1" x14ac:dyDescent="0.35">
      <c r="A66" s="8"/>
      <c r="B66" s="8"/>
      <c r="C66" s="8"/>
      <c r="D66" s="8"/>
      <c r="F66" s="22" t="str">
        <f t="shared" si="3"/>
        <v/>
      </c>
      <c r="G66" s="22" t="str">
        <f t="shared" ref="G66:G100" si="9">IF($K66=0,"",INDEX($D$2:$D$100,$K66))</f>
        <v/>
      </c>
      <c r="H66" s="9">
        <f t="shared" ref="H66:H67" si="10">IF(OR(ISBLANK(E66),E66=""),0,LEN(E66)-LEN(SUBSTITUTE(E66,".",""))+1)</f>
        <v>0</v>
      </c>
      <c r="I66" s="9" t="b">
        <f t="shared" si="4"/>
        <v>0</v>
      </c>
      <c r="J66" s="9" t="b">
        <f t="shared" si="5"/>
        <v>0</v>
      </c>
      <c r="K66" s="9">
        <f>IFERROR(_xlfn.AGGREGATE(15,3,ROW($I$2:$I$100)/($I$2:$I$100=TRUE),ROWS(I$2:I66))-ROW($2:$2)+1,0)</f>
        <v>0</v>
      </c>
      <c r="N66" s="9" t="b">
        <f t="shared" si="6"/>
        <v>0</v>
      </c>
      <c r="O66" s="9">
        <f>IFERROR(_xlfn.AGGREGATE(15,3,ROW(N$2:N$100)/(N$2:N$100=TRUE),ROWS(N$2:N66))-ROW($2:$2)+1,0)</f>
        <v>0</v>
      </c>
      <c r="P66" s="9" t="str">
        <f t="shared" si="7"/>
        <v/>
      </c>
      <c r="Q66" s="9" t="str">
        <f t="shared" si="8"/>
        <v/>
      </c>
    </row>
    <row r="67" spans="1:17" hidden="1" x14ac:dyDescent="0.35">
      <c r="A67" s="8"/>
      <c r="B67" s="8"/>
      <c r="C67" s="8"/>
      <c r="D67" s="8"/>
      <c r="F67" s="22" t="str">
        <f t="shared" ref="F67:F100" si="11">IF(K67=0,"",INDEX($E$2:$E$100,K67))</f>
        <v/>
      </c>
      <c r="G67" s="22" t="str">
        <f t="shared" si="9"/>
        <v/>
      </c>
      <c r="H67" s="9">
        <f t="shared" si="10"/>
        <v>0</v>
      </c>
      <c r="I67" s="9" t="b">
        <f t="shared" ref="I67:I100" si="12">OR(J67,AND(H67&lt;&gt;0,OR(J68,H67&gt;=H68)))</f>
        <v>0</v>
      </c>
      <c r="J67" s="9" t="b">
        <f t="shared" ref="J67:J100" si="13">IFERROR(SEARCH("nec",E67)&gt;0,FALSE)</f>
        <v>0</v>
      </c>
      <c r="K67" s="9">
        <f>IFERROR(_xlfn.AGGREGATE(15,3,ROW($I$2:$I$100)/($I$2:$I$100=TRUE),ROWS(I$2:I67))-ROW($2:$2)+1,0)</f>
        <v>0</v>
      </c>
      <c r="N67" s="9" t="b">
        <f t="shared" ref="N67:N100" si="14">AND(H67&gt;0,H67&lt;=$N$1)</f>
        <v>0</v>
      </c>
      <c r="O67" s="9">
        <f>IFERROR(_xlfn.AGGREGATE(15,3,ROW(N$2:N$100)/(N$2:N$100=TRUE),ROWS(N$2:N67))-ROW($2:$2)+1,0)</f>
        <v>0</v>
      </c>
      <c r="P67" s="9" t="str">
        <f t="shared" ref="P67:P100" si="15">IF(O67=0,"",INDEX($E$2:$E$100,$O67))</f>
        <v/>
      </c>
      <c r="Q67" s="9" t="str">
        <f t="shared" ref="Q67:Q100" si="16">IF($O67=0,"",INDEX($D$2:$D$100,$O67))</f>
        <v/>
      </c>
    </row>
    <row r="68" spans="1:17" hidden="1" x14ac:dyDescent="0.35">
      <c r="A68" s="8"/>
      <c r="B68" s="8"/>
      <c r="C68" s="8"/>
      <c r="D68" s="8"/>
      <c r="F68" s="22" t="str">
        <f t="shared" si="11"/>
        <v/>
      </c>
      <c r="G68" s="22" t="str">
        <f t="shared" si="9"/>
        <v/>
      </c>
      <c r="H68" s="9">
        <f>IF(OR(ISBLANK(E68),E68=""),0,LEN(E68)-LEN(SUBSTITUTE(E68,".",""))+1)</f>
        <v>0</v>
      </c>
      <c r="I68" s="9" t="b">
        <f t="shared" si="12"/>
        <v>0</v>
      </c>
      <c r="J68" s="9" t="b">
        <f t="shared" si="13"/>
        <v>0</v>
      </c>
      <c r="K68" s="9">
        <f>IFERROR(_xlfn.AGGREGATE(15,3,ROW($I$2:$I$100)/($I$2:$I$100=TRUE),ROWS(I$2:I68))-ROW($2:$2)+1,0)</f>
        <v>0</v>
      </c>
      <c r="N68" s="9" t="b">
        <f t="shared" si="14"/>
        <v>0</v>
      </c>
      <c r="O68" s="9">
        <f>IFERROR(_xlfn.AGGREGATE(15,3,ROW(N$2:N$100)/(N$2:N$100=TRUE),ROWS(N$2:N68))-ROW($2:$2)+1,0)</f>
        <v>0</v>
      </c>
      <c r="P68" s="9" t="str">
        <f t="shared" si="15"/>
        <v/>
      </c>
      <c r="Q68" s="9" t="str">
        <f t="shared" si="16"/>
        <v/>
      </c>
    </row>
    <row r="69" spans="1:17" hidden="1" x14ac:dyDescent="0.35">
      <c r="A69" s="8"/>
      <c r="B69" s="8"/>
      <c r="C69" s="8"/>
      <c r="D69" s="8"/>
      <c r="F69" s="22" t="str">
        <f t="shared" si="11"/>
        <v/>
      </c>
      <c r="G69" s="22" t="str">
        <f t="shared" si="9"/>
        <v/>
      </c>
      <c r="H69" s="9">
        <f t="shared" ref="H69:H100" si="17">IF(OR(ISBLANK(E69),E69=""),0,LEN(E69)-LEN(SUBSTITUTE(E69,".",""))+1)</f>
        <v>0</v>
      </c>
      <c r="I69" s="9" t="b">
        <f t="shared" si="12"/>
        <v>0</v>
      </c>
      <c r="J69" s="9" t="b">
        <f t="shared" si="13"/>
        <v>0</v>
      </c>
      <c r="K69" s="9">
        <f>IFERROR(_xlfn.AGGREGATE(15,3,ROW($I$2:$I$100)/($I$2:$I$100=TRUE),ROWS(I$2:I69))-ROW($2:$2)+1,0)</f>
        <v>0</v>
      </c>
      <c r="N69" s="9" t="b">
        <f t="shared" si="14"/>
        <v>0</v>
      </c>
      <c r="O69" s="9">
        <f>IFERROR(_xlfn.AGGREGATE(15,3,ROW(N$2:N$100)/(N$2:N$100=TRUE),ROWS(N$2:N69))-ROW($2:$2)+1,0)</f>
        <v>0</v>
      </c>
      <c r="P69" s="9" t="str">
        <f t="shared" si="15"/>
        <v/>
      </c>
      <c r="Q69" s="9" t="str">
        <f t="shared" si="16"/>
        <v/>
      </c>
    </row>
    <row r="70" spans="1:17" hidden="1" x14ac:dyDescent="0.35">
      <c r="A70" s="8"/>
      <c r="B70" s="8"/>
      <c r="C70" s="8"/>
      <c r="D70" s="8"/>
      <c r="F70" s="22" t="str">
        <f t="shared" si="11"/>
        <v/>
      </c>
      <c r="G70" s="22" t="str">
        <f t="shared" si="9"/>
        <v/>
      </c>
      <c r="H70" s="9">
        <f t="shared" si="17"/>
        <v>0</v>
      </c>
      <c r="I70" s="9" t="b">
        <f t="shared" si="12"/>
        <v>0</v>
      </c>
      <c r="J70" s="9" t="b">
        <f t="shared" si="13"/>
        <v>0</v>
      </c>
      <c r="K70" s="9">
        <f>IFERROR(_xlfn.AGGREGATE(15,3,ROW($I$2:$I$100)/($I$2:$I$100=TRUE),ROWS(I$2:I70))-ROW($2:$2)+1,0)</f>
        <v>0</v>
      </c>
      <c r="N70" s="9" t="b">
        <f t="shared" si="14"/>
        <v>0</v>
      </c>
      <c r="O70" s="9">
        <f>IFERROR(_xlfn.AGGREGATE(15,3,ROW(N$2:N$100)/(N$2:N$100=TRUE),ROWS(N$2:N70))-ROW($2:$2)+1,0)</f>
        <v>0</v>
      </c>
      <c r="P70" s="9" t="str">
        <f t="shared" si="15"/>
        <v/>
      </c>
      <c r="Q70" s="9" t="str">
        <f t="shared" si="16"/>
        <v/>
      </c>
    </row>
    <row r="71" spans="1:17" hidden="1" x14ac:dyDescent="0.35">
      <c r="A71" s="8"/>
      <c r="B71" s="8"/>
      <c r="C71" s="8"/>
      <c r="D71" s="8"/>
      <c r="F71" s="22" t="str">
        <f t="shared" si="11"/>
        <v/>
      </c>
      <c r="G71" s="22" t="str">
        <f t="shared" si="9"/>
        <v/>
      </c>
      <c r="H71" s="9">
        <f t="shared" si="17"/>
        <v>0</v>
      </c>
      <c r="I71" s="9" t="b">
        <f t="shared" si="12"/>
        <v>0</v>
      </c>
      <c r="J71" s="9" t="b">
        <f t="shared" si="13"/>
        <v>0</v>
      </c>
      <c r="K71" s="9">
        <f>IFERROR(_xlfn.AGGREGATE(15,3,ROW($I$2:$I$100)/($I$2:$I$100=TRUE),ROWS(I$2:I71))-ROW($2:$2)+1,0)</f>
        <v>0</v>
      </c>
      <c r="N71" s="9" t="b">
        <f t="shared" si="14"/>
        <v>0</v>
      </c>
      <c r="O71" s="9">
        <f>IFERROR(_xlfn.AGGREGATE(15,3,ROW(N$2:N$100)/(N$2:N$100=TRUE),ROWS(N$2:N71))-ROW($2:$2)+1,0)</f>
        <v>0</v>
      </c>
      <c r="P71" s="9" t="str">
        <f t="shared" si="15"/>
        <v/>
      </c>
      <c r="Q71" s="9" t="str">
        <f t="shared" si="16"/>
        <v/>
      </c>
    </row>
    <row r="72" spans="1:17" hidden="1" x14ac:dyDescent="0.35">
      <c r="A72" s="8"/>
      <c r="B72" s="8"/>
      <c r="C72" s="8"/>
      <c r="D72" s="8"/>
      <c r="F72" s="22" t="str">
        <f t="shared" si="11"/>
        <v/>
      </c>
      <c r="G72" s="22" t="str">
        <f t="shared" si="9"/>
        <v/>
      </c>
      <c r="H72" s="9">
        <f t="shared" si="17"/>
        <v>0</v>
      </c>
      <c r="I72" s="9" t="b">
        <f t="shared" si="12"/>
        <v>0</v>
      </c>
      <c r="J72" s="9" t="b">
        <f t="shared" si="13"/>
        <v>0</v>
      </c>
      <c r="K72" s="9">
        <f>IFERROR(_xlfn.AGGREGATE(15,3,ROW($I$2:$I$100)/($I$2:$I$100=TRUE),ROWS(I$2:I72))-ROW($2:$2)+1,0)</f>
        <v>0</v>
      </c>
      <c r="N72" s="9" t="b">
        <f t="shared" si="14"/>
        <v>0</v>
      </c>
      <c r="O72" s="9">
        <f>IFERROR(_xlfn.AGGREGATE(15,3,ROW(N$2:N$100)/(N$2:N$100=TRUE),ROWS(N$2:N72))-ROW($2:$2)+1,0)</f>
        <v>0</v>
      </c>
      <c r="P72" s="9" t="str">
        <f t="shared" si="15"/>
        <v/>
      </c>
      <c r="Q72" s="9" t="str">
        <f t="shared" si="16"/>
        <v/>
      </c>
    </row>
    <row r="73" spans="1:17" hidden="1" x14ac:dyDescent="0.35">
      <c r="A73" s="8"/>
      <c r="B73" s="8"/>
      <c r="C73" s="8"/>
      <c r="D73" s="8"/>
      <c r="F73" s="22" t="str">
        <f t="shared" si="11"/>
        <v/>
      </c>
      <c r="G73" s="22" t="str">
        <f t="shared" si="9"/>
        <v/>
      </c>
      <c r="H73" s="9">
        <f t="shared" si="17"/>
        <v>0</v>
      </c>
      <c r="I73" s="9" t="b">
        <f t="shared" si="12"/>
        <v>0</v>
      </c>
      <c r="J73" s="9" t="b">
        <f t="shared" si="13"/>
        <v>0</v>
      </c>
      <c r="K73" s="9">
        <f>IFERROR(_xlfn.AGGREGATE(15,3,ROW($I$2:$I$100)/($I$2:$I$100=TRUE),ROWS(I$2:I73))-ROW($2:$2)+1,0)</f>
        <v>0</v>
      </c>
      <c r="N73" s="9" t="b">
        <f t="shared" si="14"/>
        <v>0</v>
      </c>
      <c r="O73" s="9">
        <f>IFERROR(_xlfn.AGGREGATE(15,3,ROW(N$2:N$100)/(N$2:N$100=TRUE),ROWS(N$2:N73))-ROW($2:$2)+1,0)</f>
        <v>0</v>
      </c>
      <c r="P73" s="9" t="str">
        <f t="shared" si="15"/>
        <v/>
      </c>
      <c r="Q73" s="9" t="str">
        <f t="shared" si="16"/>
        <v/>
      </c>
    </row>
    <row r="74" spans="1:17" hidden="1" x14ac:dyDescent="0.35">
      <c r="A74" s="8"/>
      <c r="B74" s="8"/>
      <c r="C74" s="8"/>
      <c r="D74" s="8"/>
      <c r="F74" s="22" t="str">
        <f t="shared" si="11"/>
        <v/>
      </c>
      <c r="G74" s="22" t="str">
        <f t="shared" si="9"/>
        <v/>
      </c>
      <c r="H74" s="9">
        <f t="shared" si="17"/>
        <v>0</v>
      </c>
      <c r="I74" s="9" t="b">
        <f t="shared" si="12"/>
        <v>0</v>
      </c>
      <c r="J74" s="9" t="b">
        <f t="shared" si="13"/>
        <v>0</v>
      </c>
      <c r="K74" s="9">
        <f>IFERROR(_xlfn.AGGREGATE(15,3,ROW($I$2:$I$100)/($I$2:$I$100=TRUE),ROWS(I$2:I74))-ROW($2:$2)+1,0)</f>
        <v>0</v>
      </c>
      <c r="N74" s="9" t="b">
        <f t="shared" si="14"/>
        <v>0</v>
      </c>
      <c r="O74" s="9">
        <f>IFERROR(_xlfn.AGGREGATE(15,3,ROW(N$2:N$100)/(N$2:N$100=TRUE),ROWS(N$2:N74))-ROW($2:$2)+1,0)</f>
        <v>0</v>
      </c>
      <c r="P74" s="9" t="str">
        <f t="shared" si="15"/>
        <v/>
      </c>
      <c r="Q74" s="9" t="str">
        <f t="shared" si="16"/>
        <v/>
      </c>
    </row>
    <row r="75" spans="1:17" hidden="1" x14ac:dyDescent="0.35">
      <c r="A75" s="8"/>
      <c r="B75" s="8"/>
      <c r="C75" s="8"/>
      <c r="D75" s="8"/>
      <c r="F75" s="22" t="str">
        <f t="shared" si="11"/>
        <v/>
      </c>
      <c r="G75" s="22" t="str">
        <f t="shared" si="9"/>
        <v/>
      </c>
      <c r="H75" s="9">
        <f t="shared" si="17"/>
        <v>0</v>
      </c>
      <c r="I75" s="9" t="b">
        <f t="shared" si="12"/>
        <v>0</v>
      </c>
      <c r="J75" s="9" t="b">
        <f t="shared" si="13"/>
        <v>0</v>
      </c>
      <c r="K75" s="9">
        <f>IFERROR(_xlfn.AGGREGATE(15,3,ROW($I$2:$I$100)/($I$2:$I$100=TRUE),ROWS(I$2:I75))-ROW($2:$2)+1,0)</f>
        <v>0</v>
      </c>
      <c r="N75" s="9" t="b">
        <f t="shared" si="14"/>
        <v>0</v>
      </c>
      <c r="O75" s="9">
        <f>IFERROR(_xlfn.AGGREGATE(15,3,ROW(N$2:N$100)/(N$2:N$100=TRUE),ROWS(N$2:N75))-ROW($2:$2)+1,0)</f>
        <v>0</v>
      </c>
      <c r="P75" s="9" t="str">
        <f t="shared" si="15"/>
        <v/>
      </c>
      <c r="Q75" s="9" t="str">
        <f t="shared" si="16"/>
        <v/>
      </c>
    </row>
    <row r="76" spans="1:17" hidden="1" x14ac:dyDescent="0.35">
      <c r="A76" s="8"/>
      <c r="B76" s="8"/>
      <c r="C76" s="8"/>
      <c r="D76" s="8"/>
      <c r="F76" s="22" t="str">
        <f t="shared" si="11"/>
        <v/>
      </c>
      <c r="G76" s="22" t="str">
        <f t="shared" si="9"/>
        <v/>
      </c>
      <c r="H76" s="9">
        <f t="shared" si="17"/>
        <v>0</v>
      </c>
      <c r="I76" s="9" t="b">
        <f t="shared" si="12"/>
        <v>0</v>
      </c>
      <c r="J76" s="9" t="b">
        <f t="shared" si="13"/>
        <v>0</v>
      </c>
      <c r="K76" s="9">
        <f>IFERROR(_xlfn.AGGREGATE(15,3,ROW($I$2:$I$100)/($I$2:$I$100=TRUE),ROWS(I$2:I76))-ROW($2:$2)+1,0)</f>
        <v>0</v>
      </c>
      <c r="N76" s="9" t="b">
        <f t="shared" si="14"/>
        <v>0</v>
      </c>
      <c r="O76" s="9">
        <f>IFERROR(_xlfn.AGGREGATE(15,3,ROW(N$2:N$100)/(N$2:N$100=TRUE),ROWS(N$2:N76))-ROW($2:$2)+1,0)</f>
        <v>0</v>
      </c>
      <c r="P76" s="9" t="str">
        <f t="shared" si="15"/>
        <v/>
      </c>
      <c r="Q76" s="9" t="str">
        <f t="shared" si="16"/>
        <v/>
      </c>
    </row>
    <row r="77" spans="1:17" hidden="1" x14ac:dyDescent="0.35">
      <c r="A77" s="8"/>
      <c r="B77" s="8"/>
      <c r="C77" s="8"/>
      <c r="D77" s="8"/>
      <c r="F77" s="22" t="str">
        <f t="shared" si="11"/>
        <v/>
      </c>
      <c r="G77" s="22" t="str">
        <f t="shared" si="9"/>
        <v/>
      </c>
      <c r="H77" s="9">
        <f t="shared" si="17"/>
        <v>0</v>
      </c>
      <c r="I77" s="9" t="b">
        <f t="shared" si="12"/>
        <v>0</v>
      </c>
      <c r="J77" s="9" t="b">
        <f t="shared" si="13"/>
        <v>0</v>
      </c>
      <c r="K77" s="9">
        <f>IFERROR(_xlfn.AGGREGATE(15,3,ROW($I$2:$I$100)/($I$2:$I$100=TRUE),ROWS(I$2:I77))-ROW($2:$2)+1,0)</f>
        <v>0</v>
      </c>
      <c r="N77" s="9" t="b">
        <f t="shared" si="14"/>
        <v>0</v>
      </c>
      <c r="O77" s="9">
        <f>IFERROR(_xlfn.AGGREGATE(15,3,ROW(N$2:N$100)/(N$2:N$100=TRUE),ROWS(N$2:N77))-ROW($2:$2)+1,0)</f>
        <v>0</v>
      </c>
      <c r="P77" s="9" t="str">
        <f t="shared" si="15"/>
        <v/>
      </c>
      <c r="Q77" s="9" t="str">
        <f t="shared" si="16"/>
        <v/>
      </c>
    </row>
    <row r="78" spans="1:17" hidden="1" x14ac:dyDescent="0.35">
      <c r="A78" s="8"/>
      <c r="B78" s="8"/>
      <c r="C78" s="8"/>
      <c r="D78" s="8"/>
      <c r="F78" s="22" t="str">
        <f t="shared" si="11"/>
        <v/>
      </c>
      <c r="G78" s="22" t="str">
        <f t="shared" si="9"/>
        <v/>
      </c>
      <c r="H78" s="9">
        <f t="shared" si="17"/>
        <v>0</v>
      </c>
      <c r="I78" s="9" t="b">
        <f t="shared" si="12"/>
        <v>0</v>
      </c>
      <c r="J78" s="9" t="b">
        <f t="shared" si="13"/>
        <v>0</v>
      </c>
      <c r="K78" s="9">
        <f>IFERROR(_xlfn.AGGREGATE(15,3,ROW($I$2:$I$100)/($I$2:$I$100=TRUE),ROWS(I$2:I78))-ROW($2:$2)+1,0)</f>
        <v>0</v>
      </c>
      <c r="N78" s="9" t="b">
        <f t="shared" si="14"/>
        <v>0</v>
      </c>
      <c r="O78" s="9">
        <f>IFERROR(_xlfn.AGGREGATE(15,3,ROW(N$2:N$100)/(N$2:N$100=TRUE),ROWS(N$2:N78))-ROW($2:$2)+1,0)</f>
        <v>0</v>
      </c>
      <c r="P78" s="9" t="str">
        <f t="shared" si="15"/>
        <v/>
      </c>
      <c r="Q78" s="9" t="str">
        <f t="shared" si="16"/>
        <v/>
      </c>
    </row>
    <row r="79" spans="1:17" hidden="1" x14ac:dyDescent="0.35">
      <c r="A79" s="8"/>
      <c r="B79" s="8"/>
      <c r="C79" s="8"/>
      <c r="D79" s="8"/>
      <c r="F79" s="22" t="str">
        <f t="shared" si="11"/>
        <v/>
      </c>
      <c r="G79" s="22" t="str">
        <f t="shared" si="9"/>
        <v/>
      </c>
      <c r="H79" s="9">
        <f t="shared" si="17"/>
        <v>0</v>
      </c>
      <c r="I79" s="9" t="b">
        <f t="shared" si="12"/>
        <v>0</v>
      </c>
      <c r="J79" s="9" t="b">
        <f t="shared" si="13"/>
        <v>0</v>
      </c>
      <c r="K79" s="9">
        <f>IFERROR(_xlfn.AGGREGATE(15,3,ROW($I$2:$I$100)/($I$2:$I$100=TRUE),ROWS(I$2:I79))-ROW($2:$2)+1,0)</f>
        <v>0</v>
      </c>
      <c r="N79" s="9" t="b">
        <f t="shared" si="14"/>
        <v>0</v>
      </c>
      <c r="O79" s="9">
        <f>IFERROR(_xlfn.AGGREGATE(15,3,ROW(N$2:N$100)/(N$2:N$100=TRUE),ROWS(N$2:N79))-ROW($2:$2)+1,0)</f>
        <v>0</v>
      </c>
      <c r="P79" s="9" t="str">
        <f t="shared" si="15"/>
        <v/>
      </c>
      <c r="Q79" s="9" t="str">
        <f t="shared" si="16"/>
        <v/>
      </c>
    </row>
    <row r="80" spans="1:17" hidden="1" x14ac:dyDescent="0.35">
      <c r="A80" s="8"/>
      <c r="B80" s="8"/>
      <c r="C80" s="8"/>
      <c r="D80" s="8"/>
      <c r="F80" s="22" t="str">
        <f t="shared" si="11"/>
        <v/>
      </c>
      <c r="G80" s="22" t="str">
        <f t="shared" si="9"/>
        <v/>
      </c>
      <c r="H80" s="9">
        <f t="shared" si="17"/>
        <v>0</v>
      </c>
      <c r="I80" s="9" t="b">
        <f t="shared" si="12"/>
        <v>0</v>
      </c>
      <c r="J80" s="9" t="b">
        <f t="shared" si="13"/>
        <v>0</v>
      </c>
      <c r="K80" s="9">
        <f>IFERROR(_xlfn.AGGREGATE(15,3,ROW($I$2:$I$100)/($I$2:$I$100=TRUE),ROWS(I$2:I80))-ROW($2:$2)+1,0)</f>
        <v>0</v>
      </c>
      <c r="N80" s="9" t="b">
        <f t="shared" si="14"/>
        <v>0</v>
      </c>
      <c r="O80" s="9">
        <f>IFERROR(_xlfn.AGGREGATE(15,3,ROW(N$2:N$100)/(N$2:N$100=TRUE),ROWS(N$2:N80))-ROW($2:$2)+1,0)</f>
        <v>0</v>
      </c>
      <c r="P80" s="9" t="str">
        <f t="shared" si="15"/>
        <v/>
      </c>
      <c r="Q80" s="9" t="str">
        <f t="shared" si="16"/>
        <v/>
      </c>
    </row>
    <row r="81" spans="1:17" hidden="1" x14ac:dyDescent="0.35">
      <c r="A81" s="8"/>
      <c r="B81" s="8"/>
      <c r="C81" s="8"/>
      <c r="D81" s="8"/>
      <c r="F81" s="22" t="str">
        <f t="shared" si="11"/>
        <v/>
      </c>
      <c r="G81" s="22" t="str">
        <f t="shared" si="9"/>
        <v/>
      </c>
      <c r="H81" s="9">
        <f t="shared" si="17"/>
        <v>0</v>
      </c>
      <c r="I81" s="9" t="b">
        <f t="shared" si="12"/>
        <v>0</v>
      </c>
      <c r="J81" s="9" t="b">
        <f t="shared" si="13"/>
        <v>0</v>
      </c>
      <c r="K81" s="9">
        <f>IFERROR(_xlfn.AGGREGATE(15,3,ROW($I$2:$I$100)/($I$2:$I$100=TRUE),ROWS(I$2:I81))-ROW($2:$2)+1,0)</f>
        <v>0</v>
      </c>
      <c r="N81" s="9" t="b">
        <f t="shared" si="14"/>
        <v>0</v>
      </c>
      <c r="O81" s="9">
        <f>IFERROR(_xlfn.AGGREGATE(15,3,ROW(N$2:N$100)/(N$2:N$100=TRUE),ROWS(N$2:N81))-ROW($2:$2)+1,0)</f>
        <v>0</v>
      </c>
      <c r="P81" s="9" t="str">
        <f t="shared" si="15"/>
        <v/>
      </c>
      <c r="Q81" s="9" t="str">
        <f t="shared" si="16"/>
        <v/>
      </c>
    </row>
    <row r="82" spans="1:17" hidden="1" x14ac:dyDescent="0.35">
      <c r="A82" s="8"/>
      <c r="B82" s="8"/>
      <c r="C82" s="8"/>
      <c r="D82" s="8"/>
      <c r="F82" s="22" t="str">
        <f t="shared" si="11"/>
        <v/>
      </c>
      <c r="G82" s="22" t="str">
        <f t="shared" si="9"/>
        <v/>
      </c>
      <c r="H82" s="9">
        <f t="shared" si="17"/>
        <v>0</v>
      </c>
      <c r="I82" s="9" t="b">
        <f t="shared" si="12"/>
        <v>0</v>
      </c>
      <c r="J82" s="9" t="b">
        <f t="shared" si="13"/>
        <v>0</v>
      </c>
      <c r="K82" s="9">
        <f>IFERROR(_xlfn.AGGREGATE(15,3,ROW($I$2:$I$100)/($I$2:$I$100=TRUE),ROWS(I$2:I82))-ROW($2:$2)+1,0)</f>
        <v>0</v>
      </c>
      <c r="N82" s="9" t="b">
        <f t="shared" si="14"/>
        <v>0</v>
      </c>
      <c r="O82" s="9">
        <f>IFERROR(_xlfn.AGGREGATE(15,3,ROW(N$2:N$100)/(N$2:N$100=TRUE),ROWS(N$2:N82))-ROW($2:$2)+1,0)</f>
        <v>0</v>
      </c>
      <c r="P82" s="9" t="str">
        <f t="shared" si="15"/>
        <v/>
      </c>
      <c r="Q82" s="9" t="str">
        <f t="shared" si="16"/>
        <v/>
      </c>
    </row>
    <row r="83" spans="1:17" hidden="1" x14ac:dyDescent="0.35">
      <c r="A83" s="8"/>
      <c r="B83" s="8"/>
      <c r="C83" s="8"/>
      <c r="D83" s="8"/>
      <c r="F83" s="22" t="str">
        <f t="shared" si="11"/>
        <v/>
      </c>
      <c r="G83" s="22" t="str">
        <f t="shared" si="9"/>
        <v/>
      </c>
      <c r="H83" s="9">
        <f t="shared" si="17"/>
        <v>0</v>
      </c>
      <c r="I83" s="9" t="b">
        <f t="shared" si="12"/>
        <v>0</v>
      </c>
      <c r="J83" s="9" t="b">
        <f t="shared" si="13"/>
        <v>0</v>
      </c>
      <c r="K83" s="9">
        <f>IFERROR(_xlfn.AGGREGATE(15,3,ROW($I$2:$I$100)/($I$2:$I$100=TRUE),ROWS(I$2:I83))-ROW($2:$2)+1,0)</f>
        <v>0</v>
      </c>
      <c r="N83" s="9" t="b">
        <f t="shared" si="14"/>
        <v>0</v>
      </c>
      <c r="O83" s="9">
        <f>IFERROR(_xlfn.AGGREGATE(15,3,ROW(N$2:N$100)/(N$2:N$100=TRUE),ROWS(N$2:N83))-ROW($2:$2)+1,0)</f>
        <v>0</v>
      </c>
      <c r="P83" s="9" t="str">
        <f t="shared" si="15"/>
        <v/>
      </c>
      <c r="Q83" s="9" t="str">
        <f t="shared" si="16"/>
        <v/>
      </c>
    </row>
    <row r="84" spans="1:17" hidden="1" x14ac:dyDescent="0.35">
      <c r="A84" s="8"/>
      <c r="B84" s="8"/>
      <c r="C84" s="8"/>
      <c r="D84" s="8"/>
      <c r="F84" s="22" t="str">
        <f t="shared" si="11"/>
        <v/>
      </c>
      <c r="G84" s="22" t="str">
        <f t="shared" si="9"/>
        <v/>
      </c>
      <c r="H84" s="9">
        <f t="shared" si="17"/>
        <v>0</v>
      </c>
      <c r="I84" s="9" t="b">
        <f t="shared" si="12"/>
        <v>0</v>
      </c>
      <c r="J84" s="9" t="b">
        <f t="shared" si="13"/>
        <v>0</v>
      </c>
      <c r="K84" s="9">
        <f>IFERROR(_xlfn.AGGREGATE(15,3,ROW($I$2:$I$100)/($I$2:$I$100=TRUE),ROWS(I$2:I84))-ROW($2:$2)+1,0)</f>
        <v>0</v>
      </c>
      <c r="N84" s="9" t="b">
        <f t="shared" si="14"/>
        <v>0</v>
      </c>
      <c r="O84" s="9">
        <f>IFERROR(_xlfn.AGGREGATE(15,3,ROW(N$2:N$100)/(N$2:N$100=TRUE),ROWS(N$2:N84))-ROW($2:$2)+1,0)</f>
        <v>0</v>
      </c>
      <c r="P84" s="9" t="str">
        <f t="shared" si="15"/>
        <v/>
      </c>
      <c r="Q84" s="9" t="str">
        <f t="shared" si="16"/>
        <v/>
      </c>
    </row>
    <row r="85" spans="1:17" hidden="1" x14ac:dyDescent="0.35">
      <c r="A85" s="8"/>
      <c r="B85" s="8"/>
      <c r="C85" s="8"/>
      <c r="D85" s="8"/>
      <c r="F85" s="22" t="str">
        <f t="shared" si="11"/>
        <v/>
      </c>
      <c r="G85" s="22" t="str">
        <f t="shared" si="9"/>
        <v/>
      </c>
      <c r="H85" s="9">
        <f t="shared" si="17"/>
        <v>0</v>
      </c>
      <c r="I85" s="9" t="b">
        <f t="shared" si="12"/>
        <v>0</v>
      </c>
      <c r="J85" s="9" t="b">
        <f t="shared" si="13"/>
        <v>0</v>
      </c>
      <c r="K85" s="9">
        <f>IFERROR(_xlfn.AGGREGATE(15,3,ROW($I$2:$I$100)/($I$2:$I$100=TRUE),ROWS(I$2:I85))-ROW($2:$2)+1,0)</f>
        <v>0</v>
      </c>
      <c r="N85" s="9" t="b">
        <f t="shared" si="14"/>
        <v>0</v>
      </c>
      <c r="O85" s="9">
        <f>IFERROR(_xlfn.AGGREGATE(15,3,ROW(N$2:N$100)/(N$2:N$100=TRUE),ROWS(N$2:N85))-ROW($2:$2)+1,0)</f>
        <v>0</v>
      </c>
      <c r="P85" s="9" t="str">
        <f t="shared" si="15"/>
        <v/>
      </c>
      <c r="Q85" s="9" t="str">
        <f t="shared" si="16"/>
        <v/>
      </c>
    </row>
    <row r="86" spans="1:17" hidden="1" x14ac:dyDescent="0.35">
      <c r="A86" s="8"/>
      <c r="B86" s="8"/>
      <c r="C86" s="8"/>
      <c r="D86" s="8"/>
      <c r="F86" s="22" t="str">
        <f t="shared" si="11"/>
        <v/>
      </c>
      <c r="G86" s="22" t="str">
        <f t="shared" si="9"/>
        <v/>
      </c>
      <c r="H86" s="9">
        <f t="shared" si="17"/>
        <v>0</v>
      </c>
      <c r="I86" s="9" t="b">
        <f t="shared" si="12"/>
        <v>0</v>
      </c>
      <c r="J86" s="9" t="b">
        <f t="shared" si="13"/>
        <v>0</v>
      </c>
      <c r="K86" s="9">
        <f>IFERROR(_xlfn.AGGREGATE(15,3,ROW($I$2:$I$100)/($I$2:$I$100=TRUE),ROWS(I$2:I86))-ROW($2:$2)+1,0)</f>
        <v>0</v>
      </c>
      <c r="N86" s="9" t="b">
        <f t="shared" si="14"/>
        <v>0</v>
      </c>
      <c r="O86" s="9">
        <f>IFERROR(_xlfn.AGGREGATE(15,3,ROW(N$2:N$100)/(N$2:N$100=TRUE),ROWS(N$2:N86))-ROW($2:$2)+1,0)</f>
        <v>0</v>
      </c>
      <c r="P86" s="9" t="str">
        <f t="shared" si="15"/>
        <v/>
      </c>
      <c r="Q86" s="9" t="str">
        <f t="shared" si="16"/>
        <v/>
      </c>
    </row>
    <row r="87" spans="1:17" hidden="1" x14ac:dyDescent="0.35">
      <c r="A87" s="8"/>
      <c r="B87" s="8"/>
      <c r="C87" s="8"/>
      <c r="D87" s="8"/>
      <c r="F87" s="22" t="str">
        <f t="shared" si="11"/>
        <v/>
      </c>
      <c r="G87" s="22" t="str">
        <f t="shared" si="9"/>
        <v/>
      </c>
      <c r="H87" s="9">
        <f t="shared" si="17"/>
        <v>0</v>
      </c>
      <c r="I87" s="9" t="b">
        <f t="shared" si="12"/>
        <v>0</v>
      </c>
      <c r="J87" s="9" t="b">
        <f t="shared" si="13"/>
        <v>0</v>
      </c>
      <c r="K87" s="9">
        <f>IFERROR(_xlfn.AGGREGATE(15,3,ROW($I$2:$I$100)/($I$2:$I$100=TRUE),ROWS(I$2:I87))-ROW($2:$2)+1,0)</f>
        <v>0</v>
      </c>
      <c r="N87" s="9" t="b">
        <f t="shared" si="14"/>
        <v>0</v>
      </c>
      <c r="O87" s="9">
        <f>IFERROR(_xlfn.AGGREGATE(15,3,ROW(N$2:N$100)/(N$2:N$100=TRUE),ROWS(N$2:N87))-ROW($2:$2)+1,0)</f>
        <v>0</v>
      </c>
      <c r="P87" s="9" t="str">
        <f t="shared" si="15"/>
        <v/>
      </c>
      <c r="Q87" s="9" t="str">
        <f t="shared" si="16"/>
        <v/>
      </c>
    </row>
    <row r="88" spans="1:17" hidden="1" x14ac:dyDescent="0.35">
      <c r="A88" s="8"/>
      <c r="B88" s="8"/>
      <c r="C88" s="8"/>
      <c r="D88" s="8"/>
      <c r="F88" s="22" t="str">
        <f t="shared" si="11"/>
        <v/>
      </c>
      <c r="G88" s="22" t="str">
        <f t="shared" si="9"/>
        <v/>
      </c>
      <c r="H88" s="9">
        <f t="shared" si="17"/>
        <v>0</v>
      </c>
      <c r="I88" s="9" t="b">
        <f t="shared" si="12"/>
        <v>0</v>
      </c>
      <c r="J88" s="9" t="b">
        <f t="shared" si="13"/>
        <v>0</v>
      </c>
      <c r="K88" s="9">
        <f>IFERROR(_xlfn.AGGREGATE(15,3,ROW($I$2:$I$100)/($I$2:$I$100=TRUE),ROWS(I$2:I88))-ROW($2:$2)+1,0)</f>
        <v>0</v>
      </c>
      <c r="N88" s="9" t="b">
        <f t="shared" si="14"/>
        <v>0</v>
      </c>
      <c r="O88" s="9">
        <f>IFERROR(_xlfn.AGGREGATE(15,3,ROW(N$2:N$100)/(N$2:N$100=TRUE),ROWS(N$2:N88))-ROW($2:$2)+1,0)</f>
        <v>0</v>
      </c>
      <c r="P88" s="9" t="str">
        <f t="shared" si="15"/>
        <v/>
      </c>
      <c r="Q88" s="9" t="str">
        <f t="shared" si="16"/>
        <v/>
      </c>
    </row>
    <row r="89" spans="1:17" hidden="1" x14ac:dyDescent="0.35">
      <c r="A89" s="8"/>
      <c r="B89" s="8"/>
      <c r="C89" s="8"/>
      <c r="D89" s="8"/>
      <c r="F89" s="22" t="str">
        <f t="shared" si="11"/>
        <v/>
      </c>
      <c r="G89" s="22" t="str">
        <f t="shared" si="9"/>
        <v/>
      </c>
      <c r="H89" s="9">
        <f t="shared" si="17"/>
        <v>0</v>
      </c>
      <c r="I89" s="9" t="b">
        <f t="shared" si="12"/>
        <v>0</v>
      </c>
      <c r="J89" s="9" t="b">
        <f t="shared" si="13"/>
        <v>0</v>
      </c>
      <c r="K89" s="9">
        <f>IFERROR(_xlfn.AGGREGATE(15,3,ROW($I$2:$I$100)/($I$2:$I$100=TRUE),ROWS(I$2:I89))-ROW($2:$2)+1,0)</f>
        <v>0</v>
      </c>
      <c r="N89" s="9" t="b">
        <f t="shared" si="14"/>
        <v>0</v>
      </c>
      <c r="O89" s="9">
        <f>IFERROR(_xlfn.AGGREGATE(15,3,ROW(N$2:N$100)/(N$2:N$100=TRUE),ROWS(N$2:N89))-ROW($2:$2)+1,0)</f>
        <v>0</v>
      </c>
      <c r="P89" s="9" t="str">
        <f t="shared" si="15"/>
        <v/>
      </c>
      <c r="Q89" s="9" t="str">
        <f t="shared" si="16"/>
        <v/>
      </c>
    </row>
    <row r="90" spans="1:17" hidden="1" x14ac:dyDescent="0.35">
      <c r="A90" s="8"/>
      <c r="B90" s="8"/>
      <c r="C90" s="8"/>
      <c r="D90" s="8"/>
      <c r="F90" s="22" t="str">
        <f t="shared" si="11"/>
        <v/>
      </c>
      <c r="G90" s="22" t="str">
        <f t="shared" si="9"/>
        <v/>
      </c>
      <c r="H90" s="9">
        <f t="shared" si="17"/>
        <v>0</v>
      </c>
      <c r="I90" s="9" t="b">
        <f t="shared" si="12"/>
        <v>0</v>
      </c>
      <c r="J90" s="9" t="b">
        <f t="shared" si="13"/>
        <v>0</v>
      </c>
      <c r="K90" s="9">
        <f>IFERROR(_xlfn.AGGREGATE(15,3,ROW($I$2:$I$100)/($I$2:$I$100=TRUE),ROWS(I$2:I90))-ROW($2:$2)+1,0)</f>
        <v>0</v>
      </c>
      <c r="N90" s="9" t="b">
        <f t="shared" si="14"/>
        <v>0</v>
      </c>
      <c r="O90" s="9">
        <f>IFERROR(_xlfn.AGGREGATE(15,3,ROW(N$2:N$100)/(N$2:N$100=TRUE),ROWS(N$2:N90))-ROW($2:$2)+1,0)</f>
        <v>0</v>
      </c>
      <c r="P90" s="9" t="str">
        <f t="shared" si="15"/>
        <v/>
      </c>
      <c r="Q90" s="9" t="str">
        <f t="shared" si="16"/>
        <v/>
      </c>
    </row>
    <row r="91" spans="1:17" hidden="1" x14ac:dyDescent="0.35">
      <c r="A91" s="8"/>
      <c r="B91" s="8"/>
      <c r="C91" s="8"/>
      <c r="D91" s="8"/>
      <c r="F91" s="22" t="str">
        <f t="shared" si="11"/>
        <v/>
      </c>
      <c r="G91" s="22" t="str">
        <f t="shared" si="9"/>
        <v/>
      </c>
      <c r="H91" s="9">
        <f t="shared" si="17"/>
        <v>0</v>
      </c>
      <c r="I91" s="9" t="b">
        <f t="shared" si="12"/>
        <v>0</v>
      </c>
      <c r="J91" s="9" t="b">
        <f t="shared" si="13"/>
        <v>0</v>
      </c>
      <c r="K91" s="9">
        <f>IFERROR(_xlfn.AGGREGATE(15,3,ROW($I$2:$I$100)/($I$2:$I$100=TRUE),ROWS(I$2:I91))-ROW($2:$2)+1,0)</f>
        <v>0</v>
      </c>
      <c r="N91" s="9" t="b">
        <f t="shared" si="14"/>
        <v>0</v>
      </c>
      <c r="O91" s="9">
        <f>IFERROR(_xlfn.AGGREGATE(15,3,ROW(N$2:N$100)/(N$2:N$100=TRUE),ROWS(N$2:N91))-ROW($2:$2)+1,0)</f>
        <v>0</v>
      </c>
      <c r="P91" s="9" t="str">
        <f t="shared" si="15"/>
        <v/>
      </c>
      <c r="Q91" s="9" t="str">
        <f t="shared" si="16"/>
        <v/>
      </c>
    </row>
    <row r="92" spans="1:17" hidden="1" x14ac:dyDescent="0.35">
      <c r="A92" s="8"/>
      <c r="B92" s="8"/>
      <c r="C92" s="8"/>
      <c r="D92" s="8"/>
      <c r="F92" s="22" t="str">
        <f t="shared" si="11"/>
        <v/>
      </c>
      <c r="G92" s="22" t="str">
        <f t="shared" si="9"/>
        <v/>
      </c>
      <c r="H92" s="9">
        <f t="shared" si="17"/>
        <v>0</v>
      </c>
      <c r="I92" s="9" t="b">
        <f t="shared" si="12"/>
        <v>0</v>
      </c>
      <c r="J92" s="9" t="b">
        <f t="shared" si="13"/>
        <v>0</v>
      </c>
      <c r="K92" s="9">
        <f>IFERROR(_xlfn.AGGREGATE(15,3,ROW($I$2:$I$100)/($I$2:$I$100=TRUE),ROWS(I$2:I92))-ROW($2:$2)+1,0)</f>
        <v>0</v>
      </c>
      <c r="N92" s="9" t="b">
        <f t="shared" si="14"/>
        <v>0</v>
      </c>
      <c r="O92" s="9">
        <f>IFERROR(_xlfn.AGGREGATE(15,3,ROW(N$2:N$100)/(N$2:N$100=TRUE),ROWS(N$2:N92))-ROW($2:$2)+1,0)</f>
        <v>0</v>
      </c>
      <c r="P92" s="9" t="str">
        <f t="shared" si="15"/>
        <v/>
      </c>
      <c r="Q92" s="9" t="str">
        <f t="shared" si="16"/>
        <v/>
      </c>
    </row>
    <row r="93" spans="1:17" hidden="1" x14ac:dyDescent="0.35">
      <c r="A93" s="8"/>
      <c r="B93" s="8"/>
      <c r="C93" s="8"/>
      <c r="D93" s="8"/>
      <c r="F93" s="22" t="str">
        <f t="shared" si="11"/>
        <v/>
      </c>
      <c r="G93" s="22" t="str">
        <f t="shared" si="9"/>
        <v/>
      </c>
      <c r="H93" s="9">
        <f t="shared" si="17"/>
        <v>0</v>
      </c>
      <c r="I93" s="9" t="b">
        <f t="shared" si="12"/>
        <v>0</v>
      </c>
      <c r="J93" s="9" t="b">
        <f t="shared" si="13"/>
        <v>0</v>
      </c>
      <c r="K93" s="9">
        <f>IFERROR(_xlfn.AGGREGATE(15,3,ROW($I$2:$I$100)/($I$2:$I$100=TRUE),ROWS(I$2:I93))-ROW($2:$2)+1,0)</f>
        <v>0</v>
      </c>
      <c r="N93" s="9" t="b">
        <f t="shared" si="14"/>
        <v>0</v>
      </c>
      <c r="O93" s="9">
        <f>IFERROR(_xlfn.AGGREGATE(15,3,ROW(N$2:N$100)/(N$2:N$100=TRUE),ROWS(N$2:N93))-ROW($2:$2)+1,0)</f>
        <v>0</v>
      </c>
      <c r="P93" s="9" t="str">
        <f t="shared" si="15"/>
        <v/>
      </c>
      <c r="Q93" s="9" t="str">
        <f t="shared" si="16"/>
        <v/>
      </c>
    </row>
    <row r="94" spans="1:17" hidden="1" x14ac:dyDescent="0.35">
      <c r="A94" s="8"/>
      <c r="B94" s="8"/>
      <c r="C94" s="8"/>
      <c r="D94" s="8"/>
      <c r="F94" s="22" t="str">
        <f t="shared" si="11"/>
        <v/>
      </c>
      <c r="G94" s="22" t="str">
        <f t="shared" si="9"/>
        <v/>
      </c>
      <c r="H94" s="9">
        <f t="shared" si="17"/>
        <v>0</v>
      </c>
      <c r="I94" s="9" t="b">
        <f t="shared" si="12"/>
        <v>0</v>
      </c>
      <c r="J94" s="9" t="b">
        <f t="shared" si="13"/>
        <v>0</v>
      </c>
      <c r="K94" s="9">
        <f>IFERROR(_xlfn.AGGREGATE(15,3,ROW($I$2:$I$100)/($I$2:$I$100=TRUE),ROWS(I$2:I94))-ROW($2:$2)+1,0)</f>
        <v>0</v>
      </c>
      <c r="N94" s="9" t="b">
        <f t="shared" si="14"/>
        <v>0</v>
      </c>
      <c r="O94" s="9">
        <f>IFERROR(_xlfn.AGGREGATE(15,3,ROW(N$2:N$100)/(N$2:N$100=TRUE),ROWS(N$2:N94))-ROW($2:$2)+1,0)</f>
        <v>0</v>
      </c>
      <c r="P94" s="9" t="str">
        <f t="shared" si="15"/>
        <v/>
      </c>
      <c r="Q94" s="9" t="str">
        <f t="shared" si="16"/>
        <v/>
      </c>
    </row>
    <row r="95" spans="1:17" hidden="1" x14ac:dyDescent="0.35">
      <c r="A95" s="8"/>
      <c r="B95" s="8"/>
      <c r="C95" s="8"/>
      <c r="D95" s="8"/>
      <c r="F95" s="22" t="str">
        <f t="shared" si="11"/>
        <v/>
      </c>
      <c r="G95" s="22" t="str">
        <f t="shared" si="9"/>
        <v/>
      </c>
      <c r="H95" s="9">
        <f t="shared" si="17"/>
        <v>0</v>
      </c>
      <c r="I95" s="9" t="b">
        <f t="shared" si="12"/>
        <v>0</v>
      </c>
      <c r="J95" s="9" t="b">
        <f t="shared" si="13"/>
        <v>0</v>
      </c>
      <c r="K95" s="9">
        <f>IFERROR(_xlfn.AGGREGATE(15,3,ROW($I$2:$I$100)/($I$2:$I$100=TRUE),ROWS(I$2:I95))-ROW($2:$2)+1,0)</f>
        <v>0</v>
      </c>
      <c r="N95" s="9" t="b">
        <f t="shared" si="14"/>
        <v>0</v>
      </c>
      <c r="O95" s="9">
        <f>IFERROR(_xlfn.AGGREGATE(15,3,ROW(N$2:N$100)/(N$2:N$100=TRUE),ROWS(N$2:N95))-ROW($2:$2)+1,0)</f>
        <v>0</v>
      </c>
      <c r="P95" s="9" t="str">
        <f t="shared" si="15"/>
        <v/>
      </c>
      <c r="Q95" s="9" t="str">
        <f t="shared" si="16"/>
        <v/>
      </c>
    </row>
    <row r="96" spans="1:17" hidden="1" x14ac:dyDescent="0.35">
      <c r="A96" s="8"/>
      <c r="B96" s="8"/>
      <c r="C96" s="8"/>
      <c r="D96" s="8"/>
      <c r="F96" s="22" t="str">
        <f t="shared" si="11"/>
        <v/>
      </c>
      <c r="G96" s="22" t="str">
        <f t="shared" si="9"/>
        <v/>
      </c>
      <c r="H96" s="9">
        <f t="shared" si="17"/>
        <v>0</v>
      </c>
      <c r="I96" s="9" t="b">
        <f t="shared" si="12"/>
        <v>0</v>
      </c>
      <c r="J96" s="9" t="b">
        <f t="shared" si="13"/>
        <v>0</v>
      </c>
      <c r="K96" s="9">
        <f>IFERROR(_xlfn.AGGREGATE(15,3,ROW($I$2:$I$100)/($I$2:$I$100=TRUE),ROWS(I$2:I96))-ROW($2:$2)+1,0)</f>
        <v>0</v>
      </c>
      <c r="N96" s="9" t="b">
        <f t="shared" si="14"/>
        <v>0</v>
      </c>
      <c r="O96" s="9">
        <f>IFERROR(_xlfn.AGGREGATE(15,3,ROW(N$2:N$100)/(N$2:N$100=TRUE),ROWS(N$2:N96))-ROW($2:$2)+1,0)</f>
        <v>0</v>
      </c>
      <c r="P96" s="9" t="str">
        <f t="shared" si="15"/>
        <v/>
      </c>
      <c r="Q96" s="9" t="str">
        <f t="shared" si="16"/>
        <v/>
      </c>
    </row>
    <row r="97" spans="1:17" hidden="1" x14ac:dyDescent="0.35">
      <c r="A97" s="8"/>
      <c r="B97" s="8"/>
      <c r="C97" s="8"/>
      <c r="D97" s="8"/>
      <c r="F97" s="22" t="str">
        <f t="shared" si="11"/>
        <v/>
      </c>
      <c r="G97" s="22" t="str">
        <f t="shared" si="9"/>
        <v/>
      </c>
      <c r="H97" s="9">
        <f t="shared" si="17"/>
        <v>0</v>
      </c>
      <c r="I97" s="9" t="b">
        <f t="shared" si="12"/>
        <v>0</v>
      </c>
      <c r="J97" s="9" t="b">
        <f t="shared" si="13"/>
        <v>0</v>
      </c>
      <c r="K97" s="9">
        <f>IFERROR(_xlfn.AGGREGATE(15,3,ROW($I$2:$I$100)/($I$2:$I$100=TRUE),ROWS(I$2:I97))-ROW($2:$2)+1,0)</f>
        <v>0</v>
      </c>
      <c r="N97" s="9" t="b">
        <f t="shared" si="14"/>
        <v>0</v>
      </c>
      <c r="O97" s="9">
        <f>IFERROR(_xlfn.AGGREGATE(15,3,ROW(N$2:N$100)/(N$2:N$100=TRUE),ROWS(N$2:N97))-ROW($2:$2)+1,0)</f>
        <v>0</v>
      </c>
      <c r="P97" s="9" t="str">
        <f t="shared" si="15"/>
        <v/>
      </c>
      <c r="Q97" s="9" t="str">
        <f t="shared" si="16"/>
        <v/>
      </c>
    </row>
    <row r="98" spans="1:17" hidden="1" x14ac:dyDescent="0.35">
      <c r="A98" s="8"/>
      <c r="B98" s="8"/>
      <c r="C98" s="8"/>
      <c r="D98" s="8"/>
      <c r="F98" s="22" t="str">
        <f t="shared" si="11"/>
        <v/>
      </c>
      <c r="G98" s="22" t="str">
        <f t="shared" si="9"/>
        <v/>
      </c>
      <c r="H98" s="9">
        <f t="shared" si="17"/>
        <v>0</v>
      </c>
      <c r="I98" s="9" t="b">
        <f t="shared" si="12"/>
        <v>0</v>
      </c>
      <c r="J98" s="9" t="b">
        <f t="shared" si="13"/>
        <v>0</v>
      </c>
      <c r="K98" s="9">
        <f>IFERROR(_xlfn.AGGREGATE(15,3,ROW($I$2:$I$100)/($I$2:$I$100=TRUE),ROWS(I$2:I98))-ROW($2:$2)+1,0)</f>
        <v>0</v>
      </c>
      <c r="N98" s="9" t="b">
        <f t="shared" si="14"/>
        <v>0</v>
      </c>
      <c r="O98" s="9">
        <f>IFERROR(_xlfn.AGGREGATE(15,3,ROW(N$2:N$100)/(N$2:N$100=TRUE),ROWS(N$2:N98))-ROW($2:$2)+1,0)</f>
        <v>0</v>
      </c>
      <c r="P98" s="9" t="str">
        <f t="shared" si="15"/>
        <v/>
      </c>
      <c r="Q98" s="9" t="str">
        <f t="shared" si="16"/>
        <v/>
      </c>
    </row>
    <row r="99" spans="1:17" hidden="1" x14ac:dyDescent="0.35">
      <c r="A99" s="8"/>
      <c r="B99" s="8"/>
      <c r="C99" s="8"/>
      <c r="D99" s="8"/>
      <c r="F99" s="22" t="str">
        <f t="shared" si="11"/>
        <v/>
      </c>
      <c r="G99" s="22" t="str">
        <f t="shared" si="9"/>
        <v/>
      </c>
      <c r="H99" s="9">
        <f t="shared" si="17"/>
        <v>0</v>
      </c>
      <c r="I99" s="9" t="b">
        <f t="shared" si="12"/>
        <v>0</v>
      </c>
      <c r="J99" s="9" t="b">
        <f t="shared" si="13"/>
        <v>0</v>
      </c>
      <c r="K99" s="9">
        <f>IFERROR(_xlfn.AGGREGATE(15,3,ROW($I$2:$I$100)/($I$2:$I$100=TRUE),ROWS(I$2:I99))-ROW($2:$2)+1,0)</f>
        <v>0</v>
      </c>
      <c r="N99" s="9" t="b">
        <f t="shared" si="14"/>
        <v>0</v>
      </c>
      <c r="O99" s="9">
        <f>IFERROR(_xlfn.AGGREGATE(15,3,ROW(N$2:N$100)/(N$2:N$100=TRUE),ROWS(N$2:N99))-ROW($2:$2)+1,0)</f>
        <v>0</v>
      </c>
      <c r="P99" s="9" t="str">
        <f t="shared" si="15"/>
        <v/>
      </c>
      <c r="Q99" s="9" t="str">
        <f t="shared" si="16"/>
        <v/>
      </c>
    </row>
    <row r="100" spans="1:17" hidden="1" x14ac:dyDescent="0.35">
      <c r="A100" s="8"/>
      <c r="B100" s="8"/>
      <c r="C100" s="8"/>
      <c r="D100" s="8"/>
      <c r="F100" s="22" t="str">
        <f t="shared" si="11"/>
        <v/>
      </c>
      <c r="G100" s="22" t="str">
        <f t="shared" si="9"/>
        <v/>
      </c>
      <c r="H100" s="9">
        <f t="shared" si="17"/>
        <v>0</v>
      </c>
      <c r="I100" s="9" t="b">
        <f t="shared" si="12"/>
        <v>0</v>
      </c>
      <c r="J100" s="9" t="b">
        <f t="shared" si="13"/>
        <v>0</v>
      </c>
      <c r="K100" s="9">
        <f>IFERROR(_xlfn.AGGREGATE(15,3,ROW($I$2:$I$100)/($I$2:$I$100=TRUE),ROWS(I$2:I100))-ROW($2:$2)+1,0)</f>
        <v>0</v>
      </c>
      <c r="N100" s="9" t="b">
        <f t="shared" si="14"/>
        <v>0</v>
      </c>
      <c r="O100" s="9">
        <f>IFERROR(_xlfn.AGGREGATE(15,3,ROW(N$2:N$100)/(N$2:N$100=TRUE),ROWS(N$2:N100))-ROW($2:$2)+1,0)</f>
        <v>0</v>
      </c>
      <c r="P100" s="9" t="str">
        <f t="shared" si="15"/>
        <v/>
      </c>
      <c r="Q100" s="9" t="str">
        <f t="shared" si="16"/>
        <v/>
      </c>
    </row>
  </sheetData>
  <sheetProtection algorithmName="SHA-512" hashValue="jxDUb9++JxYUDWdv6boqEMBR1cYDcAld+gKkaiigxEtzgDQASJL9AFfVt6uCE6AZ4TnZQwJKPmhtSIn/grZuGA==" saltValue="X6YhcjxPlqiwmLYQCwVhXQ==" spinCount="100000" sheet="1" objects="1" formatCells="0" autoFilter="0"/>
  <autoFilter ref="A1:G1" xr:uid="{BC9F08A9-B0DF-4F18-9071-36B1AB66B270}"/>
  <dataValidations count="1">
    <dataValidation type="list" allowBlank="1" showInputMessage="1" showErrorMessage="1" sqref="N1" xr:uid="{1FE58EA2-1DEB-4D77-9FA7-988BFD0B79D2}">
      <formula1>"1,2,3,4,5,6,10"</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2F88BB70A16714CA13A767E23A5A69D" ma:contentTypeVersion="11" ma:contentTypeDescription="Create a new document." ma:contentTypeScope="" ma:versionID="5118d7f14372ceefb1334a9dd0a5d068">
  <xsd:schema xmlns:xsd="http://www.w3.org/2001/XMLSchema" xmlns:xs="http://www.w3.org/2001/XMLSchema" xmlns:p="http://schemas.microsoft.com/office/2006/metadata/properties" xmlns:ns2="eb6b8a6f-e9e9-4e9d-aa65-e979ee9ffdd6" xmlns:ns3="51a659e4-7b56-4141-8b0a-8ec39dd4c215" targetNamespace="http://schemas.microsoft.com/office/2006/metadata/properties" ma:root="true" ma:fieldsID="6739ac1afbca77bf53aa2a904999fb8d" ns2:_="" ns3:_="">
    <xsd:import namespace="eb6b8a6f-e9e9-4e9d-aa65-e979ee9ffdd6"/>
    <xsd:import namespace="51a659e4-7b56-4141-8b0a-8ec39dd4c21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6b8a6f-e9e9-4e9d-aa65-e979ee9ffd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a659e4-7b56-4141-8b0a-8ec39dd4c21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5B669D2-9B9D-4EFA-9B68-B0119CF01AEC}">
  <ds:schemaRefs>
    <ds:schemaRef ds:uri="http://schemas.microsoft.com/sharepoint/v3/contenttype/forms"/>
  </ds:schemaRefs>
</ds:datastoreItem>
</file>

<file path=customXml/itemProps2.xml><?xml version="1.0" encoding="utf-8"?>
<ds:datastoreItem xmlns:ds="http://schemas.openxmlformats.org/officeDocument/2006/customXml" ds:itemID="{2F7104ED-3497-4C3B-83F4-C10879AE2D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6b8a6f-e9e9-4e9d-aa65-e979ee9ffdd6"/>
    <ds:schemaRef ds:uri="51a659e4-7b56-4141-8b0a-8ec39dd4c2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9F8B96-E661-40BE-9E70-906633FDB495}">
  <ds:schemaRefs>
    <ds:schemaRef ds:uri="http://purl.org/dc/elements/1.1/"/>
    <ds:schemaRef ds:uri="http://purl.org/dc/terms/"/>
    <ds:schemaRef ds:uri="51a659e4-7b56-4141-8b0a-8ec39dd4c215"/>
    <ds:schemaRef ds:uri="http://purl.org/dc/dcmitype/"/>
    <ds:schemaRef ds:uri="http://schemas.microsoft.com/office/2006/documentManagement/types"/>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eb6b8a6f-e9e9-4e9d-aa65-e979ee9ffd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10</vt:i4>
      </vt:variant>
    </vt:vector>
  </HeadingPairs>
  <TitlesOfParts>
    <vt:vector size="24" baseType="lpstr">
      <vt:lpstr>NewContracts</vt:lpstr>
      <vt:lpstr>HP_Type</vt:lpstr>
      <vt:lpstr>HP_All</vt:lpstr>
      <vt:lpstr>Component</vt:lpstr>
      <vt:lpstr>ComponentsSplit</vt:lpstr>
      <vt:lpstr>HC</vt:lpstr>
      <vt:lpstr>HP</vt:lpstr>
      <vt:lpstr>AGE</vt:lpstr>
      <vt:lpstr>BEN</vt:lpstr>
      <vt:lpstr>GEN</vt:lpstr>
      <vt:lpstr>Contracts</vt:lpstr>
      <vt:lpstr>HP_IP</vt:lpstr>
      <vt:lpstr>HP_OP</vt:lpstr>
      <vt:lpstr>Lists</vt:lpstr>
      <vt:lpstr>HP_All!_IsCoded</vt:lpstr>
      <vt:lpstr>HP_IP!_IsCoded</vt:lpstr>
      <vt:lpstr>HP_OP!_IsCoded</vt:lpstr>
      <vt:lpstr>HP_IP!_IsHC</vt:lpstr>
      <vt:lpstr>HP_OP!_IsHC</vt:lpstr>
      <vt:lpstr>Array_Mun</vt:lpstr>
      <vt:lpstr>Array_Reg</vt:lpstr>
      <vt:lpstr>List_Components</vt:lpstr>
      <vt:lpstr>List_Mun</vt:lpstr>
      <vt:lpstr>List_Region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Gzirishvili</dc:creator>
  <cp:keywords/>
  <dc:description/>
  <cp:lastModifiedBy>David Gzirishvili</cp:lastModifiedBy>
  <cp:revision/>
  <dcterms:created xsi:type="dcterms:W3CDTF">2020-06-01T18:39:25Z</dcterms:created>
  <dcterms:modified xsi:type="dcterms:W3CDTF">2020-07-20T05:49:46Z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0x01010072F88BB70A16714CA13A767E23A5A69D</vt:lpwstr>
  </property>
</Properties>
</file>